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2.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3.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5.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6.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7.xml" ContentType="application/vnd.openxmlformats-officedocument.themeOverride+xml"/>
  <Override PartName="/xl/drawings/drawing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8.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9.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0.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1.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2.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5.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6.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7.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18.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19.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0.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1.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2.xml" ContentType="application/vnd.openxmlformats-officedocument.themeOverride+xml"/>
  <Override PartName="/xl/drawings/drawing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23.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24.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25.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6.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27.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28.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29.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30.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31.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32.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33.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34.xml" ContentType="application/vnd.openxmlformats-officedocument.themeOverride+xml"/>
  <Override PartName="/xl/drawings/drawing11.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35.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36.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37.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38.xml" ContentType="application/vnd.openxmlformats-officedocument.themeOverride+xml"/>
  <Override PartName="/xl/drawings/drawing13.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39.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40.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4.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41.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42.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43.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44.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45.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46.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47.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5.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48.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6.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49.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50.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51.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52.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53.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54.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55.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7.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56.xml" ContentType="application/vnd.openxmlformats-officedocument.themeOverride+xml"/>
  <Override PartName="/xl/drawings/drawing18.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57.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58.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59.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60.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61.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62.xml" ContentType="application/vnd.openxmlformats-officedocument.themeOverride+xml"/>
  <Override PartName="/xl/drawings/drawing19.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20.xml" ContentType="application/vnd.openxmlformats-officedocument.drawing+xml"/>
  <Override PartName="/xl/charts/chart95.xml" ContentType="application/vnd.openxmlformats-officedocument.drawingml.chart+xml"/>
  <Override PartName="/xl/drawings/drawing21.xml" ContentType="application/vnd.openxmlformats-officedocument.drawing+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22.xml" ContentType="application/vnd.openxmlformats-officedocument.drawing+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63.xml" ContentType="application/vnd.openxmlformats-officedocument.themeOverride+xml"/>
  <Override PartName="/xl/drawings/drawing23.xml" ContentType="application/vnd.openxmlformats-officedocument.drawing+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24.xml" ContentType="application/vnd.openxmlformats-officedocument.drawing+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64.xml" ContentType="application/vnd.openxmlformats-officedocument.themeOverride+xml"/>
  <Override PartName="/xl/charts/chart103.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6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104.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66.xml" ContentType="application/vnd.openxmlformats-officedocument.themeOverride+xml"/>
  <Override PartName="/xl/drawings/drawing28.xml" ContentType="application/vnd.openxmlformats-officedocument.drawing+xml"/>
  <Override PartName="/xl/charts/chart105.xml" ContentType="application/vnd.openxmlformats-officedocument.drawingml.chart+xml"/>
  <Override PartName="/xl/charts/style104.xml" ContentType="application/vnd.ms-office.chartstyle+xml"/>
  <Override PartName="/xl/charts/colors104.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9.xml" ContentType="application/vnd.openxmlformats-officedocument.drawing+xml"/>
  <Override PartName="/xl/drawings/drawing30.xml" ContentType="application/vnd.openxmlformats-officedocument.drawing+xml"/>
  <Override PartName="/xl/charts/chart106.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31.xml" ContentType="application/vnd.openxmlformats-officedocument.drawingml.chartshapes+xml"/>
  <Override PartName="/xl/charts/chart107.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32.xml" ContentType="application/vnd.openxmlformats-officedocument.drawing+xml"/>
  <Override PartName="/xl/charts/chart108.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67.xml" ContentType="application/vnd.openxmlformats-officedocument.themeOverride+xml"/>
  <Override PartName="/xl/drawings/drawing33.xml" ContentType="application/vnd.openxmlformats-officedocument.drawingml.chartshapes+xml"/>
  <Override PartName="/xl/charts/chart109.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68.xml" ContentType="application/vnd.openxmlformats-officedocument.themeOverride+xml"/>
  <Override PartName="/xl/drawings/drawing34.xml" ContentType="application/vnd.openxmlformats-officedocument.drawingml.chartshapes+xml"/>
  <Override PartName="/xl/charts/chart110.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69.xml" ContentType="application/vnd.openxmlformats-officedocument.themeOverride+xml"/>
  <Override PartName="/xl/drawings/drawing35.xml" ContentType="application/vnd.openxmlformats-officedocument.drawingml.chartshapes+xml"/>
  <Override PartName="/xl/drawings/drawing36.xml" ContentType="application/vnd.openxmlformats-officedocument.drawing+xml"/>
  <Override PartName="/xl/charts/chart111.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70.xml" ContentType="application/vnd.openxmlformats-officedocument.themeOverride+xml"/>
  <Override PartName="/xl/comments3.xml" ContentType="application/vnd.openxmlformats-officedocument.spreadsheetml.comments+xml"/>
  <Override PartName="/xl/threadedComments/threadedComment3.xml" ContentType="application/vnd.ms-excel.threadedcomments+xml"/>
  <Override PartName="/xl/drawings/drawing37.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4.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5.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charts/chart116.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71.xml" ContentType="application/vnd.openxmlformats-officedocument.themeOverride+xml"/>
  <Override PartName="/xl/charts/chart117.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72.xml" ContentType="application/vnd.openxmlformats-officedocument.themeOverride+xml"/>
  <Override PartName="/xl/drawings/drawing40.xml" ContentType="application/vnd.openxmlformats-officedocument.drawing+xml"/>
  <Override PartName="/xl/charts/chart118.xml" ContentType="application/vnd.openxmlformats-officedocument.drawingml.chart+xml"/>
  <Override PartName="/xl/charts/style116.xml" ContentType="application/vnd.ms-office.chartstyle+xml"/>
  <Override PartName="/xl/charts/colors116.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fileSharing readOnlyRecommended="1"/>
  <workbookPr updateLinks="never" codeName="ThisWorkbook" defaultThemeVersion="124226"/>
  <mc:AlternateContent xmlns:mc="http://schemas.openxmlformats.org/markup-compatibility/2006">
    <mc:Choice Requires="x15">
      <x15ac:absPath xmlns:x15ac="http://schemas.microsoft.com/office/spreadsheetml/2010/11/ac" url="C:\Users\UAML\Dropbox\2021\Informe UAML\"/>
    </mc:Choice>
  </mc:AlternateContent>
  <xr:revisionPtr revIDLastSave="0" documentId="13_ncr:1_{B4A6D328-69C2-41C7-B2C2-E7ECEA3FF22F}" xr6:coauthVersionLast="46" xr6:coauthVersionMax="46" xr10:uidLastSave="{00000000-0000-0000-0000-000000000000}"/>
  <bookViews>
    <workbookView xWindow="-108" yWindow="-108" windowWidth="23256" windowHeight="12576" tabRatio="910" xr2:uid="{00000000-000D-0000-FFFF-FFFF00000000}"/>
  </bookViews>
  <sheets>
    <sheet name="Home" sheetId="543" r:id="rId1"/>
    <sheet name="Índice" sheetId="301" r:id="rId2"/>
    <sheet name="Matrícula EMS" sheetId="447" r:id="rId3"/>
    <sheet name="Demanda-Ingreso ES" sheetId="467" r:id="rId4"/>
    <sheet name="Aspirantes" sheetId="470" r:id="rId5"/>
    <sheet name="Aspirantes por sexo" sheetId="296" r:id="rId6"/>
    <sheet name="Admisión" sheetId="469" r:id="rId7"/>
    <sheet name="Admisión por sexo" sheetId="471" r:id="rId8"/>
    <sheet name="% de Admisión" sheetId="472" r:id="rId9"/>
    <sheet name="% de Admisión por sexo" sheetId="475" r:id="rId10"/>
    <sheet name="P. Mín_Prom" sheetId="535" r:id="rId11"/>
    <sheet name="Primer Ingreso" sheetId="473" r:id="rId12"/>
    <sheet name="Primer Ingreso por sexo" sheetId="476" r:id="rId13"/>
    <sheet name="% Primer Ingreso" sheetId="478" r:id="rId14"/>
    <sheet name="% de Primer Ingreso por sexo" sheetId="481" r:id="rId15"/>
    <sheet name="Matrícula" sheetId="479" r:id="rId16"/>
    <sheet name="Matrícula por sexo" sheetId="480" r:id="rId17"/>
    <sheet name="Alumnado Activo" sheetId="482" r:id="rId18"/>
    <sheet name="Alumnado Activo por sexo" sheetId="483" r:id="rId19"/>
    <sheet name="Matrícula posgrado" sheetId="575" r:id="rId20"/>
    <sheet name="Bajas" sheetId="484" r:id="rId21"/>
    <sheet name="Bajas por sexo" sheetId="558" r:id="rId22"/>
    <sheet name="Egreso" sheetId="507" r:id="rId23"/>
    <sheet name="ET 12 TRIM 11-20" sheetId="579" r:id="rId24"/>
    <sheet name="Plazo RES 11-20" sheetId="580" r:id="rId25"/>
    <sheet name="Tiempo promedio excedente" sheetId="551" r:id="rId26"/>
    <sheet name="Trimestres para egresar" sheetId="230" r:id="rId27"/>
    <sheet name="Titulación" sheetId="359" r:id="rId28"/>
    <sheet name="Becas alumnos" sheetId="525" r:id="rId29"/>
    <sheet name="Proy Serv Social " sheetId="498" r:id="rId30"/>
    <sheet name="Als Serv Social" sheetId="527" r:id="rId31"/>
    <sheet name="Als Prac Prof" sheetId="528" r:id="rId32"/>
    <sheet name="Egresados en movilidad" sheetId="573" r:id="rId33"/>
    <sheet name="Egreso  Movildad - sexo" sheetId="574" r:id="rId34"/>
    <sheet name="Plazas Div x Depto" sheetId="424" r:id="rId35"/>
    <sheet name="Plazas Def Histo" sheetId="532" r:id="rId36"/>
    <sheet name="Definitivos x categoría" sheetId="337" r:id="rId37"/>
    <sheet name="Definitivos x grado" sheetId="422" r:id="rId38"/>
    <sheet name="Definitivos x género" sheetId="295" r:id="rId39"/>
    <sheet name="Visitantes 2020" sheetId="563" r:id="rId40"/>
    <sheet name="Acuerdo Rector General" sheetId="501" r:id="rId41"/>
    <sheet name="Activos x plaza TC" sheetId="537" r:id="rId42"/>
    <sheet name="Concursos Curriculares" sheetId="540" r:id="rId43"/>
    <sheet name="Concursos Oposición" sheetId="541" r:id="rId44"/>
    <sheet name="Plazas Ocupación" sheetId="576" r:id="rId45"/>
    <sheet name="Programación docente" sheetId="578" r:id="rId46"/>
    <sheet name="Carga por Plaza" sheetId="503" r:id="rId47"/>
    <sheet name="PROMEP-SNI " sheetId="486" r:id="rId48"/>
    <sheet name="Proys Inv" sheetId="570" r:id="rId49"/>
    <sheet name="Áreas_CA_Redes" sheetId="488" r:id="rId50"/>
    <sheet name="Premio a las AI" sheetId="544" r:id="rId51"/>
    <sheet name="Patentes" sheetId="404" r:id="rId52"/>
    <sheet name="Detalle Convenios" sheetId="526" r:id="rId53"/>
    <sheet name="Recursos Ext" sheetId="287" r:id="rId54"/>
    <sheet name="Actividades deportivas" sheetId="491" r:id="rId55"/>
    <sheet name="Difusión Lic" sheetId="492" r:id="rId56"/>
    <sheet name="Infraestructura" sheetId="516" r:id="rId57"/>
    <sheet name="Recursos humanos" sheetId="517" r:id="rId58"/>
    <sheet name="Recursos Materiales" sheetId="567" r:id="rId59"/>
    <sheet name="Servicios Administrativos" sheetId="565" r:id="rId60"/>
    <sheet name="Información y Comunicaciones" sheetId="520" r:id="rId61"/>
    <sheet name="Sistemas Escolares" sheetId="566" r:id="rId62"/>
    <sheet name="Apoyo documental" sheetId="524" r:id="rId63"/>
    <sheet name="Secretaría de Unidad" sheetId="521" r:id="rId64"/>
    <sheet name="Órganos Personales" sheetId="434" r:id="rId65"/>
    <sheet name="Sesiones de Órganos Colegia" sheetId="493" r:id="rId66"/>
    <sheet name="Planes Estudio" sheetId="315" r:id="rId67"/>
    <sheet name="Lineamientos y Criterios" sheetId="496" r:id="rId68"/>
    <sheet name="Infraestructura Unidad" sheetId="547" r:id="rId69"/>
    <sheet name="Computadoras" sheetId="548" r:id="rId70"/>
    <sheet name="Comisiones" sheetId="499" r:id="rId71"/>
    <sheet name="Reconocimientos Docencia" sheetId="495" r:id="rId72"/>
    <sheet name="Dictaminadoras Divisionales" sheetId="439" r:id="rId73"/>
    <sheet name="Difusión cultural" sheetId="511" r:id="rId74"/>
    <sheet name="Activ Extracurricular" sheetId="512" r:id="rId75"/>
    <sheet name="Artículos-Capítulos-Libros" sheetId="577" r:id="rId76"/>
    <sheet name="Anteproyecto" sheetId="545" r:id="rId77"/>
  </sheets>
  <externalReferences>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 localSheetId="41">#REF!</definedName>
    <definedName name="\A" localSheetId="31">#REF!</definedName>
    <definedName name="\A" localSheetId="30">#REF!</definedName>
    <definedName name="\A" localSheetId="62">#REF!</definedName>
    <definedName name="\A" localSheetId="28">#REF!</definedName>
    <definedName name="\A" localSheetId="42">#REF!</definedName>
    <definedName name="\A" localSheetId="43">#REF!</definedName>
    <definedName name="\A" localSheetId="23">#REF!</definedName>
    <definedName name="\A" localSheetId="44">#REF!</definedName>
    <definedName name="\A" localSheetId="24">#REF!</definedName>
    <definedName name="\A" localSheetId="48">#REF!</definedName>
    <definedName name="\A" localSheetId="58">#REF!</definedName>
    <definedName name="\A" localSheetId="59">#REF!</definedName>
    <definedName name="\A" localSheetId="39">#REF!</definedName>
    <definedName name="\A">#REF!</definedName>
    <definedName name="\B" localSheetId="41">#REF!</definedName>
    <definedName name="\B" localSheetId="31">#REF!</definedName>
    <definedName name="\B" localSheetId="30">#REF!</definedName>
    <definedName name="\B" localSheetId="62">#REF!</definedName>
    <definedName name="\B" localSheetId="28">#REF!</definedName>
    <definedName name="\B" localSheetId="42">#REF!</definedName>
    <definedName name="\B" localSheetId="43">#REF!</definedName>
    <definedName name="\B" localSheetId="23">#REF!</definedName>
    <definedName name="\B" localSheetId="44">#REF!</definedName>
    <definedName name="\B" localSheetId="24">#REF!</definedName>
    <definedName name="\B" localSheetId="48">#REF!</definedName>
    <definedName name="\B" localSheetId="58">#REF!</definedName>
    <definedName name="\B" localSheetId="59">#REF!</definedName>
    <definedName name="\B" localSheetId="39">#REF!</definedName>
    <definedName name="\B">#REF!</definedName>
    <definedName name="\C" localSheetId="41">#REF!</definedName>
    <definedName name="\C" localSheetId="31">#REF!</definedName>
    <definedName name="\C" localSheetId="30">#REF!</definedName>
    <definedName name="\C" localSheetId="62">#REF!</definedName>
    <definedName name="\C" localSheetId="28">#REF!</definedName>
    <definedName name="\C" localSheetId="42">#REF!</definedName>
    <definedName name="\C" localSheetId="43">#REF!</definedName>
    <definedName name="\C" localSheetId="23">#REF!</definedName>
    <definedName name="\C" localSheetId="44">#REF!</definedName>
    <definedName name="\C" localSheetId="24">#REF!</definedName>
    <definedName name="\C" localSheetId="48">#REF!</definedName>
    <definedName name="\C" localSheetId="58">#REF!</definedName>
    <definedName name="\C" localSheetId="59">#REF!</definedName>
    <definedName name="\C" localSheetId="39">#REF!</definedName>
    <definedName name="\C">#REF!</definedName>
    <definedName name="\D" localSheetId="41">#REF!</definedName>
    <definedName name="\D" localSheetId="31">#REF!</definedName>
    <definedName name="\D" localSheetId="30">#REF!</definedName>
    <definedName name="\D" localSheetId="62">#REF!</definedName>
    <definedName name="\D" localSheetId="28">#REF!</definedName>
    <definedName name="\D" localSheetId="42">#REF!</definedName>
    <definedName name="\D" localSheetId="43">#REF!</definedName>
    <definedName name="\D" localSheetId="48">#REF!</definedName>
    <definedName name="\D" localSheetId="58">#REF!</definedName>
    <definedName name="\D" localSheetId="59">#REF!</definedName>
    <definedName name="\D" localSheetId="39">#REF!</definedName>
    <definedName name="\D">#REF!</definedName>
    <definedName name="\i" localSheetId="41">#REF!</definedName>
    <definedName name="\i" localSheetId="31">#REF!</definedName>
    <definedName name="\i" localSheetId="30">#REF!</definedName>
    <definedName name="\i" localSheetId="62">#REF!</definedName>
    <definedName name="\i" localSheetId="28">#REF!</definedName>
    <definedName name="\i" localSheetId="42">#REF!</definedName>
    <definedName name="\i" localSheetId="43">#REF!</definedName>
    <definedName name="\i" localSheetId="48">#REF!</definedName>
    <definedName name="\i" localSheetId="58">#REF!</definedName>
    <definedName name="\i" localSheetId="59">#REF!</definedName>
    <definedName name="\i" localSheetId="39">#REF!</definedName>
    <definedName name="\i">#REF!</definedName>
    <definedName name="\m" localSheetId="74">#REF!</definedName>
    <definedName name="\m" localSheetId="41">#REF!</definedName>
    <definedName name="\m" localSheetId="31">#REF!</definedName>
    <definedName name="\m" localSheetId="30">#REF!</definedName>
    <definedName name="\m" localSheetId="62">#REF!</definedName>
    <definedName name="\m" localSheetId="28">#REF!</definedName>
    <definedName name="\m" localSheetId="42">#REF!</definedName>
    <definedName name="\m" localSheetId="43">#REF!</definedName>
    <definedName name="\m" localSheetId="48">#REF!</definedName>
    <definedName name="\m" localSheetId="58">#REF!</definedName>
    <definedName name="\m" localSheetId="59">#REF!</definedName>
    <definedName name="\m" localSheetId="39">#REF!</definedName>
    <definedName name="\m">#REF!</definedName>
    <definedName name="\n" localSheetId="41">#REF!</definedName>
    <definedName name="\n" localSheetId="31">#REF!</definedName>
    <definedName name="\n" localSheetId="30">#REF!</definedName>
    <definedName name="\n" localSheetId="62">#REF!</definedName>
    <definedName name="\n" localSheetId="28">#REF!</definedName>
    <definedName name="\n" localSheetId="42">#REF!</definedName>
    <definedName name="\n" localSheetId="43">#REF!</definedName>
    <definedName name="\n" localSheetId="48">#REF!</definedName>
    <definedName name="\n" localSheetId="58">#REF!</definedName>
    <definedName name="\n" localSheetId="59">#REF!</definedName>
    <definedName name="\n" localSheetId="39">#REF!</definedName>
    <definedName name="\n">#REF!</definedName>
    <definedName name="\p" localSheetId="41">#REF!</definedName>
    <definedName name="\p" localSheetId="31">#REF!</definedName>
    <definedName name="\p" localSheetId="30">#REF!</definedName>
    <definedName name="\p" localSheetId="62">#REF!</definedName>
    <definedName name="\p" localSheetId="28">#REF!</definedName>
    <definedName name="\p" localSheetId="42">#REF!</definedName>
    <definedName name="\p" localSheetId="43">#REF!</definedName>
    <definedName name="\p" localSheetId="48">#REF!</definedName>
    <definedName name="\p" localSheetId="58">#REF!</definedName>
    <definedName name="\p" localSheetId="59">#REF!</definedName>
    <definedName name="\p" localSheetId="39">#REF!</definedName>
    <definedName name="\p">#REF!</definedName>
    <definedName name="\r" localSheetId="41">#REF!</definedName>
    <definedName name="\r" localSheetId="31">#REF!</definedName>
    <definedName name="\r" localSheetId="30">#REF!</definedName>
    <definedName name="\r" localSheetId="62">#REF!</definedName>
    <definedName name="\r" localSheetId="28">#REF!</definedName>
    <definedName name="\r" localSheetId="42">#REF!</definedName>
    <definedName name="\r" localSheetId="43">#REF!</definedName>
    <definedName name="\r" localSheetId="48">#REF!</definedName>
    <definedName name="\r" localSheetId="58">#REF!</definedName>
    <definedName name="\r" localSheetId="59">#REF!</definedName>
    <definedName name="\r" localSheetId="39">#REF!</definedName>
    <definedName name="\r">#REF!</definedName>
    <definedName name="\s" localSheetId="41">#REF!</definedName>
    <definedName name="\s" localSheetId="31">#REF!</definedName>
    <definedName name="\s" localSheetId="30">#REF!</definedName>
    <definedName name="\s" localSheetId="62">#REF!</definedName>
    <definedName name="\s" localSheetId="28">#REF!</definedName>
    <definedName name="\s" localSheetId="42">#REF!</definedName>
    <definedName name="\s" localSheetId="43">#REF!</definedName>
    <definedName name="\s" localSheetId="48">#REF!</definedName>
    <definedName name="\s" localSheetId="58">#REF!</definedName>
    <definedName name="\s" localSheetId="59">#REF!</definedName>
    <definedName name="\s" localSheetId="39">#REF!</definedName>
    <definedName name="\s">#REF!</definedName>
    <definedName name="\w" localSheetId="41">[1]PMI!#REF!</definedName>
    <definedName name="\w" localSheetId="62">[1]PMI!#REF!</definedName>
    <definedName name="\w" localSheetId="28">[1]PMI!#REF!</definedName>
    <definedName name="\w" localSheetId="42">[1]PMI!#REF!</definedName>
    <definedName name="\w" localSheetId="43">[1]PMI!#REF!</definedName>
    <definedName name="\w" localSheetId="48">[1]PMI!#REF!</definedName>
    <definedName name="\w" localSheetId="58">[1]PMI!#REF!</definedName>
    <definedName name="\w" localSheetId="59">[1]PMI!#REF!</definedName>
    <definedName name="\w" localSheetId="39">[1]PMI!#REF!</definedName>
    <definedName name="\w">[1]PMI!#REF!</definedName>
    <definedName name="\z">#N/A</definedName>
    <definedName name="____bcs1" localSheetId="41">#REF!</definedName>
    <definedName name="____bcs1" localSheetId="31">#REF!</definedName>
    <definedName name="____bcs1" localSheetId="30">#REF!</definedName>
    <definedName name="____bcs1" localSheetId="62">#REF!</definedName>
    <definedName name="____bcs1" localSheetId="28">#REF!</definedName>
    <definedName name="____bcs1" localSheetId="42">#REF!</definedName>
    <definedName name="____bcs1" localSheetId="43">#REF!</definedName>
    <definedName name="____bcs1" localSheetId="23">#REF!</definedName>
    <definedName name="____bcs1" localSheetId="44">#REF!</definedName>
    <definedName name="____bcs1" localSheetId="24">#REF!</definedName>
    <definedName name="____bcs1" localSheetId="48">#REF!</definedName>
    <definedName name="____bcs1" localSheetId="58">#REF!</definedName>
    <definedName name="____bcs1" localSheetId="59">#REF!</definedName>
    <definedName name="____bcs1" localSheetId="39">#REF!</definedName>
    <definedName name="____bcs1">#REF!</definedName>
    <definedName name="____dgo1" localSheetId="41">#REF!</definedName>
    <definedName name="____dgo1" localSheetId="31">#REF!</definedName>
    <definedName name="____dgo1" localSheetId="30">#REF!</definedName>
    <definedName name="____dgo1" localSheetId="62">#REF!</definedName>
    <definedName name="____dgo1" localSheetId="28">#REF!</definedName>
    <definedName name="____dgo1" localSheetId="42">#REF!</definedName>
    <definedName name="____dgo1" localSheetId="43">#REF!</definedName>
    <definedName name="____dgo1" localSheetId="23">#REF!</definedName>
    <definedName name="____dgo1" localSheetId="44">#REF!</definedName>
    <definedName name="____dgo1" localSheetId="24">#REF!</definedName>
    <definedName name="____dgo1" localSheetId="48">#REF!</definedName>
    <definedName name="____dgo1" localSheetId="58">#REF!</definedName>
    <definedName name="____dgo1" localSheetId="59">#REF!</definedName>
    <definedName name="____dgo1" localSheetId="39">#REF!</definedName>
    <definedName name="____dgo1">#REF!</definedName>
    <definedName name="____dgo2" localSheetId="41">#REF!</definedName>
    <definedName name="____dgo2" localSheetId="31">#REF!</definedName>
    <definedName name="____dgo2" localSheetId="30">#REF!</definedName>
    <definedName name="____dgo2" localSheetId="62">#REF!</definedName>
    <definedName name="____dgo2" localSheetId="28">#REF!</definedName>
    <definedName name="____dgo2" localSheetId="42">#REF!</definedName>
    <definedName name="____dgo2" localSheetId="43">#REF!</definedName>
    <definedName name="____dgo2" localSheetId="23">#REF!</definedName>
    <definedName name="____dgo2" localSheetId="44">#REF!</definedName>
    <definedName name="____dgo2" localSheetId="24">#REF!</definedName>
    <definedName name="____dgo2" localSheetId="48">#REF!</definedName>
    <definedName name="____dgo2" localSheetId="58">#REF!</definedName>
    <definedName name="____dgo2" localSheetId="59">#REF!</definedName>
    <definedName name="____dgo2" localSheetId="39">#REF!</definedName>
    <definedName name="____dgo2">#REF!</definedName>
    <definedName name="____gro1" localSheetId="41">#REF!</definedName>
    <definedName name="____gro1" localSheetId="31">#REF!</definedName>
    <definedName name="____gro1" localSheetId="30">#REF!</definedName>
    <definedName name="____gro1" localSheetId="62">#REF!</definedName>
    <definedName name="____gro1" localSheetId="28">#REF!</definedName>
    <definedName name="____gro1" localSheetId="42">#REF!</definedName>
    <definedName name="____gro1" localSheetId="43">#REF!</definedName>
    <definedName name="____gro1" localSheetId="48">#REF!</definedName>
    <definedName name="____gro1" localSheetId="58">#REF!</definedName>
    <definedName name="____gro1" localSheetId="59">#REF!</definedName>
    <definedName name="____gro1" localSheetId="39">#REF!</definedName>
    <definedName name="____gro1">#REF!</definedName>
    <definedName name="____gro2" localSheetId="41">#REF!</definedName>
    <definedName name="____gro2" localSheetId="31">#REF!</definedName>
    <definedName name="____gro2" localSheetId="30">#REF!</definedName>
    <definedName name="____gro2" localSheetId="62">#REF!</definedName>
    <definedName name="____gro2" localSheetId="28">#REF!</definedName>
    <definedName name="____gro2" localSheetId="42">#REF!</definedName>
    <definedName name="____gro2" localSheetId="43">#REF!</definedName>
    <definedName name="____gro2" localSheetId="48">#REF!</definedName>
    <definedName name="____gro2" localSheetId="58">#REF!</definedName>
    <definedName name="____gro2" localSheetId="59">#REF!</definedName>
    <definedName name="____gro2" localSheetId="39">#REF!</definedName>
    <definedName name="____gro2">#REF!</definedName>
    <definedName name="____gto1" localSheetId="41">#REF!</definedName>
    <definedName name="____gto1" localSheetId="31">#REF!</definedName>
    <definedName name="____gto1" localSheetId="30">#REF!</definedName>
    <definedName name="____gto1" localSheetId="62">#REF!</definedName>
    <definedName name="____gto1" localSheetId="28">#REF!</definedName>
    <definedName name="____gto1" localSheetId="42">#REF!</definedName>
    <definedName name="____gto1" localSheetId="43">#REF!</definedName>
    <definedName name="____gto1" localSheetId="48">#REF!</definedName>
    <definedName name="____gto1" localSheetId="58">#REF!</definedName>
    <definedName name="____gto1" localSheetId="59">#REF!</definedName>
    <definedName name="____gto1" localSheetId="39">#REF!</definedName>
    <definedName name="____gto1">#REF!</definedName>
    <definedName name="____gto2" localSheetId="41">#REF!</definedName>
    <definedName name="____gto2" localSheetId="31">#REF!</definedName>
    <definedName name="____gto2" localSheetId="30">#REF!</definedName>
    <definedName name="____gto2" localSheetId="62">#REF!</definedName>
    <definedName name="____gto2" localSheetId="28">#REF!</definedName>
    <definedName name="____gto2" localSheetId="42">#REF!</definedName>
    <definedName name="____gto2" localSheetId="43">#REF!</definedName>
    <definedName name="____gto2" localSheetId="48">#REF!</definedName>
    <definedName name="____gto2" localSheetId="58">#REF!</definedName>
    <definedName name="____gto2" localSheetId="59">#REF!</definedName>
    <definedName name="____gto2" localSheetId="39">#REF!</definedName>
    <definedName name="____gto2">#REF!</definedName>
    <definedName name="____hgo1" localSheetId="41">#REF!</definedName>
    <definedName name="____hgo1" localSheetId="31">#REF!</definedName>
    <definedName name="____hgo1" localSheetId="30">#REF!</definedName>
    <definedName name="____hgo1" localSheetId="62">#REF!</definedName>
    <definedName name="____hgo1" localSheetId="28">#REF!</definedName>
    <definedName name="____hgo1" localSheetId="42">#REF!</definedName>
    <definedName name="____hgo1" localSheetId="43">#REF!</definedName>
    <definedName name="____hgo1" localSheetId="48">#REF!</definedName>
    <definedName name="____hgo1" localSheetId="58">#REF!</definedName>
    <definedName name="____hgo1" localSheetId="59">#REF!</definedName>
    <definedName name="____hgo1" localSheetId="39">#REF!</definedName>
    <definedName name="____hgo1">#REF!</definedName>
    <definedName name="____hgo2" localSheetId="41">#REF!</definedName>
    <definedName name="____hgo2" localSheetId="31">#REF!</definedName>
    <definedName name="____hgo2" localSheetId="30">#REF!</definedName>
    <definedName name="____hgo2" localSheetId="62">#REF!</definedName>
    <definedName name="____hgo2" localSheetId="28">#REF!</definedName>
    <definedName name="____hgo2" localSheetId="42">#REF!</definedName>
    <definedName name="____hgo2" localSheetId="43">#REF!</definedName>
    <definedName name="____hgo2" localSheetId="48">#REF!</definedName>
    <definedName name="____hgo2" localSheetId="58">#REF!</definedName>
    <definedName name="____hgo2" localSheetId="59">#REF!</definedName>
    <definedName name="____hgo2" localSheetId="39">#REF!</definedName>
    <definedName name="____hgo2">#REF!</definedName>
    <definedName name="____jal2" localSheetId="41">#REF!</definedName>
    <definedName name="____jal2" localSheetId="31">#REF!</definedName>
    <definedName name="____jal2" localSheetId="30">#REF!</definedName>
    <definedName name="____jal2" localSheetId="62">#REF!</definedName>
    <definedName name="____jal2" localSheetId="28">#REF!</definedName>
    <definedName name="____jal2" localSheetId="42">#REF!</definedName>
    <definedName name="____jal2" localSheetId="43">#REF!</definedName>
    <definedName name="____jal2" localSheetId="48">#REF!</definedName>
    <definedName name="____jal2" localSheetId="58">#REF!</definedName>
    <definedName name="____jal2" localSheetId="59">#REF!</definedName>
    <definedName name="____jal2" localSheetId="39">#REF!</definedName>
    <definedName name="____jal2">#REF!</definedName>
    <definedName name="____mex1" localSheetId="41">#REF!</definedName>
    <definedName name="____mex1" localSheetId="31">#REF!</definedName>
    <definedName name="____mex1" localSheetId="30">#REF!</definedName>
    <definedName name="____mex1" localSheetId="62">#REF!</definedName>
    <definedName name="____mex1" localSheetId="28">#REF!</definedName>
    <definedName name="____mex1" localSheetId="42">#REF!</definedName>
    <definedName name="____mex1" localSheetId="43">#REF!</definedName>
    <definedName name="____mex1" localSheetId="48">#REF!</definedName>
    <definedName name="____mex1" localSheetId="58">#REF!</definedName>
    <definedName name="____mex1" localSheetId="59">#REF!</definedName>
    <definedName name="____mex1" localSheetId="39">#REF!</definedName>
    <definedName name="____mex1">#REF!</definedName>
    <definedName name="____mex2" localSheetId="41">#REF!</definedName>
    <definedName name="____mex2" localSheetId="31">#REF!</definedName>
    <definedName name="____mex2" localSheetId="30">#REF!</definedName>
    <definedName name="____mex2" localSheetId="62">#REF!</definedName>
    <definedName name="____mex2" localSheetId="28">#REF!</definedName>
    <definedName name="____mex2" localSheetId="42">#REF!</definedName>
    <definedName name="____mex2" localSheetId="43">#REF!</definedName>
    <definedName name="____mex2" localSheetId="48">#REF!</definedName>
    <definedName name="____mex2" localSheetId="58">#REF!</definedName>
    <definedName name="____mex2" localSheetId="59">#REF!</definedName>
    <definedName name="____mex2" localSheetId="39">#REF!</definedName>
    <definedName name="____mex2">#REF!</definedName>
    <definedName name="____mor1" localSheetId="41">#REF!</definedName>
    <definedName name="____mor1" localSheetId="31">#REF!</definedName>
    <definedName name="____mor1" localSheetId="30">#REF!</definedName>
    <definedName name="____mor1" localSheetId="62">#REF!</definedName>
    <definedName name="____mor1" localSheetId="28">#REF!</definedName>
    <definedName name="____mor1" localSheetId="42">#REF!</definedName>
    <definedName name="____mor1" localSheetId="43">#REF!</definedName>
    <definedName name="____mor1" localSheetId="48">#REF!</definedName>
    <definedName name="____mor1" localSheetId="58">#REF!</definedName>
    <definedName name="____mor1" localSheetId="59">#REF!</definedName>
    <definedName name="____mor1" localSheetId="39">#REF!</definedName>
    <definedName name="____mor1">#REF!</definedName>
    <definedName name="____mor2" localSheetId="41">#REF!</definedName>
    <definedName name="____mor2" localSheetId="31">#REF!</definedName>
    <definedName name="____mor2" localSheetId="30">#REF!</definedName>
    <definedName name="____mor2" localSheetId="62">#REF!</definedName>
    <definedName name="____mor2" localSheetId="28">#REF!</definedName>
    <definedName name="____mor2" localSheetId="42">#REF!</definedName>
    <definedName name="____mor2" localSheetId="43">#REF!</definedName>
    <definedName name="____mor2" localSheetId="48">#REF!</definedName>
    <definedName name="____mor2" localSheetId="58">#REF!</definedName>
    <definedName name="____mor2" localSheetId="59">#REF!</definedName>
    <definedName name="____mor2" localSheetId="39">#REF!</definedName>
    <definedName name="____mor2">#REF!</definedName>
    <definedName name="____nay1" localSheetId="41">#REF!</definedName>
    <definedName name="____nay1" localSheetId="31">#REF!</definedName>
    <definedName name="____nay1" localSheetId="30">#REF!</definedName>
    <definedName name="____nay1" localSheetId="62">#REF!</definedName>
    <definedName name="____nay1" localSheetId="28">#REF!</definedName>
    <definedName name="____nay1" localSheetId="42">#REF!</definedName>
    <definedName name="____nay1" localSheetId="43">#REF!</definedName>
    <definedName name="____nay1" localSheetId="48">#REF!</definedName>
    <definedName name="____nay1" localSheetId="58">#REF!</definedName>
    <definedName name="____nay1" localSheetId="59">#REF!</definedName>
    <definedName name="____nay1" localSheetId="39">#REF!</definedName>
    <definedName name="____nay1">#REF!</definedName>
    <definedName name="____nay2" localSheetId="41">#REF!</definedName>
    <definedName name="____nay2" localSheetId="31">#REF!</definedName>
    <definedName name="____nay2" localSheetId="30">#REF!</definedName>
    <definedName name="____nay2" localSheetId="62">#REF!</definedName>
    <definedName name="____nay2" localSheetId="28">#REF!</definedName>
    <definedName name="____nay2" localSheetId="42">#REF!</definedName>
    <definedName name="____nay2" localSheetId="43">#REF!</definedName>
    <definedName name="____nay2" localSheetId="48">#REF!</definedName>
    <definedName name="____nay2" localSheetId="58">#REF!</definedName>
    <definedName name="____nay2" localSheetId="59">#REF!</definedName>
    <definedName name="____nay2" localSheetId="39">#REF!</definedName>
    <definedName name="____nay2">#REF!</definedName>
    <definedName name="____oax1" localSheetId="41">#REF!</definedName>
    <definedName name="____oax1" localSheetId="31">#REF!</definedName>
    <definedName name="____oax1" localSheetId="30">#REF!</definedName>
    <definedName name="____oax1" localSheetId="62">#REF!</definedName>
    <definedName name="____oax1" localSheetId="28">#REF!</definedName>
    <definedName name="____oax1" localSheetId="42">#REF!</definedName>
    <definedName name="____oax1" localSheetId="43">#REF!</definedName>
    <definedName name="____oax1" localSheetId="48">#REF!</definedName>
    <definedName name="____oax1" localSheetId="58">#REF!</definedName>
    <definedName name="____oax1" localSheetId="59">#REF!</definedName>
    <definedName name="____oax1" localSheetId="39">#REF!</definedName>
    <definedName name="____oax1">#REF!</definedName>
    <definedName name="____oax2" localSheetId="41">#REF!</definedName>
    <definedName name="____oax2" localSheetId="31">#REF!</definedName>
    <definedName name="____oax2" localSheetId="30">#REF!</definedName>
    <definedName name="____oax2" localSheetId="62">#REF!</definedName>
    <definedName name="____oax2" localSheetId="28">#REF!</definedName>
    <definedName name="____oax2" localSheetId="42">#REF!</definedName>
    <definedName name="____oax2" localSheetId="43">#REF!</definedName>
    <definedName name="____oax2" localSheetId="48">#REF!</definedName>
    <definedName name="____oax2" localSheetId="58">#REF!</definedName>
    <definedName name="____oax2" localSheetId="59">#REF!</definedName>
    <definedName name="____oax2" localSheetId="39">#REF!</definedName>
    <definedName name="____oax2">#REF!</definedName>
    <definedName name="____pue1" localSheetId="41">#REF!</definedName>
    <definedName name="____pue1" localSheetId="31">#REF!</definedName>
    <definedName name="____pue1" localSheetId="30">#REF!</definedName>
    <definedName name="____pue1" localSheetId="62">#REF!</definedName>
    <definedName name="____pue1" localSheetId="28">#REF!</definedName>
    <definedName name="____pue1" localSheetId="42">#REF!</definedName>
    <definedName name="____pue1" localSheetId="43">#REF!</definedName>
    <definedName name="____pue1" localSheetId="48">#REF!</definedName>
    <definedName name="____pue1" localSheetId="58">#REF!</definedName>
    <definedName name="____pue1" localSheetId="59">#REF!</definedName>
    <definedName name="____pue1" localSheetId="39">#REF!</definedName>
    <definedName name="____pue1">#REF!</definedName>
    <definedName name="____pue2" localSheetId="41">#REF!</definedName>
    <definedName name="____pue2" localSheetId="31">#REF!</definedName>
    <definedName name="____pue2" localSheetId="30">#REF!</definedName>
    <definedName name="____pue2" localSheetId="62">#REF!</definedName>
    <definedName name="____pue2" localSheetId="28">#REF!</definedName>
    <definedName name="____pue2" localSheetId="42">#REF!</definedName>
    <definedName name="____pue2" localSheetId="43">#REF!</definedName>
    <definedName name="____pue2" localSheetId="48">#REF!</definedName>
    <definedName name="____pue2" localSheetId="58">#REF!</definedName>
    <definedName name="____pue2" localSheetId="59">#REF!</definedName>
    <definedName name="____pue2" localSheetId="39">#REF!</definedName>
    <definedName name="____pue2">#REF!</definedName>
    <definedName name="____qro1" localSheetId="41">#REF!</definedName>
    <definedName name="____qro1" localSheetId="31">#REF!</definedName>
    <definedName name="____qro1" localSheetId="30">#REF!</definedName>
    <definedName name="____qro1" localSheetId="62">#REF!</definedName>
    <definedName name="____qro1" localSheetId="28">#REF!</definedName>
    <definedName name="____qro1" localSheetId="42">#REF!</definedName>
    <definedName name="____qro1" localSheetId="43">#REF!</definedName>
    <definedName name="____qro1" localSheetId="48">#REF!</definedName>
    <definedName name="____qro1" localSheetId="58">#REF!</definedName>
    <definedName name="____qro1" localSheetId="59">#REF!</definedName>
    <definedName name="____qro1" localSheetId="39">#REF!</definedName>
    <definedName name="____qro1">#REF!</definedName>
    <definedName name="____qro2" localSheetId="41">#REF!</definedName>
    <definedName name="____qro2" localSheetId="31">#REF!</definedName>
    <definedName name="____qro2" localSheetId="30">#REF!</definedName>
    <definedName name="____qro2" localSheetId="62">#REF!</definedName>
    <definedName name="____qro2" localSheetId="28">#REF!</definedName>
    <definedName name="____qro2" localSheetId="42">#REF!</definedName>
    <definedName name="____qro2" localSheetId="43">#REF!</definedName>
    <definedName name="____qro2" localSheetId="48">#REF!</definedName>
    <definedName name="____qro2" localSheetId="58">#REF!</definedName>
    <definedName name="____qro2" localSheetId="59">#REF!</definedName>
    <definedName name="____qro2" localSheetId="39">#REF!</definedName>
    <definedName name="____qro2">#REF!</definedName>
    <definedName name="____rmc1" localSheetId="41">#REF!</definedName>
    <definedName name="____rmc1" localSheetId="31">#REF!</definedName>
    <definedName name="____rmc1" localSheetId="30">#REF!</definedName>
    <definedName name="____rmc1" localSheetId="62">#REF!</definedName>
    <definedName name="____rmc1" localSheetId="28">#REF!</definedName>
    <definedName name="____rmc1" localSheetId="42">#REF!</definedName>
    <definedName name="____rmc1" localSheetId="43">#REF!</definedName>
    <definedName name="____rmc1" localSheetId="48">#REF!</definedName>
    <definedName name="____rmc1" localSheetId="58">#REF!</definedName>
    <definedName name="____rmc1" localSheetId="59">#REF!</definedName>
    <definedName name="____rmc1" localSheetId="39">#REF!</definedName>
    <definedName name="____rmc1">#REF!</definedName>
    <definedName name="____sin1" localSheetId="41">#REF!</definedName>
    <definedName name="____sin1" localSheetId="31">#REF!</definedName>
    <definedName name="____sin1" localSheetId="30">#REF!</definedName>
    <definedName name="____sin1" localSheetId="62">#REF!</definedName>
    <definedName name="____sin1" localSheetId="28">#REF!</definedName>
    <definedName name="____sin1" localSheetId="42">#REF!</definedName>
    <definedName name="____sin1" localSheetId="43">#REF!</definedName>
    <definedName name="____sin1" localSheetId="48">#REF!</definedName>
    <definedName name="____sin1" localSheetId="58">#REF!</definedName>
    <definedName name="____sin1" localSheetId="59">#REF!</definedName>
    <definedName name="____sin1" localSheetId="39">#REF!</definedName>
    <definedName name="____sin1">#REF!</definedName>
    <definedName name="____sin2" localSheetId="41">#REF!</definedName>
    <definedName name="____sin2" localSheetId="31">#REF!</definedName>
    <definedName name="____sin2" localSheetId="30">#REF!</definedName>
    <definedName name="____sin2" localSheetId="62">#REF!</definedName>
    <definedName name="____sin2" localSheetId="28">#REF!</definedName>
    <definedName name="____sin2" localSheetId="42">#REF!</definedName>
    <definedName name="____sin2" localSheetId="43">#REF!</definedName>
    <definedName name="____sin2" localSheetId="48">#REF!</definedName>
    <definedName name="____sin2" localSheetId="58">#REF!</definedName>
    <definedName name="____sin2" localSheetId="59">#REF!</definedName>
    <definedName name="____sin2" localSheetId="39">#REF!</definedName>
    <definedName name="____sin2">#REF!</definedName>
    <definedName name="____slp1" localSheetId="41">#REF!</definedName>
    <definedName name="____slp1" localSheetId="31">#REF!</definedName>
    <definedName name="____slp1" localSheetId="30">#REF!</definedName>
    <definedName name="____slp1" localSheetId="62">#REF!</definedName>
    <definedName name="____slp1" localSheetId="28">#REF!</definedName>
    <definedName name="____slp1" localSheetId="42">#REF!</definedName>
    <definedName name="____slp1" localSheetId="43">#REF!</definedName>
    <definedName name="____slp1" localSheetId="48">#REF!</definedName>
    <definedName name="____slp1" localSheetId="58">#REF!</definedName>
    <definedName name="____slp1" localSheetId="59">#REF!</definedName>
    <definedName name="____slp1" localSheetId="39">#REF!</definedName>
    <definedName name="____slp1">#REF!</definedName>
    <definedName name="____slp2" localSheetId="41">#REF!</definedName>
    <definedName name="____slp2" localSheetId="31">#REF!</definedName>
    <definedName name="____slp2" localSheetId="30">#REF!</definedName>
    <definedName name="____slp2" localSheetId="62">#REF!</definedName>
    <definedName name="____slp2" localSheetId="28">#REF!</definedName>
    <definedName name="____slp2" localSheetId="42">#REF!</definedName>
    <definedName name="____slp2" localSheetId="43">#REF!</definedName>
    <definedName name="____slp2" localSheetId="48">#REF!</definedName>
    <definedName name="____slp2" localSheetId="58">#REF!</definedName>
    <definedName name="____slp2" localSheetId="59">#REF!</definedName>
    <definedName name="____slp2" localSheetId="39">#REF!</definedName>
    <definedName name="____slp2">#REF!</definedName>
    <definedName name="____son1" localSheetId="41">#REF!</definedName>
    <definedName name="____son1" localSheetId="31">#REF!</definedName>
    <definedName name="____son1" localSheetId="30">#REF!</definedName>
    <definedName name="____son1" localSheetId="62">#REF!</definedName>
    <definedName name="____son1" localSheetId="28">#REF!</definedName>
    <definedName name="____son1" localSheetId="42">#REF!</definedName>
    <definedName name="____son1" localSheetId="43">#REF!</definedName>
    <definedName name="____son1" localSheetId="48">#REF!</definedName>
    <definedName name="____son1" localSheetId="58">#REF!</definedName>
    <definedName name="____son1" localSheetId="59">#REF!</definedName>
    <definedName name="____son1" localSheetId="39">#REF!</definedName>
    <definedName name="____son1">#REF!</definedName>
    <definedName name="____son2" localSheetId="41">#REF!</definedName>
    <definedName name="____son2" localSheetId="31">#REF!</definedName>
    <definedName name="____son2" localSheetId="30">#REF!</definedName>
    <definedName name="____son2" localSheetId="62">#REF!</definedName>
    <definedName name="____son2" localSheetId="28">#REF!</definedName>
    <definedName name="____son2" localSheetId="42">#REF!</definedName>
    <definedName name="____son2" localSheetId="43">#REF!</definedName>
    <definedName name="____son2" localSheetId="48">#REF!</definedName>
    <definedName name="____son2" localSheetId="58">#REF!</definedName>
    <definedName name="____son2" localSheetId="59">#REF!</definedName>
    <definedName name="____son2" localSheetId="39">#REF!</definedName>
    <definedName name="____son2">#REF!</definedName>
    <definedName name="____tab1" localSheetId="41">#REF!</definedName>
    <definedName name="____tab1" localSheetId="31">#REF!</definedName>
    <definedName name="____tab1" localSheetId="30">#REF!</definedName>
    <definedName name="____tab1" localSheetId="62">#REF!</definedName>
    <definedName name="____tab1" localSheetId="28">#REF!</definedName>
    <definedName name="____tab1" localSheetId="42">#REF!</definedName>
    <definedName name="____tab1" localSheetId="43">#REF!</definedName>
    <definedName name="____tab1" localSheetId="48">#REF!</definedName>
    <definedName name="____tab1" localSheetId="58">#REF!</definedName>
    <definedName name="____tab1" localSheetId="59">#REF!</definedName>
    <definedName name="____tab1" localSheetId="39">#REF!</definedName>
    <definedName name="____tab1">#REF!</definedName>
    <definedName name="____tab2" localSheetId="41">#REF!</definedName>
    <definedName name="____tab2" localSheetId="31">#REF!</definedName>
    <definedName name="____tab2" localSheetId="30">#REF!</definedName>
    <definedName name="____tab2" localSheetId="62">#REF!</definedName>
    <definedName name="____tab2" localSheetId="28">#REF!</definedName>
    <definedName name="____tab2" localSheetId="42">#REF!</definedName>
    <definedName name="____tab2" localSheetId="43">#REF!</definedName>
    <definedName name="____tab2" localSheetId="48">#REF!</definedName>
    <definedName name="____tab2" localSheetId="58">#REF!</definedName>
    <definedName name="____tab2" localSheetId="59">#REF!</definedName>
    <definedName name="____tab2" localSheetId="39">#REF!</definedName>
    <definedName name="____tab2">#REF!</definedName>
    <definedName name="____tam1" localSheetId="41">#REF!</definedName>
    <definedName name="____tam1" localSheetId="31">#REF!</definedName>
    <definedName name="____tam1" localSheetId="30">#REF!</definedName>
    <definedName name="____tam1" localSheetId="62">#REF!</definedName>
    <definedName name="____tam1" localSheetId="28">#REF!</definedName>
    <definedName name="____tam1" localSheetId="42">#REF!</definedName>
    <definedName name="____tam1" localSheetId="43">#REF!</definedName>
    <definedName name="____tam1" localSheetId="48">#REF!</definedName>
    <definedName name="____tam1" localSheetId="58">#REF!</definedName>
    <definedName name="____tam1" localSheetId="59">#REF!</definedName>
    <definedName name="____tam1" localSheetId="39">#REF!</definedName>
    <definedName name="____tam1">#REF!</definedName>
    <definedName name="____tam2" localSheetId="41">#REF!</definedName>
    <definedName name="____tam2" localSheetId="31">#REF!</definedName>
    <definedName name="____tam2" localSheetId="30">#REF!</definedName>
    <definedName name="____tam2" localSheetId="62">#REF!</definedName>
    <definedName name="____tam2" localSheetId="28">#REF!</definedName>
    <definedName name="____tam2" localSheetId="42">#REF!</definedName>
    <definedName name="____tam2" localSheetId="43">#REF!</definedName>
    <definedName name="____tam2" localSheetId="48">#REF!</definedName>
    <definedName name="____tam2" localSheetId="58">#REF!</definedName>
    <definedName name="____tam2" localSheetId="59">#REF!</definedName>
    <definedName name="____tam2" localSheetId="39">#REF!</definedName>
    <definedName name="____tam2">#REF!</definedName>
    <definedName name="____ver1" localSheetId="41">#REF!</definedName>
    <definedName name="____ver1" localSheetId="31">#REF!</definedName>
    <definedName name="____ver1" localSheetId="30">#REF!</definedName>
    <definedName name="____ver1" localSheetId="62">#REF!</definedName>
    <definedName name="____ver1" localSheetId="28">#REF!</definedName>
    <definedName name="____ver1" localSheetId="42">#REF!</definedName>
    <definedName name="____ver1" localSheetId="43">#REF!</definedName>
    <definedName name="____ver1" localSheetId="48">#REF!</definedName>
    <definedName name="____ver1" localSheetId="58">#REF!</definedName>
    <definedName name="____ver1" localSheetId="59">#REF!</definedName>
    <definedName name="____ver1" localSheetId="39">#REF!</definedName>
    <definedName name="____ver1">#REF!</definedName>
    <definedName name="____ver2" localSheetId="41">#REF!</definedName>
    <definedName name="____ver2" localSheetId="31">#REF!</definedName>
    <definedName name="____ver2" localSheetId="30">#REF!</definedName>
    <definedName name="____ver2" localSheetId="62">#REF!</definedName>
    <definedName name="____ver2" localSheetId="28">#REF!</definedName>
    <definedName name="____ver2" localSheetId="42">#REF!</definedName>
    <definedName name="____ver2" localSheetId="43">#REF!</definedName>
    <definedName name="____ver2" localSheetId="48">#REF!</definedName>
    <definedName name="____ver2" localSheetId="58">#REF!</definedName>
    <definedName name="____ver2" localSheetId="59">#REF!</definedName>
    <definedName name="____ver2" localSheetId="39">#REF!</definedName>
    <definedName name="____ver2">#REF!</definedName>
    <definedName name="___ags1" localSheetId="41">#REF!</definedName>
    <definedName name="___ags1" localSheetId="31">#REF!</definedName>
    <definedName name="___ags1" localSheetId="30">#REF!</definedName>
    <definedName name="___ags1" localSheetId="62">#REF!</definedName>
    <definedName name="___ags1" localSheetId="28">#REF!</definedName>
    <definedName name="___ags1" localSheetId="42">#REF!</definedName>
    <definedName name="___ags1" localSheetId="43">#REF!</definedName>
    <definedName name="___ags1" localSheetId="48">#REF!</definedName>
    <definedName name="___ags1" localSheetId="58">#REF!</definedName>
    <definedName name="___ags1" localSheetId="59">#REF!</definedName>
    <definedName name="___ags1" localSheetId="39">#REF!</definedName>
    <definedName name="___ags1">#REF!</definedName>
    <definedName name="___ags2" localSheetId="41">#REF!</definedName>
    <definedName name="___ags2" localSheetId="31">#REF!</definedName>
    <definedName name="___ags2" localSheetId="30">#REF!</definedName>
    <definedName name="___ags2" localSheetId="62">#REF!</definedName>
    <definedName name="___ags2" localSheetId="28">#REF!</definedName>
    <definedName name="___ags2" localSheetId="42">#REF!</definedName>
    <definedName name="___ags2" localSheetId="43">#REF!</definedName>
    <definedName name="___ags2" localSheetId="48">#REF!</definedName>
    <definedName name="___ags2" localSheetId="58">#REF!</definedName>
    <definedName name="___ags2" localSheetId="59">#REF!</definedName>
    <definedName name="___ags2" localSheetId="39">#REF!</definedName>
    <definedName name="___ags2">#REF!</definedName>
    <definedName name="___bcn1" localSheetId="41">#REF!</definedName>
    <definedName name="___bcn1" localSheetId="31">#REF!</definedName>
    <definedName name="___bcn1" localSheetId="30">#REF!</definedName>
    <definedName name="___bcn1" localSheetId="62">#REF!</definedName>
    <definedName name="___bcn1" localSheetId="28">#REF!</definedName>
    <definedName name="___bcn1" localSheetId="42">#REF!</definedName>
    <definedName name="___bcn1" localSheetId="43">#REF!</definedName>
    <definedName name="___bcn1" localSheetId="48">#REF!</definedName>
    <definedName name="___bcn1" localSheetId="58">#REF!</definedName>
    <definedName name="___bcn1" localSheetId="59">#REF!</definedName>
    <definedName name="___bcn1" localSheetId="39">#REF!</definedName>
    <definedName name="___bcn1">#REF!</definedName>
    <definedName name="___bcn2" localSheetId="41">#REF!</definedName>
    <definedName name="___bcn2" localSheetId="31">#REF!</definedName>
    <definedName name="___bcn2" localSheetId="30">#REF!</definedName>
    <definedName name="___bcn2" localSheetId="62">#REF!</definedName>
    <definedName name="___bcn2" localSheetId="28">#REF!</definedName>
    <definedName name="___bcn2" localSheetId="42">#REF!</definedName>
    <definedName name="___bcn2" localSheetId="43">#REF!</definedName>
    <definedName name="___bcn2" localSheetId="48">#REF!</definedName>
    <definedName name="___bcn2" localSheetId="58">#REF!</definedName>
    <definedName name="___bcn2" localSheetId="59">#REF!</definedName>
    <definedName name="___bcn2" localSheetId="39">#REF!</definedName>
    <definedName name="___bcn2">#REF!</definedName>
    <definedName name="___bcs1" localSheetId="41">#REF!</definedName>
    <definedName name="___bcs1" localSheetId="31">#REF!</definedName>
    <definedName name="___bcs1" localSheetId="30">#REF!</definedName>
    <definedName name="___bcs1" localSheetId="62">#REF!</definedName>
    <definedName name="___bcs1" localSheetId="28">#REF!</definedName>
    <definedName name="___bcs1" localSheetId="42">#REF!</definedName>
    <definedName name="___bcs1" localSheetId="43">#REF!</definedName>
    <definedName name="___bcs1" localSheetId="48">#REF!</definedName>
    <definedName name="___bcs1" localSheetId="58">#REF!</definedName>
    <definedName name="___bcs1" localSheetId="59">#REF!</definedName>
    <definedName name="___bcs1" localSheetId="39">#REF!</definedName>
    <definedName name="___bcs1">#REF!</definedName>
    <definedName name="___bcs2" localSheetId="41">#REF!</definedName>
    <definedName name="___bcs2" localSheetId="31">#REF!</definedName>
    <definedName name="___bcs2" localSheetId="30">#REF!</definedName>
    <definedName name="___bcs2" localSheetId="62">#REF!</definedName>
    <definedName name="___bcs2" localSheetId="28">#REF!</definedName>
    <definedName name="___bcs2" localSheetId="42">#REF!</definedName>
    <definedName name="___bcs2" localSheetId="43">#REF!</definedName>
    <definedName name="___bcs2" localSheetId="48">#REF!</definedName>
    <definedName name="___bcs2" localSheetId="58">#REF!</definedName>
    <definedName name="___bcs2" localSheetId="59">#REF!</definedName>
    <definedName name="___bcs2" localSheetId="39">#REF!</definedName>
    <definedName name="___bcs2">#REF!</definedName>
    <definedName name="___col1" localSheetId="41">#REF!</definedName>
    <definedName name="___col1" localSheetId="31">#REF!</definedName>
    <definedName name="___col1" localSheetId="30">#REF!</definedName>
    <definedName name="___col1" localSheetId="62">#REF!</definedName>
    <definedName name="___col1" localSheetId="28">#REF!</definedName>
    <definedName name="___col1" localSheetId="42">#REF!</definedName>
    <definedName name="___col1" localSheetId="43">#REF!</definedName>
    <definedName name="___col1" localSheetId="48">#REF!</definedName>
    <definedName name="___col1" localSheetId="58">#REF!</definedName>
    <definedName name="___col1" localSheetId="59">#REF!</definedName>
    <definedName name="___col1" localSheetId="39">#REF!</definedName>
    <definedName name="___col1">#REF!</definedName>
    <definedName name="___col2" localSheetId="41">#REF!</definedName>
    <definedName name="___col2" localSheetId="31">#REF!</definedName>
    <definedName name="___col2" localSheetId="30">#REF!</definedName>
    <definedName name="___col2" localSheetId="62">#REF!</definedName>
    <definedName name="___col2" localSheetId="28">#REF!</definedName>
    <definedName name="___col2" localSheetId="42">#REF!</definedName>
    <definedName name="___col2" localSheetId="43">#REF!</definedName>
    <definedName name="___col2" localSheetId="48">#REF!</definedName>
    <definedName name="___col2" localSheetId="58">#REF!</definedName>
    <definedName name="___col2" localSheetId="59">#REF!</definedName>
    <definedName name="___col2" localSheetId="39">#REF!</definedName>
    <definedName name="___col2">#REF!</definedName>
    <definedName name="___dgo1" localSheetId="41">#REF!</definedName>
    <definedName name="___dgo1" localSheetId="31">#REF!</definedName>
    <definedName name="___dgo1" localSheetId="30">#REF!</definedName>
    <definedName name="___dgo1" localSheetId="62">#REF!</definedName>
    <definedName name="___dgo1" localSheetId="28">#REF!</definedName>
    <definedName name="___dgo1" localSheetId="42">#REF!</definedName>
    <definedName name="___dgo1" localSheetId="43">#REF!</definedName>
    <definedName name="___dgo1" localSheetId="48">#REF!</definedName>
    <definedName name="___dgo1" localSheetId="58">#REF!</definedName>
    <definedName name="___dgo1" localSheetId="59">#REF!</definedName>
    <definedName name="___dgo1" localSheetId="39">#REF!</definedName>
    <definedName name="___dgo1">#REF!</definedName>
    <definedName name="___dgo2" localSheetId="41">#REF!</definedName>
    <definedName name="___dgo2" localSheetId="31">#REF!</definedName>
    <definedName name="___dgo2" localSheetId="30">#REF!</definedName>
    <definedName name="___dgo2" localSheetId="62">#REF!</definedName>
    <definedName name="___dgo2" localSheetId="28">#REF!</definedName>
    <definedName name="___dgo2" localSheetId="42">#REF!</definedName>
    <definedName name="___dgo2" localSheetId="43">#REF!</definedName>
    <definedName name="___dgo2" localSheetId="48">#REF!</definedName>
    <definedName name="___dgo2" localSheetId="58">#REF!</definedName>
    <definedName name="___dgo2" localSheetId="59">#REF!</definedName>
    <definedName name="___dgo2" localSheetId="39">#REF!</definedName>
    <definedName name="___dgo2">#REF!</definedName>
    <definedName name="___gro1" localSheetId="41">#REF!</definedName>
    <definedName name="___gro1" localSheetId="31">#REF!</definedName>
    <definedName name="___gro1" localSheetId="30">#REF!</definedName>
    <definedName name="___gro1" localSheetId="62">#REF!</definedName>
    <definedName name="___gro1" localSheetId="28">#REF!</definedName>
    <definedName name="___gro1" localSheetId="42">#REF!</definedName>
    <definedName name="___gro1" localSheetId="43">#REF!</definedName>
    <definedName name="___gro1" localSheetId="48">#REF!</definedName>
    <definedName name="___gro1" localSheetId="58">#REF!</definedName>
    <definedName name="___gro1" localSheetId="59">#REF!</definedName>
    <definedName name="___gro1" localSheetId="39">#REF!</definedName>
    <definedName name="___gro1">#REF!</definedName>
    <definedName name="___gro2" localSheetId="41">#REF!</definedName>
    <definedName name="___gro2" localSheetId="31">#REF!</definedName>
    <definedName name="___gro2" localSheetId="30">#REF!</definedName>
    <definedName name="___gro2" localSheetId="62">#REF!</definedName>
    <definedName name="___gro2" localSheetId="28">#REF!</definedName>
    <definedName name="___gro2" localSheetId="42">#REF!</definedName>
    <definedName name="___gro2" localSheetId="43">#REF!</definedName>
    <definedName name="___gro2" localSheetId="48">#REF!</definedName>
    <definedName name="___gro2" localSheetId="58">#REF!</definedName>
    <definedName name="___gro2" localSheetId="59">#REF!</definedName>
    <definedName name="___gro2" localSheetId="39">#REF!</definedName>
    <definedName name="___gro2">#REF!</definedName>
    <definedName name="___gto1" localSheetId="41">#REF!</definedName>
    <definedName name="___gto1" localSheetId="31">#REF!</definedName>
    <definedName name="___gto1" localSheetId="30">#REF!</definedName>
    <definedName name="___gto1" localSheetId="62">#REF!</definedName>
    <definedName name="___gto1" localSheetId="28">#REF!</definedName>
    <definedName name="___gto1" localSheetId="42">#REF!</definedName>
    <definedName name="___gto1" localSheetId="43">#REF!</definedName>
    <definedName name="___gto1" localSheetId="48">#REF!</definedName>
    <definedName name="___gto1" localSheetId="58">#REF!</definedName>
    <definedName name="___gto1" localSheetId="59">#REF!</definedName>
    <definedName name="___gto1" localSheetId="39">#REF!</definedName>
    <definedName name="___gto1">#REF!</definedName>
    <definedName name="___gto2" localSheetId="41">#REF!</definedName>
    <definedName name="___gto2" localSheetId="31">#REF!</definedName>
    <definedName name="___gto2" localSheetId="30">#REF!</definedName>
    <definedName name="___gto2" localSheetId="62">#REF!</definedName>
    <definedName name="___gto2" localSheetId="28">#REF!</definedName>
    <definedName name="___gto2" localSheetId="42">#REF!</definedName>
    <definedName name="___gto2" localSheetId="43">#REF!</definedName>
    <definedName name="___gto2" localSheetId="48">#REF!</definedName>
    <definedName name="___gto2" localSheetId="58">#REF!</definedName>
    <definedName name="___gto2" localSheetId="59">#REF!</definedName>
    <definedName name="___gto2" localSheetId="39">#REF!</definedName>
    <definedName name="___gto2">#REF!</definedName>
    <definedName name="___hgo1" localSheetId="41">#REF!</definedName>
    <definedName name="___hgo1" localSheetId="31">#REF!</definedName>
    <definedName name="___hgo1" localSheetId="30">#REF!</definedName>
    <definedName name="___hgo1" localSheetId="62">#REF!</definedName>
    <definedName name="___hgo1" localSheetId="28">#REF!</definedName>
    <definedName name="___hgo1" localSheetId="42">#REF!</definedName>
    <definedName name="___hgo1" localSheetId="43">#REF!</definedName>
    <definedName name="___hgo1" localSheetId="48">#REF!</definedName>
    <definedName name="___hgo1" localSheetId="58">#REF!</definedName>
    <definedName name="___hgo1" localSheetId="59">#REF!</definedName>
    <definedName name="___hgo1" localSheetId="39">#REF!</definedName>
    <definedName name="___hgo1">#REF!</definedName>
    <definedName name="___hgo2" localSheetId="41">#REF!</definedName>
    <definedName name="___hgo2" localSheetId="31">#REF!</definedName>
    <definedName name="___hgo2" localSheetId="30">#REF!</definedName>
    <definedName name="___hgo2" localSheetId="62">#REF!</definedName>
    <definedName name="___hgo2" localSheetId="28">#REF!</definedName>
    <definedName name="___hgo2" localSheetId="42">#REF!</definedName>
    <definedName name="___hgo2" localSheetId="43">#REF!</definedName>
    <definedName name="___hgo2" localSheetId="48">#REF!</definedName>
    <definedName name="___hgo2" localSheetId="58">#REF!</definedName>
    <definedName name="___hgo2" localSheetId="59">#REF!</definedName>
    <definedName name="___hgo2" localSheetId="39">#REF!</definedName>
    <definedName name="___hgo2">#REF!</definedName>
    <definedName name="___jal1" localSheetId="41">#REF!</definedName>
    <definedName name="___jal1" localSheetId="31">#REF!</definedName>
    <definedName name="___jal1" localSheetId="30">#REF!</definedName>
    <definedName name="___jal1" localSheetId="62">#REF!</definedName>
    <definedName name="___jal1" localSheetId="28">#REF!</definedName>
    <definedName name="___jal1" localSheetId="42">#REF!</definedName>
    <definedName name="___jal1" localSheetId="43">#REF!</definedName>
    <definedName name="___jal1" localSheetId="48">#REF!</definedName>
    <definedName name="___jal1" localSheetId="58">#REF!</definedName>
    <definedName name="___jal1" localSheetId="59">#REF!</definedName>
    <definedName name="___jal1" localSheetId="39">#REF!</definedName>
    <definedName name="___jal1">#REF!</definedName>
    <definedName name="___jal2" localSheetId="41">#REF!</definedName>
    <definedName name="___jal2" localSheetId="31">#REF!</definedName>
    <definedName name="___jal2" localSheetId="30">#REF!</definedName>
    <definedName name="___jal2" localSheetId="62">#REF!</definedName>
    <definedName name="___jal2" localSheetId="28">#REF!</definedName>
    <definedName name="___jal2" localSheetId="42">#REF!</definedName>
    <definedName name="___jal2" localSheetId="43">#REF!</definedName>
    <definedName name="___jal2" localSheetId="48">#REF!</definedName>
    <definedName name="___jal2" localSheetId="58">#REF!</definedName>
    <definedName name="___jal2" localSheetId="59">#REF!</definedName>
    <definedName name="___jal2" localSheetId="39">#REF!</definedName>
    <definedName name="___jal2">#REF!</definedName>
    <definedName name="___mex1" localSheetId="41">#REF!</definedName>
    <definedName name="___mex1" localSheetId="31">#REF!</definedName>
    <definedName name="___mex1" localSheetId="30">#REF!</definedName>
    <definedName name="___mex1" localSheetId="62">#REF!</definedName>
    <definedName name="___mex1" localSheetId="28">#REF!</definedName>
    <definedName name="___mex1" localSheetId="42">#REF!</definedName>
    <definedName name="___mex1" localSheetId="43">#REF!</definedName>
    <definedName name="___mex1" localSheetId="48">#REF!</definedName>
    <definedName name="___mex1" localSheetId="58">#REF!</definedName>
    <definedName name="___mex1" localSheetId="59">#REF!</definedName>
    <definedName name="___mex1" localSheetId="39">#REF!</definedName>
    <definedName name="___mex1">#REF!</definedName>
    <definedName name="___mex2" localSheetId="41">#REF!</definedName>
    <definedName name="___mex2" localSheetId="31">#REF!</definedName>
    <definedName name="___mex2" localSheetId="30">#REF!</definedName>
    <definedName name="___mex2" localSheetId="62">#REF!</definedName>
    <definedName name="___mex2" localSheetId="28">#REF!</definedName>
    <definedName name="___mex2" localSheetId="42">#REF!</definedName>
    <definedName name="___mex2" localSheetId="43">#REF!</definedName>
    <definedName name="___mex2" localSheetId="48">#REF!</definedName>
    <definedName name="___mex2" localSheetId="58">#REF!</definedName>
    <definedName name="___mex2" localSheetId="59">#REF!</definedName>
    <definedName name="___mex2" localSheetId="39">#REF!</definedName>
    <definedName name="___mex2">#REF!</definedName>
    <definedName name="___mor1" localSheetId="41">#REF!</definedName>
    <definedName name="___mor1" localSheetId="31">#REF!</definedName>
    <definedName name="___mor1" localSheetId="30">#REF!</definedName>
    <definedName name="___mor1" localSheetId="62">#REF!</definedName>
    <definedName name="___mor1" localSheetId="28">#REF!</definedName>
    <definedName name="___mor1" localSheetId="42">#REF!</definedName>
    <definedName name="___mor1" localSheetId="43">#REF!</definedName>
    <definedName name="___mor1" localSheetId="48">#REF!</definedName>
    <definedName name="___mor1" localSheetId="58">#REF!</definedName>
    <definedName name="___mor1" localSheetId="59">#REF!</definedName>
    <definedName name="___mor1" localSheetId="39">#REF!</definedName>
    <definedName name="___mor1">#REF!</definedName>
    <definedName name="___mor2" localSheetId="41">#REF!</definedName>
    <definedName name="___mor2" localSheetId="31">#REF!</definedName>
    <definedName name="___mor2" localSheetId="30">#REF!</definedName>
    <definedName name="___mor2" localSheetId="62">#REF!</definedName>
    <definedName name="___mor2" localSheetId="28">#REF!</definedName>
    <definedName name="___mor2" localSheetId="42">#REF!</definedName>
    <definedName name="___mor2" localSheetId="43">#REF!</definedName>
    <definedName name="___mor2" localSheetId="48">#REF!</definedName>
    <definedName name="___mor2" localSheetId="58">#REF!</definedName>
    <definedName name="___mor2" localSheetId="59">#REF!</definedName>
    <definedName name="___mor2" localSheetId="39">#REF!</definedName>
    <definedName name="___mor2">#REF!</definedName>
    <definedName name="___nay1" localSheetId="41">#REF!</definedName>
    <definedName name="___nay1" localSheetId="31">#REF!</definedName>
    <definedName name="___nay1" localSheetId="30">#REF!</definedName>
    <definedName name="___nay1" localSheetId="62">#REF!</definedName>
    <definedName name="___nay1" localSheetId="28">#REF!</definedName>
    <definedName name="___nay1" localSheetId="42">#REF!</definedName>
    <definedName name="___nay1" localSheetId="43">#REF!</definedName>
    <definedName name="___nay1" localSheetId="48">#REF!</definedName>
    <definedName name="___nay1" localSheetId="58">#REF!</definedName>
    <definedName name="___nay1" localSheetId="59">#REF!</definedName>
    <definedName name="___nay1" localSheetId="39">#REF!</definedName>
    <definedName name="___nay1">#REF!</definedName>
    <definedName name="___nay2" localSheetId="41">#REF!</definedName>
    <definedName name="___nay2" localSheetId="31">#REF!</definedName>
    <definedName name="___nay2" localSheetId="30">#REF!</definedName>
    <definedName name="___nay2" localSheetId="62">#REF!</definedName>
    <definedName name="___nay2" localSheetId="28">#REF!</definedName>
    <definedName name="___nay2" localSheetId="42">#REF!</definedName>
    <definedName name="___nay2" localSheetId="43">#REF!</definedName>
    <definedName name="___nay2" localSheetId="48">#REF!</definedName>
    <definedName name="___nay2" localSheetId="58">#REF!</definedName>
    <definedName name="___nay2" localSheetId="59">#REF!</definedName>
    <definedName name="___nay2" localSheetId="39">#REF!</definedName>
    <definedName name="___nay2">#REF!</definedName>
    <definedName name="___oax1" localSheetId="41">#REF!</definedName>
    <definedName name="___oax1" localSheetId="31">#REF!</definedName>
    <definedName name="___oax1" localSheetId="30">#REF!</definedName>
    <definedName name="___oax1" localSheetId="62">#REF!</definedName>
    <definedName name="___oax1" localSheetId="28">#REF!</definedName>
    <definedName name="___oax1" localSheetId="42">#REF!</definedName>
    <definedName name="___oax1" localSheetId="43">#REF!</definedName>
    <definedName name="___oax1" localSheetId="48">#REF!</definedName>
    <definedName name="___oax1" localSheetId="58">#REF!</definedName>
    <definedName name="___oax1" localSheetId="59">#REF!</definedName>
    <definedName name="___oax1" localSheetId="39">#REF!</definedName>
    <definedName name="___oax1">#REF!</definedName>
    <definedName name="___oax2" localSheetId="41">#REF!</definedName>
    <definedName name="___oax2" localSheetId="31">#REF!</definedName>
    <definedName name="___oax2" localSheetId="30">#REF!</definedName>
    <definedName name="___oax2" localSheetId="62">#REF!</definedName>
    <definedName name="___oax2" localSheetId="28">#REF!</definedName>
    <definedName name="___oax2" localSheetId="42">#REF!</definedName>
    <definedName name="___oax2" localSheetId="43">#REF!</definedName>
    <definedName name="___oax2" localSheetId="48">#REF!</definedName>
    <definedName name="___oax2" localSheetId="58">#REF!</definedName>
    <definedName name="___oax2" localSheetId="59">#REF!</definedName>
    <definedName name="___oax2" localSheetId="39">#REF!</definedName>
    <definedName name="___oax2">#REF!</definedName>
    <definedName name="___pue1" localSheetId="41">#REF!</definedName>
    <definedName name="___pue1" localSheetId="31">#REF!</definedName>
    <definedName name="___pue1" localSheetId="30">#REF!</definedName>
    <definedName name="___pue1" localSheetId="62">#REF!</definedName>
    <definedName name="___pue1" localSheetId="28">#REF!</definedName>
    <definedName name="___pue1" localSheetId="42">#REF!</definedName>
    <definedName name="___pue1" localSheetId="43">#REF!</definedName>
    <definedName name="___pue1" localSheetId="48">#REF!</definedName>
    <definedName name="___pue1" localSheetId="58">#REF!</definedName>
    <definedName name="___pue1" localSheetId="59">#REF!</definedName>
    <definedName name="___pue1" localSheetId="39">#REF!</definedName>
    <definedName name="___pue1">#REF!</definedName>
    <definedName name="___pue2" localSheetId="41">#REF!</definedName>
    <definedName name="___pue2" localSheetId="31">#REF!</definedName>
    <definedName name="___pue2" localSheetId="30">#REF!</definedName>
    <definedName name="___pue2" localSheetId="62">#REF!</definedName>
    <definedName name="___pue2" localSheetId="28">#REF!</definedName>
    <definedName name="___pue2" localSheetId="42">#REF!</definedName>
    <definedName name="___pue2" localSheetId="43">#REF!</definedName>
    <definedName name="___pue2" localSheetId="48">#REF!</definedName>
    <definedName name="___pue2" localSheetId="58">#REF!</definedName>
    <definedName name="___pue2" localSheetId="59">#REF!</definedName>
    <definedName name="___pue2" localSheetId="39">#REF!</definedName>
    <definedName name="___pue2">#REF!</definedName>
    <definedName name="___qro1" localSheetId="41">#REF!</definedName>
    <definedName name="___qro1" localSheetId="31">#REF!</definedName>
    <definedName name="___qro1" localSheetId="30">#REF!</definedName>
    <definedName name="___qro1" localSheetId="62">#REF!</definedName>
    <definedName name="___qro1" localSheetId="28">#REF!</definedName>
    <definedName name="___qro1" localSheetId="42">#REF!</definedName>
    <definedName name="___qro1" localSheetId="43">#REF!</definedName>
    <definedName name="___qro1" localSheetId="48">#REF!</definedName>
    <definedName name="___qro1" localSheetId="58">#REF!</definedName>
    <definedName name="___qro1" localSheetId="59">#REF!</definedName>
    <definedName name="___qro1" localSheetId="39">#REF!</definedName>
    <definedName name="___qro1">#REF!</definedName>
    <definedName name="___qro2" localSheetId="41">#REF!</definedName>
    <definedName name="___qro2" localSheetId="31">#REF!</definedName>
    <definedName name="___qro2" localSheetId="30">#REF!</definedName>
    <definedName name="___qro2" localSheetId="62">#REF!</definedName>
    <definedName name="___qro2" localSheetId="28">#REF!</definedName>
    <definedName name="___qro2" localSheetId="42">#REF!</definedName>
    <definedName name="___qro2" localSheetId="43">#REF!</definedName>
    <definedName name="___qro2" localSheetId="48">#REF!</definedName>
    <definedName name="___qro2" localSheetId="58">#REF!</definedName>
    <definedName name="___qro2" localSheetId="59">#REF!</definedName>
    <definedName name="___qro2" localSheetId="39">#REF!</definedName>
    <definedName name="___qro2">#REF!</definedName>
    <definedName name="___rmc1" localSheetId="41">#REF!</definedName>
    <definedName name="___rmc1" localSheetId="31">#REF!</definedName>
    <definedName name="___rmc1" localSheetId="30">#REF!</definedName>
    <definedName name="___rmc1" localSheetId="62">#REF!</definedName>
    <definedName name="___rmc1" localSheetId="28">#REF!</definedName>
    <definedName name="___rmc1" localSheetId="42">#REF!</definedName>
    <definedName name="___rmc1" localSheetId="43">#REF!</definedName>
    <definedName name="___rmc1" localSheetId="48">#REF!</definedName>
    <definedName name="___rmc1" localSheetId="58">#REF!</definedName>
    <definedName name="___rmc1" localSheetId="59">#REF!</definedName>
    <definedName name="___rmc1" localSheetId="39">#REF!</definedName>
    <definedName name="___rmc1">#REF!</definedName>
    <definedName name="___sin1" localSheetId="41">#REF!</definedName>
    <definedName name="___sin1" localSheetId="31">#REF!</definedName>
    <definedName name="___sin1" localSheetId="30">#REF!</definedName>
    <definedName name="___sin1" localSheetId="62">#REF!</definedName>
    <definedName name="___sin1" localSheetId="28">#REF!</definedName>
    <definedName name="___sin1" localSheetId="42">#REF!</definedName>
    <definedName name="___sin1" localSheetId="43">#REF!</definedName>
    <definedName name="___sin1" localSheetId="48">#REF!</definedName>
    <definedName name="___sin1" localSheetId="58">#REF!</definedName>
    <definedName name="___sin1" localSheetId="59">#REF!</definedName>
    <definedName name="___sin1" localSheetId="39">#REF!</definedName>
    <definedName name="___sin1">#REF!</definedName>
    <definedName name="___sin2" localSheetId="41">#REF!</definedName>
    <definedName name="___sin2" localSheetId="31">#REF!</definedName>
    <definedName name="___sin2" localSheetId="30">#REF!</definedName>
    <definedName name="___sin2" localSheetId="62">#REF!</definedName>
    <definedName name="___sin2" localSheetId="28">#REF!</definedName>
    <definedName name="___sin2" localSheetId="42">#REF!</definedName>
    <definedName name="___sin2" localSheetId="43">#REF!</definedName>
    <definedName name="___sin2" localSheetId="48">#REF!</definedName>
    <definedName name="___sin2" localSheetId="58">#REF!</definedName>
    <definedName name="___sin2" localSheetId="59">#REF!</definedName>
    <definedName name="___sin2" localSheetId="39">#REF!</definedName>
    <definedName name="___sin2">#REF!</definedName>
    <definedName name="___slp1" localSheetId="41">#REF!</definedName>
    <definedName name="___slp1" localSheetId="31">#REF!</definedName>
    <definedName name="___slp1" localSheetId="30">#REF!</definedName>
    <definedName name="___slp1" localSheetId="62">#REF!</definedName>
    <definedName name="___slp1" localSheetId="28">#REF!</definedName>
    <definedName name="___slp1" localSheetId="42">#REF!</definedName>
    <definedName name="___slp1" localSheetId="43">#REF!</definedName>
    <definedName name="___slp1" localSheetId="48">#REF!</definedName>
    <definedName name="___slp1" localSheetId="58">#REF!</definedName>
    <definedName name="___slp1" localSheetId="59">#REF!</definedName>
    <definedName name="___slp1" localSheetId="39">#REF!</definedName>
    <definedName name="___slp1">#REF!</definedName>
    <definedName name="___slp2" localSheetId="41">#REF!</definedName>
    <definedName name="___slp2" localSheetId="31">#REF!</definedName>
    <definedName name="___slp2" localSheetId="30">#REF!</definedName>
    <definedName name="___slp2" localSheetId="62">#REF!</definedName>
    <definedName name="___slp2" localSheetId="28">#REF!</definedName>
    <definedName name="___slp2" localSheetId="42">#REF!</definedName>
    <definedName name="___slp2" localSheetId="43">#REF!</definedName>
    <definedName name="___slp2" localSheetId="48">#REF!</definedName>
    <definedName name="___slp2" localSheetId="58">#REF!</definedName>
    <definedName name="___slp2" localSheetId="59">#REF!</definedName>
    <definedName name="___slp2" localSheetId="39">#REF!</definedName>
    <definedName name="___slp2">#REF!</definedName>
    <definedName name="___son1" localSheetId="41">#REF!</definedName>
    <definedName name="___son1" localSheetId="31">#REF!</definedName>
    <definedName name="___son1" localSheetId="30">#REF!</definedName>
    <definedName name="___son1" localSheetId="62">#REF!</definedName>
    <definedName name="___son1" localSheetId="28">#REF!</definedName>
    <definedName name="___son1" localSheetId="42">#REF!</definedName>
    <definedName name="___son1" localSheetId="43">#REF!</definedName>
    <definedName name="___son1" localSheetId="48">#REF!</definedName>
    <definedName name="___son1" localSheetId="58">#REF!</definedName>
    <definedName name="___son1" localSheetId="59">#REF!</definedName>
    <definedName name="___son1" localSheetId="39">#REF!</definedName>
    <definedName name="___son1">#REF!</definedName>
    <definedName name="___son2" localSheetId="41">#REF!</definedName>
    <definedName name="___son2" localSheetId="31">#REF!</definedName>
    <definedName name="___son2" localSheetId="30">#REF!</definedName>
    <definedName name="___son2" localSheetId="62">#REF!</definedName>
    <definedName name="___son2" localSheetId="28">#REF!</definedName>
    <definedName name="___son2" localSheetId="42">#REF!</definedName>
    <definedName name="___son2" localSheetId="43">#REF!</definedName>
    <definedName name="___son2" localSheetId="48">#REF!</definedName>
    <definedName name="___son2" localSheetId="58">#REF!</definedName>
    <definedName name="___son2" localSheetId="59">#REF!</definedName>
    <definedName name="___son2" localSheetId="39">#REF!</definedName>
    <definedName name="___son2">#REF!</definedName>
    <definedName name="___tab1" localSheetId="41">#REF!</definedName>
    <definedName name="___tab1" localSheetId="31">#REF!</definedName>
    <definedName name="___tab1" localSheetId="30">#REF!</definedName>
    <definedName name="___tab1" localSheetId="62">#REF!</definedName>
    <definedName name="___tab1" localSheetId="28">#REF!</definedName>
    <definedName name="___tab1" localSheetId="42">#REF!</definedName>
    <definedName name="___tab1" localSheetId="43">#REF!</definedName>
    <definedName name="___tab1" localSheetId="48">#REF!</definedName>
    <definedName name="___tab1" localSheetId="58">#REF!</definedName>
    <definedName name="___tab1" localSheetId="59">#REF!</definedName>
    <definedName name="___tab1" localSheetId="39">#REF!</definedName>
    <definedName name="___tab1">#REF!</definedName>
    <definedName name="___tab2" localSheetId="41">#REF!</definedName>
    <definedName name="___tab2" localSheetId="31">#REF!</definedName>
    <definedName name="___tab2" localSheetId="30">#REF!</definedName>
    <definedName name="___tab2" localSheetId="62">#REF!</definedName>
    <definedName name="___tab2" localSheetId="28">#REF!</definedName>
    <definedName name="___tab2" localSheetId="42">#REF!</definedName>
    <definedName name="___tab2" localSheetId="43">#REF!</definedName>
    <definedName name="___tab2" localSheetId="48">#REF!</definedName>
    <definedName name="___tab2" localSheetId="58">#REF!</definedName>
    <definedName name="___tab2" localSheetId="59">#REF!</definedName>
    <definedName name="___tab2" localSheetId="39">#REF!</definedName>
    <definedName name="___tab2">#REF!</definedName>
    <definedName name="___tam1" localSheetId="41">#REF!</definedName>
    <definedName name="___tam1" localSheetId="31">#REF!</definedName>
    <definedName name="___tam1" localSheetId="30">#REF!</definedName>
    <definedName name="___tam1" localSheetId="62">#REF!</definedName>
    <definedName name="___tam1" localSheetId="28">#REF!</definedName>
    <definedName name="___tam1" localSheetId="42">#REF!</definedName>
    <definedName name="___tam1" localSheetId="43">#REF!</definedName>
    <definedName name="___tam1" localSheetId="48">#REF!</definedName>
    <definedName name="___tam1" localSheetId="58">#REF!</definedName>
    <definedName name="___tam1" localSheetId="59">#REF!</definedName>
    <definedName name="___tam1" localSheetId="39">#REF!</definedName>
    <definedName name="___tam1">#REF!</definedName>
    <definedName name="___tam2" localSheetId="41">#REF!</definedName>
    <definedName name="___tam2" localSheetId="31">#REF!</definedName>
    <definedName name="___tam2" localSheetId="30">#REF!</definedName>
    <definedName name="___tam2" localSheetId="62">#REF!</definedName>
    <definedName name="___tam2" localSheetId="28">#REF!</definedName>
    <definedName name="___tam2" localSheetId="42">#REF!</definedName>
    <definedName name="___tam2" localSheetId="43">#REF!</definedName>
    <definedName name="___tam2" localSheetId="48">#REF!</definedName>
    <definedName name="___tam2" localSheetId="58">#REF!</definedName>
    <definedName name="___tam2" localSheetId="59">#REF!</definedName>
    <definedName name="___tam2" localSheetId="39">#REF!</definedName>
    <definedName name="___tam2">#REF!</definedName>
    <definedName name="___ver1" localSheetId="41">#REF!</definedName>
    <definedName name="___ver1" localSheetId="31">#REF!</definedName>
    <definedName name="___ver1" localSheetId="30">#REF!</definedName>
    <definedName name="___ver1" localSheetId="62">#REF!</definedName>
    <definedName name="___ver1" localSheetId="28">#REF!</definedName>
    <definedName name="___ver1" localSheetId="42">#REF!</definedName>
    <definedName name="___ver1" localSheetId="43">#REF!</definedName>
    <definedName name="___ver1" localSheetId="48">#REF!</definedName>
    <definedName name="___ver1" localSheetId="58">#REF!</definedName>
    <definedName name="___ver1" localSheetId="59">#REF!</definedName>
    <definedName name="___ver1" localSheetId="39">#REF!</definedName>
    <definedName name="___ver1">#REF!</definedName>
    <definedName name="___ver2" localSheetId="41">#REF!</definedName>
    <definedName name="___ver2" localSheetId="31">#REF!</definedName>
    <definedName name="___ver2" localSheetId="30">#REF!</definedName>
    <definedName name="___ver2" localSheetId="62">#REF!</definedName>
    <definedName name="___ver2" localSheetId="28">#REF!</definedName>
    <definedName name="___ver2" localSheetId="42">#REF!</definedName>
    <definedName name="___ver2" localSheetId="43">#REF!</definedName>
    <definedName name="___ver2" localSheetId="48">#REF!</definedName>
    <definedName name="___ver2" localSheetId="58">#REF!</definedName>
    <definedName name="___ver2" localSheetId="59">#REF!</definedName>
    <definedName name="___ver2" localSheetId="39">#REF!</definedName>
    <definedName name="___ver2">#REF!</definedName>
    <definedName name="__123Graph_A" localSheetId="41" hidden="1">'[2]TAB DCENTE CETI 2001'!#REF!</definedName>
    <definedName name="__123Graph_A" localSheetId="62" hidden="1">'[2]TAB DCENTE CETI 2001'!#REF!</definedName>
    <definedName name="__123Graph_A" localSheetId="75" hidden="1">'[2]TAB DCENTE CETI 2001'!#REF!</definedName>
    <definedName name="__123Graph_A" localSheetId="28" hidden="1">'[2]TAB DCENTE CETI 2001'!#REF!</definedName>
    <definedName name="__123Graph_A" localSheetId="42" hidden="1">'[2]TAB DCENTE CETI 2001'!#REF!</definedName>
    <definedName name="__123Graph_A" localSheetId="43" hidden="1">'[2]TAB DCENTE CETI 2001'!#REF!</definedName>
    <definedName name="__123Graph_A" localSheetId="48" hidden="1">'[2]TAB DCENTE CETI 2001'!#REF!</definedName>
    <definedName name="__123Graph_A" localSheetId="58" hidden="1">'[2]TAB DCENTE CETI 2001'!#REF!</definedName>
    <definedName name="__123Graph_A" localSheetId="59" hidden="1">'[2]TAB DCENTE CETI 2001'!#REF!</definedName>
    <definedName name="__123Graph_A" localSheetId="39" hidden="1">'[2]TAB DCENTE CETI 2001'!#REF!</definedName>
    <definedName name="__123Graph_A" hidden="1">'[2]TAB DCENTE CETI 2001'!#REF!</definedName>
    <definedName name="__123Graph_C" localSheetId="41" hidden="1">[3]PLAZASXI!#REF!</definedName>
    <definedName name="__123Graph_C" localSheetId="62" hidden="1">[3]PLAZASXI!#REF!</definedName>
    <definedName name="__123Graph_C" localSheetId="75" hidden="1">[4]PLAZASXI!#REF!</definedName>
    <definedName name="__123Graph_C" localSheetId="28" hidden="1">[3]PLAZASXI!#REF!</definedName>
    <definedName name="__123Graph_C" localSheetId="42" hidden="1">[3]PLAZASXI!#REF!</definedName>
    <definedName name="__123Graph_C" localSheetId="43" hidden="1">[3]PLAZASXI!#REF!</definedName>
    <definedName name="__123Graph_C" localSheetId="48" hidden="1">[3]PLAZASXI!#REF!</definedName>
    <definedName name="__123Graph_C" localSheetId="58" hidden="1">[3]PLAZASXI!#REF!</definedName>
    <definedName name="__123Graph_C" localSheetId="59" hidden="1">[3]PLAZASXI!#REF!</definedName>
    <definedName name="__123Graph_C" localSheetId="39" hidden="1">[3]PLAZASXI!#REF!</definedName>
    <definedName name="__123Graph_C" hidden="1">[3]PLAZASXI!#REF!</definedName>
    <definedName name="__123Graph_D" localSheetId="41" hidden="1">[3]PLAZASXI!#REF!</definedName>
    <definedName name="__123Graph_D" localSheetId="62" hidden="1">[3]PLAZASXI!#REF!</definedName>
    <definedName name="__123Graph_D" localSheetId="75" hidden="1">[4]PLAZASXI!#REF!</definedName>
    <definedName name="__123Graph_D" localSheetId="28" hidden="1">[3]PLAZASXI!#REF!</definedName>
    <definedName name="__123Graph_D" localSheetId="42" hidden="1">[3]PLAZASXI!#REF!</definedName>
    <definedName name="__123Graph_D" localSheetId="43" hidden="1">[3]PLAZASXI!#REF!</definedName>
    <definedName name="__123Graph_D" localSheetId="48" hidden="1">[3]PLAZASXI!#REF!</definedName>
    <definedName name="__123Graph_D" localSheetId="58" hidden="1">[3]PLAZASXI!#REF!</definedName>
    <definedName name="__123Graph_D" localSheetId="59" hidden="1">[3]PLAZASXI!#REF!</definedName>
    <definedName name="__123Graph_D" localSheetId="39" hidden="1">[3]PLAZASXI!#REF!</definedName>
    <definedName name="__123Graph_D" hidden="1">[3]PLAZASXI!#REF!</definedName>
    <definedName name="__123Graph_E" localSheetId="41" hidden="1">[3]PLAZASXI!#REF!</definedName>
    <definedName name="__123Graph_E" localSheetId="62" hidden="1">[3]PLAZASXI!#REF!</definedName>
    <definedName name="__123Graph_E" localSheetId="75" hidden="1">[4]PLAZASXI!#REF!</definedName>
    <definedName name="__123Graph_E" localSheetId="28" hidden="1">[3]PLAZASXI!#REF!</definedName>
    <definedName name="__123Graph_E" localSheetId="42" hidden="1">[3]PLAZASXI!#REF!</definedName>
    <definedName name="__123Graph_E" localSheetId="43" hidden="1">[3]PLAZASXI!#REF!</definedName>
    <definedName name="__123Graph_E" localSheetId="48" hidden="1">[3]PLAZASXI!#REF!</definedName>
    <definedName name="__123Graph_E" localSheetId="58" hidden="1">[3]PLAZASXI!#REF!</definedName>
    <definedName name="__123Graph_E" localSheetId="59" hidden="1">[3]PLAZASXI!#REF!</definedName>
    <definedName name="__123Graph_E" localSheetId="39" hidden="1">[3]PLAZASXI!#REF!</definedName>
    <definedName name="__123Graph_E" hidden="1">[3]PLAZASXI!#REF!</definedName>
    <definedName name="__123Graph_F" localSheetId="41" hidden="1">[3]PLAZASXI!#REF!</definedName>
    <definedName name="__123Graph_F" localSheetId="62" hidden="1">[3]PLAZASXI!#REF!</definedName>
    <definedName name="__123Graph_F" localSheetId="75" hidden="1">[4]PLAZASXI!#REF!</definedName>
    <definedName name="__123Graph_F" localSheetId="28" hidden="1">[3]PLAZASXI!#REF!</definedName>
    <definedName name="__123Graph_F" localSheetId="42" hidden="1">[3]PLAZASXI!#REF!</definedName>
    <definedName name="__123Graph_F" localSheetId="43" hidden="1">[3]PLAZASXI!#REF!</definedName>
    <definedName name="__123Graph_F" localSheetId="48" hidden="1">[3]PLAZASXI!#REF!</definedName>
    <definedName name="__123Graph_F" localSheetId="58" hidden="1">[3]PLAZASXI!#REF!</definedName>
    <definedName name="__123Graph_F" localSheetId="59" hidden="1">[3]PLAZASXI!#REF!</definedName>
    <definedName name="__123Graph_F" localSheetId="39" hidden="1">[3]PLAZASXI!#REF!</definedName>
    <definedName name="__123Graph_F" hidden="1">[3]PLAZASXI!#REF!</definedName>
    <definedName name="__123Graph_X" localSheetId="41" hidden="1">'[2]TAB DCENTE CETI 2001'!#REF!</definedName>
    <definedName name="__123Graph_X" localSheetId="62" hidden="1">'[2]TAB DCENTE CETI 2001'!#REF!</definedName>
    <definedName name="__123Graph_X" localSheetId="28" hidden="1">'[2]TAB DCENTE CETI 2001'!#REF!</definedName>
    <definedName name="__123Graph_X" localSheetId="42" hidden="1">'[2]TAB DCENTE CETI 2001'!#REF!</definedName>
    <definedName name="__123Graph_X" localSheetId="43" hidden="1">'[2]TAB DCENTE CETI 2001'!#REF!</definedName>
    <definedName name="__123Graph_X" localSheetId="48" hidden="1">'[2]TAB DCENTE CETI 2001'!#REF!</definedName>
    <definedName name="__123Graph_X" localSheetId="58" hidden="1">'[2]TAB DCENTE CETI 2001'!#REF!</definedName>
    <definedName name="__123Graph_X" localSheetId="59" hidden="1">'[2]TAB DCENTE CETI 2001'!#REF!</definedName>
    <definedName name="__123Graph_X" localSheetId="39" hidden="1">'[2]TAB DCENTE CETI 2001'!#REF!</definedName>
    <definedName name="__123Graph_X" hidden="1">'[2]TAB DCENTE CETI 2001'!#REF!</definedName>
    <definedName name="__ags1" localSheetId="41">#REF!</definedName>
    <definedName name="__ags1" localSheetId="31">#REF!</definedName>
    <definedName name="__ags1" localSheetId="30">#REF!</definedName>
    <definedName name="__ags1" localSheetId="62">#REF!</definedName>
    <definedName name="__ags1" localSheetId="28">#REF!</definedName>
    <definedName name="__ags1" localSheetId="42">#REF!</definedName>
    <definedName name="__ags1" localSheetId="43">#REF!</definedName>
    <definedName name="__ags1" localSheetId="23">#REF!</definedName>
    <definedName name="__ags1" localSheetId="44">#REF!</definedName>
    <definedName name="__ags1" localSheetId="24">#REF!</definedName>
    <definedName name="__ags1" localSheetId="48">#REF!</definedName>
    <definedName name="__ags1" localSheetId="58">#REF!</definedName>
    <definedName name="__ags1" localSheetId="59">#REF!</definedName>
    <definedName name="__ags1" localSheetId="39">#REF!</definedName>
    <definedName name="__ags1">#REF!</definedName>
    <definedName name="__ags2" localSheetId="41">#REF!</definedName>
    <definedName name="__ags2" localSheetId="31">#REF!</definedName>
    <definedName name="__ags2" localSheetId="30">#REF!</definedName>
    <definedName name="__ags2" localSheetId="62">#REF!</definedName>
    <definedName name="__ags2" localSheetId="28">#REF!</definedName>
    <definedName name="__ags2" localSheetId="42">#REF!</definedName>
    <definedName name="__ags2" localSheetId="43">#REF!</definedName>
    <definedName name="__ags2" localSheetId="23">#REF!</definedName>
    <definedName name="__ags2" localSheetId="44">#REF!</definedName>
    <definedName name="__ags2" localSheetId="24">#REF!</definedName>
    <definedName name="__ags2" localSheetId="48">#REF!</definedName>
    <definedName name="__ags2" localSheetId="58">#REF!</definedName>
    <definedName name="__ags2" localSheetId="59">#REF!</definedName>
    <definedName name="__ags2" localSheetId="39">#REF!</definedName>
    <definedName name="__ags2">#REF!</definedName>
    <definedName name="__bcn1" localSheetId="41">#REF!</definedName>
    <definedName name="__bcn1" localSheetId="31">#REF!</definedName>
    <definedName name="__bcn1" localSheetId="30">#REF!</definedName>
    <definedName name="__bcn1" localSheetId="62">#REF!</definedName>
    <definedName name="__bcn1" localSheetId="28">#REF!</definedName>
    <definedName name="__bcn1" localSheetId="42">#REF!</definedName>
    <definedName name="__bcn1" localSheetId="43">#REF!</definedName>
    <definedName name="__bcn1" localSheetId="23">#REF!</definedName>
    <definedName name="__bcn1" localSheetId="44">#REF!</definedName>
    <definedName name="__bcn1" localSheetId="24">#REF!</definedName>
    <definedName name="__bcn1" localSheetId="48">#REF!</definedName>
    <definedName name="__bcn1" localSheetId="58">#REF!</definedName>
    <definedName name="__bcn1" localSheetId="59">#REF!</definedName>
    <definedName name="__bcn1" localSheetId="39">#REF!</definedName>
    <definedName name="__bcn1">#REF!</definedName>
    <definedName name="__bcn2" localSheetId="41">#REF!</definedName>
    <definedName name="__bcn2" localSheetId="31">#REF!</definedName>
    <definedName name="__bcn2" localSheetId="30">#REF!</definedName>
    <definedName name="__bcn2" localSheetId="62">#REF!</definedName>
    <definedName name="__bcn2" localSheetId="28">#REF!</definedName>
    <definedName name="__bcn2" localSheetId="42">#REF!</definedName>
    <definedName name="__bcn2" localSheetId="43">#REF!</definedName>
    <definedName name="__bcn2" localSheetId="48">#REF!</definedName>
    <definedName name="__bcn2" localSheetId="58">#REF!</definedName>
    <definedName name="__bcn2" localSheetId="59">#REF!</definedName>
    <definedName name="__bcn2" localSheetId="39">#REF!</definedName>
    <definedName name="__bcn2">#REF!</definedName>
    <definedName name="__bcs1" localSheetId="41">#REF!</definedName>
    <definedName name="__bcs1" localSheetId="31">#REF!</definedName>
    <definedName name="__bcs1" localSheetId="30">#REF!</definedName>
    <definedName name="__bcs1" localSheetId="62">#REF!</definedName>
    <definedName name="__bcs1" localSheetId="28">#REF!</definedName>
    <definedName name="__bcs1" localSheetId="42">#REF!</definedName>
    <definedName name="__bcs1" localSheetId="43">#REF!</definedName>
    <definedName name="__bcs1" localSheetId="48">#REF!</definedName>
    <definedName name="__bcs1" localSheetId="58">#REF!</definedName>
    <definedName name="__bcs1" localSheetId="59">#REF!</definedName>
    <definedName name="__bcs1" localSheetId="39">#REF!</definedName>
    <definedName name="__bcs1">#REF!</definedName>
    <definedName name="__bcs2" localSheetId="41">#REF!</definedName>
    <definedName name="__bcs2" localSheetId="31">#REF!</definedName>
    <definedName name="__bcs2" localSheetId="30">#REF!</definedName>
    <definedName name="__bcs2" localSheetId="62">#REF!</definedName>
    <definedName name="__bcs2" localSheetId="28">#REF!</definedName>
    <definedName name="__bcs2" localSheetId="42">#REF!</definedName>
    <definedName name="__bcs2" localSheetId="43">#REF!</definedName>
    <definedName name="__bcs2" localSheetId="48">#REF!</definedName>
    <definedName name="__bcs2" localSheetId="58">#REF!</definedName>
    <definedName name="__bcs2" localSheetId="59">#REF!</definedName>
    <definedName name="__bcs2" localSheetId="39">#REF!</definedName>
    <definedName name="__bcs2">#REF!</definedName>
    <definedName name="__col1" localSheetId="41">#REF!</definedName>
    <definedName name="__col1" localSheetId="31">#REF!</definedName>
    <definedName name="__col1" localSheetId="30">#REF!</definedName>
    <definedName name="__col1" localSheetId="62">#REF!</definedName>
    <definedName name="__col1" localSheetId="28">#REF!</definedName>
    <definedName name="__col1" localSheetId="42">#REF!</definedName>
    <definedName name="__col1" localSheetId="43">#REF!</definedName>
    <definedName name="__col1" localSheetId="48">#REF!</definedName>
    <definedName name="__col1" localSheetId="58">#REF!</definedName>
    <definedName name="__col1" localSheetId="59">#REF!</definedName>
    <definedName name="__col1" localSheetId="39">#REF!</definedName>
    <definedName name="__col1">#REF!</definedName>
    <definedName name="__col2" localSheetId="41">#REF!</definedName>
    <definedName name="__col2" localSheetId="31">#REF!</definedName>
    <definedName name="__col2" localSheetId="30">#REF!</definedName>
    <definedName name="__col2" localSheetId="62">#REF!</definedName>
    <definedName name="__col2" localSheetId="28">#REF!</definedName>
    <definedName name="__col2" localSheetId="42">#REF!</definedName>
    <definedName name="__col2" localSheetId="43">#REF!</definedName>
    <definedName name="__col2" localSheetId="48">#REF!</definedName>
    <definedName name="__col2" localSheetId="58">#REF!</definedName>
    <definedName name="__col2" localSheetId="59">#REF!</definedName>
    <definedName name="__col2" localSheetId="39">#REF!</definedName>
    <definedName name="__col2">#REF!</definedName>
    <definedName name="__dgo1" localSheetId="41">#REF!</definedName>
    <definedName name="__dgo1" localSheetId="31">#REF!</definedName>
    <definedName name="__dgo1" localSheetId="30">#REF!</definedName>
    <definedName name="__dgo1" localSheetId="62">#REF!</definedName>
    <definedName name="__dgo1" localSheetId="28">#REF!</definedName>
    <definedName name="__dgo1" localSheetId="42">#REF!</definedName>
    <definedName name="__dgo1" localSheetId="43">#REF!</definedName>
    <definedName name="__dgo1" localSheetId="48">#REF!</definedName>
    <definedName name="__dgo1" localSheetId="58">#REF!</definedName>
    <definedName name="__dgo1" localSheetId="59">#REF!</definedName>
    <definedName name="__dgo1" localSheetId="39">#REF!</definedName>
    <definedName name="__dgo1">#REF!</definedName>
    <definedName name="__dgo2" localSheetId="41">#REF!</definedName>
    <definedName name="__dgo2" localSheetId="31">#REF!</definedName>
    <definedName name="__dgo2" localSheetId="30">#REF!</definedName>
    <definedName name="__dgo2" localSheetId="62">#REF!</definedName>
    <definedName name="__dgo2" localSheetId="28">#REF!</definedName>
    <definedName name="__dgo2" localSheetId="42">#REF!</definedName>
    <definedName name="__dgo2" localSheetId="43">#REF!</definedName>
    <definedName name="__dgo2" localSheetId="48">#REF!</definedName>
    <definedName name="__dgo2" localSheetId="58">#REF!</definedName>
    <definedName name="__dgo2" localSheetId="59">#REF!</definedName>
    <definedName name="__dgo2" localSheetId="39">#REF!</definedName>
    <definedName name="__dgo2">#REF!</definedName>
    <definedName name="__gro1" localSheetId="41">#REF!</definedName>
    <definedName name="__gro1" localSheetId="31">#REF!</definedName>
    <definedName name="__gro1" localSheetId="30">#REF!</definedName>
    <definedName name="__gro1" localSheetId="62">#REF!</definedName>
    <definedName name="__gro1" localSheetId="28">#REF!</definedName>
    <definedName name="__gro1" localSheetId="42">#REF!</definedName>
    <definedName name="__gro1" localSheetId="43">#REF!</definedName>
    <definedName name="__gro1" localSheetId="48">#REF!</definedName>
    <definedName name="__gro1" localSheetId="58">#REF!</definedName>
    <definedName name="__gro1" localSheetId="59">#REF!</definedName>
    <definedName name="__gro1" localSheetId="39">#REF!</definedName>
    <definedName name="__gro1">#REF!</definedName>
    <definedName name="__gro2" localSheetId="41">#REF!</definedName>
    <definedName name="__gro2" localSheetId="31">#REF!</definedName>
    <definedName name="__gro2" localSheetId="30">#REF!</definedName>
    <definedName name="__gro2" localSheetId="62">#REF!</definedName>
    <definedName name="__gro2" localSheetId="28">#REF!</definedName>
    <definedName name="__gro2" localSheetId="42">#REF!</definedName>
    <definedName name="__gro2" localSheetId="43">#REF!</definedName>
    <definedName name="__gro2" localSheetId="48">#REF!</definedName>
    <definedName name="__gro2" localSheetId="58">#REF!</definedName>
    <definedName name="__gro2" localSheetId="59">#REF!</definedName>
    <definedName name="__gro2" localSheetId="39">#REF!</definedName>
    <definedName name="__gro2">#REF!</definedName>
    <definedName name="__gto1" localSheetId="41">#REF!</definedName>
    <definedName name="__gto1" localSheetId="31">#REF!</definedName>
    <definedName name="__gto1" localSheetId="30">#REF!</definedName>
    <definedName name="__gto1" localSheetId="62">#REF!</definedName>
    <definedName name="__gto1" localSheetId="28">#REF!</definedName>
    <definedName name="__gto1" localSheetId="42">#REF!</definedName>
    <definedName name="__gto1" localSheetId="43">#REF!</definedName>
    <definedName name="__gto1" localSheetId="48">#REF!</definedName>
    <definedName name="__gto1" localSheetId="58">#REF!</definedName>
    <definedName name="__gto1" localSheetId="59">#REF!</definedName>
    <definedName name="__gto1" localSheetId="39">#REF!</definedName>
    <definedName name="__gto1">#REF!</definedName>
    <definedName name="__gto2" localSheetId="41">#REF!</definedName>
    <definedName name="__gto2" localSheetId="31">#REF!</definedName>
    <definedName name="__gto2" localSheetId="30">#REF!</definedName>
    <definedName name="__gto2" localSheetId="62">#REF!</definedName>
    <definedName name="__gto2" localSheetId="28">#REF!</definedName>
    <definedName name="__gto2" localSheetId="42">#REF!</definedName>
    <definedName name="__gto2" localSheetId="43">#REF!</definedName>
    <definedName name="__gto2" localSheetId="48">#REF!</definedName>
    <definedName name="__gto2" localSheetId="58">#REF!</definedName>
    <definedName name="__gto2" localSheetId="59">#REF!</definedName>
    <definedName name="__gto2" localSheetId="39">#REF!</definedName>
    <definedName name="__gto2">#REF!</definedName>
    <definedName name="__hgo1" localSheetId="41">#REF!</definedName>
    <definedName name="__hgo1" localSheetId="31">#REF!</definedName>
    <definedName name="__hgo1" localSheetId="30">#REF!</definedName>
    <definedName name="__hgo1" localSheetId="62">#REF!</definedName>
    <definedName name="__hgo1" localSheetId="28">#REF!</definedName>
    <definedName name="__hgo1" localSheetId="42">#REF!</definedName>
    <definedName name="__hgo1" localSheetId="43">#REF!</definedName>
    <definedName name="__hgo1" localSheetId="48">#REF!</definedName>
    <definedName name="__hgo1" localSheetId="58">#REF!</definedName>
    <definedName name="__hgo1" localSheetId="59">#REF!</definedName>
    <definedName name="__hgo1" localSheetId="39">#REF!</definedName>
    <definedName name="__hgo1">#REF!</definedName>
    <definedName name="__hgo2" localSheetId="41">#REF!</definedName>
    <definedName name="__hgo2" localSheetId="31">#REF!</definedName>
    <definedName name="__hgo2" localSheetId="30">#REF!</definedName>
    <definedName name="__hgo2" localSheetId="62">#REF!</definedName>
    <definedName name="__hgo2" localSheetId="28">#REF!</definedName>
    <definedName name="__hgo2" localSheetId="42">#REF!</definedName>
    <definedName name="__hgo2" localSheetId="43">#REF!</definedName>
    <definedName name="__hgo2" localSheetId="48">#REF!</definedName>
    <definedName name="__hgo2" localSheetId="58">#REF!</definedName>
    <definedName name="__hgo2" localSheetId="59">#REF!</definedName>
    <definedName name="__hgo2" localSheetId="39">#REF!</definedName>
    <definedName name="__hgo2">#REF!</definedName>
    <definedName name="__jal1" localSheetId="41">#REF!</definedName>
    <definedName name="__jal1" localSheetId="31">#REF!</definedName>
    <definedName name="__jal1" localSheetId="30">#REF!</definedName>
    <definedName name="__jal1" localSheetId="62">#REF!</definedName>
    <definedName name="__jal1" localSheetId="28">#REF!</definedName>
    <definedName name="__jal1" localSheetId="42">#REF!</definedName>
    <definedName name="__jal1" localSheetId="43">#REF!</definedName>
    <definedName name="__jal1" localSheetId="48">#REF!</definedName>
    <definedName name="__jal1" localSheetId="58">#REF!</definedName>
    <definedName name="__jal1" localSheetId="59">#REF!</definedName>
    <definedName name="__jal1" localSheetId="39">#REF!</definedName>
    <definedName name="__jal1">#REF!</definedName>
    <definedName name="__jal2" localSheetId="41">#REF!</definedName>
    <definedName name="__jal2" localSheetId="31">#REF!</definedName>
    <definedName name="__jal2" localSheetId="30">#REF!</definedName>
    <definedName name="__jal2" localSheetId="62">#REF!</definedName>
    <definedName name="__jal2" localSheetId="28">#REF!</definedName>
    <definedName name="__jal2" localSheetId="42">#REF!</definedName>
    <definedName name="__jal2" localSheetId="43">#REF!</definedName>
    <definedName name="__jal2" localSheetId="48">#REF!</definedName>
    <definedName name="__jal2" localSheetId="58">#REF!</definedName>
    <definedName name="__jal2" localSheetId="59">#REF!</definedName>
    <definedName name="__jal2" localSheetId="39">#REF!</definedName>
    <definedName name="__jal2">#REF!</definedName>
    <definedName name="__mex1" localSheetId="41">#REF!</definedName>
    <definedName name="__mex1" localSheetId="31">#REF!</definedName>
    <definedName name="__mex1" localSheetId="30">#REF!</definedName>
    <definedName name="__mex1" localSheetId="62">#REF!</definedName>
    <definedName name="__mex1" localSheetId="28">#REF!</definedName>
    <definedName name="__mex1" localSheetId="42">#REF!</definedName>
    <definedName name="__mex1" localSheetId="43">#REF!</definedName>
    <definedName name="__mex1" localSheetId="48">#REF!</definedName>
    <definedName name="__mex1" localSheetId="58">#REF!</definedName>
    <definedName name="__mex1" localSheetId="59">#REF!</definedName>
    <definedName name="__mex1" localSheetId="39">#REF!</definedName>
    <definedName name="__mex1">#REF!</definedName>
    <definedName name="__mex2" localSheetId="41">#REF!</definedName>
    <definedName name="__mex2" localSheetId="31">#REF!</definedName>
    <definedName name="__mex2" localSheetId="30">#REF!</definedName>
    <definedName name="__mex2" localSheetId="62">#REF!</definedName>
    <definedName name="__mex2" localSheetId="28">#REF!</definedName>
    <definedName name="__mex2" localSheetId="42">#REF!</definedName>
    <definedName name="__mex2" localSheetId="43">#REF!</definedName>
    <definedName name="__mex2" localSheetId="48">#REF!</definedName>
    <definedName name="__mex2" localSheetId="58">#REF!</definedName>
    <definedName name="__mex2" localSheetId="59">#REF!</definedName>
    <definedName name="__mex2" localSheetId="39">#REF!</definedName>
    <definedName name="__mex2">#REF!</definedName>
    <definedName name="__mor1" localSheetId="41">#REF!</definedName>
    <definedName name="__mor1" localSheetId="31">#REF!</definedName>
    <definedName name="__mor1" localSheetId="30">#REF!</definedName>
    <definedName name="__mor1" localSheetId="62">#REF!</definedName>
    <definedName name="__mor1" localSheetId="28">#REF!</definedName>
    <definedName name="__mor1" localSheetId="42">#REF!</definedName>
    <definedName name="__mor1" localSheetId="43">#REF!</definedName>
    <definedName name="__mor1" localSheetId="48">#REF!</definedName>
    <definedName name="__mor1" localSheetId="58">#REF!</definedName>
    <definedName name="__mor1" localSheetId="59">#REF!</definedName>
    <definedName name="__mor1" localSheetId="39">#REF!</definedName>
    <definedName name="__mor1">#REF!</definedName>
    <definedName name="__mor2" localSheetId="41">#REF!</definedName>
    <definedName name="__mor2" localSheetId="31">#REF!</definedName>
    <definedName name="__mor2" localSheetId="30">#REF!</definedName>
    <definedName name="__mor2" localSheetId="62">#REF!</definedName>
    <definedName name="__mor2" localSheetId="28">#REF!</definedName>
    <definedName name="__mor2" localSheetId="42">#REF!</definedName>
    <definedName name="__mor2" localSheetId="43">#REF!</definedName>
    <definedName name="__mor2" localSheetId="48">#REF!</definedName>
    <definedName name="__mor2" localSheetId="58">#REF!</definedName>
    <definedName name="__mor2" localSheetId="59">#REF!</definedName>
    <definedName name="__mor2" localSheetId="39">#REF!</definedName>
    <definedName name="__mor2">#REF!</definedName>
    <definedName name="__nay1" localSheetId="41">#REF!</definedName>
    <definedName name="__nay1" localSheetId="31">#REF!</definedName>
    <definedName name="__nay1" localSheetId="30">#REF!</definedName>
    <definedName name="__nay1" localSheetId="62">#REF!</definedName>
    <definedName name="__nay1" localSheetId="28">#REF!</definedName>
    <definedName name="__nay1" localSheetId="42">#REF!</definedName>
    <definedName name="__nay1" localSheetId="43">#REF!</definedName>
    <definedName name="__nay1" localSheetId="48">#REF!</definedName>
    <definedName name="__nay1" localSheetId="58">#REF!</definedName>
    <definedName name="__nay1" localSheetId="59">#REF!</definedName>
    <definedName name="__nay1" localSheetId="39">#REF!</definedName>
    <definedName name="__nay1">#REF!</definedName>
    <definedName name="__nay2" localSheetId="41">#REF!</definedName>
    <definedName name="__nay2" localSheetId="31">#REF!</definedName>
    <definedName name="__nay2" localSheetId="30">#REF!</definedName>
    <definedName name="__nay2" localSheetId="62">#REF!</definedName>
    <definedName name="__nay2" localSheetId="28">#REF!</definedName>
    <definedName name="__nay2" localSheetId="42">#REF!</definedName>
    <definedName name="__nay2" localSheetId="43">#REF!</definedName>
    <definedName name="__nay2" localSheetId="48">#REF!</definedName>
    <definedName name="__nay2" localSheetId="58">#REF!</definedName>
    <definedName name="__nay2" localSheetId="59">#REF!</definedName>
    <definedName name="__nay2" localSheetId="39">#REF!</definedName>
    <definedName name="__nay2">#REF!</definedName>
    <definedName name="__oax1" localSheetId="41">#REF!</definedName>
    <definedName name="__oax1" localSheetId="31">#REF!</definedName>
    <definedName name="__oax1" localSheetId="30">#REF!</definedName>
    <definedName name="__oax1" localSheetId="62">#REF!</definedName>
    <definedName name="__oax1" localSheetId="28">#REF!</definedName>
    <definedName name="__oax1" localSheetId="42">#REF!</definedName>
    <definedName name="__oax1" localSheetId="43">#REF!</definedName>
    <definedName name="__oax1" localSheetId="48">#REF!</definedName>
    <definedName name="__oax1" localSheetId="58">#REF!</definedName>
    <definedName name="__oax1" localSheetId="59">#REF!</definedName>
    <definedName name="__oax1" localSheetId="39">#REF!</definedName>
    <definedName name="__oax1">#REF!</definedName>
    <definedName name="__oax2" localSheetId="41">#REF!</definedName>
    <definedName name="__oax2" localSheetId="31">#REF!</definedName>
    <definedName name="__oax2" localSheetId="30">#REF!</definedName>
    <definedName name="__oax2" localSheetId="62">#REF!</definedName>
    <definedName name="__oax2" localSheetId="28">#REF!</definedName>
    <definedName name="__oax2" localSheetId="42">#REF!</definedName>
    <definedName name="__oax2" localSheetId="43">#REF!</definedName>
    <definedName name="__oax2" localSheetId="48">#REF!</definedName>
    <definedName name="__oax2" localSheetId="58">#REF!</definedName>
    <definedName name="__oax2" localSheetId="59">#REF!</definedName>
    <definedName name="__oax2" localSheetId="39">#REF!</definedName>
    <definedName name="__oax2">#REF!</definedName>
    <definedName name="__pue1" localSheetId="41">#REF!</definedName>
    <definedName name="__pue1" localSheetId="31">#REF!</definedName>
    <definedName name="__pue1" localSheetId="30">#REF!</definedName>
    <definedName name="__pue1" localSheetId="62">#REF!</definedName>
    <definedName name="__pue1" localSheetId="28">#REF!</definedName>
    <definedName name="__pue1" localSheetId="42">#REF!</definedName>
    <definedName name="__pue1" localSheetId="43">#REF!</definedName>
    <definedName name="__pue1" localSheetId="48">#REF!</definedName>
    <definedName name="__pue1" localSheetId="58">#REF!</definedName>
    <definedName name="__pue1" localSheetId="59">#REF!</definedName>
    <definedName name="__pue1" localSheetId="39">#REF!</definedName>
    <definedName name="__pue1">#REF!</definedName>
    <definedName name="__pue2" localSheetId="41">#REF!</definedName>
    <definedName name="__pue2" localSheetId="31">#REF!</definedName>
    <definedName name="__pue2" localSheetId="30">#REF!</definedName>
    <definedName name="__pue2" localSheetId="62">#REF!</definedName>
    <definedName name="__pue2" localSheetId="28">#REF!</definedName>
    <definedName name="__pue2" localSheetId="42">#REF!</definedName>
    <definedName name="__pue2" localSheetId="43">#REF!</definedName>
    <definedName name="__pue2" localSheetId="48">#REF!</definedName>
    <definedName name="__pue2" localSheetId="58">#REF!</definedName>
    <definedName name="__pue2" localSheetId="59">#REF!</definedName>
    <definedName name="__pue2" localSheetId="39">#REF!</definedName>
    <definedName name="__pue2">#REF!</definedName>
    <definedName name="__qro1" localSheetId="41">#REF!</definedName>
    <definedName name="__qro1" localSheetId="31">#REF!</definedName>
    <definedName name="__qro1" localSheetId="30">#REF!</definedName>
    <definedName name="__qro1" localSheetId="62">#REF!</definedName>
    <definedName name="__qro1" localSheetId="28">#REF!</definedName>
    <definedName name="__qro1" localSheetId="42">#REF!</definedName>
    <definedName name="__qro1" localSheetId="43">#REF!</definedName>
    <definedName name="__qro1" localSheetId="48">#REF!</definedName>
    <definedName name="__qro1" localSheetId="58">#REF!</definedName>
    <definedName name="__qro1" localSheetId="59">#REF!</definedName>
    <definedName name="__qro1" localSheetId="39">#REF!</definedName>
    <definedName name="__qro1">#REF!</definedName>
    <definedName name="__qro2" localSheetId="41">#REF!</definedName>
    <definedName name="__qro2" localSheetId="31">#REF!</definedName>
    <definedName name="__qro2" localSheetId="30">#REF!</definedName>
    <definedName name="__qro2" localSheetId="62">#REF!</definedName>
    <definedName name="__qro2" localSheetId="28">#REF!</definedName>
    <definedName name="__qro2" localSheetId="42">#REF!</definedName>
    <definedName name="__qro2" localSheetId="43">#REF!</definedName>
    <definedName name="__qro2" localSheetId="48">#REF!</definedName>
    <definedName name="__qro2" localSheetId="58">#REF!</definedName>
    <definedName name="__qro2" localSheetId="59">#REF!</definedName>
    <definedName name="__qro2" localSheetId="39">#REF!</definedName>
    <definedName name="__qro2">#REF!</definedName>
    <definedName name="__rmc1" localSheetId="41">#REF!</definedName>
    <definedName name="__rmc1" localSheetId="31">#REF!</definedName>
    <definedName name="__rmc1" localSheetId="30">#REF!</definedName>
    <definedName name="__rmc1" localSheetId="62">#REF!</definedName>
    <definedName name="__rmc1" localSheetId="28">#REF!</definedName>
    <definedName name="__rmc1" localSheetId="42">#REF!</definedName>
    <definedName name="__rmc1" localSheetId="43">#REF!</definedName>
    <definedName name="__rmc1" localSheetId="48">#REF!</definedName>
    <definedName name="__rmc1" localSheetId="58">#REF!</definedName>
    <definedName name="__rmc1" localSheetId="59">#REF!</definedName>
    <definedName name="__rmc1" localSheetId="39">#REF!</definedName>
    <definedName name="__rmc1">#REF!</definedName>
    <definedName name="__sin1" localSheetId="41">#REF!</definedName>
    <definedName name="__sin1" localSheetId="31">#REF!</definedName>
    <definedName name="__sin1" localSheetId="30">#REF!</definedName>
    <definedName name="__sin1" localSheetId="62">#REF!</definedName>
    <definedName name="__sin1" localSheetId="28">#REF!</definedName>
    <definedName name="__sin1" localSheetId="42">#REF!</definedName>
    <definedName name="__sin1" localSheetId="43">#REF!</definedName>
    <definedName name="__sin1" localSheetId="48">#REF!</definedName>
    <definedName name="__sin1" localSheetId="58">#REF!</definedName>
    <definedName name="__sin1" localSheetId="59">#REF!</definedName>
    <definedName name="__sin1" localSheetId="39">#REF!</definedName>
    <definedName name="__sin1">#REF!</definedName>
    <definedName name="__sin2" localSheetId="41">#REF!</definedName>
    <definedName name="__sin2" localSheetId="31">#REF!</definedName>
    <definedName name="__sin2" localSheetId="30">#REF!</definedName>
    <definedName name="__sin2" localSheetId="62">#REF!</definedName>
    <definedName name="__sin2" localSheetId="28">#REF!</definedName>
    <definedName name="__sin2" localSheetId="42">#REF!</definedName>
    <definedName name="__sin2" localSheetId="43">#REF!</definedName>
    <definedName name="__sin2" localSheetId="48">#REF!</definedName>
    <definedName name="__sin2" localSheetId="58">#REF!</definedName>
    <definedName name="__sin2" localSheetId="59">#REF!</definedName>
    <definedName name="__sin2" localSheetId="39">#REF!</definedName>
    <definedName name="__sin2">#REF!</definedName>
    <definedName name="__slp1" localSheetId="41">#REF!</definedName>
    <definedName name="__slp1" localSheetId="31">#REF!</definedName>
    <definedName name="__slp1" localSheetId="30">#REF!</definedName>
    <definedName name="__slp1" localSheetId="62">#REF!</definedName>
    <definedName name="__slp1" localSheetId="28">#REF!</definedName>
    <definedName name="__slp1" localSheetId="42">#REF!</definedName>
    <definedName name="__slp1" localSheetId="43">#REF!</definedName>
    <definedName name="__slp1" localSheetId="48">#REF!</definedName>
    <definedName name="__slp1" localSheetId="58">#REF!</definedName>
    <definedName name="__slp1" localSheetId="59">#REF!</definedName>
    <definedName name="__slp1" localSheetId="39">#REF!</definedName>
    <definedName name="__slp1">#REF!</definedName>
    <definedName name="__slp2" localSheetId="41">#REF!</definedName>
    <definedName name="__slp2" localSheetId="31">#REF!</definedName>
    <definedName name="__slp2" localSheetId="30">#REF!</definedName>
    <definedName name="__slp2" localSheetId="62">#REF!</definedName>
    <definedName name="__slp2" localSheetId="28">#REF!</definedName>
    <definedName name="__slp2" localSheetId="42">#REF!</definedName>
    <definedName name="__slp2" localSheetId="43">#REF!</definedName>
    <definedName name="__slp2" localSheetId="48">#REF!</definedName>
    <definedName name="__slp2" localSheetId="58">#REF!</definedName>
    <definedName name="__slp2" localSheetId="59">#REF!</definedName>
    <definedName name="__slp2" localSheetId="39">#REF!</definedName>
    <definedName name="__slp2">#REF!</definedName>
    <definedName name="__son1" localSheetId="41">#REF!</definedName>
    <definedName name="__son1" localSheetId="31">#REF!</definedName>
    <definedName name="__son1" localSheetId="30">#REF!</definedName>
    <definedName name="__son1" localSheetId="62">#REF!</definedName>
    <definedName name="__son1" localSheetId="28">#REF!</definedName>
    <definedName name="__son1" localSheetId="42">#REF!</definedName>
    <definedName name="__son1" localSheetId="43">#REF!</definedName>
    <definedName name="__son1" localSheetId="48">#REF!</definedName>
    <definedName name="__son1" localSheetId="58">#REF!</definedName>
    <definedName name="__son1" localSheetId="59">#REF!</definedName>
    <definedName name="__son1" localSheetId="39">#REF!</definedName>
    <definedName name="__son1">#REF!</definedName>
    <definedName name="__son2" localSheetId="41">#REF!</definedName>
    <definedName name="__son2" localSheetId="31">#REF!</definedName>
    <definedName name="__son2" localSheetId="30">#REF!</definedName>
    <definedName name="__son2" localSheetId="62">#REF!</definedName>
    <definedName name="__son2" localSheetId="28">#REF!</definedName>
    <definedName name="__son2" localSheetId="42">#REF!</definedName>
    <definedName name="__son2" localSheetId="43">#REF!</definedName>
    <definedName name="__son2" localSheetId="48">#REF!</definedName>
    <definedName name="__son2" localSheetId="58">#REF!</definedName>
    <definedName name="__son2" localSheetId="59">#REF!</definedName>
    <definedName name="__son2" localSheetId="39">#REF!</definedName>
    <definedName name="__son2">#REF!</definedName>
    <definedName name="__tab1" localSheetId="41">#REF!</definedName>
    <definedName name="__tab1" localSheetId="31">#REF!</definedName>
    <definedName name="__tab1" localSheetId="30">#REF!</definedName>
    <definedName name="__tab1" localSheetId="62">#REF!</definedName>
    <definedName name="__tab1" localSheetId="28">#REF!</definedName>
    <definedName name="__tab1" localSheetId="42">#REF!</definedName>
    <definedName name="__tab1" localSheetId="43">#REF!</definedName>
    <definedName name="__tab1" localSheetId="48">#REF!</definedName>
    <definedName name="__tab1" localSheetId="58">#REF!</definedName>
    <definedName name="__tab1" localSheetId="59">#REF!</definedName>
    <definedName name="__tab1" localSheetId="39">#REF!</definedName>
    <definedName name="__tab1">#REF!</definedName>
    <definedName name="__tab2" localSheetId="41">#REF!</definedName>
    <definedName name="__tab2" localSheetId="31">#REF!</definedName>
    <definedName name="__tab2" localSheetId="30">#REF!</definedName>
    <definedName name="__tab2" localSheetId="62">#REF!</definedName>
    <definedName name="__tab2" localSheetId="28">#REF!</definedName>
    <definedName name="__tab2" localSheetId="42">#REF!</definedName>
    <definedName name="__tab2" localSheetId="43">#REF!</definedName>
    <definedName name="__tab2" localSheetId="48">#REF!</definedName>
    <definedName name="__tab2" localSheetId="58">#REF!</definedName>
    <definedName name="__tab2" localSheetId="59">#REF!</definedName>
    <definedName name="__tab2" localSheetId="39">#REF!</definedName>
    <definedName name="__tab2">#REF!</definedName>
    <definedName name="__tam1" localSheetId="41">#REF!</definedName>
    <definedName name="__tam1" localSheetId="31">#REF!</definedName>
    <definedName name="__tam1" localSheetId="30">#REF!</definedName>
    <definedName name="__tam1" localSheetId="62">#REF!</definedName>
    <definedName name="__tam1" localSheetId="28">#REF!</definedName>
    <definedName name="__tam1" localSheetId="42">#REF!</definedName>
    <definedName name="__tam1" localSheetId="43">#REF!</definedName>
    <definedName name="__tam1" localSheetId="48">#REF!</definedName>
    <definedName name="__tam1" localSheetId="58">#REF!</definedName>
    <definedName name="__tam1" localSheetId="59">#REF!</definedName>
    <definedName name="__tam1" localSheetId="39">#REF!</definedName>
    <definedName name="__tam1">#REF!</definedName>
    <definedName name="__tam2" localSheetId="41">#REF!</definedName>
    <definedName name="__tam2" localSheetId="31">#REF!</definedName>
    <definedName name="__tam2" localSheetId="30">#REF!</definedName>
    <definedName name="__tam2" localSheetId="62">#REF!</definedName>
    <definedName name="__tam2" localSheetId="28">#REF!</definedName>
    <definedName name="__tam2" localSheetId="42">#REF!</definedName>
    <definedName name="__tam2" localSheetId="43">#REF!</definedName>
    <definedName name="__tam2" localSheetId="48">#REF!</definedName>
    <definedName name="__tam2" localSheetId="58">#REF!</definedName>
    <definedName name="__tam2" localSheetId="59">#REF!</definedName>
    <definedName name="__tam2" localSheetId="39">#REF!</definedName>
    <definedName name="__tam2">#REF!</definedName>
    <definedName name="__ver1" localSheetId="41">#REF!</definedName>
    <definedName name="__ver1" localSheetId="31">#REF!</definedName>
    <definedName name="__ver1" localSheetId="30">#REF!</definedName>
    <definedName name="__ver1" localSheetId="62">#REF!</definedName>
    <definedName name="__ver1" localSheetId="28">#REF!</definedName>
    <definedName name="__ver1" localSheetId="42">#REF!</definedName>
    <definedName name="__ver1" localSheetId="43">#REF!</definedName>
    <definedName name="__ver1" localSheetId="48">#REF!</definedName>
    <definedName name="__ver1" localSheetId="58">#REF!</definedName>
    <definedName name="__ver1" localSheetId="59">#REF!</definedName>
    <definedName name="__ver1" localSheetId="39">#REF!</definedName>
    <definedName name="__ver1">#REF!</definedName>
    <definedName name="__ver2" localSheetId="41">#REF!</definedName>
    <definedName name="__ver2" localSheetId="31">#REF!</definedName>
    <definedName name="__ver2" localSheetId="30">#REF!</definedName>
    <definedName name="__ver2" localSheetId="62">#REF!</definedName>
    <definedName name="__ver2" localSheetId="28">#REF!</definedName>
    <definedName name="__ver2" localSheetId="42">#REF!</definedName>
    <definedName name="__ver2" localSheetId="43">#REF!</definedName>
    <definedName name="__ver2" localSheetId="48">#REF!</definedName>
    <definedName name="__ver2" localSheetId="58">#REF!</definedName>
    <definedName name="__ver2" localSheetId="59">#REF!</definedName>
    <definedName name="__ver2" localSheetId="39">#REF!</definedName>
    <definedName name="__ver2">#REF!</definedName>
    <definedName name="_1" localSheetId="41">#REF!</definedName>
    <definedName name="_1" localSheetId="31">#REF!</definedName>
    <definedName name="_1" localSheetId="30">#REF!</definedName>
    <definedName name="_1" localSheetId="62">#REF!</definedName>
    <definedName name="_1" localSheetId="28">#REF!</definedName>
    <definedName name="_1" localSheetId="42">#REF!</definedName>
    <definedName name="_1" localSheetId="43">#REF!</definedName>
    <definedName name="_1" localSheetId="48">#REF!</definedName>
    <definedName name="_1" localSheetId="58">#REF!</definedName>
    <definedName name="_1" localSheetId="59">#REF!</definedName>
    <definedName name="_1" localSheetId="39">#REF!</definedName>
    <definedName name="_1">#REF!</definedName>
    <definedName name="_ags1" localSheetId="41">#REF!</definedName>
    <definedName name="_ags1" localSheetId="31">#REF!</definedName>
    <definedName name="_ags1" localSheetId="30">#REF!</definedName>
    <definedName name="_ags1" localSheetId="62">#REF!</definedName>
    <definedName name="_ags1" localSheetId="28">#REF!</definedName>
    <definedName name="_ags1" localSheetId="42">#REF!</definedName>
    <definedName name="_ags1" localSheetId="43">#REF!</definedName>
    <definedName name="_ags1" localSheetId="48">#REF!</definedName>
    <definedName name="_ags1" localSheetId="58">#REF!</definedName>
    <definedName name="_ags1" localSheetId="59">#REF!</definedName>
    <definedName name="_ags1" localSheetId="39">#REF!</definedName>
    <definedName name="_ags1">#REF!</definedName>
    <definedName name="_ags2" localSheetId="41">#REF!</definedName>
    <definedName name="_ags2" localSheetId="31">#REF!</definedName>
    <definedName name="_ags2" localSheetId="30">#REF!</definedName>
    <definedName name="_ags2" localSheetId="62">#REF!</definedName>
    <definedName name="_ags2" localSheetId="28">#REF!</definedName>
    <definedName name="_ags2" localSheetId="42">#REF!</definedName>
    <definedName name="_ags2" localSheetId="43">#REF!</definedName>
    <definedName name="_ags2" localSheetId="48">#REF!</definedName>
    <definedName name="_ags2" localSheetId="58">#REF!</definedName>
    <definedName name="_ags2" localSheetId="59">#REF!</definedName>
    <definedName name="_ags2" localSheetId="39">#REF!</definedName>
    <definedName name="_ags2">#REF!</definedName>
    <definedName name="_bcn1" localSheetId="41">#REF!</definedName>
    <definedName name="_bcn1" localSheetId="31">#REF!</definedName>
    <definedName name="_bcn1" localSheetId="30">#REF!</definedName>
    <definedName name="_bcn1" localSheetId="62">#REF!</definedName>
    <definedName name="_bcn1" localSheetId="28">#REF!</definedName>
    <definedName name="_bcn1" localSheetId="42">#REF!</definedName>
    <definedName name="_bcn1" localSheetId="43">#REF!</definedName>
    <definedName name="_bcn1" localSheetId="48">#REF!</definedName>
    <definedName name="_bcn1" localSheetId="58">#REF!</definedName>
    <definedName name="_bcn1" localSheetId="59">#REF!</definedName>
    <definedName name="_bcn1" localSheetId="39">#REF!</definedName>
    <definedName name="_bcn1">#REF!</definedName>
    <definedName name="_bcn2" localSheetId="41">#REF!</definedName>
    <definedName name="_bcn2" localSheetId="31">#REF!</definedName>
    <definedName name="_bcn2" localSheetId="30">#REF!</definedName>
    <definedName name="_bcn2" localSheetId="62">#REF!</definedName>
    <definedName name="_bcn2" localSheetId="28">#REF!</definedName>
    <definedName name="_bcn2" localSheetId="42">#REF!</definedName>
    <definedName name="_bcn2" localSheetId="43">#REF!</definedName>
    <definedName name="_bcn2" localSheetId="48">#REF!</definedName>
    <definedName name="_bcn2" localSheetId="58">#REF!</definedName>
    <definedName name="_bcn2" localSheetId="59">#REF!</definedName>
    <definedName name="_bcn2" localSheetId="39">#REF!</definedName>
    <definedName name="_bcn2">#REF!</definedName>
    <definedName name="_bcs1" localSheetId="41">#REF!</definedName>
    <definedName name="_bcs1" localSheetId="31">#REF!</definedName>
    <definedName name="_bcs1" localSheetId="30">#REF!</definedName>
    <definedName name="_bcs1" localSheetId="62">#REF!</definedName>
    <definedName name="_bcs1" localSheetId="28">#REF!</definedName>
    <definedName name="_bcs1" localSheetId="42">#REF!</definedName>
    <definedName name="_bcs1" localSheetId="43">#REF!</definedName>
    <definedName name="_bcs1" localSheetId="48">#REF!</definedName>
    <definedName name="_bcs1" localSheetId="58">#REF!</definedName>
    <definedName name="_bcs1" localSheetId="59">#REF!</definedName>
    <definedName name="_bcs1" localSheetId="39">#REF!</definedName>
    <definedName name="_bcs1">#REF!</definedName>
    <definedName name="_bcs2" localSheetId="41">#REF!</definedName>
    <definedName name="_bcs2" localSheetId="31">#REF!</definedName>
    <definedName name="_bcs2" localSheetId="30">#REF!</definedName>
    <definedName name="_bcs2" localSheetId="62">#REF!</definedName>
    <definedName name="_bcs2" localSheetId="28">#REF!</definedName>
    <definedName name="_bcs2" localSheetId="42">#REF!</definedName>
    <definedName name="_bcs2" localSheetId="43">#REF!</definedName>
    <definedName name="_bcs2" localSheetId="48">#REF!</definedName>
    <definedName name="_bcs2" localSheetId="58">#REF!</definedName>
    <definedName name="_bcs2" localSheetId="59">#REF!</definedName>
    <definedName name="_bcs2" localSheetId="39">#REF!</definedName>
    <definedName name="_bcs2">#REF!</definedName>
    <definedName name="_col1" localSheetId="41">#REF!</definedName>
    <definedName name="_col1" localSheetId="31">#REF!</definedName>
    <definedName name="_col1" localSheetId="30">#REF!</definedName>
    <definedName name="_col1" localSheetId="62">#REF!</definedName>
    <definedName name="_col1" localSheetId="28">#REF!</definedName>
    <definedName name="_col1" localSheetId="42">#REF!</definedName>
    <definedName name="_col1" localSheetId="43">#REF!</definedName>
    <definedName name="_col1" localSheetId="48">#REF!</definedName>
    <definedName name="_col1" localSheetId="58">#REF!</definedName>
    <definedName name="_col1" localSheetId="59">#REF!</definedName>
    <definedName name="_col1" localSheetId="39">#REF!</definedName>
    <definedName name="_col1">#REF!</definedName>
    <definedName name="_col2" localSheetId="41">#REF!</definedName>
    <definedName name="_col2" localSheetId="31">#REF!</definedName>
    <definedName name="_col2" localSheetId="30">#REF!</definedName>
    <definedName name="_col2" localSheetId="62">#REF!</definedName>
    <definedName name="_col2" localSheetId="28">#REF!</definedName>
    <definedName name="_col2" localSheetId="42">#REF!</definedName>
    <definedName name="_col2" localSheetId="43">#REF!</definedName>
    <definedName name="_col2" localSheetId="48">#REF!</definedName>
    <definedName name="_col2" localSheetId="58">#REF!</definedName>
    <definedName name="_col2" localSheetId="59">#REF!</definedName>
    <definedName name="_col2" localSheetId="39">#REF!</definedName>
    <definedName name="_col2">#REF!</definedName>
    <definedName name="_dgo1" localSheetId="41">#REF!</definedName>
    <definedName name="_dgo1" localSheetId="31">#REF!</definedName>
    <definedName name="_dgo1" localSheetId="30">#REF!</definedName>
    <definedName name="_dgo1" localSheetId="62">#REF!</definedName>
    <definedName name="_dgo1" localSheetId="28">#REF!</definedName>
    <definedName name="_dgo1" localSheetId="42">#REF!</definedName>
    <definedName name="_dgo1" localSheetId="43">#REF!</definedName>
    <definedName name="_dgo1" localSheetId="48">#REF!</definedName>
    <definedName name="_dgo1" localSheetId="58">#REF!</definedName>
    <definedName name="_dgo1" localSheetId="59">#REF!</definedName>
    <definedName name="_dgo1" localSheetId="39">#REF!</definedName>
    <definedName name="_dgo1">#REF!</definedName>
    <definedName name="_dgo2" localSheetId="41">#REF!</definedName>
    <definedName name="_dgo2" localSheetId="31">#REF!</definedName>
    <definedName name="_dgo2" localSheetId="30">#REF!</definedName>
    <definedName name="_dgo2" localSheetId="62">#REF!</definedName>
    <definedName name="_dgo2" localSheetId="28">#REF!</definedName>
    <definedName name="_dgo2" localSheetId="42">#REF!</definedName>
    <definedName name="_dgo2" localSheetId="43">#REF!</definedName>
    <definedName name="_dgo2" localSheetId="48">#REF!</definedName>
    <definedName name="_dgo2" localSheetId="58">#REF!</definedName>
    <definedName name="_dgo2" localSheetId="59">#REF!</definedName>
    <definedName name="_dgo2" localSheetId="39">#REF!</definedName>
    <definedName name="_dgo2">#REF!</definedName>
    <definedName name="_Fill" localSheetId="41" hidden="1">#REF!</definedName>
    <definedName name="_Fill" localSheetId="31" hidden="1">#REF!</definedName>
    <definedName name="_Fill" localSheetId="30" hidden="1">#REF!</definedName>
    <definedName name="_Fill" localSheetId="62" hidden="1">#REF!</definedName>
    <definedName name="_Fill" localSheetId="75" hidden="1">#REF!</definedName>
    <definedName name="_Fill" localSheetId="28" hidden="1">#REF!</definedName>
    <definedName name="_Fill" localSheetId="42" hidden="1">#REF!</definedName>
    <definedName name="_Fill" localSheetId="43" hidden="1">#REF!</definedName>
    <definedName name="_Fill" localSheetId="48" hidden="1">#REF!</definedName>
    <definedName name="_Fill" localSheetId="58" hidden="1">#REF!</definedName>
    <definedName name="_Fill" localSheetId="59" hidden="1">#REF!</definedName>
    <definedName name="_Fill" localSheetId="39" hidden="1">#REF!</definedName>
    <definedName name="_Fill" hidden="1">#REF!</definedName>
    <definedName name="_xlnm._FilterDatabase" localSheetId="8" hidden="1">'% de Admisión'!$B$37:$H$38</definedName>
    <definedName name="_xlnm._FilterDatabase" localSheetId="13" hidden="1">'% Primer Ingreso'!$B$38:$H$39</definedName>
    <definedName name="_xlnm._FilterDatabase" localSheetId="6" hidden="1">Admisión!$B$38:$I$39</definedName>
    <definedName name="_xlnm._FilterDatabase" localSheetId="17" hidden="1">'Alumnado Activo'!$A$20:$L$21</definedName>
    <definedName name="_xlnm._FilterDatabase" localSheetId="49" hidden="1">Áreas_CA_Redes!$A$20:$I$28</definedName>
    <definedName name="_xlnm._FilterDatabase" localSheetId="4" hidden="1">Aspirantes!$B$38:$I$39</definedName>
    <definedName name="_xlnm._FilterDatabase" localSheetId="20" hidden="1">Bajas!$A$23:$G$24</definedName>
    <definedName name="_xlnm._FilterDatabase" localSheetId="42" hidden="1">'Concursos Curriculares'!$A$4:$AJ$152</definedName>
    <definedName name="_xlnm._FilterDatabase" localSheetId="43" hidden="1">'Concursos Oposición'!$A$5:$AB$97</definedName>
    <definedName name="_xlnm._FilterDatabase" localSheetId="67" hidden="1">'Lineamientos y Criterios'!$A$3:$L$80</definedName>
    <definedName name="_xlnm._FilterDatabase" localSheetId="15" hidden="1">Matrícula!$B$38:$M$39</definedName>
    <definedName name="_xlnm._FilterDatabase" localSheetId="44" hidden="1">'Plazas Ocupación'!$A$4:$AV$95</definedName>
    <definedName name="_xlnm._FilterDatabase" localSheetId="11" hidden="1">'Primer Ingreso'!$B$38:$I$39</definedName>
    <definedName name="_xlnm._FilterDatabase" localSheetId="45" hidden="1">'Programación docente'!$A$4:$AE$669</definedName>
    <definedName name="_xlnm._FilterDatabase" localSheetId="29" hidden="1">'Proy Serv Social '!$A$1:$T$193</definedName>
    <definedName name="_xlnm._FilterDatabase" localSheetId="48" hidden="1">'Proys Inv'!$A$4:$AB$319</definedName>
    <definedName name="_gro1" localSheetId="41">#REF!</definedName>
    <definedName name="_gro1" localSheetId="31">#REF!</definedName>
    <definedName name="_gro1" localSheetId="30">#REF!</definedName>
    <definedName name="_gro1" localSheetId="62">#REF!</definedName>
    <definedName name="_gro1" localSheetId="28">#REF!</definedName>
    <definedName name="_gro1" localSheetId="42">#REF!</definedName>
    <definedName name="_gro1" localSheetId="43">#REF!</definedName>
    <definedName name="_gro1" localSheetId="23">#REF!</definedName>
    <definedName name="_gro1" localSheetId="44">#REF!</definedName>
    <definedName name="_gro1" localSheetId="24">#REF!</definedName>
    <definedName name="_gro1" localSheetId="48">#REF!</definedName>
    <definedName name="_gro1" localSheetId="58">#REF!</definedName>
    <definedName name="_gro1" localSheetId="59">#REF!</definedName>
    <definedName name="_gro1" localSheetId="39">#REF!</definedName>
    <definedName name="_gro1">#REF!</definedName>
    <definedName name="_gro2" localSheetId="41">#REF!</definedName>
    <definedName name="_gro2" localSheetId="31">#REF!</definedName>
    <definedName name="_gro2" localSheetId="30">#REF!</definedName>
    <definedName name="_gro2" localSheetId="62">#REF!</definedName>
    <definedName name="_gro2" localSheetId="28">#REF!</definedName>
    <definedName name="_gro2" localSheetId="42">#REF!</definedName>
    <definedName name="_gro2" localSheetId="43">#REF!</definedName>
    <definedName name="_gro2" localSheetId="23">#REF!</definedName>
    <definedName name="_gro2" localSheetId="44">#REF!</definedName>
    <definedName name="_gro2" localSheetId="24">#REF!</definedName>
    <definedName name="_gro2" localSheetId="48">#REF!</definedName>
    <definedName name="_gro2" localSheetId="58">#REF!</definedName>
    <definedName name="_gro2" localSheetId="59">#REF!</definedName>
    <definedName name="_gro2" localSheetId="39">#REF!</definedName>
    <definedName name="_gro2">#REF!</definedName>
    <definedName name="_gto1" localSheetId="41">#REF!</definedName>
    <definedName name="_gto1" localSheetId="31">#REF!</definedName>
    <definedName name="_gto1" localSheetId="30">#REF!</definedName>
    <definedName name="_gto1" localSheetId="62">#REF!</definedName>
    <definedName name="_gto1" localSheetId="28">#REF!</definedName>
    <definedName name="_gto1" localSheetId="42">#REF!</definedName>
    <definedName name="_gto1" localSheetId="43">#REF!</definedName>
    <definedName name="_gto1" localSheetId="23">#REF!</definedName>
    <definedName name="_gto1" localSheetId="44">#REF!</definedName>
    <definedName name="_gto1" localSheetId="24">#REF!</definedName>
    <definedName name="_gto1" localSheetId="48">#REF!</definedName>
    <definedName name="_gto1" localSheetId="58">#REF!</definedName>
    <definedName name="_gto1" localSheetId="59">#REF!</definedName>
    <definedName name="_gto1" localSheetId="39">#REF!</definedName>
    <definedName name="_gto1">#REF!</definedName>
    <definedName name="_gto2" localSheetId="41">#REF!</definedName>
    <definedName name="_gto2" localSheetId="31">#REF!</definedName>
    <definedName name="_gto2" localSheetId="30">#REF!</definedName>
    <definedName name="_gto2" localSheetId="62">#REF!</definedName>
    <definedName name="_gto2" localSheetId="28">#REF!</definedName>
    <definedName name="_gto2" localSheetId="42">#REF!</definedName>
    <definedName name="_gto2" localSheetId="43">#REF!</definedName>
    <definedName name="_gto2" localSheetId="48">#REF!</definedName>
    <definedName name="_gto2" localSheetId="58">#REF!</definedName>
    <definedName name="_gto2" localSheetId="59">#REF!</definedName>
    <definedName name="_gto2" localSheetId="39">#REF!</definedName>
    <definedName name="_gto2">#REF!</definedName>
    <definedName name="_hgo1" localSheetId="41">#REF!</definedName>
    <definedName name="_hgo1" localSheetId="31">#REF!</definedName>
    <definedName name="_hgo1" localSheetId="30">#REF!</definedName>
    <definedName name="_hgo1" localSheetId="62">#REF!</definedName>
    <definedName name="_hgo1" localSheetId="28">#REF!</definedName>
    <definedName name="_hgo1" localSheetId="42">#REF!</definedName>
    <definedName name="_hgo1" localSheetId="43">#REF!</definedName>
    <definedName name="_hgo1" localSheetId="48">#REF!</definedName>
    <definedName name="_hgo1" localSheetId="58">#REF!</definedName>
    <definedName name="_hgo1" localSheetId="59">#REF!</definedName>
    <definedName name="_hgo1" localSheetId="39">#REF!</definedName>
    <definedName name="_hgo1">#REF!</definedName>
    <definedName name="_hgo2" localSheetId="41">#REF!</definedName>
    <definedName name="_hgo2" localSheetId="31">#REF!</definedName>
    <definedName name="_hgo2" localSheetId="30">#REF!</definedName>
    <definedName name="_hgo2" localSheetId="62">#REF!</definedName>
    <definedName name="_hgo2" localSheetId="28">#REF!</definedName>
    <definedName name="_hgo2" localSheetId="42">#REF!</definedName>
    <definedName name="_hgo2" localSheetId="43">#REF!</definedName>
    <definedName name="_hgo2" localSheetId="48">#REF!</definedName>
    <definedName name="_hgo2" localSheetId="58">#REF!</definedName>
    <definedName name="_hgo2" localSheetId="59">#REF!</definedName>
    <definedName name="_hgo2" localSheetId="39">#REF!</definedName>
    <definedName name="_hgo2">#REF!</definedName>
    <definedName name="_jal1" localSheetId="41">#REF!</definedName>
    <definedName name="_jal1" localSheetId="31">#REF!</definedName>
    <definedName name="_jal1" localSheetId="30">#REF!</definedName>
    <definedName name="_jal1" localSheetId="62">#REF!</definedName>
    <definedName name="_jal1" localSheetId="28">#REF!</definedName>
    <definedName name="_jal1" localSheetId="42">#REF!</definedName>
    <definedName name="_jal1" localSheetId="43">#REF!</definedName>
    <definedName name="_jal1" localSheetId="48">#REF!</definedName>
    <definedName name="_jal1" localSheetId="58">#REF!</definedName>
    <definedName name="_jal1" localSheetId="59">#REF!</definedName>
    <definedName name="_jal1" localSheetId="39">#REF!</definedName>
    <definedName name="_jal1">#REF!</definedName>
    <definedName name="_jal2" localSheetId="41">#REF!</definedName>
    <definedName name="_jal2" localSheetId="31">#REF!</definedName>
    <definedName name="_jal2" localSheetId="30">#REF!</definedName>
    <definedName name="_jal2" localSheetId="62">#REF!</definedName>
    <definedName name="_jal2" localSheetId="28">#REF!</definedName>
    <definedName name="_jal2" localSheetId="42">#REF!</definedName>
    <definedName name="_jal2" localSheetId="43">#REF!</definedName>
    <definedName name="_jal2" localSheetId="48">#REF!</definedName>
    <definedName name="_jal2" localSheetId="58">#REF!</definedName>
    <definedName name="_jal2" localSheetId="59">#REF!</definedName>
    <definedName name="_jal2" localSheetId="39">#REF!</definedName>
    <definedName name="_jal2">#REF!</definedName>
    <definedName name="_Key1" localSheetId="41" hidden="1">[2]DIRECTIVO!#REF!</definedName>
    <definedName name="_Key1" localSheetId="62" hidden="1">[2]DIRECTIVO!#REF!</definedName>
    <definedName name="_Key1" localSheetId="75" hidden="1">[2]DIRECTIVO!#REF!</definedName>
    <definedName name="_Key1" localSheetId="28" hidden="1">[2]DIRECTIVO!#REF!</definedName>
    <definedName name="_Key1" localSheetId="42" hidden="1">[2]DIRECTIVO!#REF!</definedName>
    <definedName name="_Key1" localSheetId="43" hidden="1">[2]DIRECTIVO!#REF!</definedName>
    <definedName name="_Key1" localSheetId="48" hidden="1">[2]DIRECTIVO!#REF!</definedName>
    <definedName name="_Key1" localSheetId="58" hidden="1">[2]DIRECTIVO!#REF!</definedName>
    <definedName name="_Key1" localSheetId="59" hidden="1">[2]DIRECTIVO!#REF!</definedName>
    <definedName name="_Key1" localSheetId="39" hidden="1">[2]DIRECTIVO!#REF!</definedName>
    <definedName name="_Key1" hidden="1">[2]DIRECTIVO!#REF!</definedName>
    <definedName name="_mex1" localSheetId="41">#REF!</definedName>
    <definedName name="_mex1" localSheetId="31">#REF!</definedName>
    <definedName name="_mex1" localSheetId="30">#REF!</definedName>
    <definedName name="_mex1" localSheetId="62">#REF!</definedName>
    <definedName name="_mex1" localSheetId="28">#REF!</definedName>
    <definedName name="_mex1" localSheetId="42">#REF!</definedName>
    <definedName name="_mex1" localSheetId="43">#REF!</definedName>
    <definedName name="_mex1" localSheetId="23">#REF!</definedName>
    <definedName name="_mex1" localSheetId="44">#REF!</definedName>
    <definedName name="_mex1" localSheetId="24">#REF!</definedName>
    <definedName name="_mex1" localSheetId="48">#REF!</definedName>
    <definedName name="_mex1" localSheetId="58">#REF!</definedName>
    <definedName name="_mex1" localSheetId="59">#REF!</definedName>
    <definedName name="_mex1" localSheetId="39">#REF!</definedName>
    <definedName name="_mex1">#REF!</definedName>
    <definedName name="_mex2" localSheetId="41">#REF!</definedName>
    <definedName name="_mex2" localSheetId="31">#REF!</definedName>
    <definedName name="_mex2" localSheetId="30">#REF!</definedName>
    <definedName name="_mex2" localSheetId="62">#REF!</definedName>
    <definedName name="_mex2" localSheetId="28">#REF!</definedName>
    <definedName name="_mex2" localSheetId="42">#REF!</definedName>
    <definedName name="_mex2" localSheetId="43">#REF!</definedName>
    <definedName name="_mex2" localSheetId="23">#REF!</definedName>
    <definedName name="_mex2" localSheetId="44">#REF!</definedName>
    <definedName name="_mex2" localSheetId="24">#REF!</definedName>
    <definedName name="_mex2" localSheetId="48">#REF!</definedName>
    <definedName name="_mex2" localSheetId="58">#REF!</definedName>
    <definedName name="_mex2" localSheetId="59">#REF!</definedName>
    <definedName name="_mex2" localSheetId="39">#REF!</definedName>
    <definedName name="_mex2">#REF!</definedName>
    <definedName name="_mor1" localSheetId="41">#REF!</definedName>
    <definedName name="_mor1" localSheetId="31">#REF!</definedName>
    <definedName name="_mor1" localSheetId="30">#REF!</definedName>
    <definedName name="_mor1" localSheetId="62">#REF!</definedName>
    <definedName name="_mor1" localSheetId="28">#REF!</definedName>
    <definedName name="_mor1" localSheetId="42">#REF!</definedName>
    <definedName name="_mor1" localSheetId="43">#REF!</definedName>
    <definedName name="_mor1" localSheetId="23">#REF!</definedName>
    <definedName name="_mor1" localSheetId="44">#REF!</definedName>
    <definedName name="_mor1" localSheetId="24">#REF!</definedName>
    <definedName name="_mor1" localSheetId="48">#REF!</definedName>
    <definedName name="_mor1" localSheetId="58">#REF!</definedName>
    <definedName name="_mor1" localSheetId="59">#REF!</definedName>
    <definedName name="_mor1" localSheetId="39">#REF!</definedName>
    <definedName name="_mor1">#REF!</definedName>
    <definedName name="_mor2" localSheetId="41">#REF!</definedName>
    <definedName name="_mor2" localSheetId="31">#REF!</definedName>
    <definedName name="_mor2" localSheetId="30">#REF!</definedName>
    <definedName name="_mor2" localSheetId="62">#REF!</definedName>
    <definedName name="_mor2" localSheetId="28">#REF!</definedName>
    <definedName name="_mor2" localSheetId="42">#REF!</definedName>
    <definedName name="_mor2" localSheetId="43">#REF!</definedName>
    <definedName name="_mor2" localSheetId="48">#REF!</definedName>
    <definedName name="_mor2" localSheetId="58">#REF!</definedName>
    <definedName name="_mor2" localSheetId="59">#REF!</definedName>
    <definedName name="_mor2" localSheetId="39">#REF!</definedName>
    <definedName name="_mor2">#REF!</definedName>
    <definedName name="_nay1" localSheetId="41">#REF!</definedName>
    <definedName name="_nay1" localSheetId="31">#REF!</definedName>
    <definedName name="_nay1" localSheetId="30">#REF!</definedName>
    <definedName name="_nay1" localSheetId="62">#REF!</definedName>
    <definedName name="_nay1" localSheetId="28">#REF!</definedName>
    <definedName name="_nay1" localSheetId="42">#REF!</definedName>
    <definedName name="_nay1" localSheetId="43">#REF!</definedName>
    <definedName name="_nay1" localSheetId="48">#REF!</definedName>
    <definedName name="_nay1" localSheetId="58">#REF!</definedName>
    <definedName name="_nay1" localSheetId="59">#REF!</definedName>
    <definedName name="_nay1" localSheetId="39">#REF!</definedName>
    <definedName name="_nay1">#REF!</definedName>
    <definedName name="_nay2" localSheetId="41">#REF!</definedName>
    <definedName name="_nay2" localSheetId="31">#REF!</definedName>
    <definedName name="_nay2" localSheetId="30">#REF!</definedName>
    <definedName name="_nay2" localSheetId="62">#REF!</definedName>
    <definedName name="_nay2" localSheetId="28">#REF!</definedName>
    <definedName name="_nay2" localSheetId="42">#REF!</definedName>
    <definedName name="_nay2" localSheetId="43">#REF!</definedName>
    <definedName name="_nay2" localSheetId="48">#REF!</definedName>
    <definedName name="_nay2" localSheetId="58">#REF!</definedName>
    <definedName name="_nay2" localSheetId="59">#REF!</definedName>
    <definedName name="_nay2" localSheetId="39">#REF!</definedName>
    <definedName name="_nay2">#REF!</definedName>
    <definedName name="_oax1" localSheetId="41">#REF!</definedName>
    <definedName name="_oax1" localSheetId="31">#REF!</definedName>
    <definedName name="_oax1" localSheetId="30">#REF!</definedName>
    <definedName name="_oax1" localSheetId="62">#REF!</definedName>
    <definedName name="_oax1" localSheetId="28">#REF!</definedName>
    <definedName name="_oax1" localSheetId="42">#REF!</definedName>
    <definedName name="_oax1" localSheetId="43">#REF!</definedName>
    <definedName name="_oax1" localSheetId="48">#REF!</definedName>
    <definedName name="_oax1" localSheetId="58">#REF!</definedName>
    <definedName name="_oax1" localSheetId="59">#REF!</definedName>
    <definedName name="_oax1" localSheetId="39">#REF!</definedName>
    <definedName name="_oax1">#REF!</definedName>
    <definedName name="_oax2" localSheetId="41">#REF!</definedName>
    <definedName name="_oax2" localSheetId="31">#REF!</definedName>
    <definedName name="_oax2" localSheetId="30">#REF!</definedName>
    <definedName name="_oax2" localSheetId="62">#REF!</definedName>
    <definedName name="_oax2" localSheetId="28">#REF!</definedName>
    <definedName name="_oax2" localSheetId="42">#REF!</definedName>
    <definedName name="_oax2" localSheetId="43">#REF!</definedName>
    <definedName name="_oax2" localSheetId="48">#REF!</definedName>
    <definedName name="_oax2" localSheetId="58">#REF!</definedName>
    <definedName name="_oax2" localSheetId="59">#REF!</definedName>
    <definedName name="_oax2" localSheetId="39">#REF!</definedName>
    <definedName name="_oax2">#REF!</definedName>
    <definedName name="_Order1" hidden="1">0</definedName>
    <definedName name="_pue1" localSheetId="41">#REF!</definedName>
    <definedName name="_pue1" localSheetId="31">#REF!</definedName>
    <definedName name="_pue1" localSheetId="30">#REF!</definedName>
    <definedName name="_pue1" localSheetId="62">#REF!</definedName>
    <definedName name="_pue1" localSheetId="28">#REF!</definedName>
    <definedName name="_pue1" localSheetId="42">#REF!</definedName>
    <definedName name="_pue1" localSheetId="43">#REF!</definedName>
    <definedName name="_pue1" localSheetId="48">#REF!</definedName>
    <definedName name="_pue1" localSheetId="58">#REF!</definedName>
    <definedName name="_pue1" localSheetId="59">#REF!</definedName>
    <definedName name="_pue1" localSheetId="39">#REF!</definedName>
    <definedName name="_pue1">#REF!</definedName>
    <definedName name="_pue2" localSheetId="41">#REF!</definedName>
    <definedName name="_pue2" localSheetId="31">#REF!</definedName>
    <definedName name="_pue2" localSheetId="30">#REF!</definedName>
    <definedName name="_pue2" localSheetId="62">#REF!</definedName>
    <definedName name="_pue2" localSheetId="28">#REF!</definedName>
    <definedName name="_pue2" localSheetId="42">#REF!</definedName>
    <definedName name="_pue2" localSheetId="43">#REF!</definedName>
    <definedName name="_pue2" localSheetId="48">#REF!</definedName>
    <definedName name="_pue2" localSheetId="58">#REF!</definedName>
    <definedName name="_pue2" localSheetId="59">#REF!</definedName>
    <definedName name="_pue2" localSheetId="39">#REF!</definedName>
    <definedName name="_pue2">#REF!</definedName>
    <definedName name="_qro1" localSheetId="41">#REF!</definedName>
    <definedName name="_qro1" localSheetId="31">#REF!</definedName>
    <definedName name="_qro1" localSheetId="30">#REF!</definedName>
    <definedName name="_qro1" localSheetId="62">#REF!</definedName>
    <definedName name="_qro1" localSheetId="28">#REF!</definedName>
    <definedName name="_qro1" localSheetId="42">#REF!</definedName>
    <definedName name="_qro1" localSheetId="43">#REF!</definedName>
    <definedName name="_qro1" localSheetId="48">#REF!</definedName>
    <definedName name="_qro1" localSheetId="58">#REF!</definedName>
    <definedName name="_qro1" localSheetId="59">#REF!</definedName>
    <definedName name="_qro1" localSheetId="39">#REF!</definedName>
    <definedName name="_qro1">#REF!</definedName>
    <definedName name="_qro2" localSheetId="41">#REF!</definedName>
    <definedName name="_qro2" localSheetId="31">#REF!</definedName>
    <definedName name="_qro2" localSheetId="30">#REF!</definedName>
    <definedName name="_qro2" localSheetId="62">#REF!</definedName>
    <definedName name="_qro2" localSheetId="28">#REF!</definedName>
    <definedName name="_qro2" localSheetId="42">#REF!</definedName>
    <definedName name="_qro2" localSheetId="43">#REF!</definedName>
    <definedName name="_qro2" localSheetId="48">#REF!</definedName>
    <definedName name="_qro2" localSheetId="58">#REF!</definedName>
    <definedName name="_qro2" localSheetId="59">#REF!</definedName>
    <definedName name="_qro2" localSheetId="39">#REF!</definedName>
    <definedName name="_qro2">#REF!</definedName>
    <definedName name="_QRO96" localSheetId="74">'[5]32CCG94'!#REF!</definedName>
    <definedName name="_QRO96" localSheetId="41">'[5]32CCG94'!#REF!</definedName>
    <definedName name="_QRO96" localSheetId="31">'[5]32CCG94'!#REF!</definedName>
    <definedName name="_QRO96" localSheetId="62">'[5]32CCG94'!#REF!</definedName>
    <definedName name="_QRO96" localSheetId="28">'[5]32CCG94'!#REF!</definedName>
    <definedName name="_QRO96" localSheetId="42">'[5]32CCG94'!#REF!</definedName>
    <definedName name="_QRO96" localSheetId="43">'[5]32CCG94'!#REF!</definedName>
    <definedName name="_QRO96" localSheetId="48">'[5]32CCG94'!#REF!</definedName>
    <definedName name="_QRO96" localSheetId="58">'[5]32CCG94'!#REF!</definedName>
    <definedName name="_QRO96" localSheetId="59">'[5]32CCG94'!#REF!</definedName>
    <definedName name="_QRO96" localSheetId="39">'[5]32CCG94'!#REF!</definedName>
    <definedName name="_QRO96">'[5]32CCG94'!#REF!</definedName>
    <definedName name="_rmc1" localSheetId="41">#REF!</definedName>
    <definedName name="_rmc1" localSheetId="31">#REF!</definedName>
    <definedName name="_rmc1" localSheetId="30">#REF!</definedName>
    <definedName name="_rmc1" localSheetId="62">#REF!</definedName>
    <definedName name="_rmc1" localSheetId="28">#REF!</definedName>
    <definedName name="_rmc1" localSheetId="42">#REF!</definedName>
    <definedName name="_rmc1" localSheetId="43">#REF!</definedName>
    <definedName name="_rmc1" localSheetId="23">#REF!</definedName>
    <definedName name="_rmc1" localSheetId="44">#REF!</definedName>
    <definedName name="_rmc1" localSheetId="24">#REF!</definedName>
    <definedName name="_rmc1" localSheetId="48">#REF!</definedName>
    <definedName name="_rmc1" localSheetId="58">#REF!</definedName>
    <definedName name="_rmc1" localSheetId="59">#REF!</definedName>
    <definedName name="_rmc1" localSheetId="39">#REF!</definedName>
    <definedName name="_rmc1">#REF!</definedName>
    <definedName name="_sin1" localSheetId="41">#REF!</definedName>
    <definedName name="_sin1" localSheetId="31">#REF!</definedName>
    <definedName name="_sin1" localSheetId="30">#REF!</definedName>
    <definedName name="_sin1" localSheetId="62">#REF!</definedName>
    <definedName name="_sin1" localSheetId="28">#REF!</definedName>
    <definedName name="_sin1" localSheetId="42">#REF!</definedName>
    <definedName name="_sin1" localSheetId="43">#REF!</definedName>
    <definedName name="_sin1" localSheetId="23">#REF!</definedName>
    <definedName name="_sin1" localSheetId="44">#REF!</definedName>
    <definedName name="_sin1" localSheetId="24">#REF!</definedName>
    <definedName name="_sin1" localSheetId="48">#REF!</definedName>
    <definedName name="_sin1" localSheetId="58">#REF!</definedName>
    <definedName name="_sin1" localSheetId="59">#REF!</definedName>
    <definedName name="_sin1" localSheetId="39">#REF!</definedName>
    <definedName name="_sin1">#REF!</definedName>
    <definedName name="_sin2" localSheetId="41">#REF!</definedName>
    <definedName name="_sin2" localSheetId="31">#REF!</definedName>
    <definedName name="_sin2" localSheetId="30">#REF!</definedName>
    <definedName name="_sin2" localSheetId="62">#REF!</definedName>
    <definedName name="_sin2" localSheetId="28">#REF!</definedName>
    <definedName name="_sin2" localSheetId="42">#REF!</definedName>
    <definedName name="_sin2" localSheetId="43">#REF!</definedName>
    <definedName name="_sin2" localSheetId="23">#REF!</definedName>
    <definedName name="_sin2" localSheetId="44">#REF!</definedName>
    <definedName name="_sin2" localSheetId="24">#REF!</definedName>
    <definedName name="_sin2" localSheetId="48">#REF!</definedName>
    <definedName name="_sin2" localSheetId="58">#REF!</definedName>
    <definedName name="_sin2" localSheetId="59">#REF!</definedName>
    <definedName name="_sin2" localSheetId="39">#REF!</definedName>
    <definedName name="_sin2">#REF!</definedName>
    <definedName name="_slp1" localSheetId="41">#REF!</definedName>
    <definedName name="_slp1" localSheetId="31">#REF!</definedName>
    <definedName name="_slp1" localSheetId="30">#REF!</definedName>
    <definedName name="_slp1" localSheetId="62">#REF!</definedName>
    <definedName name="_slp1" localSheetId="28">#REF!</definedName>
    <definedName name="_slp1" localSheetId="42">#REF!</definedName>
    <definedName name="_slp1" localSheetId="43">#REF!</definedName>
    <definedName name="_slp1" localSheetId="48">#REF!</definedName>
    <definedName name="_slp1" localSheetId="58">#REF!</definedName>
    <definedName name="_slp1" localSheetId="59">#REF!</definedName>
    <definedName name="_slp1" localSheetId="39">#REF!</definedName>
    <definedName name="_slp1">#REF!</definedName>
    <definedName name="_slp2" localSheetId="41">#REF!</definedName>
    <definedName name="_slp2" localSheetId="31">#REF!</definedName>
    <definedName name="_slp2" localSheetId="30">#REF!</definedName>
    <definedName name="_slp2" localSheetId="62">#REF!</definedName>
    <definedName name="_slp2" localSheetId="28">#REF!</definedName>
    <definedName name="_slp2" localSheetId="42">#REF!</definedName>
    <definedName name="_slp2" localSheetId="43">#REF!</definedName>
    <definedName name="_slp2" localSheetId="48">#REF!</definedName>
    <definedName name="_slp2" localSheetId="58">#REF!</definedName>
    <definedName name="_slp2" localSheetId="59">#REF!</definedName>
    <definedName name="_slp2" localSheetId="39">#REF!</definedName>
    <definedName name="_slp2">#REF!</definedName>
    <definedName name="_son1" localSheetId="41">#REF!</definedName>
    <definedName name="_son1" localSheetId="31">#REF!</definedName>
    <definedName name="_son1" localSheetId="30">#REF!</definedName>
    <definedName name="_son1" localSheetId="62">#REF!</definedName>
    <definedName name="_son1" localSheetId="28">#REF!</definedName>
    <definedName name="_son1" localSheetId="42">#REF!</definedName>
    <definedName name="_son1" localSheetId="43">#REF!</definedName>
    <definedName name="_son1" localSheetId="48">#REF!</definedName>
    <definedName name="_son1" localSheetId="58">#REF!</definedName>
    <definedName name="_son1" localSheetId="59">#REF!</definedName>
    <definedName name="_son1" localSheetId="39">#REF!</definedName>
    <definedName name="_son1">#REF!</definedName>
    <definedName name="_son2" localSheetId="41">#REF!</definedName>
    <definedName name="_son2" localSheetId="31">#REF!</definedName>
    <definedName name="_son2" localSheetId="30">#REF!</definedName>
    <definedName name="_son2" localSheetId="62">#REF!</definedName>
    <definedName name="_son2" localSheetId="28">#REF!</definedName>
    <definedName name="_son2" localSheetId="42">#REF!</definedName>
    <definedName name="_son2" localSheetId="43">#REF!</definedName>
    <definedName name="_son2" localSheetId="48">#REF!</definedName>
    <definedName name="_son2" localSheetId="58">#REF!</definedName>
    <definedName name="_son2" localSheetId="59">#REF!</definedName>
    <definedName name="_son2" localSheetId="39">#REF!</definedName>
    <definedName name="_son2">#REF!</definedName>
    <definedName name="_Sort" localSheetId="41" hidden="1">#REF!</definedName>
    <definedName name="_Sort" localSheetId="31" hidden="1">#REF!</definedName>
    <definedName name="_Sort" localSheetId="30" hidden="1">#REF!</definedName>
    <definedName name="_Sort" localSheetId="62" hidden="1">#REF!</definedName>
    <definedName name="_Sort" localSheetId="75" hidden="1">#REF!</definedName>
    <definedName name="_Sort" localSheetId="28" hidden="1">#REF!</definedName>
    <definedName name="_Sort" localSheetId="42" hidden="1">#REF!</definedName>
    <definedName name="_Sort" localSheetId="43" hidden="1">#REF!</definedName>
    <definedName name="_Sort" localSheetId="48" hidden="1">#REF!</definedName>
    <definedName name="_Sort" localSheetId="58" hidden="1">#REF!</definedName>
    <definedName name="_Sort" localSheetId="59" hidden="1">#REF!</definedName>
    <definedName name="_Sort" localSheetId="39" hidden="1">#REF!</definedName>
    <definedName name="_Sort" hidden="1">#REF!</definedName>
    <definedName name="_tab1" localSheetId="41">#REF!</definedName>
    <definedName name="_tab1" localSheetId="31">#REF!</definedName>
    <definedName name="_tab1" localSheetId="30">#REF!</definedName>
    <definedName name="_tab1" localSheetId="62">#REF!</definedName>
    <definedName name="_tab1" localSheetId="28">#REF!</definedName>
    <definedName name="_tab1" localSheetId="42">#REF!</definedName>
    <definedName name="_tab1" localSheetId="43">#REF!</definedName>
    <definedName name="_tab1" localSheetId="48">#REF!</definedName>
    <definedName name="_tab1" localSheetId="58">#REF!</definedName>
    <definedName name="_tab1" localSheetId="59">#REF!</definedName>
    <definedName name="_tab1" localSheetId="39">#REF!</definedName>
    <definedName name="_tab1">#REF!</definedName>
    <definedName name="_tab2" localSheetId="41">#REF!</definedName>
    <definedName name="_tab2" localSheetId="31">#REF!</definedName>
    <definedName name="_tab2" localSheetId="30">#REF!</definedName>
    <definedName name="_tab2" localSheetId="62">#REF!</definedName>
    <definedName name="_tab2" localSheetId="28">#REF!</definedName>
    <definedName name="_tab2" localSheetId="42">#REF!</definedName>
    <definedName name="_tab2" localSheetId="43">#REF!</definedName>
    <definedName name="_tab2" localSheetId="48">#REF!</definedName>
    <definedName name="_tab2" localSheetId="58">#REF!</definedName>
    <definedName name="_tab2" localSheetId="59">#REF!</definedName>
    <definedName name="_tab2" localSheetId="39">#REF!</definedName>
    <definedName name="_tab2">#REF!</definedName>
    <definedName name="_tam1" localSheetId="41">#REF!</definedName>
    <definedName name="_tam1" localSheetId="31">#REF!</definedName>
    <definedName name="_tam1" localSheetId="30">#REF!</definedName>
    <definedName name="_tam1" localSheetId="62">#REF!</definedName>
    <definedName name="_tam1" localSheetId="28">#REF!</definedName>
    <definedName name="_tam1" localSheetId="42">#REF!</definedName>
    <definedName name="_tam1" localSheetId="43">#REF!</definedName>
    <definedName name="_tam1" localSheetId="48">#REF!</definedName>
    <definedName name="_tam1" localSheetId="58">#REF!</definedName>
    <definedName name="_tam1" localSheetId="59">#REF!</definedName>
    <definedName name="_tam1" localSheetId="39">#REF!</definedName>
    <definedName name="_tam1">#REF!</definedName>
    <definedName name="_tam2" localSheetId="41">#REF!</definedName>
    <definedName name="_tam2" localSheetId="31">#REF!</definedName>
    <definedName name="_tam2" localSheetId="30">#REF!</definedName>
    <definedName name="_tam2" localSheetId="62">#REF!</definedName>
    <definedName name="_tam2" localSheetId="28">#REF!</definedName>
    <definedName name="_tam2" localSheetId="42">#REF!</definedName>
    <definedName name="_tam2" localSheetId="43">#REF!</definedName>
    <definedName name="_tam2" localSheetId="48">#REF!</definedName>
    <definedName name="_tam2" localSheetId="58">#REF!</definedName>
    <definedName name="_tam2" localSheetId="59">#REF!</definedName>
    <definedName name="_tam2" localSheetId="39">#REF!</definedName>
    <definedName name="_tam2">#REF!</definedName>
    <definedName name="_ver1" localSheetId="41">#REF!</definedName>
    <definedName name="_ver1" localSheetId="31">#REF!</definedName>
    <definedName name="_ver1" localSheetId="30">#REF!</definedName>
    <definedName name="_ver1" localSheetId="62">#REF!</definedName>
    <definedName name="_ver1" localSheetId="28">#REF!</definedName>
    <definedName name="_ver1" localSheetId="42">#REF!</definedName>
    <definedName name="_ver1" localSheetId="43">#REF!</definedName>
    <definedName name="_ver1" localSheetId="48">#REF!</definedName>
    <definedName name="_ver1" localSheetId="58">#REF!</definedName>
    <definedName name="_ver1" localSheetId="59">#REF!</definedName>
    <definedName name="_ver1" localSheetId="39">#REF!</definedName>
    <definedName name="_ver1">#REF!</definedName>
    <definedName name="_ver2" localSheetId="41">#REF!</definedName>
    <definedName name="_ver2" localSheetId="31">#REF!</definedName>
    <definedName name="_ver2" localSheetId="30">#REF!</definedName>
    <definedName name="_ver2" localSheetId="62">#REF!</definedName>
    <definedName name="_ver2" localSheetId="28">#REF!</definedName>
    <definedName name="_ver2" localSheetId="42">#REF!</definedName>
    <definedName name="_ver2" localSheetId="43">#REF!</definedName>
    <definedName name="_ver2" localSheetId="48">#REF!</definedName>
    <definedName name="_ver2" localSheetId="58">#REF!</definedName>
    <definedName name="_ver2" localSheetId="59">#REF!</definedName>
    <definedName name="_ver2" localSheetId="39">#REF!</definedName>
    <definedName name="_ver2">#REF!</definedName>
    <definedName name="A" localSheetId="74">'[5]32CCG94'!#REF!</definedName>
    <definedName name="A" localSheetId="41">'[5]32CCG94'!#REF!</definedName>
    <definedName name="A" localSheetId="31">'[5]32CCG94'!#REF!</definedName>
    <definedName name="A" localSheetId="62">'[5]32CCG94'!#REF!</definedName>
    <definedName name="A" localSheetId="28">'[5]32CCG94'!#REF!</definedName>
    <definedName name="A" localSheetId="42">'[5]32CCG94'!#REF!</definedName>
    <definedName name="A" localSheetId="43">'[5]32CCG94'!#REF!</definedName>
    <definedName name="A" localSheetId="48">'[5]32CCG94'!#REF!</definedName>
    <definedName name="A" localSheetId="58">'[5]32CCG94'!#REF!</definedName>
    <definedName name="A" localSheetId="59">'[5]32CCG94'!#REF!</definedName>
    <definedName name="A" localSheetId="39">'[5]32CCG94'!#REF!</definedName>
    <definedName name="A">'[5]32CCG94'!#REF!</definedName>
    <definedName name="A_impresion_IM" localSheetId="41">#REF!</definedName>
    <definedName name="A_impresion_IM" localSheetId="31">#REF!</definedName>
    <definedName name="A_impresion_IM" localSheetId="30">#REF!</definedName>
    <definedName name="A_impresion_IM" localSheetId="62">#REF!</definedName>
    <definedName name="A_impresion_IM" localSheetId="28">#REF!</definedName>
    <definedName name="A_impresion_IM" localSheetId="42">#REF!</definedName>
    <definedName name="A_impresion_IM" localSheetId="43">#REF!</definedName>
    <definedName name="A_impresion_IM" localSheetId="23">#REF!</definedName>
    <definedName name="A_impresion_IM" localSheetId="44">#REF!</definedName>
    <definedName name="A_impresion_IM" localSheetId="24">#REF!</definedName>
    <definedName name="A_impresion_IM" localSheetId="48">#REF!</definedName>
    <definedName name="A_impresion_IM" localSheetId="58">#REF!</definedName>
    <definedName name="A_impresion_IM" localSheetId="59">#REF!</definedName>
    <definedName name="A_impresion_IM" localSheetId="39">#REF!</definedName>
    <definedName name="A_impresion_IM">#REF!</definedName>
    <definedName name="A_impresión_IM" localSheetId="74">'[6]32CCG94'!#REF!</definedName>
    <definedName name="A_impresión_IM" localSheetId="41">'[6]32CCG94'!#REF!</definedName>
    <definedName name="A_impresión_IM" localSheetId="31">'[6]32CCG94'!#REF!</definedName>
    <definedName name="A_impresión_IM" localSheetId="62">'[6]32CCG94'!#REF!</definedName>
    <definedName name="A_impresión_IM" localSheetId="28">'[6]32CCG94'!#REF!</definedName>
    <definedName name="A_impresión_IM" localSheetId="42">'[6]32CCG94'!#REF!</definedName>
    <definedName name="A_impresión_IM" localSheetId="43">'[6]32CCG94'!#REF!</definedName>
    <definedName name="A_impresión_IM" localSheetId="48">'[6]32CCG94'!#REF!</definedName>
    <definedName name="A_impresión_IM" localSheetId="58">'[6]32CCG94'!#REF!</definedName>
    <definedName name="A_impresión_IM" localSheetId="59">'[6]32CCG94'!#REF!</definedName>
    <definedName name="A_impresión_IM" localSheetId="39">'[6]32CCG94'!#REF!</definedName>
    <definedName name="A_impresión_IM">'[6]32CCG94'!#REF!</definedName>
    <definedName name="aa" localSheetId="41">#REF!</definedName>
    <definedName name="aa" localSheetId="31">#REF!</definedName>
    <definedName name="aa" localSheetId="30">#REF!</definedName>
    <definedName name="aa" localSheetId="62">#REF!</definedName>
    <definedName name="aa" localSheetId="28">#REF!</definedName>
    <definedName name="aa" localSheetId="42">#REF!</definedName>
    <definedName name="aa" localSheetId="43">#REF!</definedName>
    <definedName name="aa" localSheetId="23">#REF!</definedName>
    <definedName name="aa" localSheetId="44">#REF!</definedName>
    <definedName name="aa" localSheetId="24">#REF!</definedName>
    <definedName name="aa" localSheetId="48">#REF!</definedName>
    <definedName name="aa" localSheetId="58">#REF!</definedName>
    <definedName name="aa" localSheetId="59">#REF!</definedName>
    <definedName name="aa" localSheetId="39">#REF!</definedName>
    <definedName name="aa">#REF!</definedName>
    <definedName name="admvo.plantilla" localSheetId="41">#REF!</definedName>
    <definedName name="admvo.plantilla" localSheetId="31">#REF!</definedName>
    <definedName name="admvo.plantilla" localSheetId="30">#REF!</definedName>
    <definedName name="admvo.plantilla" localSheetId="62">#REF!</definedName>
    <definedName name="admvo.plantilla" localSheetId="28">#REF!</definedName>
    <definedName name="admvo.plantilla" localSheetId="42">#REF!</definedName>
    <definedName name="admvo.plantilla" localSheetId="43">#REF!</definedName>
    <definedName name="admvo.plantilla" localSheetId="23">#REF!</definedName>
    <definedName name="admvo.plantilla" localSheetId="44">#REF!</definedName>
    <definedName name="admvo.plantilla" localSheetId="24">#REF!</definedName>
    <definedName name="admvo.plantilla" localSheetId="48">#REF!</definedName>
    <definedName name="admvo.plantilla" localSheetId="58">#REF!</definedName>
    <definedName name="admvo.plantilla" localSheetId="59">#REF!</definedName>
    <definedName name="admvo.plantilla" localSheetId="39">#REF!</definedName>
    <definedName name="admvo.plantilla">#REF!</definedName>
    <definedName name="ADMVO_A" localSheetId="41">#REF!</definedName>
    <definedName name="ADMVO_A" localSheetId="31">#REF!</definedName>
    <definedName name="ADMVO_A" localSheetId="30">#REF!</definedName>
    <definedName name="ADMVO_A" localSheetId="62">#REF!</definedName>
    <definedName name="ADMVO_A" localSheetId="28">#REF!</definedName>
    <definedName name="ADMVO_A" localSheetId="42">#REF!</definedName>
    <definedName name="ADMVO_A" localSheetId="43">#REF!</definedName>
    <definedName name="ADMVO_A" localSheetId="23">#REF!</definedName>
    <definedName name="ADMVO_A" localSheetId="44">#REF!</definedName>
    <definedName name="ADMVO_A" localSheetId="24">#REF!</definedName>
    <definedName name="ADMVO_A" localSheetId="48">#REF!</definedName>
    <definedName name="ADMVO_A" localSheetId="58">#REF!</definedName>
    <definedName name="ADMVO_A" localSheetId="59">#REF!</definedName>
    <definedName name="ADMVO_A" localSheetId="39">#REF!</definedName>
    <definedName name="ADMVO_A">#REF!</definedName>
    <definedName name="AGUIN_Y_P.V." localSheetId="41">#REF!</definedName>
    <definedName name="AGUIN_Y_P.V." localSheetId="31">#REF!</definedName>
    <definedName name="AGUIN_Y_P.V." localSheetId="30">#REF!</definedName>
    <definedName name="AGUIN_Y_P.V." localSheetId="62">#REF!</definedName>
    <definedName name="AGUIN_Y_P.V." localSheetId="28">#REF!</definedName>
    <definedName name="AGUIN_Y_P.V." localSheetId="42">#REF!</definedName>
    <definedName name="AGUIN_Y_P.V." localSheetId="43">#REF!</definedName>
    <definedName name="AGUIN_Y_P.V." localSheetId="48">#REF!</definedName>
    <definedName name="AGUIN_Y_P.V." localSheetId="58">#REF!</definedName>
    <definedName name="AGUIN_Y_P.V." localSheetId="59">#REF!</definedName>
    <definedName name="AGUIN_Y_P.V." localSheetId="39">#REF!</definedName>
    <definedName name="AGUIN_Y_P.V.">#REF!</definedName>
    <definedName name="AÑOFIRMA" localSheetId="41">#REF!</definedName>
    <definedName name="AÑOFIRMA" localSheetId="42">#REF!</definedName>
    <definedName name="AÑOFIRMA" localSheetId="43">#REF!</definedName>
    <definedName name="AÑOFIRMA" localSheetId="48">#REF!</definedName>
    <definedName name="AÑOFIRMA" localSheetId="58">#REF!</definedName>
    <definedName name="AÑOFIRMA" localSheetId="59">#REF!</definedName>
    <definedName name="AÑOFIRMA" localSheetId="39">#REF!</definedName>
    <definedName name="AÑOFIRMA">#REF!</definedName>
    <definedName name="apolo" localSheetId="41">#REF!</definedName>
    <definedName name="apolo" localSheetId="42">#REF!</definedName>
    <definedName name="apolo" localSheetId="43">#REF!</definedName>
    <definedName name="apolo" localSheetId="48">#REF!</definedName>
    <definedName name="apolo" localSheetId="58">#REF!</definedName>
    <definedName name="apolo" localSheetId="59">#REF!</definedName>
    <definedName name="apolo" localSheetId="39">#REF!</definedName>
    <definedName name="apolo">#REF!</definedName>
    <definedName name="Área" localSheetId="41">#REF!</definedName>
    <definedName name="Área" localSheetId="31">#REF!</definedName>
    <definedName name="Área" localSheetId="30">#REF!</definedName>
    <definedName name="Área" localSheetId="62">#REF!</definedName>
    <definedName name="Área" localSheetId="28">#REF!</definedName>
    <definedName name="Área" localSheetId="42">#REF!</definedName>
    <definedName name="Área" localSheetId="43">#REF!</definedName>
    <definedName name="Área" localSheetId="48">#REF!</definedName>
    <definedName name="Área" localSheetId="58">#REF!</definedName>
    <definedName name="Área" localSheetId="59">#REF!</definedName>
    <definedName name="Área" localSheetId="39">#REF!</definedName>
    <definedName name="Área">#REF!</definedName>
    <definedName name="_xlnm.Print_Area" localSheetId="8">'% de Admisión'!$A$3:$Q$20</definedName>
    <definedName name="_xlnm.Print_Area" localSheetId="9">'% de Admisión por sexo'!$A$2:$X$2</definedName>
    <definedName name="_xlnm.Print_Area" localSheetId="14">'% de Primer Ingreso por sexo'!$A$2:$X$2</definedName>
    <definedName name="_xlnm.Print_Area" localSheetId="13">'% Primer Ingreso'!$A$4:$Q$21</definedName>
    <definedName name="_xlnm.Print_Area" localSheetId="54">'Actividades deportivas'!#REF!</definedName>
    <definedName name="_xlnm.Print_Area" localSheetId="6">Admisión!$A$3:$Q$21</definedName>
    <definedName name="_xlnm.Print_Area" localSheetId="7">'Admisión por sexo'!$A$2:$X$2</definedName>
    <definedName name="_xlnm.Print_Area" localSheetId="17">'Alumnado Activo'!#REF!</definedName>
    <definedName name="_xlnm.Print_Area" localSheetId="18">'Alumnado Activo por sexo'!$A$2:$X$2</definedName>
    <definedName name="_xlnm.Print_Area" localSheetId="4">Aspirantes!$A$4:$Q$21</definedName>
    <definedName name="_xlnm.Print_Area" localSheetId="5">'Aspirantes por sexo'!$A$2:$X$2</definedName>
    <definedName name="_xlnm.Print_Area" localSheetId="20">Bajas!$A$6:$X$6</definedName>
    <definedName name="_xlnm.Print_Area" localSheetId="36">'Definitivos x categoría'!$A$2:$BI$10</definedName>
    <definedName name="_xlnm.Print_Area" localSheetId="38">'Definitivos x género'!$A$2:$AF$8</definedName>
    <definedName name="_xlnm.Print_Area" localSheetId="37">'Definitivos x grado'!$A$2:$BB$9</definedName>
    <definedName name="_xlnm.Print_Area" localSheetId="73">'Difusión cultural'!$A$1:$D$2</definedName>
    <definedName name="_xlnm.Print_Area" localSheetId="32">'Egresados en movilidad'!$A$1:$L$59</definedName>
    <definedName name="_xlnm.Print_Area" localSheetId="22">Egreso!$A$2:$B$24</definedName>
    <definedName name="_xlnm.Print_Area" localSheetId="33">'Egreso  Movildad - sexo'!$A$1:$J$42</definedName>
    <definedName name="_xlnm.Print_Area" localSheetId="1">Índice!$A$1:$H$45</definedName>
    <definedName name="_xlnm.Print_Area" localSheetId="15">Matrícula!$A$4:$Q$21</definedName>
    <definedName name="_xlnm.Print_Area" localSheetId="16">'Matrícula por sexo'!$A$2:$X$2</definedName>
    <definedName name="_xlnm.Print_Area" localSheetId="11">'Primer Ingreso'!$A$3:$Q$20</definedName>
    <definedName name="_xlnm.Print_Area" localSheetId="12">'Primer Ingreso por sexo'!$A$2:$X$2</definedName>
    <definedName name="_xlnm.Print_Area" localSheetId="53">'Recursos Ext'!$A$2:$F$46</definedName>
    <definedName name="_xlnm.Print_Area" localSheetId="27">Titulación!$A$2:$B$23</definedName>
    <definedName name="_xlnm.Print_Area" localSheetId="26">'Trimestres para egresar'!$A$2:$B$9</definedName>
    <definedName name="AS_MON1" localSheetId="41">#REF!</definedName>
    <definedName name="AS_MON1" localSheetId="31">#REF!</definedName>
    <definedName name="AS_MON1" localSheetId="30">#REF!</definedName>
    <definedName name="AS_MON1" localSheetId="62">#REF!</definedName>
    <definedName name="AS_MON1" localSheetId="28">#REF!</definedName>
    <definedName name="AS_MON1" localSheetId="42">#REF!</definedName>
    <definedName name="AS_MON1" localSheetId="43">#REF!</definedName>
    <definedName name="AS_MON1" localSheetId="48">#REF!</definedName>
    <definedName name="AS_MON1" localSheetId="58">#REF!</definedName>
    <definedName name="AS_MON1" localSheetId="59">#REF!</definedName>
    <definedName name="AS_MON1" localSheetId="39">#REF!</definedName>
    <definedName name="AS_MON1">#REF!</definedName>
    <definedName name="AS_MON2" localSheetId="41">#REF!</definedName>
    <definedName name="AS_MON2" localSheetId="31">#REF!</definedName>
    <definedName name="AS_MON2" localSheetId="30">#REF!</definedName>
    <definedName name="AS_MON2" localSheetId="62">#REF!</definedName>
    <definedName name="AS_MON2" localSheetId="28">#REF!</definedName>
    <definedName name="AS_MON2" localSheetId="42">#REF!</definedName>
    <definedName name="AS_MON2" localSheetId="43">#REF!</definedName>
    <definedName name="AS_MON2" localSheetId="48">#REF!</definedName>
    <definedName name="AS_MON2" localSheetId="58">#REF!</definedName>
    <definedName name="AS_MON2" localSheetId="59">#REF!</definedName>
    <definedName name="AS_MON2" localSheetId="39">#REF!</definedName>
    <definedName name="AS_MON2">#REF!</definedName>
    <definedName name="AS_PAR1" localSheetId="41">#REF!</definedName>
    <definedName name="AS_PAR1" localSheetId="31">#REF!</definedName>
    <definedName name="AS_PAR1" localSheetId="30">#REF!</definedName>
    <definedName name="AS_PAR1" localSheetId="62">#REF!</definedName>
    <definedName name="AS_PAR1" localSheetId="28">#REF!</definedName>
    <definedName name="AS_PAR1" localSheetId="42">#REF!</definedName>
    <definedName name="AS_PAR1" localSheetId="43">#REF!</definedName>
    <definedName name="AS_PAR1" localSheetId="48">#REF!</definedName>
    <definedName name="AS_PAR1" localSheetId="58">#REF!</definedName>
    <definedName name="AS_PAR1" localSheetId="59">#REF!</definedName>
    <definedName name="AS_PAR1" localSheetId="39">#REF!</definedName>
    <definedName name="AS_PAR1">#REF!</definedName>
    <definedName name="AS_PAR2" localSheetId="41">#REF!</definedName>
    <definedName name="AS_PAR2" localSheetId="31">#REF!</definedName>
    <definedName name="AS_PAR2" localSheetId="30">#REF!</definedName>
    <definedName name="AS_PAR2" localSheetId="62">#REF!</definedName>
    <definedName name="AS_PAR2" localSheetId="28">#REF!</definedName>
    <definedName name="AS_PAR2" localSheetId="42">#REF!</definedName>
    <definedName name="AS_PAR2" localSheetId="43">#REF!</definedName>
    <definedName name="AS_PAR2" localSheetId="48">#REF!</definedName>
    <definedName name="AS_PAR2" localSheetId="58">#REF!</definedName>
    <definedName name="AS_PAR2" localSheetId="59">#REF!</definedName>
    <definedName name="AS_PAR2" localSheetId="39">#REF!</definedName>
    <definedName name="AS_PAR2">#REF!</definedName>
    <definedName name="AS_PLA1" localSheetId="41">#REF!</definedName>
    <definedName name="AS_PLA1" localSheetId="31">#REF!</definedName>
    <definedName name="AS_PLA1" localSheetId="30">#REF!</definedName>
    <definedName name="AS_PLA1" localSheetId="62">#REF!</definedName>
    <definedName name="AS_PLA1" localSheetId="28">#REF!</definedName>
    <definedName name="AS_PLA1" localSheetId="42">#REF!</definedName>
    <definedName name="AS_PLA1" localSheetId="43">#REF!</definedName>
    <definedName name="AS_PLA1" localSheetId="48">#REF!</definedName>
    <definedName name="AS_PLA1" localSheetId="58">#REF!</definedName>
    <definedName name="AS_PLA1" localSheetId="59">#REF!</definedName>
    <definedName name="AS_PLA1" localSheetId="39">#REF!</definedName>
    <definedName name="AS_PLA1">#REF!</definedName>
    <definedName name="AS_PLA2" localSheetId="41">#REF!</definedName>
    <definedName name="AS_PLA2" localSheetId="31">#REF!</definedName>
    <definedName name="AS_PLA2" localSheetId="30">#REF!</definedName>
    <definedName name="AS_PLA2" localSheetId="62">#REF!</definedName>
    <definedName name="AS_PLA2" localSheetId="28">#REF!</definedName>
    <definedName name="AS_PLA2" localSheetId="42">#REF!</definedName>
    <definedName name="AS_PLA2" localSheetId="43">#REF!</definedName>
    <definedName name="AS_PLA2" localSheetId="48">#REF!</definedName>
    <definedName name="AS_PLA2" localSheetId="58">#REF!</definedName>
    <definedName name="AS_PLA2" localSheetId="59">#REF!</definedName>
    <definedName name="AS_PLA2" localSheetId="39">#REF!</definedName>
    <definedName name="AS_PLA2">#REF!</definedName>
    <definedName name="ASAS" localSheetId="41">'[7]DOCENTES '!#REF!</definedName>
    <definedName name="ASAS" localSheetId="62">'[7]DOCENTES '!#REF!</definedName>
    <definedName name="ASAS" localSheetId="28">'[7]DOCENTES '!#REF!</definedName>
    <definedName name="ASAS" localSheetId="42">'[7]DOCENTES '!#REF!</definedName>
    <definedName name="ASAS" localSheetId="43">'[7]DOCENTES '!#REF!</definedName>
    <definedName name="ASAS" localSheetId="48">'[7]DOCENTES '!#REF!</definedName>
    <definedName name="ASAS" localSheetId="58">'[7]DOCENTES '!#REF!</definedName>
    <definedName name="ASAS" localSheetId="59">'[7]DOCENTES '!#REF!</definedName>
    <definedName name="ASAS" localSheetId="39">'[7]DOCENTES '!#REF!</definedName>
    <definedName name="ASAS">'[7]DOCENTES '!#REF!</definedName>
    <definedName name="ASASASA" localSheetId="41">'[8]32CCG94'!#REF!</definedName>
    <definedName name="ASASASA" localSheetId="62">'[8]32CCG94'!#REF!</definedName>
    <definedName name="ASASASA" localSheetId="28">'[8]32CCG94'!#REF!</definedName>
    <definedName name="ASASASA" localSheetId="42">'[8]32CCG94'!#REF!</definedName>
    <definedName name="ASASASA" localSheetId="43">'[8]32CCG94'!#REF!</definedName>
    <definedName name="ASASASA" localSheetId="48">'[8]32CCG94'!#REF!</definedName>
    <definedName name="ASASASA" localSheetId="58">'[8]32CCG94'!#REF!</definedName>
    <definedName name="ASASASA" localSheetId="59">'[8]32CCG94'!#REF!</definedName>
    <definedName name="ASASASA" localSheetId="39">'[8]32CCG94'!#REF!</definedName>
    <definedName name="ASASASA">'[8]32CCG94'!#REF!</definedName>
    <definedName name="ASS" localSheetId="74">'[5]32CCG94'!#REF!</definedName>
    <definedName name="ASS" localSheetId="41">'[5]32CCG94'!#REF!</definedName>
    <definedName name="ASS" localSheetId="31">'[5]32CCG94'!#REF!</definedName>
    <definedName name="ASS" localSheetId="62">'[5]32CCG94'!#REF!</definedName>
    <definedName name="ASS" localSheetId="28">'[5]32CCG94'!#REF!</definedName>
    <definedName name="ASS" localSheetId="42">'[5]32CCG94'!#REF!</definedName>
    <definedName name="ASS" localSheetId="43">'[5]32CCG94'!#REF!</definedName>
    <definedName name="ASS" localSheetId="48">'[5]32CCG94'!#REF!</definedName>
    <definedName name="ASS" localSheetId="58">'[5]32CCG94'!#REF!</definedName>
    <definedName name="ASS" localSheetId="59">'[5]32CCG94'!#REF!</definedName>
    <definedName name="ASS" localSheetId="39">'[5]32CCG94'!#REF!</definedName>
    <definedName name="ASS">'[5]32CCG94'!#REF!</definedName>
    <definedName name="B" localSheetId="74">'[6]32CCG94'!#REF!</definedName>
    <definedName name="B" localSheetId="41">'[6]32CCG94'!#REF!</definedName>
    <definedName name="B" localSheetId="31">'[6]32CCG94'!#REF!</definedName>
    <definedName name="B" localSheetId="62">'[6]32CCG94'!#REF!</definedName>
    <definedName name="B" localSheetId="28">'[6]32CCG94'!#REF!</definedName>
    <definedName name="B" localSheetId="42">'[6]32CCG94'!#REF!</definedName>
    <definedName name="B" localSheetId="43">'[6]32CCG94'!#REF!</definedName>
    <definedName name="B" localSheetId="48">'[6]32CCG94'!#REF!</definedName>
    <definedName name="B" localSheetId="58">'[6]32CCG94'!#REF!</definedName>
    <definedName name="B" localSheetId="59">'[6]32CCG94'!#REF!</definedName>
    <definedName name="B" localSheetId="39">'[6]32CCG94'!#REF!</definedName>
    <definedName name="B">'[6]32CCG94'!#REF!</definedName>
    <definedName name="BASE_ACTUAL" localSheetId="41">#REF!</definedName>
    <definedName name="BASE_ACTUAL" localSheetId="31">#REF!</definedName>
    <definedName name="BASE_ACTUAL" localSheetId="30">#REF!</definedName>
    <definedName name="BASE_ACTUAL" localSheetId="62">#REF!</definedName>
    <definedName name="BASE_ACTUAL" localSheetId="28">#REF!</definedName>
    <definedName name="BASE_ACTUAL" localSheetId="42">#REF!</definedName>
    <definedName name="BASE_ACTUAL" localSheetId="43">#REF!</definedName>
    <definedName name="BASE_ACTUAL" localSheetId="23">#REF!</definedName>
    <definedName name="BASE_ACTUAL" localSheetId="44">#REF!</definedName>
    <definedName name="BASE_ACTUAL" localSheetId="24">#REF!</definedName>
    <definedName name="BASE_ACTUAL" localSheetId="48">#REF!</definedName>
    <definedName name="BASE_ACTUAL" localSheetId="58">#REF!</definedName>
    <definedName name="BASE_ACTUAL" localSheetId="59">#REF!</definedName>
    <definedName name="BASE_ACTUAL" localSheetId="39">#REF!</definedName>
    <definedName name="BASE_ACTUAL">#REF!</definedName>
    <definedName name="BASE_INCREMENTO" localSheetId="41">#REF!</definedName>
    <definedName name="BASE_INCREMENTO" localSheetId="31">#REF!</definedName>
    <definedName name="BASE_INCREMENTO" localSheetId="30">#REF!</definedName>
    <definedName name="BASE_INCREMENTO" localSheetId="62">#REF!</definedName>
    <definedName name="BASE_INCREMENTO" localSheetId="28">#REF!</definedName>
    <definedName name="BASE_INCREMENTO" localSheetId="42">#REF!</definedName>
    <definedName name="BASE_INCREMENTO" localSheetId="43">#REF!</definedName>
    <definedName name="BASE_INCREMENTO" localSheetId="23">#REF!</definedName>
    <definedName name="BASE_INCREMENTO" localSheetId="44">#REF!</definedName>
    <definedName name="BASE_INCREMENTO" localSheetId="24">#REF!</definedName>
    <definedName name="BASE_INCREMENTO" localSheetId="48">#REF!</definedName>
    <definedName name="BASE_INCREMENTO" localSheetId="58">#REF!</definedName>
    <definedName name="BASE_INCREMENTO" localSheetId="59">#REF!</definedName>
    <definedName name="BASE_INCREMENTO" localSheetId="39">#REF!</definedName>
    <definedName name="BASE_INCREMENTO">#REF!</definedName>
    <definedName name="_xlnm.Database" localSheetId="41">#REF!</definedName>
    <definedName name="_xlnm.Database" localSheetId="31">#REF!</definedName>
    <definedName name="_xlnm.Database" localSheetId="30">#REF!</definedName>
    <definedName name="_xlnm.Database" localSheetId="62">#REF!</definedName>
    <definedName name="_xlnm.Database" localSheetId="28">#REF!</definedName>
    <definedName name="_xlnm.Database" localSheetId="42">#REF!</definedName>
    <definedName name="_xlnm.Database" localSheetId="43">#REF!</definedName>
    <definedName name="_xlnm.Database" localSheetId="23">#REF!</definedName>
    <definedName name="_xlnm.Database" localSheetId="44">#REF!</definedName>
    <definedName name="_xlnm.Database" localSheetId="24">#REF!</definedName>
    <definedName name="_xlnm.Database" localSheetId="48">#REF!</definedName>
    <definedName name="_xlnm.Database" localSheetId="58">#REF!</definedName>
    <definedName name="_xlnm.Database" localSheetId="59">#REF!</definedName>
    <definedName name="_xlnm.Database" localSheetId="39">#REF!</definedName>
    <definedName name="_xlnm.Database">#REF!</definedName>
    <definedName name="BBBBBBBBBBBBBBBB" localSheetId="74">'[9]32CCG94'!#REF!</definedName>
    <definedName name="BBBBBBBBBBBBBBBB" localSheetId="41">'[9]32CCG94'!#REF!</definedName>
    <definedName name="BBBBBBBBBBBBBBBB" localSheetId="31">'[9]32CCG94'!#REF!</definedName>
    <definedName name="BBBBBBBBBBBBBBBB" localSheetId="62">'[9]32CCG94'!#REF!</definedName>
    <definedName name="BBBBBBBBBBBBBBBB" localSheetId="28">'[9]32CCG94'!#REF!</definedName>
    <definedName name="BBBBBBBBBBBBBBBB" localSheetId="42">'[9]32CCG94'!#REF!</definedName>
    <definedName name="BBBBBBBBBBBBBBBB" localSheetId="43">'[9]32CCG94'!#REF!</definedName>
    <definedName name="BBBBBBBBBBBBBBBB" localSheetId="23">'[9]32CCG94'!#REF!</definedName>
    <definedName name="BBBBBBBBBBBBBBBB" localSheetId="44">'[9]32CCG94'!#REF!</definedName>
    <definedName name="BBBBBBBBBBBBBBBB" localSheetId="24">'[9]32CCG94'!#REF!</definedName>
    <definedName name="BBBBBBBBBBBBBBBB" localSheetId="48">'[9]32CCG94'!#REF!</definedName>
    <definedName name="BBBBBBBBBBBBBBBB" localSheetId="58">'[9]32CCG94'!#REF!</definedName>
    <definedName name="BBBBBBBBBBBBBBBB" localSheetId="59">'[9]32CCG94'!#REF!</definedName>
    <definedName name="BBBBBBBBBBBBBBBB" localSheetId="39">'[9]32CCG94'!#REF!</definedName>
    <definedName name="BBBBBBBBBBBBBBBB">'[9]32CCG94'!#REF!</definedName>
    <definedName name="BJ" localSheetId="74">'[10]32CCG94'!#REF!</definedName>
    <definedName name="BJ" localSheetId="41">'[10]32CCG94'!#REF!</definedName>
    <definedName name="BJ" localSheetId="31">'[10]32CCG94'!#REF!</definedName>
    <definedName name="BJ" localSheetId="62">'[10]32CCG94'!#REF!</definedName>
    <definedName name="BJ" localSheetId="28">'[10]32CCG94'!#REF!</definedName>
    <definedName name="BJ" localSheetId="42">'[10]32CCG94'!#REF!</definedName>
    <definedName name="BJ" localSheetId="43">'[10]32CCG94'!#REF!</definedName>
    <definedName name="BJ" localSheetId="23">'[10]32CCG94'!#REF!</definedName>
    <definedName name="BJ" localSheetId="44">'[10]32CCG94'!#REF!</definedName>
    <definedName name="BJ" localSheetId="24">'[10]32CCG94'!#REF!</definedName>
    <definedName name="BJ" localSheetId="48">'[10]32CCG94'!#REF!</definedName>
    <definedName name="BJ" localSheetId="58">'[10]32CCG94'!#REF!</definedName>
    <definedName name="BJ" localSheetId="59">'[10]32CCG94'!#REF!</definedName>
    <definedName name="BJ" localSheetId="39">'[10]32CCG94'!#REF!</definedName>
    <definedName name="BJ">'[10]32CCG94'!#REF!</definedName>
    <definedName name="camp1" localSheetId="41">#REF!</definedName>
    <definedName name="camp1" localSheetId="31">#REF!</definedName>
    <definedName name="camp1" localSheetId="30">#REF!</definedName>
    <definedName name="camp1" localSheetId="62">#REF!</definedName>
    <definedName name="camp1" localSheetId="28">#REF!</definedName>
    <definedName name="camp1" localSheetId="42">#REF!</definedName>
    <definedName name="camp1" localSheetId="43">#REF!</definedName>
    <definedName name="camp1" localSheetId="23">#REF!</definedName>
    <definedName name="camp1" localSheetId="44">#REF!</definedName>
    <definedName name="camp1" localSheetId="24">#REF!</definedName>
    <definedName name="camp1" localSheetId="48">#REF!</definedName>
    <definedName name="camp1" localSheetId="58">#REF!</definedName>
    <definedName name="camp1" localSheetId="59">#REF!</definedName>
    <definedName name="camp1" localSheetId="39">#REF!</definedName>
    <definedName name="camp1">#REF!</definedName>
    <definedName name="camp2" localSheetId="41">#REF!</definedName>
    <definedName name="camp2" localSheetId="31">#REF!</definedName>
    <definedName name="camp2" localSheetId="30">#REF!</definedName>
    <definedName name="camp2" localSheetId="62">#REF!</definedName>
    <definedName name="camp2" localSheetId="28">#REF!</definedName>
    <definedName name="camp2" localSheetId="42">#REF!</definedName>
    <definedName name="camp2" localSheetId="43">#REF!</definedName>
    <definedName name="camp2" localSheetId="23">#REF!</definedName>
    <definedName name="camp2" localSheetId="44">#REF!</definedName>
    <definedName name="camp2" localSheetId="24">#REF!</definedName>
    <definedName name="camp2" localSheetId="48">#REF!</definedName>
    <definedName name="camp2" localSheetId="58">#REF!</definedName>
    <definedName name="camp2" localSheetId="59">#REF!</definedName>
    <definedName name="camp2" localSheetId="39">#REF!</definedName>
    <definedName name="camp2">#REF!</definedName>
    <definedName name="categoria" localSheetId="41">'[7]DOCENTES '!#REF!</definedName>
    <definedName name="categoria" localSheetId="62">'[7]DOCENTES '!#REF!</definedName>
    <definedName name="categoria" localSheetId="28">'[7]DOCENTES '!#REF!</definedName>
    <definedName name="categoria" localSheetId="42">'[7]DOCENTES '!#REF!</definedName>
    <definedName name="categoria" localSheetId="43">'[7]DOCENTES '!#REF!</definedName>
    <definedName name="categoria" localSheetId="23">'[7]DOCENTES '!#REF!</definedName>
    <definedName name="categoria" localSheetId="44">'[7]DOCENTES '!#REF!</definedName>
    <definedName name="categoria" localSheetId="24">'[7]DOCENTES '!#REF!</definedName>
    <definedName name="categoria" localSheetId="48">'[7]DOCENTES '!#REF!</definedName>
    <definedName name="categoria" localSheetId="58">'[7]DOCENTES '!#REF!</definedName>
    <definedName name="categoria" localSheetId="59">'[7]DOCENTES '!#REF!</definedName>
    <definedName name="categoria" localSheetId="39">'[7]DOCENTES '!#REF!</definedName>
    <definedName name="categoria">'[7]DOCENTES '!#REF!</definedName>
    <definedName name="CATINST">'[11]MAT-CATINST-11'!$A$3:$D$114</definedName>
    <definedName name="CATINST25">'[11]MAT-CATINST-25'!$A$3:$C$89</definedName>
    <definedName name="CATINST33">'[11]MAT-CATINST-33'!$A$3:$C$101</definedName>
    <definedName name="cc" localSheetId="41" hidden="1">#REF!</definedName>
    <definedName name="cc" localSheetId="31" hidden="1">#REF!</definedName>
    <definedName name="cc" localSheetId="30" hidden="1">#REF!</definedName>
    <definedName name="cc" localSheetId="62" hidden="1">#REF!</definedName>
    <definedName name="cc" localSheetId="75" hidden="1">#REF!</definedName>
    <definedName name="cc" localSheetId="28" hidden="1">#REF!</definedName>
    <definedName name="cc" localSheetId="42" hidden="1">#REF!</definedName>
    <definedName name="cc" localSheetId="43" hidden="1">#REF!</definedName>
    <definedName name="cc" localSheetId="23" hidden="1">#REF!</definedName>
    <definedName name="cc" localSheetId="44" hidden="1">#REF!</definedName>
    <definedName name="cc" localSheetId="24" hidden="1">#REF!</definedName>
    <definedName name="cc" localSheetId="48" hidden="1">#REF!</definedName>
    <definedName name="cc" localSheetId="58" hidden="1">#REF!</definedName>
    <definedName name="cc" localSheetId="59" hidden="1">#REF!</definedName>
    <definedName name="cc" localSheetId="39" hidden="1">#REF!</definedName>
    <definedName name="cc" hidden="1">#REF!</definedName>
    <definedName name="CCCCCCCCCCCCC" localSheetId="74">'[9]32CCG94'!#REF!</definedName>
    <definedName name="CCCCCCCCCCCCC" localSheetId="41">'[9]32CCG94'!#REF!</definedName>
    <definedName name="CCCCCCCCCCCCC" localSheetId="31">'[9]32CCG94'!#REF!</definedName>
    <definedName name="CCCCCCCCCCCCC" localSheetId="62">'[9]32CCG94'!#REF!</definedName>
    <definedName name="CCCCCCCCCCCCC" localSheetId="28">'[9]32CCG94'!#REF!</definedName>
    <definedName name="CCCCCCCCCCCCC" localSheetId="42">'[9]32CCG94'!#REF!</definedName>
    <definedName name="CCCCCCCCCCCCC" localSheetId="43">'[9]32CCG94'!#REF!</definedName>
    <definedName name="CCCCCCCCCCCCC" localSheetId="23">'[9]32CCG94'!#REF!</definedName>
    <definedName name="CCCCCCCCCCCCC" localSheetId="44">'[9]32CCG94'!#REF!</definedName>
    <definedName name="CCCCCCCCCCCCC" localSheetId="24">'[9]32CCG94'!#REF!</definedName>
    <definedName name="CCCCCCCCCCCCC" localSheetId="48">'[9]32CCG94'!#REF!</definedName>
    <definedName name="CCCCCCCCCCCCC" localSheetId="58">'[9]32CCG94'!#REF!</definedName>
    <definedName name="CCCCCCCCCCCCC" localSheetId="59">'[9]32CCG94'!#REF!</definedName>
    <definedName name="CCCCCCCCCCCCC" localSheetId="39">'[9]32CCG94'!#REF!</definedName>
    <definedName name="CCCCCCCCCCCCC">'[9]32CCG94'!#REF!</definedName>
    <definedName name="CCCCCCCCCCCCCCCCCCCC" localSheetId="74">#REF!</definedName>
    <definedName name="CCCCCCCCCCCCCCCCCCCC" localSheetId="41">#REF!</definedName>
    <definedName name="CCCCCCCCCCCCCCCCCCCC" localSheetId="31">#REF!</definedName>
    <definedName name="CCCCCCCCCCCCCCCCCCCC" localSheetId="30">#REF!</definedName>
    <definedName name="CCCCCCCCCCCCCCCCCCCC" localSheetId="62">#REF!</definedName>
    <definedName name="CCCCCCCCCCCCCCCCCCCC" localSheetId="28">#REF!</definedName>
    <definedName name="CCCCCCCCCCCCCCCCCCCC" localSheetId="42">#REF!</definedName>
    <definedName name="CCCCCCCCCCCCCCCCCCCC" localSheetId="43">#REF!</definedName>
    <definedName name="CCCCCCCCCCCCCCCCCCCC" localSheetId="23">#REF!</definedName>
    <definedName name="CCCCCCCCCCCCCCCCCCCC" localSheetId="44">#REF!</definedName>
    <definedName name="CCCCCCCCCCCCCCCCCCCC" localSheetId="24">#REF!</definedName>
    <definedName name="CCCCCCCCCCCCCCCCCCCC" localSheetId="48">#REF!</definedName>
    <definedName name="CCCCCCCCCCCCCCCCCCCC" localSheetId="58">#REF!</definedName>
    <definedName name="CCCCCCCCCCCCCCCCCCCC" localSheetId="59">#REF!</definedName>
    <definedName name="CCCCCCCCCCCCCCCCCCCC" localSheetId="39">#REF!</definedName>
    <definedName name="CCCCCCCCCCCCCCCCCCCC">#REF!</definedName>
    <definedName name="cd" localSheetId="74">'[12]32CCG94'!#REF!</definedName>
    <definedName name="cd" localSheetId="41">'[12]32CCG94'!#REF!</definedName>
    <definedName name="cd" localSheetId="62">'[12]32CCG94'!#REF!</definedName>
    <definedName name="cd" localSheetId="28">'[12]32CCG94'!#REF!</definedName>
    <definedName name="cd" localSheetId="42">'[12]32CCG94'!#REF!</definedName>
    <definedName name="cd" localSheetId="43">'[12]32CCG94'!#REF!</definedName>
    <definedName name="cd" localSheetId="23">'[12]32CCG94'!#REF!</definedName>
    <definedName name="cd" localSheetId="44">'[12]32CCG94'!#REF!</definedName>
    <definedName name="cd" localSheetId="24">'[12]32CCG94'!#REF!</definedName>
    <definedName name="cd" localSheetId="48">'[12]32CCG94'!#REF!</definedName>
    <definedName name="cd" localSheetId="58">'[12]32CCG94'!#REF!</definedName>
    <definedName name="cd" localSheetId="59">'[12]32CCG94'!#REF!</definedName>
    <definedName name="cd" localSheetId="39">'[12]32CCG94'!#REF!</definedName>
    <definedName name="cd">'[12]32CCG94'!#REF!</definedName>
    <definedName name="cero" localSheetId="74">#REF!</definedName>
    <definedName name="cero" localSheetId="41">#REF!</definedName>
    <definedName name="cero" localSheetId="31">#REF!</definedName>
    <definedName name="cero" localSheetId="30">#REF!</definedName>
    <definedName name="cero" localSheetId="62">#REF!</definedName>
    <definedName name="cero" localSheetId="28">#REF!</definedName>
    <definedName name="cero" localSheetId="42">#REF!</definedName>
    <definedName name="cero" localSheetId="43">#REF!</definedName>
    <definedName name="cero" localSheetId="23">#REF!</definedName>
    <definedName name="cero" localSheetId="44">#REF!</definedName>
    <definedName name="cero" localSheetId="24">#REF!</definedName>
    <definedName name="cero" localSheetId="48">#REF!</definedName>
    <definedName name="cero" localSheetId="58">#REF!</definedName>
    <definedName name="cero" localSheetId="59">#REF!</definedName>
    <definedName name="cero" localSheetId="39">#REF!</definedName>
    <definedName name="cero">#REF!</definedName>
    <definedName name="CETI" localSheetId="74">[2]Hoja1!$B$365:$J$372</definedName>
    <definedName name="CETI" localSheetId="31">[2]Hoja1!$B$365:$J$372</definedName>
    <definedName name="CETI" localSheetId="30">[2]Hoja1!$B$365:$J$372</definedName>
    <definedName name="CETI" localSheetId="62">[2]Hoja1!$B$365:$J$372</definedName>
    <definedName name="CETI" localSheetId="73">[2]Hoja1!$B$365:$J$372</definedName>
    <definedName name="CETI">[13]Hoja1!$B$365:$J$372</definedName>
    <definedName name="CG" localSheetId="41">#REF!</definedName>
    <definedName name="CG" localSheetId="31">#REF!</definedName>
    <definedName name="CG" localSheetId="30">#REF!</definedName>
    <definedName name="CG" localSheetId="62">#REF!</definedName>
    <definedName name="CG" localSheetId="28">#REF!</definedName>
    <definedName name="CG" localSheetId="42">#REF!</definedName>
    <definedName name="CG" localSheetId="43">#REF!</definedName>
    <definedName name="CG" localSheetId="23">#REF!</definedName>
    <definedName name="CG" localSheetId="44">#REF!</definedName>
    <definedName name="CG" localSheetId="24">#REF!</definedName>
    <definedName name="CG" localSheetId="48">#REF!</definedName>
    <definedName name="CG" localSheetId="58">#REF!</definedName>
    <definedName name="CG" localSheetId="59">#REF!</definedName>
    <definedName name="CG" localSheetId="39">#REF!</definedName>
    <definedName name="CG">#REF!</definedName>
    <definedName name="chih1" localSheetId="41">#REF!</definedName>
    <definedName name="chih1" localSheetId="31">#REF!</definedName>
    <definedName name="chih1" localSheetId="30">#REF!</definedName>
    <definedName name="chih1" localSheetId="62">#REF!</definedName>
    <definedName name="chih1" localSheetId="28">#REF!</definedName>
    <definedName name="chih1" localSheetId="42">#REF!</definedName>
    <definedName name="chih1" localSheetId="43">#REF!</definedName>
    <definedName name="chih1" localSheetId="23">#REF!</definedName>
    <definedName name="chih1" localSheetId="44">#REF!</definedName>
    <definedName name="chih1" localSheetId="24">#REF!</definedName>
    <definedName name="chih1" localSheetId="48">#REF!</definedName>
    <definedName name="chih1" localSheetId="58">#REF!</definedName>
    <definedName name="chih1" localSheetId="59">#REF!</definedName>
    <definedName name="chih1" localSheetId="39">#REF!</definedName>
    <definedName name="chih1">#REF!</definedName>
    <definedName name="chih2" localSheetId="41">#REF!</definedName>
    <definedName name="chih2" localSheetId="31">#REF!</definedName>
    <definedName name="chih2" localSheetId="30">#REF!</definedName>
    <definedName name="chih2" localSheetId="62">#REF!</definedName>
    <definedName name="chih2" localSheetId="28">#REF!</definedName>
    <definedName name="chih2" localSheetId="42">#REF!</definedName>
    <definedName name="chih2" localSheetId="43">#REF!</definedName>
    <definedName name="chih2" localSheetId="23">#REF!</definedName>
    <definedName name="chih2" localSheetId="44">#REF!</definedName>
    <definedName name="chih2" localSheetId="24">#REF!</definedName>
    <definedName name="chih2" localSheetId="48">#REF!</definedName>
    <definedName name="chih2" localSheetId="58">#REF!</definedName>
    <definedName name="chih2" localSheetId="59">#REF!</definedName>
    <definedName name="chih2" localSheetId="39">#REF!</definedName>
    <definedName name="chih2">#REF!</definedName>
    <definedName name="chis1" localSheetId="41">#REF!</definedName>
    <definedName name="chis1" localSheetId="31">#REF!</definedName>
    <definedName name="chis1" localSheetId="30">#REF!</definedName>
    <definedName name="chis1" localSheetId="62">#REF!</definedName>
    <definedName name="chis1" localSheetId="28">#REF!</definedName>
    <definedName name="chis1" localSheetId="42">#REF!</definedName>
    <definedName name="chis1" localSheetId="43">#REF!</definedName>
    <definedName name="chis1" localSheetId="48">#REF!</definedName>
    <definedName name="chis1" localSheetId="58">#REF!</definedName>
    <definedName name="chis1" localSheetId="59">#REF!</definedName>
    <definedName name="chis1" localSheetId="39">#REF!</definedName>
    <definedName name="chis1">#REF!</definedName>
    <definedName name="chis2" localSheetId="41">#REF!</definedName>
    <definedName name="chis2" localSheetId="31">#REF!</definedName>
    <definedName name="chis2" localSheetId="30">#REF!</definedName>
    <definedName name="chis2" localSheetId="62">#REF!</definedName>
    <definedName name="chis2" localSheetId="28">#REF!</definedName>
    <definedName name="chis2" localSheetId="42">#REF!</definedName>
    <definedName name="chis2" localSheetId="43">#REF!</definedName>
    <definedName name="chis2" localSheetId="48">#REF!</definedName>
    <definedName name="chis2" localSheetId="58">#REF!</definedName>
    <definedName name="chis2" localSheetId="59">#REF!</definedName>
    <definedName name="chis2" localSheetId="39">#REF!</definedName>
    <definedName name="chis2">#REF!</definedName>
    <definedName name="CIEA" localSheetId="74">[2]Hoja1!$B$331:$J$342</definedName>
    <definedName name="CIEA" localSheetId="31">[2]Hoja1!$B$331:$J$342</definedName>
    <definedName name="CIEA" localSheetId="30">[2]Hoja1!$B$331:$J$342</definedName>
    <definedName name="CIEA" localSheetId="62">[2]Hoja1!$B$331:$J$342</definedName>
    <definedName name="CIEA" localSheetId="73">[2]Hoja1!$B$331:$J$342</definedName>
    <definedName name="CIEA">[13]Hoja1!$B$331:$J$342</definedName>
    <definedName name="CLASIFICACION" localSheetId="41">#REF!</definedName>
    <definedName name="CLASIFICACION" localSheetId="42">#REF!</definedName>
    <definedName name="CLASIFICACION" localSheetId="43">#REF!</definedName>
    <definedName name="CLASIFICACION" localSheetId="23">#REF!</definedName>
    <definedName name="CLASIFICACION" localSheetId="44">#REF!</definedName>
    <definedName name="CLASIFICACION" localSheetId="24">#REF!</definedName>
    <definedName name="CLASIFICACION" localSheetId="48">#REF!</definedName>
    <definedName name="CLASIFICACION" localSheetId="58">#REF!</definedName>
    <definedName name="CLASIFICACION" localSheetId="59">#REF!</definedName>
    <definedName name="CLASIFICACION" localSheetId="39">#REF!</definedName>
    <definedName name="CLASIFICACION">#REF!</definedName>
    <definedName name="coah1" localSheetId="41">#REF!</definedName>
    <definedName name="coah1" localSheetId="31">#REF!</definedName>
    <definedName name="coah1" localSheetId="30">#REF!</definedName>
    <definedName name="coah1" localSheetId="62">#REF!</definedName>
    <definedName name="coah1" localSheetId="28">#REF!</definedName>
    <definedName name="coah1" localSheetId="42">#REF!</definedName>
    <definedName name="coah1" localSheetId="43">#REF!</definedName>
    <definedName name="coah1" localSheetId="23">#REF!</definedName>
    <definedName name="coah1" localSheetId="44">#REF!</definedName>
    <definedName name="coah1" localSheetId="24">#REF!</definedName>
    <definedName name="coah1" localSheetId="48">#REF!</definedName>
    <definedName name="coah1" localSheetId="58">#REF!</definedName>
    <definedName name="coah1" localSheetId="59">#REF!</definedName>
    <definedName name="coah1" localSheetId="39">#REF!</definedName>
    <definedName name="coah1">#REF!</definedName>
    <definedName name="coah2" localSheetId="41">#REF!</definedName>
    <definedName name="coah2" localSheetId="31">#REF!</definedName>
    <definedName name="coah2" localSheetId="30">#REF!</definedName>
    <definedName name="coah2" localSheetId="62">#REF!</definedName>
    <definedName name="coah2" localSheetId="28">#REF!</definedName>
    <definedName name="coah2" localSheetId="42">#REF!</definedName>
    <definedName name="coah2" localSheetId="43">#REF!</definedName>
    <definedName name="coah2" localSheetId="23">#REF!</definedName>
    <definedName name="coah2" localSheetId="44">#REF!</definedName>
    <definedName name="coah2" localSheetId="24">#REF!</definedName>
    <definedName name="coah2" localSheetId="48">#REF!</definedName>
    <definedName name="coah2" localSheetId="58">#REF!</definedName>
    <definedName name="coah2" localSheetId="59">#REF!</definedName>
    <definedName name="coah2" localSheetId="39">#REF!</definedName>
    <definedName name="coah2">#REF!</definedName>
    <definedName name="COFAA" localSheetId="74">[2]Hoja1!$B$322:$J$327</definedName>
    <definedName name="COFAA" localSheetId="31">[2]Hoja1!$B$322:$J$327</definedName>
    <definedName name="COFAA" localSheetId="30">[2]Hoja1!$B$322:$J$327</definedName>
    <definedName name="COFAA" localSheetId="62">[2]Hoja1!$B$322:$J$327</definedName>
    <definedName name="COFAA" localSheetId="73">[2]Hoja1!$B$322:$J$327</definedName>
    <definedName name="COFAA">[13]Hoja1!$B$322:$J$327</definedName>
    <definedName name="CONALEP" localSheetId="74">[13]Hoja1!$B$346:$J$361</definedName>
    <definedName name="CONALEP" localSheetId="31">[13]Hoja1!$B$346:$J$361</definedName>
    <definedName name="CONALEP" localSheetId="30">[13]Hoja1!$B$346:$J$361</definedName>
    <definedName name="CONALEP" localSheetId="62">[13]Hoja1!$B$346:$J$361</definedName>
    <definedName name="CONALEP" localSheetId="73">[13]Hoja1!$B$346:$J$361</definedName>
    <definedName name="CONALEP">[13]Hoja1!$B$346:$J$361</definedName>
    <definedName name="CRIS" localSheetId="41">#REF!</definedName>
    <definedName name="CRIS" localSheetId="31">#REF!</definedName>
    <definedName name="CRIS" localSheetId="30">#REF!</definedName>
    <definedName name="CRIS" localSheetId="62">#REF!</definedName>
    <definedName name="CRIS" localSheetId="28">#REF!</definedName>
    <definedName name="CRIS" localSheetId="42">#REF!</definedName>
    <definedName name="CRIS" localSheetId="43">#REF!</definedName>
    <definedName name="CRIS" localSheetId="23">#REF!</definedName>
    <definedName name="CRIS" localSheetId="44">#REF!</definedName>
    <definedName name="CRIS" localSheetId="24">#REF!</definedName>
    <definedName name="CRIS" localSheetId="48">#REF!</definedName>
    <definedName name="CRIS" localSheetId="58">#REF!</definedName>
    <definedName name="CRIS" localSheetId="59">#REF!</definedName>
    <definedName name="CRIS" localSheetId="39">#REF!</definedName>
    <definedName name="CRIS">#REF!</definedName>
    <definedName name="cuadro" localSheetId="74">[2]Ac02acV2!$A$1:$AY$1139</definedName>
    <definedName name="cuadro" localSheetId="31">[2]Ac02acV2!$A$1:$AY$1139</definedName>
    <definedName name="cuadro" localSheetId="30">[2]Ac02acV2!$A$1:$AY$1139</definedName>
    <definedName name="cuadro" localSheetId="62">[2]Ac02acV2!$A$1:$AY$1139</definedName>
    <definedName name="cuadro" localSheetId="73">[2]Ac02acV2!$A$1:$AY$1139</definedName>
    <definedName name="cuadro">[14]Ac02acV2!$A$1:$AY$1139</definedName>
    <definedName name="d" localSheetId="41">#REF!</definedName>
    <definedName name="d" localSheetId="31">#REF!</definedName>
    <definedName name="d" localSheetId="30">#REF!</definedName>
    <definedName name="d" localSheetId="62">#REF!</definedName>
    <definedName name="d" localSheetId="28">#REF!</definedName>
    <definedName name="d" localSheetId="42">#REF!</definedName>
    <definedName name="d" localSheetId="43">#REF!</definedName>
    <definedName name="d" localSheetId="23">#REF!</definedName>
    <definedName name="d" localSheetId="44">#REF!</definedName>
    <definedName name="d" localSheetId="24">#REF!</definedName>
    <definedName name="d" localSheetId="48">#REF!</definedName>
    <definedName name="d" localSheetId="58">#REF!</definedName>
    <definedName name="d" localSheetId="59">#REF!</definedName>
    <definedName name="d" localSheetId="39">#REF!</definedName>
    <definedName name="d">#REF!</definedName>
    <definedName name="d_f1" localSheetId="41">#REF!</definedName>
    <definedName name="d_f1" localSheetId="31">#REF!</definedName>
    <definedName name="d_f1" localSheetId="30">#REF!</definedName>
    <definedName name="d_f1" localSheetId="62">#REF!</definedName>
    <definedName name="d_f1" localSheetId="28">#REF!</definedName>
    <definedName name="d_f1" localSheetId="42">#REF!</definedName>
    <definedName name="d_f1" localSheetId="43">#REF!</definedName>
    <definedName name="d_f1" localSheetId="23">#REF!</definedName>
    <definedName name="d_f1" localSheetId="44">#REF!</definedName>
    <definedName name="d_f1" localSheetId="24">#REF!</definedName>
    <definedName name="d_f1" localSheetId="48">#REF!</definedName>
    <definedName name="d_f1" localSheetId="58">#REF!</definedName>
    <definedName name="d_f1" localSheetId="59">#REF!</definedName>
    <definedName name="d_f1" localSheetId="39">#REF!</definedName>
    <definedName name="d_f1">#REF!</definedName>
    <definedName name="d_f2" localSheetId="41">#REF!</definedName>
    <definedName name="d_f2" localSheetId="31">#REF!</definedName>
    <definedName name="d_f2" localSheetId="30">#REF!</definedName>
    <definedName name="d_f2" localSheetId="62">#REF!</definedName>
    <definedName name="d_f2" localSheetId="28">#REF!</definedName>
    <definedName name="d_f2" localSheetId="42">#REF!</definedName>
    <definedName name="d_f2" localSheetId="43">#REF!</definedName>
    <definedName name="d_f2" localSheetId="23">#REF!</definedName>
    <definedName name="d_f2" localSheetId="44">#REF!</definedName>
    <definedName name="d_f2" localSheetId="24">#REF!</definedName>
    <definedName name="d_f2" localSheetId="48">#REF!</definedName>
    <definedName name="d_f2" localSheetId="58">#REF!</definedName>
    <definedName name="d_f2" localSheetId="59">#REF!</definedName>
    <definedName name="d_f2" localSheetId="39">#REF!</definedName>
    <definedName name="d_f2">#REF!</definedName>
    <definedName name="dd" localSheetId="74">'[10]32CCG94'!#REF!</definedName>
    <definedName name="dd" localSheetId="41">'[10]32CCG94'!#REF!</definedName>
    <definedName name="dd" localSheetId="31">'[10]32CCG94'!#REF!</definedName>
    <definedName name="dd" localSheetId="62">'[10]32CCG94'!#REF!</definedName>
    <definedName name="dd" localSheetId="28">'[10]32CCG94'!#REF!</definedName>
    <definedName name="dd" localSheetId="42">'[10]32CCG94'!#REF!</definedName>
    <definedName name="dd" localSheetId="43">'[10]32CCG94'!#REF!</definedName>
    <definedName name="dd" localSheetId="23">'[10]32CCG94'!#REF!</definedName>
    <definedName name="dd" localSheetId="44">'[10]32CCG94'!#REF!</definedName>
    <definedName name="dd" localSheetId="24">'[10]32CCG94'!#REF!</definedName>
    <definedName name="dd" localSheetId="48">'[10]32CCG94'!#REF!</definedName>
    <definedName name="dd" localSheetId="58">'[10]32CCG94'!#REF!</definedName>
    <definedName name="dd" localSheetId="59">'[10]32CCG94'!#REF!</definedName>
    <definedName name="dd" localSheetId="39">'[10]32CCG94'!#REF!</definedName>
    <definedName name="dd">'[10]32CCG94'!#REF!</definedName>
    <definedName name="DEL" localSheetId="74">'[5]32CCG94'!#REF!</definedName>
    <definedName name="DEL" localSheetId="41">'[5]32CCG94'!#REF!</definedName>
    <definedName name="DEL" localSheetId="31">'[5]32CCG94'!#REF!</definedName>
    <definedName name="DEL" localSheetId="62">'[5]32CCG94'!#REF!</definedName>
    <definedName name="DEL" localSheetId="28">'[5]32CCG94'!#REF!</definedName>
    <definedName name="DEL" localSheetId="42">'[5]32CCG94'!#REF!</definedName>
    <definedName name="DEL" localSheetId="43">'[5]32CCG94'!#REF!</definedName>
    <definedName name="DEL" localSheetId="23">'[5]32CCG94'!#REF!</definedName>
    <definedName name="DEL" localSheetId="44">'[5]32CCG94'!#REF!</definedName>
    <definedName name="DEL" localSheetId="24">'[5]32CCG94'!#REF!</definedName>
    <definedName name="DEL" localSheetId="48">'[5]32CCG94'!#REF!</definedName>
    <definedName name="DEL" localSheetId="58">'[5]32CCG94'!#REF!</definedName>
    <definedName name="DEL" localSheetId="59">'[5]32CCG94'!#REF!</definedName>
    <definedName name="DEL" localSheetId="39">'[5]32CCG94'!#REF!</definedName>
    <definedName name="DEL">'[5]32CCG94'!#REF!</definedName>
    <definedName name="DEPARTAMENTO" localSheetId="41">#REF!</definedName>
    <definedName name="DEPARTAMENTO" localSheetId="42">#REF!</definedName>
    <definedName name="DEPARTAMENTO" localSheetId="43">#REF!</definedName>
    <definedName name="DEPARTAMENTO" localSheetId="23">#REF!</definedName>
    <definedName name="DEPARTAMENTO" localSheetId="44">#REF!</definedName>
    <definedName name="DEPARTAMENTO" localSheetId="24">#REF!</definedName>
    <definedName name="DEPARTAMENTO" localSheetId="48">#REF!</definedName>
    <definedName name="DEPARTAMENTO" localSheetId="58">#REF!</definedName>
    <definedName name="DEPARTAMENTO" localSheetId="59">#REF!</definedName>
    <definedName name="DEPARTAMENTO" localSheetId="39">#REF!</definedName>
    <definedName name="DEPARTAMENTO">#REF!</definedName>
    <definedName name="despadmvo" localSheetId="41">#REF!</definedName>
    <definedName name="despadmvo" localSheetId="31">#REF!</definedName>
    <definedName name="despadmvo" localSheetId="30">#REF!</definedName>
    <definedName name="despadmvo" localSheetId="62">#REF!</definedName>
    <definedName name="despadmvo" localSheetId="28">#REF!</definedName>
    <definedName name="despadmvo" localSheetId="42">#REF!</definedName>
    <definedName name="despadmvo" localSheetId="43">#REF!</definedName>
    <definedName name="despadmvo" localSheetId="23">#REF!</definedName>
    <definedName name="despadmvo" localSheetId="44">#REF!</definedName>
    <definedName name="despadmvo" localSheetId="24">#REF!</definedName>
    <definedName name="despadmvo" localSheetId="48">#REF!</definedName>
    <definedName name="despadmvo" localSheetId="58">#REF!</definedName>
    <definedName name="despadmvo" localSheetId="59">#REF!</definedName>
    <definedName name="despadmvo" localSheetId="39">#REF!</definedName>
    <definedName name="despadmvo">#REF!</definedName>
    <definedName name="despdoc" localSheetId="41">#REF!</definedName>
    <definedName name="despdoc" localSheetId="31">#REF!</definedName>
    <definedName name="despdoc" localSheetId="30">#REF!</definedName>
    <definedName name="despdoc" localSheetId="62">#REF!</definedName>
    <definedName name="despdoc" localSheetId="28">#REF!</definedName>
    <definedName name="despdoc" localSheetId="42">#REF!</definedName>
    <definedName name="despdoc" localSheetId="43">#REF!</definedName>
    <definedName name="despdoc" localSheetId="23">#REF!</definedName>
    <definedName name="despdoc" localSheetId="44">#REF!</definedName>
    <definedName name="despdoc" localSheetId="24">#REF!</definedName>
    <definedName name="despdoc" localSheetId="48">#REF!</definedName>
    <definedName name="despdoc" localSheetId="58">#REF!</definedName>
    <definedName name="despdoc" localSheetId="59">#REF!</definedName>
    <definedName name="despdoc" localSheetId="39">#REF!</definedName>
    <definedName name="despdoc">#REF!</definedName>
    <definedName name="didactico" localSheetId="41">#REF!</definedName>
    <definedName name="didactico" localSheetId="31">#REF!</definedName>
    <definedName name="didactico" localSheetId="30">#REF!</definedName>
    <definedName name="didactico" localSheetId="62">#REF!</definedName>
    <definedName name="didactico" localSheetId="28">#REF!</definedName>
    <definedName name="didactico" localSheetId="42">#REF!</definedName>
    <definedName name="didactico" localSheetId="43">#REF!</definedName>
    <definedName name="didactico" localSheetId="48">#REF!</definedName>
    <definedName name="didactico" localSheetId="58">#REF!</definedName>
    <definedName name="didactico" localSheetId="59">#REF!</definedName>
    <definedName name="didactico" localSheetId="39">#REF!</definedName>
    <definedName name="didactico">#REF!</definedName>
    <definedName name="docentes" localSheetId="41">#REF!</definedName>
    <definedName name="docentes" localSheetId="31">#REF!</definedName>
    <definedName name="docentes" localSheetId="30">#REF!</definedName>
    <definedName name="docentes" localSheetId="62">#REF!</definedName>
    <definedName name="docentes" localSheetId="28">#REF!</definedName>
    <definedName name="docentes" localSheetId="42">#REF!</definedName>
    <definedName name="docentes" localSheetId="43">#REF!</definedName>
    <definedName name="docentes" localSheetId="48">#REF!</definedName>
    <definedName name="docentes" localSheetId="58">#REF!</definedName>
    <definedName name="docentes" localSheetId="59">#REF!</definedName>
    <definedName name="docentes" localSheetId="39">#REF!</definedName>
    <definedName name="docentes">#REF!</definedName>
    <definedName name="dse" localSheetId="74">'[6]32CCG94'!#REF!</definedName>
    <definedName name="dse" localSheetId="41">'[6]32CCG94'!#REF!</definedName>
    <definedName name="dse" localSheetId="31">'[6]32CCG94'!#REF!</definedName>
    <definedName name="dse" localSheetId="62">'[6]32CCG94'!#REF!</definedName>
    <definedName name="dse" localSheetId="28">'[6]32CCG94'!#REF!</definedName>
    <definedName name="dse" localSheetId="42">'[6]32CCG94'!#REF!</definedName>
    <definedName name="dse" localSheetId="43">'[6]32CCG94'!#REF!</definedName>
    <definedName name="dse" localSheetId="48">'[6]32CCG94'!#REF!</definedName>
    <definedName name="dse" localSheetId="58">'[6]32CCG94'!#REF!</definedName>
    <definedName name="dse" localSheetId="59">'[6]32CCG94'!#REF!</definedName>
    <definedName name="dse" localSheetId="39">'[6]32CCG94'!#REF!</definedName>
    <definedName name="dse">'[6]32CCG94'!#REF!</definedName>
    <definedName name="e" localSheetId="41">#REF!</definedName>
    <definedName name="e" localSheetId="31">#REF!</definedName>
    <definedName name="e" localSheetId="30">#REF!</definedName>
    <definedName name="e" localSheetId="62">#REF!</definedName>
    <definedName name="e" localSheetId="28">#REF!</definedName>
    <definedName name="e" localSheetId="42">#REF!</definedName>
    <definedName name="e" localSheetId="43">#REF!</definedName>
    <definedName name="e" localSheetId="23">#REF!</definedName>
    <definedName name="e" localSheetId="44">#REF!</definedName>
    <definedName name="e" localSheetId="24">#REF!</definedName>
    <definedName name="e" localSheetId="48">#REF!</definedName>
    <definedName name="e" localSheetId="58">#REF!</definedName>
    <definedName name="e" localSheetId="59">#REF!</definedName>
    <definedName name="e" localSheetId="39">#REF!</definedName>
    <definedName name="e">#REF!</definedName>
    <definedName name="Economico">[15]rangos!$B$2:$B$34</definedName>
    <definedName name="eeeee" localSheetId="41">#REF!</definedName>
    <definedName name="eeeee" localSheetId="42">#REF!</definedName>
    <definedName name="eeeee" localSheetId="43">#REF!</definedName>
    <definedName name="eeeee" localSheetId="23">#REF!</definedName>
    <definedName name="eeeee" localSheetId="44">#REF!</definedName>
    <definedName name="eeeee" localSheetId="24">#REF!</definedName>
    <definedName name="eeeee" localSheetId="48">#REF!</definedName>
    <definedName name="eeeee" localSheetId="58">#REF!</definedName>
    <definedName name="eeeee" localSheetId="59">#REF!</definedName>
    <definedName name="eeeee" localSheetId="39">#REF!</definedName>
    <definedName name="eeeee">#REF!</definedName>
    <definedName name="estatuso" localSheetId="41">'[7]DOCENTES '!#REF!</definedName>
    <definedName name="estatuso" localSheetId="62">'[7]DOCENTES '!#REF!</definedName>
    <definedName name="estatuso" localSheetId="28">'[7]DOCENTES '!#REF!</definedName>
    <definedName name="estatuso" localSheetId="42">'[7]DOCENTES '!#REF!</definedName>
    <definedName name="estatuso" localSheetId="43">'[7]DOCENTES '!#REF!</definedName>
    <definedName name="estatuso" localSheetId="23">'[7]DOCENTES '!#REF!</definedName>
    <definedName name="estatuso" localSheetId="44">'[7]DOCENTES '!#REF!</definedName>
    <definedName name="estatuso" localSheetId="24">'[7]DOCENTES '!#REF!</definedName>
    <definedName name="estatuso" localSheetId="48">'[7]DOCENTES '!#REF!</definedName>
    <definedName name="estatuso" localSheetId="58">'[7]DOCENTES '!#REF!</definedName>
    <definedName name="estatuso" localSheetId="59">'[7]DOCENTES '!#REF!</definedName>
    <definedName name="estatuso" localSheetId="39">'[7]DOCENTES '!#REF!</definedName>
    <definedName name="estatuso">'[7]DOCENTES '!#REF!</definedName>
    <definedName name="ET" localSheetId="41">#REF!</definedName>
    <definedName name="ET" localSheetId="31">#REF!</definedName>
    <definedName name="ET" localSheetId="30">#REF!</definedName>
    <definedName name="ET" localSheetId="62">#REF!</definedName>
    <definedName name="ET" localSheetId="28">#REF!</definedName>
    <definedName name="ET" localSheetId="42">#REF!</definedName>
    <definedName name="ET" localSheetId="43">#REF!</definedName>
    <definedName name="ET" localSheetId="23">#REF!</definedName>
    <definedName name="ET" localSheetId="44">#REF!</definedName>
    <definedName name="ET" localSheetId="24">#REF!</definedName>
    <definedName name="ET" localSheetId="48">#REF!</definedName>
    <definedName name="ET" localSheetId="58">#REF!</definedName>
    <definedName name="ET" localSheetId="59">#REF!</definedName>
    <definedName name="ET" localSheetId="39">#REF!</definedName>
    <definedName name="ET">#REF!</definedName>
    <definedName name="ETZII" localSheetId="41">#REF!</definedName>
    <definedName name="ETZII" localSheetId="31">#REF!</definedName>
    <definedName name="ETZII" localSheetId="30">#REF!</definedName>
    <definedName name="ETZII" localSheetId="62">#REF!</definedName>
    <definedName name="ETZII" localSheetId="28">#REF!</definedName>
    <definedName name="ETZII" localSheetId="42">#REF!</definedName>
    <definedName name="ETZII" localSheetId="43">#REF!</definedName>
    <definedName name="ETZII" localSheetId="23">#REF!</definedName>
    <definedName name="ETZII" localSheetId="44">#REF!</definedName>
    <definedName name="ETZII" localSheetId="24">#REF!</definedName>
    <definedName name="ETZII" localSheetId="48">#REF!</definedName>
    <definedName name="ETZII" localSheetId="58">#REF!</definedName>
    <definedName name="ETZII" localSheetId="59">#REF!</definedName>
    <definedName name="ETZII" localSheetId="39">#REF!</definedName>
    <definedName name="ETZII">#REF!</definedName>
    <definedName name="ETZIII" localSheetId="41">#REF!</definedName>
    <definedName name="ETZIII" localSheetId="31">#REF!</definedName>
    <definedName name="ETZIII" localSheetId="30">#REF!</definedName>
    <definedName name="ETZIII" localSheetId="62">#REF!</definedName>
    <definedName name="ETZIII" localSheetId="28">#REF!</definedName>
    <definedName name="ETZIII" localSheetId="42">#REF!</definedName>
    <definedName name="ETZIII" localSheetId="43">#REF!</definedName>
    <definedName name="ETZIII" localSheetId="23">#REF!</definedName>
    <definedName name="ETZIII" localSheetId="44">#REF!</definedName>
    <definedName name="ETZIII" localSheetId="24">#REF!</definedName>
    <definedName name="ETZIII" localSheetId="48">#REF!</definedName>
    <definedName name="ETZIII" localSheetId="58">#REF!</definedName>
    <definedName name="ETZIII" localSheetId="59">#REF!</definedName>
    <definedName name="ETZIII" localSheetId="39">#REF!</definedName>
    <definedName name="ETZIII">#REF!</definedName>
    <definedName name="FRT" localSheetId="74">'[9]32CCG94'!#REF!</definedName>
    <definedName name="FRT" localSheetId="41">'[9]32CCG94'!#REF!</definedName>
    <definedName name="FRT" localSheetId="31">'[9]32CCG94'!#REF!</definedName>
    <definedName name="FRT" localSheetId="62">'[9]32CCG94'!#REF!</definedName>
    <definedName name="FRT" localSheetId="28">'[9]32CCG94'!#REF!</definedName>
    <definedName name="FRT" localSheetId="42">'[9]32CCG94'!#REF!</definedName>
    <definedName name="FRT" localSheetId="43">'[9]32CCG94'!#REF!</definedName>
    <definedName name="FRT" localSheetId="23">'[9]32CCG94'!#REF!</definedName>
    <definedName name="FRT" localSheetId="44">'[9]32CCG94'!#REF!</definedName>
    <definedName name="FRT" localSheetId="24">'[9]32CCG94'!#REF!</definedName>
    <definedName name="FRT" localSheetId="48">'[9]32CCG94'!#REF!</definedName>
    <definedName name="FRT" localSheetId="58">'[9]32CCG94'!#REF!</definedName>
    <definedName name="FRT" localSheetId="59">'[9]32CCG94'!#REF!</definedName>
    <definedName name="FRT" localSheetId="39">'[9]32CCG94'!#REF!</definedName>
    <definedName name="FRT">'[9]32CCG94'!#REF!</definedName>
    <definedName name="g" localSheetId="41">#REF!</definedName>
    <definedName name="g" localSheetId="31">#REF!</definedName>
    <definedName name="g" localSheetId="30">#REF!</definedName>
    <definedName name="g" localSheetId="62">#REF!</definedName>
    <definedName name="g" localSheetId="28">#REF!</definedName>
    <definedName name="g" localSheetId="42">#REF!</definedName>
    <definedName name="g" localSheetId="43">#REF!</definedName>
    <definedName name="g" localSheetId="23">#REF!</definedName>
    <definedName name="g" localSheetId="44">#REF!</definedName>
    <definedName name="g" localSheetId="24">#REF!</definedName>
    <definedName name="g" localSheetId="48">#REF!</definedName>
    <definedName name="g" localSheetId="58">#REF!</definedName>
    <definedName name="g" localSheetId="59">#REF!</definedName>
    <definedName name="g" localSheetId="39">#REF!</definedName>
    <definedName name="g">#REF!</definedName>
    <definedName name="GG" localSheetId="41" hidden="1">#REF!</definedName>
    <definedName name="GG" localSheetId="31" hidden="1">#REF!</definedName>
    <definedName name="GG" localSheetId="30" hidden="1">#REF!</definedName>
    <definedName name="GG" localSheetId="62" hidden="1">#REF!</definedName>
    <definedName name="GG" localSheetId="75" hidden="1">#REF!</definedName>
    <definedName name="GG" localSheetId="28" hidden="1">#REF!</definedName>
    <definedName name="GG" localSheetId="42" hidden="1">#REF!</definedName>
    <definedName name="GG" localSheetId="43" hidden="1">#REF!</definedName>
    <definedName name="GG" localSheetId="23" hidden="1">#REF!</definedName>
    <definedName name="GG" localSheetId="44" hidden="1">#REF!</definedName>
    <definedName name="GG" localSheetId="24" hidden="1">#REF!</definedName>
    <definedName name="GG" localSheetId="48" hidden="1">#REF!</definedName>
    <definedName name="GG" localSheetId="58" hidden="1">#REF!</definedName>
    <definedName name="GG" localSheetId="59" hidden="1">#REF!</definedName>
    <definedName name="GG" localSheetId="39" hidden="1">#REF!</definedName>
    <definedName name="GG" hidden="1">#REF!</definedName>
    <definedName name="GMM_MON1" localSheetId="41">#REF!</definedName>
    <definedName name="GMM_MON1" localSheetId="31">#REF!</definedName>
    <definedName name="GMM_MON1" localSheetId="30">#REF!</definedName>
    <definedName name="GMM_MON1" localSheetId="62">#REF!</definedName>
    <definedName name="GMM_MON1" localSheetId="28">#REF!</definedName>
    <definedName name="GMM_MON1" localSheetId="42">#REF!</definedName>
    <definedName name="GMM_MON1" localSheetId="43">#REF!</definedName>
    <definedName name="GMM_MON1" localSheetId="23">#REF!</definedName>
    <definedName name="GMM_MON1" localSheetId="44">#REF!</definedName>
    <definedName name="GMM_MON1" localSheetId="24">#REF!</definedName>
    <definedName name="GMM_MON1" localSheetId="48">#REF!</definedName>
    <definedName name="GMM_MON1" localSheetId="58">#REF!</definedName>
    <definedName name="GMM_MON1" localSheetId="59">#REF!</definedName>
    <definedName name="GMM_MON1" localSheetId="39">#REF!</definedName>
    <definedName name="GMM_MON1">#REF!</definedName>
    <definedName name="GMM_MON2" localSheetId="41">#REF!</definedName>
    <definedName name="GMM_MON2" localSheetId="31">#REF!</definedName>
    <definedName name="GMM_MON2" localSheetId="30">#REF!</definedName>
    <definedName name="GMM_MON2" localSheetId="62">#REF!</definedName>
    <definedName name="GMM_MON2" localSheetId="28">#REF!</definedName>
    <definedName name="GMM_MON2" localSheetId="42">#REF!</definedName>
    <definedName name="GMM_MON2" localSheetId="43">#REF!</definedName>
    <definedName name="GMM_MON2" localSheetId="48">#REF!</definedName>
    <definedName name="GMM_MON2" localSheetId="58">#REF!</definedName>
    <definedName name="GMM_MON2" localSheetId="59">#REF!</definedName>
    <definedName name="GMM_MON2" localSheetId="39">#REF!</definedName>
    <definedName name="GMM_MON2">#REF!</definedName>
    <definedName name="GMM_MONCH" localSheetId="41">#REF!</definedName>
    <definedName name="GMM_MONCH" localSheetId="31">#REF!</definedName>
    <definedName name="GMM_MONCH" localSheetId="30">#REF!</definedName>
    <definedName name="GMM_MONCH" localSheetId="62">#REF!</definedName>
    <definedName name="GMM_MONCH" localSheetId="28">#REF!</definedName>
    <definedName name="GMM_MONCH" localSheetId="42">#REF!</definedName>
    <definedName name="GMM_MONCH" localSheetId="43">#REF!</definedName>
    <definedName name="GMM_MONCH" localSheetId="48">#REF!</definedName>
    <definedName name="GMM_MONCH" localSheetId="58">#REF!</definedName>
    <definedName name="GMM_MONCH" localSheetId="59">#REF!</definedName>
    <definedName name="GMM_MONCH" localSheetId="39">#REF!</definedName>
    <definedName name="GMM_MONCH">#REF!</definedName>
    <definedName name="GMM_MONDH" localSheetId="41">#REF!</definedName>
    <definedName name="GMM_MONDH" localSheetId="31">#REF!</definedName>
    <definedName name="GMM_MONDH" localSheetId="30">#REF!</definedName>
    <definedName name="GMM_MONDH" localSheetId="62">#REF!</definedName>
    <definedName name="GMM_MONDH" localSheetId="28">#REF!</definedName>
    <definedName name="GMM_MONDH" localSheetId="42">#REF!</definedName>
    <definedName name="GMM_MONDH" localSheetId="43">#REF!</definedName>
    <definedName name="GMM_MONDH" localSheetId="48">#REF!</definedName>
    <definedName name="GMM_MONDH" localSheetId="58">#REF!</definedName>
    <definedName name="GMM_MONDH" localSheetId="59">#REF!</definedName>
    <definedName name="GMM_MONDH" localSheetId="39">#REF!</definedName>
    <definedName name="GMM_MONDH">#REF!</definedName>
    <definedName name="GMM_MONT" localSheetId="41">#REF!</definedName>
    <definedName name="GMM_MONT" localSheetId="31">#REF!</definedName>
    <definedName name="GMM_MONT" localSheetId="30">#REF!</definedName>
    <definedName name="GMM_MONT" localSheetId="62">#REF!</definedName>
    <definedName name="GMM_MONT" localSheetId="28">#REF!</definedName>
    <definedName name="GMM_MONT" localSheetId="42">#REF!</definedName>
    <definedName name="GMM_MONT" localSheetId="43">#REF!</definedName>
    <definedName name="GMM_MONT" localSheetId="48">#REF!</definedName>
    <definedName name="GMM_MONT" localSheetId="58">#REF!</definedName>
    <definedName name="GMM_MONT" localSheetId="59">#REF!</definedName>
    <definedName name="GMM_MONT" localSheetId="39">#REF!</definedName>
    <definedName name="GMM_MONT">#REF!</definedName>
    <definedName name="GMM_MONTH" localSheetId="41">#REF!</definedName>
    <definedName name="GMM_MONTH" localSheetId="31">#REF!</definedName>
    <definedName name="GMM_MONTH" localSheetId="30">#REF!</definedName>
    <definedName name="GMM_MONTH" localSheetId="62">#REF!</definedName>
    <definedName name="GMM_MONTH" localSheetId="28">#REF!</definedName>
    <definedName name="GMM_MONTH" localSheetId="42">#REF!</definedName>
    <definedName name="GMM_MONTH" localSheetId="43">#REF!</definedName>
    <definedName name="GMM_MONTH" localSheetId="48">#REF!</definedName>
    <definedName name="GMM_MONTH" localSheetId="58">#REF!</definedName>
    <definedName name="GMM_MONTH" localSheetId="59">#REF!</definedName>
    <definedName name="GMM_MONTH" localSheetId="39">#REF!</definedName>
    <definedName name="GMM_MONTH">#REF!</definedName>
    <definedName name="GMM_MONUH" localSheetId="41">#REF!</definedName>
    <definedName name="GMM_MONUH" localSheetId="31">#REF!</definedName>
    <definedName name="GMM_MONUH" localSheetId="30">#REF!</definedName>
    <definedName name="GMM_MONUH" localSheetId="62">#REF!</definedName>
    <definedName name="GMM_MONUH" localSheetId="28">#REF!</definedName>
    <definedName name="GMM_MONUH" localSheetId="42">#REF!</definedName>
    <definedName name="GMM_MONUH" localSheetId="43">#REF!</definedName>
    <definedName name="GMM_MONUH" localSheetId="48">#REF!</definedName>
    <definedName name="GMM_MONUH" localSheetId="58">#REF!</definedName>
    <definedName name="GMM_MONUH" localSheetId="59">#REF!</definedName>
    <definedName name="GMM_MONUH" localSheetId="39">#REF!</definedName>
    <definedName name="GMM_MONUH">#REF!</definedName>
    <definedName name="GMM_PART" localSheetId="41">#REF!</definedName>
    <definedName name="GMM_PART" localSheetId="31">#REF!</definedName>
    <definedName name="GMM_PART" localSheetId="30">#REF!</definedName>
    <definedName name="GMM_PART" localSheetId="62">#REF!</definedName>
    <definedName name="GMM_PART" localSheetId="28">#REF!</definedName>
    <definedName name="GMM_PART" localSheetId="42">#REF!</definedName>
    <definedName name="GMM_PART" localSheetId="43">#REF!</definedName>
    <definedName name="GMM_PART" localSheetId="48">#REF!</definedName>
    <definedName name="GMM_PART" localSheetId="58">#REF!</definedName>
    <definedName name="GMM_PART" localSheetId="59">#REF!</definedName>
    <definedName name="GMM_PART" localSheetId="39">#REF!</definedName>
    <definedName name="GMM_PART">#REF!</definedName>
    <definedName name="GMM_PLA1" localSheetId="41">#REF!</definedName>
    <definedName name="GMM_PLA1" localSheetId="31">#REF!</definedName>
    <definedName name="GMM_PLA1" localSheetId="30">#REF!</definedName>
    <definedName name="GMM_PLA1" localSheetId="62">#REF!</definedName>
    <definedName name="GMM_PLA1" localSheetId="28">#REF!</definedName>
    <definedName name="GMM_PLA1" localSheetId="42">#REF!</definedName>
    <definedName name="GMM_PLA1" localSheetId="43">#REF!</definedName>
    <definedName name="GMM_PLA1" localSheetId="48">#REF!</definedName>
    <definedName name="GMM_PLA1" localSheetId="58">#REF!</definedName>
    <definedName name="GMM_PLA1" localSheetId="59">#REF!</definedName>
    <definedName name="GMM_PLA1" localSheetId="39">#REF!</definedName>
    <definedName name="GMM_PLA1">#REF!</definedName>
    <definedName name="GMM_PLA2" localSheetId="41">#REF!</definedName>
    <definedName name="GMM_PLA2" localSheetId="31">#REF!</definedName>
    <definedName name="GMM_PLA2" localSheetId="30">#REF!</definedName>
    <definedName name="GMM_PLA2" localSheetId="62">#REF!</definedName>
    <definedName name="GMM_PLA2" localSheetId="28">#REF!</definedName>
    <definedName name="GMM_PLA2" localSheetId="42">#REF!</definedName>
    <definedName name="GMM_PLA2" localSheetId="43">#REF!</definedName>
    <definedName name="GMM_PLA2" localSheetId="48">#REF!</definedName>
    <definedName name="GMM_PLA2" localSheetId="58">#REF!</definedName>
    <definedName name="GMM_PLA2" localSheetId="59">#REF!</definedName>
    <definedName name="GMM_PLA2" localSheetId="39">#REF!</definedName>
    <definedName name="GMM_PLA2">#REF!</definedName>
    <definedName name="GMM_PLACH" localSheetId="41">#REF!</definedName>
    <definedName name="GMM_PLACH" localSheetId="31">#REF!</definedName>
    <definedName name="GMM_PLACH" localSheetId="30">#REF!</definedName>
    <definedName name="GMM_PLACH" localSheetId="62">#REF!</definedName>
    <definedName name="GMM_PLACH" localSheetId="28">#REF!</definedName>
    <definedName name="GMM_PLACH" localSheetId="42">#REF!</definedName>
    <definedName name="GMM_PLACH" localSheetId="43">#REF!</definedName>
    <definedName name="GMM_PLACH" localSheetId="48">#REF!</definedName>
    <definedName name="GMM_PLACH" localSheetId="58">#REF!</definedName>
    <definedName name="GMM_PLACH" localSheetId="59">#REF!</definedName>
    <definedName name="GMM_PLACH" localSheetId="39">#REF!</definedName>
    <definedName name="GMM_PLACH">#REF!</definedName>
    <definedName name="GMM_PLADH" localSheetId="41">#REF!</definedName>
    <definedName name="GMM_PLADH" localSheetId="31">#REF!</definedName>
    <definedName name="GMM_PLADH" localSheetId="30">#REF!</definedName>
    <definedName name="GMM_PLADH" localSheetId="62">#REF!</definedName>
    <definedName name="GMM_PLADH" localSheetId="28">#REF!</definedName>
    <definedName name="GMM_PLADH" localSheetId="42">#REF!</definedName>
    <definedName name="GMM_PLADH" localSheetId="43">#REF!</definedName>
    <definedName name="GMM_PLADH" localSheetId="48">#REF!</definedName>
    <definedName name="GMM_PLADH" localSheetId="58">#REF!</definedName>
    <definedName name="GMM_PLADH" localSheetId="59">#REF!</definedName>
    <definedName name="GMM_PLADH" localSheetId="39">#REF!</definedName>
    <definedName name="GMM_PLADH">#REF!</definedName>
    <definedName name="GMM_PLATH" localSheetId="41">#REF!</definedName>
    <definedName name="GMM_PLATH" localSheetId="31">#REF!</definedName>
    <definedName name="GMM_PLATH" localSheetId="30">#REF!</definedName>
    <definedName name="GMM_PLATH" localSheetId="62">#REF!</definedName>
    <definedName name="GMM_PLATH" localSheetId="28">#REF!</definedName>
    <definedName name="GMM_PLATH" localSheetId="42">#REF!</definedName>
    <definedName name="GMM_PLATH" localSheetId="43">#REF!</definedName>
    <definedName name="GMM_PLATH" localSheetId="48">#REF!</definedName>
    <definedName name="GMM_PLATH" localSheetId="58">#REF!</definedName>
    <definedName name="GMM_PLATH" localSheetId="59">#REF!</definedName>
    <definedName name="GMM_PLATH" localSheetId="39">#REF!</definedName>
    <definedName name="GMM_PLATH">#REF!</definedName>
    <definedName name="GMM_PLAUH" localSheetId="41">#REF!</definedName>
    <definedName name="GMM_PLAUH" localSheetId="31">#REF!</definedName>
    <definedName name="GMM_PLAUH" localSheetId="30">#REF!</definedName>
    <definedName name="GMM_PLAUH" localSheetId="62">#REF!</definedName>
    <definedName name="GMM_PLAUH" localSheetId="28">#REF!</definedName>
    <definedName name="GMM_PLAUH" localSheetId="42">#REF!</definedName>
    <definedName name="GMM_PLAUH" localSheetId="43">#REF!</definedName>
    <definedName name="GMM_PLAUH" localSheetId="48">#REF!</definedName>
    <definedName name="GMM_PLAUH" localSheetId="58">#REF!</definedName>
    <definedName name="GMM_PLAUH" localSheetId="59">#REF!</definedName>
    <definedName name="GMM_PLAUH" localSheetId="39">#REF!</definedName>
    <definedName name="GMM_PLAUH">#REF!</definedName>
    <definedName name="GMM_TIT" localSheetId="41">#REF!</definedName>
    <definedName name="GMM_TIT" localSheetId="31">#REF!</definedName>
    <definedName name="GMM_TIT" localSheetId="30">#REF!</definedName>
    <definedName name="GMM_TIT" localSheetId="62">#REF!</definedName>
    <definedName name="GMM_TIT" localSheetId="28">#REF!</definedName>
    <definedName name="GMM_TIT" localSheetId="42">#REF!</definedName>
    <definedName name="GMM_TIT" localSheetId="43">#REF!</definedName>
    <definedName name="GMM_TIT" localSheetId="48">#REF!</definedName>
    <definedName name="GMM_TIT" localSheetId="58">#REF!</definedName>
    <definedName name="GMM_TIT" localSheetId="59">#REF!</definedName>
    <definedName name="GMM_TIT" localSheetId="39">#REF!</definedName>
    <definedName name="GMM_TIT">#REF!</definedName>
    <definedName name="Honorarios" localSheetId="41">#REF!</definedName>
    <definedName name="Honorarios" localSheetId="31">#REF!</definedName>
    <definedName name="Honorarios" localSheetId="30">#REF!</definedName>
    <definedName name="Honorarios" localSheetId="62">#REF!</definedName>
    <definedName name="Honorarios" localSheetId="28">#REF!</definedName>
    <definedName name="Honorarios" localSheetId="42">#REF!</definedName>
    <definedName name="Honorarios" localSheetId="43">#REF!</definedName>
    <definedName name="Honorarios" localSheetId="48">#REF!</definedName>
    <definedName name="Honorarios" localSheetId="58">#REF!</definedName>
    <definedName name="Honorarios" localSheetId="59">#REF!</definedName>
    <definedName name="Honorarios" localSheetId="39">#REF!</definedName>
    <definedName name="Honorarios">#REF!</definedName>
    <definedName name="Horarios">[15]rangos!$Y$2:$Y$12</definedName>
    <definedName name="i" localSheetId="74">'[2]PLANTILLA 99'!$F$2:$J$481</definedName>
    <definedName name="i" localSheetId="31">'[2]PLANTILLA 99'!$F$2:$J$481</definedName>
    <definedName name="i" localSheetId="30">'[2]PLANTILLA 99'!$F$2:$J$481</definedName>
    <definedName name="i" localSheetId="62">'[2]PLANTILLA 99'!$F$2:$J$481</definedName>
    <definedName name="i" localSheetId="73">'[2]PLANTILLA 99'!$F$2:$J$481</definedName>
    <definedName name="i">'[16]PLANTILLA 99'!$F$2:$J$481</definedName>
    <definedName name="IIIIIIII" localSheetId="74">'[6]32CCG94'!#REF!</definedName>
    <definedName name="IIIIIIII" localSheetId="41">'[6]32CCG94'!#REF!</definedName>
    <definedName name="IIIIIIII" localSheetId="31">'[6]32CCG94'!#REF!</definedName>
    <definedName name="IIIIIIII" localSheetId="62">'[6]32CCG94'!#REF!</definedName>
    <definedName name="IIIIIIII" localSheetId="28">'[6]32CCG94'!#REF!</definedName>
    <definedName name="IIIIIIII" localSheetId="42">'[6]32CCG94'!#REF!</definedName>
    <definedName name="IIIIIIII" localSheetId="43">'[6]32CCG94'!#REF!</definedName>
    <definedName name="IIIIIIII" localSheetId="23">'[6]32CCG94'!#REF!</definedName>
    <definedName name="IIIIIIII" localSheetId="44">'[6]32CCG94'!#REF!</definedName>
    <definedName name="IIIIIIII" localSheetId="24">'[6]32CCG94'!#REF!</definedName>
    <definedName name="IIIIIIII" localSheetId="48">'[6]32CCG94'!#REF!</definedName>
    <definedName name="IIIIIIII" localSheetId="58">'[6]32CCG94'!#REF!</definedName>
    <definedName name="IIIIIIII" localSheetId="59">'[6]32CCG94'!#REF!</definedName>
    <definedName name="IIIIIIII" localSheetId="39">'[6]32CCG94'!#REF!</definedName>
    <definedName name="IIIIIIII">'[6]32CCG94'!#REF!</definedName>
    <definedName name="INC" localSheetId="41">#REF!</definedName>
    <definedName name="INC" localSheetId="31">#REF!</definedName>
    <definedName name="INC" localSheetId="30">#REF!</definedName>
    <definedName name="INC" localSheetId="62">#REF!</definedName>
    <definedName name="INC" localSheetId="28">#REF!</definedName>
    <definedName name="INC" localSheetId="42">#REF!</definedName>
    <definedName name="INC" localSheetId="43">#REF!</definedName>
    <definedName name="INC" localSheetId="23">#REF!</definedName>
    <definedName name="INC" localSheetId="44">#REF!</definedName>
    <definedName name="INC" localSheetId="24">#REF!</definedName>
    <definedName name="INC" localSheetId="48">#REF!</definedName>
    <definedName name="INC" localSheetId="58">#REF!</definedName>
    <definedName name="INC" localSheetId="59">#REF!</definedName>
    <definedName name="INC" localSheetId="39">#REF!</definedName>
    <definedName name="INC">#REF!</definedName>
    <definedName name="INCREMENTO" localSheetId="41">#REF!</definedName>
    <definedName name="INCREMENTO" localSheetId="31">#REF!</definedName>
    <definedName name="INCREMENTO" localSheetId="30">#REF!</definedName>
    <definedName name="INCREMENTO" localSheetId="62">#REF!</definedName>
    <definedName name="INCREMENTO" localSheetId="28">#REF!</definedName>
    <definedName name="INCREMENTO" localSheetId="42">#REF!</definedName>
    <definedName name="INCREMENTO" localSheetId="43">#REF!</definedName>
    <definedName name="INCREMENTO" localSheetId="23">#REF!</definedName>
    <definedName name="INCREMENTO" localSheetId="44">#REF!</definedName>
    <definedName name="INCREMENTO" localSheetId="24">#REF!</definedName>
    <definedName name="INCREMENTO" localSheetId="48">#REF!</definedName>
    <definedName name="INCREMENTO" localSheetId="58">#REF!</definedName>
    <definedName name="INCREMENTO" localSheetId="59">#REF!</definedName>
    <definedName name="INCREMENTO" localSheetId="39">#REF!</definedName>
    <definedName name="INCREMENTO">#REF!</definedName>
    <definedName name="INDA" localSheetId="74">[2]Hoja1!$B$396:$J$402</definedName>
    <definedName name="INDA" localSheetId="31">[2]Hoja1!$B$396:$J$402</definedName>
    <definedName name="INDA" localSheetId="30">[2]Hoja1!$B$396:$J$402</definedName>
    <definedName name="INDA" localSheetId="62">[2]Hoja1!$B$396:$J$402</definedName>
    <definedName name="INDA" localSheetId="73">[2]Hoja1!$B$396:$J$402</definedName>
    <definedName name="INDA">[13]Hoja1!$B$396:$J$402</definedName>
    <definedName name="IOU" localSheetId="74">#REF!</definedName>
    <definedName name="IOU" localSheetId="41">#REF!</definedName>
    <definedName name="IOU" localSheetId="31">#REF!</definedName>
    <definedName name="IOU" localSheetId="30">#REF!</definedName>
    <definedName name="IOU" localSheetId="62">#REF!</definedName>
    <definedName name="IOU" localSheetId="28">#REF!</definedName>
    <definedName name="IOU" localSheetId="42">#REF!</definedName>
    <definedName name="IOU" localSheetId="43">#REF!</definedName>
    <definedName name="IOU" localSheetId="23">#REF!</definedName>
    <definedName name="IOU" localSheetId="44">#REF!</definedName>
    <definedName name="IOU" localSheetId="24">#REF!</definedName>
    <definedName name="IOU" localSheetId="48">#REF!</definedName>
    <definedName name="IOU" localSheetId="58">#REF!</definedName>
    <definedName name="IOU" localSheetId="59">#REF!</definedName>
    <definedName name="IOU" localSheetId="39">#REF!</definedName>
    <definedName name="IOU">#REF!</definedName>
    <definedName name="IPN" localSheetId="74">[2]Hoja1!$B$11:$M$309</definedName>
    <definedName name="IPN" localSheetId="31">[2]Hoja1!$B$11:$M$309</definedName>
    <definedName name="IPN" localSheetId="30">[2]Hoja1!$B$11:$M$309</definedName>
    <definedName name="IPN" localSheetId="62">[2]Hoja1!$B$11:$M$309</definedName>
    <definedName name="IPN" localSheetId="73">[2]Hoja1!$B$11:$M$309</definedName>
    <definedName name="IPN">[13]Hoja1!$B$11:$M$309</definedName>
    <definedName name="IPN_DIRECT">'[2]SUELDOS DOC'!$C$394:$F$424</definedName>
    <definedName name="JERARQUIA_PERSONAL" localSheetId="74">[17]CATALOGOS!$G$3:$G$10</definedName>
    <definedName name="JERARQUIA_PERSONAL" localSheetId="31">[17]CATALOGOS!$G$3:$G$10</definedName>
    <definedName name="JERARQUIA_PERSONAL" localSheetId="30">[17]CATALOGOS!$G$3:$G$10</definedName>
    <definedName name="JERARQUIA_PERSONAL" localSheetId="62">[17]CATALOGOS!$G$3:$G$10</definedName>
    <definedName name="JERARQUIA_PERSONAL" localSheetId="73">[17]CATALOGOS!$G$3:$G$10</definedName>
    <definedName name="JERARQUIA_PERSONAL">[18]CATALOGOS!$G$3:$G$10</definedName>
    <definedName name="jjj" localSheetId="74">'[10]32CCG94'!#REF!</definedName>
    <definedName name="jjj" localSheetId="41">'[10]32CCG94'!#REF!</definedName>
    <definedName name="jjj" localSheetId="31">'[10]32CCG94'!#REF!</definedName>
    <definedName name="jjj" localSheetId="62">'[10]32CCG94'!#REF!</definedName>
    <definedName name="jjj" localSheetId="28">'[10]32CCG94'!#REF!</definedName>
    <definedName name="jjj" localSheetId="42">'[10]32CCG94'!#REF!</definedName>
    <definedName name="jjj" localSheetId="43">'[10]32CCG94'!#REF!</definedName>
    <definedName name="jjj" localSheetId="23">'[10]32CCG94'!#REF!</definedName>
    <definedName name="jjj" localSheetId="44">'[10]32CCG94'!#REF!</definedName>
    <definedName name="jjj" localSheetId="24">'[10]32CCG94'!#REF!</definedName>
    <definedName name="jjj" localSheetId="48">'[10]32CCG94'!#REF!</definedName>
    <definedName name="jjj" localSheetId="58">'[10]32CCG94'!#REF!</definedName>
    <definedName name="jjj" localSheetId="59">'[10]32CCG94'!#REF!</definedName>
    <definedName name="jjj" localSheetId="39">'[10]32CCG94'!#REF!</definedName>
    <definedName name="jjj">'[10]32CCG94'!#REF!</definedName>
    <definedName name="JJJJY" localSheetId="74">'[6]32CCG94'!#REF!</definedName>
    <definedName name="JJJJY" localSheetId="41">'[6]32CCG94'!#REF!</definedName>
    <definedName name="JJJJY" localSheetId="31">'[6]32CCG94'!#REF!</definedName>
    <definedName name="JJJJY" localSheetId="62">'[6]32CCG94'!#REF!</definedName>
    <definedName name="JJJJY" localSheetId="28">'[6]32CCG94'!#REF!</definedName>
    <definedName name="JJJJY" localSheetId="42">'[6]32CCG94'!#REF!</definedName>
    <definedName name="JJJJY" localSheetId="43">'[6]32CCG94'!#REF!</definedName>
    <definedName name="JJJJY" localSheetId="23">'[6]32CCG94'!#REF!</definedName>
    <definedName name="JJJJY" localSheetId="44">'[6]32CCG94'!#REF!</definedName>
    <definedName name="JJJJY" localSheetId="24">'[6]32CCG94'!#REF!</definedName>
    <definedName name="JJJJY" localSheetId="48">'[6]32CCG94'!#REF!</definedName>
    <definedName name="JJJJY" localSheetId="58">'[6]32CCG94'!#REF!</definedName>
    <definedName name="JJJJY" localSheetId="59">'[6]32CCG94'!#REF!</definedName>
    <definedName name="JJJJY" localSheetId="39">'[6]32CCG94'!#REF!</definedName>
    <definedName name="JJJJY">'[6]32CCG94'!#REF!</definedName>
    <definedName name="JORGE" localSheetId="74">'[6]32CCG94'!#REF!</definedName>
    <definedName name="JORGE" localSheetId="41">'[6]32CCG94'!#REF!</definedName>
    <definedName name="JORGE" localSheetId="31">'[6]32CCG94'!#REF!</definedName>
    <definedName name="JORGE" localSheetId="62">'[6]32CCG94'!#REF!</definedName>
    <definedName name="JORGE" localSheetId="28">'[6]32CCG94'!#REF!</definedName>
    <definedName name="JORGE" localSheetId="42">'[6]32CCG94'!#REF!</definedName>
    <definedName name="JORGE" localSheetId="43">'[6]32CCG94'!#REF!</definedName>
    <definedName name="JORGE" localSheetId="23">'[6]32CCG94'!#REF!</definedName>
    <definedName name="JORGE" localSheetId="44">'[6]32CCG94'!#REF!</definedName>
    <definedName name="JORGE" localSheetId="24">'[6]32CCG94'!#REF!</definedName>
    <definedName name="JORGE" localSheetId="48">'[6]32CCG94'!#REF!</definedName>
    <definedName name="JORGE" localSheetId="58">'[6]32CCG94'!#REF!</definedName>
    <definedName name="JORGE" localSheetId="59">'[6]32CCG94'!#REF!</definedName>
    <definedName name="JORGE" localSheetId="39">'[6]32CCG94'!#REF!</definedName>
    <definedName name="JORGE">'[6]32CCG94'!#REF!</definedName>
    <definedName name="july" localSheetId="41">#REF!</definedName>
    <definedName name="july" localSheetId="31">#REF!</definedName>
    <definedName name="july" localSheetId="30">#REF!</definedName>
    <definedName name="july" localSheetId="62">#REF!</definedName>
    <definedName name="july" localSheetId="28">#REF!</definedName>
    <definedName name="july" localSheetId="42">#REF!</definedName>
    <definedName name="july" localSheetId="43">#REF!</definedName>
    <definedName name="july" localSheetId="23">#REF!</definedName>
    <definedName name="july" localSheetId="44">#REF!</definedName>
    <definedName name="july" localSheetId="24">#REF!</definedName>
    <definedName name="july" localSheetId="48">#REF!</definedName>
    <definedName name="july" localSheetId="58">#REF!</definedName>
    <definedName name="july" localSheetId="59">#REF!</definedName>
    <definedName name="july" localSheetId="39">#REF!</definedName>
    <definedName name="july">#REF!</definedName>
    <definedName name="JVS" localSheetId="41" hidden="1">#REF!</definedName>
    <definedName name="JVS" localSheetId="31" hidden="1">#REF!</definedName>
    <definedName name="JVS" localSheetId="30" hidden="1">#REF!</definedName>
    <definedName name="JVS" localSheetId="62" hidden="1">#REF!</definedName>
    <definedName name="JVS" localSheetId="75" hidden="1">#REF!</definedName>
    <definedName name="JVS" localSheetId="28" hidden="1">#REF!</definedName>
    <definedName name="JVS" localSheetId="42" hidden="1">#REF!</definedName>
    <definedName name="JVS" localSheetId="43" hidden="1">#REF!</definedName>
    <definedName name="JVS" localSheetId="23" hidden="1">#REF!</definedName>
    <definedName name="JVS" localSheetId="44" hidden="1">#REF!</definedName>
    <definedName name="JVS" localSheetId="24" hidden="1">#REF!</definedName>
    <definedName name="JVS" localSheetId="48" hidden="1">#REF!</definedName>
    <definedName name="JVS" localSheetId="58" hidden="1">#REF!</definedName>
    <definedName name="JVS" localSheetId="59" hidden="1">#REF!</definedName>
    <definedName name="JVS" localSheetId="39" hidden="1">#REF!</definedName>
    <definedName name="JVS" hidden="1">#REF!</definedName>
    <definedName name="Letra" localSheetId="74">#REF!</definedName>
    <definedName name="Letra" localSheetId="41">#REF!</definedName>
    <definedName name="Letra" localSheetId="31">#REF!</definedName>
    <definedName name="Letra" localSheetId="30">#REF!</definedName>
    <definedName name="Letra" localSheetId="62">#REF!</definedName>
    <definedName name="Letra" localSheetId="28">#REF!</definedName>
    <definedName name="Letra" localSheetId="42">#REF!</definedName>
    <definedName name="Letra" localSheetId="43">#REF!</definedName>
    <definedName name="Letra" localSheetId="23">#REF!</definedName>
    <definedName name="Letra" localSheetId="44">#REF!</definedName>
    <definedName name="Letra" localSheetId="24">#REF!</definedName>
    <definedName name="Letra" localSheetId="48">#REF!</definedName>
    <definedName name="Letra" localSheetId="58">#REF!</definedName>
    <definedName name="Letra" localSheetId="59">#REF!</definedName>
    <definedName name="Letra" localSheetId="39">#REF!</definedName>
    <definedName name="Letra">#REF!</definedName>
    <definedName name="LL" localSheetId="74">'[6]32CCG94'!#REF!</definedName>
    <definedName name="LL" localSheetId="41">'[6]32CCG94'!#REF!</definedName>
    <definedName name="LL" localSheetId="31">'[6]32CCG94'!#REF!</definedName>
    <definedName name="LL" localSheetId="62">'[6]32CCG94'!#REF!</definedName>
    <definedName name="LL" localSheetId="28">'[6]32CCG94'!#REF!</definedName>
    <definedName name="LL" localSheetId="42">'[6]32CCG94'!#REF!</definedName>
    <definedName name="LL" localSheetId="43">'[6]32CCG94'!#REF!</definedName>
    <definedName name="LL" localSheetId="23">'[6]32CCG94'!#REF!</definedName>
    <definedName name="LL" localSheetId="44">'[6]32CCG94'!#REF!</definedName>
    <definedName name="LL" localSheetId="24">'[6]32CCG94'!#REF!</definedName>
    <definedName name="LL" localSheetId="48">'[6]32CCG94'!#REF!</definedName>
    <definedName name="LL" localSheetId="58">'[6]32CCG94'!#REF!</definedName>
    <definedName name="LL" localSheetId="59">'[6]32CCG94'!#REF!</definedName>
    <definedName name="LL" localSheetId="39">'[6]32CCG94'!#REF!</definedName>
    <definedName name="LL">'[6]32CCG94'!#REF!</definedName>
    <definedName name="LM" localSheetId="74">'[5]32CCG94'!#REF!</definedName>
    <definedName name="LM" localSheetId="41">'[5]32CCG94'!#REF!</definedName>
    <definedName name="LM" localSheetId="31">'[5]32CCG94'!#REF!</definedName>
    <definedName name="LM" localSheetId="62">'[5]32CCG94'!#REF!</definedName>
    <definedName name="LM" localSheetId="28">'[5]32CCG94'!#REF!</definedName>
    <definedName name="LM" localSheetId="42">'[5]32CCG94'!#REF!</definedName>
    <definedName name="LM" localSheetId="43">'[5]32CCG94'!#REF!</definedName>
    <definedName name="LM" localSheetId="23">'[5]32CCG94'!#REF!</definedName>
    <definedName name="LM" localSheetId="44">'[5]32CCG94'!#REF!</definedName>
    <definedName name="LM" localSheetId="24">'[5]32CCG94'!#REF!</definedName>
    <definedName name="LM" localSheetId="48">'[5]32CCG94'!#REF!</definedName>
    <definedName name="LM" localSheetId="58">'[5]32CCG94'!#REF!</definedName>
    <definedName name="LM" localSheetId="59">'[5]32CCG94'!#REF!</definedName>
    <definedName name="LM" localSheetId="39">'[5]32CCG94'!#REF!</definedName>
    <definedName name="LM">'[5]32CCG94'!#REF!</definedName>
    <definedName name="LML" localSheetId="74">'[10]32CCG94'!#REF!</definedName>
    <definedName name="LML" localSheetId="41">'[10]32CCG94'!#REF!</definedName>
    <definedName name="LML" localSheetId="31">'[10]32CCG94'!#REF!</definedName>
    <definedName name="LML" localSheetId="62">'[10]32CCG94'!#REF!</definedName>
    <definedName name="LML" localSheetId="28">'[10]32CCG94'!#REF!</definedName>
    <definedName name="LML" localSheetId="42">'[10]32CCG94'!#REF!</definedName>
    <definedName name="LML" localSheetId="43">'[10]32CCG94'!#REF!</definedName>
    <definedName name="LML" localSheetId="23">'[10]32CCG94'!#REF!</definedName>
    <definedName name="LML" localSheetId="44">'[10]32CCG94'!#REF!</definedName>
    <definedName name="LML" localSheetId="24">'[10]32CCG94'!#REF!</definedName>
    <definedName name="LML" localSheetId="48">'[10]32CCG94'!#REF!</definedName>
    <definedName name="LML" localSheetId="58">'[10]32CCG94'!#REF!</definedName>
    <definedName name="LML" localSheetId="59">'[10]32CCG94'!#REF!</definedName>
    <definedName name="LML" localSheetId="39">'[10]32CCG94'!#REF!</definedName>
    <definedName name="LML">'[10]32CCG94'!#REF!</definedName>
    <definedName name="LOMO" localSheetId="74">'[9]32CCG94'!#REF!</definedName>
    <definedName name="LOMO" localSheetId="41">'[9]32CCG94'!#REF!</definedName>
    <definedName name="LOMO" localSheetId="31">'[9]32CCG94'!#REF!</definedName>
    <definedName name="LOMO" localSheetId="62">'[9]32CCG94'!#REF!</definedName>
    <definedName name="LOMO" localSheetId="28">'[9]32CCG94'!#REF!</definedName>
    <definedName name="LOMO" localSheetId="42">'[9]32CCG94'!#REF!</definedName>
    <definedName name="LOMO" localSheetId="43">'[9]32CCG94'!#REF!</definedName>
    <definedName name="LOMO" localSheetId="23">'[9]32CCG94'!#REF!</definedName>
    <definedName name="LOMO" localSheetId="44">'[9]32CCG94'!#REF!</definedName>
    <definedName name="LOMO" localSheetId="24">'[9]32CCG94'!#REF!</definedName>
    <definedName name="LOMO" localSheetId="48">'[9]32CCG94'!#REF!</definedName>
    <definedName name="LOMO" localSheetId="58">'[9]32CCG94'!#REF!</definedName>
    <definedName name="LOMO" localSheetId="59">'[9]32CCG94'!#REF!</definedName>
    <definedName name="LOMO" localSheetId="39">'[9]32CCG94'!#REF!</definedName>
    <definedName name="LOMO">'[9]32CCG94'!#REF!</definedName>
    <definedName name="LOPES" localSheetId="74">#REF!</definedName>
    <definedName name="LOPES" localSheetId="41">#REF!</definedName>
    <definedName name="LOPES" localSheetId="31">#REF!</definedName>
    <definedName name="LOPES" localSheetId="30">#REF!</definedName>
    <definedName name="LOPES" localSheetId="62">#REF!</definedName>
    <definedName name="LOPES" localSheetId="28">#REF!</definedName>
    <definedName name="LOPES" localSheetId="42">#REF!</definedName>
    <definedName name="LOPES" localSheetId="43">#REF!</definedName>
    <definedName name="LOPES" localSheetId="23">#REF!</definedName>
    <definedName name="LOPES" localSheetId="44">#REF!</definedName>
    <definedName name="LOPES" localSheetId="24">#REF!</definedName>
    <definedName name="LOPES" localSheetId="48">#REF!</definedName>
    <definedName name="LOPES" localSheetId="58">#REF!</definedName>
    <definedName name="LOPES" localSheetId="59">#REF!</definedName>
    <definedName name="LOPES" localSheetId="39">#REF!</definedName>
    <definedName name="LOPES">#REF!</definedName>
    <definedName name="matdidactico" localSheetId="41">#REF!</definedName>
    <definedName name="matdidactico" localSheetId="31">#REF!</definedName>
    <definedName name="matdidactico" localSheetId="30">#REF!</definedName>
    <definedName name="matdidactico" localSheetId="62">#REF!</definedName>
    <definedName name="matdidactico" localSheetId="28">#REF!</definedName>
    <definedName name="matdidactico" localSheetId="42">#REF!</definedName>
    <definedName name="matdidactico" localSheetId="43">#REF!</definedName>
    <definedName name="matdidactico" localSheetId="23">#REF!</definedName>
    <definedName name="matdidactico" localSheetId="44">#REF!</definedName>
    <definedName name="matdidactico" localSheetId="24">#REF!</definedName>
    <definedName name="matdidactico" localSheetId="48">#REF!</definedName>
    <definedName name="matdidactico" localSheetId="58">#REF!</definedName>
    <definedName name="matdidactico" localSheetId="59">#REF!</definedName>
    <definedName name="matdidactico" localSheetId="39">#REF!</definedName>
    <definedName name="matdidactico">#REF!</definedName>
    <definedName name="MENU" localSheetId="74">#REF!</definedName>
    <definedName name="MENU" localSheetId="41">#REF!</definedName>
    <definedName name="MENU" localSheetId="31">#REF!</definedName>
    <definedName name="MENU" localSheetId="30">#REF!</definedName>
    <definedName name="MENU" localSheetId="62">#REF!</definedName>
    <definedName name="MENU" localSheetId="28">#REF!</definedName>
    <definedName name="MENU" localSheetId="42">#REF!</definedName>
    <definedName name="MENU" localSheetId="43">#REF!</definedName>
    <definedName name="MENU" localSheetId="23">#REF!</definedName>
    <definedName name="MENU" localSheetId="44">#REF!</definedName>
    <definedName name="MENU" localSheetId="24">#REF!</definedName>
    <definedName name="MENU" localSheetId="48">#REF!</definedName>
    <definedName name="MENU" localSheetId="58">#REF!</definedName>
    <definedName name="MENU" localSheetId="59">#REF!</definedName>
    <definedName name="MENU" localSheetId="39">#REF!</definedName>
    <definedName name="MENU">#REF!</definedName>
    <definedName name="mich1" localSheetId="41">#REF!</definedName>
    <definedName name="mich1" localSheetId="31">#REF!</definedName>
    <definedName name="mich1" localSheetId="30">#REF!</definedName>
    <definedName name="mich1" localSheetId="62">#REF!</definedName>
    <definedName name="mich1" localSheetId="28">#REF!</definedName>
    <definedName name="mich1" localSheetId="42">#REF!</definedName>
    <definedName name="mich1" localSheetId="43">#REF!</definedName>
    <definedName name="mich1" localSheetId="48">#REF!</definedName>
    <definedName name="mich1" localSheetId="58">#REF!</definedName>
    <definedName name="mich1" localSheetId="59">#REF!</definedName>
    <definedName name="mich1" localSheetId="39">#REF!</definedName>
    <definedName name="mich1">#REF!</definedName>
    <definedName name="mich2" localSheetId="41">#REF!</definedName>
    <definedName name="mich2" localSheetId="31">#REF!</definedName>
    <definedName name="mich2" localSheetId="30">#REF!</definedName>
    <definedName name="mich2" localSheetId="62">#REF!</definedName>
    <definedName name="mich2" localSheetId="28">#REF!</definedName>
    <definedName name="mich2" localSheetId="42">#REF!</definedName>
    <definedName name="mich2" localSheetId="43">#REF!</definedName>
    <definedName name="mich2" localSheetId="48">#REF!</definedName>
    <definedName name="mich2" localSheetId="58">#REF!</definedName>
    <definedName name="mich2" localSheetId="59">#REF!</definedName>
    <definedName name="mich2" localSheetId="39">#REF!</definedName>
    <definedName name="mich2">#REF!</definedName>
    <definedName name="MMMMMMM" localSheetId="74">#REF!</definedName>
    <definedName name="MMMMMMM" localSheetId="41">#REF!</definedName>
    <definedName name="MMMMMMM" localSheetId="31">#REF!</definedName>
    <definedName name="MMMMMMM" localSheetId="30">#REF!</definedName>
    <definedName name="MMMMMMM" localSheetId="62">#REF!</definedName>
    <definedName name="MMMMMMM" localSheetId="28">#REF!</definedName>
    <definedName name="MMMMMMM" localSheetId="42">#REF!</definedName>
    <definedName name="MMMMMMM" localSheetId="43">#REF!</definedName>
    <definedName name="MMMMMMM" localSheetId="48">#REF!</definedName>
    <definedName name="MMMMMMM" localSheetId="58">#REF!</definedName>
    <definedName name="MMMMMMM" localSheetId="59">#REF!</definedName>
    <definedName name="MMMMMMM" localSheetId="39">#REF!</definedName>
    <definedName name="MMMMMMM">#REF!</definedName>
    <definedName name="MMMMMMMMMMMMMMMMMM" localSheetId="74">#REF!</definedName>
    <definedName name="MMMMMMMMMMMMMMMMMM" localSheetId="41">#REF!</definedName>
    <definedName name="MMMMMMMMMMMMMMMMMM" localSheetId="31">#REF!</definedName>
    <definedName name="MMMMMMMMMMMMMMMMMM" localSheetId="30">#REF!</definedName>
    <definedName name="MMMMMMMMMMMMMMMMMM" localSheetId="62">#REF!</definedName>
    <definedName name="MMMMMMMMMMMMMMMMMM" localSheetId="28">#REF!</definedName>
    <definedName name="MMMMMMMMMMMMMMMMMM" localSheetId="42">#REF!</definedName>
    <definedName name="MMMMMMMMMMMMMMMMMM" localSheetId="43">#REF!</definedName>
    <definedName name="MMMMMMMMMMMMMMMMMM" localSheetId="48">#REF!</definedName>
    <definedName name="MMMMMMMMMMMMMMMMMM" localSheetId="58">#REF!</definedName>
    <definedName name="MMMMMMMMMMMMMMMMMM" localSheetId="59">#REF!</definedName>
    <definedName name="MMMMMMMMMMMMMMMMMM" localSheetId="39">#REF!</definedName>
    <definedName name="MMMMMMMMMMMMMMMMMM">#REF!</definedName>
    <definedName name="MUI" localSheetId="74">#REF!</definedName>
    <definedName name="MUI" localSheetId="41">#REF!</definedName>
    <definedName name="MUI" localSheetId="31">#REF!</definedName>
    <definedName name="MUI" localSheetId="30">#REF!</definedName>
    <definedName name="MUI" localSheetId="62">#REF!</definedName>
    <definedName name="MUI" localSheetId="28">#REF!</definedName>
    <definedName name="MUI" localSheetId="42">#REF!</definedName>
    <definedName name="MUI" localSheetId="43">#REF!</definedName>
    <definedName name="MUI" localSheetId="48">#REF!</definedName>
    <definedName name="MUI" localSheetId="58">#REF!</definedName>
    <definedName name="MUI" localSheetId="59">#REF!</definedName>
    <definedName name="MUI" localSheetId="39">#REF!</definedName>
    <definedName name="MUI">#REF!</definedName>
    <definedName name="n.l.1" localSheetId="41">#REF!</definedName>
    <definedName name="n.l.1" localSheetId="31">#REF!</definedName>
    <definedName name="n.l.1" localSheetId="30">#REF!</definedName>
    <definedName name="n.l.1" localSheetId="62">#REF!</definedName>
    <definedName name="n.l.1" localSheetId="28">#REF!</definedName>
    <definedName name="n.l.1" localSheetId="42">#REF!</definedName>
    <definedName name="n.l.1" localSheetId="43">#REF!</definedName>
    <definedName name="n.l.1" localSheetId="48">#REF!</definedName>
    <definedName name="n.l.1" localSheetId="58">#REF!</definedName>
    <definedName name="n.l.1" localSheetId="59">#REF!</definedName>
    <definedName name="n.l.1" localSheetId="39">#REF!</definedName>
    <definedName name="n.l.1">#REF!</definedName>
    <definedName name="n.l.2" localSheetId="41">#REF!</definedName>
    <definedName name="n.l.2" localSheetId="31">#REF!</definedName>
    <definedName name="n.l.2" localSheetId="30">#REF!</definedName>
    <definedName name="n.l.2" localSheetId="62">#REF!</definedName>
    <definedName name="n.l.2" localSheetId="28">#REF!</definedName>
    <definedName name="n.l.2" localSheetId="42">#REF!</definedName>
    <definedName name="n.l.2" localSheetId="43">#REF!</definedName>
    <definedName name="n.l.2" localSheetId="48">#REF!</definedName>
    <definedName name="n.l.2" localSheetId="58">#REF!</definedName>
    <definedName name="n.l.2" localSheetId="59">#REF!</definedName>
    <definedName name="n.l.2" localSheetId="39">#REF!</definedName>
    <definedName name="n.l.2">#REF!</definedName>
    <definedName name="nava" localSheetId="74">'[6]32CCG94'!#REF!</definedName>
    <definedName name="nava" localSheetId="41">'[6]32CCG94'!#REF!</definedName>
    <definedName name="nava" localSheetId="31">'[6]32CCG94'!#REF!</definedName>
    <definedName name="nava" localSheetId="62">'[6]32CCG94'!#REF!</definedName>
    <definedName name="nava" localSheetId="28">'[6]32CCG94'!#REF!</definedName>
    <definedName name="nava" localSheetId="42">'[6]32CCG94'!#REF!</definedName>
    <definedName name="nava" localSheetId="43">'[6]32CCG94'!#REF!</definedName>
    <definedName name="nava" localSheetId="48">'[6]32CCG94'!#REF!</definedName>
    <definedName name="nava" localSheetId="58">'[6]32CCG94'!#REF!</definedName>
    <definedName name="nava" localSheetId="59">'[6]32CCG94'!#REF!</definedName>
    <definedName name="nava" localSheetId="39">'[6]32CCG94'!#REF!</definedName>
    <definedName name="nava">'[6]32CCG94'!#REF!</definedName>
    <definedName name="NMI" localSheetId="74">#REF!</definedName>
    <definedName name="NMI" localSheetId="41">#REF!</definedName>
    <definedName name="NMI" localSheetId="31">#REF!</definedName>
    <definedName name="NMI" localSheetId="30">#REF!</definedName>
    <definedName name="NMI" localSheetId="62">#REF!</definedName>
    <definedName name="NMI" localSheetId="28">#REF!</definedName>
    <definedName name="NMI" localSheetId="42">#REF!</definedName>
    <definedName name="NMI" localSheetId="43">#REF!</definedName>
    <definedName name="NMI" localSheetId="23">#REF!</definedName>
    <definedName name="NMI" localSheetId="44">#REF!</definedName>
    <definedName name="NMI" localSheetId="24">#REF!</definedName>
    <definedName name="NMI" localSheetId="48">#REF!</definedName>
    <definedName name="NMI" localSheetId="58">#REF!</definedName>
    <definedName name="NMI" localSheetId="59">#REF!</definedName>
    <definedName name="NMI" localSheetId="39">#REF!</definedName>
    <definedName name="NMI">#REF!</definedName>
    <definedName name="NNNNNN" localSheetId="74">#REF!</definedName>
    <definedName name="NNNNNN" localSheetId="41">#REF!</definedName>
    <definedName name="NNNNNN" localSheetId="31">#REF!</definedName>
    <definedName name="NNNNNN" localSheetId="30">#REF!</definedName>
    <definedName name="NNNNNN" localSheetId="62">#REF!</definedName>
    <definedName name="NNNNNN" localSheetId="28">#REF!</definedName>
    <definedName name="NNNNNN" localSheetId="42">#REF!</definedName>
    <definedName name="NNNNNN" localSheetId="43">#REF!</definedName>
    <definedName name="NNNNNN" localSheetId="23">#REF!</definedName>
    <definedName name="NNNNNN" localSheetId="44">#REF!</definedName>
    <definedName name="NNNNNN" localSheetId="24">#REF!</definedName>
    <definedName name="NNNNNN" localSheetId="48">#REF!</definedName>
    <definedName name="NNNNNN" localSheetId="58">#REF!</definedName>
    <definedName name="NNNNNN" localSheetId="59">#REF!</definedName>
    <definedName name="NNNNNN" localSheetId="39">#REF!</definedName>
    <definedName name="NNNNNN">#REF!</definedName>
    <definedName name="ÑÑ" localSheetId="74">'[10]32CCG94'!#REF!</definedName>
    <definedName name="ÑÑ" localSheetId="41">'[10]32CCG94'!#REF!</definedName>
    <definedName name="ÑÑ" localSheetId="31">'[10]32CCG94'!#REF!</definedName>
    <definedName name="ÑÑ" localSheetId="62">'[10]32CCG94'!#REF!</definedName>
    <definedName name="ÑÑ" localSheetId="28">'[10]32CCG94'!#REF!</definedName>
    <definedName name="ÑÑ" localSheetId="42">'[10]32CCG94'!#REF!</definedName>
    <definedName name="ÑÑ" localSheetId="43">'[10]32CCG94'!#REF!</definedName>
    <definedName name="ÑÑ" localSheetId="23">'[10]32CCG94'!#REF!</definedName>
    <definedName name="ÑÑ" localSheetId="44">'[10]32CCG94'!#REF!</definedName>
    <definedName name="ÑÑ" localSheetId="24">'[10]32CCG94'!#REF!</definedName>
    <definedName name="ÑÑ" localSheetId="48">'[10]32CCG94'!#REF!</definedName>
    <definedName name="ÑÑ" localSheetId="58">'[10]32CCG94'!#REF!</definedName>
    <definedName name="ÑÑ" localSheetId="59">'[10]32CCG94'!#REF!</definedName>
    <definedName name="ÑÑ" localSheetId="39">'[10]32CCG94'!#REF!</definedName>
    <definedName name="ÑÑ">'[10]32CCG94'!#REF!</definedName>
    <definedName name="ÑÑÑÑÑÑÑÑÑÑÑ" localSheetId="74">'[6]32CCG94'!#REF!</definedName>
    <definedName name="ÑÑÑÑÑÑÑÑÑÑÑ" localSheetId="41">'[6]32CCG94'!#REF!</definedName>
    <definedName name="ÑÑÑÑÑÑÑÑÑÑÑ" localSheetId="31">'[6]32CCG94'!#REF!</definedName>
    <definedName name="ÑÑÑÑÑÑÑÑÑÑÑ" localSheetId="62">'[6]32CCG94'!#REF!</definedName>
    <definedName name="ÑÑÑÑÑÑÑÑÑÑÑ" localSheetId="28">'[6]32CCG94'!#REF!</definedName>
    <definedName name="ÑÑÑÑÑÑÑÑÑÑÑ" localSheetId="42">'[6]32CCG94'!#REF!</definedName>
    <definedName name="ÑÑÑÑÑÑÑÑÑÑÑ" localSheetId="43">'[6]32CCG94'!#REF!</definedName>
    <definedName name="ÑÑÑÑÑÑÑÑÑÑÑ" localSheetId="23">'[6]32CCG94'!#REF!</definedName>
    <definedName name="ÑÑÑÑÑÑÑÑÑÑÑ" localSheetId="44">'[6]32CCG94'!#REF!</definedName>
    <definedName name="ÑÑÑÑÑÑÑÑÑÑÑ" localSheetId="24">'[6]32CCG94'!#REF!</definedName>
    <definedName name="ÑÑÑÑÑÑÑÑÑÑÑ" localSheetId="48">'[6]32CCG94'!#REF!</definedName>
    <definedName name="ÑÑÑÑÑÑÑÑÑÑÑ" localSheetId="58">'[6]32CCG94'!#REF!</definedName>
    <definedName name="ÑÑÑÑÑÑÑÑÑÑÑ" localSheetId="59">'[6]32CCG94'!#REF!</definedName>
    <definedName name="ÑÑÑÑÑÑÑÑÑÑÑ" localSheetId="39">'[6]32CCG94'!#REF!</definedName>
    <definedName name="ÑÑÑÑÑÑÑÑÑÑÑ">'[6]32CCG94'!#REF!</definedName>
    <definedName name="ÑÑPO" localSheetId="74">'[9]32CCG94'!#REF!</definedName>
    <definedName name="ÑÑPO" localSheetId="41">'[9]32CCG94'!#REF!</definedName>
    <definedName name="ÑÑPO" localSheetId="31">'[9]32CCG94'!#REF!</definedName>
    <definedName name="ÑÑPO" localSheetId="62">'[9]32CCG94'!#REF!</definedName>
    <definedName name="ÑÑPO" localSheetId="28">'[9]32CCG94'!#REF!</definedName>
    <definedName name="ÑÑPO" localSheetId="42">'[9]32CCG94'!#REF!</definedName>
    <definedName name="ÑÑPO" localSheetId="43">'[9]32CCG94'!#REF!</definedName>
    <definedName name="ÑÑPO" localSheetId="48">'[9]32CCG94'!#REF!</definedName>
    <definedName name="ÑÑPO" localSheetId="58">'[9]32CCG94'!#REF!</definedName>
    <definedName name="ÑÑPO" localSheetId="59">'[9]32CCG94'!#REF!</definedName>
    <definedName name="ÑÑPO" localSheetId="39">'[9]32CCG94'!#REF!</definedName>
    <definedName name="ÑÑPO">'[9]32CCG94'!#REF!</definedName>
    <definedName name="ÑOP" localSheetId="74">'[9]32CCG94'!#REF!</definedName>
    <definedName name="ÑOP" localSheetId="41">'[9]32CCG94'!#REF!</definedName>
    <definedName name="ÑOP" localSheetId="31">'[9]32CCG94'!#REF!</definedName>
    <definedName name="ÑOP" localSheetId="62">'[9]32CCG94'!#REF!</definedName>
    <definedName name="ÑOP" localSheetId="28">'[9]32CCG94'!#REF!</definedName>
    <definedName name="ÑOP" localSheetId="42">'[9]32CCG94'!#REF!</definedName>
    <definedName name="ÑOP" localSheetId="43">'[9]32CCG94'!#REF!</definedName>
    <definedName name="ÑOP" localSheetId="48">'[9]32CCG94'!#REF!</definedName>
    <definedName name="ÑOP" localSheetId="58">'[9]32CCG94'!#REF!</definedName>
    <definedName name="ÑOP" localSheetId="59">'[9]32CCG94'!#REF!</definedName>
    <definedName name="ÑOP" localSheetId="39">'[9]32CCG94'!#REF!</definedName>
    <definedName name="ÑOP">'[9]32CCG94'!#REF!</definedName>
    <definedName name="o">'[2]PLANTILLA 99'!$F$2:$I$316</definedName>
    <definedName name="OOOOOOOOOOO" localSheetId="74">#REF!</definedName>
    <definedName name="OOOOOOOOOOO" localSheetId="41">#REF!</definedName>
    <definedName name="OOOOOOOOOOO" localSheetId="31">#REF!</definedName>
    <definedName name="OOOOOOOOOOO" localSheetId="30">#REF!</definedName>
    <definedName name="OOOOOOOOOOO" localSheetId="62">#REF!</definedName>
    <definedName name="OOOOOOOOOOO" localSheetId="28">#REF!</definedName>
    <definedName name="OOOOOOOOOOO" localSheetId="42">#REF!</definedName>
    <definedName name="OOOOOOOOOOO" localSheetId="43">#REF!</definedName>
    <definedName name="OOOOOOOOOOO" localSheetId="23">#REF!</definedName>
    <definedName name="OOOOOOOOOOO" localSheetId="44">#REF!</definedName>
    <definedName name="OOOOOOOOOOO" localSheetId="24">#REF!</definedName>
    <definedName name="OOOOOOOOOOO" localSheetId="48">#REF!</definedName>
    <definedName name="OOOOOOOOOOO" localSheetId="58">#REF!</definedName>
    <definedName name="OOOOOOOOOOO" localSheetId="59">#REF!</definedName>
    <definedName name="OOOOOOOOOOO" localSheetId="39">#REF!</definedName>
    <definedName name="OOOOOOOOOOO">#REF!</definedName>
    <definedName name="P_AA" localSheetId="41">#REF!</definedName>
    <definedName name="P_AA" localSheetId="31">#REF!</definedName>
    <definedName name="P_AA" localSheetId="30">#REF!</definedName>
    <definedName name="P_AA" localSheetId="62">#REF!</definedName>
    <definedName name="P_AA" localSheetId="28">#REF!</definedName>
    <definedName name="P_AA" localSheetId="42">#REF!</definedName>
    <definedName name="P_AA" localSheetId="43">#REF!</definedName>
    <definedName name="P_AA" localSheetId="23">#REF!</definedName>
    <definedName name="P_AA" localSheetId="44">#REF!</definedName>
    <definedName name="P_AA" localSheetId="24">#REF!</definedName>
    <definedName name="P_AA" localSheetId="48">#REF!</definedName>
    <definedName name="P_AA" localSheetId="58">#REF!</definedName>
    <definedName name="P_AA" localSheetId="59">#REF!</definedName>
    <definedName name="P_AA" localSheetId="39">#REF!</definedName>
    <definedName name="P_AA">#REF!</definedName>
    <definedName name="P_AL" localSheetId="41">#REF!</definedName>
    <definedName name="P_AL" localSheetId="31">#REF!</definedName>
    <definedName name="P_AL" localSheetId="30">#REF!</definedName>
    <definedName name="P_AL" localSheetId="62">#REF!</definedName>
    <definedName name="P_AL" localSheetId="28">#REF!</definedName>
    <definedName name="P_AL" localSheetId="42">#REF!</definedName>
    <definedName name="P_AL" localSheetId="43">#REF!</definedName>
    <definedName name="P_AL" localSheetId="23">#REF!</definedName>
    <definedName name="P_AL" localSheetId="44">#REF!</definedName>
    <definedName name="P_AL" localSheetId="24">#REF!</definedName>
    <definedName name="P_AL" localSheetId="48">#REF!</definedName>
    <definedName name="P_AL" localSheetId="58">#REF!</definedName>
    <definedName name="P_AL" localSheetId="59">#REF!</definedName>
    <definedName name="P_AL" localSheetId="39">#REF!</definedName>
    <definedName name="P_AL">#REF!</definedName>
    <definedName name="P_AMD" localSheetId="41">#REF!</definedName>
    <definedName name="P_AMD" localSheetId="31">#REF!</definedName>
    <definedName name="P_AMD" localSheetId="30">#REF!</definedName>
    <definedName name="P_AMD" localSheetId="62">#REF!</definedName>
    <definedName name="P_AMD" localSheetId="28">#REF!</definedName>
    <definedName name="P_AMD" localSheetId="42">#REF!</definedName>
    <definedName name="P_AMD" localSheetId="43">#REF!</definedName>
    <definedName name="P_AMD" localSheetId="48">#REF!</definedName>
    <definedName name="P_AMD" localSheetId="58">#REF!</definedName>
    <definedName name="P_AMD" localSheetId="59">#REF!</definedName>
    <definedName name="P_AMD" localSheetId="39">#REF!</definedName>
    <definedName name="P_AMD">#REF!</definedName>
    <definedName name="P_CESANTIA" localSheetId="41">#REF!</definedName>
    <definedName name="P_CESANTIA" localSheetId="31">#REF!</definedName>
    <definedName name="P_CESANTIA" localSheetId="30">#REF!</definedName>
    <definedName name="P_CESANTIA" localSheetId="62">#REF!</definedName>
    <definedName name="P_CESANTIA" localSheetId="28">#REF!</definedName>
    <definedName name="P_CESANTIA" localSheetId="42">#REF!</definedName>
    <definedName name="P_CESANTIA" localSheetId="43">#REF!</definedName>
    <definedName name="P_CESANTIA" localSheetId="48">#REF!</definedName>
    <definedName name="P_CESANTIA" localSheetId="58">#REF!</definedName>
    <definedName name="P_CESANTIA" localSheetId="59">#REF!</definedName>
    <definedName name="P_CESANTIA" localSheetId="39">#REF!</definedName>
    <definedName name="P_CESANTIA">#REF!</definedName>
    <definedName name="P_CSCES" localSheetId="41">#REF!</definedName>
    <definedName name="P_CSCES" localSheetId="31">#REF!</definedName>
    <definedName name="P_CSCES" localSheetId="30">#REF!</definedName>
    <definedName name="P_CSCES" localSheetId="62">#REF!</definedName>
    <definedName name="P_CSCES" localSheetId="28">#REF!</definedName>
    <definedName name="P_CSCES" localSheetId="42">#REF!</definedName>
    <definedName name="P_CSCES" localSheetId="43">#REF!</definedName>
    <definedName name="P_CSCES" localSheetId="48">#REF!</definedName>
    <definedName name="P_CSCES" localSheetId="58">#REF!</definedName>
    <definedName name="P_CSCES" localSheetId="59">#REF!</definedName>
    <definedName name="P_CSCES" localSheetId="39">#REF!</definedName>
    <definedName name="P_CSCES">#REF!</definedName>
    <definedName name="P_CSISSSTE" localSheetId="41">#REF!</definedName>
    <definedName name="P_CSISSSTE" localSheetId="31">#REF!</definedName>
    <definedName name="P_CSISSSTE" localSheetId="30">#REF!</definedName>
    <definedName name="P_CSISSSTE" localSheetId="62">#REF!</definedName>
    <definedName name="P_CSISSSTE" localSheetId="28">#REF!</definedName>
    <definedName name="P_CSISSSTE" localSheetId="42">#REF!</definedName>
    <definedName name="P_CSISSSTE" localSheetId="43">#REF!</definedName>
    <definedName name="P_CSISSSTE" localSheetId="48">#REF!</definedName>
    <definedName name="P_CSISSSTE" localSheetId="58">#REF!</definedName>
    <definedName name="P_CSISSSTE" localSheetId="59">#REF!</definedName>
    <definedName name="P_CSISSSTE" localSheetId="39">#REF!</definedName>
    <definedName name="P_CSISSSTE">#REF!</definedName>
    <definedName name="P_DESP" localSheetId="41">#REF!</definedName>
    <definedName name="P_DESP" localSheetId="31">#REF!</definedName>
    <definedName name="P_DESP" localSheetId="30">#REF!</definedName>
    <definedName name="P_DESP" localSheetId="62">#REF!</definedName>
    <definedName name="P_DESP" localSheetId="28">#REF!</definedName>
    <definedName name="P_DESP" localSheetId="42">#REF!</definedName>
    <definedName name="P_DESP" localSheetId="43">#REF!</definedName>
    <definedName name="P_DESP" localSheetId="48">#REF!</definedName>
    <definedName name="P_DESP" localSheetId="58">#REF!</definedName>
    <definedName name="P_DESP" localSheetId="59">#REF!</definedName>
    <definedName name="P_DESP" localSheetId="39">#REF!</definedName>
    <definedName name="P_DESP">#REF!</definedName>
    <definedName name="P_DESPM" localSheetId="41">#REF!</definedName>
    <definedName name="P_DESPM" localSheetId="31">#REF!</definedName>
    <definedName name="P_DESPM" localSheetId="30">#REF!</definedName>
    <definedName name="P_DESPM" localSheetId="62">#REF!</definedName>
    <definedName name="P_DESPM" localSheetId="28">#REF!</definedName>
    <definedName name="P_DESPM" localSheetId="42">#REF!</definedName>
    <definedName name="P_DESPM" localSheetId="43">#REF!</definedName>
    <definedName name="P_DESPM" localSheetId="48">#REF!</definedName>
    <definedName name="P_DESPM" localSheetId="58">#REF!</definedName>
    <definedName name="P_DESPM" localSheetId="59">#REF!</definedName>
    <definedName name="P_DESPM" localSheetId="39">#REF!</definedName>
    <definedName name="P_DESPM">#REF!</definedName>
    <definedName name="P_DM" localSheetId="41">#REF!</definedName>
    <definedName name="P_DM" localSheetId="31">#REF!</definedName>
    <definedName name="P_DM" localSheetId="30">#REF!</definedName>
    <definedName name="P_DM" localSheetId="62">#REF!</definedName>
    <definedName name="P_DM" localSheetId="28">#REF!</definedName>
    <definedName name="P_DM" localSheetId="42">#REF!</definedName>
    <definedName name="P_DM" localSheetId="43">#REF!</definedName>
    <definedName name="P_DM" localSheetId="48">#REF!</definedName>
    <definedName name="P_DM" localSheetId="58">#REF!</definedName>
    <definedName name="P_DM" localSheetId="59">#REF!</definedName>
    <definedName name="P_DM" localSheetId="39">#REF!</definedName>
    <definedName name="P_DM">#REF!</definedName>
    <definedName name="P_FOVISSSTE" localSheetId="41">#REF!</definedName>
    <definedName name="P_FOVISSSTE" localSheetId="31">#REF!</definedName>
    <definedName name="P_FOVISSSTE" localSheetId="30">#REF!</definedName>
    <definedName name="P_FOVISSSTE" localSheetId="62">#REF!</definedName>
    <definedName name="P_FOVISSSTE" localSheetId="28">#REF!</definedName>
    <definedName name="P_FOVISSSTE" localSheetId="42">#REF!</definedName>
    <definedName name="P_FOVISSSTE" localSheetId="43">#REF!</definedName>
    <definedName name="P_FOVISSSTE" localSheetId="48">#REF!</definedName>
    <definedName name="P_FOVISSSTE" localSheetId="58">#REF!</definedName>
    <definedName name="P_FOVISSSTE" localSheetId="59">#REF!</definedName>
    <definedName name="P_FOVISSSTE" localSheetId="39">#REF!</definedName>
    <definedName name="P_FOVISSSTE">#REF!</definedName>
    <definedName name="P_FPA" localSheetId="41">#REF!</definedName>
    <definedName name="P_FPA" localSheetId="31">#REF!</definedName>
    <definedName name="P_FPA" localSheetId="30">#REF!</definedName>
    <definedName name="P_FPA" localSheetId="62">#REF!</definedName>
    <definedName name="P_FPA" localSheetId="28">#REF!</definedName>
    <definedName name="P_FPA" localSheetId="42">#REF!</definedName>
    <definedName name="P_FPA" localSheetId="43">#REF!</definedName>
    <definedName name="P_FPA" localSheetId="48">#REF!</definedName>
    <definedName name="P_FPA" localSheetId="58">#REF!</definedName>
    <definedName name="P_FPA" localSheetId="59">#REF!</definedName>
    <definedName name="P_FPA" localSheetId="39">#REF!</definedName>
    <definedName name="P_FPA">#REF!</definedName>
    <definedName name="P_ISRAGUI" localSheetId="41">#REF!</definedName>
    <definedName name="P_ISRAGUI" localSheetId="31">#REF!</definedName>
    <definedName name="P_ISRAGUI" localSheetId="30">#REF!</definedName>
    <definedName name="P_ISRAGUI" localSheetId="62">#REF!</definedName>
    <definedName name="P_ISRAGUI" localSheetId="28">#REF!</definedName>
    <definedName name="P_ISRAGUI" localSheetId="42">#REF!</definedName>
    <definedName name="P_ISRAGUI" localSheetId="43">#REF!</definedName>
    <definedName name="P_ISRAGUI" localSheetId="48">#REF!</definedName>
    <definedName name="P_ISRAGUI" localSheetId="58">#REF!</definedName>
    <definedName name="P_ISRAGUI" localSheetId="59">#REF!</definedName>
    <definedName name="P_ISRAGUI" localSheetId="39">#REF!</definedName>
    <definedName name="P_ISRAGUI">#REF!</definedName>
    <definedName name="P_ISRGFACG" localSheetId="41">#REF!</definedName>
    <definedName name="P_ISRGFACG" localSheetId="31">#REF!</definedName>
    <definedName name="P_ISRGFACG" localSheetId="30">#REF!</definedName>
    <definedName name="P_ISRGFACG" localSheetId="62">#REF!</definedName>
    <definedName name="P_ISRGFACG" localSheetId="28">#REF!</definedName>
    <definedName name="P_ISRGFACG" localSheetId="42">#REF!</definedName>
    <definedName name="P_ISRGFACG" localSheetId="43">#REF!</definedName>
    <definedName name="P_ISRGFACG" localSheetId="48">#REF!</definedName>
    <definedName name="P_ISRGFACG" localSheetId="58">#REF!</definedName>
    <definedName name="P_ISRGFACG" localSheetId="59">#REF!</definedName>
    <definedName name="P_ISRGFACG" localSheetId="39">#REF!</definedName>
    <definedName name="P_ISRGFACG">#REF!</definedName>
    <definedName name="P_ISRPRVA" localSheetId="41">#REF!</definedName>
    <definedName name="P_ISRPRVA" localSheetId="31">#REF!</definedName>
    <definedName name="P_ISRPRVA" localSheetId="30">#REF!</definedName>
    <definedName name="P_ISRPRVA" localSheetId="62">#REF!</definedName>
    <definedName name="P_ISRPRVA" localSheetId="28">#REF!</definedName>
    <definedName name="P_ISRPRVA" localSheetId="42">#REF!</definedName>
    <definedName name="P_ISRPRVA" localSheetId="43">#REF!</definedName>
    <definedName name="P_ISRPRVA" localSheetId="48">#REF!</definedName>
    <definedName name="P_ISRPRVA" localSheetId="58">#REF!</definedName>
    <definedName name="P_ISRPRVA" localSheetId="59">#REF!</definedName>
    <definedName name="P_ISRPRVA" localSheetId="39">#REF!</definedName>
    <definedName name="P_ISRPRVA">#REF!</definedName>
    <definedName name="P_ISSSTE" localSheetId="41">#REF!</definedName>
    <definedName name="P_ISSSTE" localSheetId="31">#REF!</definedName>
    <definedName name="P_ISSSTE" localSheetId="30">#REF!</definedName>
    <definedName name="P_ISSSTE" localSheetId="62">#REF!</definedName>
    <definedName name="P_ISSSTE" localSheetId="28">#REF!</definedName>
    <definedName name="P_ISSSTE" localSheetId="42">#REF!</definedName>
    <definedName name="P_ISSSTE" localSheetId="43">#REF!</definedName>
    <definedName name="P_ISSSTE" localSheetId="48">#REF!</definedName>
    <definedName name="P_ISSSTE" localSheetId="58">#REF!</definedName>
    <definedName name="P_ISSSTE" localSheetId="59">#REF!</definedName>
    <definedName name="P_ISSSTE" localSheetId="39">#REF!</definedName>
    <definedName name="P_ISSSTE">#REF!</definedName>
    <definedName name="P_MS" localSheetId="41">#REF!</definedName>
    <definedName name="P_MS" localSheetId="31">#REF!</definedName>
    <definedName name="P_MS" localSheetId="30">#REF!</definedName>
    <definedName name="P_MS" localSheetId="62">#REF!</definedName>
    <definedName name="P_MS" localSheetId="28">#REF!</definedName>
    <definedName name="P_MS" localSheetId="42">#REF!</definedName>
    <definedName name="P_MS" localSheetId="43">#REF!</definedName>
    <definedName name="P_MS" localSheetId="48">#REF!</definedName>
    <definedName name="P_MS" localSheetId="58">#REF!</definedName>
    <definedName name="P_MS" localSheetId="59">#REF!</definedName>
    <definedName name="P_MS" localSheetId="39">#REF!</definedName>
    <definedName name="P_MS">#REF!</definedName>
    <definedName name="P_MS10" localSheetId="41">#REF!</definedName>
    <definedName name="P_MS10" localSheetId="31">#REF!</definedName>
    <definedName name="P_MS10" localSheetId="30">#REF!</definedName>
    <definedName name="P_MS10" localSheetId="62">#REF!</definedName>
    <definedName name="P_MS10" localSheetId="28">#REF!</definedName>
    <definedName name="P_MS10" localSheetId="42">#REF!</definedName>
    <definedName name="P_MS10" localSheetId="43">#REF!</definedName>
    <definedName name="P_MS10" localSheetId="48">#REF!</definedName>
    <definedName name="P_MS10" localSheetId="58">#REF!</definedName>
    <definedName name="P_MS10" localSheetId="59">#REF!</definedName>
    <definedName name="P_MS10" localSheetId="39">#REF!</definedName>
    <definedName name="P_MS10">#REF!</definedName>
    <definedName name="P_PRVA" localSheetId="41">#REF!</definedName>
    <definedName name="P_PRVA" localSheetId="31">#REF!</definedName>
    <definedName name="P_PRVA" localSheetId="30">#REF!</definedName>
    <definedName name="P_PRVA" localSheetId="62">#REF!</definedName>
    <definedName name="P_PRVA" localSheetId="28">#REF!</definedName>
    <definedName name="P_PRVA" localSheetId="42">#REF!</definedName>
    <definedName name="P_PRVA" localSheetId="43">#REF!</definedName>
    <definedName name="P_PRVA" localSheetId="48">#REF!</definedName>
    <definedName name="P_PRVA" localSheetId="58">#REF!</definedName>
    <definedName name="P_PRVA" localSheetId="59">#REF!</definedName>
    <definedName name="P_PRVA" localSheetId="39">#REF!</definedName>
    <definedName name="P_PRVA">#REF!</definedName>
    <definedName name="P_SAR" localSheetId="41">#REF!</definedName>
    <definedName name="P_SAR" localSheetId="31">#REF!</definedName>
    <definedName name="P_SAR" localSheetId="30">#REF!</definedName>
    <definedName name="P_SAR" localSheetId="62">#REF!</definedName>
    <definedName name="P_SAR" localSheetId="28">#REF!</definedName>
    <definedName name="P_SAR" localSheetId="42">#REF!</definedName>
    <definedName name="P_SAR" localSheetId="43">#REF!</definedName>
    <definedName name="P_SAR" localSheetId="48">#REF!</definedName>
    <definedName name="P_SAR" localSheetId="58">#REF!</definedName>
    <definedName name="P_SAR" localSheetId="59">#REF!</definedName>
    <definedName name="P_SAR" localSheetId="39">#REF!</definedName>
    <definedName name="P_SAR">#REF!</definedName>
    <definedName name="P_SMGD" localSheetId="41">#REF!</definedName>
    <definedName name="P_SMGD" localSheetId="31">#REF!</definedName>
    <definedName name="P_SMGD" localSheetId="30">#REF!</definedName>
    <definedName name="P_SMGD" localSheetId="62">#REF!</definedName>
    <definedName name="P_SMGD" localSheetId="28">#REF!</definedName>
    <definedName name="P_SMGD" localSheetId="42">#REF!</definedName>
    <definedName name="P_SMGD" localSheetId="43">#REF!</definedName>
    <definedName name="P_SMGD" localSheetId="48">#REF!</definedName>
    <definedName name="P_SMGD" localSheetId="58">#REF!</definedName>
    <definedName name="P_SMGD" localSheetId="59">#REF!</definedName>
    <definedName name="P_SMGD" localSheetId="39">#REF!</definedName>
    <definedName name="P_SMGD">#REF!</definedName>
    <definedName name="P_TSMG10" localSheetId="41">#REF!</definedName>
    <definedName name="P_TSMG10" localSheetId="31">#REF!</definedName>
    <definedName name="P_TSMG10" localSheetId="30">#REF!</definedName>
    <definedName name="P_TSMG10" localSheetId="62">#REF!</definedName>
    <definedName name="P_TSMG10" localSheetId="28">#REF!</definedName>
    <definedName name="P_TSMG10" localSheetId="42">#REF!</definedName>
    <definedName name="P_TSMG10" localSheetId="43">#REF!</definedName>
    <definedName name="P_TSMG10" localSheetId="48">#REF!</definedName>
    <definedName name="P_TSMG10" localSheetId="58">#REF!</definedName>
    <definedName name="P_TSMG10" localSheetId="59">#REF!</definedName>
    <definedName name="P_TSMG10" localSheetId="39">#REF!</definedName>
    <definedName name="P_TSMG10">#REF!</definedName>
    <definedName name="P_VD" localSheetId="41">#REF!</definedName>
    <definedName name="P_VD" localSheetId="31">#REF!</definedName>
    <definedName name="P_VD" localSheetId="30">#REF!</definedName>
    <definedName name="P_VD" localSheetId="62">#REF!</definedName>
    <definedName name="P_VD" localSheetId="28">#REF!</definedName>
    <definedName name="P_VD" localSheetId="42">#REF!</definedName>
    <definedName name="P_VD" localSheetId="43">#REF!</definedName>
    <definedName name="P_VD" localSheetId="48">#REF!</definedName>
    <definedName name="P_VD" localSheetId="58">#REF!</definedName>
    <definedName name="P_VD" localSheetId="59">#REF!</definedName>
    <definedName name="P_VD" localSheetId="39">#REF!</definedName>
    <definedName name="P_VD">#REF!</definedName>
    <definedName name="PERIODO" localSheetId="41">#REF!</definedName>
    <definedName name="PERIODO" localSheetId="31">#REF!</definedName>
    <definedName name="PERIODO" localSheetId="30">#REF!</definedName>
    <definedName name="PERIODO" localSheetId="62">#REF!</definedName>
    <definedName name="PERIODO" localSheetId="28">#REF!</definedName>
    <definedName name="PERIODO" localSheetId="42">#REF!</definedName>
    <definedName name="PERIODO" localSheetId="43">#REF!</definedName>
    <definedName name="PERIODO" localSheetId="48">#REF!</definedName>
    <definedName name="PERIODO" localSheetId="58">#REF!</definedName>
    <definedName name="PERIODO" localSheetId="59">#REF!</definedName>
    <definedName name="PERIODO" localSheetId="39">#REF!</definedName>
    <definedName name="PERIODO">#REF!</definedName>
    <definedName name="PL" localSheetId="41">#REF!</definedName>
    <definedName name="PL" localSheetId="31">#REF!</definedName>
    <definedName name="PL" localSheetId="30">#REF!</definedName>
    <definedName name="PL" localSheetId="62">#REF!</definedName>
    <definedName name="PL" localSheetId="28">#REF!</definedName>
    <definedName name="PL" localSheetId="42">#REF!</definedName>
    <definedName name="PL" localSheetId="43">#REF!</definedName>
    <definedName name="PL" localSheetId="48">#REF!</definedName>
    <definedName name="PL" localSheetId="58">#REF!</definedName>
    <definedName name="PL" localSheetId="59">#REF!</definedName>
    <definedName name="PL" localSheetId="39">#REF!</definedName>
    <definedName name="PL">#REF!</definedName>
    <definedName name="plantadmvo." localSheetId="41">#REF!</definedName>
    <definedName name="plantadmvo." localSheetId="31">#REF!</definedName>
    <definedName name="plantadmvo." localSheetId="30">#REF!</definedName>
    <definedName name="plantadmvo." localSheetId="62">#REF!</definedName>
    <definedName name="plantadmvo." localSheetId="28">#REF!</definedName>
    <definedName name="plantadmvo." localSheetId="42">#REF!</definedName>
    <definedName name="plantadmvo." localSheetId="43">#REF!</definedName>
    <definedName name="plantadmvo." localSheetId="48">#REF!</definedName>
    <definedName name="plantadmvo." localSheetId="58">#REF!</definedName>
    <definedName name="plantadmvo." localSheetId="59">#REF!</definedName>
    <definedName name="plantadmvo." localSheetId="39">#REF!</definedName>
    <definedName name="plantadmvo.">#REF!</definedName>
    <definedName name="plazas" localSheetId="74">[19]Pzas00!$D$228:$N$244</definedName>
    <definedName name="plazas" localSheetId="31">[19]Pzas00!$D$228:$N$244</definedName>
    <definedName name="plazas" localSheetId="30">[19]Pzas00!$D$228:$N$244</definedName>
    <definedName name="plazas" localSheetId="62">[19]Pzas00!$D$228:$N$244</definedName>
    <definedName name="plazas" localSheetId="73">[19]Pzas00!$D$228:$N$244</definedName>
    <definedName name="plazas">[20]Pzas00!$D$228:$N$244</definedName>
    <definedName name="PO" localSheetId="74">'[6]32CCG94'!#REF!</definedName>
    <definedName name="PO" localSheetId="41">'[6]32CCG94'!#REF!</definedName>
    <definedName name="PO" localSheetId="31">'[6]32CCG94'!#REF!</definedName>
    <definedName name="PO" localSheetId="62">'[6]32CCG94'!#REF!</definedName>
    <definedName name="PO" localSheetId="28">'[6]32CCG94'!#REF!</definedName>
    <definedName name="PO" localSheetId="42">'[6]32CCG94'!#REF!</definedName>
    <definedName name="PO" localSheetId="43">'[6]32CCG94'!#REF!</definedName>
    <definedName name="PO" localSheetId="23">'[6]32CCG94'!#REF!</definedName>
    <definedName name="PO" localSheetId="44">'[6]32CCG94'!#REF!</definedName>
    <definedName name="PO" localSheetId="24">'[6]32CCG94'!#REF!</definedName>
    <definedName name="PO" localSheetId="48">'[6]32CCG94'!#REF!</definedName>
    <definedName name="PO" localSheetId="58">'[6]32CCG94'!#REF!</definedName>
    <definedName name="PO" localSheetId="59">'[6]32CCG94'!#REF!</definedName>
    <definedName name="PO" localSheetId="39">'[6]32CCG94'!#REF!</definedName>
    <definedName name="PO">'[6]32CCG94'!#REF!</definedName>
    <definedName name="POI" localSheetId="74">[2]Hoja1!$B$313:$J$318</definedName>
    <definedName name="POI" localSheetId="31">[2]Hoja1!$B$313:$J$318</definedName>
    <definedName name="POI" localSheetId="30">[2]Hoja1!$B$313:$J$318</definedName>
    <definedName name="POI" localSheetId="62">[2]Hoja1!$B$313:$J$318</definedName>
    <definedName name="POI" localSheetId="73">[2]Hoja1!$B$313:$J$318</definedName>
    <definedName name="POI">[13]Hoja1!$B$313:$J$318</definedName>
    <definedName name="pollo">[2]Ac02acV2!$A$1:$AY$1139</definedName>
    <definedName name="POR" localSheetId="74">#REF!</definedName>
    <definedName name="POR" localSheetId="41">#REF!</definedName>
    <definedName name="POR" localSheetId="31">#REF!</definedName>
    <definedName name="POR" localSheetId="30">#REF!</definedName>
    <definedName name="POR" localSheetId="62">#REF!</definedName>
    <definedName name="POR" localSheetId="28">#REF!</definedName>
    <definedName name="POR" localSheetId="42">#REF!</definedName>
    <definedName name="POR" localSheetId="43">#REF!</definedName>
    <definedName name="POR" localSheetId="23">#REF!</definedName>
    <definedName name="POR" localSheetId="44">#REF!</definedName>
    <definedName name="POR" localSheetId="24">#REF!</definedName>
    <definedName name="POR" localSheetId="48">#REF!</definedName>
    <definedName name="POR" localSheetId="58">#REF!</definedName>
    <definedName name="POR" localSheetId="59">#REF!</definedName>
    <definedName name="POR" localSheetId="39">#REF!</definedName>
    <definedName name="POR">#REF!</definedName>
    <definedName name="PPP" localSheetId="74">'[10]32CCG94'!#REF!</definedName>
    <definedName name="PPP" localSheetId="41">'[10]32CCG94'!#REF!</definedName>
    <definedName name="PPP" localSheetId="31">'[10]32CCG94'!#REF!</definedName>
    <definedName name="PPP" localSheetId="62">'[10]32CCG94'!#REF!</definedName>
    <definedName name="PPP" localSheetId="28">'[10]32CCG94'!#REF!</definedName>
    <definedName name="PPP" localSheetId="42">'[10]32CCG94'!#REF!</definedName>
    <definedName name="PPP" localSheetId="43">'[10]32CCG94'!#REF!</definedName>
    <definedName name="PPP" localSheetId="48">'[10]32CCG94'!#REF!</definedName>
    <definedName name="PPP" localSheetId="58">'[10]32CCG94'!#REF!</definedName>
    <definedName name="PPP" localSheetId="59">'[10]32CCG94'!#REF!</definedName>
    <definedName name="PPP" localSheetId="39">'[10]32CCG94'!#REF!</definedName>
    <definedName name="PPP">'[10]32CCG94'!#REF!</definedName>
    <definedName name="PPPPPP" localSheetId="74">#REF!</definedName>
    <definedName name="PPPPPP" localSheetId="41">#REF!</definedName>
    <definedName name="PPPPPP" localSheetId="31">#REF!</definedName>
    <definedName name="PPPPPP" localSheetId="30">#REF!</definedName>
    <definedName name="PPPPPP" localSheetId="62">#REF!</definedName>
    <definedName name="PPPPPP" localSheetId="28">#REF!</definedName>
    <definedName name="PPPPPP" localSheetId="42">#REF!</definedName>
    <definedName name="PPPPPP" localSheetId="43">#REF!</definedName>
    <definedName name="PPPPPP" localSheetId="23">#REF!</definedName>
    <definedName name="PPPPPP" localSheetId="44">#REF!</definedName>
    <definedName name="PPPPPP" localSheetId="24">#REF!</definedName>
    <definedName name="PPPPPP" localSheetId="48">#REF!</definedName>
    <definedName name="PPPPPP" localSheetId="58">#REF!</definedName>
    <definedName name="PPPPPP" localSheetId="59">#REF!</definedName>
    <definedName name="PPPPPP" localSheetId="39">#REF!</definedName>
    <definedName name="PPPPPP">#REF!</definedName>
    <definedName name="PPPPPPPPPPPP" localSheetId="74">'[10]32CCG94'!#REF!</definedName>
    <definedName name="PPPPPPPPPPPP" localSheetId="41">'[10]32CCG94'!#REF!</definedName>
    <definedName name="PPPPPPPPPPPP" localSheetId="31">'[10]32CCG94'!#REF!</definedName>
    <definedName name="PPPPPPPPPPPP" localSheetId="62">'[10]32CCG94'!#REF!</definedName>
    <definedName name="PPPPPPPPPPPP" localSheetId="28">'[10]32CCG94'!#REF!</definedName>
    <definedName name="PPPPPPPPPPPP" localSheetId="42">'[10]32CCG94'!#REF!</definedName>
    <definedName name="PPPPPPPPPPPP" localSheetId="43">'[10]32CCG94'!#REF!</definedName>
    <definedName name="PPPPPPPPPPPP" localSheetId="48">'[10]32CCG94'!#REF!</definedName>
    <definedName name="PPPPPPPPPPPP" localSheetId="58">'[10]32CCG94'!#REF!</definedName>
    <definedName name="PPPPPPPPPPPP" localSheetId="59">'[10]32CCG94'!#REF!</definedName>
    <definedName name="PPPPPPPPPPPP" localSheetId="39">'[10]32CCG94'!#REF!</definedName>
    <definedName name="PPPPPPPPPPPP">'[10]32CCG94'!#REF!</definedName>
    <definedName name="PPPPPPPPPPPPPP" localSheetId="74">'[6]32CCG94'!#REF!</definedName>
    <definedName name="PPPPPPPPPPPPPP" localSheetId="41">'[6]32CCG94'!#REF!</definedName>
    <definedName name="PPPPPPPPPPPPPP" localSheetId="31">'[6]32CCG94'!#REF!</definedName>
    <definedName name="PPPPPPPPPPPPPP" localSheetId="62">'[6]32CCG94'!#REF!</definedName>
    <definedName name="PPPPPPPPPPPPPP" localSheetId="28">'[6]32CCG94'!#REF!</definedName>
    <definedName name="PPPPPPPPPPPPPP" localSheetId="42">'[6]32CCG94'!#REF!</definedName>
    <definedName name="PPPPPPPPPPPPPP" localSheetId="43">'[6]32CCG94'!#REF!</definedName>
    <definedName name="PPPPPPPPPPPPPP" localSheetId="48">'[6]32CCG94'!#REF!</definedName>
    <definedName name="PPPPPPPPPPPPPP" localSheetId="58">'[6]32CCG94'!#REF!</definedName>
    <definedName name="PPPPPPPPPPPPPP" localSheetId="59">'[6]32CCG94'!#REF!</definedName>
    <definedName name="PPPPPPPPPPPPPP" localSheetId="39">'[6]32CCG94'!#REF!</definedName>
    <definedName name="PPPPPPPPPPPPPP">'[6]32CCG94'!#REF!</definedName>
    <definedName name="PPPPPPPPPPPPPPPPPPPP" localSheetId="74">'[10]32CCG94'!#REF!</definedName>
    <definedName name="PPPPPPPPPPPPPPPPPPPP" localSheetId="41">'[10]32CCG94'!#REF!</definedName>
    <definedName name="PPPPPPPPPPPPPPPPPPPP" localSheetId="31">'[10]32CCG94'!#REF!</definedName>
    <definedName name="PPPPPPPPPPPPPPPPPPPP" localSheetId="62">'[10]32CCG94'!#REF!</definedName>
    <definedName name="PPPPPPPPPPPPPPPPPPPP" localSheetId="28">'[10]32CCG94'!#REF!</definedName>
    <definedName name="PPPPPPPPPPPPPPPPPPPP" localSheetId="42">'[10]32CCG94'!#REF!</definedName>
    <definedName name="PPPPPPPPPPPPPPPPPPPP" localSheetId="43">'[10]32CCG94'!#REF!</definedName>
    <definedName name="PPPPPPPPPPPPPPPPPPPP" localSheetId="48">'[10]32CCG94'!#REF!</definedName>
    <definedName name="PPPPPPPPPPPPPPPPPPPP" localSheetId="58">'[10]32CCG94'!#REF!</definedName>
    <definedName name="PPPPPPPPPPPPPPPPPPPP" localSheetId="59">'[10]32CCG94'!#REF!</definedName>
    <definedName name="PPPPPPPPPPPPPPPPPPPP" localSheetId="39">'[10]32CCG94'!#REF!</definedName>
    <definedName name="PPPPPPPPPPPPPPPPPPPP">'[10]32CCG94'!#REF!</definedName>
    <definedName name="PPPPPPPPPPPPPPPPPPPPPPPP" localSheetId="74">'[6]32CCG94'!#REF!</definedName>
    <definedName name="PPPPPPPPPPPPPPPPPPPPPPPP" localSheetId="41">'[6]32CCG94'!#REF!</definedName>
    <definedName name="PPPPPPPPPPPPPPPPPPPPPPPP" localSheetId="31">'[6]32CCG94'!#REF!</definedName>
    <definedName name="PPPPPPPPPPPPPPPPPPPPPPPP" localSheetId="62">'[6]32CCG94'!#REF!</definedName>
    <definedName name="PPPPPPPPPPPPPPPPPPPPPPPP" localSheetId="28">'[6]32CCG94'!#REF!</definedName>
    <definedName name="PPPPPPPPPPPPPPPPPPPPPPPP" localSheetId="42">'[6]32CCG94'!#REF!</definedName>
    <definedName name="PPPPPPPPPPPPPPPPPPPPPPPP" localSheetId="43">'[6]32CCG94'!#REF!</definedName>
    <definedName name="PPPPPPPPPPPPPPPPPPPPPPPP" localSheetId="48">'[6]32CCG94'!#REF!</definedName>
    <definedName name="PPPPPPPPPPPPPPPPPPPPPPPP" localSheetId="58">'[6]32CCG94'!#REF!</definedName>
    <definedName name="PPPPPPPPPPPPPPPPPPPPPPPP" localSheetId="59">'[6]32CCG94'!#REF!</definedName>
    <definedName name="PPPPPPPPPPPPPPPPPPPPPPPP" localSheetId="39">'[6]32CCG94'!#REF!</definedName>
    <definedName name="PPPPPPPPPPPPPPPPPPPPPPPP">'[6]32CCG94'!#REF!</definedName>
    <definedName name="PR_M10" localSheetId="41">#REF!</definedName>
    <definedName name="PR_M10" localSheetId="31">#REF!</definedName>
    <definedName name="PR_M10" localSheetId="30">#REF!</definedName>
    <definedName name="PR_M10" localSheetId="62">#REF!</definedName>
    <definedName name="PR_M10" localSheetId="28">#REF!</definedName>
    <definedName name="PR_M10" localSheetId="42">#REF!</definedName>
    <definedName name="PR_M10" localSheetId="43">#REF!</definedName>
    <definedName name="PR_M10" localSheetId="23">#REF!</definedName>
    <definedName name="PR_M10" localSheetId="44">#REF!</definedName>
    <definedName name="PR_M10" localSheetId="24">#REF!</definedName>
    <definedName name="PR_M10" localSheetId="48">#REF!</definedName>
    <definedName name="PR_M10" localSheetId="58">#REF!</definedName>
    <definedName name="PR_M10" localSheetId="59">#REF!</definedName>
    <definedName name="PR_M10" localSheetId="39">#REF!</definedName>
    <definedName name="PR_M10">#REF!</definedName>
    <definedName name="PR_M15" localSheetId="41">#REF!</definedName>
    <definedName name="PR_M15" localSheetId="31">#REF!</definedName>
    <definedName name="PR_M15" localSheetId="30">#REF!</definedName>
    <definedName name="PR_M15" localSheetId="62">#REF!</definedName>
    <definedName name="PR_M15" localSheetId="28">#REF!</definedName>
    <definedName name="PR_M15" localSheetId="42">#REF!</definedName>
    <definedName name="PR_M15" localSheetId="43">#REF!</definedName>
    <definedName name="PR_M15" localSheetId="23">#REF!</definedName>
    <definedName name="PR_M15" localSheetId="44">#REF!</definedName>
    <definedName name="PR_M15" localSheetId="24">#REF!</definedName>
    <definedName name="PR_M15" localSheetId="48">#REF!</definedName>
    <definedName name="PR_M15" localSheetId="58">#REF!</definedName>
    <definedName name="PR_M15" localSheetId="59">#REF!</definedName>
    <definedName name="PR_M15" localSheetId="39">#REF!</definedName>
    <definedName name="PR_M15">#REF!</definedName>
    <definedName name="PR_M20" localSheetId="41">#REF!</definedName>
    <definedName name="PR_M20" localSheetId="31">#REF!</definedName>
    <definedName name="PR_M20" localSheetId="30">#REF!</definedName>
    <definedName name="PR_M20" localSheetId="62">#REF!</definedName>
    <definedName name="PR_M20" localSheetId="28">#REF!</definedName>
    <definedName name="PR_M20" localSheetId="42">#REF!</definedName>
    <definedName name="PR_M20" localSheetId="43">#REF!</definedName>
    <definedName name="PR_M20" localSheetId="23">#REF!</definedName>
    <definedName name="PR_M20" localSheetId="44">#REF!</definedName>
    <definedName name="PR_M20" localSheetId="24">#REF!</definedName>
    <definedName name="PR_M20" localSheetId="48">#REF!</definedName>
    <definedName name="PR_M20" localSheetId="58">#REF!</definedName>
    <definedName name="PR_M20" localSheetId="59">#REF!</definedName>
    <definedName name="PR_M20" localSheetId="39">#REF!</definedName>
    <definedName name="PR_M20">#REF!</definedName>
    <definedName name="PR_M25" localSheetId="41">#REF!</definedName>
    <definedName name="PR_M25" localSheetId="31">#REF!</definedName>
    <definedName name="PR_M25" localSheetId="30">#REF!</definedName>
    <definedName name="PR_M25" localSheetId="62">#REF!</definedName>
    <definedName name="PR_M25" localSheetId="28">#REF!</definedName>
    <definedName name="PR_M25" localSheetId="42">#REF!</definedName>
    <definedName name="PR_M25" localSheetId="43">#REF!</definedName>
    <definedName name="PR_M25" localSheetId="48">#REF!</definedName>
    <definedName name="PR_M25" localSheetId="58">#REF!</definedName>
    <definedName name="PR_M25" localSheetId="59">#REF!</definedName>
    <definedName name="PR_M25" localSheetId="39">#REF!</definedName>
    <definedName name="PR_M25">#REF!</definedName>
    <definedName name="PR_M30" localSheetId="41">#REF!</definedName>
    <definedName name="PR_M30" localSheetId="31">#REF!</definedName>
    <definedName name="PR_M30" localSheetId="30">#REF!</definedName>
    <definedName name="PR_M30" localSheetId="62">#REF!</definedName>
    <definedName name="PR_M30" localSheetId="28">#REF!</definedName>
    <definedName name="PR_M30" localSheetId="42">#REF!</definedName>
    <definedName name="PR_M30" localSheetId="43">#REF!</definedName>
    <definedName name="PR_M30" localSheetId="48">#REF!</definedName>
    <definedName name="PR_M30" localSheetId="58">#REF!</definedName>
    <definedName name="PR_M30" localSheetId="59">#REF!</definedName>
    <definedName name="PR_M30" localSheetId="39">#REF!</definedName>
    <definedName name="PR_M30">#REF!</definedName>
    <definedName name="PR_M5" localSheetId="41">#REF!</definedName>
    <definedName name="PR_M5" localSheetId="31">#REF!</definedName>
    <definedName name="PR_M5" localSheetId="30">#REF!</definedName>
    <definedName name="PR_M5" localSheetId="62">#REF!</definedName>
    <definedName name="PR_M5" localSheetId="28">#REF!</definedName>
    <definedName name="PR_M5" localSheetId="42">#REF!</definedName>
    <definedName name="PR_M5" localSheetId="43">#REF!</definedName>
    <definedName name="PR_M5" localSheetId="48">#REF!</definedName>
    <definedName name="PR_M5" localSheetId="58">#REF!</definedName>
    <definedName name="PR_M5" localSheetId="59">#REF!</definedName>
    <definedName name="PR_M5" localSheetId="39">#REF!</definedName>
    <definedName name="PR_M5">#REF!</definedName>
    <definedName name="PR_MONT" localSheetId="41">#REF!</definedName>
    <definedName name="PR_MONT" localSheetId="31">#REF!</definedName>
    <definedName name="PR_MONT" localSheetId="30">#REF!</definedName>
    <definedName name="PR_MONT" localSheetId="62">#REF!</definedName>
    <definedName name="PR_MONT" localSheetId="28">#REF!</definedName>
    <definedName name="PR_MONT" localSheetId="42">#REF!</definedName>
    <definedName name="PR_MONT" localSheetId="43">#REF!</definedName>
    <definedName name="PR_MONT" localSheetId="48">#REF!</definedName>
    <definedName name="PR_MONT" localSheetId="58">#REF!</definedName>
    <definedName name="PR_MONT" localSheetId="59">#REF!</definedName>
    <definedName name="PR_MONT" localSheetId="39">#REF!</definedName>
    <definedName name="PR_MONT">#REF!</definedName>
    <definedName name="PR_P10" localSheetId="41">#REF!</definedName>
    <definedName name="PR_P10" localSheetId="31">#REF!</definedName>
    <definedName name="PR_P10" localSheetId="30">#REF!</definedName>
    <definedName name="PR_P10" localSheetId="62">#REF!</definedName>
    <definedName name="PR_P10" localSheetId="28">#REF!</definedName>
    <definedName name="PR_P10" localSheetId="42">#REF!</definedName>
    <definedName name="PR_P10" localSheetId="43">#REF!</definedName>
    <definedName name="PR_P10" localSheetId="48">#REF!</definedName>
    <definedName name="PR_P10" localSheetId="58">#REF!</definedName>
    <definedName name="PR_P10" localSheetId="59">#REF!</definedName>
    <definedName name="PR_P10" localSheetId="39">#REF!</definedName>
    <definedName name="PR_P10">#REF!</definedName>
    <definedName name="PR_P15" localSheetId="41">#REF!</definedName>
    <definedName name="PR_P15" localSheetId="31">#REF!</definedName>
    <definedName name="PR_P15" localSheetId="30">#REF!</definedName>
    <definedName name="PR_P15" localSheetId="62">#REF!</definedName>
    <definedName name="PR_P15" localSheetId="28">#REF!</definedName>
    <definedName name="PR_P15" localSheetId="42">#REF!</definedName>
    <definedName name="PR_P15" localSheetId="43">#REF!</definedName>
    <definedName name="PR_P15" localSheetId="48">#REF!</definedName>
    <definedName name="PR_P15" localSheetId="58">#REF!</definedName>
    <definedName name="PR_P15" localSheetId="59">#REF!</definedName>
    <definedName name="PR_P15" localSheetId="39">#REF!</definedName>
    <definedName name="PR_P15">#REF!</definedName>
    <definedName name="PR_P20" localSheetId="41">#REF!</definedName>
    <definedName name="PR_P20" localSheetId="31">#REF!</definedName>
    <definedName name="PR_P20" localSheetId="30">#REF!</definedName>
    <definedName name="PR_P20" localSheetId="62">#REF!</definedName>
    <definedName name="PR_P20" localSheetId="28">#REF!</definedName>
    <definedName name="PR_P20" localSheetId="42">#REF!</definedName>
    <definedName name="PR_P20" localSheetId="43">#REF!</definedName>
    <definedName name="PR_P20" localSheetId="48">#REF!</definedName>
    <definedName name="PR_P20" localSheetId="58">#REF!</definedName>
    <definedName name="PR_P20" localSheetId="59">#REF!</definedName>
    <definedName name="PR_P20" localSheetId="39">#REF!</definedName>
    <definedName name="PR_P20">#REF!</definedName>
    <definedName name="PR_P25" localSheetId="41">#REF!</definedName>
    <definedName name="PR_P25" localSheetId="31">#REF!</definedName>
    <definedName name="PR_P25" localSheetId="30">#REF!</definedName>
    <definedName name="PR_P25" localSheetId="62">#REF!</definedName>
    <definedName name="PR_P25" localSheetId="28">#REF!</definedName>
    <definedName name="PR_P25" localSheetId="42">#REF!</definedName>
    <definedName name="PR_P25" localSheetId="43">#REF!</definedName>
    <definedName name="PR_P25" localSheetId="48">#REF!</definedName>
    <definedName name="PR_P25" localSheetId="58">#REF!</definedName>
    <definedName name="PR_P25" localSheetId="59">#REF!</definedName>
    <definedName name="PR_P25" localSheetId="39">#REF!</definedName>
    <definedName name="PR_P25">#REF!</definedName>
    <definedName name="PR_P30" localSheetId="41">#REF!</definedName>
    <definedName name="PR_P30" localSheetId="31">#REF!</definedName>
    <definedName name="PR_P30" localSheetId="30">#REF!</definedName>
    <definedName name="PR_P30" localSheetId="62">#REF!</definedName>
    <definedName name="PR_P30" localSheetId="28">#REF!</definedName>
    <definedName name="PR_P30" localSheetId="42">#REF!</definedName>
    <definedName name="PR_P30" localSheetId="43">#REF!</definedName>
    <definedName name="PR_P30" localSheetId="48">#REF!</definedName>
    <definedName name="PR_P30" localSheetId="58">#REF!</definedName>
    <definedName name="PR_P30" localSheetId="59">#REF!</definedName>
    <definedName name="PR_P30" localSheetId="39">#REF!</definedName>
    <definedName name="PR_P30">#REF!</definedName>
    <definedName name="PR_P5" localSheetId="41">#REF!</definedName>
    <definedName name="PR_P5" localSheetId="31">#REF!</definedName>
    <definedName name="PR_P5" localSheetId="30">#REF!</definedName>
    <definedName name="PR_P5" localSheetId="62">#REF!</definedName>
    <definedName name="PR_P5" localSheetId="28">#REF!</definedName>
    <definedName name="PR_P5" localSheetId="42">#REF!</definedName>
    <definedName name="PR_P5" localSheetId="43">#REF!</definedName>
    <definedName name="PR_P5" localSheetId="48">#REF!</definedName>
    <definedName name="PR_P5" localSheetId="58">#REF!</definedName>
    <definedName name="PR_P5" localSheetId="59">#REF!</definedName>
    <definedName name="PR_P5" localSheetId="39">#REF!</definedName>
    <definedName name="PR_P5">#REF!</definedName>
    <definedName name="PR_PLAT" localSheetId="41">#REF!</definedName>
    <definedName name="PR_PLAT" localSheetId="31">#REF!</definedName>
    <definedName name="PR_PLAT" localSheetId="30">#REF!</definedName>
    <definedName name="PR_PLAT" localSheetId="62">#REF!</definedName>
    <definedName name="PR_PLAT" localSheetId="28">#REF!</definedName>
    <definedName name="PR_PLAT" localSheetId="42">#REF!</definedName>
    <definedName name="PR_PLAT" localSheetId="43">#REF!</definedName>
    <definedName name="PR_PLAT" localSheetId="48">#REF!</definedName>
    <definedName name="PR_PLAT" localSheetId="58">#REF!</definedName>
    <definedName name="PR_PLAT" localSheetId="59">#REF!</definedName>
    <definedName name="PR_PLAT" localSheetId="39">#REF!</definedName>
    <definedName name="PR_PLAT">#REF!</definedName>
    <definedName name="Print_Area_MI" localSheetId="74">#REF!</definedName>
    <definedName name="Print_Area_MI" localSheetId="41">#REF!</definedName>
    <definedName name="Print_Area_MI" localSheetId="31">#REF!</definedName>
    <definedName name="Print_Area_MI" localSheetId="30">#REF!</definedName>
    <definedName name="Print_Area_MI" localSheetId="62">#REF!</definedName>
    <definedName name="Print_Area_MI" localSheetId="28">#REF!</definedName>
    <definedName name="Print_Area_MI" localSheetId="42">#REF!</definedName>
    <definedName name="Print_Area_MI" localSheetId="43">#REF!</definedName>
    <definedName name="Print_Area_MI" localSheetId="48">#REF!</definedName>
    <definedName name="Print_Area_MI" localSheetId="58">#REF!</definedName>
    <definedName name="Print_Area_MI" localSheetId="59">#REF!</definedName>
    <definedName name="Print_Area_MI" localSheetId="39">#REF!</definedName>
    <definedName name="Print_Area_MI">#REF!</definedName>
    <definedName name="profesional" localSheetId="41">#REF!</definedName>
    <definedName name="profesional" localSheetId="42">#REF!</definedName>
    <definedName name="profesional" localSheetId="43">#REF!</definedName>
    <definedName name="profesional" localSheetId="48">#REF!</definedName>
    <definedName name="profesional" localSheetId="58">#REF!</definedName>
    <definedName name="profesional" localSheetId="59">#REF!</definedName>
    <definedName name="profesional" localSheetId="39">#REF!</definedName>
    <definedName name="profesional">#REF!</definedName>
    <definedName name="Profesor">[15]rangos!$C$2:$C$32</definedName>
    <definedName name="PV_10" localSheetId="41">#REF!</definedName>
    <definedName name="PV_10" localSheetId="31">#REF!</definedName>
    <definedName name="PV_10" localSheetId="30">#REF!</definedName>
    <definedName name="PV_10" localSheetId="62">#REF!</definedName>
    <definedName name="PV_10" localSheetId="28">#REF!</definedName>
    <definedName name="PV_10" localSheetId="42">#REF!</definedName>
    <definedName name="PV_10" localSheetId="43">#REF!</definedName>
    <definedName name="PV_10" localSheetId="23">#REF!</definedName>
    <definedName name="PV_10" localSheetId="44">#REF!</definedName>
    <definedName name="PV_10" localSheetId="24">#REF!</definedName>
    <definedName name="PV_10" localSheetId="48">#REF!</definedName>
    <definedName name="PV_10" localSheetId="58">#REF!</definedName>
    <definedName name="PV_10" localSheetId="59">#REF!</definedName>
    <definedName name="PV_10" localSheetId="39">#REF!</definedName>
    <definedName name="PV_10">#REF!</definedName>
    <definedName name="PV_11" localSheetId="41">#REF!</definedName>
    <definedName name="PV_11" localSheetId="31">#REF!</definedName>
    <definedName name="PV_11" localSheetId="30">#REF!</definedName>
    <definedName name="PV_11" localSheetId="62">#REF!</definedName>
    <definedName name="PV_11" localSheetId="28">#REF!</definedName>
    <definedName name="PV_11" localSheetId="42">#REF!</definedName>
    <definedName name="PV_11" localSheetId="43">#REF!</definedName>
    <definedName name="PV_11" localSheetId="23">#REF!</definedName>
    <definedName name="PV_11" localSheetId="44">#REF!</definedName>
    <definedName name="PV_11" localSheetId="24">#REF!</definedName>
    <definedName name="PV_11" localSheetId="48">#REF!</definedName>
    <definedName name="PV_11" localSheetId="58">#REF!</definedName>
    <definedName name="PV_11" localSheetId="59">#REF!</definedName>
    <definedName name="PV_11" localSheetId="39">#REF!</definedName>
    <definedName name="PV_11">#REF!</definedName>
    <definedName name="PV_12" localSheetId="41">#REF!</definedName>
    <definedName name="PV_12" localSheetId="31">#REF!</definedName>
    <definedName name="PV_12" localSheetId="30">#REF!</definedName>
    <definedName name="PV_12" localSheetId="62">#REF!</definedName>
    <definedName name="PV_12" localSheetId="28">#REF!</definedName>
    <definedName name="PV_12" localSheetId="42">#REF!</definedName>
    <definedName name="PV_12" localSheetId="43">#REF!</definedName>
    <definedName name="PV_12" localSheetId="23">#REF!</definedName>
    <definedName name="PV_12" localSheetId="44">#REF!</definedName>
    <definedName name="PV_12" localSheetId="24">#REF!</definedName>
    <definedName name="PV_12" localSheetId="48">#REF!</definedName>
    <definedName name="PV_12" localSheetId="58">#REF!</definedName>
    <definedName name="PV_12" localSheetId="59">#REF!</definedName>
    <definedName name="PV_12" localSheetId="39">#REF!</definedName>
    <definedName name="PV_12">#REF!</definedName>
    <definedName name="PV_13" localSheetId="41">#REF!</definedName>
    <definedName name="PV_13" localSheetId="31">#REF!</definedName>
    <definedName name="PV_13" localSheetId="30">#REF!</definedName>
    <definedName name="PV_13" localSheetId="62">#REF!</definedName>
    <definedName name="PV_13" localSheetId="28">#REF!</definedName>
    <definedName name="PV_13" localSheetId="42">#REF!</definedName>
    <definedName name="PV_13" localSheetId="43">#REF!</definedName>
    <definedName name="PV_13" localSheetId="48">#REF!</definedName>
    <definedName name="PV_13" localSheetId="58">#REF!</definedName>
    <definedName name="PV_13" localSheetId="59">#REF!</definedName>
    <definedName name="PV_13" localSheetId="39">#REF!</definedName>
    <definedName name="PV_13">#REF!</definedName>
    <definedName name="PV_14" localSheetId="41">#REF!</definedName>
    <definedName name="PV_14" localSheetId="31">#REF!</definedName>
    <definedName name="PV_14" localSheetId="30">#REF!</definedName>
    <definedName name="PV_14" localSheetId="62">#REF!</definedName>
    <definedName name="PV_14" localSheetId="28">#REF!</definedName>
    <definedName name="PV_14" localSheetId="42">#REF!</definedName>
    <definedName name="PV_14" localSheetId="43">#REF!</definedName>
    <definedName name="PV_14" localSheetId="48">#REF!</definedName>
    <definedName name="PV_14" localSheetId="58">#REF!</definedName>
    <definedName name="PV_14" localSheetId="59">#REF!</definedName>
    <definedName name="PV_14" localSheetId="39">#REF!</definedName>
    <definedName name="PV_14">#REF!</definedName>
    <definedName name="PV_15" localSheetId="41">#REF!</definedName>
    <definedName name="PV_15" localSheetId="31">#REF!</definedName>
    <definedName name="PV_15" localSheetId="30">#REF!</definedName>
    <definedName name="PV_15" localSheetId="62">#REF!</definedName>
    <definedName name="PV_15" localSheetId="28">#REF!</definedName>
    <definedName name="PV_15" localSheetId="42">#REF!</definedName>
    <definedName name="PV_15" localSheetId="43">#REF!</definedName>
    <definedName name="PV_15" localSheetId="48">#REF!</definedName>
    <definedName name="PV_15" localSheetId="58">#REF!</definedName>
    <definedName name="PV_15" localSheetId="59">#REF!</definedName>
    <definedName name="PV_15" localSheetId="39">#REF!</definedName>
    <definedName name="PV_15">#REF!</definedName>
    <definedName name="PV_16" localSheetId="41">#REF!</definedName>
    <definedName name="PV_16" localSheetId="31">#REF!</definedName>
    <definedName name="PV_16" localSheetId="30">#REF!</definedName>
    <definedName name="PV_16" localSheetId="62">#REF!</definedName>
    <definedName name="PV_16" localSheetId="28">#REF!</definedName>
    <definedName name="PV_16" localSheetId="42">#REF!</definedName>
    <definedName name="PV_16" localSheetId="43">#REF!</definedName>
    <definedName name="PV_16" localSheetId="48">#REF!</definedName>
    <definedName name="PV_16" localSheetId="58">#REF!</definedName>
    <definedName name="PV_16" localSheetId="59">#REF!</definedName>
    <definedName name="PV_16" localSheetId="39">#REF!</definedName>
    <definedName name="PV_16">#REF!</definedName>
    <definedName name="PV_17" localSheetId="41">#REF!</definedName>
    <definedName name="PV_17" localSheetId="31">#REF!</definedName>
    <definedName name="PV_17" localSheetId="30">#REF!</definedName>
    <definedName name="PV_17" localSheetId="62">#REF!</definedName>
    <definedName name="PV_17" localSheetId="28">#REF!</definedName>
    <definedName name="PV_17" localSheetId="42">#REF!</definedName>
    <definedName name="PV_17" localSheetId="43">#REF!</definedName>
    <definedName name="PV_17" localSheetId="48">#REF!</definedName>
    <definedName name="PV_17" localSheetId="58">#REF!</definedName>
    <definedName name="PV_17" localSheetId="59">#REF!</definedName>
    <definedName name="PV_17" localSheetId="39">#REF!</definedName>
    <definedName name="PV_17">#REF!</definedName>
    <definedName name="PV_18" localSheetId="41">#REF!</definedName>
    <definedName name="PV_18" localSheetId="31">#REF!</definedName>
    <definedName name="PV_18" localSheetId="30">#REF!</definedName>
    <definedName name="PV_18" localSheetId="62">#REF!</definedName>
    <definedName name="PV_18" localSheetId="28">#REF!</definedName>
    <definedName name="PV_18" localSheetId="42">#REF!</definedName>
    <definedName name="PV_18" localSheetId="43">#REF!</definedName>
    <definedName name="PV_18" localSheetId="48">#REF!</definedName>
    <definedName name="PV_18" localSheetId="58">#REF!</definedName>
    <definedName name="PV_18" localSheetId="59">#REF!</definedName>
    <definedName name="PV_18" localSheetId="39">#REF!</definedName>
    <definedName name="PV_18">#REF!</definedName>
    <definedName name="PV_19" localSheetId="41">#REF!</definedName>
    <definedName name="PV_19" localSheetId="31">#REF!</definedName>
    <definedName name="PV_19" localSheetId="30">#REF!</definedName>
    <definedName name="PV_19" localSheetId="62">#REF!</definedName>
    <definedName name="PV_19" localSheetId="28">#REF!</definedName>
    <definedName name="PV_19" localSheetId="42">#REF!</definedName>
    <definedName name="PV_19" localSheetId="43">#REF!</definedName>
    <definedName name="PV_19" localSheetId="48">#REF!</definedName>
    <definedName name="PV_19" localSheetId="58">#REF!</definedName>
    <definedName name="PV_19" localSheetId="59">#REF!</definedName>
    <definedName name="PV_19" localSheetId="39">#REF!</definedName>
    <definedName name="PV_19">#REF!</definedName>
    <definedName name="PV_20" localSheetId="41">#REF!</definedName>
    <definedName name="PV_20" localSheetId="31">#REF!</definedName>
    <definedName name="PV_20" localSheetId="30">#REF!</definedName>
    <definedName name="PV_20" localSheetId="62">#REF!</definedName>
    <definedName name="PV_20" localSheetId="28">#REF!</definedName>
    <definedName name="PV_20" localSheetId="42">#REF!</definedName>
    <definedName name="PV_20" localSheetId="43">#REF!</definedName>
    <definedName name="PV_20" localSheetId="48">#REF!</definedName>
    <definedName name="PV_20" localSheetId="58">#REF!</definedName>
    <definedName name="PV_20" localSheetId="59">#REF!</definedName>
    <definedName name="PV_20" localSheetId="39">#REF!</definedName>
    <definedName name="PV_20">#REF!</definedName>
    <definedName name="PV_21" localSheetId="41">#REF!</definedName>
    <definedName name="PV_21" localSheetId="31">#REF!</definedName>
    <definedName name="PV_21" localSheetId="30">#REF!</definedName>
    <definedName name="PV_21" localSheetId="62">#REF!</definedName>
    <definedName name="PV_21" localSheetId="28">#REF!</definedName>
    <definedName name="PV_21" localSheetId="42">#REF!</definedName>
    <definedName name="PV_21" localSheetId="43">#REF!</definedName>
    <definedName name="PV_21" localSheetId="48">#REF!</definedName>
    <definedName name="PV_21" localSheetId="58">#REF!</definedName>
    <definedName name="PV_21" localSheetId="59">#REF!</definedName>
    <definedName name="PV_21" localSheetId="39">#REF!</definedName>
    <definedName name="PV_21">#REF!</definedName>
    <definedName name="PV_22" localSheetId="41">#REF!</definedName>
    <definedName name="PV_22" localSheetId="31">#REF!</definedName>
    <definedName name="PV_22" localSheetId="30">#REF!</definedName>
    <definedName name="PV_22" localSheetId="62">#REF!</definedName>
    <definedName name="PV_22" localSheetId="28">#REF!</definedName>
    <definedName name="PV_22" localSheetId="42">#REF!</definedName>
    <definedName name="PV_22" localSheetId="43">#REF!</definedName>
    <definedName name="PV_22" localSheetId="48">#REF!</definedName>
    <definedName name="PV_22" localSheetId="58">#REF!</definedName>
    <definedName name="PV_22" localSheetId="59">#REF!</definedName>
    <definedName name="PV_22" localSheetId="39">#REF!</definedName>
    <definedName name="PV_22">#REF!</definedName>
    <definedName name="PV_23" localSheetId="41">#REF!</definedName>
    <definedName name="PV_23" localSheetId="31">#REF!</definedName>
    <definedName name="PV_23" localSheetId="30">#REF!</definedName>
    <definedName name="PV_23" localSheetId="62">#REF!</definedName>
    <definedName name="PV_23" localSheetId="28">#REF!</definedName>
    <definedName name="PV_23" localSheetId="42">#REF!</definedName>
    <definedName name="PV_23" localSheetId="43">#REF!</definedName>
    <definedName name="PV_23" localSheetId="48">#REF!</definedName>
    <definedName name="PV_23" localSheetId="58">#REF!</definedName>
    <definedName name="PV_23" localSheetId="59">#REF!</definedName>
    <definedName name="PV_23" localSheetId="39">#REF!</definedName>
    <definedName name="PV_23">#REF!</definedName>
    <definedName name="PV_24" localSheetId="41">#REF!</definedName>
    <definedName name="PV_24" localSheetId="31">#REF!</definedName>
    <definedName name="PV_24" localSheetId="30">#REF!</definedName>
    <definedName name="PV_24" localSheetId="62">#REF!</definedName>
    <definedName name="PV_24" localSheetId="28">#REF!</definedName>
    <definedName name="PV_24" localSheetId="42">#REF!</definedName>
    <definedName name="PV_24" localSheetId="43">#REF!</definedName>
    <definedName name="PV_24" localSheetId="48">#REF!</definedName>
    <definedName name="PV_24" localSheetId="58">#REF!</definedName>
    <definedName name="PV_24" localSheetId="59">#REF!</definedName>
    <definedName name="PV_24" localSheetId="39">#REF!</definedName>
    <definedName name="PV_24">#REF!</definedName>
    <definedName name="PV_25" localSheetId="41">#REF!</definedName>
    <definedName name="PV_25" localSheetId="31">#REF!</definedName>
    <definedName name="PV_25" localSheetId="30">#REF!</definedName>
    <definedName name="PV_25" localSheetId="62">#REF!</definedName>
    <definedName name="PV_25" localSheetId="28">#REF!</definedName>
    <definedName name="PV_25" localSheetId="42">#REF!</definedName>
    <definedName name="PV_25" localSheetId="43">#REF!</definedName>
    <definedName name="PV_25" localSheetId="48">#REF!</definedName>
    <definedName name="PV_25" localSheetId="58">#REF!</definedName>
    <definedName name="PV_25" localSheetId="59">#REF!</definedName>
    <definedName name="PV_25" localSheetId="39">#REF!</definedName>
    <definedName name="PV_25">#REF!</definedName>
    <definedName name="PV_26" localSheetId="41">#REF!</definedName>
    <definedName name="PV_26" localSheetId="31">#REF!</definedName>
    <definedName name="PV_26" localSheetId="30">#REF!</definedName>
    <definedName name="PV_26" localSheetId="62">#REF!</definedName>
    <definedName name="PV_26" localSheetId="28">#REF!</definedName>
    <definedName name="PV_26" localSheetId="42">#REF!</definedName>
    <definedName name="PV_26" localSheetId="43">#REF!</definedName>
    <definedName name="PV_26" localSheetId="48">#REF!</definedName>
    <definedName name="PV_26" localSheetId="58">#REF!</definedName>
    <definedName name="PV_26" localSheetId="59">#REF!</definedName>
    <definedName name="PV_26" localSheetId="39">#REF!</definedName>
    <definedName name="PV_26">#REF!</definedName>
    <definedName name="PV_27" localSheetId="41">#REF!</definedName>
    <definedName name="PV_27" localSheetId="31">#REF!</definedName>
    <definedName name="PV_27" localSheetId="30">#REF!</definedName>
    <definedName name="PV_27" localSheetId="62">#REF!</definedName>
    <definedName name="PV_27" localSheetId="28">#REF!</definedName>
    <definedName name="PV_27" localSheetId="42">#REF!</definedName>
    <definedName name="PV_27" localSheetId="43">#REF!</definedName>
    <definedName name="PV_27" localSheetId="48">#REF!</definedName>
    <definedName name="PV_27" localSheetId="58">#REF!</definedName>
    <definedName name="PV_27" localSheetId="59">#REF!</definedName>
    <definedName name="PV_27" localSheetId="39">#REF!</definedName>
    <definedName name="PV_27">#REF!</definedName>
    <definedName name="PV_28" localSheetId="41">#REF!</definedName>
    <definedName name="PV_28" localSheetId="31">#REF!</definedName>
    <definedName name="PV_28" localSheetId="30">#REF!</definedName>
    <definedName name="PV_28" localSheetId="62">#REF!</definedName>
    <definedName name="PV_28" localSheetId="28">#REF!</definedName>
    <definedName name="PV_28" localSheetId="42">#REF!</definedName>
    <definedName name="PV_28" localSheetId="43">#REF!</definedName>
    <definedName name="PV_28" localSheetId="48">#REF!</definedName>
    <definedName name="PV_28" localSheetId="58">#REF!</definedName>
    <definedName name="PV_28" localSheetId="59">#REF!</definedName>
    <definedName name="PV_28" localSheetId="39">#REF!</definedName>
    <definedName name="PV_28">#REF!</definedName>
    <definedName name="PV_29" localSheetId="41">#REF!</definedName>
    <definedName name="PV_29" localSheetId="31">#REF!</definedName>
    <definedName name="PV_29" localSheetId="30">#REF!</definedName>
    <definedName name="PV_29" localSheetId="62">#REF!</definedName>
    <definedName name="PV_29" localSheetId="28">#REF!</definedName>
    <definedName name="PV_29" localSheetId="42">#REF!</definedName>
    <definedName name="PV_29" localSheetId="43">#REF!</definedName>
    <definedName name="PV_29" localSheetId="48">#REF!</definedName>
    <definedName name="PV_29" localSheetId="58">#REF!</definedName>
    <definedName name="PV_29" localSheetId="59">#REF!</definedName>
    <definedName name="PV_29" localSheetId="39">#REF!</definedName>
    <definedName name="PV_29">#REF!</definedName>
    <definedName name="PV_30" localSheetId="41">#REF!</definedName>
    <definedName name="PV_30" localSheetId="31">#REF!</definedName>
    <definedName name="PV_30" localSheetId="30">#REF!</definedName>
    <definedName name="PV_30" localSheetId="62">#REF!</definedName>
    <definedName name="PV_30" localSheetId="28">#REF!</definedName>
    <definedName name="PV_30" localSheetId="42">#REF!</definedName>
    <definedName name="PV_30" localSheetId="43">#REF!</definedName>
    <definedName name="PV_30" localSheetId="48">#REF!</definedName>
    <definedName name="PV_30" localSheetId="58">#REF!</definedName>
    <definedName name="PV_30" localSheetId="59">#REF!</definedName>
    <definedName name="PV_30" localSheetId="39">#REF!</definedName>
    <definedName name="PV_30">#REF!</definedName>
    <definedName name="PV_31" localSheetId="41">#REF!</definedName>
    <definedName name="PV_31" localSheetId="31">#REF!</definedName>
    <definedName name="PV_31" localSheetId="30">#REF!</definedName>
    <definedName name="PV_31" localSheetId="62">#REF!</definedName>
    <definedName name="PV_31" localSheetId="28">#REF!</definedName>
    <definedName name="PV_31" localSheetId="42">#REF!</definedName>
    <definedName name="PV_31" localSheetId="43">#REF!</definedName>
    <definedName name="PV_31" localSheetId="48">#REF!</definedName>
    <definedName name="PV_31" localSheetId="58">#REF!</definedName>
    <definedName name="PV_31" localSheetId="59">#REF!</definedName>
    <definedName name="PV_31" localSheetId="39">#REF!</definedName>
    <definedName name="PV_31">#REF!</definedName>
    <definedName name="PV_32" localSheetId="41">#REF!</definedName>
    <definedName name="PV_32" localSheetId="31">#REF!</definedName>
    <definedName name="PV_32" localSheetId="30">#REF!</definedName>
    <definedName name="PV_32" localSheetId="62">#REF!</definedName>
    <definedName name="PV_32" localSheetId="28">#REF!</definedName>
    <definedName name="PV_32" localSheetId="42">#REF!</definedName>
    <definedName name="PV_32" localSheetId="43">#REF!</definedName>
    <definedName name="PV_32" localSheetId="48">#REF!</definedName>
    <definedName name="PV_32" localSheetId="58">#REF!</definedName>
    <definedName name="PV_32" localSheetId="59">#REF!</definedName>
    <definedName name="PV_32" localSheetId="39">#REF!</definedName>
    <definedName name="PV_32">#REF!</definedName>
    <definedName name="PV_33" localSheetId="41">#REF!</definedName>
    <definedName name="PV_33" localSheetId="31">#REF!</definedName>
    <definedName name="PV_33" localSheetId="30">#REF!</definedName>
    <definedName name="PV_33" localSheetId="62">#REF!</definedName>
    <definedName name="PV_33" localSheetId="28">#REF!</definedName>
    <definedName name="PV_33" localSheetId="42">#REF!</definedName>
    <definedName name="PV_33" localSheetId="43">#REF!</definedName>
    <definedName name="PV_33" localSheetId="48">#REF!</definedName>
    <definedName name="PV_33" localSheetId="58">#REF!</definedName>
    <definedName name="PV_33" localSheetId="59">#REF!</definedName>
    <definedName name="PV_33" localSheetId="39">#REF!</definedName>
    <definedName name="PV_33">#REF!</definedName>
    <definedName name="PV_34" localSheetId="41">#REF!</definedName>
    <definedName name="PV_34" localSheetId="31">#REF!</definedName>
    <definedName name="PV_34" localSheetId="30">#REF!</definedName>
    <definedName name="PV_34" localSheetId="62">#REF!</definedName>
    <definedName name="PV_34" localSheetId="28">#REF!</definedName>
    <definedName name="PV_34" localSheetId="42">#REF!</definedName>
    <definedName name="PV_34" localSheetId="43">#REF!</definedName>
    <definedName name="PV_34" localSheetId="48">#REF!</definedName>
    <definedName name="PV_34" localSheetId="58">#REF!</definedName>
    <definedName name="PV_34" localSheetId="59">#REF!</definedName>
    <definedName name="PV_34" localSheetId="39">#REF!</definedName>
    <definedName name="PV_34">#REF!</definedName>
    <definedName name="PV_35" localSheetId="41">#REF!</definedName>
    <definedName name="PV_35" localSheetId="31">#REF!</definedName>
    <definedName name="PV_35" localSheetId="30">#REF!</definedName>
    <definedName name="PV_35" localSheetId="62">#REF!</definedName>
    <definedName name="PV_35" localSheetId="28">#REF!</definedName>
    <definedName name="PV_35" localSheetId="42">#REF!</definedName>
    <definedName name="PV_35" localSheetId="43">#REF!</definedName>
    <definedName name="PV_35" localSheetId="48">#REF!</definedName>
    <definedName name="PV_35" localSheetId="58">#REF!</definedName>
    <definedName name="PV_35" localSheetId="59">#REF!</definedName>
    <definedName name="PV_35" localSheetId="39">#REF!</definedName>
    <definedName name="PV_35">#REF!</definedName>
    <definedName name="PV_36" localSheetId="41">#REF!</definedName>
    <definedName name="PV_36" localSheetId="31">#REF!</definedName>
    <definedName name="PV_36" localSheetId="30">#REF!</definedName>
    <definedName name="PV_36" localSheetId="62">#REF!</definedName>
    <definedName name="PV_36" localSheetId="28">#REF!</definedName>
    <definedName name="PV_36" localSheetId="42">#REF!</definedName>
    <definedName name="PV_36" localSheetId="43">#REF!</definedName>
    <definedName name="PV_36" localSheetId="48">#REF!</definedName>
    <definedName name="PV_36" localSheetId="58">#REF!</definedName>
    <definedName name="PV_36" localSheetId="59">#REF!</definedName>
    <definedName name="PV_36" localSheetId="39">#REF!</definedName>
    <definedName name="PV_36">#REF!</definedName>
    <definedName name="PV_37" localSheetId="41">#REF!</definedName>
    <definedName name="PV_37" localSheetId="31">#REF!</definedName>
    <definedName name="PV_37" localSheetId="30">#REF!</definedName>
    <definedName name="PV_37" localSheetId="62">#REF!</definedName>
    <definedName name="PV_37" localSheetId="28">#REF!</definedName>
    <definedName name="PV_37" localSheetId="42">#REF!</definedName>
    <definedName name="PV_37" localSheetId="43">#REF!</definedName>
    <definedName name="PV_37" localSheetId="48">#REF!</definedName>
    <definedName name="PV_37" localSheetId="58">#REF!</definedName>
    <definedName name="PV_37" localSheetId="59">#REF!</definedName>
    <definedName name="PV_37" localSheetId="39">#REF!</definedName>
    <definedName name="PV_37">#REF!</definedName>
    <definedName name="PV_38" localSheetId="41">#REF!</definedName>
    <definedName name="PV_38" localSheetId="31">#REF!</definedName>
    <definedName name="PV_38" localSheetId="30">#REF!</definedName>
    <definedName name="PV_38" localSheetId="62">#REF!</definedName>
    <definedName name="PV_38" localSheetId="28">#REF!</definedName>
    <definedName name="PV_38" localSheetId="42">#REF!</definedName>
    <definedName name="PV_38" localSheetId="43">#REF!</definedName>
    <definedName name="PV_38" localSheetId="48">#REF!</definedName>
    <definedName name="PV_38" localSheetId="58">#REF!</definedName>
    <definedName name="PV_38" localSheetId="59">#REF!</definedName>
    <definedName name="PV_38" localSheetId="39">#REF!</definedName>
    <definedName name="PV_38">#REF!</definedName>
    <definedName name="PV_40" localSheetId="41">#REF!</definedName>
    <definedName name="PV_40" localSheetId="31">#REF!</definedName>
    <definedName name="PV_40" localSheetId="30">#REF!</definedName>
    <definedName name="PV_40" localSheetId="62">#REF!</definedName>
    <definedName name="PV_40" localSheetId="28">#REF!</definedName>
    <definedName name="PV_40" localSheetId="42">#REF!</definedName>
    <definedName name="PV_40" localSheetId="43">#REF!</definedName>
    <definedName name="PV_40" localSheetId="48">#REF!</definedName>
    <definedName name="PV_40" localSheetId="58">#REF!</definedName>
    <definedName name="PV_40" localSheetId="59">#REF!</definedName>
    <definedName name="PV_40" localSheetId="39">#REF!</definedName>
    <definedName name="PV_40">#REF!</definedName>
    <definedName name="PV_41" localSheetId="41">#REF!</definedName>
    <definedName name="PV_41" localSheetId="31">#REF!</definedName>
    <definedName name="PV_41" localSheetId="30">#REF!</definedName>
    <definedName name="PV_41" localSheetId="62">#REF!</definedName>
    <definedName name="PV_41" localSheetId="28">#REF!</definedName>
    <definedName name="PV_41" localSheetId="42">#REF!</definedName>
    <definedName name="PV_41" localSheetId="43">#REF!</definedName>
    <definedName name="PV_41" localSheetId="48">#REF!</definedName>
    <definedName name="PV_41" localSheetId="58">#REF!</definedName>
    <definedName name="PV_41" localSheetId="59">#REF!</definedName>
    <definedName name="PV_41" localSheetId="39">#REF!</definedName>
    <definedName name="PV_41">#REF!</definedName>
    <definedName name="q" localSheetId="41">[1]PMI!#REF!</definedName>
    <definedName name="q" localSheetId="62">[1]PMI!#REF!</definedName>
    <definedName name="q" localSheetId="28">[1]PMI!#REF!</definedName>
    <definedName name="q" localSheetId="42">[1]PMI!#REF!</definedName>
    <definedName name="q" localSheetId="43">[1]PMI!#REF!</definedName>
    <definedName name="q" localSheetId="48">[1]PMI!#REF!</definedName>
    <definedName name="q" localSheetId="58">[1]PMI!#REF!</definedName>
    <definedName name="q" localSheetId="59">[1]PMI!#REF!</definedName>
    <definedName name="q" localSheetId="39">[1]PMI!#REF!</definedName>
    <definedName name="q">[1]PMI!#REF!</definedName>
    <definedName name="qazwsx" localSheetId="41">'[8]32CCG94'!#REF!</definedName>
    <definedName name="qazwsx" localSheetId="62">'[8]32CCG94'!#REF!</definedName>
    <definedName name="qazwsx" localSheetId="28">'[8]32CCG94'!#REF!</definedName>
    <definedName name="qazwsx" localSheetId="42">'[8]32CCG94'!#REF!</definedName>
    <definedName name="qazwsx" localSheetId="43">'[8]32CCG94'!#REF!</definedName>
    <definedName name="qazwsx" localSheetId="48">'[8]32CCG94'!#REF!</definedName>
    <definedName name="qazwsx" localSheetId="58">'[8]32CCG94'!#REF!</definedName>
    <definedName name="qazwsx" localSheetId="59">'[8]32CCG94'!#REF!</definedName>
    <definedName name="qazwsx" localSheetId="39">'[8]32CCG94'!#REF!</definedName>
    <definedName name="qazwsx">'[8]32CCG94'!#REF!</definedName>
    <definedName name="qq" localSheetId="41">'[8]32CCG94'!#REF!</definedName>
    <definedName name="qq" localSheetId="62">'[8]32CCG94'!#REF!</definedName>
    <definedName name="qq" localSheetId="28">'[8]32CCG94'!#REF!</definedName>
    <definedName name="qq" localSheetId="42">'[8]32CCG94'!#REF!</definedName>
    <definedName name="qq" localSheetId="43">'[8]32CCG94'!#REF!</definedName>
    <definedName name="qq" localSheetId="48">'[8]32CCG94'!#REF!</definedName>
    <definedName name="qq" localSheetId="58">'[8]32CCG94'!#REF!</definedName>
    <definedName name="qq" localSheetId="59">'[8]32CCG94'!#REF!</definedName>
    <definedName name="qq" localSheetId="39">'[8]32CCG94'!#REF!</definedName>
    <definedName name="qq">'[8]32CCG94'!#REF!</definedName>
    <definedName name="qroo1" localSheetId="41">#REF!</definedName>
    <definedName name="qroo1" localSheetId="31">#REF!</definedName>
    <definedName name="qroo1" localSheetId="30">#REF!</definedName>
    <definedName name="qroo1" localSheetId="62">#REF!</definedName>
    <definedName name="qroo1" localSheetId="28">#REF!</definedName>
    <definedName name="qroo1" localSheetId="42">#REF!</definedName>
    <definedName name="qroo1" localSheetId="43">#REF!</definedName>
    <definedName name="qroo1" localSheetId="23">#REF!</definedName>
    <definedName name="qroo1" localSheetId="44">#REF!</definedName>
    <definedName name="qroo1" localSheetId="24">#REF!</definedName>
    <definedName name="qroo1" localSheetId="48">#REF!</definedName>
    <definedName name="qroo1" localSheetId="58">#REF!</definedName>
    <definedName name="qroo1" localSheetId="59">#REF!</definedName>
    <definedName name="qroo1" localSheetId="39">#REF!</definedName>
    <definedName name="qroo1">#REF!</definedName>
    <definedName name="qroo2" localSheetId="41">#REF!</definedName>
    <definedName name="qroo2" localSheetId="31">#REF!</definedName>
    <definedName name="qroo2" localSheetId="30">#REF!</definedName>
    <definedName name="qroo2" localSheetId="62">#REF!</definedName>
    <definedName name="qroo2" localSheetId="28">#REF!</definedName>
    <definedName name="qroo2" localSheetId="42">#REF!</definedName>
    <definedName name="qroo2" localSheetId="43">#REF!</definedName>
    <definedName name="qroo2" localSheetId="23">#REF!</definedName>
    <definedName name="qroo2" localSheetId="44">#REF!</definedName>
    <definedName name="qroo2" localSheetId="24">#REF!</definedName>
    <definedName name="qroo2" localSheetId="48">#REF!</definedName>
    <definedName name="qroo2" localSheetId="58">#REF!</definedName>
    <definedName name="qroo2" localSheetId="59">#REF!</definedName>
    <definedName name="qroo2" localSheetId="39">#REF!</definedName>
    <definedName name="qroo2">#REF!</definedName>
    <definedName name="RANGO" localSheetId="74">#REF!</definedName>
    <definedName name="RANGO" localSheetId="41">#REF!</definedName>
    <definedName name="RANGO" localSheetId="31">#REF!</definedName>
    <definedName name="RANGO" localSheetId="30">#REF!</definedName>
    <definedName name="RANGO" localSheetId="62">#REF!</definedName>
    <definedName name="RANGO" localSheetId="28">#REF!</definedName>
    <definedName name="RANGO" localSheetId="42">#REF!</definedName>
    <definedName name="RANGO" localSheetId="43">#REF!</definedName>
    <definedName name="RANGO" localSheetId="23">#REF!</definedName>
    <definedName name="RANGO" localSheetId="44">#REF!</definedName>
    <definedName name="RANGO" localSheetId="24">#REF!</definedName>
    <definedName name="RANGO" localSheetId="48">#REF!</definedName>
    <definedName name="RANGO" localSheetId="58">#REF!</definedName>
    <definedName name="RANGO" localSheetId="59">#REF!</definedName>
    <definedName name="RANGO" localSheetId="39">#REF!</definedName>
    <definedName name="RANGO">#REF!</definedName>
    <definedName name="red" localSheetId="41">#REF!</definedName>
    <definedName name="red" localSheetId="31">#REF!</definedName>
    <definedName name="red" localSheetId="30">#REF!</definedName>
    <definedName name="red" localSheetId="62">#REF!</definedName>
    <definedName name="red" localSheetId="28">#REF!</definedName>
    <definedName name="red" localSheetId="42">#REF!</definedName>
    <definedName name="red" localSheetId="43">#REF!</definedName>
    <definedName name="red" localSheetId="48">#REF!</definedName>
    <definedName name="red" localSheetId="58">#REF!</definedName>
    <definedName name="red" localSheetId="59">#REF!</definedName>
    <definedName name="red" localSheetId="39">#REF!</definedName>
    <definedName name="red">#REF!</definedName>
    <definedName name="REGIMEN_LABORAL" localSheetId="74">[17]CATALOGOS!$A$3:$A$4</definedName>
    <definedName name="REGIMEN_LABORAL" localSheetId="31">[17]CATALOGOS!$A$3:$A$4</definedName>
    <definedName name="REGIMEN_LABORAL" localSheetId="30">[17]CATALOGOS!$A$3:$A$4</definedName>
    <definedName name="REGIMEN_LABORAL" localSheetId="62">[17]CATALOGOS!$A$3:$A$4</definedName>
    <definedName name="REGIMEN_LABORAL" localSheetId="73">[17]CATALOGOS!$A$3:$A$4</definedName>
    <definedName name="REGIMEN_LABORAL">[18]CATALOGOS!$A$3:$A$4</definedName>
    <definedName name="rEING" localSheetId="41">#REF!</definedName>
    <definedName name="rEING" localSheetId="31">#REF!</definedName>
    <definedName name="rEING" localSheetId="30">#REF!</definedName>
    <definedName name="rEING" localSheetId="62">#REF!</definedName>
    <definedName name="rEING" localSheetId="28">#REF!</definedName>
    <definedName name="rEING" localSheetId="42">#REF!</definedName>
    <definedName name="rEING" localSheetId="43">#REF!</definedName>
    <definedName name="rEING" localSheetId="23">#REF!</definedName>
    <definedName name="rEING" localSheetId="44">#REF!</definedName>
    <definedName name="rEING" localSheetId="24">#REF!</definedName>
    <definedName name="rEING" localSheetId="48">#REF!</definedName>
    <definedName name="rEING" localSheetId="58">#REF!</definedName>
    <definedName name="rEING" localSheetId="59">#REF!</definedName>
    <definedName name="rEING" localSheetId="39">#REF!</definedName>
    <definedName name="rEING">#REF!</definedName>
    <definedName name="RELACION_LABORAL" localSheetId="74">[17]CATALOGOS!$D$3:$D$4</definedName>
    <definedName name="RELACION_LABORAL" localSheetId="31">[17]CATALOGOS!$D$3:$D$4</definedName>
    <definedName name="RELACION_LABORAL" localSheetId="30">[17]CATALOGOS!$D$3:$D$4</definedName>
    <definedName name="RELACION_LABORAL" localSheetId="62">[17]CATALOGOS!$D$3:$D$4</definedName>
    <definedName name="RELACION_LABORAL" localSheetId="73">[17]CATALOGOS!$D$3:$D$4</definedName>
    <definedName name="RELACION_LABORAL">[18]CATALOGOS!$D$3:$D$4</definedName>
    <definedName name="rez" localSheetId="41" hidden="1">#REF!</definedName>
    <definedName name="rez" localSheetId="31" hidden="1">#REF!</definedName>
    <definedName name="rez" localSheetId="30" hidden="1">#REF!</definedName>
    <definedName name="rez" localSheetId="62" hidden="1">#REF!</definedName>
    <definedName name="rez" localSheetId="75" hidden="1">#REF!</definedName>
    <definedName name="rez" localSheetId="28" hidden="1">#REF!</definedName>
    <definedName name="rez" localSheetId="42" hidden="1">#REF!</definedName>
    <definedName name="rez" localSheetId="43" hidden="1">#REF!</definedName>
    <definedName name="rez" localSheetId="23" hidden="1">#REF!</definedName>
    <definedName name="rez" localSheetId="44" hidden="1">#REF!</definedName>
    <definedName name="rez" localSheetId="24" hidden="1">#REF!</definedName>
    <definedName name="rez" localSheetId="48" hidden="1">#REF!</definedName>
    <definedName name="rez" localSheetId="58" hidden="1">#REF!</definedName>
    <definedName name="rez" localSheetId="59" hidden="1">#REF!</definedName>
    <definedName name="rez" localSheetId="39" hidden="1">#REF!</definedName>
    <definedName name="rez" hidden="1">#REF!</definedName>
    <definedName name="rgh" localSheetId="74">'[9]32CCG94'!#REF!</definedName>
    <definedName name="rgh" localSheetId="41">'[9]32CCG94'!#REF!</definedName>
    <definedName name="rgh" localSheetId="31">'[9]32CCG94'!#REF!</definedName>
    <definedName name="rgh" localSheetId="62">'[9]32CCG94'!#REF!</definedName>
    <definedName name="rgh" localSheetId="28">'[9]32CCG94'!#REF!</definedName>
    <definedName name="rgh" localSheetId="42">'[9]32CCG94'!#REF!</definedName>
    <definedName name="rgh" localSheetId="43">'[9]32CCG94'!#REF!</definedName>
    <definedName name="rgh" localSheetId="23">'[9]32CCG94'!#REF!</definedName>
    <definedName name="rgh" localSheetId="44">'[9]32CCG94'!#REF!</definedName>
    <definedName name="rgh" localSheetId="24">'[9]32CCG94'!#REF!</definedName>
    <definedName name="rgh" localSheetId="48">'[9]32CCG94'!#REF!</definedName>
    <definedName name="rgh" localSheetId="58">'[9]32CCG94'!#REF!</definedName>
    <definedName name="rgh" localSheetId="59">'[9]32CCG94'!#REF!</definedName>
    <definedName name="rgh" localSheetId="39">'[9]32CCG94'!#REF!</definedName>
    <definedName name="rgh">'[9]32CCG94'!#REF!</definedName>
    <definedName name="rty" localSheetId="74">'[5]32CCG94'!#REF!</definedName>
    <definedName name="rty" localSheetId="41">'[5]32CCG94'!#REF!</definedName>
    <definedName name="rty" localSheetId="31">'[5]32CCG94'!#REF!</definedName>
    <definedName name="rty" localSheetId="62">'[5]32CCG94'!#REF!</definedName>
    <definedName name="rty" localSheetId="28">'[5]32CCG94'!#REF!</definedName>
    <definedName name="rty" localSheetId="42">'[5]32CCG94'!#REF!</definedName>
    <definedName name="rty" localSheetId="43">'[5]32CCG94'!#REF!</definedName>
    <definedName name="rty" localSheetId="23">'[5]32CCG94'!#REF!</definedName>
    <definedName name="rty" localSheetId="44">'[5]32CCG94'!#REF!</definedName>
    <definedName name="rty" localSheetId="24">'[5]32CCG94'!#REF!</definedName>
    <definedName name="rty" localSheetId="48">'[5]32CCG94'!#REF!</definedName>
    <definedName name="rty" localSheetId="58">'[5]32CCG94'!#REF!</definedName>
    <definedName name="rty" localSheetId="59">'[5]32CCG94'!#REF!</definedName>
    <definedName name="rty" localSheetId="39">'[5]32CCG94'!#REF!</definedName>
    <definedName name="rty">'[5]32CCG94'!#REF!</definedName>
    <definedName name="s" localSheetId="74">#REF!</definedName>
    <definedName name="s" localSheetId="41">#REF!</definedName>
    <definedName name="s" localSheetId="31">#REF!</definedName>
    <definedName name="s" localSheetId="30">#REF!</definedName>
    <definedName name="s" localSheetId="62">#REF!</definedName>
    <definedName name="s" localSheetId="28">#REF!</definedName>
    <definedName name="s" localSheetId="42">#REF!</definedName>
    <definedName name="s" localSheetId="43">#REF!</definedName>
    <definedName name="s" localSheetId="23">#REF!</definedName>
    <definedName name="s" localSheetId="44">#REF!</definedName>
    <definedName name="s" localSheetId="24">#REF!</definedName>
    <definedName name="s" localSheetId="48">#REF!</definedName>
    <definedName name="s" localSheetId="58">#REF!</definedName>
    <definedName name="s" localSheetId="59">#REF!</definedName>
    <definedName name="s" localSheetId="39">#REF!</definedName>
    <definedName name="s">#REF!</definedName>
    <definedName name="S_AA" localSheetId="41">#REF!</definedName>
    <definedName name="S_AA" localSheetId="31">#REF!</definedName>
    <definedName name="S_AA" localSheetId="30">#REF!</definedName>
    <definedName name="S_AA" localSheetId="62">#REF!</definedName>
    <definedName name="S_AA" localSheetId="28">#REF!</definedName>
    <definedName name="S_AA" localSheetId="42">#REF!</definedName>
    <definedName name="S_AA" localSheetId="43">#REF!</definedName>
    <definedName name="S_AA" localSheetId="23">#REF!</definedName>
    <definedName name="S_AA" localSheetId="44">#REF!</definedName>
    <definedName name="S_AA" localSheetId="24">#REF!</definedName>
    <definedName name="S_AA" localSheetId="48">#REF!</definedName>
    <definedName name="S_AA" localSheetId="58">#REF!</definedName>
    <definedName name="S_AA" localSheetId="59">#REF!</definedName>
    <definedName name="S_AA" localSheetId="39">#REF!</definedName>
    <definedName name="S_AA">#REF!</definedName>
    <definedName name="S_AGUIM" localSheetId="41">#REF!</definedName>
    <definedName name="S_AGUIM" localSheetId="31">#REF!</definedName>
    <definedName name="S_AGUIM" localSheetId="30">#REF!</definedName>
    <definedName name="S_AGUIM" localSheetId="62">#REF!</definedName>
    <definedName name="S_AGUIM" localSheetId="28">#REF!</definedName>
    <definedName name="S_AGUIM" localSheetId="42">#REF!</definedName>
    <definedName name="S_AGUIM" localSheetId="43">#REF!</definedName>
    <definedName name="S_AGUIM" localSheetId="23">#REF!</definedName>
    <definedName name="S_AGUIM" localSheetId="44">#REF!</definedName>
    <definedName name="S_AGUIM" localSheetId="24">#REF!</definedName>
    <definedName name="S_AGUIM" localSheetId="48">#REF!</definedName>
    <definedName name="S_AGUIM" localSheetId="58">#REF!</definedName>
    <definedName name="S_AGUIM" localSheetId="59">#REF!</definedName>
    <definedName name="S_AGUIM" localSheetId="39">#REF!</definedName>
    <definedName name="S_AGUIM">#REF!</definedName>
    <definedName name="S_AGUIO" localSheetId="41">#REF!</definedName>
    <definedName name="S_AGUIO" localSheetId="31">#REF!</definedName>
    <definedName name="S_AGUIO" localSheetId="30">#REF!</definedName>
    <definedName name="S_AGUIO" localSheetId="62">#REF!</definedName>
    <definedName name="S_AGUIO" localSheetId="28">#REF!</definedName>
    <definedName name="S_AGUIO" localSheetId="42">#REF!</definedName>
    <definedName name="S_AGUIO" localSheetId="43">#REF!</definedName>
    <definedName name="S_AGUIO" localSheetId="48">#REF!</definedName>
    <definedName name="S_AGUIO" localSheetId="58">#REF!</definedName>
    <definedName name="S_AGUIO" localSheetId="59">#REF!</definedName>
    <definedName name="S_AGUIO" localSheetId="39">#REF!</definedName>
    <definedName name="S_AGUIO">#REF!</definedName>
    <definedName name="S_AL" localSheetId="41">#REF!</definedName>
    <definedName name="S_AL" localSheetId="31">#REF!</definedName>
    <definedName name="S_AL" localSheetId="30">#REF!</definedName>
    <definedName name="S_AL" localSheetId="62">#REF!</definedName>
    <definedName name="S_AL" localSheetId="28">#REF!</definedName>
    <definedName name="S_AL" localSheetId="42">#REF!</definedName>
    <definedName name="S_AL" localSheetId="43">#REF!</definedName>
    <definedName name="S_AL" localSheetId="48">#REF!</definedName>
    <definedName name="S_AL" localSheetId="58">#REF!</definedName>
    <definedName name="S_AL" localSheetId="59">#REF!</definedName>
    <definedName name="S_AL" localSheetId="39">#REF!</definedName>
    <definedName name="S_AL">#REF!</definedName>
    <definedName name="S_CESANTIA" localSheetId="41">#REF!</definedName>
    <definedName name="S_CESANTIA" localSheetId="31">#REF!</definedName>
    <definedName name="S_CESANTIA" localSheetId="30">#REF!</definedName>
    <definedName name="S_CESANTIA" localSheetId="62">#REF!</definedName>
    <definedName name="S_CESANTIA" localSheetId="28">#REF!</definedName>
    <definedName name="S_CESANTIA" localSheetId="42">#REF!</definedName>
    <definedName name="S_CESANTIA" localSheetId="43">#REF!</definedName>
    <definedName name="S_CESANTIA" localSheetId="48">#REF!</definedName>
    <definedName name="S_CESANTIA" localSheetId="58">#REF!</definedName>
    <definedName name="S_CESANTIA" localSheetId="59">#REF!</definedName>
    <definedName name="S_CESANTIA" localSheetId="39">#REF!</definedName>
    <definedName name="S_CESANTIA">#REF!</definedName>
    <definedName name="S_GFAM" localSheetId="41">#REF!</definedName>
    <definedName name="S_GFAM" localSheetId="31">#REF!</definedName>
    <definedName name="S_GFAM" localSheetId="30">#REF!</definedName>
    <definedName name="S_GFAM" localSheetId="62">#REF!</definedName>
    <definedName name="S_GFAM" localSheetId="28">#REF!</definedName>
    <definedName name="S_GFAM" localSheetId="42">#REF!</definedName>
    <definedName name="S_GFAM" localSheetId="43">#REF!</definedName>
    <definedName name="S_GFAM" localSheetId="48">#REF!</definedName>
    <definedName name="S_GFAM" localSheetId="58">#REF!</definedName>
    <definedName name="S_GFAM" localSheetId="59">#REF!</definedName>
    <definedName name="S_GFAM" localSheetId="39">#REF!</definedName>
    <definedName name="S_GFAM">#REF!</definedName>
    <definedName name="S_ISRAGUIO" localSheetId="41">#REF!</definedName>
    <definedName name="S_ISRAGUIO" localSheetId="31">#REF!</definedName>
    <definedName name="S_ISRAGUIO" localSheetId="30">#REF!</definedName>
    <definedName name="S_ISRAGUIO" localSheetId="62">#REF!</definedName>
    <definedName name="S_ISRAGUIO" localSheetId="28">#REF!</definedName>
    <definedName name="S_ISRAGUIO" localSheetId="42">#REF!</definedName>
    <definedName name="S_ISRAGUIO" localSheetId="43">#REF!</definedName>
    <definedName name="S_ISRAGUIO" localSheetId="48">#REF!</definedName>
    <definedName name="S_ISRAGUIO" localSheetId="58">#REF!</definedName>
    <definedName name="S_ISRAGUIO" localSheetId="59">#REF!</definedName>
    <definedName name="S_ISRAGUIO" localSheetId="39">#REF!</definedName>
    <definedName name="S_ISRAGUIO">#REF!</definedName>
    <definedName name="S_ISRGFAM" localSheetId="41">#REF!</definedName>
    <definedName name="S_ISRGFAM" localSheetId="31">#REF!</definedName>
    <definedName name="S_ISRGFAM" localSheetId="30">#REF!</definedName>
    <definedName name="S_ISRGFAM" localSheetId="62">#REF!</definedName>
    <definedName name="S_ISRGFAM" localSheetId="28">#REF!</definedName>
    <definedName name="S_ISRGFAM" localSheetId="42">#REF!</definedName>
    <definedName name="S_ISRGFAM" localSheetId="43">#REF!</definedName>
    <definedName name="S_ISRGFAM" localSheetId="48">#REF!</definedName>
    <definedName name="S_ISRGFAM" localSheetId="58">#REF!</definedName>
    <definedName name="S_ISRGFAM" localSheetId="59">#REF!</definedName>
    <definedName name="S_ISRGFAM" localSheetId="39">#REF!</definedName>
    <definedName name="S_ISRGFAM">#REF!</definedName>
    <definedName name="S_ISRPV" localSheetId="41">#REF!</definedName>
    <definedName name="S_ISRPV" localSheetId="31">#REF!</definedName>
    <definedName name="S_ISRPV" localSheetId="30">#REF!</definedName>
    <definedName name="S_ISRPV" localSheetId="62">#REF!</definedName>
    <definedName name="S_ISRPV" localSheetId="28">#REF!</definedName>
    <definedName name="S_ISRPV" localSheetId="42">#REF!</definedName>
    <definedName name="S_ISRPV" localSheetId="43">#REF!</definedName>
    <definedName name="S_ISRPV" localSheetId="48">#REF!</definedName>
    <definedName name="S_ISRPV" localSheetId="58">#REF!</definedName>
    <definedName name="S_ISRPV" localSheetId="59">#REF!</definedName>
    <definedName name="S_ISRPV" localSheetId="39">#REF!</definedName>
    <definedName name="S_ISRPV">#REF!</definedName>
    <definedName name="S_ISSSTE" localSheetId="41">#REF!</definedName>
    <definedName name="S_ISSSTE" localSheetId="31">#REF!</definedName>
    <definedName name="S_ISSSTE" localSheetId="30">#REF!</definedName>
    <definedName name="S_ISSSTE" localSheetId="62">#REF!</definedName>
    <definedName name="S_ISSSTE" localSheetId="28">#REF!</definedName>
    <definedName name="S_ISSSTE" localSheetId="42">#REF!</definedName>
    <definedName name="S_ISSSTE" localSheetId="43">#REF!</definedName>
    <definedName name="S_ISSSTE" localSheetId="48">#REF!</definedName>
    <definedName name="S_ISSSTE" localSheetId="58">#REF!</definedName>
    <definedName name="S_ISSSTE" localSheetId="59">#REF!</definedName>
    <definedName name="S_ISSSTE" localSheetId="39">#REF!</definedName>
    <definedName name="S_ISSSTE">#REF!</definedName>
    <definedName name="S_PVM" localSheetId="41">#REF!</definedName>
    <definedName name="S_PVM" localSheetId="31">#REF!</definedName>
    <definedName name="S_PVM" localSheetId="30">#REF!</definedName>
    <definedName name="S_PVM" localSheetId="62">#REF!</definedName>
    <definedName name="S_PVM" localSheetId="28">#REF!</definedName>
    <definedName name="S_PVM" localSheetId="42">#REF!</definedName>
    <definedName name="S_PVM" localSheetId="43">#REF!</definedName>
    <definedName name="S_PVM" localSheetId="48">#REF!</definedName>
    <definedName name="S_PVM" localSheetId="58">#REF!</definedName>
    <definedName name="S_PVM" localSheetId="59">#REF!</definedName>
    <definedName name="S_PVM" localSheetId="39">#REF!</definedName>
    <definedName name="S_PVM">#REF!</definedName>
    <definedName name="S_PVO" localSheetId="41">#REF!</definedName>
    <definedName name="S_PVO" localSheetId="31">#REF!</definedName>
    <definedName name="S_PVO" localSheetId="30">#REF!</definedName>
    <definedName name="S_PVO" localSheetId="62">#REF!</definedName>
    <definedName name="S_PVO" localSheetId="28">#REF!</definedName>
    <definedName name="S_PVO" localSheetId="42">#REF!</definedName>
    <definedName name="S_PVO" localSheetId="43">#REF!</definedName>
    <definedName name="S_PVO" localSheetId="48">#REF!</definedName>
    <definedName name="S_PVO" localSheetId="58">#REF!</definedName>
    <definedName name="S_PVO" localSheetId="59">#REF!</definedName>
    <definedName name="S_PVO" localSheetId="39">#REF!</definedName>
    <definedName name="S_PVO">#REF!</definedName>
    <definedName name="S_SACESAN" localSheetId="41">#REF!</definedName>
    <definedName name="S_SACESAN" localSheetId="31">#REF!</definedName>
    <definedName name="S_SACESAN" localSheetId="30">#REF!</definedName>
    <definedName name="S_SACESAN" localSheetId="62">#REF!</definedName>
    <definedName name="S_SACESAN" localSheetId="28">#REF!</definedName>
    <definedName name="S_SACESAN" localSheetId="42">#REF!</definedName>
    <definedName name="S_SACESAN" localSheetId="43">#REF!</definedName>
    <definedName name="S_SACESAN" localSheetId="48">#REF!</definedName>
    <definedName name="S_SACESAN" localSheetId="58">#REF!</definedName>
    <definedName name="S_SACESAN" localSheetId="59">#REF!</definedName>
    <definedName name="S_SACESAN" localSheetId="39">#REF!</definedName>
    <definedName name="S_SACESAN">#REF!</definedName>
    <definedName name="S_SAISSSTE" localSheetId="41">#REF!</definedName>
    <definedName name="S_SAISSSTE" localSheetId="31">#REF!</definedName>
    <definedName name="S_SAISSSTE" localSheetId="30">#REF!</definedName>
    <definedName name="S_SAISSSTE" localSheetId="62">#REF!</definedName>
    <definedName name="S_SAISSSTE" localSheetId="28">#REF!</definedName>
    <definedName name="S_SAISSSTE" localSheetId="42">#REF!</definedName>
    <definedName name="S_SAISSSTE" localSheetId="43">#REF!</definedName>
    <definedName name="S_SAISSSTE" localSheetId="48">#REF!</definedName>
    <definedName name="S_SAISSSTE" localSheetId="58">#REF!</definedName>
    <definedName name="S_SAISSSTE" localSheetId="59">#REF!</definedName>
    <definedName name="S_SAISSSTE" localSheetId="39">#REF!</definedName>
    <definedName name="S_SAISSSTE">#REF!</definedName>
    <definedName name="S_VD" localSheetId="41">#REF!</definedName>
    <definedName name="S_VD" localSheetId="31">#REF!</definedName>
    <definedName name="S_VD" localSheetId="30">#REF!</definedName>
    <definedName name="S_VD" localSheetId="62">#REF!</definedName>
    <definedName name="S_VD" localSheetId="28">#REF!</definedName>
    <definedName name="S_VD" localSheetId="42">#REF!</definedName>
    <definedName name="S_VD" localSheetId="43">#REF!</definedName>
    <definedName name="S_VD" localSheetId="48">#REF!</definedName>
    <definedName name="S_VD" localSheetId="58">#REF!</definedName>
    <definedName name="S_VD" localSheetId="59">#REF!</definedName>
    <definedName name="S_VD" localSheetId="39">#REF!</definedName>
    <definedName name="S_VD">#REF!</definedName>
    <definedName name="sadmvo" localSheetId="41">#REF!</definedName>
    <definedName name="sadmvo" localSheetId="31">#REF!</definedName>
    <definedName name="sadmvo" localSheetId="30">#REF!</definedName>
    <definedName name="sadmvo" localSheetId="62">#REF!</definedName>
    <definedName name="sadmvo" localSheetId="28">#REF!</definedName>
    <definedName name="sadmvo" localSheetId="42">#REF!</definedName>
    <definedName name="sadmvo" localSheetId="43">#REF!</definedName>
    <definedName name="sadmvo" localSheetId="48">#REF!</definedName>
    <definedName name="sadmvo" localSheetId="58">#REF!</definedName>
    <definedName name="sadmvo" localSheetId="59">#REF!</definedName>
    <definedName name="sadmvo" localSheetId="39">#REF!</definedName>
    <definedName name="sadmvo">#REF!</definedName>
    <definedName name="SB" localSheetId="41">#REF!</definedName>
    <definedName name="SB" localSheetId="31">#REF!</definedName>
    <definedName name="SB" localSheetId="30">#REF!</definedName>
    <definedName name="SB" localSheetId="62">#REF!</definedName>
    <definedName name="SB" localSheetId="28">#REF!</definedName>
    <definedName name="SB" localSheetId="42">#REF!</definedName>
    <definedName name="SB" localSheetId="43">#REF!</definedName>
    <definedName name="SB" localSheetId="48">#REF!</definedName>
    <definedName name="SB" localSheetId="58">#REF!</definedName>
    <definedName name="SB" localSheetId="59">#REF!</definedName>
    <definedName name="SB" localSheetId="39">#REF!</definedName>
    <definedName name="SB">#REF!</definedName>
    <definedName name="sc" localSheetId="41" hidden="1">#REF!</definedName>
    <definedName name="sc" localSheetId="31" hidden="1">#REF!</definedName>
    <definedName name="sc" localSheetId="30" hidden="1">#REF!</definedName>
    <definedName name="sc" localSheetId="62" hidden="1">#REF!</definedName>
    <definedName name="sc" localSheetId="75" hidden="1">#REF!</definedName>
    <definedName name="sc" localSheetId="28" hidden="1">#REF!</definedName>
    <definedName name="sc" localSheetId="42" hidden="1">#REF!</definedName>
    <definedName name="sc" localSheetId="43" hidden="1">#REF!</definedName>
    <definedName name="sc" localSheetId="48" hidden="1">#REF!</definedName>
    <definedName name="sc" localSheetId="58" hidden="1">#REF!</definedName>
    <definedName name="sc" localSheetId="59" hidden="1">#REF!</definedName>
    <definedName name="sc" localSheetId="39" hidden="1">#REF!</definedName>
    <definedName name="sc" hidden="1">#REF!</definedName>
    <definedName name="ser" localSheetId="41">#REF!</definedName>
    <definedName name="ser" localSheetId="31">#REF!</definedName>
    <definedName name="ser" localSheetId="30">#REF!</definedName>
    <definedName name="ser" localSheetId="62">#REF!</definedName>
    <definedName name="ser" localSheetId="28">#REF!</definedName>
    <definedName name="ser" localSheetId="42">#REF!</definedName>
    <definedName name="ser" localSheetId="43">#REF!</definedName>
    <definedName name="ser" localSheetId="48">#REF!</definedName>
    <definedName name="ser" localSheetId="58">#REF!</definedName>
    <definedName name="ser" localSheetId="59">#REF!</definedName>
    <definedName name="ser" localSheetId="39">#REF!</definedName>
    <definedName name="ser">#REF!</definedName>
    <definedName name="sic" localSheetId="41" hidden="1">#REF!</definedName>
    <definedName name="sic" localSheetId="31" hidden="1">#REF!</definedName>
    <definedName name="sic" localSheetId="30" hidden="1">#REF!</definedName>
    <definedName name="sic" localSheetId="62" hidden="1">#REF!</definedName>
    <definedName name="sic" localSheetId="75" hidden="1">#REF!</definedName>
    <definedName name="sic" localSheetId="28" hidden="1">#REF!</definedName>
    <definedName name="sic" localSheetId="42" hidden="1">#REF!</definedName>
    <definedName name="sic" localSheetId="43" hidden="1">#REF!</definedName>
    <definedName name="sic" localSheetId="48" hidden="1">#REF!</definedName>
    <definedName name="sic" localSheetId="58" hidden="1">#REF!</definedName>
    <definedName name="sic" localSheetId="59" hidden="1">#REF!</definedName>
    <definedName name="sic" localSheetId="39" hidden="1">#REF!</definedName>
    <definedName name="sic" hidden="1">#REF!</definedName>
    <definedName name="SIDESI" localSheetId="41" hidden="1">[2]TABCETDO298!#REF!</definedName>
    <definedName name="SIDESI" localSheetId="62" hidden="1">[2]TABCETDO298!#REF!</definedName>
    <definedName name="SIDESI" localSheetId="75" hidden="1">[2]TABCETDO298!#REF!</definedName>
    <definedName name="SIDESI" localSheetId="28" hidden="1">[2]TABCETDO298!#REF!</definedName>
    <definedName name="SIDESI" localSheetId="42" hidden="1">[2]TABCETDO298!#REF!</definedName>
    <definedName name="SIDESI" localSheetId="43" hidden="1">[2]TABCETDO298!#REF!</definedName>
    <definedName name="SIDESI" localSheetId="48" hidden="1">[2]TABCETDO298!#REF!</definedName>
    <definedName name="SIDESI" localSheetId="58" hidden="1">[2]TABCETDO298!#REF!</definedName>
    <definedName name="SIDESI" localSheetId="59" hidden="1">[2]TABCETDO298!#REF!</definedName>
    <definedName name="SIDESI" localSheetId="39" hidden="1">[2]TABCETDO298!#REF!</definedName>
    <definedName name="SIDESI" hidden="1">[2]TABCETDO298!#REF!</definedName>
    <definedName name="ss" localSheetId="41">#REF!</definedName>
    <definedName name="ss" localSheetId="31">#REF!</definedName>
    <definedName name="ss" localSheetId="30">#REF!</definedName>
    <definedName name="ss" localSheetId="62">#REF!</definedName>
    <definedName name="ss" localSheetId="28">#REF!</definedName>
    <definedName name="ss" localSheetId="42">#REF!</definedName>
    <definedName name="ss" localSheetId="43">#REF!</definedName>
    <definedName name="ss" localSheetId="23">#REF!</definedName>
    <definedName name="ss" localSheetId="44">#REF!</definedName>
    <definedName name="ss" localSheetId="24">#REF!</definedName>
    <definedName name="ss" localSheetId="48">#REF!</definedName>
    <definedName name="ss" localSheetId="58">#REF!</definedName>
    <definedName name="ss" localSheetId="59">#REF!</definedName>
    <definedName name="ss" localSheetId="39">#REF!</definedName>
    <definedName name="ss">#REF!</definedName>
    <definedName name="sssasa" localSheetId="41">#REF!</definedName>
    <definedName name="sssasa" localSheetId="31">#REF!</definedName>
    <definedName name="sssasa" localSheetId="30">#REF!</definedName>
    <definedName name="sssasa" localSheetId="62">#REF!</definedName>
    <definedName name="sssasa" localSheetId="28">#REF!</definedName>
    <definedName name="sssasa" localSheetId="42">#REF!</definedName>
    <definedName name="sssasa" localSheetId="43">#REF!</definedName>
    <definedName name="sssasa" localSheetId="23">#REF!</definedName>
    <definedName name="sssasa" localSheetId="44">#REF!</definedName>
    <definedName name="sssasa" localSheetId="24">#REF!</definedName>
    <definedName name="sssasa" localSheetId="48">#REF!</definedName>
    <definedName name="sssasa" localSheetId="58">#REF!</definedName>
    <definedName name="sssasa" localSheetId="59">#REF!</definedName>
    <definedName name="sssasa" localSheetId="39">#REF!</definedName>
    <definedName name="sssasa">#REF!</definedName>
    <definedName name="SSSS" localSheetId="41">#REF!</definedName>
    <definedName name="SSSS" localSheetId="31">#REF!</definedName>
    <definedName name="SSSS" localSheetId="30">#REF!</definedName>
    <definedName name="SSSS" localSheetId="62">#REF!</definedName>
    <definedName name="SSSS" localSheetId="28">#REF!</definedName>
    <definedName name="SSSS" localSheetId="42">#REF!</definedName>
    <definedName name="SSSS" localSheetId="43">#REF!</definedName>
    <definedName name="SSSS" localSheetId="23">#REF!</definedName>
    <definedName name="SSSS" localSheetId="44">#REF!</definedName>
    <definedName name="SSSS" localSheetId="24">#REF!</definedName>
    <definedName name="SSSS" localSheetId="48">#REF!</definedName>
    <definedName name="SSSS" localSheetId="58">#REF!</definedName>
    <definedName name="SSSS" localSheetId="59">#REF!</definedName>
    <definedName name="SSSS" localSheetId="39">#REF!</definedName>
    <definedName name="SSSS">#REF!</definedName>
    <definedName name="SUBCLASIFICACION" localSheetId="41">#REF!</definedName>
    <definedName name="SUBCLASIFICACION" localSheetId="42">#REF!</definedName>
    <definedName name="SUBCLASIFICACION" localSheetId="43">#REF!</definedName>
    <definedName name="SUBCLASIFICACION" localSheetId="48">#REF!</definedName>
    <definedName name="SUBCLASIFICACION" localSheetId="58">#REF!</definedName>
    <definedName name="SUBCLASIFICACION" localSheetId="59">#REF!</definedName>
    <definedName name="SUBCLASIFICACION" localSheetId="39">#REF!</definedName>
    <definedName name="SUBCLASIFICACION">#REF!</definedName>
    <definedName name="SUELDO_MENSUAL" localSheetId="41">#REF!</definedName>
    <definedName name="SUELDO_MENSUAL" localSheetId="31">#REF!</definedName>
    <definedName name="SUELDO_MENSUAL" localSheetId="30">#REF!</definedName>
    <definedName name="SUELDO_MENSUAL" localSheetId="62">#REF!</definedName>
    <definedName name="SUELDO_MENSUAL" localSheetId="28">#REF!</definedName>
    <definedName name="SUELDO_MENSUAL" localSheetId="42">#REF!</definedName>
    <definedName name="SUELDO_MENSUAL" localSheetId="43">#REF!</definedName>
    <definedName name="SUELDO_MENSUAL" localSheetId="48">#REF!</definedName>
    <definedName name="SUELDO_MENSUAL" localSheetId="58">#REF!</definedName>
    <definedName name="SUELDO_MENSUAL" localSheetId="59">#REF!</definedName>
    <definedName name="SUELDO_MENSUAL" localSheetId="39">#REF!</definedName>
    <definedName name="SUELDO_MENSUAL">#REF!</definedName>
    <definedName name="SUELDOS" localSheetId="41">#REF!</definedName>
    <definedName name="SUELDOS" localSheetId="31">#REF!</definedName>
    <definedName name="SUELDOS" localSheetId="30">#REF!</definedName>
    <definedName name="SUELDOS" localSheetId="62">#REF!</definedName>
    <definedName name="SUELDOS" localSheetId="28">#REF!</definedName>
    <definedName name="SUELDOS" localSheetId="42">#REF!</definedName>
    <definedName name="SUELDOS" localSheetId="43">#REF!</definedName>
    <definedName name="SUELDOS" localSheetId="48">#REF!</definedName>
    <definedName name="SUELDOS" localSheetId="58">#REF!</definedName>
    <definedName name="SUELDOS" localSheetId="59">#REF!</definedName>
    <definedName name="SUELDOS" localSheetId="39">#REF!</definedName>
    <definedName name="SUELDOS">#REF!</definedName>
    <definedName name="tabla" localSheetId="41">#REF!</definedName>
    <definedName name="tabla" localSheetId="31">#REF!</definedName>
    <definedName name="tabla" localSheetId="30">#REF!</definedName>
    <definedName name="tabla" localSheetId="62">#REF!</definedName>
    <definedName name="tabla" localSheetId="28">#REF!</definedName>
    <definedName name="tabla" localSheetId="42">#REF!</definedName>
    <definedName name="tabla" localSheetId="43">#REF!</definedName>
    <definedName name="tabla" localSheetId="48">#REF!</definedName>
    <definedName name="tabla" localSheetId="58">#REF!</definedName>
    <definedName name="tabla" localSheetId="59">#REF!</definedName>
    <definedName name="tabla" localSheetId="39">#REF!</definedName>
    <definedName name="tabla">#REF!</definedName>
    <definedName name="TACADEMICO" localSheetId="41">#REF!</definedName>
    <definedName name="TACADEMICO" localSheetId="31">#REF!</definedName>
    <definedName name="TACADEMICO" localSheetId="30">#REF!</definedName>
    <definedName name="TACADEMICO" localSheetId="62">#REF!</definedName>
    <definedName name="TACADEMICO" localSheetId="28">#REF!</definedName>
    <definedName name="TACADEMICO" localSheetId="42">#REF!</definedName>
    <definedName name="TACADEMICO" localSheetId="43">#REF!</definedName>
    <definedName name="TACADEMICO" localSheetId="48">#REF!</definedName>
    <definedName name="TACADEMICO" localSheetId="58">#REF!</definedName>
    <definedName name="TACADEMICO" localSheetId="59">#REF!</definedName>
    <definedName name="TACADEMICO" localSheetId="39">#REF!</definedName>
    <definedName name="TACADEMICO">#REF!</definedName>
    <definedName name="TBASE" localSheetId="41">#REF!</definedName>
    <definedName name="TBASE" localSheetId="31">#REF!</definedName>
    <definedName name="TBASE" localSheetId="30">#REF!</definedName>
    <definedName name="TBASE" localSheetId="62">#REF!</definedName>
    <definedName name="TBASE" localSheetId="28">#REF!</definedName>
    <definedName name="TBASE" localSheetId="42">#REF!</definedName>
    <definedName name="TBASE" localSheetId="43">#REF!</definedName>
    <definedName name="TBASE" localSheetId="48">#REF!</definedName>
    <definedName name="TBASE" localSheetId="58">#REF!</definedName>
    <definedName name="TBASE" localSheetId="59">#REF!</definedName>
    <definedName name="TBASE" localSheetId="39">#REF!</definedName>
    <definedName name="TBASE">#REF!</definedName>
    <definedName name="TCONFIANZA" localSheetId="41">#REF!</definedName>
    <definedName name="TCONFIANZA" localSheetId="31">#REF!</definedName>
    <definedName name="TCONFIANZA" localSheetId="30">#REF!</definedName>
    <definedName name="TCONFIANZA" localSheetId="62">#REF!</definedName>
    <definedName name="TCONFIANZA" localSheetId="28">#REF!</definedName>
    <definedName name="TCONFIANZA" localSheetId="42">#REF!</definedName>
    <definedName name="TCONFIANZA" localSheetId="43">#REF!</definedName>
    <definedName name="TCONFIANZA" localSheetId="48">#REF!</definedName>
    <definedName name="TCONFIANZA" localSheetId="58">#REF!</definedName>
    <definedName name="TCONFIANZA" localSheetId="59">#REF!</definedName>
    <definedName name="TCONFIANZA" localSheetId="39">#REF!</definedName>
    <definedName name="TCONFIANZA">#REF!</definedName>
    <definedName name="TFUNCIONARIOS" localSheetId="41">#REF!</definedName>
    <definedName name="TFUNCIONARIOS" localSheetId="31">#REF!</definedName>
    <definedName name="TFUNCIONARIOS" localSheetId="30">#REF!</definedName>
    <definedName name="TFUNCIONARIOS" localSheetId="62">#REF!</definedName>
    <definedName name="TFUNCIONARIOS" localSheetId="28">#REF!</definedName>
    <definedName name="TFUNCIONARIOS" localSheetId="42">#REF!</definedName>
    <definedName name="TFUNCIONARIOS" localSheetId="43">#REF!</definedName>
    <definedName name="TFUNCIONARIOS" localSheetId="48">#REF!</definedName>
    <definedName name="TFUNCIONARIOS" localSheetId="58">#REF!</definedName>
    <definedName name="TFUNCIONARIOS" localSheetId="59">#REF!</definedName>
    <definedName name="TFUNCIONARIOS" localSheetId="39">#REF!</definedName>
    <definedName name="TFUNCIONARIOS">#REF!</definedName>
    <definedName name="TIPO_DE_CONVENIO" localSheetId="41">#REF!</definedName>
    <definedName name="TIPO_DE_CONVENIO" localSheetId="42">#REF!</definedName>
    <definedName name="TIPO_DE_CONVENIO" localSheetId="43">#REF!</definedName>
    <definedName name="TIPO_DE_CONVENIO" localSheetId="48">#REF!</definedName>
    <definedName name="TIPO_DE_CONVENIO" localSheetId="58">#REF!</definedName>
    <definedName name="TIPO_DE_CONVENIO" localSheetId="59">#REF!</definedName>
    <definedName name="TIPO_DE_CONVENIO" localSheetId="39">#REF!</definedName>
    <definedName name="TIPO_DE_CONVENIO">#REF!</definedName>
    <definedName name="TIPO_GMM_TIP" localSheetId="74">[17]CATALOGOS!$N$3:$N$4</definedName>
    <definedName name="TIPO_GMM_TIP" localSheetId="31">[17]CATALOGOS!$N$3:$N$4</definedName>
    <definedName name="TIPO_GMM_TIP" localSheetId="30">[17]CATALOGOS!$N$3:$N$4</definedName>
    <definedName name="TIPO_GMM_TIP" localSheetId="62">[17]CATALOGOS!$N$3:$N$4</definedName>
    <definedName name="TIPO_GMM_TIP" localSheetId="73">[17]CATALOGOS!$N$3:$N$4</definedName>
    <definedName name="TIPO_GMM_TIP">[18]CATALOGOS!$N$3:$N$4</definedName>
    <definedName name="TIPO_Q_TIP" localSheetId="74">[17]CATALOGOS!$L$3:$L$5</definedName>
    <definedName name="TIPO_Q_TIP" localSheetId="31">[17]CATALOGOS!$L$3:$L$5</definedName>
    <definedName name="TIPO_Q_TIP" localSheetId="30">[17]CATALOGOS!$L$3:$L$5</definedName>
    <definedName name="TIPO_Q_TIP" localSheetId="62">[17]CATALOGOS!$L$3:$L$5</definedName>
    <definedName name="TIPO_Q_TIP" localSheetId="73">[17]CATALOGOS!$L$3:$L$5</definedName>
    <definedName name="TIPO_Q_TIP">[18]CATALOGOS!$L$3:$L$5</definedName>
    <definedName name="_xlnm.Print_Titles" localSheetId="8">'% de Admisión'!$A:$B,'% de Admisión'!$2:$4</definedName>
    <definedName name="_xlnm.Print_Titles" localSheetId="9">'% de Admisión por sexo'!$A:$A,'% de Admisión por sexo'!$2:$2</definedName>
    <definedName name="_xlnm.Print_Titles" localSheetId="14">'% de Primer Ingreso por sexo'!$A:$A,'% de Primer Ingreso por sexo'!$2:$2</definedName>
    <definedName name="_xlnm.Print_Titles" localSheetId="13">'% Primer Ingreso'!$A:$B,'% Primer Ingreso'!$2:$5</definedName>
    <definedName name="_xlnm.Print_Titles" localSheetId="54">'Actividades deportivas'!$25:$59</definedName>
    <definedName name="_xlnm.Print_Titles" localSheetId="6">Admisión!$A:$B,Admisión!$2:$4</definedName>
    <definedName name="_xlnm.Print_Titles" localSheetId="7">'Admisión por sexo'!$A:$A,'Admisión por sexo'!$2:$2</definedName>
    <definedName name="_xlnm.Print_Titles" localSheetId="17">'Alumnado Activo'!$A:$A,'Alumnado Activo'!$2:$3</definedName>
    <definedName name="_xlnm.Print_Titles" localSheetId="18">'Alumnado Activo por sexo'!$A:$A,'Alumnado Activo por sexo'!$2:$2</definedName>
    <definedName name="_xlnm.Print_Titles" localSheetId="4">Aspirantes!$A:$B,Aspirantes!$2:$5</definedName>
    <definedName name="_xlnm.Print_Titles" localSheetId="5">'Aspirantes por sexo'!$A:$A,'Aspirantes por sexo'!$2:$2</definedName>
    <definedName name="_xlnm.Print_Titles" localSheetId="20">Bajas!$A:$A,Bajas!$2:$5</definedName>
    <definedName name="_xlnm.Print_Titles" localSheetId="28">'Becas alumnos'!$A:$B,'Becas alumnos'!$2:$4</definedName>
    <definedName name="_xlnm.Print_Titles" localSheetId="36">'Definitivos x categoría'!$A:$B</definedName>
    <definedName name="_xlnm.Print_Titles" localSheetId="38">'Definitivos x género'!$A:$B</definedName>
    <definedName name="_xlnm.Print_Titles" localSheetId="37">'Definitivos x grado'!$A:$A</definedName>
    <definedName name="_xlnm.Print_Titles" localSheetId="22">Egreso!$2:$4</definedName>
    <definedName name="_xlnm.Print_Titles" localSheetId="15">Matrícula!$A:$B,Matrícula!$2:$5</definedName>
    <definedName name="_xlnm.Print_Titles" localSheetId="16">'Matrícula por sexo'!$A:$A,'Matrícula por sexo'!$2:$2</definedName>
    <definedName name="_xlnm.Print_Titles" localSheetId="11">'Primer Ingreso'!$A:$B,'Primer Ingreso'!$2:$4</definedName>
    <definedName name="_xlnm.Print_Titles" localSheetId="12">'Primer Ingreso por sexo'!$A:$A,'Primer Ingreso por sexo'!$2:$2</definedName>
    <definedName name="_xlnm.Print_Titles" localSheetId="27">Titulación!$2:$4</definedName>
    <definedName name="_xlnm.Print_Titles" localSheetId="26">'Trimestres para egresar'!$2:$4</definedName>
    <definedName name="Títulos_a_imprimir_IM" localSheetId="74">[2]IPNATM01!$A$2:$IV$18</definedName>
    <definedName name="Títulos_a_imprimir_IM" localSheetId="31">[2]IPNATM01!$A$2:$IV$18</definedName>
    <definedName name="Títulos_a_imprimir_IM" localSheetId="30">[2]IPNATM01!$A$2:$IV$18</definedName>
    <definedName name="Títulos_a_imprimir_IM" localSheetId="62">[2]IPNATM01!$A$2:$IV$18</definedName>
    <definedName name="Títulos_a_imprimir_IM" localSheetId="73">[2]IPNATM01!$A$2:$IV$18</definedName>
    <definedName name="Títulos_a_imprimir_IM">[21]IPNATM01!$A$2:$IV$18</definedName>
    <definedName name="tlax1" localSheetId="41">#REF!</definedName>
    <definedName name="tlax1" localSheetId="31">#REF!</definedName>
    <definedName name="tlax1" localSheetId="30">#REF!</definedName>
    <definedName name="tlax1" localSheetId="62">#REF!</definedName>
    <definedName name="tlax1" localSheetId="28">#REF!</definedName>
    <definedName name="tlax1" localSheetId="42">#REF!</definedName>
    <definedName name="tlax1" localSheetId="43">#REF!</definedName>
    <definedName name="tlax1" localSheetId="23">#REF!</definedName>
    <definedName name="tlax1" localSheetId="44">#REF!</definedName>
    <definedName name="tlax1" localSheetId="24">#REF!</definedName>
    <definedName name="tlax1" localSheetId="48">#REF!</definedName>
    <definedName name="tlax1" localSheetId="58">#REF!</definedName>
    <definedName name="tlax1" localSheetId="59">#REF!</definedName>
    <definedName name="tlax1" localSheetId="39">#REF!</definedName>
    <definedName name="tlax1">#REF!</definedName>
    <definedName name="tlax2" localSheetId="41">#REF!</definedName>
    <definedName name="tlax2" localSheetId="31">#REF!</definedName>
    <definedName name="tlax2" localSheetId="30">#REF!</definedName>
    <definedName name="tlax2" localSheetId="62">#REF!</definedName>
    <definedName name="tlax2" localSheetId="28">#REF!</definedName>
    <definedName name="tlax2" localSheetId="42">#REF!</definedName>
    <definedName name="tlax2" localSheetId="43">#REF!</definedName>
    <definedName name="tlax2" localSheetId="23">#REF!</definedName>
    <definedName name="tlax2" localSheetId="44">#REF!</definedName>
    <definedName name="tlax2" localSheetId="24">#REF!</definedName>
    <definedName name="tlax2" localSheetId="48">#REF!</definedName>
    <definedName name="tlax2" localSheetId="58">#REF!</definedName>
    <definedName name="tlax2" localSheetId="59">#REF!</definedName>
    <definedName name="tlax2" localSheetId="39">#REF!</definedName>
    <definedName name="tlax2">#REF!</definedName>
    <definedName name="Total" localSheetId="41">#REF!</definedName>
    <definedName name="Total" localSheetId="31">#REF!</definedName>
    <definedName name="Total" localSheetId="30">#REF!</definedName>
    <definedName name="Total" localSheetId="62">#REF!</definedName>
    <definedName name="Total" localSheetId="28">#REF!</definedName>
    <definedName name="Total" localSheetId="42">#REF!</definedName>
    <definedName name="Total" localSheetId="43">#REF!</definedName>
    <definedName name="Total" localSheetId="23">#REF!</definedName>
    <definedName name="Total" localSheetId="44">#REF!</definedName>
    <definedName name="Total" localSheetId="24">#REF!</definedName>
    <definedName name="Total" localSheetId="48">#REF!</definedName>
    <definedName name="Total" localSheetId="58">#REF!</definedName>
    <definedName name="Total" localSheetId="59">#REF!</definedName>
    <definedName name="Total" localSheetId="39">#REF!</definedName>
    <definedName name="Total">#REF!</definedName>
    <definedName name="TTTT" localSheetId="74">'[5]32CCG94'!#REF!</definedName>
    <definedName name="TTTT" localSheetId="41">'[5]32CCG94'!#REF!</definedName>
    <definedName name="TTTT" localSheetId="31">'[5]32CCG94'!#REF!</definedName>
    <definedName name="TTTT" localSheetId="62">'[5]32CCG94'!#REF!</definedName>
    <definedName name="TTTT" localSheetId="28">'[5]32CCG94'!#REF!</definedName>
    <definedName name="TTTT" localSheetId="42">'[5]32CCG94'!#REF!</definedName>
    <definedName name="TTTT" localSheetId="43">'[5]32CCG94'!#REF!</definedName>
    <definedName name="TTTT" localSheetId="23">'[5]32CCG94'!#REF!</definedName>
    <definedName name="TTTT" localSheetId="44">'[5]32CCG94'!#REF!</definedName>
    <definedName name="TTTT" localSheetId="24">'[5]32CCG94'!#REF!</definedName>
    <definedName name="TTTT" localSheetId="48">'[5]32CCG94'!#REF!</definedName>
    <definedName name="TTTT" localSheetId="58">'[5]32CCG94'!#REF!</definedName>
    <definedName name="TTTT" localSheetId="59">'[5]32CCG94'!#REF!</definedName>
    <definedName name="TTTT">'[5]32CCG94'!#REF!</definedName>
    <definedName name="Tulanc" localSheetId="74">#REF!</definedName>
    <definedName name="Tulanc" localSheetId="41">#REF!</definedName>
    <definedName name="Tulanc" localSheetId="31">#REF!</definedName>
    <definedName name="Tulanc" localSheetId="30">#REF!</definedName>
    <definedName name="Tulanc" localSheetId="62">#REF!</definedName>
    <definedName name="Tulanc" localSheetId="28">#REF!</definedName>
    <definedName name="Tulanc" localSheetId="42">#REF!</definedName>
    <definedName name="Tulanc" localSheetId="43">#REF!</definedName>
    <definedName name="Tulanc" localSheetId="23">#REF!</definedName>
    <definedName name="Tulanc" localSheetId="44">#REF!</definedName>
    <definedName name="Tulanc" localSheetId="24">#REF!</definedName>
    <definedName name="Tulanc" localSheetId="48">#REF!</definedName>
    <definedName name="Tulanc" localSheetId="58">#REF!</definedName>
    <definedName name="Tulanc" localSheetId="59">#REF!</definedName>
    <definedName name="Tulanc" localSheetId="39">#REF!</definedName>
    <definedName name="Tulanc">#REF!</definedName>
    <definedName name="UABC95" localSheetId="74">'[9]32CCG94'!#REF!</definedName>
    <definedName name="UABC95" localSheetId="41">'[9]32CCG94'!#REF!</definedName>
    <definedName name="UABC95" localSheetId="31">'[9]32CCG94'!#REF!</definedName>
    <definedName name="UABC95" localSheetId="62">'[9]32CCG94'!#REF!</definedName>
    <definedName name="UABC95" localSheetId="28">'[9]32CCG94'!#REF!</definedName>
    <definedName name="UABC95" localSheetId="42">'[9]32CCG94'!#REF!</definedName>
    <definedName name="UABC95" localSheetId="43">'[9]32CCG94'!#REF!</definedName>
    <definedName name="UABC95" localSheetId="23">'[9]32CCG94'!#REF!</definedName>
    <definedName name="UABC95" localSheetId="44">'[9]32CCG94'!#REF!</definedName>
    <definedName name="UABC95" localSheetId="24">'[9]32CCG94'!#REF!</definedName>
    <definedName name="UABC95" localSheetId="48">'[9]32CCG94'!#REF!</definedName>
    <definedName name="UABC95" localSheetId="58">'[9]32CCG94'!#REF!</definedName>
    <definedName name="UABC95" localSheetId="59">'[9]32CCG94'!#REF!</definedName>
    <definedName name="UABC95">'[9]32CCG94'!#REF!</definedName>
    <definedName name="UABC97" localSheetId="74">'[9]32CCG94'!#REF!</definedName>
    <definedName name="UABC97" localSheetId="41">'[9]32CCG94'!#REF!</definedName>
    <definedName name="UABC97" localSheetId="31">'[9]32CCG94'!#REF!</definedName>
    <definedName name="UABC97" localSheetId="62">'[9]32CCG94'!#REF!</definedName>
    <definedName name="UABC97" localSheetId="28">'[9]32CCG94'!#REF!</definedName>
    <definedName name="UABC97" localSheetId="42">'[9]32CCG94'!#REF!</definedName>
    <definedName name="UABC97" localSheetId="43">'[9]32CCG94'!#REF!</definedName>
    <definedName name="UABC97" localSheetId="23">'[9]32CCG94'!#REF!</definedName>
    <definedName name="UABC97" localSheetId="44">'[9]32CCG94'!#REF!</definedName>
    <definedName name="UABC97" localSheetId="24">'[9]32CCG94'!#REF!</definedName>
    <definedName name="UABC97" localSheetId="48">'[9]32CCG94'!#REF!</definedName>
    <definedName name="UABC97" localSheetId="58">'[9]32CCG94'!#REF!</definedName>
    <definedName name="UABC97" localSheetId="59">'[9]32CCG94'!#REF!</definedName>
    <definedName name="UABC97">'[9]32CCG94'!#REF!</definedName>
    <definedName name="USESE" localSheetId="74">[2]planew99!$A$10:$J$130</definedName>
    <definedName name="USESE" localSheetId="31">[2]planew99!$A$10:$J$130</definedName>
    <definedName name="USESE" localSheetId="30">[2]planew99!$A$10:$J$130</definedName>
    <definedName name="USESE" localSheetId="62">[2]planew99!$A$10:$J$130</definedName>
    <definedName name="USESE" localSheetId="73">[2]planew99!$A$10:$J$130</definedName>
    <definedName name="USESE">[22]planew99!$A$10:$J$130</definedName>
    <definedName name="v" localSheetId="41">#REF!</definedName>
    <definedName name="v" localSheetId="31">#REF!</definedName>
    <definedName name="v" localSheetId="30">#REF!</definedName>
    <definedName name="v" localSheetId="62">#REF!</definedName>
    <definedName name="v" localSheetId="28">#REF!</definedName>
    <definedName name="v" localSheetId="42">#REF!</definedName>
    <definedName name="v" localSheetId="43">#REF!</definedName>
    <definedName name="v" localSheetId="23">#REF!</definedName>
    <definedName name="v" localSheetId="44">#REF!</definedName>
    <definedName name="v" localSheetId="24">#REF!</definedName>
    <definedName name="v" localSheetId="48">#REF!</definedName>
    <definedName name="v" localSheetId="58">#REF!</definedName>
    <definedName name="v" localSheetId="59">#REF!</definedName>
    <definedName name="v" localSheetId="39">#REF!</definedName>
    <definedName name="v">#REF!</definedName>
    <definedName name="VEGA" localSheetId="74">'[6]32CCG94'!#REF!</definedName>
    <definedName name="VEGA" localSheetId="41">'[6]32CCG94'!#REF!</definedName>
    <definedName name="VEGA" localSheetId="31">'[6]32CCG94'!#REF!</definedName>
    <definedName name="VEGA" localSheetId="62">'[6]32CCG94'!#REF!</definedName>
    <definedName name="VEGA" localSheetId="28">'[6]32CCG94'!#REF!</definedName>
    <definedName name="VEGA" localSheetId="42">'[6]32CCG94'!#REF!</definedName>
    <definedName name="VEGA" localSheetId="43">'[6]32CCG94'!#REF!</definedName>
    <definedName name="VEGA" localSheetId="23">'[6]32CCG94'!#REF!</definedName>
    <definedName name="VEGA" localSheetId="44">'[6]32CCG94'!#REF!</definedName>
    <definedName name="VEGA" localSheetId="24">'[6]32CCG94'!#REF!</definedName>
    <definedName name="VEGA" localSheetId="48">'[6]32CCG94'!#REF!</definedName>
    <definedName name="VEGA" localSheetId="58">'[6]32CCG94'!#REF!</definedName>
    <definedName name="VEGA" localSheetId="59">'[6]32CCG94'!#REF!</definedName>
    <definedName name="VEGA">'[6]32CCG94'!#REF!</definedName>
    <definedName name="VRREW" localSheetId="74">'[9]32CCG94'!#REF!</definedName>
    <definedName name="VRREW" localSheetId="41">'[9]32CCG94'!#REF!</definedName>
    <definedName name="VRREW" localSheetId="31">'[9]32CCG94'!#REF!</definedName>
    <definedName name="VRREW" localSheetId="62">'[9]32CCG94'!#REF!</definedName>
    <definedName name="VRREW" localSheetId="28">'[9]32CCG94'!#REF!</definedName>
    <definedName name="VRREW" localSheetId="42">'[9]32CCG94'!#REF!</definedName>
    <definedName name="VRREW" localSheetId="43">'[9]32CCG94'!#REF!</definedName>
    <definedName name="VRREW" localSheetId="23">'[9]32CCG94'!#REF!</definedName>
    <definedName name="VRREW" localSheetId="44">'[9]32CCG94'!#REF!</definedName>
    <definedName name="VRREW" localSheetId="24">'[9]32CCG94'!#REF!</definedName>
    <definedName name="VRREW" localSheetId="48">'[9]32CCG94'!#REF!</definedName>
    <definedName name="VRREW" localSheetId="58">'[9]32CCG94'!#REF!</definedName>
    <definedName name="VRREW" localSheetId="59">'[9]32CCG94'!#REF!</definedName>
    <definedName name="VRREW">'[9]32CCG94'!#REF!</definedName>
    <definedName name="VV" localSheetId="74">#REF!</definedName>
    <definedName name="VV" localSheetId="41">#REF!</definedName>
    <definedName name="VV" localSheetId="31">#REF!</definedName>
    <definedName name="VV" localSheetId="30">#REF!</definedName>
    <definedName name="VV" localSheetId="62">#REF!</definedName>
    <definedName name="VV" localSheetId="28">#REF!</definedName>
    <definedName name="VV" localSheetId="42">#REF!</definedName>
    <definedName name="VV" localSheetId="43">#REF!</definedName>
    <definedName name="VV" localSheetId="23">#REF!</definedName>
    <definedName name="VV" localSheetId="44">#REF!</definedName>
    <definedName name="VV" localSheetId="24">#REF!</definedName>
    <definedName name="VV" localSheetId="48">#REF!</definedName>
    <definedName name="VV" localSheetId="58">#REF!</definedName>
    <definedName name="VV" localSheetId="59">#REF!</definedName>
    <definedName name="VV" localSheetId="39">#REF!</definedName>
    <definedName name="VV">#REF!</definedName>
    <definedName name="VVVVVVVVVVVVVVVV" localSheetId="74">'[5]32CCG94'!#REF!</definedName>
    <definedName name="VVVVVVVVVVVVVVVV" localSheetId="41">'[5]32CCG94'!#REF!</definedName>
    <definedName name="VVVVVVVVVVVVVVVV" localSheetId="31">'[5]32CCG94'!#REF!</definedName>
    <definedName name="VVVVVVVVVVVVVVVV" localSheetId="62">'[5]32CCG94'!#REF!</definedName>
    <definedName name="VVVVVVVVVVVVVVVV" localSheetId="28">'[5]32CCG94'!#REF!</definedName>
    <definedName name="VVVVVVVVVVVVVVVV" localSheetId="42">'[5]32CCG94'!#REF!</definedName>
    <definedName name="VVVVVVVVVVVVVVVV" localSheetId="43">'[5]32CCG94'!#REF!</definedName>
    <definedName name="VVVVVVVVVVVVVVVV" localSheetId="23">'[5]32CCG94'!#REF!</definedName>
    <definedName name="VVVVVVVVVVVVVVVV" localSheetId="44">'[5]32CCG94'!#REF!</definedName>
    <definedName name="VVVVVVVVVVVVVVVV" localSheetId="24">'[5]32CCG94'!#REF!</definedName>
    <definedName name="VVVVVVVVVVVVVVVV" localSheetId="48">'[5]32CCG94'!#REF!</definedName>
    <definedName name="VVVVVVVVVVVVVVVV" localSheetId="58">'[5]32CCG94'!#REF!</definedName>
    <definedName name="VVVVVVVVVVVVVVVV" localSheetId="59">'[5]32CCG94'!#REF!</definedName>
    <definedName name="VVVVVVVVVVVVVVVV">'[5]32CCG94'!#REF!</definedName>
    <definedName name="x" localSheetId="41">#REF!</definedName>
    <definedName name="x" localSheetId="31">#REF!</definedName>
    <definedName name="x" localSheetId="30">#REF!</definedName>
    <definedName name="x" localSheetId="62">#REF!</definedName>
    <definedName name="x" localSheetId="28">#REF!</definedName>
    <definedName name="x" localSheetId="42">#REF!</definedName>
    <definedName name="x" localSheetId="43">#REF!</definedName>
    <definedName name="x" localSheetId="23">#REF!</definedName>
    <definedName name="x" localSheetId="44">#REF!</definedName>
    <definedName name="x" localSheetId="24">#REF!</definedName>
    <definedName name="x" localSheetId="48">#REF!</definedName>
    <definedName name="x" localSheetId="58">#REF!</definedName>
    <definedName name="x" localSheetId="59">#REF!</definedName>
    <definedName name="x" localSheetId="39">#REF!</definedName>
    <definedName name="x">#REF!</definedName>
    <definedName name="XSE" localSheetId="74">'[6]32CCG94'!#REF!</definedName>
    <definedName name="XSE" localSheetId="41">'[6]32CCG94'!#REF!</definedName>
    <definedName name="XSE" localSheetId="31">'[6]32CCG94'!#REF!</definedName>
    <definedName name="XSE" localSheetId="62">'[6]32CCG94'!#REF!</definedName>
    <definedName name="XSE" localSheetId="28">'[6]32CCG94'!#REF!</definedName>
    <definedName name="XSE" localSheetId="42">'[6]32CCG94'!#REF!</definedName>
    <definedName name="XSE" localSheetId="43">'[6]32CCG94'!#REF!</definedName>
    <definedName name="XSE" localSheetId="23">'[6]32CCG94'!#REF!</definedName>
    <definedName name="XSE" localSheetId="44">'[6]32CCG94'!#REF!</definedName>
    <definedName name="XSE" localSheetId="24">'[6]32CCG94'!#REF!</definedName>
    <definedName name="XSE" localSheetId="48">'[6]32CCG94'!#REF!</definedName>
    <definedName name="XSE" localSheetId="58">'[6]32CCG94'!#REF!</definedName>
    <definedName name="XSE" localSheetId="59">'[6]32CCG94'!#REF!</definedName>
    <definedName name="XSE">'[6]32CCG94'!#REF!</definedName>
    <definedName name="XXXX" localSheetId="41">'[8]32CCG94'!#REF!</definedName>
    <definedName name="XXXX" localSheetId="62">'[8]32CCG94'!#REF!</definedName>
    <definedName name="XXXX" localSheetId="28">'[8]32CCG94'!#REF!</definedName>
    <definedName name="XXXX" localSheetId="42">'[8]32CCG94'!#REF!</definedName>
    <definedName name="XXXX" localSheetId="43">'[8]32CCG94'!#REF!</definedName>
    <definedName name="XXXX" localSheetId="23">'[8]32CCG94'!#REF!</definedName>
    <definedName name="XXXX" localSheetId="44">'[8]32CCG94'!#REF!</definedName>
    <definedName name="XXXX" localSheetId="24">'[8]32CCG94'!#REF!</definedName>
    <definedName name="XXXX" localSheetId="48">'[8]32CCG94'!#REF!</definedName>
    <definedName name="XXXX" localSheetId="58">'[8]32CCG94'!#REF!</definedName>
    <definedName name="XXXX" localSheetId="59">'[8]32CCG94'!#REF!</definedName>
    <definedName name="XXXX">'[8]32CCG94'!#REF!</definedName>
    <definedName name="XXXXXX" localSheetId="41" hidden="1">'[2]TAB DCENTE CETI 2002'!#REF!</definedName>
    <definedName name="XXXXXX" localSheetId="62" hidden="1">'[2]TAB DCENTE CETI 2002'!#REF!</definedName>
    <definedName name="XXXXXX" localSheetId="75" hidden="1">'[2]TAB DCENTE CETI 2002'!#REF!</definedName>
    <definedName name="XXXXXX" localSheetId="28" hidden="1">'[2]TAB DCENTE CETI 2002'!#REF!</definedName>
    <definedName name="XXXXXX" localSheetId="42" hidden="1">'[2]TAB DCENTE CETI 2002'!#REF!</definedName>
    <definedName name="XXXXXX" localSheetId="43" hidden="1">'[2]TAB DCENTE CETI 2002'!#REF!</definedName>
    <definedName name="XXXXXX" localSheetId="23" hidden="1">'[2]TAB DCENTE CETI 2002'!#REF!</definedName>
    <definedName name="XXXXXX" localSheetId="44" hidden="1">'[2]TAB DCENTE CETI 2002'!#REF!</definedName>
    <definedName name="XXXXXX" localSheetId="24" hidden="1">'[2]TAB DCENTE CETI 2002'!#REF!</definedName>
    <definedName name="XXXXXX" localSheetId="48" hidden="1">'[2]TAB DCENTE CETI 2002'!#REF!</definedName>
    <definedName name="XXXXXX" localSheetId="58" hidden="1">'[2]TAB DCENTE CETI 2002'!#REF!</definedName>
    <definedName name="XXXXXX" localSheetId="59" hidden="1">'[2]TAB DCENTE CETI 2002'!#REF!</definedName>
    <definedName name="XXXXXX" hidden="1">'[2]TAB DCENTE CETI 2002'!#REF!</definedName>
    <definedName name="XXXXXXXXXXXXXXXX" localSheetId="74">'[9]32CCG94'!#REF!</definedName>
    <definedName name="XXXXXXXXXXXXXXXX" localSheetId="41">'[9]32CCG94'!#REF!</definedName>
    <definedName name="XXXXXXXXXXXXXXXX" localSheetId="31">'[9]32CCG94'!#REF!</definedName>
    <definedName name="XXXXXXXXXXXXXXXX" localSheetId="62">'[9]32CCG94'!#REF!</definedName>
    <definedName name="XXXXXXXXXXXXXXXX" localSheetId="28">'[9]32CCG94'!#REF!</definedName>
    <definedName name="XXXXXXXXXXXXXXXX" localSheetId="42">'[9]32CCG94'!#REF!</definedName>
    <definedName name="XXXXXXXXXXXXXXXX" localSheetId="43">'[9]32CCG94'!#REF!</definedName>
    <definedName name="XXXXXXXXXXXXXXXX" localSheetId="48">'[9]32CCG94'!#REF!</definedName>
    <definedName name="XXXXXXXXXXXXXXXX" localSheetId="58">'[9]32CCG94'!#REF!</definedName>
    <definedName name="XXXXXXXXXXXXXXXX" localSheetId="59">'[9]32CCG94'!#REF!</definedName>
    <definedName name="XXXXXXXXXXXXXXXX">'[9]32CCG94'!#REF!</definedName>
    <definedName name="yt" localSheetId="41">#REF!</definedName>
    <definedName name="yt" localSheetId="31">#REF!</definedName>
    <definedName name="yt" localSheetId="30">#REF!</definedName>
    <definedName name="yt" localSheetId="62">#REF!</definedName>
    <definedName name="yt" localSheetId="28">#REF!</definedName>
    <definedName name="yt" localSheetId="42">#REF!</definedName>
    <definedName name="yt" localSheetId="43">#REF!</definedName>
    <definedName name="yt" localSheetId="23">#REF!</definedName>
    <definedName name="yt" localSheetId="44">#REF!</definedName>
    <definedName name="yt" localSheetId="24">#REF!</definedName>
    <definedName name="yt" localSheetId="48">#REF!</definedName>
    <definedName name="yt" localSheetId="58">#REF!</definedName>
    <definedName name="yt" localSheetId="59">#REF!</definedName>
    <definedName name="yt" localSheetId="39">#REF!</definedName>
    <definedName name="yt">#REF!</definedName>
    <definedName name="ytr" localSheetId="74">#REF!</definedName>
    <definedName name="ytr" localSheetId="41">#REF!</definedName>
    <definedName name="ytr" localSheetId="31">#REF!</definedName>
    <definedName name="ytr" localSheetId="30">#REF!</definedName>
    <definedName name="ytr" localSheetId="62">#REF!</definedName>
    <definedName name="ytr" localSheetId="28">#REF!</definedName>
    <definedName name="ytr" localSheetId="42">#REF!</definedName>
    <definedName name="ytr" localSheetId="43">#REF!</definedName>
    <definedName name="ytr" localSheetId="23">#REF!</definedName>
    <definedName name="ytr" localSheetId="44">#REF!</definedName>
    <definedName name="ytr" localSheetId="24">#REF!</definedName>
    <definedName name="ytr" localSheetId="48">#REF!</definedName>
    <definedName name="ytr" localSheetId="58">#REF!</definedName>
    <definedName name="ytr" localSheetId="59">#REF!</definedName>
    <definedName name="ytr" localSheetId="39">#REF!</definedName>
    <definedName name="ytr">#REF!</definedName>
    <definedName name="yuc1" localSheetId="41">#REF!</definedName>
    <definedName name="yuc1" localSheetId="31">#REF!</definedName>
    <definedName name="yuc1" localSheetId="30">#REF!</definedName>
    <definedName name="yuc1" localSheetId="62">#REF!</definedName>
    <definedName name="yuc1" localSheetId="28">#REF!</definedName>
    <definedName name="yuc1" localSheetId="42">#REF!</definedName>
    <definedName name="yuc1" localSheetId="43">#REF!</definedName>
    <definedName name="yuc1" localSheetId="23">#REF!</definedName>
    <definedName name="yuc1" localSheetId="44">#REF!</definedName>
    <definedName name="yuc1" localSheetId="24">#REF!</definedName>
    <definedName name="yuc1" localSheetId="48">#REF!</definedName>
    <definedName name="yuc1" localSheetId="58">#REF!</definedName>
    <definedName name="yuc1" localSheetId="59">#REF!</definedName>
    <definedName name="yuc1" localSheetId="39">#REF!</definedName>
    <definedName name="yuc1">#REF!</definedName>
    <definedName name="yuc2" localSheetId="41">#REF!</definedName>
    <definedName name="yuc2" localSheetId="31">#REF!</definedName>
    <definedName name="yuc2" localSheetId="30">#REF!</definedName>
    <definedName name="yuc2" localSheetId="62">#REF!</definedName>
    <definedName name="yuc2" localSheetId="28">#REF!</definedName>
    <definedName name="yuc2" localSheetId="42">#REF!</definedName>
    <definedName name="yuc2" localSheetId="43">#REF!</definedName>
    <definedName name="yuc2" localSheetId="48">#REF!</definedName>
    <definedName name="yuc2" localSheetId="58">#REF!</definedName>
    <definedName name="yuc2" localSheetId="59">#REF!</definedName>
    <definedName name="yuc2" localSheetId="39">#REF!</definedName>
    <definedName name="yuc2">#REF!</definedName>
    <definedName name="yuh" localSheetId="74">'[9]32CCG94'!#REF!</definedName>
    <definedName name="yuh" localSheetId="41">'[9]32CCG94'!#REF!</definedName>
    <definedName name="yuh" localSheetId="31">'[9]32CCG94'!#REF!</definedName>
    <definedName name="yuh" localSheetId="62">'[9]32CCG94'!#REF!</definedName>
    <definedName name="yuh" localSheetId="28">'[9]32CCG94'!#REF!</definedName>
    <definedName name="yuh" localSheetId="42">'[9]32CCG94'!#REF!</definedName>
    <definedName name="yuh" localSheetId="43">'[9]32CCG94'!#REF!</definedName>
    <definedName name="yuh" localSheetId="48">'[9]32CCG94'!#REF!</definedName>
    <definedName name="yuh" localSheetId="58">'[9]32CCG94'!#REF!</definedName>
    <definedName name="yuh" localSheetId="59">'[9]32CCG94'!#REF!</definedName>
    <definedName name="yuh" localSheetId="39">'[9]32CCG94'!#REF!</definedName>
    <definedName name="yuh">'[9]32CCG94'!#REF!</definedName>
    <definedName name="YYYY" localSheetId="74">'[9]32CCG94'!#REF!</definedName>
    <definedName name="YYYY" localSheetId="41">'[9]32CCG94'!#REF!</definedName>
    <definedName name="YYYY" localSheetId="31">'[9]32CCG94'!#REF!</definedName>
    <definedName name="YYYY" localSheetId="62">'[9]32CCG94'!#REF!</definedName>
    <definedName name="YYYY" localSheetId="28">'[9]32CCG94'!#REF!</definedName>
    <definedName name="YYYY" localSheetId="42">'[9]32CCG94'!#REF!</definedName>
    <definedName name="YYYY" localSheetId="43">'[9]32CCG94'!#REF!</definedName>
    <definedName name="YYYY" localSheetId="48">'[9]32CCG94'!#REF!</definedName>
    <definedName name="YYYY" localSheetId="58">'[9]32CCG94'!#REF!</definedName>
    <definedName name="YYYY" localSheetId="59">'[9]32CCG94'!#REF!</definedName>
    <definedName name="YYYY" localSheetId="39">'[9]32CCG94'!#REF!</definedName>
    <definedName name="YYYY">'[9]32CCG94'!#REF!</definedName>
    <definedName name="YYYYY" localSheetId="74">'[5]32CCG94'!#REF!</definedName>
    <definedName name="YYYYY" localSheetId="41">'[5]32CCG94'!#REF!</definedName>
    <definedName name="YYYYY" localSheetId="31">'[5]32CCG94'!#REF!</definedName>
    <definedName name="YYYYY" localSheetId="62">'[5]32CCG94'!#REF!</definedName>
    <definedName name="YYYYY" localSheetId="28">'[5]32CCG94'!#REF!</definedName>
    <definedName name="YYYYY" localSheetId="42">'[5]32CCG94'!#REF!</definedName>
    <definedName name="YYYYY" localSheetId="43">'[5]32CCG94'!#REF!</definedName>
    <definedName name="YYYYY" localSheetId="48">'[5]32CCG94'!#REF!</definedName>
    <definedName name="YYYYY" localSheetId="58">'[5]32CCG94'!#REF!</definedName>
    <definedName name="YYYYY" localSheetId="59">'[5]32CCG94'!#REF!</definedName>
    <definedName name="YYYYY" localSheetId="39">'[5]32CCG94'!#REF!</definedName>
    <definedName name="YYYYY">'[5]32CCG94'!#REF!</definedName>
    <definedName name="z" localSheetId="41">[1]PMI!#REF!</definedName>
    <definedName name="z" localSheetId="62">[1]PMI!#REF!</definedName>
    <definedName name="z" localSheetId="28">[1]PMI!#REF!</definedName>
    <definedName name="z" localSheetId="42">[1]PMI!#REF!</definedName>
    <definedName name="z" localSheetId="43">[1]PMI!#REF!</definedName>
    <definedName name="z" localSheetId="48">[1]PMI!#REF!</definedName>
    <definedName name="z" localSheetId="58">[1]PMI!#REF!</definedName>
    <definedName name="z" localSheetId="59">[1]PMI!#REF!</definedName>
    <definedName name="z" localSheetId="39">[1]PMI!#REF!</definedName>
    <definedName name="z">[1]PMI!#REF!</definedName>
    <definedName name="zac1" localSheetId="41">#REF!</definedName>
    <definedName name="zac1" localSheetId="31">#REF!</definedName>
    <definedName name="zac1" localSheetId="30">#REF!</definedName>
    <definedName name="zac1" localSheetId="62">#REF!</definedName>
    <definedName name="zac1" localSheetId="28">#REF!</definedName>
    <definedName name="zac1" localSheetId="42">#REF!</definedName>
    <definedName name="zac1" localSheetId="43">#REF!</definedName>
    <definedName name="zac1" localSheetId="23">#REF!</definedName>
    <definedName name="zac1" localSheetId="44">#REF!</definedName>
    <definedName name="zac1" localSheetId="24">#REF!</definedName>
    <definedName name="zac1" localSheetId="48">#REF!</definedName>
    <definedName name="zac1" localSheetId="58">#REF!</definedName>
    <definedName name="zac1" localSheetId="59">#REF!</definedName>
    <definedName name="zac1" localSheetId="39">#REF!</definedName>
    <definedName name="zac1">#REF!</definedName>
    <definedName name="zac2" localSheetId="41">#REF!</definedName>
    <definedName name="zac2" localSheetId="31">#REF!</definedName>
    <definedName name="zac2" localSheetId="30">#REF!</definedName>
    <definedName name="zac2" localSheetId="62">#REF!</definedName>
    <definedName name="zac2" localSheetId="28">#REF!</definedName>
    <definedName name="zac2" localSheetId="42">#REF!</definedName>
    <definedName name="zac2" localSheetId="43">#REF!</definedName>
    <definedName name="zac2" localSheetId="23">#REF!</definedName>
    <definedName name="zac2" localSheetId="44">#REF!</definedName>
    <definedName name="zac2" localSheetId="24">#REF!</definedName>
    <definedName name="zac2" localSheetId="48">#REF!</definedName>
    <definedName name="zac2" localSheetId="58">#REF!</definedName>
    <definedName name="zac2" localSheetId="59">#REF!</definedName>
    <definedName name="zac2" localSheetId="39">#REF!</definedName>
    <definedName name="zac2">#REF!</definedName>
    <definedName name="ZSQWA" localSheetId="74">#REF!</definedName>
    <definedName name="ZSQWA" localSheetId="41">#REF!</definedName>
    <definedName name="ZSQWA" localSheetId="31">#REF!</definedName>
    <definedName name="ZSQWA" localSheetId="30">#REF!</definedName>
    <definedName name="ZSQWA" localSheetId="62">#REF!</definedName>
    <definedName name="ZSQWA" localSheetId="28">#REF!</definedName>
    <definedName name="ZSQWA" localSheetId="42">#REF!</definedName>
    <definedName name="ZSQWA" localSheetId="43">#REF!</definedName>
    <definedName name="ZSQWA" localSheetId="23">#REF!</definedName>
    <definedName name="ZSQWA" localSheetId="44">#REF!</definedName>
    <definedName name="ZSQWA" localSheetId="24">#REF!</definedName>
    <definedName name="ZSQWA" localSheetId="48">#REF!</definedName>
    <definedName name="ZSQWA" localSheetId="58">#REF!</definedName>
    <definedName name="ZSQWA" localSheetId="59">#REF!</definedName>
    <definedName name="ZSQWA" localSheetId="39">#REF!</definedName>
    <definedName name="ZSQWA">#REF!</definedName>
    <definedName name="ZZZZZZZZZZZZZZZZZZZZ" localSheetId="74">#REF!</definedName>
    <definedName name="ZZZZZZZZZZZZZZZZZZZZ" localSheetId="41">#REF!</definedName>
    <definedName name="ZZZZZZZZZZZZZZZZZZZZ" localSheetId="31">#REF!</definedName>
    <definedName name="ZZZZZZZZZZZZZZZZZZZZ" localSheetId="30">#REF!</definedName>
    <definedName name="ZZZZZZZZZZZZZZZZZZZZ" localSheetId="62">#REF!</definedName>
    <definedName name="ZZZZZZZZZZZZZZZZZZZZ" localSheetId="28">#REF!</definedName>
    <definedName name="ZZZZZZZZZZZZZZZZZZZZ" localSheetId="42">#REF!</definedName>
    <definedName name="ZZZZZZZZZZZZZZZZZZZZ" localSheetId="43">#REF!</definedName>
    <definedName name="ZZZZZZZZZZZZZZZZZZZZ" localSheetId="48">#REF!</definedName>
    <definedName name="ZZZZZZZZZZZZZZZZZZZZ" localSheetId="58">#REF!</definedName>
    <definedName name="ZZZZZZZZZZZZZZZZZZZZ" localSheetId="59">#REF!</definedName>
    <definedName name="ZZZZZZZZZZZZZZZZZZZZ" localSheetId="39">#REF!</definedName>
    <definedName name="ZZZZZZZZZZZZZZZZZZZZ">#REF!</definedName>
    <definedName name="ZZZZZZZZZZZZZZZZZZZZZZZ" localSheetId="74">'[9]32CCG94'!#REF!</definedName>
    <definedName name="ZZZZZZZZZZZZZZZZZZZZZZZ" localSheetId="41">'[9]32CCG94'!#REF!</definedName>
    <definedName name="ZZZZZZZZZZZZZZZZZZZZZZZ" localSheetId="31">'[9]32CCG94'!#REF!</definedName>
    <definedName name="ZZZZZZZZZZZZZZZZZZZZZZZ" localSheetId="62">'[9]32CCG94'!#REF!</definedName>
    <definedName name="ZZZZZZZZZZZZZZZZZZZZZZZ" localSheetId="28">'[9]32CCG94'!#REF!</definedName>
    <definedName name="ZZZZZZZZZZZZZZZZZZZZZZZ" localSheetId="42">'[9]32CCG94'!#REF!</definedName>
    <definedName name="ZZZZZZZZZZZZZZZZZZZZZZZ" localSheetId="43">'[9]32CCG94'!#REF!</definedName>
    <definedName name="ZZZZZZZZZZZZZZZZZZZZZZZ" localSheetId="48">'[9]32CCG94'!#REF!</definedName>
    <definedName name="ZZZZZZZZZZZZZZZZZZZZZZZ" localSheetId="58">'[9]32CCG94'!#REF!</definedName>
    <definedName name="ZZZZZZZZZZZZZZZZZZZZZZZ" localSheetId="59">'[9]32CCG94'!#REF!</definedName>
    <definedName name="ZZZZZZZZZZZZZZZZZZZZZZZ" localSheetId="39">'[9]32CCG94'!#REF!</definedName>
    <definedName name="ZZZZZZZZZZZZZZZZZZZZZZZ">'[9]32CCG94'!#REF!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0" i="359" l="1"/>
  <c r="AR20" i="424"/>
  <c r="AQ20" i="424"/>
  <c r="R7" i="507"/>
  <c r="R8" i="507"/>
  <c r="R9" i="507"/>
  <c r="R10" i="507"/>
  <c r="R11" i="507"/>
  <c r="R12" i="507"/>
  <c r="R13" i="507"/>
  <c r="R14" i="507"/>
  <c r="R6" i="507"/>
  <c r="CH13" i="467"/>
  <c r="CH14" i="467"/>
  <c r="CH12" i="467"/>
  <c r="CH7" i="467"/>
  <c r="CH8" i="467"/>
  <c r="CH6" i="467"/>
  <c r="BW19" i="467"/>
  <c r="BW20" i="467"/>
  <c r="BW18" i="467"/>
  <c r="BW13" i="467"/>
  <c r="BW14" i="467"/>
  <c r="BW12" i="467"/>
  <c r="BW7" i="467"/>
  <c r="BW8" i="467"/>
  <c r="BW6" i="467"/>
  <c r="B136" i="525"/>
  <c r="B133" i="525"/>
  <c r="AQ8" i="422"/>
  <c r="C154" i="525"/>
  <c r="C141" i="525"/>
  <c r="B27" i="525"/>
  <c r="B41" i="525"/>
  <c r="B55" i="525"/>
  <c r="B69" i="525"/>
  <c r="B97" i="525"/>
  <c r="B111" i="525"/>
  <c r="B125" i="525"/>
  <c r="B140" i="525"/>
  <c r="B26" i="525"/>
  <c r="B40" i="525"/>
  <c r="B54" i="525"/>
  <c r="B68" i="525"/>
  <c r="B96" i="525"/>
  <c r="B110" i="525"/>
  <c r="B124" i="525"/>
  <c r="B139" i="525"/>
  <c r="B25" i="525"/>
  <c r="B39" i="525"/>
  <c r="B53" i="525"/>
  <c r="B67" i="525"/>
  <c r="B95" i="525"/>
  <c r="B109" i="525"/>
  <c r="B123" i="525"/>
  <c r="B138" i="525"/>
  <c r="B24" i="525"/>
  <c r="B38" i="525"/>
  <c r="B52" i="525"/>
  <c r="B66" i="525"/>
  <c r="B94" i="525"/>
  <c r="B108" i="525"/>
  <c r="B122" i="525"/>
  <c r="B137" i="525"/>
  <c r="B9" i="525"/>
  <c r="B23" i="525"/>
  <c r="B37" i="525"/>
  <c r="B51" i="525"/>
  <c r="B65" i="525"/>
  <c r="B93" i="525"/>
  <c r="B107" i="525"/>
  <c r="B121" i="525"/>
  <c r="B22" i="525"/>
  <c r="B36" i="525"/>
  <c r="B50" i="525"/>
  <c r="B64" i="525"/>
  <c r="B92" i="525"/>
  <c r="B106" i="525"/>
  <c r="B120" i="525"/>
  <c r="B135" i="525"/>
  <c r="B21" i="525"/>
  <c r="B35" i="525"/>
  <c r="B49" i="525"/>
  <c r="B63" i="525"/>
  <c r="B91" i="525"/>
  <c r="B105" i="525"/>
  <c r="B119" i="525"/>
  <c r="B134" i="525"/>
  <c r="B6" i="525"/>
  <c r="B20" i="525"/>
  <c r="B34" i="525"/>
  <c r="B48" i="525"/>
  <c r="B62" i="525"/>
  <c r="B90" i="525"/>
  <c r="B104" i="525"/>
  <c r="B118" i="525"/>
  <c r="B19" i="525"/>
  <c r="B33" i="525"/>
  <c r="B47" i="525"/>
  <c r="B61" i="525"/>
  <c r="B89" i="525"/>
  <c r="B103" i="525"/>
  <c r="B117" i="525"/>
  <c r="B132" i="525"/>
  <c r="D8" i="287"/>
  <c r="Q4" i="287"/>
  <c r="E4" i="287"/>
  <c r="E8" i="287"/>
  <c r="R4" i="287"/>
  <c r="F4" i="287"/>
  <c r="F5" i="287"/>
  <c r="F6" i="287"/>
  <c r="F7" i="287"/>
  <c r="F8" i="287"/>
  <c r="S4" i="287"/>
  <c r="C8" i="287"/>
  <c r="P4" i="287"/>
  <c r="K4" i="287"/>
  <c r="L4" i="287"/>
  <c r="M4" i="287"/>
  <c r="K5" i="287"/>
  <c r="L5" i="287"/>
  <c r="M5" i="287"/>
  <c r="K6" i="287"/>
  <c r="L6" i="287"/>
  <c r="M6" i="287"/>
  <c r="K7" i="287"/>
  <c r="L7" i="287"/>
  <c r="M7" i="287"/>
  <c r="J5" i="287"/>
  <c r="J6" i="287"/>
  <c r="J7" i="287"/>
  <c r="J4" i="287"/>
  <c r="H9" i="230"/>
  <c r="H6" i="230"/>
  <c r="H7" i="230"/>
  <c r="H8" i="230"/>
  <c r="H5" i="230"/>
  <c r="M13" i="551"/>
  <c r="E42" i="551"/>
  <c r="D42" i="551"/>
  <c r="G41" i="551"/>
  <c r="G40" i="551"/>
  <c r="G39" i="551"/>
  <c r="G38" i="551"/>
  <c r="C6" i="580"/>
  <c r="BF6" i="580"/>
  <c r="BG6" i="580"/>
  <c r="C7" i="580"/>
  <c r="BF7" i="580"/>
  <c r="BG7" i="580"/>
  <c r="BH7" i="580"/>
  <c r="C8" i="580"/>
  <c r="BF8" i="580"/>
  <c r="BG8" i="580"/>
  <c r="D9" i="580"/>
  <c r="E9" i="580"/>
  <c r="F9" i="580"/>
  <c r="G9" i="580"/>
  <c r="H9" i="580"/>
  <c r="J9" i="580"/>
  <c r="K9" i="580"/>
  <c r="N9" i="580"/>
  <c r="O9" i="580"/>
  <c r="P9" i="580"/>
  <c r="R9" i="580"/>
  <c r="S9" i="580"/>
  <c r="T9" i="580"/>
  <c r="U9" i="580"/>
  <c r="V9" i="580"/>
  <c r="W9" i="580"/>
  <c r="C12" i="580"/>
  <c r="BF12" i="580"/>
  <c r="BG12" i="580"/>
  <c r="BH12" i="580"/>
  <c r="C13" i="580"/>
  <c r="BF13" i="580"/>
  <c r="BG13" i="580"/>
  <c r="BH13" i="580"/>
  <c r="C14" i="580"/>
  <c r="BF14" i="580"/>
  <c r="BF78" i="580"/>
  <c r="BG14" i="580"/>
  <c r="D15" i="580"/>
  <c r="E15" i="580"/>
  <c r="F15" i="580"/>
  <c r="G15" i="580"/>
  <c r="H15" i="580"/>
  <c r="J15" i="580"/>
  <c r="K15" i="580"/>
  <c r="N15" i="580"/>
  <c r="O15" i="580"/>
  <c r="P15" i="580"/>
  <c r="R15" i="580"/>
  <c r="S15" i="580"/>
  <c r="AD15" i="580"/>
  <c r="AG15" i="580"/>
  <c r="C18" i="580"/>
  <c r="BG18" i="580"/>
  <c r="BH18" i="580"/>
  <c r="BH82" i="580"/>
  <c r="C19" i="580"/>
  <c r="BF19" i="580"/>
  <c r="BG19" i="580"/>
  <c r="BG83" i="580"/>
  <c r="C20" i="580"/>
  <c r="BF20" i="580"/>
  <c r="BF84" i="580"/>
  <c r="BG20" i="580"/>
  <c r="BG84" i="580"/>
  <c r="D21" i="580"/>
  <c r="D85" i="580"/>
  <c r="E21" i="580"/>
  <c r="E85" i="580"/>
  <c r="F21" i="580"/>
  <c r="F85" i="580"/>
  <c r="G21" i="580"/>
  <c r="H21" i="580"/>
  <c r="I21" i="580"/>
  <c r="J21" i="580"/>
  <c r="K21" i="580"/>
  <c r="L21" i="580"/>
  <c r="N21" i="580"/>
  <c r="O21" i="580"/>
  <c r="P21" i="580"/>
  <c r="R21" i="580"/>
  <c r="S21" i="580"/>
  <c r="T21" i="580"/>
  <c r="V21" i="580"/>
  <c r="W21" i="580"/>
  <c r="X21" i="580"/>
  <c r="Z21" i="580"/>
  <c r="AA21" i="580"/>
  <c r="AD21" i="580"/>
  <c r="AD85" i="580"/>
  <c r="AE21" i="580"/>
  <c r="AH21" i="580"/>
  <c r="AI21" i="580"/>
  <c r="AX21" i="580"/>
  <c r="BB21" i="580"/>
  <c r="C24" i="580"/>
  <c r="BG24" i="580"/>
  <c r="C25" i="580"/>
  <c r="BG25" i="580"/>
  <c r="BH25" i="580"/>
  <c r="BF25" i="580"/>
  <c r="C26" i="580"/>
  <c r="C27" i="580"/>
  <c r="C28" i="580"/>
  <c r="BG26" i="580"/>
  <c r="BG33" i="580"/>
  <c r="BG90" i="580"/>
  <c r="C33" i="580"/>
  <c r="C90" i="580"/>
  <c r="BH90" i="580"/>
  <c r="BF27" i="580"/>
  <c r="BN27" i="580"/>
  <c r="D28" i="580"/>
  <c r="E28" i="580"/>
  <c r="F28" i="580"/>
  <c r="G28" i="580"/>
  <c r="I28" i="580"/>
  <c r="J28" i="580"/>
  <c r="K28" i="580"/>
  <c r="L28" i="580"/>
  <c r="N28" i="580"/>
  <c r="O28" i="580"/>
  <c r="P28" i="580"/>
  <c r="R28" i="580"/>
  <c r="S28" i="580"/>
  <c r="V28" i="580"/>
  <c r="W28" i="580"/>
  <c r="X28" i="580"/>
  <c r="Z28" i="580"/>
  <c r="AA28" i="580"/>
  <c r="AB28" i="580"/>
  <c r="AD28" i="580"/>
  <c r="AF28" i="580"/>
  <c r="AG28" i="580"/>
  <c r="AH28" i="580"/>
  <c r="AK28" i="580"/>
  <c r="C31" i="580"/>
  <c r="BG31" i="580"/>
  <c r="BH31" i="580"/>
  <c r="C32" i="580"/>
  <c r="BG32" i="580"/>
  <c r="BF33" i="580"/>
  <c r="BN33" i="580"/>
  <c r="C34" i="580"/>
  <c r="BF34" i="580"/>
  <c r="BG34" i="580"/>
  <c r="BG91" i="580"/>
  <c r="D35" i="580"/>
  <c r="E35" i="580"/>
  <c r="F35" i="580"/>
  <c r="G35" i="580"/>
  <c r="H35" i="580"/>
  <c r="I35" i="580"/>
  <c r="J35" i="580"/>
  <c r="K35" i="580"/>
  <c r="L35" i="580"/>
  <c r="M35" i="580"/>
  <c r="N35" i="580"/>
  <c r="O35" i="580"/>
  <c r="P35" i="580"/>
  <c r="Q35" i="580"/>
  <c r="R35" i="580"/>
  <c r="S35" i="580"/>
  <c r="T35" i="580"/>
  <c r="V35" i="580"/>
  <c r="W35" i="580"/>
  <c r="Y35" i="580"/>
  <c r="Z35" i="580"/>
  <c r="AB35" i="580"/>
  <c r="C38" i="580"/>
  <c r="C39" i="580"/>
  <c r="C40" i="580"/>
  <c r="BG38" i="580"/>
  <c r="BG39" i="580"/>
  <c r="D40" i="580"/>
  <c r="E40" i="580"/>
  <c r="F40" i="580"/>
  <c r="G40" i="580"/>
  <c r="J40" i="580"/>
  <c r="K40" i="580"/>
  <c r="L40" i="580"/>
  <c r="N40" i="580"/>
  <c r="O40" i="580"/>
  <c r="R40" i="580"/>
  <c r="T40" i="580"/>
  <c r="AD40" i="580"/>
  <c r="AH40" i="580"/>
  <c r="C43" i="580"/>
  <c r="BF43" i="580"/>
  <c r="BG43" i="580"/>
  <c r="C44" i="580"/>
  <c r="BF44" i="580"/>
  <c r="BF96" i="580"/>
  <c r="BG44" i="580"/>
  <c r="C45" i="580"/>
  <c r="BF45" i="580"/>
  <c r="BG45" i="580"/>
  <c r="C46" i="580"/>
  <c r="BF46" i="580"/>
  <c r="BF98" i="580"/>
  <c r="BG46" i="580"/>
  <c r="D47" i="580"/>
  <c r="E47" i="580"/>
  <c r="F47" i="580"/>
  <c r="G47" i="580"/>
  <c r="H47" i="580"/>
  <c r="J47" i="580"/>
  <c r="K47" i="580"/>
  <c r="L47" i="580"/>
  <c r="M47" i="580"/>
  <c r="N47" i="580"/>
  <c r="O47" i="580"/>
  <c r="P47" i="580"/>
  <c r="Q47" i="580"/>
  <c r="R47" i="580"/>
  <c r="T47" i="580"/>
  <c r="U47" i="580"/>
  <c r="V47" i="580"/>
  <c r="AD47" i="580"/>
  <c r="C50" i="580"/>
  <c r="BH50" i="580"/>
  <c r="C51" i="580"/>
  <c r="BH51" i="580"/>
  <c r="D52" i="580"/>
  <c r="E52" i="580"/>
  <c r="F52" i="580"/>
  <c r="G52" i="580"/>
  <c r="BN32" i="580"/>
  <c r="N52" i="580"/>
  <c r="R52" i="580"/>
  <c r="V52" i="580"/>
  <c r="BG52" i="580"/>
  <c r="BK32" i="580"/>
  <c r="C55" i="580"/>
  <c r="BF55" i="580"/>
  <c r="C56" i="580"/>
  <c r="BH56" i="580"/>
  <c r="BF56" i="580"/>
  <c r="C57" i="580"/>
  <c r="BF57" i="580"/>
  <c r="C58" i="580"/>
  <c r="BH58" i="580"/>
  <c r="D59" i="580"/>
  <c r="E59" i="580"/>
  <c r="F59" i="580"/>
  <c r="H59" i="580"/>
  <c r="I59" i="580"/>
  <c r="J59" i="580"/>
  <c r="N59" i="580"/>
  <c r="R59" i="580"/>
  <c r="BG59" i="580"/>
  <c r="BK33" i="580"/>
  <c r="BP33" i="580"/>
  <c r="C62" i="580"/>
  <c r="BG62" i="580"/>
  <c r="C63" i="580"/>
  <c r="BG63" i="580"/>
  <c r="C64" i="580"/>
  <c r="BG64" i="580"/>
  <c r="D65" i="580"/>
  <c r="E65" i="580"/>
  <c r="F65" i="580"/>
  <c r="G65" i="580"/>
  <c r="H65" i="580"/>
  <c r="J65" i="580"/>
  <c r="K65" i="580"/>
  <c r="L65" i="580"/>
  <c r="M65" i="580"/>
  <c r="C68" i="580"/>
  <c r="BF68" i="580"/>
  <c r="BG68" i="580"/>
  <c r="BF69" i="580"/>
  <c r="BG69" i="580"/>
  <c r="C70" i="580"/>
  <c r="C110" i="580"/>
  <c r="BG70" i="580"/>
  <c r="C71" i="580"/>
  <c r="BG71" i="580"/>
  <c r="BG111" i="580"/>
  <c r="D72" i="580"/>
  <c r="E72" i="580"/>
  <c r="F72" i="580"/>
  <c r="H72" i="580"/>
  <c r="I72" i="580"/>
  <c r="D76" i="580"/>
  <c r="E76" i="580"/>
  <c r="F76" i="580"/>
  <c r="G76" i="580"/>
  <c r="H76" i="580"/>
  <c r="J76" i="580"/>
  <c r="K76" i="580"/>
  <c r="N76" i="580"/>
  <c r="O76" i="580"/>
  <c r="P76" i="580"/>
  <c r="R76" i="580"/>
  <c r="U76" i="580"/>
  <c r="AD76" i="580"/>
  <c r="AD79" i="580"/>
  <c r="AG76" i="580"/>
  <c r="BG76" i="580"/>
  <c r="C77" i="580"/>
  <c r="D77" i="580"/>
  <c r="E77" i="580"/>
  <c r="F77" i="580"/>
  <c r="G77" i="580"/>
  <c r="H77" i="580"/>
  <c r="J77" i="580"/>
  <c r="K77" i="580"/>
  <c r="N77" i="580"/>
  <c r="N78" i="580"/>
  <c r="N79" i="580"/>
  <c r="O77" i="580"/>
  <c r="R77" i="580"/>
  <c r="S77" i="580"/>
  <c r="AG77" i="580"/>
  <c r="D78" i="580"/>
  <c r="E78" i="580"/>
  <c r="E79" i="580"/>
  <c r="F78" i="580"/>
  <c r="G78" i="580"/>
  <c r="H78" i="580"/>
  <c r="J78" i="580"/>
  <c r="K78" i="580"/>
  <c r="O78" i="580"/>
  <c r="P78" i="580"/>
  <c r="R78" i="580"/>
  <c r="S78" i="580"/>
  <c r="T78" i="580"/>
  <c r="V78" i="580"/>
  <c r="V79" i="580"/>
  <c r="W78" i="580"/>
  <c r="AG78" i="580"/>
  <c r="C82" i="580"/>
  <c r="D82" i="580"/>
  <c r="E82" i="580"/>
  <c r="F82" i="580"/>
  <c r="G82" i="580"/>
  <c r="H82" i="580"/>
  <c r="N82" i="580"/>
  <c r="O82" i="580"/>
  <c r="R82" i="580"/>
  <c r="S82" i="580"/>
  <c r="AD82" i="580"/>
  <c r="AE82" i="580"/>
  <c r="AH82" i="580"/>
  <c r="AI82" i="580"/>
  <c r="AX82" i="580"/>
  <c r="AX85" i="580"/>
  <c r="AZ82" i="580"/>
  <c r="BB82" i="580"/>
  <c r="BE82" i="580"/>
  <c r="BG82" i="580"/>
  <c r="C83" i="580"/>
  <c r="D83" i="580"/>
  <c r="E83" i="580"/>
  <c r="F83" i="580"/>
  <c r="G83" i="580"/>
  <c r="H83" i="580"/>
  <c r="I83" i="580"/>
  <c r="J83" i="580"/>
  <c r="K83" i="580"/>
  <c r="L83" i="580"/>
  <c r="N83" i="580"/>
  <c r="P83" i="580"/>
  <c r="Q83" i="580"/>
  <c r="R83" i="580"/>
  <c r="S83" i="580"/>
  <c r="T83" i="580"/>
  <c r="V83" i="580"/>
  <c r="W83" i="580"/>
  <c r="Z83" i="580"/>
  <c r="AA83" i="580"/>
  <c r="AD83" i="580"/>
  <c r="AE83" i="580"/>
  <c r="BF83" i="580"/>
  <c r="C84" i="580"/>
  <c r="D84" i="580"/>
  <c r="E84" i="580"/>
  <c r="F84" i="580"/>
  <c r="G84" i="580"/>
  <c r="H84" i="580"/>
  <c r="N84" i="580"/>
  <c r="O84" i="580"/>
  <c r="P84" i="580"/>
  <c r="R84" i="580"/>
  <c r="S84" i="580"/>
  <c r="V84" i="580"/>
  <c r="W84" i="580"/>
  <c r="X84" i="580"/>
  <c r="J85" i="580"/>
  <c r="N85" i="580"/>
  <c r="R85" i="580"/>
  <c r="V85" i="580"/>
  <c r="Z85" i="580"/>
  <c r="AH85" i="580"/>
  <c r="BB85" i="580"/>
  <c r="C88" i="580"/>
  <c r="D88" i="580"/>
  <c r="E88" i="580"/>
  <c r="F88" i="580"/>
  <c r="G88" i="580"/>
  <c r="H88" i="580"/>
  <c r="I88" i="580"/>
  <c r="J88" i="580"/>
  <c r="K88" i="580"/>
  <c r="N88" i="580"/>
  <c r="O88" i="580"/>
  <c r="P88" i="580"/>
  <c r="Q88" i="580"/>
  <c r="R88" i="580"/>
  <c r="T88" i="580"/>
  <c r="V88" i="580"/>
  <c r="W88" i="580"/>
  <c r="Y88" i="580"/>
  <c r="Z88" i="580"/>
  <c r="AA88" i="580"/>
  <c r="AB88" i="580"/>
  <c r="AD88" i="580"/>
  <c r="AF88" i="580"/>
  <c r="C89" i="580"/>
  <c r="D89" i="580"/>
  <c r="E89" i="580"/>
  <c r="F89" i="580"/>
  <c r="G89" i="580"/>
  <c r="H89" i="580"/>
  <c r="I89" i="580"/>
  <c r="J89" i="580"/>
  <c r="K89" i="580"/>
  <c r="L89" i="580"/>
  <c r="N89" i="580"/>
  <c r="P89" i="580"/>
  <c r="R89" i="580"/>
  <c r="S89" i="580"/>
  <c r="V89" i="580"/>
  <c r="W89" i="580"/>
  <c r="AD89" i="580"/>
  <c r="AG89" i="580"/>
  <c r="AH89" i="580"/>
  <c r="AK89" i="580"/>
  <c r="D90" i="580"/>
  <c r="E90" i="580"/>
  <c r="F90" i="580"/>
  <c r="G90" i="580"/>
  <c r="J90" i="580"/>
  <c r="K90" i="580"/>
  <c r="L90" i="580"/>
  <c r="N90" i="580"/>
  <c r="O90" i="580"/>
  <c r="P90" i="580"/>
  <c r="R90" i="580"/>
  <c r="S90" i="580"/>
  <c r="T90" i="580"/>
  <c r="V90" i="580"/>
  <c r="W90" i="580"/>
  <c r="X90" i="580"/>
  <c r="Z90" i="580"/>
  <c r="Z92" i="580"/>
  <c r="AB90" i="580"/>
  <c r="D91" i="580"/>
  <c r="E91" i="580"/>
  <c r="E92" i="580"/>
  <c r="J91" i="580"/>
  <c r="K91" i="580"/>
  <c r="L91" i="580"/>
  <c r="M91" i="580"/>
  <c r="N91" i="580"/>
  <c r="O91" i="580"/>
  <c r="Q91" i="580"/>
  <c r="AH91" i="580"/>
  <c r="AH92" i="580"/>
  <c r="AK91" i="580"/>
  <c r="J92" i="580"/>
  <c r="C95" i="580"/>
  <c r="D95" i="580"/>
  <c r="E95" i="580"/>
  <c r="J95" i="580"/>
  <c r="K95" i="580"/>
  <c r="N95" i="580"/>
  <c r="O95" i="580"/>
  <c r="P95" i="580"/>
  <c r="Q95" i="580"/>
  <c r="R95" i="580"/>
  <c r="T95" i="580"/>
  <c r="V95" i="580"/>
  <c r="V99" i="580"/>
  <c r="X95" i="580"/>
  <c r="X99" i="580"/>
  <c r="AD95" i="580"/>
  <c r="AF95" i="580"/>
  <c r="AF99" i="580"/>
  <c r="AH95" i="580"/>
  <c r="AH99" i="580"/>
  <c r="AK95" i="580"/>
  <c r="AK99" i="580"/>
  <c r="C96" i="580"/>
  <c r="D96" i="580"/>
  <c r="E96" i="580"/>
  <c r="F96" i="580"/>
  <c r="G96" i="580"/>
  <c r="H96" i="580"/>
  <c r="J96" i="580"/>
  <c r="K96" i="580"/>
  <c r="M96" i="580"/>
  <c r="M99" i="580"/>
  <c r="N96" i="580"/>
  <c r="P96" i="580"/>
  <c r="BG96" i="580"/>
  <c r="C97" i="580"/>
  <c r="D97" i="580"/>
  <c r="E97" i="580"/>
  <c r="F97" i="580"/>
  <c r="G97" i="580"/>
  <c r="J97" i="580"/>
  <c r="K97" i="580"/>
  <c r="L97" i="580"/>
  <c r="L99" i="580"/>
  <c r="N97" i="580"/>
  <c r="O97" i="580"/>
  <c r="P97" i="580"/>
  <c r="R97" i="580"/>
  <c r="T97" i="580"/>
  <c r="U97" i="580"/>
  <c r="AD97" i="580"/>
  <c r="AD99" i="580"/>
  <c r="AG97" i="580"/>
  <c r="AG99" i="580"/>
  <c r="C98" i="580"/>
  <c r="D98" i="580"/>
  <c r="E98" i="580"/>
  <c r="F98" i="580"/>
  <c r="G98" i="580"/>
  <c r="J98" i="580"/>
  <c r="K98" i="580"/>
  <c r="N98" i="580"/>
  <c r="Q98" i="580"/>
  <c r="R98" i="580"/>
  <c r="U98" i="580"/>
  <c r="BG98" i="580"/>
  <c r="BH98" i="580"/>
  <c r="D99" i="580"/>
  <c r="H99" i="580"/>
  <c r="O99" i="580"/>
  <c r="T99" i="580"/>
  <c r="U99" i="580"/>
  <c r="D102" i="580"/>
  <c r="E102" i="580"/>
  <c r="F102" i="580"/>
  <c r="G102" i="580"/>
  <c r="G106" i="580"/>
  <c r="J102" i="580"/>
  <c r="L102" i="580"/>
  <c r="L106" i="580"/>
  <c r="N102" i="580"/>
  <c r="P102" i="580"/>
  <c r="Q102" i="580"/>
  <c r="R102" i="580"/>
  <c r="T102" i="580"/>
  <c r="U102" i="580"/>
  <c r="BG102" i="580"/>
  <c r="C103" i="580"/>
  <c r="D103" i="580"/>
  <c r="E103" i="580"/>
  <c r="F103" i="580"/>
  <c r="H103" i="580"/>
  <c r="H105" i="580"/>
  <c r="H106" i="580"/>
  <c r="I103" i="580"/>
  <c r="N103" i="580"/>
  <c r="P103" i="580"/>
  <c r="Q103" i="580"/>
  <c r="R103" i="580"/>
  <c r="T103" i="580"/>
  <c r="U103" i="580"/>
  <c r="BF103" i="580"/>
  <c r="BG103" i="580"/>
  <c r="D104" i="580"/>
  <c r="E104" i="580"/>
  <c r="F104" i="580"/>
  <c r="I104" i="580"/>
  <c r="N104" i="580"/>
  <c r="N106" i="580"/>
  <c r="P104" i="580"/>
  <c r="Q104" i="580"/>
  <c r="R104" i="580"/>
  <c r="T104" i="580"/>
  <c r="U104" i="580"/>
  <c r="V104" i="580"/>
  <c r="X104" i="580"/>
  <c r="X106" i="580"/>
  <c r="BG104" i="580"/>
  <c r="C105" i="580"/>
  <c r="D105" i="580"/>
  <c r="E105" i="580"/>
  <c r="F105" i="580"/>
  <c r="I105" i="580"/>
  <c r="R105" i="580"/>
  <c r="T105" i="580"/>
  <c r="U105" i="580"/>
  <c r="BG105" i="580"/>
  <c r="J106" i="580"/>
  <c r="V106" i="580"/>
  <c r="D108" i="580"/>
  <c r="E108" i="580"/>
  <c r="F108" i="580"/>
  <c r="H108" i="580"/>
  <c r="I108" i="580"/>
  <c r="J108" i="580"/>
  <c r="M108" i="580"/>
  <c r="C109" i="580"/>
  <c r="D109" i="580"/>
  <c r="E109" i="580"/>
  <c r="F109" i="580"/>
  <c r="H109" i="580"/>
  <c r="J109" i="580"/>
  <c r="M109" i="580"/>
  <c r="D110" i="580"/>
  <c r="E110" i="580"/>
  <c r="F110" i="580"/>
  <c r="H110" i="580"/>
  <c r="I110" i="580"/>
  <c r="J110" i="580"/>
  <c r="M110" i="580"/>
  <c r="D111" i="580"/>
  <c r="E111" i="580"/>
  <c r="F111" i="580"/>
  <c r="I111" i="580"/>
  <c r="P101" i="579"/>
  <c r="O101" i="579"/>
  <c r="N101" i="579"/>
  <c r="M101" i="579"/>
  <c r="L101" i="579"/>
  <c r="K101" i="579"/>
  <c r="I101" i="579"/>
  <c r="H101" i="579"/>
  <c r="G101" i="579"/>
  <c r="F101" i="579"/>
  <c r="E101" i="579"/>
  <c r="D101" i="579"/>
  <c r="P100" i="579"/>
  <c r="P102" i="579"/>
  <c r="O100" i="579"/>
  <c r="O102" i="579"/>
  <c r="N100" i="579"/>
  <c r="N102" i="579"/>
  <c r="M100" i="579"/>
  <c r="M102" i="579"/>
  <c r="L100" i="579"/>
  <c r="L102" i="579"/>
  <c r="K100" i="579"/>
  <c r="K102" i="579"/>
  <c r="I100" i="579"/>
  <c r="I102" i="579"/>
  <c r="H100" i="579"/>
  <c r="H102" i="579"/>
  <c r="G100" i="579"/>
  <c r="G102" i="579"/>
  <c r="F100" i="579"/>
  <c r="F102" i="579"/>
  <c r="E100" i="579"/>
  <c r="E102" i="579"/>
  <c r="D100" i="579"/>
  <c r="D102" i="579"/>
  <c r="P99" i="579"/>
  <c r="O99" i="579"/>
  <c r="N99" i="579"/>
  <c r="M99" i="579"/>
  <c r="L99" i="579"/>
  <c r="K99" i="579"/>
  <c r="I99" i="579"/>
  <c r="H99" i="579"/>
  <c r="G99" i="579"/>
  <c r="F99" i="579"/>
  <c r="E99" i="579"/>
  <c r="D99" i="579"/>
  <c r="P98" i="579"/>
  <c r="P103" i="579"/>
  <c r="O98" i="579"/>
  <c r="N98" i="579"/>
  <c r="N103" i="579"/>
  <c r="M98" i="579"/>
  <c r="M103" i="579"/>
  <c r="L98" i="579"/>
  <c r="L103" i="579"/>
  <c r="K98" i="579"/>
  <c r="I98" i="579"/>
  <c r="I103" i="579"/>
  <c r="F98" i="579"/>
  <c r="F103" i="579"/>
  <c r="W77" i="579"/>
  <c r="H98" i="579"/>
  <c r="H103" i="579"/>
  <c r="G98" i="579"/>
  <c r="E98" i="579"/>
  <c r="E103" i="579"/>
  <c r="D98" i="579"/>
  <c r="D103" i="579"/>
  <c r="P95" i="579"/>
  <c r="O95" i="579"/>
  <c r="N95" i="579"/>
  <c r="M95" i="579"/>
  <c r="L95" i="579"/>
  <c r="K95" i="579"/>
  <c r="I95" i="579"/>
  <c r="H95" i="579"/>
  <c r="G95" i="579"/>
  <c r="F95" i="579"/>
  <c r="E95" i="579"/>
  <c r="D95" i="579"/>
  <c r="P94" i="579"/>
  <c r="O94" i="579"/>
  <c r="O96" i="579"/>
  <c r="N94" i="579"/>
  <c r="M94" i="579"/>
  <c r="M96" i="579"/>
  <c r="L94" i="579"/>
  <c r="L96" i="579"/>
  <c r="K94" i="579"/>
  <c r="K96" i="579"/>
  <c r="I94" i="579"/>
  <c r="H94" i="579"/>
  <c r="H96" i="579"/>
  <c r="G94" i="579"/>
  <c r="G96" i="579"/>
  <c r="F94" i="579"/>
  <c r="F96" i="579"/>
  <c r="E94" i="579"/>
  <c r="D94" i="579"/>
  <c r="D96" i="579"/>
  <c r="P93" i="579"/>
  <c r="O93" i="579"/>
  <c r="N93" i="579"/>
  <c r="M93" i="579"/>
  <c r="L93" i="579"/>
  <c r="K93" i="579"/>
  <c r="I93" i="579"/>
  <c r="H93" i="579"/>
  <c r="G93" i="579"/>
  <c r="F93" i="579"/>
  <c r="E93" i="579"/>
  <c r="D93" i="579"/>
  <c r="P92" i="579"/>
  <c r="O92" i="579"/>
  <c r="N92" i="579"/>
  <c r="M92" i="579"/>
  <c r="L92" i="579"/>
  <c r="K92" i="579"/>
  <c r="I92" i="579"/>
  <c r="H92" i="579"/>
  <c r="H97" i="579"/>
  <c r="G92" i="579"/>
  <c r="F92" i="579"/>
  <c r="E92" i="579"/>
  <c r="D92" i="579"/>
  <c r="D97" i="579"/>
  <c r="F88" i="579"/>
  <c r="F89" i="579"/>
  <c r="F90" i="579"/>
  <c r="P89" i="579"/>
  <c r="O89" i="579"/>
  <c r="N89" i="579"/>
  <c r="M89" i="579"/>
  <c r="L89" i="579"/>
  <c r="K89" i="579"/>
  <c r="I89" i="579"/>
  <c r="H89" i="579"/>
  <c r="G89" i="579"/>
  <c r="E89" i="579"/>
  <c r="D89" i="579"/>
  <c r="P88" i="579"/>
  <c r="P90" i="579"/>
  <c r="O88" i="579"/>
  <c r="O90" i="579"/>
  <c r="N88" i="579"/>
  <c r="N90" i="579"/>
  <c r="M88" i="579"/>
  <c r="M90" i="579"/>
  <c r="L88" i="579"/>
  <c r="L90" i="579"/>
  <c r="K88" i="579"/>
  <c r="K90" i="579"/>
  <c r="I88" i="579"/>
  <c r="I90" i="579"/>
  <c r="H88" i="579"/>
  <c r="H90" i="579"/>
  <c r="G88" i="579"/>
  <c r="G90" i="579"/>
  <c r="E88" i="579"/>
  <c r="E90" i="579"/>
  <c r="D88" i="579"/>
  <c r="P87" i="579"/>
  <c r="O87" i="579"/>
  <c r="N87" i="579"/>
  <c r="M87" i="579"/>
  <c r="L87" i="579"/>
  <c r="K87" i="579"/>
  <c r="I87" i="579"/>
  <c r="H87" i="579"/>
  <c r="G87" i="579"/>
  <c r="F87" i="579"/>
  <c r="E87" i="579"/>
  <c r="D87" i="579"/>
  <c r="V86" i="579"/>
  <c r="P86" i="579"/>
  <c r="O86" i="579"/>
  <c r="N86" i="579"/>
  <c r="M86" i="579"/>
  <c r="L86" i="579"/>
  <c r="K86" i="579"/>
  <c r="I86" i="579"/>
  <c r="H86" i="579"/>
  <c r="G86" i="579"/>
  <c r="F86" i="579"/>
  <c r="E86" i="579"/>
  <c r="D86" i="579"/>
  <c r="P83" i="579"/>
  <c r="O83" i="579"/>
  <c r="N83" i="579"/>
  <c r="M83" i="579"/>
  <c r="L83" i="579"/>
  <c r="K83" i="579"/>
  <c r="I83" i="579"/>
  <c r="H83" i="579"/>
  <c r="G83" i="579"/>
  <c r="F83" i="579"/>
  <c r="E83" i="579"/>
  <c r="D83" i="579"/>
  <c r="P82" i="579"/>
  <c r="P84" i="579"/>
  <c r="O82" i="579"/>
  <c r="O84" i="579"/>
  <c r="N82" i="579"/>
  <c r="N84" i="579"/>
  <c r="M82" i="579"/>
  <c r="M84" i="579"/>
  <c r="L82" i="579"/>
  <c r="L84" i="579"/>
  <c r="K82" i="579"/>
  <c r="I82" i="579"/>
  <c r="I84" i="579"/>
  <c r="H82" i="579"/>
  <c r="H84" i="579"/>
  <c r="G82" i="579"/>
  <c r="G84" i="579"/>
  <c r="F82" i="579"/>
  <c r="F84" i="579"/>
  <c r="E82" i="579"/>
  <c r="E84" i="579"/>
  <c r="D82" i="579"/>
  <c r="D84" i="579"/>
  <c r="P81" i="579"/>
  <c r="O81" i="579"/>
  <c r="N81" i="579"/>
  <c r="M81" i="579"/>
  <c r="L81" i="579"/>
  <c r="K81" i="579"/>
  <c r="I81" i="579"/>
  <c r="H81" i="579"/>
  <c r="G81" i="579"/>
  <c r="F81" i="579"/>
  <c r="E81" i="579"/>
  <c r="D81" i="579"/>
  <c r="P80" i="579"/>
  <c r="O80" i="579"/>
  <c r="N80" i="579"/>
  <c r="M80" i="579"/>
  <c r="L80" i="579"/>
  <c r="K80" i="579"/>
  <c r="I80" i="579"/>
  <c r="H80" i="579"/>
  <c r="G80" i="579"/>
  <c r="F80" i="579"/>
  <c r="E80" i="579"/>
  <c r="D80" i="579"/>
  <c r="P78" i="579"/>
  <c r="O78" i="579"/>
  <c r="N78" i="579"/>
  <c r="M78" i="579"/>
  <c r="L78" i="579"/>
  <c r="K78" i="579"/>
  <c r="I78" i="579"/>
  <c r="H78" i="579"/>
  <c r="G78" i="579"/>
  <c r="F78" i="579"/>
  <c r="E78" i="579"/>
  <c r="D78" i="579"/>
  <c r="P77" i="579"/>
  <c r="O77" i="579"/>
  <c r="N77" i="579"/>
  <c r="M77" i="579"/>
  <c r="L77" i="579"/>
  <c r="K77" i="579"/>
  <c r="I77" i="579"/>
  <c r="H77" i="579"/>
  <c r="G77" i="579"/>
  <c r="F77" i="579"/>
  <c r="E77" i="579"/>
  <c r="D77" i="579"/>
  <c r="P76" i="579"/>
  <c r="O76" i="579"/>
  <c r="N76" i="579"/>
  <c r="M76" i="579"/>
  <c r="L76" i="579"/>
  <c r="K76" i="579"/>
  <c r="I76" i="579"/>
  <c r="H76" i="579"/>
  <c r="G76" i="579"/>
  <c r="G79" i="579"/>
  <c r="F76" i="579"/>
  <c r="E76" i="579"/>
  <c r="D76" i="579"/>
  <c r="P74" i="579"/>
  <c r="O74" i="579"/>
  <c r="N74" i="579"/>
  <c r="M74" i="579"/>
  <c r="L74" i="579"/>
  <c r="K74" i="579"/>
  <c r="I74" i="579"/>
  <c r="H74" i="579"/>
  <c r="G74" i="579"/>
  <c r="F74" i="579"/>
  <c r="E74" i="579"/>
  <c r="D74" i="579"/>
  <c r="P73" i="579"/>
  <c r="O73" i="579"/>
  <c r="N73" i="579"/>
  <c r="M73" i="579"/>
  <c r="L73" i="579"/>
  <c r="K73" i="579"/>
  <c r="I73" i="579"/>
  <c r="H73" i="579"/>
  <c r="G73" i="579"/>
  <c r="F73" i="579"/>
  <c r="E73" i="579"/>
  <c r="D73" i="579"/>
  <c r="P72" i="579"/>
  <c r="O72" i="579"/>
  <c r="O75" i="579"/>
  <c r="N72" i="579"/>
  <c r="M72" i="579"/>
  <c r="M75" i="579"/>
  <c r="L72" i="579"/>
  <c r="K72" i="579"/>
  <c r="K75" i="579"/>
  <c r="I72" i="579"/>
  <c r="H72" i="579"/>
  <c r="H75" i="579"/>
  <c r="G72" i="579"/>
  <c r="F72" i="579"/>
  <c r="F75" i="579"/>
  <c r="E72" i="579"/>
  <c r="D72" i="579"/>
  <c r="D75" i="579"/>
  <c r="N65" i="579"/>
  <c r="K65" i="579"/>
  <c r="G65" i="579"/>
  <c r="D65" i="579"/>
  <c r="P63" i="579"/>
  <c r="O63" i="579"/>
  <c r="N63" i="579"/>
  <c r="M63" i="579"/>
  <c r="L63" i="579"/>
  <c r="K63" i="579"/>
  <c r="I63" i="579"/>
  <c r="H63" i="579"/>
  <c r="G63" i="579"/>
  <c r="F63" i="579"/>
  <c r="E63" i="579"/>
  <c r="D63" i="579"/>
  <c r="S62" i="579"/>
  <c r="Q62" i="579"/>
  <c r="Q101" i="579"/>
  <c r="J62" i="579"/>
  <c r="J101" i="579"/>
  <c r="S61" i="579"/>
  <c r="Q61" i="579"/>
  <c r="J61" i="579"/>
  <c r="S60" i="579"/>
  <c r="Q60" i="579"/>
  <c r="J60" i="579"/>
  <c r="S59" i="579"/>
  <c r="Q59" i="579"/>
  <c r="J59" i="579"/>
  <c r="P57" i="579"/>
  <c r="O57" i="579"/>
  <c r="N57" i="579"/>
  <c r="M57" i="579"/>
  <c r="L57" i="579"/>
  <c r="K57" i="579"/>
  <c r="I57" i="579"/>
  <c r="H57" i="579"/>
  <c r="G57" i="579"/>
  <c r="F57" i="579"/>
  <c r="E57" i="579"/>
  <c r="D57" i="579"/>
  <c r="S56" i="579"/>
  <c r="Q56" i="579"/>
  <c r="J56" i="579"/>
  <c r="S55" i="579"/>
  <c r="Q55" i="579"/>
  <c r="J55" i="579"/>
  <c r="S54" i="579"/>
  <c r="Q54" i="579"/>
  <c r="J54" i="579"/>
  <c r="P52" i="579"/>
  <c r="O52" i="579"/>
  <c r="N52" i="579"/>
  <c r="M52" i="579"/>
  <c r="L52" i="579"/>
  <c r="K52" i="579"/>
  <c r="I52" i="579"/>
  <c r="H52" i="579"/>
  <c r="G52" i="579"/>
  <c r="F52" i="579"/>
  <c r="E52" i="579"/>
  <c r="D52" i="579"/>
  <c r="S51" i="579"/>
  <c r="Q51" i="579"/>
  <c r="J51" i="579"/>
  <c r="S50" i="579"/>
  <c r="Q50" i="579"/>
  <c r="J50" i="579"/>
  <c r="S49" i="579"/>
  <c r="Q49" i="579"/>
  <c r="J49" i="579"/>
  <c r="S48" i="579"/>
  <c r="Q48" i="579"/>
  <c r="J48" i="579"/>
  <c r="P46" i="579"/>
  <c r="O46" i="579"/>
  <c r="N46" i="579"/>
  <c r="M46" i="579"/>
  <c r="L46" i="579"/>
  <c r="K46" i="579"/>
  <c r="I46" i="579"/>
  <c r="H46" i="579"/>
  <c r="G46" i="579"/>
  <c r="F46" i="579"/>
  <c r="E46" i="579"/>
  <c r="D46" i="579"/>
  <c r="S45" i="579"/>
  <c r="Q45" i="579"/>
  <c r="J45" i="579"/>
  <c r="S44" i="579"/>
  <c r="Q44" i="579"/>
  <c r="J44" i="579"/>
  <c r="P42" i="579"/>
  <c r="O42" i="579"/>
  <c r="N42" i="579"/>
  <c r="M42" i="579"/>
  <c r="L42" i="579"/>
  <c r="K42" i="579"/>
  <c r="I42" i="579"/>
  <c r="H42" i="579"/>
  <c r="G42" i="579"/>
  <c r="F42" i="579"/>
  <c r="E42" i="579"/>
  <c r="D42" i="579"/>
  <c r="S41" i="579"/>
  <c r="Q41" i="579"/>
  <c r="J41" i="579"/>
  <c r="S40" i="579"/>
  <c r="Q40" i="579"/>
  <c r="J40" i="579"/>
  <c r="S39" i="579"/>
  <c r="Q39" i="579"/>
  <c r="J39" i="579"/>
  <c r="S38" i="579"/>
  <c r="Q38" i="579"/>
  <c r="J38" i="579"/>
  <c r="P36" i="579"/>
  <c r="O36" i="579"/>
  <c r="N36" i="579"/>
  <c r="M36" i="579"/>
  <c r="L36" i="579"/>
  <c r="K36" i="579"/>
  <c r="I36" i="579"/>
  <c r="H36" i="579"/>
  <c r="G36" i="579"/>
  <c r="F36" i="579"/>
  <c r="E36" i="579"/>
  <c r="D36" i="579"/>
  <c r="S35" i="579"/>
  <c r="Q35" i="579"/>
  <c r="J35" i="579"/>
  <c r="S34" i="579"/>
  <c r="Q34" i="579"/>
  <c r="J34" i="579"/>
  <c r="P32" i="579"/>
  <c r="O32" i="579"/>
  <c r="N32" i="579"/>
  <c r="M32" i="579"/>
  <c r="L32" i="579"/>
  <c r="K32" i="579"/>
  <c r="I32" i="579"/>
  <c r="H32" i="579"/>
  <c r="G32" i="579"/>
  <c r="F32" i="579"/>
  <c r="E32" i="579"/>
  <c r="D32" i="579"/>
  <c r="S31" i="579"/>
  <c r="Q31" i="579"/>
  <c r="J31" i="579"/>
  <c r="S30" i="579"/>
  <c r="Q30" i="579"/>
  <c r="J30" i="579"/>
  <c r="S29" i="579"/>
  <c r="Q29" i="579"/>
  <c r="J29" i="579"/>
  <c r="S28" i="579"/>
  <c r="Q28" i="579"/>
  <c r="J28" i="579"/>
  <c r="P26" i="579"/>
  <c r="O26" i="579"/>
  <c r="N26" i="579"/>
  <c r="M26" i="579"/>
  <c r="L26" i="579"/>
  <c r="K26" i="579"/>
  <c r="I26" i="579"/>
  <c r="H26" i="579"/>
  <c r="G26" i="579"/>
  <c r="F26" i="579"/>
  <c r="E26" i="579"/>
  <c r="D26" i="579"/>
  <c r="S25" i="579"/>
  <c r="Q25" i="579"/>
  <c r="J25" i="579"/>
  <c r="S24" i="579"/>
  <c r="Q24" i="579"/>
  <c r="J24" i="579"/>
  <c r="S23" i="579"/>
  <c r="Q23" i="579"/>
  <c r="J23" i="579"/>
  <c r="P21" i="579"/>
  <c r="O21" i="579"/>
  <c r="N21" i="579"/>
  <c r="M21" i="579"/>
  <c r="L21" i="579"/>
  <c r="K21" i="579"/>
  <c r="I21" i="579"/>
  <c r="H21" i="579"/>
  <c r="G21" i="579"/>
  <c r="F21" i="579"/>
  <c r="E21" i="579"/>
  <c r="D21" i="579"/>
  <c r="S20" i="579"/>
  <c r="Q20" i="579"/>
  <c r="J20" i="579"/>
  <c r="S19" i="579"/>
  <c r="Q19" i="579"/>
  <c r="J19" i="579"/>
  <c r="S18" i="579"/>
  <c r="Q18" i="579"/>
  <c r="J18" i="579"/>
  <c r="P16" i="579"/>
  <c r="O16" i="579"/>
  <c r="N16" i="579"/>
  <c r="M16" i="579"/>
  <c r="L16" i="579"/>
  <c r="K16" i="579"/>
  <c r="I16" i="579"/>
  <c r="H16" i="579"/>
  <c r="G16" i="579"/>
  <c r="F16" i="579"/>
  <c r="E16" i="579"/>
  <c r="D16" i="579"/>
  <c r="S15" i="579"/>
  <c r="Q15" i="579"/>
  <c r="J15" i="579"/>
  <c r="S14" i="579"/>
  <c r="Q14" i="579"/>
  <c r="J14" i="579"/>
  <c r="S13" i="579"/>
  <c r="Q13" i="579"/>
  <c r="J13" i="579"/>
  <c r="P11" i="579"/>
  <c r="O11" i="579"/>
  <c r="N11" i="579"/>
  <c r="M11" i="579"/>
  <c r="L11" i="579"/>
  <c r="K11" i="579"/>
  <c r="I11" i="579"/>
  <c r="H11" i="579"/>
  <c r="G11" i="579"/>
  <c r="F11" i="579"/>
  <c r="E11" i="579"/>
  <c r="D11" i="579"/>
  <c r="S10" i="579"/>
  <c r="Q10" i="579"/>
  <c r="J10" i="579"/>
  <c r="S9" i="579"/>
  <c r="Q9" i="579"/>
  <c r="J9" i="579"/>
  <c r="S8" i="579"/>
  <c r="Q8" i="579"/>
  <c r="J8" i="579"/>
  <c r="F91" i="579"/>
  <c r="O91" i="579"/>
  <c r="Q78" i="579"/>
  <c r="Q80" i="579"/>
  <c r="Q83" i="579"/>
  <c r="J81" i="579"/>
  <c r="Q98" i="579"/>
  <c r="Q93" i="579"/>
  <c r="G42" i="551"/>
  <c r="M12" i="551"/>
  <c r="BH32" i="580"/>
  <c r="BH24" i="580"/>
  <c r="BH19" i="580"/>
  <c r="BH83" i="580"/>
  <c r="BG35" i="580"/>
  <c r="BK29" i="580"/>
  <c r="BH43" i="580"/>
  <c r="D112" i="580"/>
  <c r="BH103" i="580"/>
  <c r="R106" i="580"/>
  <c r="BF50" i="580"/>
  <c r="C47" i="580"/>
  <c r="BG47" i="580"/>
  <c r="BH47" i="580"/>
  <c r="BF26" i="580"/>
  <c r="BF9" i="580"/>
  <c r="BL25" i="580"/>
  <c r="BH105" i="580"/>
  <c r="R92" i="580"/>
  <c r="BH57" i="580"/>
  <c r="BH44" i="580"/>
  <c r="BN29" i="580"/>
  <c r="BG88" i="580"/>
  <c r="BH88" i="580"/>
  <c r="BH20" i="580"/>
  <c r="BH84" i="580"/>
  <c r="BN26" i="580"/>
  <c r="D106" i="580"/>
  <c r="C65" i="580"/>
  <c r="BP32" i="580"/>
  <c r="BH45" i="580"/>
  <c r="BN30" i="580"/>
  <c r="BF31" i="580"/>
  <c r="BG89" i="580"/>
  <c r="BH89" i="580"/>
  <c r="BF24" i="580"/>
  <c r="BF88" i="580"/>
  <c r="C21" i="580"/>
  <c r="C85" i="580"/>
  <c r="BF18" i="580"/>
  <c r="BF82" i="580"/>
  <c r="BH8" i="580"/>
  <c r="F99" i="580"/>
  <c r="Q99" i="580"/>
  <c r="BH46" i="580"/>
  <c r="BF47" i="580"/>
  <c r="BL31" i="580"/>
  <c r="BF32" i="580"/>
  <c r="BF89" i="580"/>
  <c r="J112" i="580"/>
  <c r="I112" i="580"/>
  <c r="T106" i="580"/>
  <c r="BG106" i="580"/>
  <c r="BF90" i="580"/>
  <c r="AD92" i="580"/>
  <c r="J79" i="580"/>
  <c r="BG97" i="580"/>
  <c r="BH34" i="580"/>
  <c r="C15" i="580"/>
  <c r="C9" i="580"/>
  <c r="K99" i="580"/>
  <c r="F79" i="580"/>
  <c r="U106" i="580"/>
  <c r="P106" i="580"/>
  <c r="R99" i="580"/>
  <c r="V92" i="580"/>
  <c r="F92" i="580"/>
  <c r="C78" i="580"/>
  <c r="D79" i="580"/>
  <c r="C72" i="580"/>
  <c r="BH33" i="580"/>
  <c r="BN28" i="580"/>
  <c r="BH14" i="580"/>
  <c r="BF77" i="580"/>
  <c r="BG9" i="580"/>
  <c r="BK25" i="580"/>
  <c r="C35" i="580"/>
  <c r="M112" i="580"/>
  <c r="F112" i="580"/>
  <c r="I106" i="580"/>
  <c r="Q106" i="580"/>
  <c r="F106" i="580"/>
  <c r="N99" i="580"/>
  <c r="BH96" i="580"/>
  <c r="C91" i="580"/>
  <c r="C92" i="580"/>
  <c r="C76" i="580"/>
  <c r="C79" i="580"/>
  <c r="BH68" i="580"/>
  <c r="BF58" i="580"/>
  <c r="BF105" i="580"/>
  <c r="BN31" i="580"/>
  <c r="BG28" i="580"/>
  <c r="BH28" i="580"/>
  <c r="BN25" i="580"/>
  <c r="BO25" i="580"/>
  <c r="BK31" i="580"/>
  <c r="BP31" i="580"/>
  <c r="BG77" i="580"/>
  <c r="BH77" i="580"/>
  <c r="BG109" i="580"/>
  <c r="BG108" i="580"/>
  <c r="BH6" i="580"/>
  <c r="BH97" i="580"/>
  <c r="BG78" i="580"/>
  <c r="BH26" i="580"/>
  <c r="BG21" i="580"/>
  <c r="BG85" i="580"/>
  <c r="BG15" i="580"/>
  <c r="BO31" i="580"/>
  <c r="BP29" i="580"/>
  <c r="BF15" i="580"/>
  <c r="BL26" i="580"/>
  <c r="E106" i="580"/>
  <c r="J99" i="580"/>
  <c r="D92" i="580"/>
  <c r="BF70" i="580"/>
  <c r="BH70" i="580"/>
  <c r="BF64" i="580"/>
  <c r="BF109" i="580"/>
  <c r="BH64" i="580"/>
  <c r="BF62" i="580"/>
  <c r="BH62" i="580"/>
  <c r="C108" i="580"/>
  <c r="BF39" i="580"/>
  <c r="BF97" i="580"/>
  <c r="BH39" i="580"/>
  <c r="BF35" i="580"/>
  <c r="BH109" i="580"/>
  <c r="BH91" i="580"/>
  <c r="BG65" i="580"/>
  <c r="BF102" i="580"/>
  <c r="E112" i="580"/>
  <c r="G99" i="580"/>
  <c r="E99" i="580"/>
  <c r="BF76" i="580"/>
  <c r="R79" i="580"/>
  <c r="BH69" i="580"/>
  <c r="BG72" i="580"/>
  <c r="BK35" i="580"/>
  <c r="BP35" i="580"/>
  <c r="BG110" i="580"/>
  <c r="BH110" i="580"/>
  <c r="C52" i="580"/>
  <c r="BH52" i="580"/>
  <c r="BF51" i="580"/>
  <c r="BF104" i="580"/>
  <c r="C104" i="580"/>
  <c r="BH104" i="580"/>
  <c r="BG40" i="580"/>
  <c r="BK27" i="580"/>
  <c r="BP27" i="580"/>
  <c r="H112" i="580"/>
  <c r="P99" i="580"/>
  <c r="C99" i="580"/>
  <c r="C102" i="580"/>
  <c r="BG95" i="580"/>
  <c r="BG99" i="580"/>
  <c r="N92" i="580"/>
  <c r="BF71" i="580"/>
  <c r="BF111" i="580"/>
  <c r="BH71" i="580"/>
  <c r="C111" i="580"/>
  <c r="BH111" i="580"/>
  <c r="BF63" i="580"/>
  <c r="BF110" i="580"/>
  <c r="BH63" i="580"/>
  <c r="C59" i="580"/>
  <c r="BH59" i="580"/>
  <c r="BH55" i="580"/>
  <c r="BF38" i="580"/>
  <c r="BH38" i="580"/>
  <c r="BF91" i="580"/>
  <c r="BF85" i="580"/>
  <c r="J21" i="579"/>
  <c r="H79" i="579"/>
  <c r="S81" i="579"/>
  <c r="S93" i="579"/>
  <c r="P96" i="579"/>
  <c r="N75" i="579"/>
  <c r="E85" i="579"/>
  <c r="I85" i="579"/>
  <c r="N85" i="579"/>
  <c r="Q89" i="579"/>
  <c r="J11" i="579"/>
  <c r="J32" i="579"/>
  <c r="J52" i="579"/>
  <c r="J100" i="579"/>
  <c r="Q99" i="579"/>
  <c r="K66" i="579"/>
  <c r="F85" i="579"/>
  <c r="H91" i="579"/>
  <c r="M91" i="579"/>
  <c r="F97" i="579"/>
  <c r="J42" i="579"/>
  <c r="J63" i="579"/>
  <c r="Q72" i="579"/>
  <c r="E79" i="579"/>
  <c r="I79" i="579"/>
  <c r="N79" i="579"/>
  <c r="L79" i="579"/>
  <c r="P79" i="579"/>
  <c r="K97" i="579"/>
  <c r="O97" i="579"/>
  <c r="E96" i="579"/>
  <c r="I96" i="579"/>
  <c r="S94" i="579"/>
  <c r="G103" i="579"/>
  <c r="K103" i="579"/>
  <c r="S103" i="579"/>
  <c r="Q21" i="579"/>
  <c r="S21" i="579"/>
  <c r="J26" i="579"/>
  <c r="Q26" i="579"/>
  <c r="S26" i="579"/>
  <c r="J46" i="579"/>
  <c r="Q46" i="579"/>
  <c r="J99" i="579"/>
  <c r="Q63" i="579"/>
  <c r="E75" i="579"/>
  <c r="I75" i="579"/>
  <c r="W72" i="579"/>
  <c r="S74" i="579"/>
  <c r="F79" i="579"/>
  <c r="K79" i="579"/>
  <c r="O79" i="579"/>
  <c r="G91" i="579"/>
  <c r="L91" i="579"/>
  <c r="P91" i="579"/>
  <c r="Y75" i="579"/>
  <c r="Q87" i="579"/>
  <c r="G97" i="579"/>
  <c r="L97" i="579"/>
  <c r="P97" i="579"/>
  <c r="J94" i="579"/>
  <c r="N96" i="579"/>
  <c r="S96" i="579"/>
  <c r="S95" i="579"/>
  <c r="S99" i="579"/>
  <c r="S101" i="579"/>
  <c r="M97" i="579"/>
  <c r="J16" i="579"/>
  <c r="J36" i="579"/>
  <c r="Q36" i="579"/>
  <c r="G75" i="579"/>
  <c r="Q73" i="579"/>
  <c r="Q74" i="579"/>
  <c r="S76" i="579"/>
  <c r="M79" i="579"/>
  <c r="Y73" i="579"/>
  <c r="Q76" i="579"/>
  <c r="Q77" i="579"/>
  <c r="Q79" i="579"/>
  <c r="M85" i="579"/>
  <c r="N91" i="579"/>
  <c r="S89" i="579"/>
  <c r="N97" i="579"/>
  <c r="E97" i="579"/>
  <c r="I97" i="579"/>
  <c r="W76" i="579"/>
  <c r="Q95" i="579"/>
  <c r="O103" i="579"/>
  <c r="X77" i="579"/>
  <c r="K84" i="579"/>
  <c r="S84" i="579"/>
  <c r="Q82" i="579"/>
  <c r="V72" i="579"/>
  <c r="K91" i="579"/>
  <c r="Q86" i="579"/>
  <c r="Q16" i="579"/>
  <c r="S16" i="579"/>
  <c r="J102" i="579"/>
  <c r="S77" i="579"/>
  <c r="J77" i="579"/>
  <c r="O85" i="579"/>
  <c r="X75" i="579"/>
  <c r="Y77" i="579"/>
  <c r="AA77" i="579"/>
  <c r="S102" i="579"/>
  <c r="Q11" i="579"/>
  <c r="S11" i="579"/>
  <c r="J57" i="579"/>
  <c r="J98" i="579"/>
  <c r="Q57" i="579"/>
  <c r="Q100" i="579"/>
  <c r="Q102" i="579"/>
  <c r="S73" i="579"/>
  <c r="J73" i="579"/>
  <c r="G85" i="579"/>
  <c r="L85" i="579"/>
  <c r="P85" i="579"/>
  <c r="Y74" i="579"/>
  <c r="S83" i="579"/>
  <c r="J83" i="579"/>
  <c r="S86" i="579"/>
  <c r="V77" i="579"/>
  <c r="K85" i="579"/>
  <c r="Q32" i="579"/>
  <c r="Q42" i="579"/>
  <c r="S42" i="579"/>
  <c r="Q52" i="579"/>
  <c r="S52" i="579"/>
  <c r="D66" i="579"/>
  <c r="L75" i="579"/>
  <c r="X72" i="579"/>
  <c r="P75" i="579"/>
  <c r="Y72" i="579"/>
  <c r="S78" i="579"/>
  <c r="D79" i="579"/>
  <c r="D85" i="579"/>
  <c r="H85" i="579"/>
  <c r="V74" i="579"/>
  <c r="Q81" i="579"/>
  <c r="E91" i="579"/>
  <c r="I91" i="579"/>
  <c r="W75" i="579"/>
  <c r="AA75" i="579"/>
  <c r="S87" i="579"/>
  <c r="D90" i="579"/>
  <c r="S90" i="579"/>
  <c r="S88" i="579"/>
  <c r="J88" i="579"/>
  <c r="V76" i="579"/>
  <c r="J65" i="579"/>
  <c r="J72" i="579"/>
  <c r="S72" i="579"/>
  <c r="J76" i="579"/>
  <c r="J80" i="579"/>
  <c r="S80" i="579"/>
  <c r="Q88" i="579"/>
  <c r="Q90" i="579"/>
  <c r="J89" i="579"/>
  <c r="D91" i="579"/>
  <c r="Q92" i="579"/>
  <c r="J93" i="579"/>
  <c r="S98" i="579"/>
  <c r="J92" i="579"/>
  <c r="S92" i="579"/>
  <c r="S100" i="579"/>
  <c r="J74" i="579"/>
  <c r="J78" i="579"/>
  <c r="J82" i="579"/>
  <c r="S82" i="579"/>
  <c r="J86" i="579"/>
  <c r="J87" i="579"/>
  <c r="Q94" i="579"/>
  <c r="Q96" i="579"/>
  <c r="J95" i="579"/>
  <c r="J96" i="579"/>
  <c r="BG92" i="580"/>
  <c r="BH9" i="580"/>
  <c r="Q85" i="579"/>
  <c r="S75" i="579"/>
  <c r="Y76" i="579"/>
  <c r="S97" i="579"/>
  <c r="V73" i="579"/>
  <c r="S63" i="579"/>
  <c r="V75" i="579"/>
  <c r="S32" i="579"/>
  <c r="Q84" i="579"/>
  <c r="BM31" i="580"/>
  <c r="BP25" i="580"/>
  <c r="BM25" i="580"/>
  <c r="BG112" i="580"/>
  <c r="BK28" i="580"/>
  <c r="BP28" i="580"/>
  <c r="BH78" i="580"/>
  <c r="BH92" i="580"/>
  <c r="BH99" i="580"/>
  <c r="BF21" i="580"/>
  <c r="BL27" i="580"/>
  <c r="BO27" i="580"/>
  <c r="BF59" i="580"/>
  <c r="BL33" i="580"/>
  <c r="BM33" i="580"/>
  <c r="BF28" i="580"/>
  <c r="BL28" i="580"/>
  <c r="BO28" i="580"/>
  <c r="BO33" i="580"/>
  <c r="BF79" i="580"/>
  <c r="BF106" i="580"/>
  <c r="BH76" i="580"/>
  <c r="BH21" i="580"/>
  <c r="BH85" i="580"/>
  <c r="BK26" i="580"/>
  <c r="BP26" i="580"/>
  <c r="BH15" i="580"/>
  <c r="BG79" i="580"/>
  <c r="BG113" i="580"/>
  <c r="BM27" i="580"/>
  <c r="BF95" i="580"/>
  <c r="BF99" i="580"/>
  <c r="BF40" i="580"/>
  <c r="BL30" i="580"/>
  <c r="BF72" i="580"/>
  <c r="BL35" i="580"/>
  <c r="BF52" i="580"/>
  <c r="BL32" i="580"/>
  <c r="BH108" i="580"/>
  <c r="C112" i="580"/>
  <c r="BH95" i="580"/>
  <c r="BK34" i="580"/>
  <c r="BP34" i="580"/>
  <c r="BH65" i="580"/>
  <c r="BH35" i="580"/>
  <c r="BL29" i="580"/>
  <c r="BH102" i="580"/>
  <c r="C106" i="580"/>
  <c r="BH106" i="580"/>
  <c r="BO26" i="580"/>
  <c r="BH72" i="580"/>
  <c r="BF92" i="580"/>
  <c r="BK30" i="580"/>
  <c r="BP30" i="580"/>
  <c r="BH40" i="580"/>
  <c r="BH79" i="580"/>
  <c r="BF108" i="580"/>
  <c r="BF112" i="580"/>
  <c r="BF65" i="580"/>
  <c r="BL34" i="580"/>
  <c r="J84" i="579"/>
  <c r="X76" i="579"/>
  <c r="Z76" i="579"/>
  <c r="W74" i="579"/>
  <c r="AA74" i="579"/>
  <c r="AA76" i="579"/>
  <c r="Z75" i="579"/>
  <c r="S85" i="579"/>
  <c r="J103" i="579"/>
  <c r="S36" i="579"/>
  <c r="S46" i="579"/>
  <c r="Z72" i="579"/>
  <c r="J97" i="579"/>
  <c r="S91" i="579"/>
  <c r="J85" i="579"/>
  <c r="S79" i="579"/>
  <c r="Q103" i="579"/>
  <c r="Z77" i="579"/>
  <c r="W73" i="579"/>
  <c r="AA73" i="579"/>
  <c r="X73" i="579"/>
  <c r="Z73" i="579"/>
  <c r="Q75" i="579"/>
  <c r="J91" i="579"/>
  <c r="J79" i="579"/>
  <c r="AA72" i="579"/>
  <c r="J90" i="579"/>
  <c r="X74" i="579"/>
  <c r="Z74" i="579"/>
  <c r="S57" i="579"/>
  <c r="Q91" i="579"/>
  <c r="Q97" i="579"/>
  <c r="J75" i="579"/>
  <c r="Q65" i="579"/>
  <c r="BM28" i="580"/>
  <c r="BH112" i="580"/>
  <c r="BF113" i="580"/>
  <c r="BH113" i="580"/>
  <c r="BM26" i="580"/>
  <c r="BO35" i="580"/>
  <c r="BM35" i="580"/>
  <c r="BM30" i="580"/>
  <c r="BO30" i="580"/>
  <c r="BM34" i="580"/>
  <c r="BO34" i="580"/>
  <c r="BM29" i="580"/>
  <c r="BO29" i="580"/>
  <c r="BM32" i="580"/>
  <c r="BO32" i="580"/>
  <c r="Z46" i="503"/>
  <c r="Z47" i="503"/>
  <c r="Z45" i="503"/>
  <c r="Z38" i="503"/>
  <c r="L46" i="503"/>
  <c r="L45" i="503"/>
  <c r="L47" i="503"/>
  <c r="L38" i="503"/>
  <c r="A10" i="476"/>
  <c r="A15" i="478"/>
  <c r="A40" i="478"/>
  <c r="A10" i="481"/>
  <c r="A15" i="479"/>
  <c r="A17" i="480"/>
  <c r="A15" i="482"/>
  <c r="A17" i="483"/>
  <c r="A5" i="484"/>
  <c r="A5" i="558"/>
  <c r="A16" i="507"/>
  <c r="A22" i="359"/>
  <c r="AO9" i="359"/>
  <c r="AP9" i="359"/>
  <c r="AO12" i="359"/>
  <c r="AP12" i="359"/>
  <c r="AO13" i="359"/>
  <c r="AP13" i="359"/>
  <c r="AO15" i="359"/>
  <c r="AP15" i="359"/>
  <c r="AC6" i="359"/>
  <c r="AP6" i="359"/>
  <c r="AO6" i="359"/>
  <c r="AM6" i="359"/>
  <c r="AB18" i="359"/>
  <c r="N15" i="359"/>
  <c r="M15" i="359"/>
  <c r="L18" i="359"/>
  <c r="K15" i="359"/>
  <c r="AB20" i="507"/>
  <c r="AB22" i="507"/>
  <c r="AA20" i="507"/>
  <c r="AC12" i="507"/>
  <c r="AD12" i="507"/>
  <c r="AC6" i="507"/>
  <c r="AA6" i="507"/>
  <c r="N15" i="507"/>
  <c r="M15" i="507"/>
  <c r="L20" i="507"/>
  <c r="L22" i="507"/>
  <c r="BI9" i="558"/>
  <c r="BI10" i="558"/>
  <c r="BI11" i="558"/>
  <c r="BI19" i="558"/>
  <c r="BH9" i="558"/>
  <c r="BH10" i="558"/>
  <c r="BH11" i="558"/>
  <c r="BH19" i="558"/>
  <c r="BH12" i="558"/>
  <c r="BH13" i="558"/>
  <c r="BH14" i="558"/>
  <c r="BH20" i="558"/>
  <c r="BI12" i="558"/>
  <c r="BI13" i="558"/>
  <c r="BI14" i="558"/>
  <c r="BI20" i="558"/>
  <c r="BH15" i="558"/>
  <c r="BH16" i="558"/>
  <c r="BH17" i="558"/>
  <c r="BH21" i="558"/>
  <c r="BI15" i="558"/>
  <c r="BI16" i="558"/>
  <c r="BI17" i="558"/>
  <c r="BI21" i="558"/>
  <c r="BH22" i="558"/>
  <c r="AN19" i="558"/>
  <c r="AO19" i="558"/>
  <c r="AN20" i="558"/>
  <c r="AN21" i="558"/>
  <c r="AN22" i="558"/>
  <c r="AO20" i="558"/>
  <c r="AO21" i="558"/>
  <c r="AO22" i="558"/>
  <c r="U19" i="558"/>
  <c r="U20" i="558"/>
  <c r="U21" i="558"/>
  <c r="U22" i="558"/>
  <c r="T21" i="558"/>
  <c r="T20" i="558"/>
  <c r="T19" i="558"/>
  <c r="T20" i="484"/>
  <c r="J17" i="482"/>
  <c r="AX20" i="484"/>
  <c r="U19" i="484"/>
  <c r="K16" i="482"/>
  <c r="AY19" i="484"/>
  <c r="E5" i="473"/>
  <c r="C24" i="473"/>
  <c r="O24" i="473"/>
  <c r="H5" i="473"/>
  <c r="D24" i="473"/>
  <c r="P24" i="473"/>
  <c r="K5" i="473"/>
  <c r="E24" i="473"/>
  <c r="Q24" i="473"/>
  <c r="N5" i="473"/>
  <c r="F24" i="473"/>
  <c r="R24" i="473"/>
  <c r="Q5" i="473"/>
  <c r="G24" i="473"/>
  <c r="S24" i="473"/>
  <c r="T5" i="473"/>
  <c r="H24" i="473"/>
  <c r="T24" i="473"/>
  <c r="W5" i="473"/>
  <c r="I24" i="473"/>
  <c r="U24" i="473"/>
  <c r="Z5" i="473"/>
  <c r="J24" i="473"/>
  <c r="V24" i="473"/>
  <c r="AC5" i="473"/>
  <c r="K24" i="473"/>
  <c r="W24" i="473"/>
  <c r="AF5" i="473"/>
  <c r="L24" i="473"/>
  <c r="X24" i="473"/>
  <c r="AA9" i="484"/>
  <c r="Z9" i="484"/>
  <c r="Y9" i="484"/>
  <c r="X9" i="484"/>
  <c r="W9" i="484"/>
  <c r="V9" i="484"/>
  <c r="CD9" i="484"/>
  <c r="CE9" i="484"/>
  <c r="CF9" i="484"/>
  <c r="CG9" i="484"/>
  <c r="CH9" i="484"/>
  <c r="CI9" i="484"/>
  <c r="AB9" i="484"/>
  <c r="CJ9" i="484"/>
  <c r="AC9" i="484"/>
  <c r="CK9" i="484"/>
  <c r="AD9" i="484"/>
  <c r="CL9" i="484"/>
  <c r="AE9" i="484"/>
  <c r="CM9" i="484"/>
  <c r="DQ9" i="484"/>
  <c r="W6" i="473"/>
  <c r="I25" i="473"/>
  <c r="U25" i="473"/>
  <c r="Z6" i="473"/>
  <c r="J25" i="473"/>
  <c r="V25" i="473"/>
  <c r="AC6" i="473"/>
  <c r="K25" i="473"/>
  <c r="W25" i="473"/>
  <c r="AF6" i="473"/>
  <c r="L25" i="473"/>
  <c r="X25" i="473"/>
  <c r="AB10" i="484"/>
  <c r="CJ10" i="484"/>
  <c r="AC10" i="484"/>
  <c r="CK10" i="484"/>
  <c r="AD10" i="484"/>
  <c r="CL10" i="484"/>
  <c r="AE10" i="484"/>
  <c r="CM10" i="484"/>
  <c r="DQ10" i="484"/>
  <c r="Z7" i="473"/>
  <c r="J26" i="473"/>
  <c r="V26" i="473"/>
  <c r="AC7" i="473"/>
  <c r="K26" i="473"/>
  <c r="W26" i="473"/>
  <c r="AF7" i="473"/>
  <c r="L26" i="473"/>
  <c r="X26" i="473"/>
  <c r="CK11" i="484"/>
  <c r="AD11" i="484"/>
  <c r="CL11" i="484"/>
  <c r="AE11" i="484"/>
  <c r="CM11" i="484"/>
  <c r="DQ11" i="484"/>
  <c r="E8" i="473"/>
  <c r="C27" i="473"/>
  <c r="O27" i="473"/>
  <c r="H8" i="473"/>
  <c r="D27" i="473"/>
  <c r="P27" i="473"/>
  <c r="K8" i="473"/>
  <c r="E27" i="473"/>
  <c r="Q27" i="473"/>
  <c r="N8" i="473"/>
  <c r="F27" i="473"/>
  <c r="R27" i="473"/>
  <c r="Q8" i="473"/>
  <c r="G27" i="473"/>
  <c r="S27" i="473"/>
  <c r="T8" i="473"/>
  <c r="H27" i="473"/>
  <c r="T27" i="473"/>
  <c r="W8" i="473"/>
  <c r="I27" i="473"/>
  <c r="U27" i="473"/>
  <c r="Z8" i="473"/>
  <c r="J27" i="473"/>
  <c r="V27" i="473"/>
  <c r="AC8" i="473"/>
  <c r="K27" i="473"/>
  <c r="W27" i="473"/>
  <c r="AF8" i="473"/>
  <c r="L27" i="473"/>
  <c r="X27" i="473"/>
  <c r="AA12" i="484"/>
  <c r="Z12" i="484"/>
  <c r="Y12" i="484"/>
  <c r="X12" i="484"/>
  <c r="W12" i="484"/>
  <c r="V12" i="484"/>
  <c r="CD12" i="484"/>
  <c r="CE12" i="484"/>
  <c r="CF12" i="484"/>
  <c r="CG12" i="484"/>
  <c r="CH12" i="484"/>
  <c r="CI12" i="484"/>
  <c r="AB12" i="484"/>
  <c r="CJ12" i="484"/>
  <c r="AC12" i="484"/>
  <c r="CK12" i="484"/>
  <c r="AD12" i="484"/>
  <c r="CL12" i="484"/>
  <c r="AE12" i="484"/>
  <c r="CM12" i="484"/>
  <c r="DQ12" i="484"/>
  <c r="W9" i="473"/>
  <c r="I28" i="473"/>
  <c r="U28" i="473"/>
  <c r="Z9" i="473"/>
  <c r="J28" i="473"/>
  <c r="V28" i="473"/>
  <c r="AC9" i="473"/>
  <c r="K28" i="473"/>
  <c r="W28" i="473"/>
  <c r="AF9" i="473"/>
  <c r="L28" i="473"/>
  <c r="X28" i="473"/>
  <c r="AB13" i="484"/>
  <c r="CJ13" i="484"/>
  <c r="AC13" i="484"/>
  <c r="CK13" i="484"/>
  <c r="AD13" i="484"/>
  <c r="CL13" i="484"/>
  <c r="AE13" i="484"/>
  <c r="CM13" i="484"/>
  <c r="DQ13" i="484"/>
  <c r="Z10" i="473"/>
  <c r="J29" i="473"/>
  <c r="V29" i="473"/>
  <c r="AC10" i="473"/>
  <c r="K29" i="473"/>
  <c r="W29" i="473"/>
  <c r="AF10" i="473"/>
  <c r="L29" i="473"/>
  <c r="X29" i="473"/>
  <c r="CK14" i="484"/>
  <c r="AD14" i="484"/>
  <c r="CL14" i="484"/>
  <c r="AE14" i="484"/>
  <c r="CM14" i="484"/>
  <c r="DQ14" i="484"/>
  <c r="O30" i="473"/>
  <c r="P30" i="473"/>
  <c r="K11" i="473"/>
  <c r="E30" i="473"/>
  <c r="Q30" i="473"/>
  <c r="N11" i="473"/>
  <c r="F30" i="473"/>
  <c r="R30" i="473"/>
  <c r="Q11" i="473"/>
  <c r="G30" i="473"/>
  <c r="S30" i="473"/>
  <c r="T11" i="473"/>
  <c r="H30" i="473"/>
  <c r="T30" i="473"/>
  <c r="W11" i="473"/>
  <c r="I30" i="473"/>
  <c r="U30" i="473"/>
  <c r="Z11" i="473"/>
  <c r="J30" i="473"/>
  <c r="V30" i="473"/>
  <c r="AC11" i="473"/>
  <c r="K30" i="473"/>
  <c r="W30" i="473"/>
  <c r="AF11" i="473"/>
  <c r="L30" i="473"/>
  <c r="X30" i="473"/>
  <c r="AA15" i="484"/>
  <c r="Z15" i="484"/>
  <c r="Y15" i="484"/>
  <c r="X15" i="484"/>
  <c r="W15" i="484"/>
  <c r="V15" i="484"/>
  <c r="CD15" i="484"/>
  <c r="CE15" i="484"/>
  <c r="CF15" i="484"/>
  <c r="CG15" i="484"/>
  <c r="CH15" i="484"/>
  <c r="CI15" i="484"/>
  <c r="AB15" i="484"/>
  <c r="CJ15" i="484"/>
  <c r="AC15" i="484"/>
  <c r="CK15" i="484"/>
  <c r="AD15" i="484"/>
  <c r="CL15" i="484"/>
  <c r="AE15" i="484"/>
  <c r="CM15" i="484"/>
  <c r="DQ15" i="484"/>
  <c r="E12" i="473"/>
  <c r="C31" i="473"/>
  <c r="O31" i="473"/>
  <c r="H12" i="473"/>
  <c r="D31" i="473"/>
  <c r="P31" i="473"/>
  <c r="K12" i="473"/>
  <c r="E31" i="473"/>
  <c r="Q31" i="473"/>
  <c r="N12" i="473"/>
  <c r="F31" i="473"/>
  <c r="R31" i="473"/>
  <c r="Q12" i="473"/>
  <c r="G31" i="473"/>
  <c r="S31" i="473"/>
  <c r="T12" i="473"/>
  <c r="H31" i="473"/>
  <c r="T31" i="473"/>
  <c r="W12" i="473"/>
  <c r="I31" i="473"/>
  <c r="U31" i="473"/>
  <c r="Z12" i="473"/>
  <c r="J31" i="473"/>
  <c r="V31" i="473"/>
  <c r="AC12" i="473"/>
  <c r="K31" i="473"/>
  <c r="W31" i="473"/>
  <c r="AF12" i="473"/>
  <c r="L31" i="473"/>
  <c r="X31" i="473"/>
  <c r="AA16" i="484"/>
  <c r="Z16" i="484"/>
  <c r="Y16" i="484"/>
  <c r="X16" i="484"/>
  <c r="W16" i="484"/>
  <c r="V16" i="484"/>
  <c r="CD16" i="484"/>
  <c r="CE16" i="484"/>
  <c r="CF16" i="484"/>
  <c r="CG16" i="484"/>
  <c r="CH16" i="484"/>
  <c r="CI16" i="484"/>
  <c r="AB16" i="484"/>
  <c r="CJ16" i="484"/>
  <c r="AC16" i="484"/>
  <c r="CK16" i="484"/>
  <c r="AD16" i="484"/>
  <c r="CL16" i="484"/>
  <c r="AE16" i="484"/>
  <c r="CM16" i="484"/>
  <c r="DQ16" i="484"/>
  <c r="Z13" i="473"/>
  <c r="J32" i="473"/>
  <c r="V32" i="473"/>
  <c r="AC13" i="473"/>
  <c r="K32" i="473"/>
  <c r="W32" i="473"/>
  <c r="AF13" i="473"/>
  <c r="L32" i="473"/>
  <c r="X32" i="473"/>
  <c r="AC17" i="484"/>
  <c r="CK17" i="484"/>
  <c r="AD17" i="484"/>
  <c r="CL17" i="484"/>
  <c r="AE17" i="484"/>
  <c r="CM17" i="484"/>
  <c r="DQ17" i="484"/>
  <c r="C34" i="473"/>
  <c r="O34" i="473"/>
  <c r="D34" i="473"/>
  <c r="P34" i="473"/>
  <c r="E34" i="473"/>
  <c r="Q34" i="473"/>
  <c r="F34" i="473"/>
  <c r="R34" i="473"/>
  <c r="G34" i="473"/>
  <c r="S34" i="473"/>
  <c r="H34" i="473"/>
  <c r="T34" i="473"/>
  <c r="I34" i="473"/>
  <c r="U34" i="473"/>
  <c r="J34" i="473"/>
  <c r="V34" i="473"/>
  <c r="K34" i="473"/>
  <c r="W34" i="473"/>
  <c r="AD15" i="473"/>
  <c r="AE15" i="473"/>
  <c r="AF15" i="473"/>
  <c r="L34" i="473"/>
  <c r="X34" i="473"/>
  <c r="G19" i="484"/>
  <c r="Q19" i="484"/>
  <c r="AA19" i="484"/>
  <c r="F19" i="484"/>
  <c r="P19" i="484"/>
  <c r="Z19" i="484"/>
  <c r="E19" i="484"/>
  <c r="O19" i="484"/>
  <c r="Y19" i="484"/>
  <c r="D19" i="484"/>
  <c r="N19" i="484"/>
  <c r="X19" i="484"/>
  <c r="C19" i="484"/>
  <c r="M19" i="484"/>
  <c r="W19" i="484"/>
  <c r="B19" i="484"/>
  <c r="L19" i="484"/>
  <c r="V19" i="484"/>
  <c r="CD19" i="484"/>
  <c r="CE19" i="484"/>
  <c r="CF19" i="484"/>
  <c r="CG19" i="484"/>
  <c r="CH19" i="484"/>
  <c r="CI19" i="484"/>
  <c r="R19" i="484"/>
  <c r="H19" i="484"/>
  <c r="AB19" i="484"/>
  <c r="CJ19" i="484"/>
  <c r="S19" i="484"/>
  <c r="I19" i="484"/>
  <c r="AC19" i="484"/>
  <c r="CK19" i="484"/>
  <c r="T19" i="484"/>
  <c r="J19" i="484"/>
  <c r="AD19" i="484"/>
  <c r="CL19" i="484"/>
  <c r="K19" i="484"/>
  <c r="AE19" i="484"/>
  <c r="CM19" i="484"/>
  <c r="DQ19" i="484"/>
  <c r="C35" i="473"/>
  <c r="O35" i="473"/>
  <c r="D35" i="473"/>
  <c r="P35" i="473"/>
  <c r="E35" i="473"/>
  <c r="Q35" i="473"/>
  <c r="F35" i="473"/>
  <c r="R35" i="473"/>
  <c r="G35" i="473"/>
  <c r="S35" i="473"/>
  <c r="H35" i="473"/>
  <c r="T35" i="473"/>
  <c r="I35" i="473"/>
  <c r="U35" i="473"/>
  <c r="J35" i="473"/>
  <c r="V35" i="473"/>
  <c r="K35" i="473"/>
  <c r="W35" i="473"/>
  <c r="AD16" i="473"/>
  <c r="AE16" i="473"/>
  <c r="AF16" i="473"/>
  <c r="L35" i="473"/>
  <c r="X35" i="473"/>
  <c r="G20" i="484"/>
  <c r="Q20" i="484"/>
  <c r="AA20" i="484"/>
  <c r="F20" i="484"/>
  <c r="P20" i="484"/>
  <c r="Z20" i="484"/>
  <c r="E20" i="484"/>
  <c r="O20" i="484"/>
  <c r="Y20" i="484"/>
  <c r="D20" i="484"/>
  <c r="N20" i="484"/>
  <c r="X20" i="484"/>
  <c r="C20" i="484"/>
  <c r="M20" i="484"/>
  <c r="W20" i="484"/>
  <c r="B20" i="484"/>
  <c r="L20" i="484"/>
  <c r="V20" i="484"/>
  <c r="CD20" i="484"/>
  <c r="CE20" i="484"/>
  <c r="CF20" i="484"/>
  <c r="CG20" i="484"/>
  <c r="CH20" i="484"/>
  <c r="CI20" i="484"/>
  <c r="R20" i="484"/>
  <c r="H20" i="484"/>
  <c r="AB20" i="484"/>
  <c r="CJ20" i="484"/>
  <c r="S20" i="484"/>
  <c r="I20" i="484"/>
  <c r="AC20" i="484"/>
  <c r="CK20" i="484"/>
  <c r="J20" i="484"/>
  <c r="AD20" i="484"/>
  <c r="CL20" i="484"/>
  <c r="U20" i="484"/>
  <c r="K20" i="484"/>
  <c r="AE20" i="484"/>
  <c r="CM20" i="484"/>
  <c r="DQ20" i="484"/>
  <c r="C36" i="473"/>
  <c r="O36" i="473"/>
  <c r="D36" i="473"/>
  <c r="P36" i="473"/>
  <c r="E36" i="473"/>
  <c r="Q36" i="473"/>
  <c r="F36" i="473"/>
  <c r="R36" i="473"/>
  <c r="G36" i="473"/>
  <c r="S36" i="473"/>
  <c r="H36" i="473"/>
  <c r="T36" i="473"/>
  <c r="I36" i="473"/>
  <c r="U36" i="473"/>
  <c r="J36" i="473"/>
  <c r="V36" i="473"/>
  <c r="K36" i="473"/>
  <c r="W36" i="473"/>
  <c r="AD17" i="473"/>
  <c r="AE17" i="473"/>
  <c r="AF17" i="473"/>
  <c r="L36" i="473"/>
  <c r="X36" i="473"/>
  <c r="AA21" i="484"/>
  <c r="Z21" i="484"/>
  <c r="Y21" i="484"/>
  <c r="X21" i="484"/>
  <c r="W21" i="484"/>
  <c r="V21" i="484"/>
  <c r="CD21" i="484"/>
  <c r="CE21" i="484"/>
  <c r="CF21" i="484"/>
  <c r="CG21" i="484"/>
  <c r="CH21" i="484"/>
  <c r="CI21" i="484"/>
  <c r="R21" i="484"/>
  <c r="H21" i="484"/>
  <c r="AB21" i="484"/>
  <c r="CJ21" i="484"/>
  <c r="S21" i="484"/>
  <c r="I21" i="484"/>
  <c r="AC21" i="484"/>
  <c r="CK21" i="484"/>
  <c r="T21" i="484"/>
  <c r="J21" i="484"/>
  <c r="AD21" i="484"/>
  <c r="CL21" i="484"/>
  <c r="U21" i="484"/>
  <c r="K21" i="484"/>
  <c r="AE21" i="484"/>
  <c r="CM21" i="484"/>
  <c r="DQ21" i="484"/>
  <c r="C37" i="473"/>
  <c r="O37" i="473"/>
  <c r="D37" i="473"/>
  <c r="P37" i="473"/>
  <c r="E37" i="473"/>
  <c r="Q37" i="473"/>
  <c r="F37" i="473"/>
  <c r="R37" i="473"/>
  <c r="G37" i="473"/>
  <c r="S37" i="473"/>
  <c r="H37" i="473"/>
  <c r="T37" i="473"/>
  <c r="I37" i="473"/>
  <c r="U37" i="473"/>
  <c r="J37" i="473"/>
  <c r="V37" i="473"/>
  <c r="K37" i="473"/>
  <c r="W37" i="473"/>
  <c r="L37" i="473"/>
  <c r="X37" i="473"/>
  <c r="Q21" i="484"/>
  <c r="Q22" i="484"/>
  <c r="G21" i="484"/>
  <c r="G22" i="484"/>
  <c r="AA22" i="484"/>
  <c r="P21" i="484"/>
  <c r="P22" i="484"/>
  <c r="F21" i="484"/>
  <c r="F22" i="484"/>
  <c r="Z22" i="484"/>
  <c r="O21" i="484"/>
  <c r="O22" i="484"/>
  <c r="E21" i="484"/>
  <c r="E22" i="484"/>
  <c r="Y22" i="484"/>
  <c r="N21" i="484"/>
  <c r="N22" i="484"/>
  <c r="D21" i="484"/>
  <c r="D22" i="484"/>
  <c r="X22" i="484"/>
  <c r="M21" i="484"/>
  <c r="M22" i="484"/>
  <c r="C21" i="484"/>
  <c r="C22" i="484"/>
  <c r="W22" i="484"/>
  <c r="L21" i="484"/>
  <c r="L22" i="484"/>
  <c r="B21" i="484"/>
  <c r="B22" i="484"/>
  <c r="V22" i="484"/>
  <c r="CD22" i="484"/>
  <c r="CE22" i="484"/>
  <c r="CF22" i="484"/>
  <c r="CG22" i="484"/>
  <c r="CH22" i="484"/>
  <c r="CI22" i="484"/>
  <c r="AB22" i="484"/>
  <c r="CJ22" i="484"/>
  <c r="S22" i="484"/>
  <c r="I22" i="484"/>
  <c r="AC22" i="484"/>
  <c r="CK22" i="484"/>
  <c r="T22" i="484"/>
  <c r="J22" i="484"/>
  <c r="AD22" i="484"/>
  <c r="CL22" i="484"/>
  <c r="U22" i="484"/>
  <c r="K22" i="484"/>
  <c r="AE22" i="484"/>
  <c r="CM22" i="484"/>
  <c r="DQ22" i="484"/>
  <c r="BT9" i="484"/>
  <c r="BU9" i="484"/>
  <c r="BV9" i="484"/>
  <c r="BW9" i="484"/>
  <c r="BX9" i="484"/>
  <c r="BY9" i="484"/>
  <c r="BZ9" i="484"/>
  <c r="CA9" i="484"/>
  <c r="CB9" i="484"/>
  <c r="CC9" i="484"/>
  <c r="DG9" i="484"/>
  <c r="BZ10" i="484"/>
  <c r="CA10" i="484"/>
  <c r="CB10" i="484"/>
  <c r="CC10" i="484"/>
  <c r="DG10" i="484"/>
  <c r="CA11" i="484"/>
  <c r="CB11" i="484"/>
  <c r="CC11" i="484"/>
  <c r="DG11" i="484"/>
  <c r="BT12" i="484"/>
  <c r="BU12" i="484"/>
  <c r="BV12" i="484"/>
  <c r="BW12" i="484"/>
  <c r="BX12" i="484"/>
  <c r="BY12" i="484"/>
  <c r="BZ12" i="484"/>
  <c r="CA12" i="484"/>
  <c r="CB12" i="484"/>
  <c r="CC12" i="484"/>
  <c r="DG12" i="484"/>
  <c r="BZ13" i="484"/>
  <c r="CA13" i="484"/>
  <c r="CB13" i="484"/>
  <c r="CC13" i="484"/>
  <c r="DG13" i="484"/>
  <c r="CA14" i="484"/>
  <c r="CB14" i="484"/>
  <c r="CC14" i="484"/>
  <c r="DG14" i="484"/>
  <c r="BT15" i="484"/>
  <c r="BU15" i="484"/>
  <c r="BV15" i="484"/>
  <c r="BW15" i="484"/>
  <c r="BX15" i="484"/>
  <c r="BY15" i="484"/>
  <c r="BZ15" i="484"/>
  <c r="CA15" i="484"/>
  <c r="CB15" i="484"/>
  <c r="CC15" i="484"/>
  <c r="DG15" i="484"/>
  <c r="BT16" i="484"/>
  <c r="BU16" i="484"/>
  <c r="BV16" i="484"/>
  <c r="BW16" i="484"/>
  <c r="BX16" i="484"/>
  <c r="BY16" i="484"/>
  <c r="BZ16" i="484"/>
  <c r="CA16" i="484"/>
  <c r="CB16" i="484"/>
  <c r="CC16" i="484"/>
  <c r="DG16" i="484"/>
  <c r="CA17" i="484"/>
  <c r="CB17" i="484"/>
  <c r="CC17" i="484"/>
  <c r="DG17" i="484"/>
  <c r="BT19" i="484"/>
  <c r="BU19" i="484"/>
  <c r="BV19" i="484"/>
  <c r="BW19" i="484"/>
  <c r="BX19" i="484"/>
  <c r="BY19" i="484"/>
  <c r="BZ19" i="484"/>
  <c r="CA19" i="484"/>
  <c r="CB19" i="484"/>
  <c r="CC19" i="484"/>
  <c r="DG19" i="484"/>
  <c r="BT20" i="484"/>
  <c r="BU20" i="484"/>
  <c r="BV20" i="484"/>
  <c r="BW20" i="484"/>
  <c r="BX20" i="484"/>
  <c r="BY20" i="484"/>
  <c r="BZ20" i="484"/>
  <c r="CA20" i="484"/>
  <c r="CB20" i="484"/>
  <c r="CC20" i="484"/>
  <c r="DG20" i="484"/>
  <c r="BT21" i="484"/>
  <c r="BU21" i="484"/>
  <c r="BV21" i="484"/>
  <c r="BW21" i="484"/>
  <c r="BX21" i="484"/>
  <c r="BY21" i="484"/>
  <c r="BZ21" i="484"/>
  <c r="CA21" i="484"/>
  <c r="CB21" i="484"/>
  <c r="CC21" i="484"/>
  <c r="DG21" i="484"/>
  <c r="BT22" i="484"/>
  <c r="BU22" i="484"/>
  <c r="BV22" i="484"/>
  <c r="BW22" i="484"/>
  <c r="BX22" i="484"/>
  <c r="BY22" i="484"/>
  <c r="R22" i="484"/>
  <c r="BZ22" i="484"/>
  <c r="CA22" i="484"/>
  <c r="CB22" i="484"/>
  <c r="CC22" i="484"/>
  <c r="DG22" i="484"/>
  <c r="BJ9" i="484"/>
  <c r="BK9" i="484"/>
  <c r="BL9" i="484"/>
  <c r="BM9" i="484"/>
  <c r="BN9" i="484"/>
  <c r="BO9" i="484"/>
  <c r="BP9" i="484"/>
  <c r="BQ9" i="484"/>
  <c r="BR9" i="484"/>
  <c r="BS9" i="484"/>
  <c r="CW9" i="484"/>
  <c r="BP10" i="484"/>
  <c r="BQ10" i="484"/>
  <c r="BR10" i="484"/>
  <c r="BS10" i="484"/>
  <c r="CW10" i="484"/>
  <c r="BQ11" i="484"/>
  <c r="BR11" i="484"/>
  <c r="BS11" i="484"/>
  <c r="CW11" i="484"/>
  <c r="BJ12" i="484"/>
  <c r="BK12" i="484"/>
  <c r="BL12" i="484"/>
  <c r="BM12" i="484"/>
  <c r="BN12" i="484"/>
  <c r="BO12" i="484"/>
  <c r="BP12" i="484"/>
  <c r="BQ12" i="484"/>
  <c r="BR12" i="484"/>
  <c r="BS12" i="484"/>
  <c r="CW12" i="484"/>
  <c r="BP13" i="484"/>
  <c r="BQ13" i="484"/>
  <c r="BR13" i="484"/>
  <c r="BS13" i="484"/>
  <c r="CW13" i="484"/>
  <c r="BQ14" i="484"/>
  <c r="BR14" i="484"/>
  <c r="BS14" i="484"/>
  <c r="CW14" i="484"/>
  <c r="BJ15" i="484"/>
  <c r="BK15" i="484"/>
  <c r="BL15" i="484"/>
  <c r="BM15" i="484"/>
  <c r="BN15" i="484"/>
  <c r="BO15" i="484"/>
  <c r="BP15" i="484"/>
  <c r="BQ15" i="484"/>
  <c r="BR15" i="484"/>
  <c r="BS15" i="484"/>
  <c r="CW15" i="484"/>
  <c r="BJ16" i="484"/>
  <c r="BK16" i="484"/>
  <c r="BL16" i="484"/>
  <c r="BM16" i="484"/>
  <c r="BN16" i="484"/>
  <c r="BO16" i="484"/>
  <c r="BP16" i="484"/>
  <c r="BQ16" i="484"/>
  <c r="BR16" i="484"/>
  <c r="BS16" i="484"/>
  <c r="CW16" i="484"/>
  <c r="BQ17" i="484"/>
  <c r="BR17" i="484"/>
  <c r="BS17" i="484"/>
  <c r="CW17" i="484"/>
  <c r="BJ19" i="484"/>
  <c r="BK19" i="484"/>
  <c r="BL19" i="484"/>
  <c r="BM19" i="484"/>
  <c r="BN19" i="484"/>
  <c r="BO19" i="484"/>
  <c r="BP19" i="484"/>
  <c r="BQ19" i="484"/>
  <c r="BR19" i="484"/>
  <c r="BS19" i="484"/>
  <c r="CW19" i="484"/>
  <c r="BJ20" i="484"/>
  <c r="BK20" i="484"/>
  <c r="BL20" i="484"/>
  <c r="BM20" i="484"/>
  <c r="BN20" i="484"/>
  <c r="BO20" i="484"/>
  <c r="BP20" i="484"/>
  <c r="BQ20" i="484"/>
  <c r="BR20" i="484"/>
  <c r="BS20" i="484"/>
  <c r="CW20" i="484"/>
  <c r="BJ21" i="484"/>
  <c r="BK21" i="484"/>
  <c r="BL21" i="484"/>
  <c r="BM21" i="484"/>
  <c r="BN21" i="484"/>
  <c r="BO21" i="484"/>
  <c r="BP21" i="484"/>
  <c r="BQ21" i="484"/>
  <c r="BR21" i="484"/>
  <c r="BS21" i="484"/>
  <c r="CW21" i="484"/>
  <c r="BJ22" i="484"/>
  <c r="BK22" i="484"/>
  <c r="BL22" i="484"/>
  <c r="BM22" i="484"/>
  <c r="BN22" i="484"/>
  <c r="BO22" i="484"/>
  <c r="H22" i="484"/>
  <c r="BP22" i="484"/>
  <c r="BQ22" i="484"/>
  <c r="BR22" i="484"/>
  <c r="BS22" i="484"/>
  <c r="CW22" i="484"/>
  <c r="BI9" i="484"/>
  <c r="BI10" i="484"/>
  <c r="BI11" i="484"/>
  <c r="BI12" i="484"/>
  <c r="BI13" i="484"/>
  <c r="BI14" i="484"/>
  <c r="BI15" i="484"/>
  <c r="BI16" i="484"/>
  <c r="BI17" i="484"/>
  <c r="BI19" i="484"/>
  <c r="K17" i="482"/>
  <c r="BI20" i="484"/>
  <c r="K18" i="482"/>
  <c r="BI21" i="484"/>
  <c r="K19" i="482"/>
  <c r="BI22" i="484"/>
  <c r="K24" i="484"/>
  <c r="U24" i="484"/>
  <c r="AE24" i="484"/>
  <c r="K21" i="482"/>
  <c r="BI24" i="484"/>
  <c r="AY9" i="484"/>
  <c r="AY10" i="484"/>
  <c r="AY11" i="484"/>
  <c r="AY12" i="484"/>
  <c r="AY13" i="484"/>
  <c r="AY14" i="484"/>
  <c r="AY15" i="484"/>
  <c r="AY16" i="484"/>
  <c r="AY17" i="484"/>
  <c r="AY20" i="484"/>
  <c r="AY21" i="484"/>
  <c r="AY22" i="484"/>
  <c r="AY24" i="484"/>
  <c r="AO9" i="484"/>
  <c r="AO10" i="484"/>
  <c r="AO11" i="484"/>
  <c r="AO12" i="484"/>
  <c r="AO13" i="484"/>
  <c r="AO14" i="484"/>
  <c r="AO15" i="484"/>
  <c r="AO16" i="484"/>
  <c r="AO17" i="484"/>
  <c r="AO19" i="484"/>
  <c r="AO20" i="484"/>
  <c r="AO21" i="484"/>
  <c r="AO22" i="484"/>
  <c r="AO24" i="484"/>
  <c r="AN9" i="484"/>
  <c r="E45" i="503"/>
  <c r="E46" i="503"/>
  <c r="G46" i="503"/>
  <c r="H45" i="503"/>
  <c r="J45" i="503"/>
  <c r="G45" i="503"/>
  <c r="B45" i="503"/>
  <c r="D45" i="503"/>
  <c r="L5" i="537"/>
  <c r="L6" i="537"/>
  <c r="L7" i="537"/>
  <c r="L4" i="537"/>
  <c r="J16" i="482"/>
  <c r="K4" i="537"/>
  <c r="AE7" i="483"/>
  <c r="AE8" i="483"/>
  <c r="AE9" i="483"/>
  <c r="AE10" i="483"/>
  <c r="AE11" i="483"/>
  <c r="AE12" i="483"/>
  <c r="AE13" i="483"/>
  <c r="AE14" i="483"/>
  <c r="AE15" i="483"/>
  <c r="AE16" i="483"/>
  <c r="K30" i="482"/>
  <c r="M7" i="482"/>
  <c r="M8" i="482"/>
  <c r="M9" i="482"/>
  <c r="M10" i="482"/>
  <c r="M11" i="482"/>
  <c r="M12" i="482"/>
  <c r="M13" i="482"/>
  <c r="M14" i="482"/>
  <c r="I16" i="482"/>
  <c r="M16" i="482"/>
  <c r="I17" i="482"/>
  <c r="M17" i="482"/>
  <c r="I18" i="482"/>
  <c r="M18" i="482"/>
  <c r="I19" i="482"/>
  <c r="M19" i="482"/>
  <c r="I21" i="482"/>
  <c r="M21" i="482"/>
  <c r="M6" i="482"/>
  <c r="J18" i="482"/>
  <c r="J21" i="482"/>
  <c r="L21" i="482"/>
  <c r="L17" i="482"/>
  <c r="L18" i="482"/>
  <c r="J19" i="482"/>
  <c r="L19" i="482"/>
  <c r="L16" i="482"/>
  <c r="L7" i="482"/>
  <c r="L8" i="482"/>
  <c r="L9" i="482"/>
  <c r="L10" i="482"/>
  <c r="L11" i="482"/>
  <c r="L12" i="482"/>
  <c r="L13" i="482"/>
  <c r="L14" i="482"/>
  <c r="L6" i="482"/>
  <c r="U16" i="483"/>
  <c r="K16" i="483"/>
  <c r="K31" i="482"/>
  <c r="K32" i="482"/>
  <c r="K27" i="482"/>
  <c r="K33" i="482"/>
  <c r="H46" i="503"/>
  <c r="J46" i="503"/>
  <c r="S45" i="503"/>
  <c r="U45" i="503"/>
  <c r="H47" i="503"/>
  <c r="E47" i="503"/>
  <c r="P45" i="503"/>
  <c r="V46" i="503"/>
  <c r="X46" i="503"/>
  <c r="B46" i="503"/>
  <c r="K45" i="503"/>
  <c r="M45" i="503"/>
  <c r="S46" i="503"/>
  <c r="U46" i="503"/>
  <c r="V45" i="503"/>
  <c r="X45" i="503"/>
  <c r="BI22" i="558"/>
  <c r="T22" i="558"/>
  <c r="AK12" i="480"/>
  <c r="AK13" i="480"/>
  <c r="AK14" i="480"/>
  <c r="AK15" i="480"/>
  <c r="AK16" i="480"/>
  <c r="AK17" i="480"/>
  <c r="AK18" i="480"/>
  <c r="AK19" i="480"/>
  <c r="AK11" i="480"/>
  <c r="AJ12" i="480"/>
  <c r="AJ13" i="480"/>
  <c r="AJ14" i="480"/>
  <c r="AJ15" i="480"/>
  <c r="AJ16" i="480"/>
  <c r="AJ17" i="480"/>
  <c r="AJ18" i="480"/>
  <c r="AJ19" i="480"/>
  <c r="AJ11" i="480"/>
  <c r="AE7" i="480"/>
  <c r="AE8" i="480"/>
  <c r="AE9" i="480"/>
  <c r="AE10" i="480"/>
  <c r="AE11" i="480"/>
  <c r="AE12" i="480"/>
  <c r="AE13" i="480"/>
  <c r="AE14" i="480"/>
  <c r="AE15" i="480"/>
  <c r="AE16" i="480"/>
  <c r="AD7" i="480"/>
  <c r="A52" i="479"/>
  <c r="AD16" i="479"/>
  <c r="AE16" i="479"/>
  <c r="AF16" i="479"/>
  <c r="L34" i="479"/>
  <c r="L48" i="479"/>
  <c r="AD17" i="479"/>
  <c r="AE17" i="479"/>
  <c r="AF17" i="479"/>
  <c r="L35" i="479"/>
  <c r="L49" i="479"/>
  <c r="AD18" i="479"/>
  <c r="AE18" i="479"/>
  <c r="AF18" i="479"/>
  <c r="L36" i="479"/>
  <c r="L50" i="479"/>
  <c r="L45" i="469"/>
  <c r="L45" i="473"/>
  <c r="L45" i="479"/>
  <c r="AD20" i="479"/>
  <c r="AE20" i="479"/>
  <c r="AF20" i="479"/>
  <c r="L39" i="479"/>
  <c r="L51" i="479"/>
  <c r="X16" i="479"/>
  <c r="X17" i="479"/>
  <c r="X18" i="479"/>
  <c r="X20" i="479"/>
  <c r="Y16" i="479"/>
  <c r="Y17" i="479"/>
  <c r="Y18" i="479"/>
  <c r="Y20" i="479"/>
  <c r="Z16" i="479"/>
  <c r="Z17" i="479"/>
  <c r="Z18" i="479"/>
  <c r="Z20" i="479"/>
  <c r="J39" i="479"/>
  <c r="N39" i="479"/>
  <c r="AA16" i="479"/>
  <c r="AA17" i="479"/>
  <c r="AA18" i="479"/>
  <c r="AA20" i="479"/>
  <c r="AB16" i="479"/>
  <c r="AB17" i="479"/>
  <c r="AB18" i="479"/>
  <c r="AB20" i="479"/>
  <c r="AC16" i="479"/>
  <c r="AC17" i="479"/>
  <c r="AC18" i="479"/>
  <c r="AC20" i="479"/>
  <c r="K39" i="479"/>
  <c r="M39" i="479"/>
  <c r="J35" i="479"/>
  <c r="N35" i="479"/>
  <c r="J36" i="479"/>
  <c r="N36" i="479"/>
  <c r="L37" i="479"/>
  <c r="J37" i="479"/>
  <c r="N37" i="479"/>
  <c r="L32" i="479"/>
  <c r="J32" i="479"/>
  <c r="N32" i="479"/>
  <c r="J34" i="479"/>
  <c r="N34" i="479"/>
  <c r="K37" i="479"/>
  <c r="M37" i="479"/>
  <c r="K35" i="479"/>
  <c r="M35" i="479"/>
  <c r="K36" i="479"/>
  <c r="M36" i="479"/>
  <c r="K34" i="479"/>
  <c r="M34" i="479"/>
  <c r="L25" i="479"/>
  <c r="J25" i="479"/>
  <c r="N25" i="479"/>
  <c r="L26" i="479"/>
  <c r="J26" i="479"/>
  <c r="N26" i="479"/>
  <c r="L27" i="479"/>
  <c r="J27" i="479"/>
  <c r="N27" i="479"/>
  <c r="L28" i="479"/>
  <c r="J28" i="479"/>
  <c r="N28" i="479"/>
  <c r="L29" i="479"/>
  <c r="J29" i="479"/>
  <c r="N29" i="479"/>
  <c r="L30" i="479"/>
  <c r="J30" i="479"/>
  <c r="N30" i="479"/>
  <c r="L31" i="479"/>
  <c r="J31" i="479"/>
  <c r="N31" i="479"/>
  <c r="L24" i="479"/>
  <c r="J24" i="479"/>
  <c r="N24" i="479"/>
  <c r="K25" i="479"/>
  <c r="M25" i="479"/>
  <c r="K26" i="479"/>
  <c r="M26" i="479"/>
  <c r="K27" i="479"/>
  <c r="M27" i="479"/>
  <c r="K28" i="479"/>
  <c r="M28" i="479"/>
  <c r="K29" i="479"/>
  <c r="M29" i="479"/>
  <c r="K30" i="479"/>
  <c r="M30" i="479"/>
  <c r="K31" i="479"/>
  <c r="M31" i="479"/>
  <c r="K32" i="479"/>
  <c r="M32" i="479"/>
  <c r="K24" i="479"/>
  <c r="M24" i="479"/>
  <c r="AP6" i="471"/>
  <c r="AQ6" i="471"/>
  <c r="AR6" i="471"/>
  <c r="AS6" i="471"/>
  <c r="AT6" i="471"/>
  <c r="AU6" i="471"/>
  <c r="AV6" i="471"/>
  <c r="AW6" i="471"/>
  <c r="AX6" i="471"/>
  <c r="AY6" i="471"/>
  <c r="AP6" i="476"/>
  <c r="AQ6" i="476"/>
  <c r="AR6" i="476"/>
  <c r="AS6" i="476"/>
  <c r="AT6" i="476"/>
  <c r="AU6" i="476"/>
  <c r="AV6" i="476"/>
  <c r="AW6" i="476"/>
  <c r="AX6" i="476"/>
  <c r="AY6" i="476"/>
  <c r="AO6" i="481"/>
  <c r="AP7" i="471"/>
  <c r="AQ7" i="471"/>
  <c r="AR7" i="471"/>
  <c r="AS7" i="471"/>
  <c r="AT7" i="471"/>
  <c r="AU7" i="471"/>
  <c r="AV7" i="471"/>
  <c r="AW7" i="471"/>
  <c r="AX7" i="471"/>
  <c r="AY7" i="471"/>
  <c r="AP7" i="476"/>
  <c r="AQ7" i="476"/>
  <c r="AR7" i="476"/>
  <c r="AS7" i="476"/>
  <c r="AT7" i="476"/>
  <c r="AU7" i="476"/>
  <c r="AV7" i="476"/>
  <c r="AW7" i="476"/>
  <c r="AX7" i="476"/>
  <c r="AY7" i="476"/>
  <c r="AO7" i="481"/>
  <c r="AF6" i="471"/>
  <c r="AG6" i="471"/>
  <c r="AH6" i="471"/>
  <c r="AI6" i="471"/>
  <c r="AJ6" i="471"/>
  <c r="AK6" i="471"/>
  <c r="AL6" i="471"/>
  <c r="AM6" i="471"/>
  <c r="AN6" i="471"/>
  <c r="AO6" i="471"/>
  <c r="AF6" i="476"/>
  <c r="AG6" i="476"/>
  <c r="AH6" i="476"/>
  <c r="AI6" i="476"/>
  <c r="AJ6" i="476"/>
  <c r="AK6" i="476"/>
  <c r="AL6" i="476"/>
  <c r="AM6" i="476"/>
  <c r="AN6" i="476"/>
  <c r="AO6" i="476"/>
  <c r="AE6" i="481"/>
  <c r="AF7" i="471"/>
  <c r="AG7" i="471"/>
  <c r="AH7" i="471"/>
  <c r="AI7" i="471"/>
  <c r="AJ7" i="471"/>
  <c r="AK7" i="471"/>
  <c r="AL7" i="471"/>
  <c r="AM7" i="471"/>
  <c r="AN7" i="471"/>
  <c r="AO7" i="471"/>
  <c r="AF7" i="476"/>
  <c r="AG7" i="476"/>
  <c r="AH7" i="476"/>
  <c r="AI7" i="476"/>
  <c r="AJ7" i="476"/>
  <c r="AK7" i="476"/>
  <c r="AL7" i="476"/>
  <c r="AM7" i="476"/>
  <c r="AN7" i="476"/>
  <c r="AO7" i="476"/>
  <c r="AE7" i="481"/>
  <c r="U6" i="481"/>
  <c r="U7" i="481"/>
  <c r="U8" i="481"/>
  <c r="K6" i="481"/>
  <c r="K7" i="481"/>
  <c r="K8" i="481"/>
  <c r="AD17" i="469"/>
  <c r="AE17" i="469"/>
  <c r="AF17" i="469"/>
  <c r="L35" i="469"/>
  <c r="L35" i="478"/>
  <c r="AD16" i="469"/>
  <c r="AE16" i="469"/>
  <c r="AF16" i="469"/>
  <c r="L34" i="469"/>
  <c r="L34" i="478"/>
  <c r="AF5" i="469"/>
  <c r="L24" i="469"/>
  <c r="L24" i="478"/>
  <c r="AF13" i="469"/>
  <c r="L32" i="469"/>
  <c r="L32" i="478"/>
  <c r="AF11" i="469"/>
  <c r="L30" i="469"/>
  <c r="L30" i="478"/>
  <c r="AF10" i="469"/>
  <c r="L29" i="469"/>
  <c r="L29" i="478"/>
  <c r="AF9" i="469"/>
  <c r="L28" i="469"/>
  <c r="L28" i="478"/>
  <c r="AF8" i="469"/>
  <c r="L27" i="469"/>
  <c r="L27" i="478"/>
  <c r="AF7" i="469"/>
  <c r="L26" i="469"/>
  <c r="L26" i="478"/>
  <c r="AF6" i="469"/>
  <c r="L25" i="469"/>
  <c r="L25" i="478"/>
  <c r="AE18" i="469"/>
  <c r="AE20" i="469"/>
  <c r="AE19" i="473"/>
  <c r="AE20" i="478"/>
  <c r="AF17" i="478"/>
  <c r="AF16" i="478"/>
  <c r="AE17" i="478"/>
  <c r="AE18" i="478"/>
  <c r="AE16" i="478"/>
  <c r="AF7" i="478"/>
  <c r="AF8" i="478"/>
  <c r="AF9" i="478"/>
  <c r="AF10" i="478"/>
  <c r="AF11" i="478"/>
  <c r="AF12" i="478"/>
  <c r="AF14" i="478"/>
  <c r="AF6" i="478"/>
  <c r="AE7" i="478"/>
  <c r="AE8" i="478"/>
  <c r="AE9" i="478"/>
  <c r="AE10" i="478"/>
  <c r="AE11" i="478"/>
  <c r="AE12" i="478"/>
  <c r="AE13" i="478"/>
  <c r="AE14" i="478"/>
  <c r="AE6" i="478"/>
  <c r="AD13" i="478"/>
  <c r="BI6" i="476"/>
  <c r="BI7" i="476"/>
  <c r="AE6" i="476"/>
  <c r="AE7" i="476"/>
  <c r="AE8" i="476"/>
  <c r="U9" i="476"/>
  <c r="U9" i="471"/>
  <c r="U9" i="481"/>
  <c r="K9" i="476"/>
  <c r="L43" i="469"/>
  <c r="L43" i="473"/>
  <c r="L49" i="473"/>
  <c r="L42" i="469"/>
  <c r="L42" i="473"/>
  <c r="L48" i="473"/>
  <c r="L44" i="469"/>
  <c r="L44" i="473"/>
  <c r="N35" i="473"/>
  <c r="N34" i="473"/>
  <c r="M27" i="473"/>
  <c r="N26" i="473"/>
  <c r="N25" i="473"/>
  <c r="N27" i="473"/>
  <c r="N28" i="473"/>
  <c r="N29" i="473"/>
  <c r="N30" i="473"/>
  <c r="N32" i="473"/>
  <c r="N24" i="473"/>
  <c r="M35" i="473"/>
  <c r="M34" i="473"/>
  <c r="M25" i="473"/>
  <c r="M26" i="473"/>
  <c r="M28" i="473"/>
  <c r="M29" i="473"/>
  <c r="M30" i="473"/>
  <c r="M32" i="473"/>
  <c r="M24" i="473"/>
  <c r="AA15" i="473"/>
  <c r="AA16" i="473"/>
  <c r="AA17" i="473"/>
  <c r="AA19" i="473"/>
  <c r="AB15" i="473"/>
  <c r="AB16" i="473"/>
  <c r="AB17" i="473"/>
  <c r="AB19" i="473"/>
  <c r="AC19" i="473"/>
  <c r="K39" i="473"/>
  <c r="AD18" i="469"/>
  <c r="AD18" i="478"/>
  <c r="V112" i="525"/>
  <c r="U112" i="525"/>
  <c r="S112" i="525"/>
  <c r="R112" i="525"/>
  <c r="P112" i="525"/>
  <c r="O112" i="525"/>
  <c r="G84" i="525"/>
  <c r="H83" i="525"/>
  <c r="H75" i="525"/>
  <c r="H78" i="525"/>
  <c r="H79" i="525"/>
  <c r="H81" i="525"/>
  <c r="H82" i="525"/>
  <c r="H84" i="525"/>
  <c r="F84" i="525"/>
  <c r="C84" i="525"/>
  <c r="D84" i="525"/>
  <c r="S70" i="525"/>
  <c r="T61" i="525"/>
  <c r="T64" i="525"/>
  <c r="T65" i="525"/>
  <c r="T67" i="525"/>
  <c r="T68" i="525"/>
  <c r="T70" i="525"/>
  <c r="R70" i="525"/>
  <c r="P70" i="525"/>
  <c r="O70" i="525"/>
  <c r="J126" i="525"/>
  <c r="K117" i="525"/>
  <c r="K118" i="525"/>
  <c r="K119" i="525"/>
  <c r="K120" i="525"/>
  <c r="K121" i="525"/>
  <c r="K122" i="525"/>
  <c r="K123" i="525"/>
  <c r="K124" i="525"/>
  <c r="K125" i="525"/>
  <c r="K126" i="525"/>
  <c r="L126" i="525"/>
  <c r="M126" i="525"/>
  <c r="N117" i="525"/>
  <c r="N118" i="525"/>
  <c r="N119" i="525"/>
  <c r="N120" i="525"/>
  <c r="N121" i="525"/>
  <c r="N122" i="525"/>
  <c r="N123" i="525"/>
  <c r="N124" i="525"/>
  <c r="N125" i="525"/>
  <c r="N126" i="525"/>
  <c r="I126" i="525"/>
  <c r="W110" i="525"/>
  <c r="W109" i="525"/>
  <c r="W106" i="525"/>
  <c r="W103" i="525"/>
  <c r="W90" i="525"/>
  <c r="W91" i="525"/>
  <c r="W92" i="525"/>
  <c r="W93" i="525"/>
  <c r="W94" i="525"/>
  <c r="W95" i="525"/>
  <c r="W96" i="525"/>
  <c r="W97" i="525"/>
  <c r="V98" i="525"/>
  <c r="U98" i="525"/>
  <c r="W89" i="525"/>
  <c r="W62" i="525"/>
  <c r="W63" i="525"/>
  <c r="W64" i="525"/>
  <c r="W65" i="525"/>
  <c r="W66" i="525"/>
  <c r="W67" i="525"/>
  <c r="W68" i="525"/>
  <c r="W69" i="525"/>
  <c r="W61" i="525"/>
  <c r="V70" i="525"/>
  <c r="U70" i="525"/>
  <c r="Y56" i="525"/>
  <c r="X56" i="525"/>
  <c r="Z55" i="525"/>
  <c r="Z54" i="525"/>
  <c r="Z53" i="525"/>
  <c r="Z52" i="525"/>
  <c r="Z51" i="525"/>
  <c r="Z50" i="525"/>
  <c r="Z49" i="525"/>
  <c r="Z48" i="525"/>
  <c r="Z47" i="525"/>
  <c r="X42" i="525"/>
  <c r="Y42" i="525"/>
  <c r="Z42" i="525"/>
  <c r="Z41" i="525"/>
  <c r="Z40" i="525"/>
  <c r="Z39" i="525"/>
  <c r="Z38" i="525"/>
  <c r="Z37" i="525"/>
  <c r="Z36" i="525"/>
  <c r="Z35" i="525"/>
  <c r="Z34" i="525"/>
  <c r="Z33" i="525"/>
  <c r="R45" i="503"/>
  <c r="Y45" i="503"/>
  <c r="AA45" i="503"/>
  <c r="G47" i="503"/>
  <c r="G48" i="503"/>
  <c r="S47" i="503"/>
  <c r="U47" i="503"/>
  <c r="U48" i="503"/>
  <c r="D46" i="503"/>
  <c r="P46" i="503"/>
  <c r="B47" i="503"/>
  <c r="K46" i="503"/>
  <c r="M46" i="503"/>
  <c r="J47" i="503"/>
  <c r="J48" i="503"/>
  <c r="V47" i="503"/>
  <c r="X47" i="503"/>
  <c r="X48" i="503"/>
  <c r="AE9" i="476"/>
  <c r="K9" i="471"/>
  <c r="K9" i="481"/>
  <c r="AF12" i="469"/>
  <c r="L31" i="469"/>
  <c r="L31" i="478"/>
  <c r="M31" i="473"/>
  <c r="N31" i="473"/>
  <c r="AF13" i="478"/>
  <c r="AD19" i="473"/>
  <c r="AD20" i="469"/>
  <c r="AD20" i="478"/>
  <c r="W70" i="525"/>
  <c r="W112" i="525"/>
  <c r="W98" i="525"/>
  <c r="Z56" i="525"/>
  <c r="I669" i="578"/>
  <c r="I668" i="578"/>
  <c r="I667" i="578"/>
  <c r="I666" i="578"/>
  <c r="I665" i="578"/>
  <c r="I664" i="578"/>
  <c r="I663" i="578"/>
  <c r="I662" i="578"/>
  <c r="I661" i="578"/>
  <c r="I660" i="578"/>
  <c r="I659" i="578"/>
  <c r="I658" i="578"/>
  <c r="I657" i="578"/>
  <c r="I656" i="578"/>
  <c r="I655" i="578"/>
  <c r="I654" i="578"/>
  <c r="I653" i="578"/>
  <c r="I652" i="578"/>
  <c r="I651" i="578"/>
  <c r="I650" i="578"/>
  <c r="I649" i="578"/>
  <c r="I648" i="578"/>
  <c r="I647" i="578"/>
  <c r="I646" i="578"/>
  <c r="I645" i="578"/>
  <c r="I644" i="578"/>
  <c r="I643" i="578"/>
  <c r="I642" i="578"/>
  <c r="I641" i="578"/>
  <c r="I640" i="578"/>
  <c r="I639" i="578"/>
  <c r="I638" i="578"/>
  <c r="I637" i="578"/>
  <c r="I636" i="578"/>
  <c r="I635" i="578"/>
  <c r="I634" i="578"/>
  <c r="I633" i="578"/>
  <c r="I632" i="578"/>
  <c r="I631" i="578"/>
  <c r="I630" i="578"/>
  <c r="I629" i="578"/>
  <c r="I628" i="578"/>
  <c r="I627" i="578"/>
  <c r="I626" i="578"/>
  <c r="I625" i="578"/>
  <c r="I624" i="578"/>
  <c r="I623" i="578"/>
  <c r="I622" i="578"/>
  <c r="I621" i="578"/>
  <c r="I620" i="578"/>
  <c r="I619" i="578"/>
  <c r="I618" i="578"/>
  <c r="I617" i="578"/>
  <c r="I616" i="578"/>
  <c r="I615" i="578"/>
  <c r="I614" i="578"/>
  <c r="I613" i="578"/>
  <c r="I612" i="578"/>
  <c r="I611" i="578"/>
  <c r="I610" i="578"/>
  <c r="I609" i="578"/>
  <c r="I608" i="578"/>
  <c r="I607" i="578"/>
  <c r="I606" i="578"/>
  <c r="I605" i="578"/>
  <c r="I604" i="578"/>
  <c r="I603" i="578"/>
  <c r="I602" i="578"/>
  <c r="I601" i="578"/>
  <c r="I600" i="578"/>
  <c r="I599" i="578"/>
  <c r="I598" i="578"/>
  <c r="I597" i="578"/>
  <c r="I596" i="578"/>
  <c r="I595" i="578"/>
  <c r="I594" i="578"/>
  <c r="I593" i="578"/>
  <c r="I592" i="578"/>
  <c r="I591" i="578"/>
  <c r="I590" i="578"/>
  <c r="I589" i="578"/>
  <c r="I588" i="578"/>
  <c r="I587" i="578"/>
  <c r="I586" i="578"/>
  <c r="I585" i="578"/>
  <c r="I584" i="578"/>
  <c r="I583" i="578"/>
  <c r="I582" i="578"/>
  <c r="I581" i="578"/>
  <c r="I580" i="578"/>
  <c r="I579" i="578"/>
  <c r="I578" i="578"/>
  <c r="I577" i="578"/>
  <c r="I576" i="578"/>
  <c r="I575" i="578"/>
  <c r="I574" i="578"/>
  <c r="I573" i="578"/>
  <c r="I572" i="578"/>
  <c r="I571" i="578"/>
  <c r="I570" i="578"/>
  <c r="I569" i="578"/>
  <c r="I568" i="578"/>
  <c r="I567" i="578"/>
  <c r="I566" i="578"/>
  <c r="I565" i="578"/>
  <c r="I564" i="578"/>
  <c r="I563" i="578"/>
  <c r="I562" i="578"/>
  <c r="I561" i="578"/>
  <c r="I560" i="578"/>
  <c r="I559" i="578"/>
  <c r="I558" i="578"/>
  <c r="I557" i="578"/>
  <c r="I556" i="578"/>
  <c r="I555" i="578"/>
  <c r="I554" i="578"/>
  <c r="I553" i="578"/>
  <c r="I552" i="578"/>
  <c r="I551" i="578"/>
  <c r="I550" i="578"/>
  <c r="I549" i="578"/>
  <c r="I548" i="578"/>
  <c r="I547" i="578"/>
  <c r="I546" i="578"/>
  <c r="I545" i="578"/>
  <c r="I544" i="578"/>
  <c r="I543" i="578"/>
  <c r="I542" i="578"/>
  <c r="I541" i="578"/>
  <c r="I540" i="578"/>
  <c r="I539" i="578"/>
  <c r="I538" i="578"/>
  <c r="I537" i="578"/>
  <c r="I536" i="578"/>
  <c r="I535" i="578"/>
  <c r="I534" i="578"/>
  <c r="I533" i="578"/>
  <c r="I532" i="578"/>
  <c r="I531" i="578"/>
  <c r="I530" i="578"/>
  <c r="I529" i="578"/>
  <c r="I528" i="578"/>
  <c r="I527" i="578"/>
  <c r="I526" i="578"/>
  <c r="I525" i="578"/>
  <c r="I524" i="578"/>
  <c r="I523" i="578"/>
  <c r="I522" i="578"/>
  <c r="I521" i="578"/>
  <c r="I520" i="578"/>
  <c r="I519" i="578"/>
  <c r="I518" i="578"/>
  <c r="I517" i="578"/>
  <c r="I516" i="578"/>
  <c r="I515" i="578"/>
  <c r="I514" i="578"/>
  <c r="I513" i="578"/>
  <c r="I512" i="578"/>
  <c r="I511" i="578"/>
  <c r="I510" i="578"/>
  <c r="I509" i="578"/>
  <c r="I508" i="578"/>
  <c r="I507" i="578"/>
  <c r="I506" i="578"/>
  <c r="I505" i="578"/>
  <c r="I504" i="578"/>
  <c r="I503" i="578"/>
  <c r="I502" i="578"/>
  <c r="I501" i="578"/>
  <c r="I500" i="578"/>
  <c r="I499" i="578"/>
  <c r="I498" i="578"/>
  <c r="I497" i="578"/>
  <c r="I496" i="578"/>
  <c r="I495" i="578"/>
  <c r="I494" i="578"/>
  <c r="I493" i="578"/>
  <c r="I492" i="578"/>
  <c r="I491" i="578"/>
  <c r="I490" i="578"/>
  <c r="I489" i="578"/>
  <c r="I488" i="578"/>
  <c r="I487" i="578"/>
  <c r="I486" i="578"/>
  <c r="I485" i="578"/>
  <c r="I484" i="578"/>
  <c r="I483" i="578"/>
  <c r="I482" i="578"/>
  <c r="I481" i="578"/>
  <c r="I480" i="578"/>
  <c r="I479" i="578"/>
  <c r="I478" i="578"/>
  <c r="I477" i="578"/>
  <c r="I476" i="578"/>
  <c r="I475" i="578"/>
  <c r="I474" i="578"/>
  <c r="I473" i="578"/>
  <c r="I472" i="578"/>
  <c r="I471" i="578"/>
  <c r="I470" i="578"/>
  <c r="I469" i="578"/>
  <c r="I468" i="578"/>
  <c r="I467" i="578"/>
  <c r="I466" i="578"/>
  <c r="I465" i="578"/>
  <c r="I464" i="578"/>
  <c r="I463" i="578"/>
  <c r="I462" i="578"/>
  <c r="I461" i="578"/>
  <c r="I460" i="578"/>
  <c r="I459" i="578"/>
  <c r="I458" i="578"/>
  <c r="I457" i="578"/>
  <c r="I456" i="578"/>
  <c r="I455" i="578"/>
  <c r="I454" i="578"/>
  <c r="I453" i="578"/>
  <c r="I452" i="578"/>
  <c r="I451" i="578"/>
  <c r="I450" i="578"/>
  <c r="I449" i="578"/>
  <c r="I448" i="578"/>
  <c r="I447" i="578"/>
  <c r="I446" i="578"/>
  <c r="I445" i="578"/>
  <c r="I444" i="578"/>
  <c r="I443" i="578"/>
  <c r="I442" i="578"/>
  <c r="I441" i="578"/>
  <c r="I440" i="578"/>
  <c r="I439" i="578"/>
  <c r="I438" i="578"/>
  <c r="I437" i="578"/>
  <c r="I436" i="578"/>
  <c r="I435" i="578"/>
  <c r="I434" i="578"/>
  <c r="I433" i="578"/>
  <c r="I432" i="578"/>
  <c r="I431" i="578"/>
  <c r="I430" i="578"/>
  <c r="I429" i="578"/>
  <c r="I428" i="578"/>
  <c r="I427" i="578"/>
  <c r="I426" i="578"/>
  <c r="I425" i="578"/>
  <c r="I424" i="578"/>
  <c r="I423" i="578"/>
  <c r="I422" i="578"/>
  <c r="I421" i="578"/>
  <c r="I420" i="578"/>
  <c r="I419" i="578"/>
  <c r="I418" i="578"/>
  <c r="I417" i="578"/>
  <c r="I416" i="578"/>
  <c r="I415" i="578"/>
  <c r="I414" i="578"/>
  <c r="I413" i="578"/>
  <c r="I412" i="578"/>
  <c r="I411" i="578"/>
  <c r="I410" i="578"/>
  <c r="I409" i="578"/>
  <c r="I408" i="578"/>
  <c r="I407" i="578"/>
  <c r="I406" i="578"/>
  <c r="I405" i="578"/>
  <c r="I404" i="578"/>
  <c r="I403" i="578"/>
  <c r="I402" i="578"/>
  <c r="I401" i="578"/>
  <c r="I400" i="578"/>
  <c r="I399" i="578"/>
  <c r="I398" i="578"/>
  <c r="I397" i="578"/>
  <c r="I396" i="578"/>
  <c r="I395" i="578"/>
  <c r="I394" i="578"/>
  <c r="I393" i="578"/>
  <c r="I392" i="578"/>
  <c r="I391" i="578"/>
  <c r="I390" i="578"/>
  <c r="I389" i="578"/>
  <c r="I388" i="578"/>
  <c r="I387" i="578"/>
  <c r="I386" i="578"/>
  <c r="I385" i="578"/>
  <c r="I384" i="578"/>
  <c r="I383" i="578"/>
  <c r="I382" i="578"/>
  <c r="I381" i="578"/>
  <c r="I380" i="578"/>
  <c r="I379" i="578"/>
  <c r="I378" i="578"/>
  <c r="I377" i="578"/>
  <c r="I376" i="578"/>
  <c r="I375" i="578"/>
  <c r="I374" i="578"/>
  <c r="I373" i="578"/>
  <c r="I372" i="578"/>
  <c r="I371" i="578"/>
  <c r="I370" i="578"/>
  <c r="I369" i="578"/>
  <c r="I368" i="578"/>
  <c r="I367" i="578"/>
  <c r="I366" i="578"/>
  <c r="I365" i="578"/>
  <c r="I364" i="578"/>
  <c r="I363" i="578"/>
  <c r="I362" i="578"/>
  <c r="I361" i="578"/>
  <c r="I360" i="578"/>
  <c r="I359" i="578"/>
  <c r="I358" i="578"/>
  <c r="I357" i="578"/>
  <c r="I356" i="578"/>
  <c r="I355" i="578"/>
  <c r="I354" i="578"/>
  <c r="I353" i="578"/>
  <c r="I352" i="578"/>
  <c r="I351" i="578"/>
  <c r="I350" i="578"/>
  <c r="I349" i="578"/>
  <c r="I348" i="578"/>
  <c r="I347" i="578"/>
  <c r="I346" i="578"/>
  <c r="I345" i="578"/>
  <c r="I344" i="578"/>
  <c r="I343" i="578"/>
  <c r="I342" i="578"/>
  <c r="I341" i="578"/>
  <c r="I340" i="578"/>
  <c r="I339" i="578"/>
  <c r="I338" i="578"/>
  <c r="I337" i="578"/>
  <c r="I336" i="578"/>
  <c r="I335" i="578"/>
  <c r="I334" i="578"/>
  <c r="I333" i="578"/>
  <c r="I332" i="578"/>
  <c r="I331" i="578"/>
  <c r="I330" i="578"/>
  <c r="I329" i="578"/>
  <c r="I328" i="578"/>
  <c r="I327" i="578"/>
  <c r="I326" i="578"/>
  <c r="I325" i="578"/>
  <c r="I324" i="578"/>
  <c r="I323" i="578"/>
  <c r="I322" i="578"/>
  <c r="I321" i="578"/>
  <c r="I320" i="578"/>
  <c r="I319" i="578"/>
  <c r="I318" i="578"/>
  <c r="I317" i="578"/>
  <c r="I316" i="578"/>
  <c r="I315" i="578"/>
  <c r="I314" i="578"/>
  <c r="I313" i="578"/>
  <c r="I312" i="578"/>
  <c r="I311" i="578"/>
  <c r="I310" i="578"/>
  <c r="I309" i="578"/>
  <c r="I308" i="578"/>
  <c r="I307" i="578"/>
  <c r="I306" i="578"/>
  <c r="I305" i="578"/>
  <c r="I304" i="578"/>
  <c r="I303" i="578"/>
  <c r="I302" i="578"/>
  <c r="I301" i="578"/>
  <c r="I300" i="578"/>
  <c r="I299" i="578"/>
  <c r="I298" i="578"/>
  <c r="I297" i="578"/>
  <c r="I296" i="578"/>
  <c r="I295" i="578"/>
  <c r="I294" i="578"/>
  <c r="I293" i="578"/>
  <c r="I292" i="578"/>
  <c r="I291" i="578"/>
  <c r="I290" i="578"/>
  <c r="I289" i="578"/>
  <c r="I288" i="578"/>
  <c r="I287" i="578"/>
  <c r="I286" i="578"/>
  <c r="I285" i="578"/>
  <c r="I284" i="578"/>
  <c r="I283" i="578"/>
  <c r="I282" i="578"/>
  <c r="I281" i="578"/>
  <c r="I280" i="578"/>
  <c r="I279" i="578"/>
  <c r="I278" i="578"/>
  <c r="I277" i="578"/>
  <c r="I276" i="578"/>
  <c r="I275" i="578"/>
  <c r="I274" i="578"/>
  <c r="I273" i="578"/>
  <c r="I272" i="578"/>
  <c r="I271" i="578"/>
  <c r="I270" i="578"/>
  <c r="I269" i="578"/>
  <c r="I268" i="578"/>
  <c r="I267" i="578"/>
  <c r="I266" i="578"/>
  <c r="I265" i="578"/>
  <c r="I264" i="578"/>
  <c r="I263" i="578"/>
  <c r="I262" i="578"/>
  <c r="I261" i="578"/>
  <c r="I260" i="578"/>
  <c r="I259" i="578"/>
  <c r="I258" i="578"/>
  <c r="I257" i="578"/>
  <c r="I256" i="578"/>
  <c r="I255" i="578"/>
  <c r="I254" i="578"/>
  <c r="I253" i="578"/>
  <c r="I252" i="578"/>
  <c r="I251" i="578"/>
  <c r="I250" i="578"/>
  <c r="I249" i="578"/>
  <c r="I248" i="578"/>
  <c r="I247" i="578"/>
  <c r="I246" i="578"/>
  <c r="I245" i="578"/>
  <c r="I244" i="578"/>
  <c r="I243" i="578"/>
  <c r="I242" i="578"/>
  <c r="I241" i="578"/>
  <c r="I240" i="578"/>
  <c r="I239" i="578"/>
  <c r="I238" i="578"/>
  <c r="I237" i="578"/>
  <c r="I236" i="578"/>
  <c r="I235" i="578"/>
  <c r="I234" i="578"/>
  <c r="I233" i="578"/>
  <c r="I232" i="578"/>
  <c r="I231" i="578"/>
  <c r="I230" i="578"/>
  <c r="I229" i="578"/>
  <c r="I228" i="578"/>
  <c r="I227" i="578"/>
  <c r="I226" i="578"/>
  <c r="I225" i="578"/>
  <c r="I224" i="578"/>
  <c r="I223" i="578"/>
  <c r="I222" i="578"/>
  <c r="I221" i="578"/>
  <c r="I220" i="578"/>
  <c r="I219" i="578"/>
  <c r="I218" i="578"/>
  <c r="I217" i="578"/>
  <c r="I216" i="578"/>
  <c r="I215" i="578"/>
  <c r="I214" i="578"/>
  <c r="I213" i="578"/>
  <c r="I212" i="578"/>
  <c r="I211" i="578"/>
  <c r="I210" i="578"/>
  <c r="I209" i="578"/>
  <c r="I208" i="578"/>
  <c r="I207" i="578"/>
  <c r="I206" i="578"/>
  <c r="I205" i="578"/>
  <c r="I204" i="578"/>
  <c r="I203" i="578"/>
  <c r="I202" i="578"/>
  <c r="I201" i="578"/>
  <c r="I200" i="578"/>
  <c r="I199" i="578"/>
  <c r="I198" i="578"/>
  <c r="I197" i="578"/>
  <c r="I196" i="578"/>
  <c r="I195" i="578"/>
  <c r="I194" i="578"/>
  <c r="I193" i="578"/>
  <c r="I192" i="578"/>
  <c r="I191" i="578"/>
  <c r="I190" i="578"/>
  <c r="I189" i="578"/>
  <c r="I188" i="578"/>
  <c r="I187" i="578"/>
  <c r="I186" i="578"/>
  <c r="I185" i="578"/>
  <c r="I184" i="578"/>
  <c r="I183" i="578"/>
  <c r="I182" i="578"/>
  <c r="I181" i="578"/>
  <c r="I180" i="578"/>
  <c r="I179" i="578"/>
  <c r="I178" i="578"/>
  <c r="I177" i="578"/>
  <c r="I176" i="578"/>
  <c r="I175" i="578"/>
  <c r="I174" i="578"/>
  <c r="I173" i="578"/>
  <c r="I172" i="578"/>
  <c r="I171" i="578"/>
  <c r="I170" i="578"/>
  <c r="I169" i="578"/>
  <c r="I168" i="578"/>
  <c r="I167" i="578"/>
  <c r="I166" i="578"/>
  <c r="I165" i="578"/>
  <c r="I164" i="578"/>
  <c r="I163" i="578"/>
  <c r="I162" i="578"/>
  <c r="I161" i="578"/>
  <c r="I160" i="578"/>
  <c r="I159" i="578"/>
  <c r="I158" i="578"/>
  <c r="I157" i="578"/>
  <c r="I156" i="578"/>
  <c r="I155" i="578"/>
  <c r="I154" i="578"/>
  <c r="I153" i="578"/>
  <c r="I152" i="578"/>
  <c r="I151" i="578"/>
  <c r="I150" i="578"/>
  <c r="I149" i="578"/>
  <c r="I148" i="578"/>
  <c r="I147" i="578"/>
  <c r="I146" i="578"/>
  <c r="I145" i="578"/>
  <c r="I144" i="578"/>
  <c r="I143" i="578"/>
  <c r="I142" i="578"/>
  <c r="I141" i="578"/>
  <c r="I140" i="578"/>
  <c r="I139" i="578"/>
  <c r="I138" i="578"/>
  <c r="I137" i="578"/>
  <c r="I136" i="578"/>
  <c r="I135" i="578"/>
  <c r="I134" i="578"/>
  <c r="I133" i="578"/>
  <c r="I132" i="578"/>
  <c r="I131" i="578"/>
  <c r="I130" i="578"/>
  <c r="I129" i="578"/>
  <c r="I128" i="578"/>
  <c r="I127" i="578"/>
  <c r="I126" i="578"/>
  <c r="I125" i="578"/>
  <c r="I124" i="578"/>
  <c r="I123" i="578"/>
  <c r="I122" i="578"/>
  <c r="I121" i="578"/>
  <c r="I120" i="578"/>
  <c r="I119" i="578"/>
  <c r="I118" i="578"/>
  <c r="I117" i="578"/>
  <c r="I116" i="578"/>
  <c r="I115" i="578"/>
  <c r="I114" i="578"/>
  <c r="I113" i="578"/>
  <c r="I112" i="578"/>
  <c r="I111" i="578"/>
  <c r="I110" i="578"/>
  <c r="I109" i="578"/>
  <c r="I108" i="578"/>
  <c r="I107" i="578"/>
  <c r="I106" i="578"/>
  <c r="I105" i="578"/>
  <c r="I104" i="578"/>
  <c r="I103" i="578"/>
  <c r="I102" i="578"/>
  <c r="I101" i="578"/>
  <c r="I100" i="578"/>
  <c r="I99" i="578"/>
  <c r="I98" i="578"/>
  <c r="I97" i="578"/>
  <c r="I96" i="578"/>
  <c r="I95" i="578"/>
  <c r="I94" i="578"/>
  <c r="I93" i="578"/>
  <c r="I92" i="578"/>
  <c r="I91" i="578"/>
  <c r="I90" i="578"/>
  <c r="I89" i="578"/>
  <c r="I88" i="578"/>
  <c r="I87" i="578"/>
  <c r="I86" i="578"/>
  <c r="I85" i="578"/>
  <c r="I84" i="578"/>
  <c r="I83" i="578"/>
  <c r="I82" i="578"/>
  <c r="I81" i="578"/>
  <c r="I80" i="578"/>
  <c r="I79" i="578"/>
  <c r="I78" i="578"/>
  <c r="I77" i="578"/>
  <c r="I76" i="578"/>
  <c r="I75" i="578"/>
  <c r="I74" i="578"/>
  <c r="I73" i="578"/>
  <c r="I72" i="578"/>
  <c r="I71" i="578"/>
  <c r="I70" i="578"/>
  <c r="I69" i="578"/>
  <c r="I68" i="578"/>
  <c r="I67" i="578"/>
  <c r="I66" i="578"/>
  <c r="I65" i="578"/>
  <c r="I64" i="578"/>
  <c r="I63" i="578"/>
  <c r="I62" i="578"/>
  <c r="I61" i="578"/>
  <c r="I60" i="578"/>
  <c r="I59" i="578"/>
  <c r="I58" i="578"/>
  <c r="I57" i="578"/>
  <c r="I56" i="578"/>
  <c r="I55" i="578"/>
  <c r="I54" i="578"/>
  <c r="I53" i="578"/>
  <c r="I52" i="578"/>
  <c r="I51" i="578"/>
  <c r="I50" i="578"/>
  <c r="I49" i="578"/>
  <c r="I48" i="578"/>
  <c r="I47" i="578"/>
  <c r="I46" i="578"/>
  <c r="I45" i="578"/>
  <c r="I44" i="578"/>
  <c r="I43" i="578"/>
  <c r="I42" i="578"/>
  <c r="I41" i="578"/>
  <c r="I40" i="578"/>
  <c r="I39" i="578"/>
  <c r="I38" i="578"/>
  <c r="I37" i="578"/>
  <c r="I36" i="578"/>
  <c r="I35" i="578"/>
  <c r="I34" i="578"/>
  <c r="I33" i="578"/>
  <c r="I32" i="578"/>
  <c r="I31" i="578"/>
  <c r="I30" i="578"/>
  <c r="I29" i="578"/>
  <c r="I28" i="578"/>
  <c r="I27" i="578"/>
  <c r="I26" i="578"/>
  <c r="I25" i="578"/>
  <c r="I24" i="578"/>
  <c r="I23" i="578"/>
  <c r="I22" i="578"/>
  <c r="I21" i="578"/>
  <c r="I20" i="578"/>
  <c r="I19" i="578"/>
  <c r="I18" i="578"/>
  <c r="I17" i="578"/>
  <c r="I16" i="578"/>
  <c r="I15" i="578"/>
  <c r="I14" i="578"/>
  <c r="I13" i="578"/>
  <c r="I12" i="578"/>
  <c r="I11" i="578"/>
  <c r="I10" i="578"/>
  <c r="I9" i="578"/>
  <c r="I8" i="578"/>
  <c r="I7" i="578"/>
  <c r="I6" i="578"/>
  <c r="I5" i="578"/>
  <c r="AZ15" i="535"/>
  <c r="BH30" i="535"/>
  <c r="AU15" i="535"/>
  <c r="BG30" i="535"/>
  <c r="BH22" i="535"/>
  <c r="BH23" i="535"/>
  <c r="BH24" i="535"/>
  <c r="BH25" i="535"/>
  <c r="BH26" i="535"/>
  <c r="BH27" i="535"/>
  <c r="BH28" i="535"/>
  <c r="BH29" i="535"/>
  <c r="BH21" i="535"/>
  <c r="BG21" i="535"/>
  <c r="BG25" i="535"/>
  <c r="AP7" i="296"/>
  <c r="AQ7" i="296"/>
  <c r="AR7" i="296"/>
  <c r="AS7" i="296"/>
  <c r="AT7" i="296"/>
  <c r="AU7" i="296"/>
  <c r="AV7" i="296"/>
  <c r="AW7" i="296"/>
  <c r="AX7" i="296"/>
  <c r="AY7" i="296"/>
  <c r="AO7" i="475"/>
  <c r="AP6" i="296"/>
  <c r="AQ6" i="296"/>
  <c r="AR6" i="296"/>
  <c r="AS6" i="296"/>
  <c r="AT6" i="296"/>
  <c r="AU6" i="296"/>
  <c r="AV6" i="296"/>
  <c r="AW6" i="296"/>
  <c r="AX6" i="296"/>
  <c r="AY6" i="296"/>
  <c r="AO6" i="475"/>
  <c r="AF7" i="296"/>
  <c r="AG7" i="296"/>
  <c r="AH7" i="296"/>
  <c r="AI7" i="296"/>
  <c r="AJ7" i="296"/>
  <c r="AK7" i="296"/>
  <c r="AL7" i="296"/>
  <c r="AM7" i="296"/>
  <c r="AN7" i="296"/>
  <c r="AO7" i="296"/>
  <c r="AE7" i="475"/>
  <c r="AF6" i="296"/>
  <c r="AG6" i="296"/>
  <c r="AH6" i="296"/>
  <c r="AI6" i="296"/>
  <c r="AJ6" i="296"/>
  <c r="AK6" i="296"/>
  <c r="AL6" i="296"/>
  <c r="AM6" i="296"/>
  <c r="AN6" i="296"/>
  <c r="AO6" i="296"/>
  <c r="AE6" i="475"/>
  <c r="U7" i="475"/>
  <c r="U8" i="475"/>
  <c r="U6" i="475"/>
  <c r="K7" i="475"/>
  <c r="K8" i="475"/>
  <c r="K6" i="475"/>
  <c r="J6" i="475"/>
  <c r="AC5" i="469"/>
  <c r="K24" i="469"/>
  <c r="K23" i="472"/>
  <c r="L33" i="472"/>
  <c r="L30" i="472"/>
  <c r="L28" i="472"/>
  <c r="L25" i="472"/>
  <c r="L24" i="472"/>
  <c r="L23" i="472"/>
  <c r="AF15" i="472"/>
  <c r="AE15" i="472"/>
  <c r="AD19" i="472"/>
  <c r="AD17" i="472"/>
  <c r="AF5" i="472"/>
  <c r="AE5" i="472"/>
  <c r="AE6" i="472"/>
  <c r="AF6" i="472"/>
  <c r="AE7" i="472"/>
  <c r="AF7" i="472"/>
  <c r="AE8" i="472"/>
  <c r="AE9" i="472"/>
  <c r="AE10" i="472"/>
  <c r="AF10" i="472"/>
  <c r="AE11" i="472"/>
  <c r="AD12" i="472"/>
  <c r="AE12" i="472"/>
  <c r="AF12" i="472"/>
  <c r="AE13" i="472"/>
  <c r="BH6" i="471"/>
  <c r="BH7" i="471"/>
  <c r="AP8" i="471"/>
  <c r="AQ8" i="471"/>
  <c r="AR8" i="471"/>
  <c r="AS8" i="471"/>
  <c r="AT8" i="471"/>
  <c r="AU8" i="471"/>
  <c r="AV8" i="471"/>
  <c r="AW8" i="471"/>
  <c r="AX8" i="471"/>
  <c r="AY8" i="471"/>
  <c r="AP8" i="296"/>
  <c r="AQ8" i="296"/>
  <c r="AR8" i="296"/>
  <c r="AS8" i="296"/>
  <c r="AT8" i="296"/>
  <c r="AU8" i="296"/>
  <c r="AV8" i="296"/>
  <c r="AW8" i="296"/>
  <c r="AX8" i="296"/>
  <c r="AY8" i="296"/>
  <c r="AO8" i="475"/>
  <c r="AW9" i="471"/>
  <c r="T9" i="471"/>
  <c r="AX9" i="471"/>
  <c r="U9" i="296"/>
  <c r="U9" i="475"/>
  <c r="AF8" i="471"/>
  <c r="AG8" i="471"/>
  <c r="AH8" i="471"/>
  <c r="AI8" i="471"/>
  <c r="AJ8" i="471"/>
  <c r="AK8" i="471"/>
  <c r="AL8" i="471"/>
  <c r="AM8" i="471"/>
  <c r="AM9" i="471"/>
  <c r="J9" i="471"/>
  <c r="AN9" i="471"/>
  <c r="K9" i="296"/>
  <c r="K9" i="475"/>
  <c r="AN8" i="471"/>
  <c r="AO8" i="471"/>
  <c r="AF8" i="296"/>
  <c r="AG8" i="296"/>
  <c r="AH8" i="296"/>
  <c r="AI8" i="296"/>
  <c r="AJ8" i="296"/>
  <c r="AK8" i="296"/>
  <c r="AL8" i="296"/>
  <c r="AM8" i="296"/>
  <c r="AN8" i="296"/>
  <c r="AO8" i="296"/>
  <c r="AE8" i="475"/>
  <c r="AE6" i="471"/>
  <c r="AE7" i="471"/>
  <c r="AE8" i="471"/>
  <c r="L48" i="469"/>
  <c r="E5" i="469"/>
  <c r="C24" i="469"/>
  <c r="O24" i="469"/>
  <c r="H5" i="469"/>
  <c r="D24" i="469"/>
  <c r="P24" i="469"/>
  <c r="K5" i="469"/>
  <c r="E24" i="469"/>
  <c r="Q24" i="469"/>
  <c r="N5" i="469"/>
  <c r="F24" i="469"/>
  <c r="R24" i="469"/>
  <c r="Q5" i="469"/>
  <c r="G24" i="469"/>
  <c r="S24" i="469"/>
  <c r="T5" i="469"/>
  <c r="H24" i="469"/>
  <c r="T24" i="469"/>
  <c r="W5" i="469"/>
  <c r="I24" i="469"/>
  <c r="U24" i="469"/>
  <c r="Z5" i="469"/>
  <c r="J24" i="469"/>
  <c r="V24" i="469"/>
  <c r="W24" i="469"/>
  <c r="X24" i="469"/>
  <c r="C34" i="469"/>
  <c r="O34" i="469"/>
  <c r="D34" i="469"/>
  <c r="P34" i="469"/>
  <c r="E34" i="469"/>
  <c r="Q34" i="469"/>
  <c r="F34" i="469"/>
  <c r="R34" i="469"/>
  <c r="G34" i="469"/>
  <c r="S34" i="469"/>
  <c r="H34" i="469"/>
  <c r="T34" i="469"/>
  <c r="W6" i="469"/>
  <c r="I25" i="469"/>
  <c r="I34" i="469"/>
  <c r="U34" i="469"/>
  <c r="Z6" i="469"/>
  <c r="J25" i="469"/>
  <c r="Z7" i="469"/>
  <c r="J26" i="469"/>
  <c r="J34" i="469"/>
  <c r="V34" i="469"/>
  <c r="AA16" i="469"/>
  <c r="AB16" i="469"/>
  <c r="AC16" i="469"/>
  <c r="K34" i="469"/>
  <c r="W34" i="469"/>
  <c r="X34" i="469"/>
  <c r="E12" i="469"/>
  <c r="C31" i="469"/>
  <c r="O31" i="469"/>
  <c r="H12" i="469"/>
  <c r="D31" i="469"/>
  <c r="P31" i="469"/>
  <c r="K12" i="469"/>
  <c r="E31" i="469"/>
  <c r="Q31" i="469"/>
  <c r="N12" i="469"/>
  <c r="F31" i="469"/>
  <c r="R31" i="469"/>
  <c r="Q12" i="469"/>
  <c r="G31" i="469"/>
  <c r="S31" i="469"/>
  <c r="T12" i="469"/>
  <c r="H31" i="469"/>
  <c r="T31" i="469"/>
  <c r="W12" i="469"/>
  <c r="I31" i="469"/>
  <c r="U31" i="469"/>
  <c r="Z12" i="469"/>
  <c r="J31" i="469"/>
  <c r="V31" i="469"/>
  <c r="AC12" i="469"/>
  <c r="K31" i="469"/>
  <c r="W31" i="469"/>
  <c r="X31" i="469"/>
  <c r="Z10" i="469"/>
  <c r="J29" i="469"/>
  <c r="V29" i="469"/>
  <c r="AC10" i="469"/>
  <c r="K29" i="469"/>
  <c r="W29" i="469"/>
  <c r="X29" i="469"/>
  <c r="V26" i="469"/>
  <c r="AC7" i="469"/>
  <c r="K26" i="469"/>
  <c r="W26" i="469"/>
  <c r="X26" i="469"/>
  <c r="U25" i="469"/>
  <c r="V25" i="469"/>
  <c r="AC6" i="469"/>
  <c r="K25" i="469"/>
  <c r="W25" i="469"/>
  <c r="X25" i="469"/>
  <c r="N25" i="469"/>
  <c r="N26" i="469"/>
  <c r="N29" i="469"/>
  <c r="N31" i="469"/>
  <c r="N24" i="469"/>
  <c r="M25" i="469"/>
  <c r="M26" i="469"/>
  <c r="M29" i="469"/>
  <c r="M31" i="469"/>
  <c r="M24" i="469"/>
  <c r="O30" i="469"/>
  <c r="P30" i="469"/>
  <c r="K11" i="469"/>
  <c r="E30" i="469"/>
  <c r="Q30" i="469"/>
  <c r="N11" i="469"/>
  <c r="F30" i="469"/>
  <c r="R30" i="469"/>
  <c r="Q11" i="469"/>
  <c r="G30" i="469"/>
  <c r="S30" i="469"/>
  <c r="T11" i="469"/>
  <c r="H30" i="469"/>
  <c r="T30" i="469"/>
  <c r="W11" i="469"/>
  <c r="I30" i="469"/>
  <c r="U30" i="469"/>
  <c r="Z11" i="469"/>
  <c r="J30" i="469"/>
  <c r="V30" i="469"/>
  <c r="AC11" i="469"/>
  <c r="K30" i="469"/>
  <c r="W30" i="469"/>
  <c r="X30" i="469"/>
  <c r="AC8" i="469"/>
  <c r="K27" i="469"/>
  <c r="AC9" i="469"/>
  <c r="K28" i="469"/>
  <c r="AC13" i="469"/>
  <c r="K32" i="469"/>
  <c r="AA17" i="469"/>
  <c r="AB17" i="469"/>
  <c r="AC17" i="469"/>
  <c r="K35" i="469"/>
  <c r="AA18" i="469"/>
  <c r="AB18" i="469"/>
  <c r="AC18" i="469"/>
  <c r="K36" i="469"/>
  <c r="K37" i="469"/>
  <c r="AC20" i="469"/>
  <c r="K39" i="469"/>
  <c r="X16" i="469"/>
  <c r="Y16" i="469"/>
  <c r="Z16" i="469"/>
  <c r="X17" i="469"/>
  <c r="Y17" i="469"/>
  <c r="Z17" i="469"/>
  <c r="X18" i="469"/>
  <c r="Y18" i="469"/>
  <c r="Z18" i="469"/>
  <c r="Z20" i="469"/>
  <c r="J39" i="469"/>
  <c r="AF18" i="469"/>
  <c r="L36" i="469"/>
  <c r="AE16" i="472"/>
  <c r="AF11" i="472"/>
  <c r="AF9" i="472"/>
  <c r="AF8" i="472"/>
  <c r="BI7" i="296"/>
  <c r="BI8" i="296"/>
  <c r="AO9" i="296"/>
  <c r="AY9" i="296"/>
  <c r="BI9" i="296"/>
  <c r="BI6" i="296"/>
  <c r="AE9" i="296"/>
  <c r="AE7" i="296"/>
  <c r="AE8" i="296"/>
  <c r="AE6" i="296"/>
  <c r="AD6" i="296"/>
  <c r="J9" i="296"/>
  <c r="L52" i="470"/>
  <c r="L51" i="470"/>
  <c r="L50" i="470"/>
  <c r="L49" i="470"/>
  <c r="N34" i="470"/>
  <c r="M34" i="470"/>
  <c r="N39" i="470"/>
  <c r="N35" i="470"/>
  <c r="N36" i="470"/>
  <c r="N37" i="470"/>
  <c r="M39" i="470"/>
  <c r="M35" i="470"/>
  <c r="M36" i="470"/>
  <c r="M37" i="470"/>
  <c r="L39" i="470"/>
  <c r="L37" i="470"/>
  <c r="K37" i="470"/>
  <c r="L35" i="470"/>
  <c r="L36" i="470"/>
  <c r="L34" i="470"/>
  <c r="N25" i="470"/>
  <c r="N26" i="470"/>
  <c r="N27" i="470"/>
  <c r="N28" i="470"/>
  <c r="N29" i="470"/>
  <c r="N30" i="470"/>
  <c r="N31" i="470"/>
  <c r="N32" i="470"/>
  <c r="N24" i="470"/>
  <c r="M25" i="470"/>
  <c r="M26" i="470"/>
  <c r="M27" i="470"/>
  <c r="M28" i="470"/>
  <c r="M29" i="470"/>
  <c r="M30" i="470"/>
  <c r="M31" i="470"/>
  <c r="M32" i="470"/>
  <c r="M24" i="470"/>
  <c r="L25" i="470"/>
  <c r="L26" i="470"/>
  <c r="L27" i="470"/>
  <c r="L28" i="470"/>
  <c r="L29" i="470"/>
  <c r="L30" i="470"/>
  <c r="L31" i="470"/>
  <c r="L32" i="470"/>
  <c r="L24" i="470"/>
  <c r="K24" i="470"/>
  <c r="AA16" i="470"/>
  <c r="AB16" i="470"/>
  <c r="AC16" i="470"/>
  <c r="X16" i="470"/>
  <c r="Y16" i="470"/>
  <c r="Z16" i="470"/>
  <c r="AD16" i="470"/>
  <c r="AD17" i="470"/>
  <c r="AD18" i="470"/>
  <c r="AD20" i="470"/>
  <c r="AE16" i="470"/>
  <c r="AE17" i="470"/>
  <c r="AE18" i="470"/>
  <c r="AE20" i="470"/>
  <c r="AF20" i="470"/>
  <c r="AF18" i="470"/>
  <c r="AF17" i="470"/>
  <c r="AF16" i="470"/>
  <c r="AF14" i="470"/>
  <c r="AF13" i="470"/>
  <c r="AF12" i="470"/>
  <c r="AF11" i="470"/>
  <c r="AF10" i="470"/>
  <c r="AF9" i="470"/>
  <c r="AF8" i="470"/>
  <c r="AF7" i="470"/>
  <c r="AF6" i="470"/>
  <c r="A61" i="574"/>
  <c r="F49" i="574"/>
  <c r="H49" i="574"/>
  <c r="I57" i="574"/>
  <c r="D49" i="574"/>
  <c r="E49" i="574"/>
  <c r="I53" i="574"/>
  <c r="I58" i="574"/>
  <c r="G49" i="574"/>
  <c r="I49" i="574"/>
  <c r="I59" i="574"/>
  <c r="I60" i="574"/>
  <c r="F41" i="574"/>
  <c r="H41" i="574"/>
  <c r="H57" i="574"/>
  <c r="I55" i="574"/>
  <c r="I54" i="574"/>
  <c r="G41" i="574"/>
  <c r="H54" i="574"/>
  <c r="D41" i="574"/>
  <c r="E41" i="574"/>
  <c r="H53" i="574"/>
  <c r="F49" i="573"/>
  <c r="I49" i="573"/>
  <c r="L49" i="573"/>
  <c r="I58" i="573"/>
  <c r="D49" i="573"/>
  <c r="G49" i="573"/>
  <c r="J49" i="573"/>
  <c r="I53" i="573"/>
  <c r="I59" i="573"/>
  <c r="E49" i="573"/>
  <c r="H49" i="573"/>
  <c r="K49" i="573"/>
  <c r="I56" i="573"/>
  <c r="I54" i="573"/>
  <c r="I55" i="573"/>
  <c r="E41" i="573"/>
  <c r="H41" i="573"/>
  <c r="K41" i="573"/>
  <c r="H56" i="573"/>
  <c r="D41" i="573"/>
  <c r="G41" i="573"/>
  <c r="J41" i="573"/>
  <c r="H53" i="573"/>
  <c r="F41" i="573"/>
  <c r="I41" i="573"/>
  <c r="L41" i="573"/>
  <c r="H58" i="573"/>
  <c r="H54" i="573"/>
  <c r="C17" i="491"/>
  <c r="AJ19" i="525"/>
  <c r="AJ20" i="525"/>
  <c r="AJ21" i="525"/>
  <c r="AJ22" i="525"/>
  <c r="AJ23" i="525"/>
  <c r="AJ24" i="525"/>
  <c r="AJ25" i="525"/>
  <c r="AJ26" i="525"/>
  <c r="AJ27" i="525"/>
  <c r="AJ28" i="525"/>
  <c r="AI28" i="525"/>
  <c r="AH28" i="525"/>
  <c r="AG19" i="525"/>
  <c r="AG20" i="525"/>
  <c r="AG21" i="525"/>
  <c r="AG22" i="525"/>
  <c r="AG23" i="525"/>
  <c r="AG24" i="525"/>
  <c r="AG25" i="525"/>
  <c r="AG26" i="525"/>
  <c r="AG27" i="525"/>
  <c r="AG28" i="525"/>
  <c r="AF28" i="525"/>
  <c r="AE28" i="525"/>
  <c r="AP6" i="525"/>
  <c r="AP7" i="525"/>
  <c r="AP8" i="525"/>
  <c r="AP9" i="525"/>
  <c r="AP10" i="525"/>
  <c r="AP11" i="525"/>
  <c r="AP12" i="525"/>
  <c r="AP13" i="525"/>
  <c r="AP5" i="525"/>
  <c r="AM11" i="525"/>
  <c r="AM5" i="525"/>
  <c r="AP14" i="525"/>
  <c r="AO14" i="525"/>
  <c r="AL14" i="525"/>
  <c r="AM6" i="525"/>
  <c r="AM7" i="525"/>
  <c r="AM8" i="525"/>
  <c r="AM9" i="525"/>
  <c r="AM10" i="525"/>
  <c r="AM12" i="525"/>
  <c r="AM13" i="525"/>
  <c r="AM14" i="525"/>
  <c r="AN14" i="525"/>
  <c r="AK14" i="525"/>
  <c r="O7" i="528"/>
  <c r="N7" i="528"/>
  <c r="M6" i="528"/>
  <c r="M7" i="528"/>
  <c r="D7" i="528"/>
  <c r="F7" i="528"/>
  <c r="H7" i="528"/>
  <c r="J7" i="528"/>
  <c r="L7" i="528"/>
  <c r="C7" i="528"/>
  <c r="E7" i="528"/>
  <c r="G7" i="528"/>
  <c r="I7" i="528"/>
  <c r="K7" i="528"/>
  <c r="L6" i="528"/>
  <c r="K6" i="528"/>
  <c r="O10" i="527"/>
  <c r="N10" i="527"/>
  <c r="M6" i="527"/>
  <c r="M7" i="527"/>
  <c r="M8" i="527"/>
  <c r="M9" i="527"/>
  <c r="M10" i="527"/>
  <c r="D10" i="527"/>
  <c r="F10" i="527"/>
  <c r="H10" i="527"/>
  <c r="L10" i="527"/>
  <c r="C10" i="527"/>
  <c r="E10" i="527"/>
  <c r="G10" i="527"/>
  <c r="K10" i="527"/>
  <c r="J10" i="527"/>
  <c r="I10" i="527"/>
  <c r="L9" i="527"/>
  <c r="K9" i="527"/>
  <c r="L8" i="527"/>
  <c r="K8" i="527"/>
  <c r="L7" i="527"/>
  <c r="K7" i="527"/>
  <c r="L6" i="527"/>
  <c r="K6" i="527"/>
  <c r="H5" i="512"/>
  <c r="H42" i="512"/>
  <c r="H41" i="512"/>
  <c r="H40" i="512"/>
  <c r="H39" i="512"/>
  <c r="H38" i="512"/>
  <c r="H37" i="512"/>
  <c r="H36" i="512"/>
  <c r="H35" i="512"/>
  <c r="H34" i="512"/>
  <c r="H33" i="512"/>
  <c r="H32" i="512"/>
  <c r="H31" i="512"/>
  <c r="H30" i="512"/>
  <c r="H29" i="512"/>
  <c r="H28" i="512"/>
  <c r="H27" i="512"/>
  <c r="H26" i="512"/>
  <c r="H25" i="512"/>
  <c r="H24" i="512"/>
  <c r="H23" i="512"/>
  <c r="H22" i="512"/>
  <c r="H21" i="512"/>
  <c r="H20" i="512"/>
  <c r="H19" i="512"/>
  <c r="H18" i="512"/>
  <c r="H17" i="512"/>
  <c r="H14" i="512"/>
  <c r="H13" i="512"/>
  <c r="H12" i="512"/>
  <c r="H11" i="512"/>
  <c r="H10" i="512"/>
  <c r="H9" i="512"/>
  <c r="H8" i="512"/>
  <c r="H7" i="512"/>
  <c r="H6" i="512"/>
  <c r="F195" i="511"/>
  <c r="F81" i="511"/>
  <c r="F45" i="511"/>
  <c r="L4" i="486"/>
  <c r="L5" i="486"/>
  <c r="L6" i="486"/>
  <c r="L7" i="486"/>
  <c r="L18" i="486"/>
  <c r="L19" i="486"/>
  <c r="L23" i="486"/>
  <c r="Y13" i="486"/>
  <c r="AA9" i="486"/>
  <c r="L11" i="486"/>
  <c r="L15" i="486"/>
  <c r="Y9" i="486"/>
  <c r="Z9" i="486"/>
  <c r="K4" i="486"/>
  <c r="K5" i="486"/>
  <c r="K6" i="486"/>
  <c r="K7" i="486"/>
  <c r="K11" i="486"/>
  <c r="K15" i="486"/>
  <c r="X9" i="486"/>
  <c r="L22" i="486"/>
  <c r="Y12" i="486"/>
  <c r="AA8" i="486"/>
  <c r="L21" i="486"/>
  <c r="Y11" i="486"/>
  <c r="AA7" i="486"/>
  <c r="L20" i="486"/>
  <c r="Y10" i="486"/>
  <c r="AA6" i="486"/>
  <c r="L14" i="486"/>
  <c r="Y8" i="486"/>
  <c r="Z8" i="486"/>
  <c r="L13" i="486"/>
  <c r="Y7" i="486"/>
  <c r="Z7" i="486"/>
  <c r="L12" i="486"/>
  <c r="Y6" i="486"/>
  <c r="Z6" i="486"/>
  <c r="K12" i="486"/>
  <c r="X6" i="486"/>
  <c r="P6" i="563"/>
  <c r="P5" i="563"/>
  <c r="P4" i="563"/>
  <c r="R5" i="424"/>
  <c r="U5" i="424"/>
  <c r="X5" i="424"/>
  <c r="AA5" i="424"/>
  <c r="AD5" i="424"/>
  <c r="AG5" i="424"/>
  <c r="AJ5" i="424"/>
  <c r="AM5" i="424"/>
  <c r="AP5" i="424"/>
  <c r="R6" i="424"/>
  <c r="U6" i="424"/>
  <c r="X6" i="424"/>
  <c r="AA6" i="424"/>
  <c r="AD6" i="424"/>
  <c r="AG6" i="424"/>
  <c r="AJ6" i="424"/>
  <c r="AM6" i="424"/>
  <c r="AP6" i="424"/>
  <c r="R7" i="424"/>
  <c r="U7" i="424"/>
  <c r="X7" i="424"/>
  <c r="AA7" i="424"/>
  <c r="AD7" i="424"/>
  <c r="AG7" i="424"/>
  <c r="AJ7" i="424"/>
  <c r="AM7" i="424"/>
  <c r="AP7" i="424"/>
  <c r="R8" i="424"/>
  <c r="U8" i="424"/>
  <c r="X8" i="424"/>
  <c r="AA8" i="424"/>
  <c r="AD8" i="424"/>
  <c r="AG8" i="424"/>
  <c r="AJ8" i="424"/>
  <c r="AM8" i="424"/>
  <c r="AP8" i="424"/>
  <c r="P9" i="424"/>
  <c r="Q9" i="424"/>
  <c r="R9" i="424"/>
  <c r="S9" i="424"/>
  <c r="T9" i="424"/>
  <c r="U9" i="424"/>
  <c r="V9" i="424"/>
  <c r="W9" i="424"/>
  <c r="X9" i="424"/>
  <c r="Y9" i="424"/>
  <c r="Z9" i="424"/>
  <c r="AA9" i="424"/>
  <c r="AB9" i="424"/>
  <c r="AC9" i="424"/>
  <c r="AD9" i="424"/>
  <c r="AE9" i="424"/>
  <c r="AF9" i="424"/>
  <c r="AG9" i="424"/>
  <c r="AH9" i="424"/>
  <c r="AI9" i="424"/>
  <c r="AJ9" i="424"/>
  <c r="AK9" i="424"/>
  <c r="AL9" i="424"/>
  <c r="AM9" i="424"/>
  <c r="AN9" i="424"/>
  <c r="AO9" i="424"/>
  <c r="AP9" i="424"/>
  <c r="R10" i="424"/>
  <c r="U10" i="424"/>
  <c r="X10" i="424"/>
  <c r="AA10" i="424"/>
  <c r="AD10" i="424"/>
  <c r="AG10" i="424"/>
  <c r="AJ10" i="424"/>
  <c r="AM10" i="424"/>
  <c r="AP10" i="424"/>
  <c r="R11" i="424"/>
  <c r="U11" i="424"/>
  <c r="X11" i="424"/>
  <c r="AA11" i="424"/>
  <c r="AD11" i="424"/>
  <c r="AG11" i="424"/>
  <c r="AJ11" i="424"/>
  <c r="AM11" i="424"/>
  <c r="AP11" i="424"/>
  <c r="R12" i="424"/>
  <c r="U12" i="424"/>
  <c r="X12" i="424"/>
  <c r="AA12" i="424"/>
  <c r="AD12" i="424"/>
  <c r="AG12" i="424"/>
  <c r="AJ12" i="424"/>
  <c r="AM12" i="424"/>
  <c r="AP12" i="424"/>
  <c r="R13" i="424"/>
  <c r="U13" i="424"/>
  <c r="X13" i="424"/>
  <c r="AA13" i="424"/>
  <c r="AD13" i="424"/>
  <c r="AG13" i="424"/>
  <c r="AJ13" i="424"/>
  <c r="AM13" i="424"/>
  <c r="AP13" i="424"/>
  <c r="Q14" i="424"/>
  <c r="R14" i="424"/>
  <c r="T14" i="424"/>
  <c r="U14" i="424"/>
  <c r="W14" i="424"/>
  <c r="X14" i="424"/>
  <c r="Z14" i="424"/>
  <c r="AA14" i="424"/>
  <c r="AB14" i="424"/>
  <c r="AC14" i="424"/>
  <c r="AD14" i="424"/>
  <c r="AE14" i="424"/>
  <c r="AF14" i="424"/>
  <c r="AG14" i="424"/>
  <c r="AH14" i="424"/>
  <c r="AI14" i="424"/>
  <c r="AJ14" i="424"/>
  <c r="AK14" i="424"/>
  <c r="AL14" i="424"/>
  <c r="AM14" i="424"/>
  <c r="AN14" i="424"/>
  <c r="AO14" i="424"/>
  <c r="AP14" i="424"/>
  <c r="R15" i="424"/>
  <c r="U15" i="424"/>
  <c r="X15" i="424"/>
  <c r="AA15" i="424"/>
  <c r="AD15" i="424"/>
  <c r="AG15" i="424"/>
  <c r="AJ15" i="424"/>
  <c r="AM15" i="424"/>
  <c r="AP15" i="424"/>
  <c r="R16" i="424"/>
  <c r="U16" i="424"/>
  <c r="X16" i="424"/>
  <c r="AA16" i="424"/>
  <c r="AD16" i="424"/>
  <c r="AG16" i="424"/>
  <c r="AJ16" i="424"/>
  <c r="AM16" i="424"/>
  <c r="AP16" i="424"/>
  <c r="R17" i="424"/>
  <c r="U17" i="424"/>
  <c r="X17" i="424"/>
  <c r="AA17" i="424"/>
  <c r="AD17" i="424"/>
  <c r="AG17" i="424"/>
  <c r="AJ17" i="424"/>
  <c r="AM17" i="424"/>
  <c r="AP17" i="424"/>
  <c r="R18" i="424"/>
  <c r="U18" i="424"/>
  <c r="X18" i="424"/>
  <c r="AA18" i="424"/>
  <c r="AD18" i="424"/>
  <c r="AG18" i="424"/>
  <c r="AJ18" i="424"/>
  <c r="AM18" i="424"/>
  <c r="AP18" i="424"/>
  <c r="P19" i="424"/>
  <c r="Q19" i="424"/>
  <c r="R19" i="424"/>
  <c r="S19" i="424"/>
  <c r="T19" i="424"/>
  <c r="U19" i="424"/>
  <c r="V19" i="424"/>
  <c r="W19" i="424"/>
  <c r="X19" i="424"/>
  <c r="Y19" i="424"/>
  <c r="Z19" i="424"/>
  <c r="AA19" i="424"/>
  <c r="AB19" i="424"/>
  <c r="AC19" i="424"/>
  <c r="AD19" i="424"/>
  <c r="AE19" i="424"/>
  <c r="AF19" i="424"/>
  <c r="AG19" i="424"/>
  <c r="AH19" i="424"/>
  <c r="AI19" i="424"/>
  <c r="AJ19" i="424"/>
  <c r="AK19" i="424"/>
  <c r="AL19" i="424"/>
  <c r="AM19" i="424"/>
  <c r="AN19" i="424"/>
  <c r="AO19" i="424"/>
  <c r="AP19" i="424"/>
  <c r="P20" i="424"/>
  <c r="Q20" i="424"/>
  <c r="R20" i="424"/>
  <c r="S20" i="424"/>
  <c r="T20" i="424"/>
  <c r="U20" i="424"/>
  <c r="V20" i="424"/>
  <c r="W20" i="424"/>
  <c r="X20" i="424"/>
  <c r="Y20" i="424"/>
  <c r="Z20" i="424"/>
  <c r="AA20" i="424"/>
  <c r="AB20" i="424"/>
  <c r="AC20" i="424"/>
  <c r="AD20" i="424"/>
  <c r="AE20" i="424"/>
  <c r="AF20" i="424"/>
  <c r="AG20" i="424"/>
  <c r="AH20" i="424"/>
  <c r="AI20" i="424"/>
  <c r="AJ20" i="424"/>
  <c r="AK20" i="424"/>
  <c r="AL20" i="424"/>
  <c r="AM20" i="424"/>
  <c r="AN20" i="424"/>
  <c r="AO20" i="424"/>
  <c r="AP20" i="424"/>
  <c r="AQ14" i="424"/>
  <c r="AR14" i="424"/>
  <c r="AS14" i="424"/>
  <c r="L6" i="424"/>
  <c r="BH8" i="337"/>
  <c r="AS7" i="422"/>
  <c r="AQ7" i="422"/>
  <c r="BD8" i="337"/>
  <c r="BI8" i="337"/>
  <c r="J7" i="532"/>
  <c r="E7" i="532"/>
  <c r="L7" i="532"/>
  <c r="K7" i="532"/>
  <c r="AS16" i="424"/>
  <c r="AE6" i="295"/>
  <c r="BH6" i="337"/>
  <c r="AQ5" i="422"/>
  <c r="AS5" i="422"/>
  <c r="BH7" i="337"/>
  <c r="AS6" i="422"/>
  <c r="AS12" i="424"/>
  <c r="BF12" i="424"/>
  <c r="AS11" i="424"/>
  <c r="BF11" i="424"/>
  <c r="AS10" i="424"/>
  <c r="BF10" i="424"/>
  <c r="AQ19" i="424"/>
  <c r="AR19" i="424"/>
  <c r="AS19" i="424"/>
  <c r="AQ9" i="424"/>
  <c r="AR9" i="424"/>
  <c r="AS9" i="424"/>
  <c r="AS5" i="424"/>
  <c r="BF5" i="424"/>
  <c r="BE5" i="424"/>
  <c r="BE10" i="424"/>
  <c r="AD8" i="295"/>
  <c r="AC8" i="295"/>
  <c r="AE8" i="295"/>
  <c r="AD9" i="295"/>
  <c r="AC9" i="295"/>
  <c r="AE7" i="295"/>
  <c r="AE5" i="295"/>
  <c r="AO8" i="422"/>
  <c r="AP8" i="422"/>
  <c r="AR8" i="422"/>
  <c r="AS9" i="422"/>
  <c r="AS8" i="422"/>
  <c r="BD7" i="337"/>
  <c r="L5" i="424"/>
  <c r="BD6" i="337"/>
  <c r="BH9" i="337"/>
  <c r="BH10" i="337"/>
  <c r="BG9" i="337"/>
  <c r="BG10" i="337"/>
  <c r="BF9" i="337"/>
  <c r="BF10" i="337"/>
  <c r="BE9" i="337"/>
  <c r="BE10" i="337"/>
  <c r="BD9" i="337"/>
  <c r="BI9" i="337"/>
  <c r="BI7" i="337"/>
  <c r="BI6" i="337"/>
  <c r="Y4" i="532"/>
  <c r="Y5" i="532"/>
  <c r="Y6" i="532"/>
  <c r="L8" i="424"/>
  <c r="Y7" i="532"/>
  <c r="O46" i="498"/>
  <c r="C145" i="567"/>
  <c r="K10" i="496"/>
  <c r="J23" i="493"/>
  <c r="M71" i="570"/>
  <c r="M174" i="570"/>
  <c r="M318" i="570"/>
  <c r="O192" i="498"/>
  <c r="O108" i="498"/>
  <c r="C69" i="565"/>
  <c r="C68" i="565"/>
  <c r="C67" i="565"/>
  <c r="C66" i="565"/>
  <c r="C65" i="565"/>
  <c r="C70" i="565"/>
  <c r="C83" i="565"/>
  <c r="D53" i="565"/>
  <c r="C53" i="565"/>
  <c r="D48" i="565"/>
  <c r="C48" i="565"/>
  <c r="D40" i="565"/>
  <c r="C40" i="565"/>
  <c r="D35" i="565"/>
  <c r="C35" i="565"/>
  <c r="AE8" i="498"/>
  <c r="AE7" i="498"/>
  <c r="AE6" i="498"/>
  <c r="O14" i="498"/>
  <c r="AE5" i="498"/>
  <c r="N46" i="498"/>
  <c r="J9" i="493"/>
  <c r="I9" i="493"/>
  <c r="I17" i="493"/>
  <c r="I26" i="493"/>
  <c r="J17" i="493"/>
  <c r="J25" i="493"/>
  <c r="J24" i="493"/>
  <c r="J22" i="493"/>
  <c r="S13" i="498"/>
  <c r="S12" i="498"/>
  <c r="C10" i="547"/>
  <c r="E10" i="547"/>
  <c r="G10" i="547"/>
  <c r="I10" i="547"/>
  <c r="K10" i="547"/>
  <c r="M10" i="547"/>
  <c r="O10" i="547"/>
  <c r="P10" i="547"/>
  <c r="B25" i="491"/>
  <c r="J26" i="493"/>
  <c r="AC7" i="570"/>
  <c r="AC5" i="570"/>
  <c r="L318" i="570"/>
  <c r="AB7" i="570"/>
  <c r="AC6" i="570"/>
  <c r="BF16" i="424"/>
  <c r="AS15" i="424"/>
  <c r="BF15" i="424"/>
  <c r="AS17" i="424"/>
  <c r="BF17" i="424"/>
  <c r="AS18" i="424"/>
  <c r="BF18" i="424"/>
  <c r="AS6" i="424"/>
  <c r="BF6" i="424"/>
  <c r="AS7" i="424"/>
  <c r="BF7" i="424"/>
  <c r="AS8" i="424"/>
  <c r="BF8" i="424"/>
  <c r="AS13" i="424"/>
  <c r="BF13" i="424"/>
  <c r="BF20" i="424"/>
  <c r="BE6" i="424"/>
  <c r="BE7" i="424"/>
  <c r="BE8" i="424"/>
  <c r="BE11" i="424"/>
  <c r="BE12" i="424"/>
  <c r="BE13" i="424"/>
  <c r="BE15" i="424"/>
  <c r="BE16" i="424"/>
  <c r="BE17" i="424"/>
  <c r="BE18" i="424"/>
  <c r="BE20" i="424"/>
  <c r="BD5" i="424"/>
  <c r="AS20" i="424"/>
  <c r="BG8" i="467"/>
  <c r="BF8" i="467"/>
  <c r="BK26" i="467"/>
  <c r="BH26" i="467"/>
  <c r="BL26" i="467"/>
  <c r="BK25" i="467"/>
  <c r="BH25" i="467"/>
  <c r="BL25" i="467"/>
  <c r="BK24" i="467"/>
  <c r="BH24" i="467"/>
  <c r="BL24" i="467"/>
  <c r="BK18" i="467"/>
  <c r="BH18" i="467"/>
  <c r="BL18" i="467"/>
  <c r="BK17" i="467"/>
  <c r="BH17" i="467"/>
  <c r="BL17" i="467"/>
  <c r="BK16" i="467"/>
  <c r="BH16" i="467"/>
  <c r="BL16" i="467"/>
  <c r="G24" i="467"/>
  <c r="G16" i="467"/>
  <c r="G8" i="467"/>
  <c r="D24" i="467"/>
  <c r="D16" i="467"/>
  <c r="D8" i="467"/>
  <c r="H8" i="467"/>
  <c r="BK10" i="467"/>
  <c r="BH10" i="467"/>
  <c r="BL10" i="467"/>
  <c r="BJ10" i="467"/>
  <c r="BI10" i="467"/>
  <c r="BG10" i="467"/>
  <c r="BF10" i="467"/>
  <c r="BK9" i="467"/>
  <c r="BH9" i="467"/>
  <c r="BL9" i="467"/>
  <c r="BJ9" i="467"/>
  <c r="BI9" i="467"/>
  <c r="BG9" i="467"/>
  <c r="BF9" i="467"/>
  <c r="BK8" i="467"/>
  <c r="BH8" i="467"/>
  <c r="BL8" i="467"/>
  <c r="BJ8" i="467"/>
  <c r="BI8" i="467"/>
  <c r="BK34" i="467"/>
  <c r="BJ34" i="467"/>
  <c r="BI34" i="467"/>
  <c r="BH34" i="467"/>
  <c r="BG34" i="467"/>
  <c r="BF34" i="467"/>
  <c r="BK33" i="467"/>
  <c r="BJ33" i="467"/>
  <c r="BI33" i="467"/>
  <c r="BH33" i="467"/>
  <c r="BG33" i="467"/>
  <c r="BF33" i="467"/>
  <c r="BK32" i="467"/>
  <c r="BJ32" i="467"/>
  <c r="BI32" i="467"/>
  <c r="BH32" i="467"/>
  <c r="BG32" i="467"/>
  <c r="BF32" i="467"/>
  <c r="AB9" i="447"/>
  <c r="Z9" i="447"/>
  <c r="Z7" i="447"/>
  <c r="W7" i="447"/>
  <c r="AB23" i="447"/>
  <c r="AB22" i="447"/>
  <c r="AB21" i="447"/>
  <c r="AB16" i="447"/>
  <c r="AB15" i="447"/>
  <c r="AB14" i="447"/>
  <c r="AA9" i="447"/>
  <c r="Z8" i="447"/>
  <c r="AA8" i="447"/>
  <c r="AB8" i="447"/>
  <c r="AA7" i="447"/>
  <c r="AB7" i="447"/>
  <c r="C10" i="287"/>
  <c r="D10" i="287"/>
  <c r="E10" i="287"/>
  <c r="F10" i="287"/>
  <c r="C11" i="287"/>
  <c r="D11" i="287"/>
  <c r="E11" i="287"/>
  <c r="F11" i="287"/>
  <c r="D9" i="287"/>
  <c r="E9" i="287"/>
  <c r="C9" i="287"/>
  <c r="F9" i="287"/>
  <c r="I41" i="574"/>
  <c r="I33" i="574"/>
  <c r="H33" i="574"/>
  <c r="G33" i="574"/>
  <c r="F33" i="574"/>
  <c r="G54" i="574"/>
  <c r="E33" i="574"/>
  <c r="D33" i="574"/>
  <c r="G53" i="574"/>
  <c r="I25" i="574"/>
  <c r="H25" i="574"/>
  <c r="G25" i="574"/>
  <c r="F25" i="574"/>
  <c r="E25" i="574"/>
  <c r="D25" i="574"/>
  <c r="I17" i="574"/>
  <c r="H17" i="574"/>
  <c r="E55" i="574"/>
  <c r="G17" i="574"/>
  <c r="F17" i="574"/>
  <c r="E17" i="574"/>
  <c r="D17" i="574"/>
  <c r="I9" i="574"/>
  <c r="H9" i="574"/>
  <c r="D55" i="574"/>
  <c r="G9" i="574"/>
  <c r="F9" i="574"/>
  <c r="E9" i="574"/>
  <c r="D9" i="574"/>
  <c r="L33" i="573"/>
  <c r="K33" i="573"/>
  <c r="J33" i="573"/>
  <c r="I33" i="573"/>
  <c r="H33" i="573"/>
  <c r="G33" i="573"/>
  <c r="F33" i="573"/>
  <c r="E33" i="573"/>
  <c r="D33" i="573"/>
  <c r="L25" i="573"/>
  <c r="K25" i="573"/>
  <c r="J25" i="573"/>
  <c r="I25" i="573"/>
  <c r="H25" i="573"/>
  <c r="G25" i="573"/>
  <c r="F25" i="573"/>
  <c r="E25" i="573"/>
  <c r="D25" i="573"/>
  <c r="L17" i="573"/>
  <c r="K17" i="573"/>
  <c r="J17" i="573"/>
  <c r="I17" i="573"/>
  <c r="H17" i="573"/>
  <c r="G17" i="573"/>
  <c r="F17" i="573"/>
  <c r="E17" i="573"/>
  <c r="D17" i="573"/>
  <c r="L9" i="573"/>
  <c r="K9" i="573"/>
  <c r="J9" i="573"/>
  <c r="I9" i="573"/>
  <c r="H9" i="573"/>
  <c r="G9" i="573"/>
  <c r="F9" i="573"/>
  <c r="E9" i="573"/>
  <c r="D9" i="573"/>
  <c r="D57" i="574"/>
  <c r="D59" i="574"/>
  <c r="D53" i="574"/>
  <c r="D60" i="574"/>
  <c r="H59" i="574"/>
  <c r="D53" i="573"/>
  <c r="E59" i="574"/>
  <c r="F59" i="574"/>
  <c r="G59" i="574"/>
  <c r="G60" i="574"/>
  <c r="F58" i="573"/>
  <c r="D56" i="573"/>
  <c r="D57" i="573"/>
  <c r="E56" i="573"/>
  <c r="F53" i="573"/>
  <c r="D58" i="574"/>
  <c r="E57" i="574"/>
  <c r="F53" i="574"/>
  <c r="G57" i="574"/>
  <c r="G58" i="574"/>
  <c r="H60" i="574"/>
  <c r="H55" i="574"/>
  <c r="F55" i="574"/>
  <c r="E53" i="574"/>
  <c r="F57" i="574"/>
  <c r="G55" i="574"/>
  <c r="E60" i="574"/>
  <c r="E54" i="574"/>
  <c r="D54" i="574"/>
  <c r="F54" i="574"/>
  <c r="F59" i="573"/>
  <c r="G58" i="573"/>
  <c r="G53" i="573"/>
  <c r="G59" i="573"/>
  <c r="G56" i="573"/>
  <c r="H55" i="573"/>
  <c r="E53" i="573"/>
  <c r="D58" i="573"/>
  <c r="D59" i="573"/>
  <c r="E58" i="573"/>
  <c r="E59" i="573"/>
  <c r="F56" i="573"/>
  <c r="F54" i="573"/>
  <c r="F55" i="573"/>
  <c r="H57" i="573"/>
  <c r="E35" i="551"/>
  <c r="D35" i="551"/>
  <c r="G34" i="551"/>
  <c r="G8" i="230"/>
  <c r="G33" i="551"/>
  <c r="G7" i="230"/>
  <c r="G32" i="551"/>
  <c r="G6" i="230"/>
  <c r="G31" i="551"/>
  <c r="G5" i="230"/>
  <c r="G57" i="573"/>
  <c r="H59" i="573"/>
  <c r="F60" i="574"/>
  <c r="E58" i="574"/>
  <c r="D54" i="573"/>
  <c r="D55" i="573"/>
  <c r="E57" i="573"/>
  <c r="F58" i="574"/>
  <c r="H58" i="574"/>
  <c r="F57" i="573"/>
  <c r="G54" i="573"/>
  <c r="G55" i="573"/>
  <c r="E54" i="573"/>
  <c r="E55" i="573"/>
  <c r="D15" i="359"/>
  <c r="C15" i="359"/>
  <c r="G18" i="359"/>
  <c r="G20" i="359"/>
  <c r="P17" i="473"/>
  <c r="K318" i="570"/>
  <c r="AA7" i="570"/>
  <c r="J318" i="570"/>
  <c r="Z7" i="570"/>
  <c r="I318" i="570"/>
  <c r="H318" i="570"/>
  <c r="G318" i="570"/>
  <c r="W7" i="570"/>
  <c r="F318" i="570"/>
  <c r="V7" i="570"/>
  <c r="E318" i="570"/>
  <c r="U7" i="570"/>
  <c r="Q303" i="570"/>
  <c r="R298" i="570"/>
  <c r="Q265" i="570"/>
  <c r="Q256" i="570"/>
  <c r="Q254" i="570"/>
  <c r="Q251" i="570"/>
  <c r="Q245" i="570"/>
  <c r="Q216" i="570"/>
  <c r="Q207" i="570"/>
  <c r="Q205" i="570"/>
  <c r="Q198" i="570"/>
  <c r="Q197" i="570"/>
  <c r="Q195" i="570"/>
  <c r="Q194" i="570"/>
  <c r="Q191" i="570"/>
  <c r="Q190" i="570"/>
  <c r="Q188" i="570"/>
  <c r="Q187" i="570"/>
  <c r="R186" i="570"/>
  <c r="Q179" i="570"/>
  <c r="Q175" i="570"/>
  <c r="L174" i="570"/>
  <c r="AB6" i="570"/>
  <c r="K174" i="570"/>
  <c r="AA6" i="570"/>
  <c r="J174" i="570"/>
  <c r="Z6" i="570"/>
  <c r="I174" i="570"/>
  <c r="Y6" i="570"/>
  <c r="H174" i="570"/>
  <c r="X6" i="570"/>
  <c r="G174" i="570"/>
  <c r="W6" i="570"/>
  <c r="F174" i="570"/>
  <c r="V6" i="570"/>
  <c r="E174" i="570"/>
  <c r="U6" i="570"/>
  <c r="R115" i="570"/>
  <c r="R107" i="570"/>
  <c r="R82" i="570"/>
  <c r="R79" i="570"/>
  <c r="L71" i="570"/>
  <c r="AB5" i="570"/>
  <c r="K71" i="570"/>
  <c r="AA5" i="570"/>
  <c r="J71" i="570"/>
  <c r="Z5" i="570"/>
  <c r="I71" i="570"/>
  <c r="Y5" i="570"/>
  <c r="H71" i="570"/>
  <c r="X5" i="570"/>
  <c r="G71" i="570"/>
  <c r="W5" i="570"/>
  <c r="F71" i="570"/>
  <c r="V5" i="570"/>
  <c r="E71" i="570"/>
  <c r="U5" i="570"/>
  <c r="Q70" i="570"/>
  <c r="R69" i="570"/>
  <c r="Q68" i="570"/>
  <c r="R67" i="570"/>
  <c r="Q66" i="570"/>
  <c r="R65" i="570"/>
  <c r="Q64" i="570"/>
  <c r="R63" i="570"/>
  <c r="Q62" i="570"/>
  <c r="R61" i="570"/>
  <c r="Q60" i="570"/>
  <c r="R59" i="570"/>
  <c r="Q58" i="570"/>
  <c r="R52" i="570"/>
  <c r="R50" i="570"/>
  <c r="Q49" i="570"/>
  <c r="R48" i="570"/>
  <c r="Q47" i="570"/>
  <c r="Q36" i="570"/>
  <c r="Q34" i="570"/>
  <c r="R33" i="570"/>
  <c r="Q32" i="570"/>
  <c r="Q28" i="570"/>
  <c r="Q24" i="570"/>
  <c r="R23" i="570"/>
  <c r="Q22" i="570"/>
  <c r="R12" i="570"/>
  <c r="Q11" i="570"/>
  <c r="R10" i="570"/>
  <c r="Q9" i="570"/>
  <c r="R8" i="570"/>
  <c r="Y7" i="570"/>
  <c r="X7" i="570"/>
  <c r="Q7" i="570"/>
  <c r="R6" i="570"/>
  <c r="Q5" i="570"/>
  <c r="L15" i="359"/>
  <c r="K18" i="359"/>
  <c r="BG10" i="558"/>
  <c r="BG11" i="558"/>
  <c r="BG12" i="558"/>
  <c r="BG13" i="558"/>
  <c r="BG14" i="558"/>
  <c r="BG20" i="558"/>
  <c r="BG15" i="558"/>
  <c r="BG16" i="558"/>
  <c r="BG17" i="558"/>
  <c r="BG21" i="558"/>
  <c r="BF10" i="558"/>
  <c r="BF11" i="558"/>
  <c r="BF12" i="558"/>
  <c r="BF13" i="558"/>
  <c r="BF14" i="558"/>
  <c r="BF15" i="558"/>
  <c r="BF16" i="558"/>
  <c r="BF17" i="558"/>
  <c r="BG9" i="558"/>
  <c r="BF9" i="558"/>
  <c r="BD9" i="558"/>
  <c r="BD10" i="558"/>
  <c r="BD11" i="558"/>
  <c r="BD19" i="558"/>
  <c r="AM21" i="558"/>
  <c r="AL21" i="558"/>
  <c r="AM20" i="558"/>
  <c r="AM19" i="558"/>
  <c r="AL20" i="558"/>
  <c r="AL19" i="558"/>
  <c r="S21" i="558"/>
  <c r="R21" i="558"/>
  <c r="S20" i="558"/>
  <c r="S19" i="558"/>
  <c r="S22" i="558"/>
  <c r="R20" i="558"/>
  <c r="R19" i="558"/>
  <c r="AX10" i="484"/>
  <c r="AX11" i="484"/>
  <c r="AX12" i="484"/>
  <c r="AX13" i="484"/>
  <c r="AX14" i="484"/>
  <c r="AX15" i="484"/>
  <c r="AX16" i="484"/>
  <c r="AX17" i="484"/>
  <c r="AX9" i="484"/>
  <c r="AN10" i="484"/>
  <c r="AN11" i="484"/>
  <c r="AN12" i="484"/>
  <c r="AN13" i="484"/>
  <c r="AN14" i="484"/>
  <c r="AN15" i="484"/>
  <c r="AN16" i="484"/>
  <c r="AN17" i="484"/>
  <c r="AM9" i="484"/>
  <c r="BH10" i="484"/>
  <c r="BH11" i="484"/>
  <c r="BH12" i="484"/>
  <c r="BH13" i="484"/>
  <c r="BH14" i="484"/>
  <c r="BH15" i="484"/>
  <c r="BH16" i="484"/>
  <c r="BH17" i="484"/>
  <c r="BH9" i="484"/>
  <c r="AX21" i="484"/>
  <c r="AX19" i="484"/>
  <c r="M12" i="287"/>
  <c r="M11" i="287"/>
  <c r="M10" i="287"/>
  <c r="M9" i="287"/>
  <c r="E13" i="287"/>
  <c r="R5" i="287"/>
  <c r="D13" i="287"/>
  <c r="Q5" i="287"/>
  <c r="F12" i="287"/>
  <c r="J39" i="503"/>
  <c r="K19" i="486"/>
  <c r="T110" i="525"/>
  <c r="T109" i="525"/>
  <c r="T106" i="525"/>
  <c r="T103" i="525"/>
  <c r="T97" i="525"/>
  <c r="E82" i="525"/>
  <c r="E81" i="525"/>
  <c r="E78" i="525"/>
  <c r="E75" i="525"/>
  <c r="S98" i="525"/>
  <c r="R98" i="525"/>
  <c r="T96" i="525"/>
  <c r="T92" i="525"/>
  <c r="T89" i="525"/>
  <c r="V56" i="525"/>
  <c r="U56" i="525"/>
  <c r="W55" i="525"/>
  <c r="W54" i="525"/>
  <c r="W53" i="525"/>
  <c r="W52" i="525"/>
  <c r="W51" i="525"/>
  <c r="W50" i="525"/>
  <c r="W49" i="525"/>
  <c r="W48" i="525"/>
  <c r="W47" i="525"/>
  <c r="V42" i="525"/>
  <c r="U42" i="525"/>
  <c r="W41" i="525"/>
  <c r="W40" i="525"/>
  <c r="W39" i="525"/>
  <c r="W38" i="525"/>
  <c r="W37" i="525"/>
  <c r="W36" i="525"/>
  <c r="W35" i="525"/>
  <c r="W34" i="525"/>
  <c r="W33" i="525"/>
  <c r="AA20" i="525"/>
  <c r="AA21" i="525"/>
  <c r="AA22" i="525"/>
  <c r="AA23" i="525"/>
  <c r="AA24" i="525"/>
  <c r="AA25" i="525"/>
  <c r="AA26" i="525"/>
  <c r="AA27" i="525"/>
  <c r="AA19" i="525"/>
  <c r="AC28" i="525"/>
  <c r="AB28" i="525"/>
  <c r="Z28" i="525"/>
  <c r="Y28" i="525"/>
  <c r="AD27" i="525"/>
  <c r="AD26" i="525"/>
  <c r="AD25" i="525"/>
  <c r="AD24" i="525"/>
  <c r="AD23" i="525"/>
  <c r="AD22" i="525"/>
  <c r="AD21" i="525"/>
  <c r="AD20" i="525"/>
  <c r="AD19" i="525"/>
  <c r="AI14" i="525"/>
  <c r="AH14" i="525"/>
  <c r="AF14" i="525"/>
  <c r="AE14" i="525"/>
  <c r="AJ13" i="525"/>
  <c r="AG13" i="525"/>
  <c r="AJ12" i="525"/>
  <c r="AG12" i="525"/>
  <c r="AJ11" i="525"/>
  <c r="AG11" i="525"/>
  <c r="AJ10" i="525"/>
  <c r="AG10" i="525"/>
  <c r="AJ9" i="525"/>
  <c r="AG9" i="525"/>
  <c r="AJ8" i="525"/>
  <c r="AG8" i="525"/>
  <c r="AJ7" i="525"/>
  <c r="AG7" i="525"/>
  <c r="AJ6" i="525"/>
  <c r="AG6" i="525"/>
  <c r="AJ5" i="525"/>
  <c r="AG5" i="525"/>
  <c r="T112" i="525"/>
  <c r="AA28" i="525"/>
  <c r="W42" i="525"/>
  <c r="W56" i="525"/>
  <c r="AD28" i="525"/>
  <c r="AJ14" i="525"/>
  <c r="AG14" i="525"/>
  <c r="L39" i="503"/>
  <c r="Z39" i="503"/>
  <c r="W13" i="507"/>
  <c r="Y13" i="507"/>
  <c r="X13" i="507"/>
  <c r="Z13" i="507"/>
  <c r="L15" i="507"/>
  <c r="K15" i="507"/>
  <c r="K20" i="507"/>
  <c r="K22" i="507"/>
  <c r="BG9" i="484"/>
  <c r="B38" i="503"/>
  <c r="P38" i="503"/>
  <c r="R38" i="503"/>
  <c r="V39" i="503"/>
  <c r="X39" i="503"/>
  <c r="S39" i="503"/>
  <c r="U39" i="503"/>
  <c r="P39" i="503"/>
  <c r="R39" i="503"/>
  <c r="O39" i="503"/>
  <c r="K39" i="503"/>
  <c r="Y39" i="503"/>
  <c r="G39" i="503"/>
  <c r="D39" i="503"/>
  <c r="V38" i="503"/>
  <c r="X38" i="503"/>
  <c r="S38" i="503"/>
  <c r="U38" i="503"/>
  <c r="O38" i="503"/>
  <c r="J38" i="503"/>
  <c r="G38" i="503"/>
  <c r="D27" i="566"/>
  <c r="D26" i="566"/>
  <c r="D21" i="566"/>
  <c r="D20" i="566"/>
  <c r="H16" i="566"/>
  <c r="G16" i="566"/>
  <c r="F16" i="566"/>
  <c r="E16" i="566"/>
  <c r="D16" i="566"/>
  <c r="C16" i="566"/>
  <c r="D22" i="566"/>
  <c r="D28" i="566"/>
  <c r="AD8" i="483"/>
  <c r="AD9" i="483"/>
  <c r="AD10" i="483"/>
  <c r="AD11" i="483"/>
  <c r="AD12" i="483"/>
  <c r="AD13" i="483"/>
  <c r="AD14" i="483"/>
  <c r="AD15" i="483"/>
  <c r="AD7" i="483"/>
  <c r="AC7" i="483"/>
  <c r="T16" i="483"/>
  <c r="J16" i="483"/>
  <c r="J31" i="482"/>
  <c r="K6" i="537"/>
  <c r="J32" i="482"/>
  <c r="J30" i="482"/>
  <c r="J27" i="482"/>
  <c r="AD8" i="480"/>
  <c r="AD9" i="480"/>
  <c r="AD10" i="480"/>
  <c r="AD11" i="480"/>
  <c r="AD12" i="480"/>
  <c r="AD13" i="480"/>
  <c r="AD14" i="480"/>
  <c r="AD15" i="480"/>
  <c r="AD16" i="480"/>
  <c r="AC7" i="480"/>
  <c r="K50" i="479"/>
  <c r="K49" i="479"/>
  <c r="K48" i="479"/>
  <c r="T7" i="481"/>
  <c r="T8" i="481"/>
  <c r="J7" i="481"/>
  <c r="J8" i="481"/>
  <c r="T6" i="481"/>
  <c r="J6" i="481"/>
  <c r="AB7" i="478"/>
  <c r="AB8" i="478"/>
  <c r="AB9" i="478"/>
  <c r="AB10" i="478"/>
  <c r="AB11" i="478"/>
  <c r="AB12" i="478"/>
  <c r="AA13" i="478"/>
  <c r="AB13" i="478"/>
  <c r="AB14" i="478"/>
  <c r="AB6" i="478"/>
  <c r="AD7" i="476"/>
  <c r="AD8" i="476"/>
  <c r="AD6" i="476"/>
  <c r="T9" i="476"/>
  <c r="J9" i="476"/>
  <c r="AD9" i="476"/>
  <c r="E48" i="565"/>
  <c r="C89" i="565"/>
  <c r="C77" i="565"/>
  <c r="C79" i="565"/>
  <c r="C62" i="565"/>
  <c r="C64" i="565"/>
  <c r="AC15" i="473"/>
  <c r="N192" i="498"/>
  <c r="AD8" i="498"/>
  <c r="N108" i="498"/>
  <c r="AD7" i="498"/>
  <c r="AD6" i="498"/>
  <c r="N14" i="498"/>
  <c r="AD5" i="498"/>
  <c r="F43" i="512"/>
  <c r="G43" i="512"/>
  <c r="I43" i="512"/>
  <c r="J43" i="512"/>
  <c r="E43" i="512"/>
  <c r="K14" i="528"/>
  <c r="O15" i="528"/>
  <c r="N15" i="528"/>
  <c r="J15" i="528"/>
  <c r="I15" i="528"/>
  <c r="H15" i="528"/>
  <c r="G15" i="528"/>
  <c r="F15" i="528"/>
  <c r="E15" i="528"/>
  <c r="D15" i="528"/>
  <c r="L15" i="528"/>
  <c r="C15" i="528"/>
  <c r="L14" i="528"/>
  <c r="L18" i="527"/>
  <c r="L19" i="527"/>
  <c r="L20" i="527"/>
  <c r="L17" i="527"/>
  <c r="K18" i="527"/>
  <c r="K19" i="527"/>
  <c r="K20" i="527"/>
  <c r="K17" i="527"/>
  <c r="B18" i="527"/>
  <c r="B19" i="527"/>
  <c r="B20" i="527"/>
  <c r="B17" i="527"/>
  <c r="O21" i="527"/>
  <c r="N21" i="527"/>
  <c r="J21" i="527"/>
  <c r="I21" i="527"/>
  <c r="H21" i="527"/>
  <c r="G21" i="527"/>
  <c r="F21" i="527"/>
  <c r="E21" i="527"/>
  <c r="C21" i="527"/>
  <c r="K21" i="527"/>
  <c r="D21" i="527"/>
  <c r="M20" i="527"/>
  <c r="M19" i="527"/>
  <c r="M18" i="527"/>
  <c r="M17" i="527"/>
  <c r="K15" i="528"/>
  <c r="M14" i="528"/>
  <c r="I23" i="493"/>
  <c r="I24" i="493"/>
  <c r="I25" i="493"/>
  <c r="S160" i="498"/>
  <c r="I22" i="493"/>
  <c r="H22" i="493"/>
  <c r="C9" i="492"/>
  <c r="K22" i="486"/>
  <c r="X12" i="486"/>
  <c r="K20" i="486"/>
  <c r="X10" i="486"/>
  <c r="AA8" i="295"/>
  <c r="Z8" i="295"/>
  <c r="AB8" i="295"/>
  <c r="Z9" i="295"/>
  <c r="AB7" i="295"/>
  <c r="AB6" i="295"/>
  <c r="AB5" i="295"/>
  <c r="AM8" i="422"/>
  <c r="AK8" i="422"/>
  <c r="AJ8" i="422"/>
  <c r="AN7" i="422"/>
  <c r="AL7" i="422"/>
  <c r="AN6" i="422"/>
  <c r="AN5" i="422"/>
  <c r="AL5" i="422"/>
  <c r="AX7" i="337"/>
  <c r="AX6" i="337"/>
  <c r="AX8" i="337"/>
  <c r="AX9" i="337"/>
  <c r="BA9" i="337"/>
  <c r="AZ9" i="337"/>
  <c r="AY9" i="337"/>
  <c r="BB8" i="337"/>
  <c r="BB7" i="337"/>
  <c r="BB6" i="337"/>
  <c r="BC6" i="337"/>
  <c r="X4" i="532"/>
  <c r="X6" i="532"/>
  <c r="X5" i="532"/>
  <c r="BC8" i="337"/>
  <c r="K8" i="424"/>
  <c r="BG28" i="535"/>
  <c r="BF28" i="535"/>
  <c r="BG22" i="535"/>
  <c r="BG23" i="535"/>
  <c r="BG24" i="535"/>
  <c r="BG26" i="535"/>
  <c r="BG27" i="535"/>
  <c r="BG29" i="535"/>
  <c r="BF21" i="535"/>
  <c r="BE27" i="535"/>
  <c r="BE24" i="535"/>
  <c r="BE21" i="535"/>
  <c r="T7" i="475"/>
  <c r="T8" i="475"/>
  <c r="J7" i="475"/>
  <c r="J8" i="475"/>
  <c r="T6" i="475"/>
  <c r="I6" i="475"/>
  <c r="AB6" i="472"/>
  <c r="AB7" i="472"/>
  <c r="AB8" i="472"/>
  <c r="AB9" i="472"/>
  <c r="AB10" i="472"/>
  <c r="AB11" i="472"/>
  <c r="AB12" i="472"/>
  <c r="AB13" i="472"/>
  <c r="AB5" i="472"/>
  <c r="AA12" i="472"/>
  <c r="AD6" i="471"/>
  <c r="AD7" i="471"/>
  <c r="AD8" i="471"/>
  <c r="J9" i="481"/>
  <c r="K45" i="469"/>
  <c r="K45" i="473"/>
  <c r="K44" i="469"/>
  <c r="K44" i="473"/>
  <c r="K43" i="469"/>
  <c r="K43" i="473"/>
  <c r="K42" i="469"/>
  <c r="K42" i="473"/>
  <c r="AB18" i="478"/>
  <c r="AB17" i="478"/>
  <c r="AB16" i="478"/>
  <c r="AA20" i="469"/>
  <c r="AC14" i="478"/>
  <c r="AC13" i="478"/>
  <c r="AC12" i="478"/>
  <c r="AC10" i="478"/>
  <c r="AC9" i="478"/>
  <c r="AC8" i="478"/>
  <c r="AC6" i="478"/>
  <c r="AD7" i="296"/>
  <c r="AD8" i="296"/>
  <c r="AC6" i="296"/>
  <c r="T9" i="296"/>
  <c r="AB18" i="470"/>
  <c r="AB17" i="470"/>
  <c r="AA18" i="470"/>
  <c r="AA17" i="470"/>
  <c r="AC14" i="470"/>
  <c r="AC13" i="472"/>
  <c r="AC13" i="470"/>
  <c r="K31" i="470"/>
  <c r="AC12" i="470"/>
  <c r="K30" i="470"/>
  <c r="AC11" i="470"/>
  <c r="K29" i="470"/>
  <c r="AC10" i="470"/>
  <c r="K28" i="470"/>
  <c r="AC9" i="470"/>
  <c r="K27" i="470"/>
  <c r="AC8" i="470"/>
  <c r="K26" i="470"/>
  <c r="AC7" i="470"/>
  <c r="K25" i="470"/>
  <c r="AC6" i="470"/>
  <c r="AY8" i="467"/>
  <c r="AY32" i="467"/>
  <c r="BA26" i="467"/>
  <c r="AC17" i="470"/>
  <c r="K35" i="470"/>
  <c r="K50" i="470"/>
  <c r="AC18" i="470"/>
  <c r="K36" i="470"/>
  <c r="K51" i="470"/>
  <c r="AA20" i="470"/>
  <c r="BD26" i="467"/>
  <c r="BD25" i="467"/>
  <c r="BA25" i="467"/>
  <c r="BA17" i="467"/>
  <c r="BA9" i="467"/>
  <c r="CG7" i="467"/>
  <c r="BD24" i="467"/>
  <c r="BA24" i="467"/>
  <c r="BD18" i="467"/>
  <c r="BA18" i="467"/>
  <c r="BD17" i="467"/>
  <c r="BD9" i="467"/>
  <c r="BD16" i="467"/>
  <c r="BA16" i="467"/>
  <c r="BA8" i="467"/>
  <c r="CG6" i="467"/>
  <c r="BC10" i="467"/>
  <c r="BC34" i="467"/>
  <c r="BB10" i="467"/>
  <c r="BB34" i="467"/>
  <c r="AZ10" i="467"/>
  <c r="AZ34" i="467"/>
  <c r="AY10" i="467"/>
  <c r="AY34" i="467"/>
  <c r="BC9" i="467"/>
  <c r="BC33" i="467"/>
  <c r="BB9" i="467"/>
  <c r="BB33" i="467"/>
  <c r="AZ9" i="467"/>
  <c r="AZ33" i="467"/>
  <c r="AY9" i="467"/>
  <c r="AY33" i="467"/>
  <c r="BC8" i="467"/>
  <c r="BC32" i="467"/>
  <c r="BB8" i="467"/>
  <c r="BB32" i="467"/>
  <c r="AZ8" i="467"/>
  <c r="AZ32" i="467"/>
  <c r="CE5" i="467"/>
  <c r="Y23" i="447"/>
  <c r="Y22" i="447"/>
  <c r="Y21" i="447"/>
  <c r="Y16" i="447"/>
  <c r="Y15" i="447"/>
  <c r="Y14" i="447"/>
  <c r="X9" i="447"/>
  <c r="W9" i="447"/>
  <c r="X8" i="447"/>
  <c r="W8" i="447"/>
  <c r="Y8" i="447"/>
  <c r="X7" i="447"/>
  <c r="BD10" i="467"/>
  <c r="CG14" i="467"/>
  <c r="BE18" i="467"/>
  <c r="BV14" i="467"/>
  <c r="BE17" i="467"/>
  <c r="BV13" i="467"/>
  <c r="BE26" i="467"/>
  <c r="BV20" i="467"/>
  <c r="BE16" i="467"/>
  <c r="BV12" i="467"/>
  <c r="BE24" i="467"/>
  <c r="BV18" i="467"/>
  <c r="BD8" i="467"/>
  <c r="BA33" i="467"/>
  <c r="F91" i="563"/>
  <c r="E91" i="563"/>
  <c r="D91" i="563"/>
  <c r="C91" i="563"/>
  <c r="F52" i="563"/>
  <c r="E52" i="563"/>
  <c r="D52" i="563"/>
  <c r="C52" i="563"/>
  <c r="G15" i="563"/>
  <c r="F15" i="563"/>
  <c r="E15" i="563"/>
  <c r="D15" i="563"/>
  <c r="C15" i="563"/>
  <c r="G14" i="563"/>
  <c r="F14" i="563"/>
  <c r="E14" i="563"/>
  <c r="D14" i="563"/>
  <c r="C14" i="563"/>
  <c r="O7" i="563"/>
  <c r="Q6" i="563"/>
  <c r="Q5" i="563"/>
  <c r="P7" i="563"/>
  <c r="Z32" i="503"/>
  <c r="V32" i="503"/>
  <c r="X32" i="503"/>
  <c r="S32" i="503"/>
  <c r="U32" i="503"/>
  <c r="P32" i="503"/>
  <c r="R32" i="503"/>
  <c r="O32" i="503"/>
  <c r="L32" i="503"/>
  <c r="K32" i="503"/>
  <c r="Y32" i="503"/>
  <c r="J32" i="503"/>
  <c r="G32" i="503"/>
  <c r="D32" i="503"/>
  <c r="Z31" i="503"/>
  <c r="V31" i="503"/>
  <c r="X31" i="503"/>
  <c r="S31" i="503"/>
  <c r="U31" i="503"/>
  <c r="P31" i="503"/>
  <c r="R31" i="503"/>
  <c r="O31" i="503"/>
  <c r="L31" i="503"/>
  <c r="K31" i="503"/>
  <c r="Y31" i="503"/>
  <c r="J31" i="503"/>
  <c r="G31" i="503"/>
  <c r="D31" i="503"/>
  <c r="Z30" i="503"/>
  <c r="V30" i="503"/>
  <c r="X30" i="503"/>
  <c r="S30" i="503"/>
  <c r="U30" i="503"/>
  <c r="P30" i="503"/>
  <c r="R30" i="503"/>
  <c r="O30" i="503"/>
  <c r="L30" i="503"/>
  <c r="K30" i="503"/>
  <c r="Y30" i="503"/>
  <c r="J30" i="503"/>
  <c r="G30" i="503"/>
  <c r="D30" i="503"/>
  <c r="M29" i="527"/>
  <c r="M30" i="527"/>
  <c r="M31" i="527"/>
  <c r="M28" i="527"/>
  <c r="M40" i="527"/>
  <c r="J15" i="287"/>
  <c r="K15" i="287"/>
  <c r="L15" i="287"/>
  <c r="M15" i="287"/>
  <c r="J16" i="287"/>
  <c r="K16" i="287"/>
  <c r="L16" i="287"/>
  <c r="J17" i="287"/>
  <c r="K17" i="287"/>
  <c r="L17" i="287"/>
  <c r="K14" i="287"/>
  <c r="L14" i="287"/>
  <c r="J14" i="287"/>
  <c r="M14" i="287"/>
  <c r="J19" i="287"/>
  <c r="F17" i="287"/>
  <c r="F15" i="287"/>
  <c r="F16" i="287"/>
  <c r="F14" i="287"/>
  <c r="F19" i="287"/>
  <c r="E18" i="287"/>
  <c r="R6" i="287"/>
  <c r="D18" i="287"/>
  <c r="Q6" i="287"/>
  <c r="C18" i="287"/>
  <c r="F18" i="287"/>
  <c r="S6" i="287"/>
  <c r="T12" i="359"/>
  <c r="V12" i="359"/>
  <c r="S12" i="359"/>
  <c r="U12" i="359"/>
  <c r="W12" i="359"/>
  <c r="Y12" i="359"/>
  <c r="AA12" i="359"/>
  <c r="AC12" i="359"/>
  <c r="T9" i="359"/>
  <c r="S9" i="359"/>
  <c r="U9" i="359"/>
  <c r="S6" i="359"/>
  <c r="U6" i="359"/>
  <c r="W6" i="359"/>
  <c r="Y6" i="359"/>
  <c r="AA6" i="359"/>
  <c r="J15" i="359"/>
  <c r="I15" i="359"/>
  <c r="H15" i="359"/>
  <c r="G15" i="359"/>
  <c r="F15" i="359"/>
  <c r="E15" i="359"/>
  <c r="V6" i="359"/>
  <c r="X6" i="359"/>
  <c r="Z6" i="359"/>
  <c r="AB6" i="359"/>
  <c r="AD6" i="359"/>
  <c r="Y13" i="359"/>
  <c r="AA13" i="359"/>
  <c r="AC13" i="359"/>
  <c r="Z13" i="359"/>
  <c r="AB13" i="359"/>
  <c r="AD13" i="359"/>
  <c r="E28" i="551"/>
  <c r="L10" i="551"/>
  <c r="D28" i="551"/>
  <c r="K10" i="551"/>
  <c r="G27" i="551"/>
  <c r="F8" i="230"/>
  <c r="G26" i="551"/>
  <c r="F7" i="230"/>
  <c r="G25" i="551"/>
  <c r="F6" i="230"/>
  <c r="G24" i="551"/>
  <c r="F5" i="230"/>
  <c r="E21" i="551"/>
  <c r="L9" i="551"/>
  <c r="D21" i="551"/>
  <c r="K9" i="551"/>
  <c r="G20" i="551"/>
  <c r="E8" i="230"/>
  <c r="G19" i="551"/>
  <c r="E7" i="230"/>
  <c r="G18" i="551"/>
  <c r="E6" i="230"/>
  <c r="G17" i="551"/>
  <c r="E5" i="230"/>
  <c r="E14" i="551"/>
  <c r="L8" i="551"/>
  <c r="D14" i="551"/>
  <c r="K8" i="551"/>
  <c r="G13" i="551"/>
  <c r="D7" i="230"/>
  <c r="G12" i="551"/>
  <c r="D6" i="230"/>
  <c r="G11" i="551"/>
  <c r="D5" i="230"/>
  <c r="E8" i="551"/>
  <c r="D8" i="551"/>
  <c r="K7" i="551"/>
  <c r="G7" i="551"/>
  <c r="C7" i="230"/>
  <c r="G6" i="551"/>
  <c r="C6" i="230"/>
  <c r="G5" i="551"/>
  <c r="C5" i="230"/>
  <c r="L7" i="551"/>
  <c r="M13" i="488"/>
  <c r="M16" i="488"/>
  <c r="M15" i="488"/>
  <c r="M14" i="488"/>
  <c r="AF8" i="422"/>
  <c r="AE8" i="422"/>
  <c r="AI7" i="422"/>
  <c r="AG7" i="422"/>
  <c r="AI6" i="422"/>
  <c r="AH8" i="422"/>
  <c r="AG5" i="422"/>
  <c r="AI5" i="422"/>
  <c r="M14" i="498"/>
  <c r="AC5" i="498"/>
  <c r="M46" i="498"/>
  <c r="AC6" i="498"/>
  <c r="M108" i="498"/>
  <c r="AC7" i="498"/>
  <c r="M192" i="498"/>
  <c r="AC8" i="498"/>
  <c r="L14" i="503"/>
  <c r="AB7" i="422"/>
  <c r="AB5" i="422"/>
  <c r="AD7" i="422"/>
  <c r="AD6" i="422"/>
  <c r="AD5" i="422"/>
  <c r="X8" i="295"/>
  <c r="W8" i="295"/>
  <c r="Y7" i="295"/>
  <c r="Y6" i="295"/>
  <c r="Y5" i="295"/>
  <c r="J8" i="424"/>
  <c r="AP15" i="535"/>
  <c r="BF30" i="535"/>
  <c r="J13" i="486"/>
  <c r="W7" i="486"/>
  <c r="S11" i="498"/>
  <c r="H23" i="493"/>
  <c r="H24" i="493"/>
  <c r="H25" i="493"/>
  <c r="H17" i="493"/>
  <c r="H9" i="493"/>
  <c r="J22" i="486"/>
  <c r="W12" i="486"/>
  <c r="J21" i="486"/>
  <c r="W11" i="486"/>
  <c r="J4" i="486"/>
  <c r="J11" i="486"/>
  <c r="J7" i="486"/>
  <c r="J15" i="486"/>
  <c r="W9" i="486"/>
  <c r="J14" i="486"/>
  <c r="W8" i="486"/>
  <c r="J19" i="486"/>
  <c r="J20" i="486"/>
  <c r="W10" i="486"/>
  <c r="AR7" i="337"/>
  <c r="AR8" i="337"/>
  <c r="AR6" i="337"/>
  <c r="AU9" i="337"/>
  <c r="AT9" i="337"/>
  <c r="AS9" i="337"/>
  <c r="AV8" i="337"/>
  <c r="AV7" i="337"/>
  <c r="AV6" i="337"/>
  <c r="W4" i="532"/>
  <c r="W5" i="532"/>
  <c r="W6" i="532"/>
  <c r="AV9" i="337"/>
  <c r="T48" i="525"/>
  <c r="T49" i="525"/>
  <c r="T50" i="525"/>
  <c r="T51" i="525"/>
  <c r="T52" i="525"/>
  <c r="T53" i="525"/>
  <c r="T54" i="525"/>
  <c r="T55" i="525"/>
  <c r="T34" i="525"/>
  <c r="T35" i="525"/>
  <c r="T36" i="525"/>
  <c r="T37" i="525"/>
  <c r="T38" i="525"/>
  <c r="T39" i="525"/>
  <c r="T40" i="525"/>
  <c r="T41" i="525"/>
  <c r="Q35" i="525"/>
  <c r="Q36" i="525"/>
  <c r="Q38" i="525"/>
  <c r="Q39" i="525"/>
  <c r="Q40" i="525"/>
  <c r="U19" i="525"/>
  <c r="X19" i="525"/>
  <c r="X20" i="525"/>
  <c r="X21" i="525"/>
  <c r="X22" i="525"/>
  <c r="X23" i="525"/>
  <c r="X24" i="525"/>
  <c r="X25" i="525"/>
  <c r="X26" i="525"/>
  <c r="X27" i="525"/>
  <c r="W28" i="525"/>
  <c r="V28" i="525"/>
  <c r="T28" i="525"/>
  <c r="S28" i="525"/>
  <c r="AD7" i="525"/>
  <c r="AC14" i="525"/>
  <c r="AD13" i="525"/>
  <c r="AB14" i="525"/>
  <c r="AD10" i="525"/>
  <c r="AA7" i="525"/>
  <c r="Z14" i="525"/>
  <c r="AA13" i="525"/>
  <c r="Y14" i="525"/>
  <c r="AA10" i="525"/>
  <c r="D8" i="548"/>
  <c r="F8" i="548"/>
  <c r="B8" i="548"/>
  <c r="J26" i="528"/>
  <c r="I26" i="528"/>
  <c r="K25" i="528"/>
  <c r="L22" i="528"/>
  <c r="K22" i="528"/>
  <c r="K29" i="527"/>
  <c r="L29" i="527"/>
  <c r="K30" i="527"/>
  <c r="L30" i="527"/>
  <c r="K31" i="527"/>
  <c r="L31" i="527"/>
  <c r="L28" i="527"/>
  <c r="K28" i="527"/>
  <c r="AK15" i="535"/>
  <c r="AF15" i="535"/>
  <c r="AA15" i="535"/>
  <c r="BC30" i="535"/>
  <c r="V15" i="535"/>
  <c r="Q15" i="535"/>
  <c r="G15" i="535"/>
  <c r="L15" i="535"/>
  <c r="AX21" i="535"/>
  <c r="BF22" i="535"/>
  <c r="BF23" i="535"/>
  <c r="BF24" i="535"/>
  <c r="BF25" i="535"/>
  <c r="BF26" i="535"/>
  <c r="BF27" i="535"/>
  <c r="BF29" i="535"/>
  <c r="BE22" i="535"/>
  <c r="BE25" i="535"/>
  <c r="BE28" i="535"/>
  <c r="BD24" i="535"/>
  <c r="BD27" i="535"/>
  <c r="BD28" i="535"/>
  <c r="BD21" i="535"/>
  <c r="BC24" i="535"/>
  <c r="BC27" i="535"/>
  <c r="BC28" i="535"/>
  <c r="BC21" i="535"/>
  <c r="BB21" i="535"/>
  <c r="BA21" i="535"/>
  <c r="BB24" i="535"/>
  <c r="BB27" i="535"/>
  <c r="BB28" i="535"/>
  <c r="BA24" i="535"/>
  <c r="BA27" i="535"/>
  <c r="BA28" i="535"/>
  <c r="AZ24" i="535"/>
  <c r="AZ27" i="535"/>
  <c r="AZ21" i="535"/>
  <c r="AY24" i="535"/>
  <c r="AY27" i="535"/>
  <c r="AY21" i="535"/>
  <c r="AX22" i="535"/>
  <c r="AX23" i="535"/>
  <c r="AX24" i="535"/>
  <c r="AX25" i="535"/>
  <c r="AX26" i="535"/>
  <c r="AX27" i="535"/>
  <c r="AX28" i="535"/>
  <c r="AX29" i="535"/>
  <c r="O26" i="528"/>
  <c r="N26" i="528"/>
  <c r="H26" i="528"/>
  <c r="G26" i="528"/>
  <c r="F26" i="528"/>
  <c r="E26" i="528"/>
  <c r="D26" i="528"/>
  <c r="C26" i="528"/>
  <c r="L25" i="528"/>
  <c r="L24" i="528"/>
  <c r="K24" i="528"/>
  <c r="L23" i="528"/>
  <c r="K23" i="528"/>
  <c r="O32" i="527"/>
  <c r="N32" i="527"/>
  <c r="J32" i="527"/>
  <c r="I32" i="527"/>
  <c r="H32" i="527"/>
  <c r="G32" i="527"/>
  <c r="F32" i="527"/>
  <c r="E32" i="527"/>
  <c r="D32" i="527"/>
  <c r="C32" i="527"/>
  <c r="J15" i="507"/>
  <c r="I15" i="507"/>
  <c r="O20" i="558"/>
  <c r="O21" i="558"/>
  <c r="Q20" i="558"/>
  <c r="Q19" i="558"/>
  <c r="Q21" i="558"/>
  <c r="P21" i="558"/>
  <c r="P20" i="558"/>
  <c r="P19" i="558"/>
  <c r="O19" i="558"/>
  <c r="O22" i="558"/>
  <c r="AI19" i="558"/>
  <c r="AH19" i="558"/>
  <c r="AK21" i="558"/>
  <c r="AK20" i="558"/>
  <c r="AK19" i="558"/>
  <c r="AJ21" i="558"/>
  <c r="AJ20" i="558"/>
  <c r="AJ19" i="558"/>
  <c r="AW10" i="484"/>
  <c r="AW11" i="484"/>
  <c r="AW12" i="484"/>
  <c r="AW13" i="484"/>
  <c r="AW14" i="484"/>
  <c r="AW15" i="484"/>
  <c r="AW16" i="484"/>
  <c r="AW17" i="484"/>
  <c r="AM17" i="484"/>
  <c r="AM10" i="484"/>
  <c r="AM11" i="484"/>
  <c r="AM12" i="484"/>
  <c r="AM13" i="484"/>
  <c r="AM14" i="484"/>
  <c r="AM15" i="484"/>
  <c r="AM16" i="484"/>
  <c r="AM20" i="484"/>
  <c r="S16" i="483"/>
  <c r="I16" i="483"/>
  <c r="AC16" i="483"/>
  <c r="AC15" i="483"/>
  <c r="AC12" i="483"/>
  <c r="I30" i="479"/>
  <c r="I28" i="479"/>
  <c r="I27" i="479"/>
  <c r="I25" i="479"/>
  <c r="I24" i="479"/>
  <c r="X15" i="473"/>
  <c r="Y15" i="473"/>
  <c r="S9" i="476"/>
  <c r="R9" i="476"/>
  <c r="R9" i="471"/>
  <c r="R9" i="481"/>
  <c r="Q9" i="476"/>
  <c r="Q9" i="471"/>
  <c r="Q9" i="481"/>
  <c r="S9" i="296"/>
  <c r="X14" i="478"/>
  <c r="AI12" i="480"/>
  <c r="AI13" i="480"/>
  <c r="AI14" i="480"/>
  <c r="AI15" i="480"/>
  <c r="AI16" i="480"/>
  <c r="AI17" i="480"/>
  <c r="AI18" i="480"/>
  <c r="AI19" i="480"/>
  <c r="AI11" i="480"/>
  <c r="Y7" i="472"/>
  <c r="Y13" i="472"/>
  <c r="X13" i="472"/>
  <c r="X12" i="472"/>
  <c r="AC7" i="471"/>
  <c r="AC8" i="471"/>
  <c r="AC6" i="471"/>
  <c r="S9" i="471"/>
  <c r="I9" i="471"/>
  <c r="AC7" i="296"/>
  <c r="AC8" i="296"/>
  <c r="AB6" i="296"/>
  <c r="I9" i="296"/>
  <c r="Y18" i="470"/>
  <c r="Y17" i="470"/>
  <c r="X17" i="470"/>
  <c r="X18" i="470"/>
  <c r="AC15" i="480"/>
  <c r="AC12" i="480"/>
  <c r="AC7" i="476"/>
  <c r="AC8" i="476"/>
  <c r="AC6" i="476"/>
  <c r="AB6" i="476"/>
  <c r="I9" i="476"/>
  <c r="I9" i="481"/>
  <c r="X17" i="473"/>
  <c r="X16" i="473"/>
  <c r="U9" i="447"/>
  <c r="U7" i="447"/>
  <c r="U8" i="447"/>
  <c r="T8" i="447"/>
  <c r="V8" i="447"/>
  <c r="T9" i="447"/>
  <c r="V9" i="447"/>
  <c r="T7" i="447"/>
  <c r="V14" i="447"/>
  <c r="V15" i="447"/>
  <c r="V16" i="447"/>
  <c r="V23" i="447"/>
  <c r="V22" i="447"/>
  <c r="V21" i="447"/>
  <c r="S147" i="498"/>
  <c r="H14" i="498"/>
  <c r="X5" i="498"/>
  <c r="I14" i="498"/>
  <c r="Y5" i="498"/>
  <c r="J14" i="498"/>
  <c r="Z5" i="498"/>
  <c r="K14" i="498"/>
  <c r="AA5" i="498"/>
  <c r="L14" i="498"/>
  <c r="AB5" i="498"/>
  <c r="G14" i="498"/>
  <c r="W5" i="498"/>
  <c r="S10" i="498"/>
  <c r="Q106" i="525"/>
  <c r="Q110" i="525"/>
  <c r="Q109" i="525"/>
  <c r="Q103" i="525"/>
  <c r="P98" i="525"/>
  <c r="O98" i="525"/>
  <c r="Q92" i="525"/>
  <c r="Q96" i="525"/>
  <c r="Q95" i="525"/>
  <c r="Q89" i="525"/>
  <c r="Q98" i="525"/>
  <c r="Q64" i="525"/>
  <c r="Q68" i="525"/>
  <c r="Q67" i="525"/>
  <c r="Q61" i="525"/>
  <c r="S56" i="525"/>
  <c r="R56" i="525"/>
  <c r="T47" i="525"/>
  <c r="S42" i="525"/>
  <c r="R42" i="525"/>
  <c r="T33" i="525"/>
  <c r="U25" i="525"/>
  <c r="U22" i="525"/>
  <c r="U5" i="525"/>
  <c r="U6" i="525"/>
  <c r="AD12" i="525"/>
  <c r="AA12" i="525"/>
  <c r="AD11" i="525"/>
  <c r="AA11" i="525"/>
  <c r="AD9" i="525"/>
  <c r="AA9" i="525"/>
  <c r="AD8" i="525"/>
  <c r="AA8" i="525"/>
  <c r="AD6" i="525"/>
  <c r="AA6" i="525"/>
  <c r="AD5" i="525"/>
  <c r="AA5" i="525"/>
  <c r="T56" i="525"/>
  <c r="S9" i="507"/>
  <c r="U9" i="507"/>
  <c r="T9" i="507"/>
  <c r="V9" i="507"/>
  <c r="S12" i="507"/>
  <c r="U12" i="507"/>
  <c r="T12" i="507"/>
  <c r="T6" i="507"/>
  <c r="AF6" i="359"/>
  <c r="S6" i="507"/>
  <c r="AE6" i="359"/>
  <c r="G15" i="507"/>
  <c r="H15" i="507"/>
  <c r="E15" i="507"/>
  <c r="H20" i="507"/>
  <c r="H22" i="507"/>
  <c r="F15" i="507"/>
  <c r="D15" i="507"/>
  <c r="C15" i="507"/>
  <c r="BE9" i="558"/>
  <c r="AQ9" i="558"/>
  <c r="AR9" i="558"/>
  <c r="AS9" i="558"/>
  <c r="AT9" i="558"/>
  <c r="AU9" i="558"/>
  <c r="AV9" i="558"/>
  <c r="AW9" i="558"/>
  <c r="AX9" i="558"/>
  <c r="AY9" i="558"/>
  <c r="AZ9" i="558"/>
  <c r="BA9" i="558"/>
  <c r="BB9" i="558"/>
  <c r="BC9" i="558"/>
  <c r="AQ10" i="558"/>
  <c r="AR10" i="558"/>
  <c r="AS10" i="558"/>
  <c r="AT10" i="558"/>
  <c r="AU10" i="558"/>
  <c r="AV10" i="558"/>
  <c r="AW10" i="558"/>
  <c r="AW11" i="558"/>
  <c r="AW19" i="558"/>
  <c r="AX10" i="558"/>
  <c r="AY10" i="558"/>
  <c r="AZ10" i="558"/>
  <c r="BA10" i="558"/>
  <c r="BB10" i="558"/>
  <c r="BC10" i="558"/>
  <c r="BE10" i="558"/>
  <c r="AQ11" i="558"/>
  <c r="AR11" i="558"/>
  <c r="AS11" i="558"/>
  <c r="AT11" i="558"/>
  <c r="AU11" i="558"/>
  <c r="AV11" i="558"/>
  <c r="AX11" i="558"/>
  <c r="AY11" i="558"/>
  <c r="AZ11" i="558"/>
  <c r="BA11" i="558"/>
  <c r="BB11" i="558"/>
  <c r="BC11" i="558"/>
  <c r="BE11" i="558"/>
  <c r="AQ12" i="558"/>
  <c r="AR12" i="558"/>
  <c r="AS12" i="558"/>
  <c r="AT12" i="558"/>
  <c r="AU12" i="558"/>
  <c r="AV12" i="558"/>
  <c r="AW12" i="558"/>
  <c r="AX12" i="558"/>
  <c r="AY12" i="558"/>
  <c r="AZ12" i="558"/>
  <c r="BA12" i="558"/>
  <c r="BB12" i="558"/>
  <c r="BC12" i="558"/>
  <c r="BD12" i="558"/>
  <c r="BE12" i="558"/>
  <c r="AQ13" i="558"/>
  <c r="AR13" i="558"/>
  <c r="AS13" i="558"/>
  <c r="AT13" i="558"/>
  <c r="AU13" i="558"/>
  <c r="AV13" i="558"/>
  <c r="AW13" i="558"/>
  <c r="AX13" i="558"/>
  <c r="AY13" i="558"/>
  <c r="AZ13" i="558"/>
  <c r="BA13" i="558"/>
  <c r="BB13" i="558"/>
  <c r="BC13" i="558"/>
  <c r="BD13" i="558"/>
  <c r="BE13" i="558"/>
  <c r="AQ14" i="558"/>
  <c r="AR14" i="558"/>
  <c r="AS14" i="558"/>
  <c r="AT14" i="558"/>
  <c r="AU14" i="558"/>
  <c r="AV14" i="558"/>
  <c r="AW14" i="558"/>
  <c r="AX14" i="558"/>
  <c r="AY14" i="558"/>
  <c r="AZ14" i="558"/>
  <c r="BA14" i="558"/>
  <c r="BB14" i="558"/>
  <c r="BC14" i="558"/>
  <c r="BD14" i="558"/>
  <c r="BE14" i="558"/>
  <c r="AQ15" i="558"/>
  <c r="AR15" i="558"/>
  <c r="AS15" i="558"/>
  <c r="AT15" i="558"/>
  <c r="AU15" i="558"/>
  <c r="AV15" i="558"/>
  <c r="AW15" i="558"/>
  <c r="AX15" i="558"/>
  <c r="AY15" i="558"/>
  <c r="AZ15" i="558"/>
  <c r="BA15" i="558"/>
  <c r="BB15" i="558"/>
  <c r="BC15" i="558"/>
  <c r="BD15" i="558"/>
  <c r="BE15" i="558"/>
  <c r="AQ16" i="558"/>
  <c r="AR16" i="558"/>
  <c r="AS16" i="558"/>
  <c r="AT16" i="558"/>
  <c r="AU16" i="558"/>
  <c r="AV16" i="558"/>
  <c r="AW16" i="558"/>
  <c r="AX16" i="558"/>
  <c r="AY16" i="558"/>
  <c r="AZ16" i="558"/>
  <c r="BA16" i="558"/>
  <c r="BB16" i="558"/>
  <c r="BC16" i="558"/>
  <c r="BC17" i="558"/>
  <c r="BC21" i="558"/>
  <c r="BD16" i="558"/>
  <c r="BE16" i="558"/>
  <c r="AQ17" i="558"/>
  <c r="AR17" i="558"/>
  <c r="AS17" i="558"/>
  <c r="AT17" i="558"/>
  <c r="AU17" i="558"/>
  <c r="AV17" i="558"/>
  <c r="AW17" i="558"/>
  <c r="AX17" i="558"/>
  <c r="AY17" i="558"/>
  <c r="AZ17" i="558"/>
  <c r="BA17" i="558"/>
  <c r="BB17" i="558"/>
  <c r="BD17" i="558"/>
  <c r="BE17" i="558"/>
  <c r="AP10" i="558"/>
  <c r="AP11" i="558"/>
  <c r="AP9" i="558"/>
  <c r="AP19" i="558"/>
  <c r="AP12" i="558"/>
  <c r="AP13" i="558"/>
  <c r="AP14" i="558"/>
  <c r="AP15" i="558"/>
  <c r="AP16" i="558"/>
  <c r="AP17" i="558"/>
  <c r="W19" i="558"/>
  <c r="X19" i="558"/>
  <c r="Y19" i="558"/>
  <c r="Z19" i="558"/>
  <c r="AA19" i="558"/>
  <c r="AB19" i="558"/>
  <c r="AC19" i="558"/>
  <c r="AD19" i="558"/>
  <c r="AE19" i="558"/>
  <c r="AF19" i="558"/>
  <c r="AG19" i="558"/>
  <c r="W20" i="558"/>
  <c r="X20" i="558"/>
  <c r="Y20" i="558"/>
  <c r="Z20" i="558"/>
  <c r="AA20" i="558"/>
  <c r="AB20" i="558"/>
  <c r="AC20" i="558"/>
  <c r="AD20" i="558"/>
  <c r="AE20" i="558"/>
  <c r="AF20" i="558"/>
  <c r="AG20" i="558"/>
  <c r="AH20" i="558"/>
  <c r="AI20" i="558"/>
  <c r="W21" i="558"/>
  <c r="X21" i="558"/>
  <c r="Y21" i="558"/>
  <c r="Z21" i="558"/>
  <c r="AA21" i="558"/>
  <c r="AB21" i="558"/>
  <c r="AC21" i="558"/>
  <c r="AD21" i="558"/>
  <c r="AE21" i="558"/>
  <c r="AF21" i="558"/>
  <c r="AG21" i="558"/>
  <c r="AH21" i="558"/>
  <c r="AH22" i="558"/>
  <c r="AI21" i="558"/>
  <c r="V21" i="558"/>
  <c r="V20" i="558"/>
  <c r="V19" i="558"/>
  <c r="C21" i="558"/>
  <c r="D21" i="558"/>
  <c r="E21" i="558"/>
  <c r="F21" i="558"/>
  <c r="G21" i="558"/>
  <c r="H21" i="558"/>
  <c r="I21" i="558"/>
  <c r="J21" i="558"/>
  <c r="K21" i="558"/>
  <c r="L21" i="558"/>
  <c r="M21" i="558"/>
  <c r="N21" i="558"/>
  <c r="B21" i="558"/>
  <c r="C20" i="558"/>
  <c r="D20" i="558"/>
  <c r="E20" i="558"/>
  <c r="F20" i="558"/>
  <c r="F19" i="558"/>
  <c r="F22" i="558"/>
  <c r="G20" i="558"/>
  <c r="H20" i="558"/>
  <c r="I20" i="558"/>
  <c r="I19" i="558"/>
  <c r="I22" i="558"/>
  <c r="J20" i="558"/>
  <c r="K20" i="558"/>
  <c r="L20" i="558"/>
  <c r="M20" i="558"/>
  <c r="N20" i="558"/>
  <c r="B20" i="558"/>
  <c r="E19" i="558"/>
  <c r="G19" i="558"/>
  <c r="H19" i="558"/>
  <c r="J19" i="558"/>
  <c r="K19" i="558"/>
  <c r="K22" i="558"/>
  <c r="L19" i="558"/>
  <c r="M19" i="558"/>
  <c r="N19" i="558"/>
  <c r="D19" i="558"/>
  <c r="C19" i="558"/>
  <c r="B19" i="558"/>
  <c r="AW9" i="484"/>
  <c r="BG10" i="484"/>
  <c r="BG12" i="484"/>
  <c r="BG13" i="484"/>
  <c r="BG15" i="484"/>
  <c r="BG16" i="484"/>
  <c r="BF9" i="484"/>
  <c r="B16" i="483"/>
  <c r="R16" i="483"/>
  <c r="AC8" i="483"/>
  <c r="AC10" i="483"/>
  <c r="AC11" i="483"/>
  <c r="AC13" i="483"/>
  <c r="AC14" i="483"/>
  <c r="J4" i="537"/>
  <c r="I30" i="482"/>
  <c r="I31" i="482"/>
  <c r="H16" i="482"/>
  <c r="AC8" i="480"/>
  <c r="AC10" i="480"/>
  <c r="AC11" i="480"/>
  <c r="AC13" i="480"/>
  <c r="AC14" i="480"/>
  <c r="AC16" i="480"/>
  <c r="J48" i="479"/>
  <c r="J50" i="479"/>
  <c r="V18" i="479"/>
  <c r="U18" i="479"/>
  <c r="V17" i="479"/>
  <c r="U17" i="479"/>
  <c r="V16" i="479"/>
  <c r="U16" i="479"/>
  <c r="U20" i="479"/>
  <c r="R18" i="479"/>
  <c r="R16" i="479"/>
  <c r="R17" i="479"/>
  <c r="R20" i="479"/>
  <c r="S18" i="479"/>
  <c r="T18" i="479"/>
  <c r="P18" i="479"/>
  <c r="Q18" i="479"/>
  <c r="O18" i="479"/>
  <c r="N18" i="479"/>
  <c r="M18" i="479"/>
  <c r="L18" i="479"/>
  <c r="U15" i="473"/>
  <c r="U16" i="469"/>
  <c r="U16" i="478"/>
  <c r="D16" i="479"/>
  <c r="D17" i="479"/>
  <c r="D18" i="479"/>
  <c r="D20" i="479"/>
  <c r="B9" i="479"/>
  <c r="B6" i="479"/>
  <c r="S6" i="481"/>
  <c r="S7" i="481"/>
  <c r="S8" i="481"/>
  <c r="I6" i="481"/>
  <c r="I7" i="481"/>
  <c r="I8" i="481"/>
  <c r="Y14" i="478"/>
  <c r="Y11" i="478"/>
  <c r="Y8" i="478"/>
  <c r="Y6" i="478"/>
  <c r="Y7" i="478"/>
  <c r="Y10" i="478"/>
  <c r="Y12" i="478"/>
  <c r="X13" i="478"/>
  <c r="Y13" i="478"/>
  <c r="U6" i="478"/>
  <c r="B9" i="478"/>
  <c r="B6" i="478"/>
  <c r="Z11" i="478"/>
  <c r="J30" i="478"/>
  <c r="Y17" i="473"/>
  <c r="Y18" i="478"/>
  <c r="Y16" i="473"/>
  <c r="B11" i="473"/>
  <c r="B12" i="473"/>
  <c r="B13" i="478"/>
  <c r="B13" i="473"/>
  <c r="B14" i="479"/>
  <c r="B10" i="473"/>
  <c r="B11" i="478"/>
  <c r="B7" i="473"/>
  <c r="B8" i="478"/>
  <c r="Z13" i="469"/>
  <c r="L9" i="476"/>
  <c r="L9" i="471"/>
  <c r="L9" i="481"/>
  <c r="B9" i="476"/>
  <c r="V9" i="476"/>
  <c r="B9" i="471"/>
  <c r="V9" i="471"/>
  <c r="V9" i="481"/>
  <c r="V16" i="473"/>
  <c r="V15" i="473"/>
  <c r="T6" i="473"/>
  <c r="T9" i="473"/>
  <c r="T13" i="478"/>
  <c r="T6" i="478"/>
  <c r="Q6" i="478"/>
  <c r="M15" i="473"/>
  <c r="M16" i="469"/>
  <c r="M16" i="478"/>
  <c r="L16" i="473"/>
  <c r="K13" i="478"/>
  <c r="C15" i="473"/>
  <c r="C24" i="478"/>
  <c r="AZ30" i="535"/>
  <c r="BA30" i="535"/>
  <c r="S6" i="475"/>
  <c r="S7" i="475"/>
  <c r="S8" i="475"/>
  <c r="S9" i="475"/>
  <c r="I7" i="475"/>
  <c r="I8" i="475"/>
  <c r="I9" i="475"/>
  <c r="Y5" i="472"/>
  <c r="Y6" i="472"/>
  <c r="Y8" i="472"/>
  <c r="Y9" i="472"/>
  <c r="Y11" i="472"/>
  <c r="Y12" i="472"/>
  <c r="H9" i="471"/>
  <c r="G9" i="471"/>
  <c r="P9" i="471"/>
  <c r="F9" i="471"/>
  <c r="O9" i="471"/>
  <c r="E9" i="471"/>
  <c r="N9" i="471"/>
  <c r="D9" i="471"/>
  <c r="M9" i="471"/>
  <c r="C9" i="471"/>
  <c r="J43" i="469"/>
  <c r="J43" i="473"/>
  <c r="J44" i="469"/>
  <c r="J44" i="473"/>
  <c r="J45" i="469"/>
  <c r="J45" i="473"/>
  <c r="J45" i="479"/>
  <c r="J42" i="469"/>
  <c r="J42" i="473"/>
  <c r="Z8" i="469"/>
  <c r="Z9" i="469"/>
  <c r="V16" i="469"/>
  <c r="W16" i="469"/>
  <c r="V17" i="469"/>
  <c r="V18" i="469"/>
  <c r="U18" i="469"/>
  <c r="U17" i="469"/>
  <c r="W9" i="469"/>
  <c r="W8" i="469"/>
  <c r="S18" i="469"/>
  <c r="S17" i="469"/>
  <c r="S16" i="469"/>
  <c r="R18" i="469"/>
  <c r="R17" i="469"/>
  <c r="R16" i="469"/>
  <c r="T8" i="469"/>
  <c r="P16" i="469"/>
  <c r="P17" i="469"/>
  <c r="P18" i="469"/>
  <c r="O18" i="469"/>
  <c r="Q18" i="469"/>
  <c r="O17" i="469"/>
  <c r="O16" i="469"/>
  <c r="Q8" i="469"/>
  <c r="M18" i="469"/>
  <c r="M17" i="469"/>
  <c r="L18" i="469"/>
  <c r="L17" i="469"/>
  <c r="L16" i="469"/>
  <c r="N8" i="469"/>
  <c r="J18" i="469"/>
  <c r="J17" i="469"/>
  <c r="J16" i="469"/>
  <c r="I18" i="469"/>
  <c r="I17" i="469"/>
  <c r="I16" i="469"/>
  <c r="K8" i="469"/>
  <c r="G18" i="469"/>
  <c r="G17" i="469"/>
  <c r="G16" i="469"/>
  <c r="H8" i="469"/>
  <c r="E8" i="469"/>
  <c r="D18" i="469"/>
  <c r="D17" i="469"/>
  <c r="D16" i="469"/>
  <c r="C16" i="469"/>
  <c r="C18" i="469"/>
  <c r="C17" i="469"/>
  <c r="E17" i="469"/>
  <c r="T16" i="469"/>
  <c r="W18" i="469"/>
  <c r="K17" i="469"/>
  <c r="BB30" i="535"/>
  <c r="AY30" i="535"/>
  <c r="V20" i="469"/>
  <c r="J28" i="469"/>
  <c r="V18" i="470"/>
  <c r="V17" i="470"/>
  <c r="V16" i="470"/>
  <c r="U18" i="470"/>
  <c r="U17" i="470"/>
  <c r="U16" i="470"/>
  <c r="W13" i="470"/>
  <c r="I31" i="470"/>
  <c r="W12" i="470"/>
  <c r="W10" i="470"/>
  <c r="I28" i="470"/>
  <c r="W9" i="470"/>
  <c r="W7" i="470"/>
  <c r="I25" i="470"/>
  <c r="W6" i="470"/>
  <c r="I24" i="470"/>
  <c r="T13" i="470"/>
  <c r="T12" i="470"/>
  <c r="T9" i="470"/>
  <c r="T6" i="470"/>
  <c r="Q13" i="470"/>
  <c r="Q12" i="470"/>
  <c r="Q9" i="470"/>
  <c r="Q6" i="470"/>
  <c r="H9" i="296"/>
  <c r="O9" i="296"/>
  <c r="M9" i="296"/>
  <c r="N9" i="296"/>
  <c r="M18" i="470"/>
  <c r="M17" i="470"/>
  <c r="M16" i="470"/>
  <c r="M20" i="470"/>
  <c r="L16" i="470"/>
  <c r="N13" i="470"/>
  <c r="N12" i="470"/>
  <c r="N9" i="470"/>
  <c r="N6" i="470"/>
  <c r="F24" i="470"/>
  <c r="F34" i="470"/>
  <c r="J18" i="470"/>
  <c r="J17" i="470"/>
  <c r="J16" i="470"/>
  <c r="I16" i="470"/>
  <c r="K13" i="470"/>
  <c r="K12" i="470"/>
  <c r="K9" i="470"/>
  <c r="K6" i="470"/>
  <c r="D16" i="470"/>
  <c r="G16" i="470"/>
  <c r="H13" i="470"/>
  <c r="H9" i="470"/>
  <c r="D27" i="470"/>
  <c r="D35" i="470"/>
  <c r="H6" i="470"/>
  <c r="H16" i="470"/>
  <c r="E6" i="470"/>
  <c r="C24" i="470"/>
  <c r="C34" i="470"/>
  <c r="D18" i="470"/>
  <c r="D17" i="470"/>
  <c r="E13" i="470"/>
  <c r="E9" i="470"/>
  <c r="Z10" i="470"/>
  <c r="Y15" i="472"/>
  <c r="Y17" i="472"/>
  <c r="Z14" i="470"/>
  <c r="J31" i="472"/>
  <c r="Z11" i="470"/>
  <c r="Z8" i="470"/>
  <c r="Z7" i="470"/>
  <c r="J25" i="470"/>
  <c r="Z13" i="470"/>
  <c r="J31" i="470"/>
  <c r="Z12" i="470"/>
  <c r="J30" i="470"/>
  <c r="Z9" i="470"/>
  <c r="Z6" i="470"/>
  <c r="J24" i="470"/>
  <c r="J23" i="472"/>
  <c r="J32" i="470"/>
  <c r="J26" i="470"/>
  <c r="Z7" i="472"/>
  <c r="J25" i="472"/>
  <c r="J27" i="470"/>
  <c r="Z17" i="470"/>
  <c r="J35" i="470"/>
  <c r="J50" i="470"/>
  <c r="Y20" i="470"/>
  <c r="Z5" i="472"/>
  <c r="J34" i="470"/>
  <c r="Z18" i="470"/>
  <c r="X20" i="470"/>
  <c r="Z20" i="470"/>
  <c r="J39" i="470"/>
  <c r="AW26" i="467"/>
  <c r="AT26" i="467"/>
  <c r="AW25" i="467"/>
  <c r="AT25" i="467"/>
  <c r="AX25" i="467"/>
  <c r="BU19" i="467"/>
  <c r="AW24" i="467"/>
  <c r="AT24" i="467"/>
  <c r="AW18" i="467"/>
  <c r="AT18" i="467"/>
  <c r="AX18" i="467"/>
  <c r="BU14" i="467"/>
  <c r="AW17" i="467"/>
  <c r="AT17" i="467"/>
  <c r="AW16" i="467"/>
  <c r="AT16" i="467"/>
  <c r="AV10" i="467"/>
  <c r="AV34" i="467"/>
  <c r="AU10" i="467"/>
  <c r="AU34" i="467"/>
  <c r="AS10" i="467"/>
  <c r="AS34" i="467"/>
  <c r="AR10" i="467"/>
  <c r="AR34" i="467"/>
  <c r="AV9" i="467"/>
  <c r="AV33" i="467"/>
  <c r="AU9" i="467"/>
  <c r="AU33" i="467"/>
  <c r="AS9" i="467"/>
  <c r="AS33" i="467"/>
  <c r="AR9" i="467"/>
  <c r="AR33" i="467"/>
  <c r="AV8" i="467"/>
  <c r="AV32" i="467"/>
  <c r="AU8" i="467"/>
  <c r="AU32" i="467"/>
  <c r="AS8" i="467"/>
  <c r="AS32" i="467"/>
  <c r="AR8" i="467"/>
  <c r="AR32" i="467"/>
  <c r="AK9" i="467"/>
  <c r="AK33" i="467"/>
  <c r="AL9" i="467"/>
  <c r="AL33" i="467"/>
  <c r="AN9" i="467"/>
  <c r="AN33" i="467"/>
  <c r="AO9" i="467"/>
  <c r="AO33" i="467"/>
  <c r="AK10" i="467"/>
  <c r="AK34" i="467"/>
  <c r="AL10" i="467"/>
  <c r="AL34" i="467"/>
  <c r="AN10" i="467"/>
  <c r="AN34" i="467"/>
  <c r="AO10" i="467"/>
  <c r="AO34" i="467"/>
  <c r="AL8" i="467"/>
  <c r="AL32" i="467"/>
  <c r="AN8" i="467"/>
  <c r="AN32" i="467"/>
  <c r="AO8" i="467"/>
  <c r="AO32" i="467"/>
  <c r="AK8" i="467"/>
  <c r="AK32" i="467"/>
  <c r="AP17" i="467"/>
  <c r="AP18" i="467"/>
  <c r="AP16" i="467"/>
  <c r="AM17" i="467"/>
  <c r="AM18" i="467"/>
  <c r="AM16" i="467"/>
  <c r="AP25" i="467"/>
  <c r="AP26" i="467"/>
  <c r="AP24" i="467"/>
  <c r="AM25" i="467"/>
  <c r="AM26" i="467"/>
  <c r="AM24" i="467"/>
  <c r="J52" i="470"/>
  <c r="J36" i="470"/>
  <c r="J51" i="470"/>
  <c r="AW9" i="467"/>
  <c r="AX26" i="467"/>
  <c r="BU20" i="467"/>
  <c r="AT9" i="467"/>
  <c r="AT8" i="467"/>
  <c r="CF6" i="467"/>
  <c r="AX16" i="467"/>
  <c r="BU12" i="467"/>
  <c r="AE8" i="467"/>
  <c r="AE32" i="467"/>
  <c r="AG8" i="467"/>
  <c r="AG32" i="467"/>
  <c r="AH8" i="467"/>
  <c r="AH32" i="467"/>
  <c r="AE9" i="467"/>
  <c r="AE33" i="467"/>
  <c r="AG9" i="467"/>
  <c r="AG33" i="467"/>
  <c r="AH9" i="467"/>
  <c r="AH33" i="467"/>
  <c r="AE10" i="467"/>
  <c r="AE34" i="467"/>
  <c r="AG10" i="467"/>
  <c r="AG34" i="467"/>
  <c r="AH10" i="467"/>
  <c r="AH34" i="467"/>
  <c r="AD9" i="467"/>
  <c r="AD33" i="467"/>
  <c r="AD10" i="467"/>
  <c r="AD34" i="467"/>
  <c r="AD8" i="467"/>
  <c r="AD32" i="467"/>
  <c r="AI17" i="467"/>
  <c r="AI18" i="467"/>
  <c r="AI16" i="467"/>
  <c r="AF17" i="467"/>
  <c r="AF18" i="467"/>
  <c r="AF16" i="467"/>
  <c r="AI25" i="467"/>
  <c r="AI26" i="467"/>
  <c r="AI10" i="467"/>
  <c r="AI24" i="467"/>
  <c r="AF25" i="467"/>
  <c r="AF26" i="467"/>
  <c r="AF24" i="467"/>
  <c r="W9" i="467"/>
  <c r="W33" i="467"/>
  <c r="X9" i="467"/>
  <c r="X33" i="467"/>
  <c r="Z9" i="467"/>
  <c r="Z33" i="467"/>
  <c r="AA9" i="467"/>
  <c r="AA33" i="467"/>
  <c r="W10" i="467"/>
  <c r="W34" i="467"/>
  <c r="X10" i="467"/>
  <c r="X34" i="467"/>
  <c r="Z10" i="467"/>
  <c r="Z34" i="467"/>
  <c r="AA10" i="467"/>
  <c r="AA34" i="467"/>
  <c r="X8" i="467"/>
  <c r="X32" i="467"/>
  <c r="Z8" i="467"/>
  <c r="Z32" i="467"/>
  <c r="AA8" i="467"/>
  <c r="AA32" i="467"/>
  <c r="W8" i="467"/>
  <c r="W32" i="467"/>
  <c r="AB17" i="467"/>
  <c r="AB18" i="467"/>
  <c r="AB16" i="467"/>
  <c r="Y17" i="467"/>
  <c r="Y18" i="467"/>
  <c r="Y16" i="467"/>
  <c r="AB25" i="467"/>
  <c r="AB26" i="467"/>
  <c r="AB24" i="467"/>
  <c r="Y25" i="467"/>
  <c r="Y26" i="467"/>
  <c r="Y24" i="467"/>
  <c r="P9" i="467"/>
  <c r="P33" i="467"/>
  <c r="Q9" i="467"/>
  <c r="Q33" i="467"/>
  <c r="S9" i="467"/>
  <c r="S33" i="467"/>
  <c r="T9" i="467"/>
  <c r="T33" i="467"/>
  <c r="P10" i="467"/>
  <c r="P34" i="467"/>
  <c r="Q10" i="467"/>
  <c r="Q34" i="467"/>
  <c r="S10" i="467"/>
  <c r="S34" i="467"/>
  <c r="T10" i="467"/>
  <c r="T34" i="467"/>
  <c r="Q8" i="467"/>
  <c r="Q32" i="467"/>
  <c r="S8" i="467"/>
  <c r="S32" i="467"/>
  <c r="T8" i="467"/>
  <c r="T32" i="467"/>
  <c r="P8" i="467"/>
  <c r="P32" i="467"/>
  <c r="U17" i="467"/>
  <c r="U18" i="467"/>
  <c r="U16" i="467"/>
  <c r="R17" i="467"/>
  <c r="R18" i="467"/>
  <c r="R16" i="467"/>
  <c r="U25" i="467"/>
  <c r="U9" i="467"/>
  <c r="U26" i="467"/>
  <c r="U24" i="467"/>
  <c r="R25" i="467"/>
  <c r="R26" i="467"/>
  <c r="R10" i="467"/>
  <c r="CB8" i="467"/>
  <c r="R24" i="467"/>
  <c r="I9" i="467"/>
  <c r="I33" i="467"/>
  <c r="J9" i="467"/>
  <c r="J33" i="467"/>
  <c r="L9" i="467"/>
  <c r="L33" i="467"/>
  <c r="M9" i="467"/>
  <c r="M33" i="467"/>
  <c r="I10" i="467"/>
  <c r="I34" i="467"/>
  <c r="J10" i="467"/>
  <c r="J34" i="467"/>
  <c r="L10" i="467"/>
  <c r="L34" i="467"/>
  <c r="M10" i="467"/>
  <c r="M34" i="467"/>
  <c r="J8" i="467"/>
  <c r="J32" i="467"/>
  <c r="L8" i="467"/>
  <c r="L32" i="467"/>
  <c r="M8" i="467"/>
  <c r="M32" i="467"/>
  <c r="I8" i="467"/>
  <c r="I32" i="467"/>
  <c r="N17" i="467"/>
  <c r="N18" i="467"/>
  <c r="N16" i="467"/>
  <c r="K17" i="467"/>
  <c r="K18" i="467"/>
  <c r="K16" i="467"/>
  <c r="N25" i="467"/>
  <c r="N26" i="467"/>
  <c r="N10" i="467"/>
  <c r="N34" i="467"/>
  <c r="N24" i="467"/>
  <c r="K25" i="467"/>
  <c r="K26" i="467"/>
  <c r="K24" i="467"/>
  <c r="E9" i="467"/>
  <c r="E33" i="467"/>
  <c r="F9" i="467"/>
  <c r="F33" i="467"/>
  <c r="E10" i="467"/>
  <c r="E34" i="467"/>
  <c r="F10" i="467"/>
  <c r="F34" i="467"/>
  <c r="G26" i="467"/>
  <c r="G25" i="467"/>
  <c r="F8" i="467"/>
  <c r="F32" i="467"/>
  <c r="E8" i="467"/>
  <c r="E32" i="467"/>
  <c r="G18" i="467"/>
  <c r="G17" i="467"/>
  <c r="B10" i="467"/>
  <c r="B34" i="467"/>
  <c r="B8" i="467"/>
  <c r="B32" i="467"/>
  <c r="B9" i="467"/>
  <c r="B33" i="467"/>
  <c r="C9" i="467"/>
  <c r="C33" i="467"/>
  <c r="C10" i="467"/>
  <c r="C34" i="467"/>
  <c r="C8" i="467"/>
  <c r="C32" i="467"/>
  <c r="D18" i="467"/>
  <c r="D17" i="467"/>
  <c r="D26" i="467"/>
  <c r="D25" i="467"/>
  <c r="D9" i="467"/>
  <c r="D33" i="467"/>
  <c r="B9" i="447"/>
  <c r="C9" i="447"/>
  <c r="C8" i="447"/>
  <c r="C7" i="447"/>
  <c r="E7" i="447"/>
  <c r="B8" i="447"/>
  <c r="B7" i="447"/>
  <c r="D16" i="447"/>
  <c r="D15" i="447"/>
  <c r="D14" i="447"/>
  <c r="D23" i="447"/>
  <c r="D22" i="447"/>
  <c r="D8" i="447"/>
  <c r="D21" i="447"/>
  <c r="D7" i="447"/>
  <c r="G16" i="447"/>
  <c r="G15" i="447"/>
  <c r="G14" i="447"/>
  <c r="G23" i="447"/>
  <c r="G22" i="447"/>
  <c r="G21" i="447"/>
  <c r="F9" i="447"/>
  <c r="E9" i="447"/>
  <c r="F8" i="447"/>
  <c r="E8" i="447"/>
  <c r="F7" i="447"/>
  <c r="J16" i="447"/>
  <c r="J15" i="447"/>
  <c r="J14" i="447"/>
  <c r="J23" i="447"/>
  <c r="J22" i="447"/>
  <c r="J8" i="447"/>
  <c r="J21" i="447"/>
  <c r="M21" i="447"/>
  <c r="I9" i="447"/>
  <c r="H9" i="447"/>
  <c r="I8" i="447"/>
  <c r="H8" i="447"/>
  <c r="I7" i="447"/>
  <c r="H7" i="447"/>
  <c r="K7" i="447"/>
  <c r="K8" i="447"/>
  <c r="L8" i="447"/>
  <c r="K9" i="447"/>
  <c r="L9" i="447"/>
  <c r="L7" i="447"/>
  <c r="M16" i="447"/>
  <c r="M15" i="447"/>
  <c r="M14" i="447"/>
  <c r="M23" i="447"/>
  <c r="M22" i="447"/>
  <c r="N7" i="447"/>
  <c r="P16" i="447"/>
  <c r="P15" i="447"/>
  <c r="P14" i="447"/>
  <c r="P23" i="447"/>
  <c r="P22" i="447"/>
  <c r="P21" i="447"/>
  <c r="R9" i="447"/>
  <c r="Q9" i="447"/>
  <c r="S9" i="447"/>
  <c r="R8" i="447"/>
  <c r="Q8" i="447"/>
  <c r="R7" i="447"/>
  <c r="S21" i="447"/>
  <c r="S16" i="447"/>
  <c r="S15" i="447"/>
  <c r="S22" i="447"/>
  <c r="S23" i="447"/>
  <c r="E28" i="287"/>
  <c r="R8" i="287"/>
  <c r="J20" i="287"/>
  <c r="K20" i="287"/>
  <c r="L20" i="287"/>
  <c r="J21" i="287"/>
  <c r="K21" i="287"/>
  <c r="L21" i="287"/>
  <c r="J22" i="287"/>
  <c r="K22" i="287"/>
  <c r="L22" i="287"/>
  <c r="K19" i="287"/>
  <c r="L19" i="287"/>
  <c r="M19" i="287"/>
  <c r="E23" i="287"/>
  <c r="R7" i="287"/>
  <c r="D23" i="287"/>
  <c r="Q7" i="287"/>
  <c r="C23" i="287"/>
  <c r="F22" i="287"/>
  <c r="M22" i="287"/>
  <c r="F21" i="287"/>
  <c r="M21" i="287"/>
  <c r="F20" i="287"/>
  <c r="M20" i="287"/>
  <c r="I4" i="537"/>
  <c r="I34" i="479"/>
  <c r="C24" i="479"/>
  <c r="W16" i="479"/>
  <c r="U17" i="473"/>
  <c r="U16" i="473"/>
  <c r="U17" i="478"/>
  <c r="I45" i="469"/>
  <c r="L5" i="496"/>
  <c r="L10" i="496"/>
  <c r="Z24" i="503"/>
  <c r="Z23" i="503"/>
  <c r="Z22" i="503"/>
  <c r="V23" i="503"/>
  <c r="X23" i="503"/>
  <c r="V24" i="503"/>
  <c r="X24" i="503"/>
  <c r="S23" i="503"/>
  <c r="U23" i="503"/>
  <c r="S24" i="503"/>
  <c r="U24" i="503"/>
  <c r="P23" i="503"/>
  <c r="R23" i="503"/>
  <c r="P24" i="503"/>
  <c r="R24" i="503"/>
  <c r="V22" i="503"/>
  <c r="X22" i="503"/>
  <c r="S22" i="503"/>
  <c r="U22" i="503"/>
  <c r="P22" i="503"/>
  <c r="R22" i="503"/>
  <c r="Z14" i="503"/>
  <c r="L24" i="503"/>
  <c r="K24" i="503"/>
  <c r="Y24" i="503"/>
  <c r="K23" i="503"/>
  <c r="Y23" i="503"/>
  <c r="L23" i="503"/>
  <c r="M23" i="503"/>
  <c r="K22" i="503"/>
  <c r="Y22" i="503"/>
  <c r="L22" i="503"/>
  <c r="O23" i="503"/>
  <c r="O24" i="503"/>
  <c r="O22" i="503"/>
  <c r="J24" i="503"/>
  <c r="G24" i="503"/>
  <c r="D24" i="503"/>
  <c r="J23" i="503"/>
  <c r="G23" i="503"/>
  <c r="D23" i="503"/>
  <c r="J22" i="503"/>
  <c r="G22" i="503"/>
  <c r="D22" i="503"/>
  <c r="Y21" i="507"/>
  <c r="DD13" i="484"/>
  <c r="CU13" i="484"/>
  <c r="AV10" i="484"/>
  <c r="AV12" i="484"/>
  <c r="AV13" i="484"/>
  <c r="AV15" i="484"/>
  <c r="AV16" i="484"/>
  <c r="AV9" i="484"/>
  <c r="AL16" i="484"/>
  <c r="AL12" i="484"/>
  <c r="AL13" i="484"/>
  <c r="AL15" i="484"/>
  <c r="AL10" i="484"/>
  <c r="BF10" i="484"/>
  <c r="BF12" i="484"/>
  <c r="BF15" i="484"/>
  <c r="BF16" i="484"/>
  <c r="H18" i="482"/>
  <c r="AL21" i="484"/>
  <c r="H5" i="548"/>
  <c r="C5" i="548"/>
  <c r="H6" i="548"/>
  <c r="E6" i="548"/>
  <c r="H7" i="548"/>
  <c r="G7" i="548"/>
  <c r="H4" i="548"/>
  <c r="G4" i="548"/>
  <c r="B17" i="491"/>
  <c r="D17" i="491"/>
  <c r="B17" i="547"/>
  <c r="H10" i="547"/>
  <c r="F10" i="547"/>
  <c r="D10" i="547"/>
  <c r="B10" i="547"/>
  <c r="N10" i="547"/>
  <c r="L10" i="547"/>
  <c r="J10" i="547"/>
  <c r="O37" i="528"/>
  <c r="N37" i="528"/>
  <c r="M36" i="528"/>
  <c r="L36" i="528"/>
  <c r="K36" i="528"/>
  <c r="H37" i="528"/>
  <c r="G37" i="528"/>
  <c r="O8" i="525"/>
  <c r="O9" i="525"/>
  <c r="O11" i="525"/>
  <c r="O12" i="525"/>
  <c r="X6" i="525"/>
  <c r="X8" i="525"/>
  <c r="X9" i="525"/>
  <c r="X11" i="525"/>
  <c r="X12" i="525"/>
  <c r="T14" i="525"/>
  <c r="S14" i="525"/>
  <c r="U8" i="525"/>
  <c r="U9" i="525"/>
  <c r="U11" i="525"/>
  <c r="U12" i="525"/>
  <c r="Q33" i="525"/>
  <c r="O42" i="525"/>
  <c r="P42" i="525"/>
  <c r="Q42" i="525"/>
  <c r="Q47" i="525"/>
  <c r="Q53" i="525"/>
  <c r="Q54" i="525"/>
  <c r="Q50" i="525"/>
  <c r="O56" i="525"/>
  <c r="P56" i="525"/>
  <c r="M70" i="525"/>
  <c r="L70" i="525"/>
  <c r="N64" i="525"/>
  <c r="N68" i="525"/>
  <c r="N67" i="525"/>
  <c r="N61" i="525"/>
  <c r="J70" i="525"/>
  <c r="I70" i="525"/>
  <c r="K64" i="525"/>
  <c r="K68" i="525"/>
  <c r="K67" i="525"/>
  <c r="K61" i="525"/>
  <c r="N103" i="525"/>
  <c r="N109" i="525"/>
  <c r="N110" i="525"/>
  <c r="N106" i="525"/>
  <c r="L112" i="525"/>
  <c r="M112" i="525"/>
  <c r="N89" i="525"/>
  <c r="N95" i="525"/>
  <c r="N96" i="525"/>
  <c r="N92" i="525"/>
  <c r="L98" i="525"/>
  <c r="M98" i="525"/>
  <c r="J37" i="528"/>
  <c r="I37" i="528"/>
  <c r="F37" i="528"/>
  <c r="E37" i="528"/>
  <c r="D37" i="528"/>
  <c r="C37" i="528"/>
  <c r="M35" i="528"/>
  <c r="L35" i="528"/>
  <c r="K35" i="528"/>
  <c r="M34" i="528"/>
  <c r="L34" i="528"/>
  <c r="K34" i="528"/>
  <c r="M33" i="528"/>
  <c r="L33" i="528"/>
  <c r="K33" i="528"/>
  <c r="M43" i="527"/>
  <c r="L43" i="527"/>
  <c r="K43" i="527"/>
  <c r="M42" i="527"/>
  <c r="L42" i="527"/>
  <c r="K42" i="527"/>
  <c r="M41" i="527"/>
  <c r="L41" i="527"/>
  <c r="K41" i="527"/>
  <c r="L40" i="527"/>
  <c r="K40" i="527"/>
  <c r="O44" i="527"/>
  <c r="N44" i="527"/>
  <c r="J44" i="527"/>
  <c r="I44" i="527"/>
  <c r="H44" i="527"/>
  <c r="G44" i="527"/>
  <c r="F44" i="527"/>
  <c r="E44" i="527"/>
  <c r="D44" i="527"/>
  <c r="C44" i="527"/>
  <c r="L192" i="498"/>
  <c r="AB8" i="498"/>
  <c r="L108" i="498"/>
  <c r="AB7" i="498"/>
  <c r="L46" i="498"/>
  <c r="AB6" i="498"/>
  <c r="G108" i="498"/>
  <c r="W7" i="498"/>
  <c r="G22" i="493"/>
  <c r="G23" i="493"/>
  <c r="G24" i="493"/>
  <c r="G25" i="493"/>
  <c r="G17" i="493"/>
  <c r="G9" i="493"/>
  <c r="AP6" i="337"/>
  <c r="AQ6" i="337"/>
  <c r="V4" i="532"/>
  <c r="BC8" i="424"/>
  <c r="BD10" i="424"/>
  <c r="BD16" i="424"/>
  <c r="O10" i="486"/>
  <c r="G7" i="486"/>
  <c r="G11" i="486"/>
  <c r="G15" i="486"/>
  <c r="H7" i="486"/>
  <c r="I11" i="486"/>
  <c r="I5" i="486"/>
  <c r="I21" i="486"/>
  <c r="V11" i="486"/>
  <c r="I6" i="486"/>
  <c r="I14" i="486"/>
  <c r="V8" i="486"/>
  <c r="I4" i="486"/>
  <c r="I20" i="486"/>
  <c r="V10" i="486"/>
  <c r="I19" i="486"/>
  <c r="V5" i="295"/>
  <c r="V6" i="295"/>
  <c r="V7" i="295"/>
  <c r="T8" i="295"/>
  <c r="U8" i="295"/>
  <c r="Z8" i="422"/>
  <c r="AA8" i="422"/>
  <c r="AC8" i="422"/>
  <c r="AP7" i="337"/>
  <c r="AP8" i="337"/>
  <c r="AQ8" i="337"/>
  <c r="AL9" i="337"/>
  <c r="AM9" i="337"/>
  <c r="AN9" i="337"/>
  <c r="AO9" i="337"/>
  <c r="V5" i="532"/>
  <c r="V6" i="532"/>
  <c r="G7" i="532"/>
  <c r="H7" i="532"/>
  <c r="I7" i="532"/>
  <c r="S117" i="498"/>
  <c r="S114" i="498"/>
  <c r="M12" i="488"/>
  <c r="I8" i="424"/>
  <c r="S154" i="498"/>
  <c r="V7" i="480"/>
  <c r="R7" i="475"/>
  <c r="R8" i="475"/>
  <c r="R6" i="475"/>
  <c r="H7" i="475"/>
  <c r="H8" i="475"/>
  <c r="H6" i="475"/>
  <c r="V12" i="472"/>
  <c r="U12" i="472"/>
  <c r="V11" i="472"/>
  <c r="V9" i="472"/>
  <c r="V8" i="472"/>
  <c r="U8" i="472"/>
  <c r="V6" i="472"/>
  <c r="U6" i="472"/>
  <c r="V5" i="472"/>
  <c r="U5" i="472"/>
  <c r="R5" i="472"/>
  <c r="C9" i="296"/>
  <c r="AB7" i="296"/>
  <c r="AB8" i="296"/>
  <c r="R9" i="296"/>
  <c r="I27" i="470"/>
  <c r="I30" i="470"/>
  <c r="R8" i="481"/>
  <c r="R7" i="481"/>
  <c r="R6" i="481"/>
  <c r="H8" i="481"/>
  <c r="H7" i="481"/>
  <c r="H6" i="481"/>
  <c r="V13" i="478"/>
  <c r="U13" i="478"/>
  <c r="V12" i="478"/>
  <c r="V10" i="478"/>
  <c r="V9" i="478"/>
  <c r="U9" i="478"/>
  <c r="V7" i="478"/>
  <c r="U7" i="478"/>
  <c r="V6" i="478"/>
  <c r="AB14" i="483"/>
  <c r="AB13" i="483"/>
  <c r="AB11" i="483"/>
  <c r="AB10" i="483"/>
  <c r="AB8" i="483"/>
  <c r="AB7" i="483"/>
  <c r="H16" i="483"/>
  <c r="AB16" i="483"/>
  <c r="H17" i="482"/>
  <c r="G6" i="482"/>
  <c r="AB14" i="480"/>
  <c r="AB13" i="480"/>
  <c r="AB11" i="480"/>
  <c r="AB10" i="480"/>
  <c r="AB8" i="480"/>
  <c r="AB7" i="480"/>
  <c r="AB16" i="480"/>
  <c r="I37" i="479"/>
  <c r="H37" i="479"/>
  <c r="H39" i="479"/>
  <c r="H51" i="479"/>
  <c r="I36" i="479"/>
  <c r="I35" i="479"/>
  <c r="I49" i="479"/>
  <c r="G36" i="479"/>
  <c r="G50" i="479"/>
  <c r="H36" i="479"/>
  <c r="H50" i="479"/>
  <c r="I31" i="479"/>
  <c r="H24" i="479"/>
  <c r="H34" i="479"/>
  <c r="H48" i="479"/>
  <c r="W18" i="479"/>
  <c r="W17" i="479"/>
  <c r="W20" i="479"/>
  <c r="AB8" i="476"/>
  <c r="AB7" i="476"/>
  <c r="H9" i="476"/>
  <c r="AB9" i="476"/>
  <c r="V17" i="473"/>
  <c r="V19" i="473"/>
  <c r="AB8" i="471"/>
  <c r="AB7" i="471"/>
  <c r="AB6" i="471"/>
  <c r="H9" i="475"/>
  <c r="H30" i="482"/>
  <c r="V16" i="478"/>
  <c r="M10" i="488"/>
  <c r="Q28" i="525"/>
  <c r="P28" i="525"/>
  <c r="R28" i="525"/>
  <c r="N28" i="525"/>
  <c r="M28" i="525"/>
  <c r="R26" i="525"/>
  <c r="R25" i="525"/>
  <c r="O25" i="525"/>
  <c r="R22" i="525"/>
  <c r="O22" i="525"/>
  <c r="R19" i="525"/>
  <c r="O19" i="525"/>
  <c r="W14" i="525"/>
  <c r="V14" i="525"/>
  <c r="X5" i="525"/>
  <c r="I7" i="499"/>
  <c r="I9" i="499"/>
  <c r="S9" i="498"/>
  <c r="M11" i="488"/>
  <c r="B9" i="469"/>
  <c r="B6" i="469"/>
  <c r="Q9" i="296"/>
  <c r="AQ18" i="467"/>
  <c r="BT14" i="467"/>
  <c r="AQ16" i="467"/>
  <c r="BT12" i="467"/>
  <c r="Q14" i="447"/>
  <c r="S14" i="447"/>
  <c r="Y16" i="503"/>
  <c r="G14" i="503"/>
  <c r="H5" i="499"/>
  <c r="F25" i="493"/>
  <c r="E25" i="493"/>
  <c r="D25" i="493"/>
  <c r="C25" i="493"/>
  <c r="B25" i="493"/>
  <c r="F24" i="493"/>
  <c r="E24" i="493"/>
  <c r="D24" i="493"/>
  <c r="C24" i="493"/>
  <c r="B24" i="493"/>
  <c r="F23" i="493"/>
  <c r="E23" i="493"/>
  <c r="D23" i="493"/>
  <c r="C23" i="493"/>
  <c r="B23" i="493"/>
  <c r="F22" i="493"/>
  <c r="E22" i="493"/>
  <c r="D22" i="493"/>
  <c r="C22" i="493"/>
  <c r="B22" i="493"/>
  <c r="F17" i="493"/>
  <c r="E17" i="493"/>
  <c r="D17" i="493"/>
  <c r="D9" i="493"/>
  <c r="D26" i="493"/>
  <c r="C17" i="493"/>
  <c r="C9" i="493"/>
  <c r="C26" i="493"/>
  <c r="B17" i="493"/>
  <c r="B9" i="493"/>
  <c r="B26" i="493"/>
  <c r="F9" i="493"/>
  <c r="F26" i="493"/>
  <c r="E9" i="493"/>
  <c r="S12" i="287"/>
  <c r="R12" i="287"/>
  <c r="Q12" i="287"/>
  <c r="P12" i="287"/>
  <c r="D28" i="287"/>
  <c r="C28" i="287"/>
  <c r="F28" i="287"/>
  <c r="S8" i="287"/>
  <c r="S11" i="287"/>
  <c r="R11" i="287"/>
  <c r="Q11" i="287"/>
  <c r="P11" i="287"/>
  <c r="M27" i="287"/>
  <c r="F27" i="287"/>
  <c r="S10" i="287"/>
  <c r="R10" i="287"/>
  <c r="Q10" i="287"/>
  <c r="P10" i="287"/>
  <c r="M26" i="287"/>
  <c r="F26" i="287"/>
  <c r="S9" i="287"/>
  <c r="R9" i="287"/>
  <c r="Q9" i="287"/>
  <c r="P9" i="287"/>
  <c r="M25" i="287"/>
  <c r="F25" i="287"/>
  <c r="Q8" i="287"/>
  <c r="M24" i="287"/>
  <c r="F24" i="287"/>
  <c r="M9" i="488"/>
  <c r="M8" i="488"/>
  <c r="M7" i="488"/>
  <c r="M6" i="488"/>
  <c r="M5" i="488"/>
  <c r="H22" i="486"/>
  <c r="U12" i="486"/>
  <c r="G22" i="486"/>
  <c r="F22" i="486"/>
  <c r="E22" i="486"/>
  <c r="D22" i="486"/>
  <c r="H21" i="486"/>
  <c r="U11" i="486"/>
  <c r="G21" i="486"/>
  <c r="F21" i="486"/>
  <c r="E21" i="486"/>
  <c r="D21" i="486"/>
  <c r="H20" i="486"/>
  <c r="U10" i="486"/>
  <c r="G20" i="486"/>
  <c r="F20" i="486"/>
  <c r="E20" i="486"/>
  <c r="D20" i="486"/>
  <c r="H19" i="486"/>
  <c r="G19" i="486"/>
  <c r="G23" i="486"/>
  <c r="F19" i="486"/>
  <c r="E19" i="486"/>
  <c r="D19" i="486"/>
  <c r="H14" i="486"/>
  <c r="U8" i="486"/>
  <c r="G14" i="486"/>
  <c r="F14" i="486"/>
  <c r="E14" i="486"/>
  <c r="D14" i="486"/>
  <c r="H13" i="486"/>
  <c r="U7" i="486"/>
  <c r="G13" i="486"/>
  <c r="F13" i="486"/>
  <c r="E13" i="486"/>
  <c r="D13" i="486"/>
  <c r="H12" i="486"/>
  <c r="U6" i="486"/>
  <c r="G12" i="486"/>
  <c r="F12" i="486"/>
  <c r="E12" i="486"/>
  <c r="D12" i="486"/>
  <c r="H11" i="486"/>
  <c r="F11" i="486"/>
  <c r="E11" i="486"/>
  <c r="E7" i="486"/>
  <c r="E15" i="486"/>
  <c r="D11" i="486"/>
  <c r="F7" i="486"/>
  <c r="E23" i="486"/>
  <c r="D7" i="486"/>
  <c r="D15" i="486"/>
  <c r="Z16" i="503"/>
  <c r="X16" i="503"/>
  <c r="U16" i="503"/>
  <c r="R16" i="503"/>
  <c r="L16" i="503"/>
  <c r="K16" i="503"/>
  <c r="J16" i="503"/>
  <c r="G16" i="503"/>
  <c r="D16" i="503"/>
  <c r="Z15" i="503"/>
  <c r="Y15" i="503"/>
  <c r="X15" i="503"/>
  <c r="U15" i="503"/>
  <c r="R15" i="503"/>
  <c r="L15" i="503"/>
  <c r="K15" i="503"/>
  <c r="J15" i="503"/>
  <c r="G15" i="503"/>
  <c r="D15" i="503"/>
  <c r="Y14" i="503"/>
  <c r="X14" i="503"/>
  <c r="U14" i="503"/>
  <c r="R14" i="503"/>
  <c r="K14" i="503"/>
  <c r="J14" i="503"/>
  <c r="D14" i="503"/>
  <c r="Z8" i="503"/>
  <c r="Y8" i="503"/>
  <c r="X8" i="503"/>
  <c r="U8" i="503"/>
  <c r="R8" i="503"/>
  <c r="L8" i="503"/>
  <c r="K8" i="503"/>
  <c r="J8" i="503"/>
  <c r="G8" i="503"/>
  <c r="D8" i="503"/>
  <c r="Z7" i="503"/>
  <c r="Y7" i="503"/>
  <c r="X7" i="503"/>
  <c r="U7" i="503"/>
  <c r="R7" i="503"/>
  <c r="L7" i="503"/>
  <c r="K7" i="503"/>
  <c r="J7" i="503"/>
  <c r="G7" i="503"/>
  <c r="D7" i="503"/>
  <c r="Z6" i="503"/>
  <c r="Y6" i="503"/>
  <c r="X6" i="503"/>
  <c r="U6" i="503"/>
  <c r="R6" i="503"/>
  <c r="L6" i="503"/>
  <c r="K6" i="503"/>
  <c r="M6" i="503"/>
  <c r="J6" i="503"/>
  <c r="G6" i="503"/>
  <c r="D6" i="503"/>
  <c r="R8" i="295"/>
  <c r="Q8" i="295"/>
  <c r="S8" i="295"/>
  <c r="O8" i="295"/>
  <c r="N8" i="295"/>
  <c r="L8" i="295"/>
  <c r="K8" i="295"/>
  <c r="I8" i="295"/>
  <c r="H8" i="295"/>
  <c r="F8" i="295"/>
  <c r="E8" i="295"/>
  <c r="C8" i="295"/>
  <c r="B8" i="295"/>
  <c r="S7" i="295"/>
  <c r="P7" i="295"/>
  <c r="M7" i="295"/>
  <c r="J7" i="295"/>
  <c r="G7" i="295"/>
  <c r="D7" i="295"/>
  <c r="S6" i="295"/>
  <c r="P6" i="295"/>
  <c r="M6" i="295"/>
  <c r="J6" i="295"/>
  <c r="G6" i="295"/>
  <c r="D6" i="295"/>
  <c r="S5" i="295"/>
  <c r="P5" i="295"/>
  <c r="M5" i="295"/>
  <c r="J5" i="295"/>
  <c r="G5" i="295"/>
  <c r="D5" i="295"/>
  <c r="X8" i="422"/>
  <c r="V8" i="422"/>
  <c r="U8" i="422"/>
  <c r="S8" i="422"/>
  <c r="Q8" i="422"/>
  <c r="P8" i="422"/>
  <c r="N8" i="422"/>
  <c r="L8" i="422"/>
  <c r="K8" i="422"/>
  <c r="J8" i="422"/>
  <c r="I8" i="422"/>
  <c r="H8" i="422"/>
  <c r="J9" i="422"/>
  <c r="G8" i="422"/>
  <c r="F8" i="422"/>
  <c r="E8" i="422"/>
  <c r="D8" i="422"/>
  <c r="C8" i="422"/>
  <c r="B8" i="422"/>
  <c r="AI9" i="337"/>
  <c r="AH9" i="337"/>
  <c r="AG9" i="337"/>
  <c r="AC9" i="337"/>
  <c r="AB9" i="337"/>
  <c r="AA9" i="337"/>
  <c r="Z9" i="337"/>
  <c r="W9" i="337"/>
  <c r="V9" i="337"/>
  <c r="U9" i="337"/>
  <c r="T9" i="337"/>
  <c r="Q9" i="337"/>
  <c r="P9" i="337"/>
  <c r="O9" i="337"/>
  <c r="N9" i="337"/>
  <c r="K9" i="337"/>
  <c r="J9" i="337"/>
  <c r="I9" i="337"/>
  <c r="H9" i="337"/>
  <c r="E9" i="337"/>
  <c r="D9" i="337"/>
  <c r="C9" i="337"/>
  <c r="B9" i="337"/>
  <c r="AJ8" i="337"/>
  <c r="AD8" i="337"/>
  <c r="AE8" i="337"/>
  <c r="X8" i="337"/>
  <c r="Y8" i="337"/>
  <c r="R8" i="337"/>
  <c r="S8" i="337"/>
  <c r="L8" i="337"/>
  <c r="M8" i="337"/>
  <c r="F8" i="337"/>
  <c r="G8" i="337"/>
  <c r="AJ7" i="337"/>
  <c r="AD7" i="337"/>
  <c r="AE7" i="337"/>
  <c r="X7" i="337"/>
  <c r="Y7" i="337"/>
  <c r="R7" i="337"/>
  <c r="S7" i="337"/>
  <c r="L7" i="337"/>
  <c r="M7" i="337"/>
  <c r="F7" i="337"/>
  <c r="G7" i="337"/>
  <c r="AJ6" i="337"/>
  <c r="AD6" i="337"/>
  <c r="AE6" i="337"/>
  <c r="X6" i="337"/>
  <c r="Y6" i="337"/>
  <c r="R6" i="337"/>
  <c r="L6" i="337"/>
  <c r="F6" i="337"/>
  <c r="G6" i="337"/>
  <c r="F7" i="532"/>
  <c r="D7" i="532"/>
  <c r="C7" i="532"/>
  <c r="B7" i="532"/>
  <c r="U6" i="532"/>
  <c r="T6" i="532"/>
  <c r="S6" i="532"/>
  <c r="R6" i="532"/>
  <c r="Q6" i="532"/>
  <c r="P6" i="532"/>
  <c r="O6" i="532"/>
  <c r="U5" i="532"/>
  <c r="T5" i="532"/>
  <c r="S5" i="532"/>
  <c r="R5" i="532"/>
  <c r="Q5" i="532"/>
  <c r="P5" i="532"/>
  <c r="O5" i="532"/>
  <c r="U4" i="532"/>
  <c r="T4" i="532"/>
  <c r="S4" i="532"/>
  <c r="R4" i="532"/>
  <c r="Q4" i="532"/>
  <c r="P4" i="532"/>
  <c r="O4" i="532"/>
  <c r="AF8" i="337"/>
  <c r="AK8" i="337"/>
  <c r="AW17" i="424"/>
  <c r="AW16" i="424"/>
  <c r="AZ15" i="424"/>
  <c r="BA13" i="424"/>
  <c r="AW13" i="424"/>
  <c r="BB12" i="424"/>
  <c r="AY12" i="424"/>
  <c r="AW12" i="424"/>
  <c r="AZ10" i="424"/>
  <c r="AW10" i="424"/>
  <c r="AW8" i="424"/>
  <c r="H8" i="424"/>
  <c r="G8" i="424"/>
  <c r="F8" i="424"/>
  <c r="E8" i="424"/>
  <c r="D8" i="424"/>
  <c r="C8" i="424"/>
  <c r="B8" i="424"/>
  <c r="BC7" i="424"/>
  <c r="BA7" i="424"/>
  <c r="AW7" i="424"/>
  <c r="BA6" i="424"/>
  <c r="AW6" i="424"/>
  <c r="AW5" i="424"/>
  <c r="BA3" i="424"/>
  <c r="AZ3" i="424"/>
  <c r="AY3" i="424"/>
  <c r="AX3" i="424"/>
  <c r="AW3" i="424"/>
  <c r="O47" i="528"/>
  <c r="N47" i="528"/>
  <c r="J47" i="528"/>
  <c r="I47" i="528"/>
  <c r="H47" i="528"/>
  <c r="G47" i="528"/>
  <c r="F47" i="528"/>
  <c r="E47" i="528"/>
  <c r="D47" i="528"/>
  <c r="C47" i="528"/>
  <c r="M46" i="528"/>
  <c r="L46" i="528"/>
  <c r="K46" i="528"/>
  <c r="M45" i="528"/>
  <c r="L45" i="528"/>
  <c r="K45" i="528"/>
  <c r="M44" i="528"/>
  <c r="L44" i="528"/>
  <c r="K44" i="528"/>
  <c r="O53" i="527"/>
  <c r="N53" i="527"/>
  <c r="M53" i="527"/>
  <c r="J53" i="527"/>
  <c r="I53" i="527"/>
  <c r="H53" i="527"/>
  <c r="G53" i="527"/>
  <c r="F53" i="527"/>
  <c r="E53" i="527"/>
  <c r="D53" i="527"/>
  <c r="C53" i="527"/>
  <c r="K53" i="527"/>
  <c r="K192" i="498"/>
  <c r="AA8" i="498"/>
  <c r="J192" i="498"/>
  <c r="Z8" i="498"/>
  <c r="I192" i="498"/>
  <c r="Y8" i="498"/>
  <c r="H192" i="498"/>
  <c r="X8" i="498"/>
  <c r="G192" i="498"/>
  <c r="W8" i="498"/>
  <c r="S161" i="498"/>
  <c r="S159" i="498"/>
  <c r="S158" i="498"/>
  <c r="S157" i="498"/>
  <c r="S153" i="498"/>
  <c r="S152" i="498"/>
  <c r="S150" i="498"/>
  <c r="S146" i="498"/>
  <c r="S145" i="498"/>
  <c r="S144" i="498"/>
  <c r="S141" i="498"/>
  <c r="S140" i="498"/>
  <c r="S139" i="498"/>
  <c r="S138" i="498"/>
  <c r="S137" i="498"/>
  <c r="S136" i="498"/>
  <c r="S135" i="498"/>
  <c r="S134" i="498"/>
  <c r="S131" i="498"/>
  <c r="S129" i="498"/>
  <c r="S128" i="498"/>
  <c r="S127" i="498"/>
  <c r="S126" i="498"/>
  <c r="S125" i="498"/>
  <c r="S122" i="498"/>
  <c r="S118" i="498"/>
  <c r="S116" i="498"/>
  <c r="S115" i="498"/>
  <c r="S113" i="498"/>
  <c r="T112" i="498"/>
  <c r="S111" i="498"/>
  <c r="S110" i="498"/>
  <c r="S109" i="498"/>
  <c r="K108" i="498"/>
  <c r="AA7" i="498"/>
  <c r="J108" i="498"/>
  <c r="Z7" i="498"/>
  <c r="I108" i="498"/>
  <c r="Y7" i="498"/>
  <c r="H108" i="498"/>
  <c r="X7" i="498"/>
  <c r="S81" i="498"/>
  <c r="S80" i="498"/>
  <c r="S79" i="498"/>
  <c r="S78" i="498"/>
  <c r="S77" i="498"/>
  <c r="S76" i="498"/>
  <c r="S75" i="498"/>
  <c r="S74" i="498"/>
  <c r="S71" i="498"/>
  <c r="S70" i="498"/>
  <c r="S68" i="498"/>
  <c r="S67" i="498"/>
  <c r="S66" i="498"/>
  <c r="S63" i="498"/>
  <c r="S62" i="498"/>
  <c r="S61" i="498"/>
  <c r="S60" i="498"/>
  <c r="S59" i="498"/>
  <c r="S58" i="498"/>
  <c r="S57" i="498"/>
  <c r="S56" i="498"/>
  <c r="S55" i="498"/>
  <c r="S54" i="498"/>
  <c r="S53" i="498"/>
  <c r="S52" i="498"/>
  <c r="S51" i="498"/>
  <c r="S50" i="498"/>
  <c r="S49" i="498"/>
  <c r="S48" i="498"/>
  <c r="S47" i="498"/>
  <c r="K46" i="498"/>
  <c r="AA6" i="498"/>
  <c r="J46" i="498"/>
  <c r="Z6" i="498"/>
  <c r="I46" i="498"/>
  <c r="Y6" i="498"/>
  <c r="H46" i="498"/>
  <c r="X6" i="498"/>
  <c r="G46" i="498"/>
  <c r="W6" i="498"/>
  <c r="S35" i="498"/>
  <c r="S34" i="498"/>
  <c r="S32" i="498"/>
  <c r="S31" i="498"/>
  <c r="S30" i="498"/>
  <c r="S29" i="498"/>
  <c r="S28" i="498"/>
  <c r="S26" i="498"/>
  <c r="S23" i="498"/>
  <c r="S21" i="498"/>
  <c r="T20" i="498"/>
  <c r="S19" i="498"/>
  <c r="S17" i="498"/>
  <c r="S16" i="498"/>
  <c r="S15" i="498"/>
  <c r="V8" i="498"/>
  <c r="S8" i="498"/>
  <c r="V7" i="498"/>
  <c r="S7" i="498"/>
  <c r="V6" i="498"/>
  <c r="S6" i="498"/>
  <c r="V5" i="498"/>
  <c r="S5" i="498"/>
  <c r="J112" i="525"/>
  <c r="I112" i="525"/>
  <c r="G112" i="525"/>
  <c r="F112" i="525"/>
  <c r="D112" i="525"/>
  <c r="C112" i="525"/>
  <c r="K106" i="525"/>
  <c r="H106" i="525"/>
  <c r="E106" i="525"/>
  <c r="K110" i="525"/>
  <c r="H110" i="525"/>
  <c r="E110" i="525"/>
  <c r="K109" i="525"/>
  <c r="H109" i="525"/>
  <c r="E109" i="525"/>
  <c r="K103" i="525"/>
  <c r="H103" i="525"/>
  <c r="E103" i="525"/>
  <c r="J98" i="525"/>
  <c r="I98" i="525"/>
  <c r="G98" i="525"/>
  <c r="F98" i="525"/>
  <c r="D98" i="525"/>
  <c r="C98" i="525"/>
  <c r="K92" i="525"/>
  <c r="H92" i="525"/>
  <c r="E92" i="525"/>
  <c r="K96" i="525"/>
  <c r="H96" i="525"/>
  <c r="E96" i="525"/>
  <c r="K95" i="525"/>
  <c r="H95" i="525"/>
  <c r="E95" i="525"/>
  <c r="K89" i="525"/>
  <c r="H89" i="525"/>
  <c r="E89" i="525"/>
  <c r="G70" i="525"/>
  <c r="F70" i="525"/>
  <c r="D70" i="525"/>
  <c r="C70" i="525"/>
  <c r="H64" i="525"/>
  <c r="H61" i="525"/>
  <c r="H67" i="525"/>
  <c r="H68" i="525"/>
  <c r="H70" i="525"/>
  <c r="E64" i="525"/>
  <c r="E68" i="525"/>
  <c r="E67" i="525"/>
  <c r="E61" i="525"/>
  <c r="M56" i="525"/>
  <c r="L56" i="525"/>
  <c r="J56" i="525"/>
  <c r="I56" i="525"/>
  <c r="G56" i="525"/>
  <c r="F56" i="525"/>
  <c r="H56" i="525"/>
  <c r="D56" i="525"/>
  <c r="C56" i="525"/>
  <c r="N50" i="525"/>
  <c r="K50" i="525"/>
  <c r="H50" i="525"/>
  <c r="E50" i="525"/>
  <c r="N54" i="525"/>
  <c r="K54" i="525"/>
  <c r="H54" i="525"/>
  <c r="E54" i="525"/>
  <c r="N53" i="525"/>
  <c r="K53" i="525"/>
  <c r="H53" i="525"/>
  <c r="E53" i="525"/>
  <c r="N47" i="525"/>
  <c r="K47" i="525"/>
  <c r="K56" i="525"/>
  <c r="H47" i="525"/>
  <c r="E47" i="525"/>
  <c r="M42" i="525"/>
  <c r="L42" i="525"/>
  <c r="J42" i="525"/>
  <c r="I42" i="525"/>
  <c r="G42" i="525"/>
  <c r="F42" i="525"/>
  <c r="D42" i="525"/>
  <c r="C42" i="525"/>
  <c r="N40" i="525"/>
  <c r="K40" i="525"/>
  <c r="H40" i="525"/>
  <c r="E40" i="525"/>
  <c r="N39" i="525"/>
  <c r="K39" i="525"/>
  <c r="H39" i="525"/>
  <c r="E39" i="525"/>
  <c r="N36" i="525"/>
  <c r="H36" i="525"/>
  <c r="E36" i="525"/>
  <c r="N33" i="525"/>
  <c r="K33" i="525"/>
  <c r="H33" i="525"/>
  <c r="E33" i="525"/>
  <c r="K28" i="525"/>
  <c r="J28" i="525"/>
  <c r="H28" i="525"/>
  <c r="G28" i="525"/>
  <c r="F28" i="525"/>
  <c r="E28" i="525"/>
  <c r="D28" i="525"/>
  <c r="C28" i="525"/>
  <c r="L26" i="525"/>
  <c r="L25" i="525"/>
  <c r="I25" i="525"/>
  <c r="L22" i="525"/>
  <c r="I22" i="525"/>
  <c r="L19" i="525"/>
  <c r="I19" i="525"/>
  <c r="Q14" i="525"/>
  <c r="P14" i="525"/>
  <c r="N14" i="525"/>
  <c r="M14" i="525"/>
  <c r="L14" i="525"/>
  <c r="K14" i="525"/>
  <c r="J14" i="525"/>
  <c r="I14" i="525"/>
  <c r="H14" i="525"/>
  <c r="G14" i="525"/>
  <c r="F14" i="525"/>
  <c r="E14" i="525"/>
  <c r="D14" i="525"/>
  <c r="C14" i="525"/>
  <c r="R12" i="525"/>
  <c r="R11" i="525"/>
  <c r="R8" i="525"/>
  <c r="R5" i="525"/>
  <c r="O5" i="525"/>
  <c r="V20" i="359"/>
  <c r="U20" i="359"/>
  <c r="T20" i="359"/>
  <c r="S20" i="359"/>
  <c r="F20" i="359"/>
  <c r="E20" i="359"/>
  <c r="D20" i="359"/>
  <c r="C20" i="359"/>
  <c r="V22" i="507"/>
  <c r="U22" i="507"/>
  <c r="T22" i="507"/>
  <c r="S22" i="507"/>
  <c r="F22" i="507"/>
  <c r="E22" i="507"/>
  <c r="D22" i="507"/>
  <c r="C22" i="507"/>
  <c r="G20" i="507"/>
  <c r="G22" i="507"/>
  <c r="G9" i="482"/>
  <c r="G17" i="482"/>
  <c r="AU20" i="484"/>
  <c r="Q24" i="484"/>
  <c r="E13" i="482"/>
  <c r="BC16" i="484"/>
  <c r="BE15" i="484"/>
  <c r="BE12" i="484"/>
  <c r="F6" i="482"/>
  <c r="BD9" i="484"/>
  <c r="Q16" i="483"/>
  <c r="P16" i="483"/>
  <c r="O16" i="483"/>
  <c r="Y16" i="483"/>
  <c r="N16" i="483"/>
  <c r="M16" i="483"/>
  <c r="L16" i="483"/>
  <c r="V16" i="483"/>
  <c r="G16" i="483"/>
  <c r="AA16" i="483"/>
  <c r="F16" i="483"/>
  <c r="E16" i="483"/>
  <c r="D16" i="483"/>
  <c r="X16" i="483"/>
  <c r="C16" i="483"/>
  <c r="AA14" i="483"/>
  <c r="Z14" i="483"/>
  <c r="Y14" i="483"/>
  <c r="X14" i="483"/>
  <c r="W14" i="483"/>
  <c r="V14" i="483"/>
  <c r="AA13" i="483"/>
  <c r="Z13" i="483"/>
  <c r="Y13" i="483"/>
  <c r="X13" i="483"/>
  <c r="AA10" i="483"/>
  <c r="Z10" i="483"/>
  <c r="Y10" i="483"/>
  <c r="X10" i="483"/>
  <c r="W10" i="483"/>
  <c r="V10" i="483"/>
  <c r="AA7" i="483"/>
  <c r="Z7" i="483"/>
  <c r="Y7" i="483"/>
  <c r="X7" i="483"/>
  <c r="W7" i="483"/>
  <c r="V7" i="483"/>
  <c r="G13" i="482"/>
  <c r="F13" i="482"/>
  <c r="AJ16" i="484"/>
  <c r="AI16" i="484"/>
  <c r="D13" i="482"/>
  <c r="D12" i="482"/>
  <c r="D18" i="482"/>
  <c r="C13" i="482"/>
  <c r="AG16" i="484"/>
  <c r="B13" i="482"/>
  <c r="F12" i="482"/>
  <c r="AJ15" i="484"/>
  <c r="E12" i="482"/>
  <c r="AU12" i="484"/>
  <c r="F9" i="482"/>
  <c r="AJ12" i="484"/>
  <c r="E9" i="482"/>
  <c r="D9" i="482"/>
  <c r="AH12" i="484"/>
  <c r="C9" i="482"/>
  <c r="AG12" i="484"/>
  <c r="B9" i="482"/>
  <c r="AF12" i="484"/>
  <c r="E6" i="482"/>
  <c r="BC9" i="484"/>
  <c r="E16" i="482"/>
  <c r="D6" i="482"/>
  <c r="C6" i="482"/>
  <c r="AG9" i="484"/>
  <c r="B6" i="482"/>
  <c r="B16" i="482"/>
  <c r="AA16" i="480"/>
  <c r="Z16" i="480"/>
  <c r="Y16" i="480"/>
  <c r="X16" i="480"/>
  <c r="W16" i="480"/>
  <c r="V16" i="480"/>
  <c r="AA14" i="480"/>
  <c r="Z14" i="480"/>
  <c r="Y14" i="480"/>
  <c r="X14" i="480"/>
  <c r="W14" i="480"/>
  <c r="V14" i="480"/>
  <c r="AA13" i="480"/>
  <c r="Z13" i="480"/>
  <c r="Y13" i="480"/>
  <c r="X13" i="480"/>
  <c r="AA10" i="480"/>
  <c r="Z10" i="480"/>
  <c r="Y10" i="480"/>
  <c r="X10" i="480"/>
  <c r="W10" i="480"/>
  <c r="V10" i="480"/>
  <c r="AA7" i="480"/>
  <c r="Z7" i="480"/>
  <c r="Y7" i="480"/>
  <c r="X7" i="480"/>
  <c r="W7" i="480"/>
  <c r="G37" i="479"/>
  <c r="G39" i="479"/>
  <c r="G51" i="479"/>
  <c r="F37" i="479"/>
  <c r="F39" i="479"/>
  <c r="F51" i="479"/>
  <c r="E37" i="479"/>
  <c r="E39" i="479"/>
  <c r="E51" i="479"/>
  <c r="D37" i="479"/>
  <c r="D39" i="479"/>
  <c r="D51" i="479"/>
  <c r="C37" i="479"/>
  <c r="C39" i="479"/>
  <c r="C51" i="479"/>
  <c r="F36" i="479"/>
  <c r="F50" i="479"/>
  <c r="E36" i="479"/>
  <c r="E50" i="479"/>
  <c r="D36" i="479"/>
  <c r="D50" i="479"/>
  <c r="C36" i="479"/>
  <c r="C50" i="479"/>
  <c r="H31" i="479"/>
  <c r="G31" i="479"/>
  <c r="F31" i="479"/>
  <c r="E31" i="479"/>
  <c r="D31" i="479"/>
  <c r="C31" i="479"/>
  <c r="H30" i="479"/>
  <c r="G30" i="479"/>
  <c r="F30" i="479"/>
  <c r="E30" i="479"/>
  <c r="H27" i="479"/>
  <c r="H35" i="479"/>
  <c r="H49" i="479"/>
  <c r="G27" i="479"/>
  <c r="G35" i="479"/>
  <c r="G49" i="479"/>
  <c r="F27" i="479"/>
  <c r="F35" i="479"/>
  <c r="F49" i="479"/>
  <c r="E27" i="479"/>
  <c r="E35" i="479"/>
  <c r="E49" i="479"/>
  <c r="D27" i="479"/>
  <c r="D35" i="479"/>
  <c r="D49" i="479"/>
  <c r="C27" i="479"/>
  <c r="C35" i="479"/>
  <c r="C49" i="479"/>
  <c r="G24" i="479"/>
  <c r="G34" i="479"/>
  <c r="G48" i="479"/>
  <c r="F24" i="479"/>
  <c r="F34" i="479"/>
  <c r="F48" i="479"/>
  <c r="E24" i="479"/>
  <c r="E34" i="479"/>
  <c r="E48" i="479"/>
  <c r="D24" i="479"/>
  <c r="D34" i="479"/>
  <c r="D48" i="479"/>
  <c r="C34" i="479"/>
  <c r="C48" i="479"/>
  <c r="K18" i="479"/>
  <c r="J18" i="479"/>
  <c r="I18" i="479"/>
  <c r="H18" i="479"/>
  <c r="G18" i="479"/>
  <c r="F18" i="479"/>
  <c r="E18" i="479"/>
  <c r="T17" i="479"/>
  <c r="S17" i="479"/>
  <c r="S16" i="479"/>
  <c r="S20" i="479"/>
  <c r="Q17" i="479"/>
  <c r="Q16" i="479"/>
  <c r="Q20" i="479"/>
  <c r="P17" i="479"/>
  <c r="O17" i="479"/>
  <c r="O16" i="479"/>
  <c r="O20" i="479"/>
  <c r="N17" i="479"/>
  <c r="M17" i="479"/>
  <c r="L17" i="479"/>
  <c r="K17" i="479"/>
  <c r="J17" i="479"/>
  <c r="I17" i="479"/>
  <c r="H17" i="479"/>
  <c r="G17" i="479"/>
  <c r="G16" i="479"/>
  <c r="G20" i="479"/>
  <c r="F17" i="479"/>
  <c r="E17" i="479"/>
  <c r="T16" i="479"/>
  <c r="T20" i="479"/>
  <c r="P16" i="479"/>
  <c r="P20" i="479"/>
  <c r="N16" i="479"/>
  <c r="M16" i="479"/>
  <c r="M20" i="479"/>
  <c r="L16" i="479"/>
  <c r="K16" i="479"/>
  <c r="J16" i="479"/>
  <c r="J20" i="479"/>
  <c r="I16" i="479"/>
  <c r="H16" i="479"/>
  <c r="H20" i="479"/>
  <c r="F16" i="479"/>
  <c r="F20" i="479"/>
  <c r="E16" i="479"/>
  <c r="E20" i="479"/>
  <c r="Q8" i="481"/>
  <c r="P8" i="481"/>
  <c r="O8" i="481"/>
  <c r="N8" i="481"/>
  <c r="M8" i="481"/>
  <c r="L8" i="481"/>
  <c r="G8" i="481"/>
  <c r="F8" i="481"/>
  <c r="E8" i="481"/>
  <c r="D8" i="481"/>
  <c r="C8" i="481"/>
  <c r="B8" i="481"/>
  <c r="Q7" i="481"/>
  <c r="P7" i="481"/>
  <c r="O7" i="481"/>
  <c r="N7" i="481"/>
  <c r="M7" i="481"/>
  <c r="L7" i="481"/>
  <c r="G7" i="481"/>
  <c r="F7" i="481"/>
  <c r="E7" i="481"/>
  <c r="D7" i="481"/>
  <c r="C7" i="481"/>
  <c r="B7" i="481"/>
  <c r="Q6" i="481"/>
  <c r="P6" i="481"/>
  <c r="O6" i="481"/>
  <c r="N6" i="481"/>
  <c r="M6" i="481"/>
  <c r="L6" i="481"/>
  <c r="G6" i="481"/>
  <c r="F6" i="481"/>
  <c r="E6" i="481"/>
  <c r="D6" i="481"/>
  <c r="C6" i="481"/>
  <c r="B6" i="481"/>
  <c r="S13" i="478"/>
  <c r="R13" i="478"/>
  <c r="P13" i="478"/>
  <c r="M13" i="478"/>
  <c r="J13" i="478"/>
  <c r="I13" i="478"/>
  <c r="H13" i="478"/>
  <c r="G13" i="478"/>
  <c r="D13" i="478"/>
  <c r="C13" i="478"/>
  <c r="S12" i="478"/>
  <c r="P12" i="478"/>
  <c r="N12" i="478"/>
  <c r="M12" i="478"/>
  <c r="J12" i="478"/>
  <c r="T9" i="478"/>
  <c r="S9" i="478"/>
  <c r="R9" i="478"/>
  <c r="Q9" i="478"/>
  <c r="P9" i="478"/>
  <c r="O9" i="478"/>
  <c r="M9" i="478"/>
  <c r="L9" i="478"/>
  <c r="J9" i="478"/>
  <c r="I9" i="478"/>
  <c r="H9" i="478"/>
  <c r="G9" i="478"/>
  <c r="E9" i="478"/>
  <c r="D9" i="478"/>
  <c r="C9" i="478"/>
  <c r="S6" i="478"/>
  <c r="R6" i="478"/>
  <c r="P6" i="478"/>
  <c r="O6" i="478"/>
  <c r="N6" i="478"/>
  <c r="M6" i="478"/>
  <c r="L6" i="478"/>
  <c r="K6" i="478"/>
  <c r="J6" i="478"/>
  <c r="I6" i="478"/>
  <c r="H6" i="478"/>
  <c r="G6" i="478"/>
  <c r="E6" i="478"/>
  <c r="D6" i="478"/>
  <c r="C6" i="478"/>
  <c r="P9" i="476"/>
  <c r="P9" i="481"/>
  <c r="O9" i="476"/>
  <c r="O9" i="481"/>
  <c r="N9" i="476"/>
  <c r="N9" i="481"/>
  <c r="M9" i="476"/>
  <c r="M9" i="481"/>
  <c r="G9" i="476"/>
  <c r="AA9" i="476"/>
  <c r="AA9" i="471"/>
  <c r="AA9" i="481"/>
  <c r="F9" i="476"/>
  <c r="F9" i="481"/>
  <c r="E9" i="476"/>
  <c r="D9" i="476"/>
  <c r="D9" i="481"/>
  <c r="C9" i="476"/>
  <c r="W9" i="476"/>
  <c r="W9" i="471"/>
  <c r="W9" i="481"/>
  <c r="AP8" i="476"/>
  <c r="AQ8" i="476"/>
  <c r="AR8" i="476"/>
  <c r="AS8" i="476"/>
  <c r="AT8" i="476"/>
  <c r="AU8" i="476"/>
  <c r="AV8" i="476"/>
  <c r="AF8" i="476"/>
  <c r="AG8" i="476"/>
  <c r="AA8" i="476"/>
  <c r="AA8" i="471"/>
  <c r="AA8" i="481"/>
  <c r="Z8" i="476"/>
  <c r="Z8" i="471"/>
  <c r="Z8" i="481"/>
  <c r="Y8" i="476"/>
  <c r="Y8" i="471"/>
  <c r="Y8" i="481"/>
  <c r="X8" i="476"/>
  <c r="X8" i="471"/>
  <c r="X8" i="481"/>
  <c r="W8" i="476"/>
  <c r="W8" i="471"/>
  <c r="W8" i="481"/>
  <c r="V8" i="476"/>
  <c r="V8" i="471"/>
  <c r="V8" i="481"/>
  <c r="AA7" i="476"/>
  <c r="Z7" i="476"/>
  <c r="Z7" i="471"/>
  <c r="Z7" i="481"/>
  <c r="Y7" i="476"/>
  <c r="Y7" i="471"/>
  <c r="Y7" i="481"/>
  <c r="X7" i="476"/>
  <c r="X7" i="471"/>
  <c r="X7" i="481"/>
  <c r="W7" i="476"/>
  <c r="W7" i="471"/>
  <c r="W7" i="481"/>
  <c r="V7" i="476"/>
  <c r="V7" i="471"/>
  <c r="V7" i="481"/>
  <c r="AA6" i="476"/>
  <c r="AA6" i="471"/>
  <c r="AA6" i="481"/>
  <c r="Z6" i="476"/>
  <c r="Z6" i="471"/>
  <c r="Z6" i="481"/>
  <c r="Y6" i="476"/>
  <c r="Y6" i="471"/>
  <c r="Y6" i="481"/>
  <c r="X6" i="476"/>
  <c r="W6" i="476"/>
  <c r="W6" i="471"/>
  <c r="W6" i="481"/>
  <c r="V6" i="476"/>
  <c r="V6" i="471"/>
  <c r="V6" i="481"/>
  <c r="E31" i="478"/>
  <c r="D50" i="473"/>
  <c r="G27" i="469"/>
  <c r="G27" i="478"/>
  <c r="S17" i="473"/>
  <c r="S18" i="478"/>
  <c r="R17" i="473"/>
  <c r="R18" i="478"/>
  <c r="P18" i="478"/>
  <c r="O17" i="473"/>
  <c r="Q17" i="473"/>
  <c r="Q18" i="478"/>
  <c r="M17" i="473"/>
  <c r="L17" i="473"/>
  <c r="J17" i="473"/>
  <c r="J18" i="478"/>
  <c r="I17" i="473"/>
  <c r="G17" i="473"/>
  <c r="D17" i="473"/>
  <c r="C17" i="473"/>
  <c r="S16" i="473"/>
  <c r="S17" i="478"/>
  <c r="R16" i="473"/>
  <c r="P16" i="473"/>
  <c r="O16" i="473"/>
  <c r="M16" i="473"/>
  <c r="M17" i="478"/>
  <c r="J16" i="473"/>
  <c r="J17" i="478"/>
  <c r="I16" i="473"/>
  <c r="I17" i="478"/>
  <c r="G16" i="473"/>
  <c r="H16" i="473"/>
  <c r="F17" i="469"/>
  <c r="H17" i="469"/>
  <c r="H17" i="478"/>
  <c r="D16" i="473"/>
  <c r="C16" i="473"/>
  <c r="S15" i="473"/>
  <c r="S16" i="478"/>
  <c r="R15" i="473"/>
  <c r="P15" i="473"/>
  <c r="P16" i="478"/>
  <c r="O15" i="473"/>
  <c r="O16" i="478"/>
  <c r="L15" i="473"/>
  <c r="J15" i="473"/>
  <c r="I15" i="473"/>
  <c r="K15" i="473"/>
  <c r="G15" i="473"/>
  <c r="G16" i="478"/>
  <c r="D15" i="473"/>
  <c r="E15" i="473"/>
  <c r="Q8" i="475"/>
  <c r="P8" i="475"/>
  <c r="O8" i="475"/>
  <c r="N8" i="475"/>
  <c r="M8" i="475"/>
  <c r="L8" i="475"/>
  <c r="G8" i="475"/>
  <c r="F8" i="475"/>
  <c r="E8" i="475"/>
  <c r="D8" i="475"/>
  <c r="C8" i="475"/>
  <c r="B8" i="475"/>
  <c r="Q7" i="475"/>
  <c r="P7" i="475"/>
  <c r="O7" i="475"/>
  <c r="N7" i="475"/>
  <c r="M7" i="475"/>
  <c r="L7" i="475"/>
  <c r="G7" i="475"/>
  <c r="F7" i="475"/>
  <c r="E7" i="475"/>
  <c r="D7" i="475"/>
  <c r="C7" i="475"/>
  <c r="B7" i="475"/>
  <c r="Q6" i="475"/>
  <c r="P6" i="475"/>
  <c r="O6" i="475"/>
  <c r="N6" i="475"/>
  <c r="M6" i="475"/>
  <c r="L6" i="475"/>
  <c r="G6" i="475"/>
  <c r="F6" i="475"/>
  <c r="E6" i="475"/>
  <c r="D6" i="475"/>
  <c r="C6" i="475"/>
  <c r="B6" i="475"/>
  <c r="T12" i="472"/>
  <c r="S12" i="472"/>
  <c r="R12" i="472"/>
  <c r="Q12" i="472"/>
  <c r="P12" i="472"/>
  <c r="N12" i="472"/>
  <c r="M12" i="472"/>
  <c r="K12" i="472"/>
  <c r="J12" i="472"/>
  <c r="I12" i="472"/>
  <c r="H12" i="472"/>
  <c r="G12" i="472"/>
  <c r="D12" i="472"/>
  <c r="C12" i="472"/>
  <c r="T11" i="472"/>
  <c r="S11" i="472"/>
  <c r="Q11" i="472"/>
  <c r="P11" i="472"/>
  <c r="N11" i="472"/>
  <c r="M11" i="472"/>
  <c r="K11" i="472"/>
  <c r="J11" i="472"/>
  <c r="T8" i="472"/>
  <c r="S8" i="472"/>
  <c r="R8" i="472"/>
  <c r="Q8" i="472"/>
  <c r="P8" i="472"/>
  <c r="O8" i="472"/>
  <c r="N8" i="472"/>
  <c r="M8" i="472"/>
  <c r="L8" i="472"/>
  <c r="K8" i="472"/>
  <c r="J8" i="472"/>
  <c r="I8" i="472"/>
  <c r="H8" i="472"/>
  <c r="G8" i="472"/>
  <c r="E8" i="472"/>
  <c r="D8" i="472"/>
  <c r="C8" i="472"/>
  <c r="T5" i="472"/>
  <c r="S5" i="472"/>
  <c r="Q5" i="472"/>
  <c r="P5" i="472"/>
  <c r="O5" i="472"/>
  <c r="N5" i="472"/>
  <c r="M5" i="472"/>
  <c r="L5" i="472"/>
  <c r="J5" i="472"/>
  <c r="I5" i="472"/>
  <c r="H5" i="472"/>
  <c r="G5" i="472"/>
  <c r="E5" i="472"/>
  <c r="D5" i="472"/>
  <c r="C5" i="472"/>
  <c r="AA7" i="471"/>
  <c r="X6" i="471"/>
  <c r="D36" i="469"/>
  <c r="H27" i="469"/>
  <c r="H35" i="469"/>
  <c r="H49" i="469"/>
  <c r="G35" i="469"/>
  <c r="G49" i="469"/>
  <c r="F27" i="469"/>
  <c r="F35" i="469"/>
  <c r="F49" i="469"/>
  <c r="E27" i="469"/>
  <c r="D27" i="469"/>
  <c r="D35" i="469"/>
  <c r="D49" i="469"/>
  <c r="C27" i="469"/>
  <c r="C48" i="469"/>
  <c r="F18" i="469"/>
  <c r="H18" i="469"/>
  <c r="F16" i="469"/>
  <c r="P9" i="296"/>
  <c r="P9" i="475"/>
  <c r="O9" i="475"/>
  <c r="N9" i="475"/>
  <c r="L9" i="296"/>
  <c r="L9" i="475"/>
  <c r="G9" i="296"/>
  <c r="F9" i="296"/>
  <c r="F9" i="475"/>
  <c r="E9" i="296"/>
  <c r="E9" i="475"/>
  <c r="D9" i="296"/>
  <c r="D9" i="475"/>
  <c r="B9" i="296"/>
  <c r="AA8" i="296"/>
  <c r="Z8" i="296"/>
  <c r="Y8" i="296"/>
  <c r="X8" i="296"/>
  <c r="W8" i="296"/>
  <c r="V8" i="296"/>
  <c r="W7" i="475"/>
  <c r="AA7" i="296"/>
  <c r="Z7" i="296"/>
  <c r="Y7" i="296"/>
  <c r="X7" i="296"/>
  <c r="W7" i="296"/>
  <c r="V7" i="296"/>
  <c r="AF9" i="296"/>
  <c r="AA6" i="296"/>
  <c r="Z6" i="296"/>
  <c r="Y6" i="296"/>
  <c r="X6" i="296"/>
  <c r="W6" i="296"/>
  <c r="V6" i="296"/>
  <c r="H31" i="470"/>
  <c r="G31" i="470"/>
  <c r="F31" i="470"/>
  <c r="E31" i="470"/>
  <c r="D31" i="470"/>
  <c r="D36" i="470"/>
  <c r="C31" i="470"/>
  <c r="C36" i="470"/>
  <c r="C51" i="470"/>
  <c r="H30" i="470"/>
  <c r="G30" i="470"/>
  <c r="F30" i="470"/>
  <c r="F36" i="470"/>
  <c r="E30" i="470"/>
  <c r="H27" i="470"/>
  <c r="G27" i="470"/>
  <c r="G35" i="470"/>
  <c r="F27" i="470"/>
  <c r="F35" i="470"/>
  <c r="F50" i="470"/>
  <c r="E27" i="470"/>
  <c r="E35" i="470"/>
  <c r="E50" i="470"/>
  <c r="C27" i="470"/>
  <c r="C35" i="470"/>
  <c r="C50" i="470"/>
  <c r="H24" i="470"/>
  <c r="G24" i="470"/>
  <c r="G34" i="470"/>
  <c r="G49" i="470"/>
  <c r="F49" i="470"/>
  <c r="D24" i="470"/>
  <c r="D34" i="470"/>
  <c r="D49" i="470"/>
  <c r="C49" i="470"/>
  <c r="S18" i="470"/>
  <c r="S17" i="472"/>
  <c r="R18" i="470"/>
  <c r="P18" i="470"/>
  <c r="O18" i="470"/>
  <c r="L18" i="470"/>
  <c r="N18" i="470"/>
  <c r="I18" i="470"/>
  <c r="I17" i="472"/>
  <c r="H18" i="470"/>
  <c r="G18" i="470"/>
  <c r="G17" i="472"/>
  <c r="F18" i="470"/>
  <c r="C18" i="470"/>
  <c r="S17" i="470"/>
  <c r="S16" i="472"/>
  <c r="R17" i="470"/>
  <c r="P17" i="470"/>
  <c r="O17" i="470"/>
  <c r="L17" i="470"/>
  <c r="I17" i="470"/>
  <c r="K17" i="470"/>
  <c r="K16" i="472"/>
  <c r="H17" i="470"/>
  <c r="G17" i="470"/>
  <c r="F17" i="470"/>
  <c r="C17" i="470"/>
  <c r="S16" i="470"/>
  <c r="R16" i="470"/>
  <c r="T16" i="470"/>
  <c r="T15" i="472"/>
  <c r="R15" i="472"/>
  <c r="P16" i="470"/>
  <c r="O16" i="470"/>
  <c r="F16" i="470"/>
  <c r="C16" i="470"/>
  <c r="C15" i="472"/>
  <c r="U33" i="467"/>
  <c r="AJ18" i="467"/>
  <c r="BS14" i="467"/>
  <c r="AC18" i="467"/>
  <c r="BR14" i="467"/>
  <c r="V18" i="467"/>
  <c r="O18" i="467"/>
  <c r="H18" i="467"/>
  <c r="AJ17" i="467"/>
  <c r="BS13" i="467"/>
  <c r="AC17" i="467"/>
  <c r="BR13" i="467"/>
  <c r="V17" i="467"/>
  <c r="O17" i="467"/>
  <c r="H17" i="467"/>
  <c r="AJ16" i="467"/>
  <c r="BS12" i="467"/>
  <c r="AC16" i="467"/>
  <c r="BR12" i="467"/>
  <c r="V16" i="467"/>
  <c r="P8" i="447"/>
  <c r="O8" i="447"/>
  <c r="P7" i="447"/>
  <c r="O7" i="447"/>
  <c r="O25" i="467"/>
  <c r="H23" i="486"/>
  <c r="U13" i="486"/>
  <c r="O24" i="467"/>
  <c r="AK15" i="484"/>
  <c r="AU15" i="484"/>
  <c r="Q9" i="475"/>
  <c r="G9" i="475"/>
  <c r="X9" i="471"/>
  <c r="M15" i="472"/>
  <c r="H48" i="469"/>
  <c r="AZ8" i="424"/>
  <c r="AX13" i="424"/>
  <c r="AX6" i="424"/>
  <c r="AX10" i="424"/>
  <c r="AX12" i="424"/>
  <c r="BA17" i="424"/>
  <c r="AX8" i="424"/>
  <c r="U7" i="532"/>
  <c r="Q7" i="532"/>
  <c r="S7" i="532"/>
  <c r="B6" i="472"/>
  <c r="B6" i="473"/>
  <c r="M37" i="528"/>
  <c r="C6" i="548"/>
  <c r="D23" i="486"/>
  <c r="D16" i="482"/>
  <c r="AT15" i="484"/>
  <c r="H34" i="470"/>
  <c r="G23" i="472"/>
  <c r="G50" i="470"/>
  <c r="I13" i="486"/>
  <c r="V7" i="486"/>
  <c r="G5" i="548"/>
  <c r="E5" i="548"/>
  <c r="E4" i="548"/>
  <c r="BD30" i="535"/>
  <c r="N16" i="473"/>
  <c r="N17" i="469"/>
  <c r="N17" i="478"/>
  <c r="Q7" i="447"/>
  <c r="S7" i="447"/>
  <c r="I48" i="469"/>
  <c r="L37" i="528"/>
  <c r="H16" i="469"/>
  <c r="O7" i="532"/>
  <c r="J8" i="295"/>
  <c r="H9" i="295"/>
  <c r="I50" i="479"/>
  <c r="T17" i="473"/>
  <c r="BE30" i="535"/>
  <c r="G6" i="548"/>
  <c r="E16" i="470"/>
  <c r="R16" i="472"/>
  <c r="X9" i="337"/>
  <c r="U10" i="337"/>
  <c r="E26" i="493"/>
  <c r="I6" i="537"/>
  <c r="D17" i="482"/>
  <c r="E5" i="537"/>
  <c r="C16" i="482"/>
  <c r="AR9" i="484"/>
  <c r="X6" i="481"/>
  <c r="U15" i="472"/>
  <c r="V16" i="472"/>
  <c r="W9" i="296"/>
  <c r="C9" i="475"/>
  <c r="AC24" i="467"/>
  <c r="BR18" i="467"/>
  <c r="AC25" i="467"/>
  <c r="BR19" i="467"/>
  <c r="V25" i="467"/>
  <c r="CB13" i="467"/>
  <c r="D50" i="470"/>
  <c r="W11" i="472"/>
  <c r="CA14" i="467"/>
  <c r="Y9" i="471"/>
  <c r="I28" i="469"/>
  <c r="U28" i="469"/>
  <c r="I23" i="472"/>
  <c r="W5" i="472"/>
  <c r="Z9" i="471"/>
  <c r="BC16" i="424"/>
  <c r="AQ26" i="467"/>
  <c r="BT20" i="467"/>
  <c r="W6" i="472"/>
  <c r="G17" i="478"/>
  <c r="E7" i="548"/>
  <c r="C7" i="548"/>
  <c r="B9" i="472"/>
  <c r="C20" i="479"/>
  <c r="AQ24" i="467"/>
  <c r="BT18" i="467"/>
  <c r="J16" i="472"/>
  <c r="M9" i="475"/>
  <c r="R9" i="475"/>
  <c r="G30" i="472"/>
  <c r="C17" i="478"/>
  <c r="L44" i="527"/>
  <c r="D16" i="472"/>
  <c r="J17" i="472"/>
  <c r="BC6" i="424"/>
  <c r="BB7" i="424"/>
  <c r="BC10" i="424"/>
  <c r="O9" i="447"/>
  <c r="N9" i="447"/>
  <c r="V9" i="296"/>
  <c r="B9" i="475"/>
  <c r="D23" i="472"/>
  <c r="H23" i="472"/>
  <c r="D31" i="478"/>
  <c r="J16" i="478"/>
  <c r="R16" i="478"/>
  <c r="D17" i="478"/>
  <c r="L17" i="478"/>
  <c r="I24" i="478"/>
  <c r="R34" i="467"/>
  <c r="V26" i="467"/>
  <c r="J15" i="472"/>
  <c r="M18" i="478"/>
  <c r="M17" i="472"/>
  <c r="AA7" i="481"/>
  <c r="I24" i="472"/>
  <c r="N8" i="447"/>
  <c r="D15" i="472"/>
  <c r="O15" i="472"/>
  <c r="X9" i="296"/>
  <c r="AQ25" i="467"/>
  <c r="BT19" i="467"/>
  <c r="V15" i="472"/>
  <c r="W8" i="472"/>
  <c r="W6" i="478"/>
  <c r="AB9" i="471"/>
  <c r="V18" i="478"/>
  <c r="AB9" i="296"/>
  <c r="U14" i="525"/>
  <c r="K70" i="525"/>
  <c r="J10" i="496"/>
  <c r="V24" i="467"/>
  <c r="AC26" i="467"/>
  <c r="BR20" i="467"/>
  <c r="D26" i="472"/>
  <c r="O26" i="467"/>
  <c r="G15" i="472"/>
  <c r="M16" i="472"/>
  <c r="V17" i="478"/>
  <c r="W13" i="478"/>
  <c r="W16" i="473"/>
  <c r="W12" i="472"/>
  <c r="U17" i="472"/>
  <c r="I27" i="469"/>
  <c r="W7" i="478"/>
  <c r="H19" i="482"/>
  <c r="V7" i="532"/>
  <c r="AD9" i="422"/>
  <c r="AD8" i="422"/>
  <c r="G34" i="472"/>
  <c r="I30" i="472"/>
  <c r="D48" i="469"/>
  <c r="D33" i="472"/>
  <c r="V20" i="478"/>
  <c r="I26" i="472"/>
  <c r="AB8" i="422"/>
  <c r="H25" i="467"/>
  <c r="H26" i="467"/>
  <c r="AI34" i="467"/>
  <c r="CD14" i="467"/>
  <c r="U10" i="467"/>
  <c r="AT10" i="467"/>
  <c r="F20" i="469"/>
  <c r="S20" i="470"/>
  <c r="BA10" i="424"/>
  <c r="E26" i="472"/>
  <c r="K16" i="473"/>
  <c r="K17" i="478"/>
  <c r="L19" i="473"/>
  <c r="L20" i="469"/>
  <c r="L20" i="478"/>
  <c r="L20" i="479"/>
  <c r="AY7" i="424"/>
  <c r="AY11" i="424"/>
  <c r="AY13" i="424"/>
  <c r="Z9" i="296"/>
  <c r="B9" i="473"/>
  <c r="B10" i="479"/>
  <c r="G36" i="470"/>
  <c r="G37" i="470"/>
  <c r="G51" i="470"/>
  <c r="BA15" i="424"/>
  <c r="D9" i="422"/>
  <c r="G7" i="447"/>
  <c r="T15" i="473"/>
  <c r="T16" i="478"/>
  <c r="AX16" i="424"/>
  <c r="G20" i="470"/>
  <c r="Q17" i="470"/>
  <c r="T18" i="470"/>
  <c r="J7" i="447"/>
  <c r="G8" i="447"/>
  <c r="U8" i="467"/>
  <c r="Y9" i="467"/>
  <c r="AW8" i="467"/>
  <c r="D33" i="503"/>
  <c r="K17" i="473"/>
  <c r="I18" i="478"/>
  <c r="AQ16" i="484"/>
  <c r="AW11" i="424"/>
  <c r="AX11" i="424"/>
  <c r="F15" i="486"/>
  <c r="F23" i="486"/>
  <c r="C20" i="470"/>
  <c r="E18" i="470"/>
  <c r="AF6" i="481"/>
  <c r="D16" i="478"/>
  <c r="AW18" i="424"/>
  <c r="AX18" i="424"/>
  <c r="P17" i="478"/>
  <c r="AQ9" i="484"/>
  <c r="L47" i="528"/>
  <c r="E17" i="470"/>
  <c r="E16" i="472"/>
  <c r="C16" i="472"/>
  <c r="D51" i="470"/>
  <c r="D37" i="470"/>
  <c r="AP9" i="296"/>
  <c r="AF6" i="475"/>
  <c r="V6" i="475"/>
  <c r="E42" i="525"/>
  <c r="E56" i="525"/>
  <c r="P7" i="532"/>
  <c r="T7" i="532"/>
  <c r="AF7" i="337"/>
  <c r="AK7" i="337"/>
  <c r="BB16" i="424"/>
  <c r="AZ17" i="424"/>
  <c r="AJ9" i="337"/>
  <c r="G9" i="422"/>
  <c r="U19" i="473"/>
  <c r="M7" i="447"/>
  <c r="D20" i="470"/>
  <c r="AZ19" i="558"/>
  <c r="V20" i="479"/>
  <c r="AA9" i="296"/>
  <c r="E16" i="473"/>
  <c r="E17" i="478"/>
  <c r="M19" i="473"/>
  <c r="BB11" i="424"/>
  <c r="BB15" i="424"/>
  <c r="AX17" i="424"/>
  <c r="BB17" i="424"/>
  <c r="Q56" i="525"/>
  <c r="V7" i="447"/>
  <c r="L26" i="528"/>
  <c r="M16" i="287"/>
  <c r="J9" i="447"/>
  <c r="G10" i="467"/>
  <c r="K10" i="467"/>
  <c r="N9" i="467"/>
  <c r="AT32" i="467"/>
  <c r="AM8" i="467"/>
  <c r="AP10" i="467"/>
  <c r="AQ17" i="467"/>
  <c r="BT13" i="467"/>
  <c r="K16" i="469"/>
  <c r="B13" i="479"/>
  <c r="E22" i="558"/>
  <c r="I20" i="507"/>
  <c r="I22" i="507"/>
  <c r="E48" i="469"/>
  <c r="AZ6" i="471"/>
  <c r="Y7" i="475"/>
  <c r="F26" i="472"/>
  <c r="AZ6" i="296"/>
  <c r="D35" i="472"/>
  <c r="Y9" i="296"/>
  <c r="F34" i="472"/>
  <c r="G16" i="472"/>
  <c r="C23" i="472"/>
  <c r="E30" i="472"/>
  <c r="H20" i="469"/>
  <c r="D39" i="469"/>
  <c r="D51" i="469"/>
  <c r="AG9" i="296"/>
  <c r="Y9" i="337"/>
  <c r="W10" i="337"/>
  <c r="R17" i="472"/>
  <c r="S15" i="472"/>
  <c r="W6" i="475"/>
  <c r="C26" i="472"/>
  <c r="BA6" i="471"/>
  <c r="BB6" i="471"/>
  <c r="BA6" i="296"/>
  <c r="X10" i="337"/>
  <c r="E35" i="469"/>
  <c r="K18" i="470"/>
  <c r="AZ9" i="296"/>
  <c r="S8" i="447"/>
  <c r="AB8" i="467"/>
  <c r="AF10" i="467"/>
  <c r="AF34" i="467"/>
  <c r="AI9" i="467"/>
  <c r="D17" i="472"/>
  <c r="J20" i="469"/>
  <c r="N18" i="469"/>
  <c r="N17" i="472"/>
  <c r="T18" i="469"/>
  <c r="T18" i="478"/>
  <c r="U16" i="472"/>
  <c r="AV19" i="558"/>
  <c r="AA19" i="472"/>
  <c r="M15" i="528"/>
  <c r="K20" i="479"/>
  <c r="E70" i="525"/>
  <c r="E98" i="525"/>
  <c r="L53" i="527"/>
  <c r="M47" i="528"/>
  <c r="AX7" i="424"/>
  <c r="R7" i="532"/>
  <c r="BA8" i="424"/>
  <c r="AY10" i="424"/>
  <c r="O9" i="422"/>
  <c r="T9" i="422"/>
  <c r="D8" i="295"/>
  <c r="P8" i="295"/>
  <c r="G26" i="493"/>
  <c r="M44" i="527"/>
  <c r="K37" i="528"/>
  <c r="Z17" i="473"/>
  <c r="M24" i="528"/>
  <c r="K26" i="528"/>
  <c r="AW7" i="337"/>
  <c r="Y8" i="295"/>
  <c r="Q4" i="563"/>
  <c r="K34" i="470"/>
  <c r="AA17" i="472"/>
  <c r="AN9" i="422"/>
  <c r="AN8" i="422"/>
  <c r="K13" i="486"/>
  <c r="X7" i="486"/>
  <c r="K21" i="486"/>
  <c r="X11" i="486"/>
  <c r="P19" i="473"/>
  <c r="J19" i="473"/>
  <c r="J20" i="478"/>
  <c r="AZ5" i="424"/>
  <c r="BB6" i="424"/>
  <c r="AZ7" i="424"/>
  <c r="AZ12" i="424"/>
  <c r="AY16" i="424"/>
  <c r="V8" i="295"/>
  <c r="N112" i="525"/>
  <c r="N20" i="479"/>
  <c r="M23" i="528"/>
  <c r="AW8" i="337"/>
  <c r="AR9" i="337"/>
  <c r="W7" i="532"/>
  <c r="AA9" i="295"/>
  <c r="H30" i="478"/>
  <c r="I20" i="479"/>
  <c r="N56" i="525"/>
  <c r="BB10" i="424"/>
  <c r="H16" i="467"/>
  <c r="D10" i="467"/>
  <c r="H10" i="467"/>
  <c r="AB10" i="467"/>
  <c r="AF8" i="467"/>
  <c r="AX17" i="467"/>
  <c r="BU13" i="467"/>
  <c r="D34" i="472"/>
  <c r="M25" i="528"/>
  <c r="AF12" i="359"/>
  <c r="I28" i="525"/>
  <c r="H98" i="525"/>
  <c r="E112" i="525"/>
  <c r="O28" i="525"/>
  <c r="N98" i="525"/>
  <c r="R14" i="525"/>
  <c r="O14" i="525"/>
  <c r="L28" i="525"/>
  <c r="K42" i="525"/>
  <c r="K98" i="525"/>
  <c r="H112" i="525"/>
  <c r="K112" i="525"/>
  <c r="U28" i="525"/>
  <c r="T42" i="525"/>
  <c r="B75" i="525"/>
  <c r="B83" i="525"/>
  <c r="B82" i="525"/>
  <c r="B78" i="525"/>
  <c r="B80" i="525"/>
  <c r="X14" i="525"/>
  <c r="B81" i="525"/>
  <c r="B77" i="525"/>
  <c r="H49" i="473"/>
  <c r="H35" i="478"/>
  <c r="X6" i="475"/>
  <c r="AQ7" i="337"/>
  <c r="AP9" i="337"/>
  <c r="J49" i="479"/>
  <c r="H33" i="472"/>
  <c r="I20" i="470"/>
  <c r="G26" i="472"/>
  <c r="Q18" i="470"/>
  <c r="Q17" i="472"/>
  <c r="P17" i="472"/>
  <c r="AF7" i="475"/>
  <c r="AZ7" i="296"/>
  <c r="AQ9" i="296"/>
  <c r="BA9" i="296"/>
  <c r="AZ8" i="296"/>
  <c r="AF8" i="475"/>
  <c r="F29" i="472"/>
  <c r="F36" i="469"/>
  <c r="Q15" i="473"/>
  <c r="C18" i="478"/>
  <c r="F30" i="478"/>
  <c r="AW33" i="467"/>
  <c r="CF13" i="467"/>
  <c r="AX9" i="467"/>
  <c r="BU7" i="467"/>
  <c r="K5" i="472"/>
  <c r="E24" i="470"/>
  <c r="K16" i="470"/>
  <c r="K15" i="472"/>
  <c r="I15" i="472"/>
  <c r="N16" i="470"/>
  <c r="L15" i="472"/>
  <c r="Z6" i="478"/>
  <c r="Y6" i="475"/>
  <c r="I35" i="469"/>
  <c r="AH9" i="296"/>
  <c r="C37" i="470"/>
  <c r="I31" i="478"/>
  <c r="I9" i="295"/>
  <c r="H15" i="472"/>
  <c r="D37" i="469"/>
  <c r="D36" i="472"/>
  <c r="H27" i="478"/>
  <c r="H49" i="470"/>
  <c r="F20" i="470"/>
  <c r="E36" i="470"/>
  <c r="V7" i="475"/>
  <c r="AG8" i="475"/>
  <c r="BA11" i="424"/>
  <c r="AZ11" i="424"/>
  <c r="CA8" i="467"/>
  <c r="K34" i="467"/>
  <c r="O10" i="467"/>
  <c r="P16" i="472"/>
  <c r="P20" i="470"/>
  <c r="O27" i="469"/>
  <c r="P27" i="469"/>
  <c r="Q27" i="469"/>
  <c r="R27" i="469"/>
  <c r="S27" i="469"/>
  <c r="T27" i="469"/>
  <c r="U27" i="469"/>
  <c r="C35" i="469"/>
  <c r="N15" i="473"/>
  <c r="L16" i="478"/>
  <c r="H17" i="473"/>
  <c r="H18" i="478"/>
  <c r="G18" i="478"/>
  <c r="P7" i="287"/>
  <c r="F23" i="287"/>
  <c r="S7" i="287"/>
  <c r="E18" i="469"/>
  <c r="E17" i="472"/>
  <c r="C17" i="472"/>
  <c r="C20" i="469"/>
  <c r="C19" i="472"/>
  <c r="E12" i="472"/>
  <c r="I16" i="472"/>
  <c r="Q12" i="478"/>
  <c r="O20" i="469"/>
  <c r="Q17" i="469"/>
  <c r="Q16" i="472"/>
  <c r="O16" i="472"/>
  <c r="Q16" i="469"/>
  <c r="P15" i="472"/>
  <c r="P20" i="469"/>
  <c r="T12" i="478"/>
  <c r="T17" i="472"/>
  <c r="W9" i="472"/>
  <c r="W10" i="478"/>
  <c r="BD11" i="424"/>
  <c r="BC11" i="424"/>
  <c r="O16" i="467"/>
  <c r="N8" i="467"/>
  <c r="CA12" i="467"/>
  <c r="CF12" i="467"/>
  <c r="AX8" i="467"/>
  <c r="BU6" i="467"/>
  <c r="AW32" i="467"/>
  <c r="S20" i="469"/>
  <c r="S19" i="472"/>
  <c r="Z16" i="472"/>
  <c r="J5" i="537"/>
  <c r="L16" i="472"/>
  <c r="T17" i="470"/>
  <c r="T20" i="470"/>
  <c r="H39" i="470"/>
  <c r="H52" i="470"/>
  <c r="F30" i="472"/>
  <c r="AP9" i="471"/>
  <c r="AF9" i="475"/>
  <c r="BA12" i="424"/>
  <c r="V10" i="337"/>
  <c r="AI10" i="337"/>
  <c r="BC17" i="424"/>
  <c r="K20" i="470"/>
  <c r="E39" i="470"/>
  <c r="E52" i="470"/>
  <c r="N17" i="473"/>
  <c r="N18" i="478"/>
  <c r="H32" i="482"/>
  <c r="W18" i="470"/>
  <c r="V17" i="472"/>
  <c r="K12" i="478"/>
  <c r="N9" i="478"/>
  <c r="F27" i="478"/>
  <c r="X18" i="478"/>
  <c r="Z17" i="472"/>
  <c r="X17" i="472"/>
  <c r="K47" i="528"/>
  <c r="BB5" i="424"/>
  <c r="BB20" i="424"/>
  <c r="AY8" i="424"/>
  <c r="Y8" i="467"/>
  <c r="AJ26" i="467"/>
  <c r="BS20" i="467"/>
  <c r="AT34" i="467"/>
  <c r="CF8" i="467"/>
  <c r="U20" i="470"/>
  <c r="W17" i="470"/>
  <c r="I35" i="470"/>
  <c r="V20" i="470"/>
  <c r="V19" i="472"/>
  <c r="Z13" i="472"/>
  <c r="X20" i="469"/>
  <c r="AD22" i="558"/>
  <c r="V12" i="507"/>
  <c r="X12" i="507"/>
  <c r="Y19" i="473"/>
  <c r="AM10" i="337"/>
  <c r="N70" i="525"/>
  <c r="M8" i="447"/>
  <c r="CE6" i="467"/>
  <c r="AM32" i="467"/>
  <c r="Z12" i="478"/>
  <c r="Z6" i="472"/>
  <c r="Y16" i="472"/>
  <c r="Y20" i="469"/>
  <c r="Y19" i="472"/>
  <c r="X19" i="473"/>
  <c r="X20" i="478"/>
  <c r="AI9" i="422"/>
  <c r="AI8" i="422"/>
  <c r="AV10" i="337"/>
  <c r="AT10" i="337"/>
  <c r="J12" i="486"/>
  <c r="W6" i="486"/>
  <c r="J23" i="486"/>
  <c r="W13" i="486"/>
  <c r="H26" i="493"/>
  <c r="M9" i="447"/>
  <c r="D9" i="447"/>
  <c r="K9" i="467"/>
  <c r="K33" i="467"/>
  <c r="K8" i="467"/>
  <c r="Y10" i="467"/>
  <c r="CC8" i="467"/>
  <c r="AJ25" i="467"/>
  <c r="BS19" i="467"/>
  <c r="AM9" i="467"/>
  <c r="AX24" i="467"/>
  <c r="BU18" i="467"/>
  <c r="AW10" i="467"/>
  <c r="AW34" i="467"/>
  <c r="J20" i="470"/>
  <c r="J19" i="472"/>
  <c r="D20" i="469"/>
  <c r="D19" i="472"/>
  <c r="W15" i="473"/>
  <c r="J20" i="507"/>
  <c r="J22" i="507"/>
  <c r="AU10" i="337"/>
  <c r="W9" i="295"/>
  <c r="AY15" i="424"/>
  <c r="AY17" i="424"/>
  <c r="G8" i="295"/>
  <c r="M8" i="295"/>
  <c r="H15" i="486"/>
  <c r="U9" i="486"/>
  <c r="BC12" i="424"/>
  <c r="P9" i="447"/>
  <c r="G9" i="447"/>
  <c r="G9" i="467"/>
  <c r="R8" i="467"/>
  <c r="R9" i="467"/>
  <c r="V9" i="467"/>
  <c r="AB9" i="467"/>
  <c r="CC13" i="467"/>
  <c r="AP8" i="467"/>
  <c r="AP32" i="467"/>
  <c r="AM10" i="467"/>
  <c r="AM34" i="467"/>
  <c r="W16" i="470"/>
  <c r="W15" i="472"/>
  <c r="N16" i="469"/>
  <c r="X28" i="525"/>
  <c r="AW9" i="337"/>
  <c r="X9" i="295"/>
  <c r="Y17" i="478"/>
  <c r="AD14" i="525"/>
  <c r="Q112" i="525"/>
  <c r="M22" i="528"/>
  <c r="M26" i="528"/>
  <c r="AW6" i="337"/>
  <c r="AS10" i="337"/>
  <c r="BE25" i="467"/>
  <c r="BV19" i="467"/>
  <c r="AU19" i="558"/>
  <c r="U6" i="507"/>
  <c r="W6" i="507"/>
  <c r="AA14" i="525"/>
  <c r="Q70" i="525"/>
  <c r="AC9" i="296"/>
  <c r="AC9" i="471"/>
  <c r="K32" i="527"/>
  <c r="CG12" i="467"/>
  <c r="BE8" i="467"/>
  <c r="BV6" i="467"/>
  <c r="AD9" i="296"/>
  <c r="X7" i="532"/>
  <c r="H43" i="512"/>
  <c r="BC7" i="337"/>
  <c r="G8" i="551"/>
  <c r="C9" i="230"/>
  <c r="Q7" i="563"/>
  <c r="BD34" i="467"/>
  <c r="Y9" i="447"/>
  <c r="Y7" i="447"/>
  <c r="AC7" i="478"/>
  <c r="AC11" i="478"/>
  <c r="M21" i="527"/>
  <c r="L21" i="527"/>
  <c r="BC6" i="471"/>
  <c r="N17" i="470"/>
  <c r="E51" i="470"/>
  <c r="AZ13" i="424"/>
  <c r="C36" i="469"/>
  <c r="C37" i="469"/>
  <c r="I28" i="478"/>
  <c r="U9" i="295"/>
  <c r="T9" i="295"/>
  <c r="K32" i="467"/>
  <c r="CA6" i="467"/>
  <c r="AC10" i="467"/>
  <c r="BR8" i="467"/>
  <c r="CC7" i="467"/>
  <c r="Y33" i="467"/>
  <c r="I29" i="472"/>
  <c r="I36" i="469"/>
  <c r="I37" i="469"/>
  <c r="F51" i="470"/>
  <c r="F37" i="470"/>
  <c r="H35" i="470"/>
  <c r="H26" i="472"/>
  <c r="H30" i="472"/>
  <c r="H36" i="469"/>
  <c r="V8" i="475"/>
  <c r="AF9" i="471"/>
  <c r="V9" i="475"/>
  <c r="AX5" i="424"/>
  <c r="AY5" i="424"/>
  <c r="BA16" i="424"/>
  <c r="AZ16" i="424"/>
  <c r="S6" i="337"/>
  <c r="R9" i="337"/>
  <c r="Q9" i="295"/>
  <c r="R9" i="295"/>
  <c r="H29" i="472"/>
  <c r="H36" i="470"/>
  <c r="F23" i="472"/>
  <c r="AI9" i="296"/>
  <c r="I34" i="472"/>
  <c r="I49" i="469"/>
  <c r="X7" i="475"/>
  <c r="C34" i="472"/>
  <c r="I27" i="472"/>
  <c r="D30" i="472"/>
  <c r="C33" i="472"/>
  <c r="R20" i="470"/>
  <c r="AD9" i="337"/>
  <c r="AB10" i="337"/>
  <c r="Q16" i="470"/>
  <c r="O20" i="470"/>
  <c r="O19" i="472"/>
  <c r="H20" i="470"/>
  <c r="D39" i="470"/>
  <c r="H16" i="472"/>
  <c r="G33" i="472"/>
  <c r="G48" i="469"/>
  <c r="D50" i="469"/>
  <c r="D36" i="478"/>
  <c r="F35" i="472"/>
  <c r="S19" i="473"/>
  <c r="S20" i="478"/>
  <c r="L20" i="470"/>
  <c r="C30" i="472"/>
  <c r="F9" i="337"/>
  <c r="H17" i="472"/>
  <c r="R19" i="473"/>
  <c r="Z16" i="483"/>
  <c r="Y9" i="422"/>
  <c r="O8" i="467"/>
  <c r="AB33" i="467"/>
  <c r="AC9" i="467"/>
  <c r="BR7" i="467"/>
  <c r="CE12" i="467"/>
  <c r="AQ8" i="467"/>
  <c r="BT6" i="467"/>
  <c r="AQ10" i="467"/>
  <c r="BT8" i="467"/>
  <c r="D34" i="467"/>
  <c r="BZ8" i="467"/>
  <c r="AC8" i="467"/>
  <c r="BR6" i="467"/>
  <c r="AY6" i="424"/>
  <c r="AZ6" i="424"/>
  <c r="AX15" i="424"/>
  <c r="AW15" i="424"/>
  <c r="AW20" i="424"/>
  <c r="M6" i="337"/>
  <c r="L9" i="337"/>
  <c r="BC15" i="424"/>
  <c r="BD15" i="424"/>
  <c r="BZ6" i="467"/>
  <c r="D32" i="467"/>
  <c r="CC6" i="467"/>
  <c r="Y32" i="467"/>
  <c r="CD8" i="467"/>
  <c r="AJ10" i="467"/>
  <c r="BS8" i="467"/>
  <c r="K44" i="527"/>
  <c r="CF14" i="467"/>
  <c r="AX10" i="467"/>
  <c r="BU8" i="467"/>
  <c r="W16" i="483"/>
  <c r="BA5" i="424"/>
  <c r="BC18" i="424"/>
  <c r="BD18" i="424"/>
  <c r="BC5" i="424"/>
  <c r="AF9" i="467"/>
  <c r="AJ24" i="467"/>
  <c r="BS18" i="467"/>
  <c r="AI8" i="467"/>
  <c r="R20" i="469"/>
  <c r="T17" i="469"/>
  <c r="BZ7" i="467"/>
  <c r="N32" i="467"/>
  <c r="CF7" i="467"/>
  <c r="AT33" i="467"/>
  <c r="AP9" i="467"/>
  <c r="J29" i="470"/>
  <c r="Y10" i="472"/>
  <c r="Z10" i="472"/>
  <c r="J28" i="470"/>
  <c r="J27" i="472"/>
  <c r="Z9" i="472"/>
  <c r="I34" i="470"/>
  <c r="K18" i="469"/>
  <c r="K17" i="472"/>
  <c r="I20" i="469"/>
  <c r="I19" i="472"/>
  <c r="U20" i="469"/>
  <c r="W17" i="469"/>
  <c r="W20" i="469"/>
  <c r="H24" i="467"/>
  <c r="G20" i="469"/>
  <c r="G19" i="472"/>
  <c r="M20" i="469"/>
  <c r="Z13" i="478"/>
  <c r="J28" i="472"/>
  <c r="B8" i="479"/>
  <c r="BD8" i="424"/>
  <c r="BD17" i="424"/>
  <c r="Z15" i="472"/>
  <c r="Z10" i="478"/>
  <c r="Z16" i="473"/>
  <c r="Z17" i="478"/>
  <c r="J32" i="469"/>
  <c r="Z14" i="478"/>
  <c r="B11" i="479"/>
  <c r="BD12" i="424"/>
  <c r="BD6" i="424"/>
  <c r="J37" i="470"/>
  <c r="J49" i="470"/>
  <c r="V28" i="469"/>
  <c r="E16" i="469"/>
  <c r="BD7" i="424"/>
  <c r="M17" i="287"/>
  <c r="M32" i="527"/>
  <c r="S9" i="481"/>
  <c r="L32" i="527"/>
  <c r="BD13" i="424"/>
  <c r="CG13" i="467"/>
  <c r="BE9" i="467"/>
  <c r="BV7" i="467"/>
  <c r="BD33" i="467"/>
  <c r="BD32" i="467"/>
  <c r="BA10" i="467"/>
  <c r="K49" i="470"/>
  <c r="AL8" i="422"/>
  <c r="BA32" i="467"/>
  <c r="AA20" i="478"/>
  <c r="AB20" i="470"/>
  <c r="AC20" i="470"/>
  <c r="K23" i="486"/>
  <c r="X13" i="486"/>
  <c r="BB9" i="337"/>
  <c r="AA18" i="478"/>
  <c r="K32" i="470"/>
  <c r="T9" i="481"/>
  <c r="T9" i="475"/>
  <c r="J9" i="475"/>
  <c r="AD9" i="471"/>
  <c r="K31" i="472"/>
  <c r="K30" i="472"/>
  <c r="AB17" i="472"/>
  <c r="AC10" i="472"/>
  <c r="AB16" i="472"/>
  <c r="AC16" i="472"/>
  <c r="AB20" i="469"/>
  <c r="AC6" i="472"/>
  <c r="AB15" i="472"/>
  <c r="J30" i="472"/>
  <c r="J31" i="478"/>
  <c r="B7" i="479"/>
  <c r="B7" i="478"/>
  <c r="J33" i="472"/>
  <c r="J48" i="469"/>
  <c r="K32" i="478"/>
  <c r="I45" i="473"/>
  <c r="Z8" i="472"/>
  <c r="I27" i="482"/>
  <c r="Z9" i="478"/>
  <c r="B14" i="478"/>
  <c r="J28" i="478"/>
  <c r="J27" i="469"/>
  <c r="AC12" i="472"/>
  <c r="K45" i="479"/>
  <c r="AC7" i="472"/>
  <c r="B10" i="478"/>
  <c r="Z11" i="472"/>
  <c r="J25" i="478"/>
  <c r="Y9" i="478"/>
  <c r="AC11" i="472"/>
  <c r="J24" i="472"/>
  <c r="Z12" i="472"/>
  <c r="AC5" i="472"/>
  <c r="AC9" i="472"/>
  <c r="AC8" i="472"/>
  <c r="AK12" i="484"/>
  <c r="AI9" i="484"/>
  <c r="AS16" i="484"/>
  <c r="E4" i="537"/>
  <c r="C30" i="482"/>
  <c r="AT9" i="484"/>
  <c r="AR12" i="484"/>
  <c r="AR15" i="484"/>
  <c r="E9" i="481"/>
  <c r="AC16" i="473"/>
  <c r="AC17" i="478"/>
  <c r="AC17" i="473"/>
  <c r="AC18" i="478"/>
  <c r="Q20" i="469"/>
  <c r="G39" i="469"/>
  <c r="G51" i="469"/>
  <c r="E20" i="470"/>
  <c r="C39" i="470"/>
  <c r="C52" i="470"/>
  <c r="V10" i="467"/>
  <c r="U34" i="467"/>
  <c r="CB14" i="467"/>
  <c r="U32" i="467"/>
  <c r="CB12" i="467"/>
  <c r="AH10" i="337"/>
  <c r="AJ10" i="337"/>
  <c r="AG10" i="337"/>
  <c r="N33" i="467"/>
  <c r="CA13" i="467"/>
  <c r="G32" i="467"/>
  <c r="BZ12" i="467"/>
  <c r="CE14" i="467"/>
  <c r="AP34" i="467"/>
  <c r="G34" i="467"/>
  <c r="BZ14" i="467"/>
  <c r="AB34" i="467"/>
  <c r="CC14" i="467"/>
  <c r="B9" i="295"/>
  <c r="C9" i="295"/>
  <c r="E49" i="469"/>
  <c r="E34" i="472"/>
  <c r="T7" i="422"/>
  <c r="R7" i="422"/>
  <c r="T8" i="422"/>
  <c r="R8" i="422"/>
  <c r="T6" i="422"/>
  <c r="R5" i="422"/>
  <c r="T5" i="422"/>
  <c r="AI33" i="467"/>
  <c r="CD13" i="467"/>
  <c r="AG6" i="475"/>
  <c r="K39" i="470"/>
  <c r="K52" i="470"/>
  <c r="M7" i="422"/>
  <c r="O7" i="422"/>
  <c r="O6" i="422"/>
  <c r="O5" i="422"/>
  <c r="M8" i="422"/>
  <c r="O8" i="422"/>
  <c r="Y34" i="467"/>
  <c r="CD6" i="467"/>
  <c r="AF32" i="467"/>
  <c r="N9" i="295"/>
  <c r="O9" i="295"/>
  <c r="CC12" i="467"/>
  <c r="AB32" i="467"/>
  <c r="CB6" i="467"/>
  <c r="R32" i="467"/>
  <c r="V8" i="467"/>
  <c r="I36" i="470"/>
  <c r="W17" i="472"/>
  <c r="CE8" i="467"/>
  <c r="O9" i="467"/>
  <c r="BZ13" i="467"/>
  <c r="G33" i="467"/>
  <c r="H9" i="467"/>
  <c r="Z19" i="473"/>
  <c r="J39" i="473"/>
  <c r="J39" i="478"/>
  <c r="X19" i="472"/>
  <c r="E36" i="469"/>
  <c r="E29" i="472"/>
  <c r="P19" i="472"/>
  <c r="Q16" i="478"/>
  <c r="F50" i="469"/>
  <c r="BA8" i="296"/>
  <c r="F9" i="295"/>
  <c r="E9" i="295"/>
  <c r="Y20" i="478"/>
  <c r="CA7" i="467"/>
  <c r="N20" i="469"/>
  <c r="F39" i="469"/>
  <c r="F51" i="469"/>
  <c r="N15" i="472"/>
  <c r="I50" i="470"/>
  <c r="F35" i="478"/>
  <c r="N16" i="478"/>
  <c r="C49" i="469"/>
  <c r="O35" i="469"/>
  <c r="P35" i="469"/>
  <c r="Q35" i="469"/>
  <c r="R35" i="469"/>
  <c r="S35" i="469"/>
  <c r="T35" i="469"/>
  <c r="U35" i="469"/>
  <c r="J24" i="478"/>
  <c r="P20" i="478"/>
  <c r="BA7" i="296"/>
  <c r="AO10" i="337"/>
  <c r="AQ9" i="337"/>
  <c r="AN10" i="337"/>
  <c r="AP10" i="337"/>
  <c r="CE7" i="467"/>
  <c r="AM33" i="467"/>
  <c r="E30" i="478"/>
  <c r="G29" i="472"/>
  <c r="G36" i="469"/>
  <c r="G30" i="478"/>
  <c r="L19" i="472"/>
  <c r="W20" i="470"/>
  <c r="I39" i="470"/>
  <c r="I52" i="470"/>
  <c r="R19" i="472"/>
  <c r="BC20" i="424"/>
  <c r="BA20" i="424"/>
  <c r="CB7" i="467"/>
  <c r="R33" i="467"/>
  <c r="K9" i="295"/>
  <c r="L9" i="295"/>
  <c r="AG8" i="422"/>
  <c r="Z18" i="478"/>
  <c r="E34" i="470"/>
  <c r="E37" i="470"/>
  <c r="E23" i="472"/>
  <c r="BA34" i="467"/>
  <c r="CG8" i="467"/>
  <c r="BE10" i="467"/>
  <c r="BV8" i="467"/>
  <c r="Z7" i="475"/>
  <c r="O37" i="469"/>
  <c r="P37" i="469"/>
  <c r="C36" i="472"/>
  <c r="AJ9" i="296"/>
  <c r="H51" i="470"/>
  <c r="R10" i="337"/>
  <c r="Q10" i="337"/>
  <c r="O10" i="337"/>
  <c r="S9" i="337"/>
  <c r="H35" i="472"/>
  <c r="H37" i="469"/>
  <c r="H50" i="469"/>
  <c r="BD6" i="471"/>
  <c r="AY10" i="337"/>
  <c r="BC9" i="337"/>
  <c r="AZ10" i="337"/>
  <c r="BB10" i="337"/>
  <c r="BD20" i="424"/>
  <c r="J32" i="478"/>
  <c r="V32" i="469"/>
  <c r="AF6" i="337"/>
  <c r="I39" i="469"/>
  <c r="W19" i="472"/>
  <c r="I37" i="470"/>
  <c r="I36" i="472"/>
  <c r="I33" i="472"/>
  <c r="I49" i="470"/>
  <c r="AI32" i="467"/>
  <c r="CD12" i="467"/>
  <c r="AJ8" i="467"/>
  <c r="BS6" i="467"/>
  <c r="I10" i="337"/>
  <c r="K10" i="337"/>
  <c r="L10" i="337"/>
  <c r="M9" i="337"/>
  <c r="AZ20" i="424"/>
  <c r="R20" i="478"/>
  <c r="Q15" i="472"/>
  <c r="Q20" i="470"/>
  <c r="C50" i="469"/>
  <c r="O36" i="469"/>
  <c r="P36" i="469"/>
  <c r="Q36" i="469"/>
  <c r="R36" i="469"/>
  <c r="S36" i="469"/>
  <c r="T36" i="469"/>
  <c r="U36" i="469"/>
  <c r="C35" i="472"/>
  <c r="P10" i="337"/>
  <c r="H19" i="472"/>
  <c r="BA10" i="337"/>
  <c r="M20" i="478"/>
  <c r="M19" i="472"/>
  <c r="W16" i="472"/>
  <c r="W17" i="478"/>
  <c r="W8" i="422"/>
  <c r="W5" i="422"/>
  <c r="Y8" i="422"/>
  <c r="Y7" i="422"/>
  <c r="Y5" i="422"/>
  <c r="Y6" i="422"/>
  <c r="W7" i="422"/>
  <c r="AA10" i="337"/>
  <c r="AD10" i="337"/>
  <c r="AE9" i="337"/>
  <c r="AC10" i="337"/>
  <c r="AY20" i="424"/>
  <c r="W8" i="475"/>
  <c r="AG9" i="471"/>
  <c r="AZ8" i="471"/>
  <c r="H50" i="470"/>
  <c r="H34" i="472"/>
  <c r="H37" i="470"/>
  <c r="N20" i="470"/>
  <c r="N16" i="472"/>
  <c r="AB20" i="478"/>
  <c r="E20" i="469"/>
  <c r="E16" i="478"/>
  <c r="E15" i="472"/>
  <c r="K20" i="469"/>
  <c r="U20" i="478"/>
  <c r="U19" i="472"/>
  <c r="AQ9" i="467"/>
  <c r="BT7" i="467"/>
  <c r="AP33" i="467"/>
  <c r="CE13" i="467"/>
  <c r="T20" i="469"/>
  <c r="T16" i="472"/>
  <c r="AJ9" i="467"/>
  <c r="BS7" i="467"/>
  <c r="CD7" i="467"/>
  <c r="AF33" i="467"/>
  <c r="F10" i="337"/>
  <c r="G9" i="337"/>
  <c r="C10" i="337"/>
  <c r="D10" i="337"/>
  <c r="E10" i="337"/>
  <c r="K18" i="478"/>
  <c r="D52" i="470"/>
  <c r="D38" i="472"/>
  <c r="F48" i="469"/>
  <c r="F33" i="472"/>
  <c r="F37" i="469"/>
  <c r="F36" i="472"/>
  <c r="J10" i="337"/>
  <c r="AX20" i="424"/>
  <c r="I50" i="469"/>
  <c r="I35" i="472"/>
  <c r="AZ7" i="471"/>
  <c r="AG7" i="475"/>
  <c r="AQ9" i="471"/>
  <c r="AG9" i="475"/>
  <c r="K50" i="469"/>
  <c r="AC17" i="472"/>
  <c r="W32" i="469"/>
  <c r="K30" i="478"/>
  <c r="K29" i="472"/>
  <c r="K49" i="469"/>
  <c r="N35" i="469"/>
  <c r="K34" i="472"/>
  <c r="AB19" i="472"/>
  <c r="AC16" i="478"/>
  <c r="AC15" i="472"/>
  <c r="K28" i="478"/>
  <c r="K27" i="472"/>
  <c r="K25" i="472"/>
  <c r="K26" i="478"/>
  <c r="K29" i="478"/>
  <c r="K28" i="472"/>
  <c r="I45" i="479"/>
  <c r="H27" i="482"/>
  <c r="W28" i="469"/>
  <c r="J36" i="469"/>
  <c r="J29" i="472"/>
  <c r="J35" i="469"/>
  <c r="J26" i="472"/>
  <c r="J27" i="478"/>
  <c r="V27" i="469"/>
  <c r="W27" i="469"/>
  <c r="K24" i="472"/>
  <c r="K24" i="478"/>
  <c r="K26" i="472"/>
  <c r="K51" i="473"/>
  <c r="K35" i="472"/>
  <c r="AH6" i="475"/>
  <c r="BB6" i="296"/>
  <c r="N36" i="469"/>
  <c r="Z6" i="475"/>
  <c r="F49" i="473"/>
  <c r="BB8" i="296"/>
  <c r="E50" i="469"/>
  <c r="E37" i="469"/>
  <c r="E36" i="472"/>
  <c r="E35" i="472"/>
  <c r="I51" i="470"/>
  <c r="Q37" i="469"/>
  <c r="G35" i="472"/>
  <c r="G50" i="469"/>
  <c r="G37" i="469"/>
  <c r="AR9" i="296"/>
  <c r="BB9" i="296"/>
  <c r="BB7" i="296"/>
  <c r="AH8" i="475"/>
  <c r="Z19" i="472"/>
  <c r="E49" i="470"/>
  <c r="E33" i="472"/>
  <c r="AR9" i="471"/>
  <c r="AH9" i="475"/>
  <c r="AH7" i="475"/>
  <c r="BA7" i="471"/>
  <c r="H39" i="469"/>
  <c r="T19" i="472"/>
  <c r="F39" i="470"/>
  <c r="N19" i="472"/>
  <c r="AZ9" i="471"/>
  <c r="W9" i="475"/>
  <c r="Q19" i="472"/>
  <c r="G39" i="470"/>
  <c r="BE6" i="471"/>
  <c r="I38" i="472"/>
  <c r="I51" i="469"/>
  <c r="AA7" i="475"/>
  <c r="AK6" i="337"/>
  <c r="AF9" i="337"/>
  <c r="AK9" i="337"/>
  <c r="H36" i="472"/>
  <c r="BA8" i="471"/>
  <c r="AH9" i="471"/>
  <c r="X8" i="475"/>
  <c r="E39" i="469"/>
  <c r="K19" i="472"/>
  <c r="C39" i="469"/>
  <c r="E19" i="472"/>
  <c r="R37" i="469"/>
  <c r="S37" i="469"/>
  <c r="T37" i="469"/>
  <c r="U37" i="469"/>
  <c r="K33" i="472"/>
  <c r="N34" i="469"/>
  <c r="M34" i="469"/>
  <c r="K48" i="469"/>
  <c r="AC20" i="478"/>
  <c r="AC19" i="472"/>
  <c r="J49" i="469"/>
  <c r="M35" i="469"/>
  <c r="J34" i="472"/>
  <c r="V35" i="469"/>
  <c r="W35" i="469"/>
  <c r="J37" i="469"/>
  <c r="J50" i="469"/>
  <c r="M36" i="469"/>
  <c r="V36" i="469"/>
  <c r="W36" i="469"/>
  <c r="J35" i="472"/>
  <c r="AI6" i="475"/>
  <c r="BC6" i="296"/>
  <c r="G36" i="472"/>
  <c r="J38" i="472"/>
  <c r="J51" i="469"/>
  <c r="BC7" i="296"/>
  <c r="AS9" i="296"/>
  <c r="BC9" i="296"/>
  <c r="AI8" i="475"/>
  <c r="BC8" i="296"/>
  <c r="AK9" i="296"/>
  <c r="AA6" i="475"/>
  <c r="E51" i="469"/>
  <c r="E38" i="472"/>
  <c r="BA9" i="471"/>
  <c r="X9" i="475"/>
  <c r="F52" i="470"/>
  <c r="F38" i="472"/>
  <c r="O39" i="469"/>
  <c r="P39" i="469"/>
  <c r="Q39" i="469"/>
  <c r="R39" i="469"/>
  <c r="S39" i="469"/>
  <c r="T39" i="469"/>
  <c r="U39" i="469"/>
  <c r="V39" i="469"/>
  <c r="C51" i="469"/>
  <c r="C38" i="472"/>
  <c r="G38" i="472"/>
  <c r="G52" i="470"/>
  <c r="AI7" i="475"/>
  <c r="BB7" i="471"/>
  <c r="AS9" i="471"/>
  <c r="AI9" i="475"/>
  <c r="H51" i="469"/>
  <c r="H38" i="472"/>
  <c r="BB8" i="471"/>
  <c r="Y8" i="475"/>
  <c r="AI9" i="471"/>
  <c r="AB7" i="475"/>
  <c r="AL9" i="296"/>
  <c r="BF6" i="471"/>
  <c r="M39" i="469"/>
  <c r="W39" i="469"/>
  <c r="K38" i="472"/>
  <c r="N39" i="469"/>
  <c r="K39" i="478"/>
  <c r="N37" i="469"/>
  <c r="K36" i="472"/>
  <c r="K51" i="469"/>
  <c r="V37" i="469"/>
  <c r="W37" i="469"/>
  <c r="M37" i="469"/>
  <c r="J36" i="472"/>
  <c r="AJ6" i="475"/>
  <c r="BD6" i="296"/>
  <c r="BD7" i="296"/>
  <c r="AT9" i="296"/>
  <c r="BD9" i="296"/>
  <c r="AB6" i="475"/>
  <c r="BD8" i="296"/>
  <c r="AJ8" i="475"/>
  <c r="Z8" i="475"/>
  <c r="BC8" i="471"/>
  <c r="AJ9" i="471"/>
  <c r="AJ7" i="475"/>
  <c r="AT9" i="471"/>
  <c r="AJ9" i="475"/>
  <c r="BC7" i="471"/>
  <c r="Y9" i="475"/>
  <c r="BB9" i="471"/>
  <c r="BG6" i="471"/>
  <c r="AC7" i="475"/>
  <c r="AK6" i="475"/>
  <c r="BE6" i="296"/>
  <c r="AM9" i="296"/>
  <c r="AC6" i="475"/>
  <c r="AK8" i="475"/>
  <c r="BE8" i="296"/>
  <c r="BE7" i="296"/>
  <c r="AU9" i="296"/>
  <c r="BE9" i="296"/>
  <c r="AN9" i="296"/>
  <c r="AA8" i="475"/>
  <c r="BD8" i="471"/>
  <c r="AK9" i="471"/>
  <c r="AD7" i="475"/>
  <c r="AK7" i="475"/>
  <c r="AU9" i="471"/>
  <c r="AK9" i="475"/>
  <c r="BD7" i="471"/>
  <c r="BC9" i="471"/>
  <c r="Z9" i="475"/>
  <c r="AL6" i="475"/>
  <c r="BF6" i="296"/>
  <c r="BF7" i="296"/>
  <c r="AV9" i="296"/>
  <c r="BF9" i="296"/>
  <c r="AD6" i="475"/>
  <c r="BF8" i="296"/>
  <c r="AL8" i="475"/>
  <c r="BE8" i="471"/>
  <c r="AB8" i="475"/>
  <c r="AL9" i="471"/>
  <c r="BD9" i="471"/>
  <c r="AA9" i="475"/>
  <c r="AL7" i="475"/>
  <c r="AV9" i="471"/>
  <c r="AL9" i="475"/>
  <c r="BE7" i="471"/>
  <c r="AM6" i="475"/>
  <c r="BG6" i="296"/>
  <c r="AM8" i="475"/>
  <c r="BG8" i="296"/>
  <c r="BG7" i="296"/>
  <c r="AW9" i="296"/>
  <c r="BG9" i="296"/>
  <c r="AM7" i="475"/>
  <c r="BF7" i="471"/>
  <c r="AC8" i="475"/>
  <c r="BF8" i="471"/>
  <c r="BE9" i="471"/>
  <c r="AB9" i="475"/>
  <c r="AN6" i="475"/>
  <c r="BH6" i="296"/>
  <c r="BH8" i="296"/>
  <c r="AN8" i="475"/>
  <c r="BH7" i="296"/>
  <c r="AX9" i="296"/>
  <c r="BH9" i="296"/>
  <c r="AN7" i="475"/>
  <c r="BG7" i="471"/>
  <c r="BG8" i="471"/>
  <c r="AD8" i="475"/>
  <c r="AM9" i="475"/>
  <c r="BF9" i="471"/>
  <c r="AC9" i="475"/>
  <c r="AD9" i="475"/>
  <c r="BG9" i="471"/>
  <c r="AN9" i="475"/>
  <c r="AB8" i="570"/>
  <c r="V8" i="570"/>
  <c r="Z8" i="570"/>
  <c r="AA8" i="570"/>
  <c r="X8" i="570"/>
  <c r="Y8" i="570"/>
  <c r="U8" i="570"/>
  <c r="W8" i="570"/>
  <c r="AC8" i="570"/>
  <c r="I22" i="486"/>
  <c r="V12" i="486"/>
  <c r="K14" i="486"/>
  <c r="X8" i="486"/>
  <c r="H8" i="548"/>
  <c r="C4" i="548"/>
  <c r="I7" i="486"/>
  <c r="I23" i="486"/>
  <c r="V13" i="486"/>
  <c r="I12" i="486"/>
  <c r="V6" i="486"/>
  <c r="E8" i="548"/>
  <c r="C8" i="548"/>
  <c r="G8" i="548"/>
  <c r="I15" i="486"/>
  <c r="V9" i="486"/>
  <c r="C13" i="287"/>
  <c r="P8" i="287"/>
  <c r="P6" i="287"/>
  <c r="L13" i="551"/>
  <c r="K13" i="551"/>
  <c r="G14" i="551"/>
  <c r="G28" i="551"/>
  <c r="G21" i="551"/>
  <c r="E9" i="230"/>
  <c r="G35" i="551"/>
  <c r="M11" i="551"/>
  <c r="M7" i="551"/>
  <c r="G33" i="503"/>
  <c r="AA31" i="503"/>
  <c r="AA22" i="503"/>
  <c r="D47" i="503"/>
  <c r="D48" i="503"/>
  <c r="K47" i="503"/>
  <c r="M47" i="503"/>
  <c r="M48" i="503"/>
  <c r="P47" i="503"/>
  <c r="R46" i="503"/>
  <c r="Y46" i="503"/>
  <c r="AA46" i="503"/>
  <c r="AA39" i="503"/>
  <c r="M39" i="503"/>
  <c r="I18" i="359"/>
  <c r="I20" i="359"/>
  <c r="H18" i="359"/>
  <c r="H20" i="359"/>
  <c r="J18" i="359"/>
  <c r="J20" i="359"/>
  <c r="AE9" i="359"/>
  <c r="T15" i="359"/>
  <c r="U15" i="359"/>
  <c r="W15" i="359"/>
  <c r="Y15" i="359"/>
  <c r="W9" i="359"/>
  <c r="Y9" i="359"/>
  <c r="AA9" i="359"/>
  <c r="AC9" i="359"/>
  <c r="AE12" i="359"/>
  <c r="V9" i="359"/>
  <c r="X9" i="359"/>
  <c r="Z9" i="359"/>
  <c r="AB9" i="359"/>
  <c r="AD9" i="359"/>
  <c r="S15" i="359"/>
  <c r="W18" i="359"/>
  <c r="W20" i="359"/>
  <c r="AA15" i="359"/>
  <c r="AC15" i="359"/>
  <c r="K20" i="359"/>
  <c r="X12" i="359"/>
  <c r="Z12" i="359"/>
  <c r="AB12" i="359"/>
  <c r="AD12" i="359"/>
  <c r="Z12" i="507"/>
  <c r="W9" i="507"/>
  <c r="Y9" i="507"/>
  <c r="AG9" i="359"/>
  <c r="AH12" i="359"/>
  <c r="S15" i="507"/>
  <c r="W12" i="507"/>
  <c r="AG12" i="359"/>
  <c r="AB13" i="507"/>
  <c r="AL13" i="359"/>
  <c r="AI6" i="359"/>
  <c r="Y6" i="507"/>
  <c r="X9" i="507"/>
  <c r="AA13" i="507"/>
  <c r="AK13" i="359"/>
  <c r="T15" i="507"/>
  <c r="AG6" i="359"/>
  <c r="V6" i="507"/>
  <c r="BG19" i="558"/>
  <c r="R22" i="558"/>
  <c r="BF19" i="558"/>
  <c r="AA22" i="558"/>
  <c r="AT19" i="558"/>
  <c r="M22" i="558"/>
  <c r="AL22" i="558"/>
  <c r="AG22" i="558"/>
  <c r="B22" i="558"/>
  <c r="J22" i="558"/>
  <c r="N22" i="558"/>
  <c r="V22" i="558"/>
  <c r="Z22" i="558"/>
  <c r="AU21" i="558"/>
  <c r="AQ21" i="558"/>
  <c r="BB21" i="558"/>
  <c r="AX21" i="558"/>
  <c r="AT21" i="558"/>
  <c r="BE21" i="558"/>
  <c r="BE19" i="558"/>
  <c r="BE20" i="558"/>
  <c r="BE22" i="558"/>
  <c r="BA21" i="558"/>
  <c r="AS21" i="558"/>
  <c r="AV20" i="558"/>
  <c r="AV21" i="558"/>
  <c r="AV22" i="558"/>
  <c r="AY20" i="558"/>
  <c r="AU20" i="558"/>
  <c r="AQ20" i="558"/>
  <c r="BB20" i="558"/>
  <c r="AX20" i="558"/>
  <c r="AJ22" i="558"/>
  <c r="P22" i="558"/>
  <c r="Q22" i="558"/>
  <c r="H22" i="558"/>
  <c r="D22" i="558"/>
  <c r="AR19" i="558"/>
  <c r="BG22" i="558"/>
  <c r="AM22" i="558"/>
  <c r="BF20" i="558"/>
  <c r="C22" i="558"/>
  <c r="L22" i="558"/>
  <c r="AC22" i="558"/>
  <c r="Y22" i="558"/>
  <c r="AF22" i="558"/>
  <c r="AB22" i="558"/>
  <c r="X22" i="558"/>
  <c r="AW21" i="558"/>
  <c r="BD21" i="558"/>
  <c r="AZ21" i="558"/>
  <c r="AR21" i="558"/>
  <c r="AY21" i="558"/>
  <c r="AT20" i="558"/>
  <c r="AT22" i="558"/>
  <c r="BA20" i="558"/>
  <c r="AW20" i="558"/>
  <c r="AS20" i="558"/>
  <c r="BD20" i="558"/>
  <c r="AZ20" i="558"/>
  <c r="AR20" i="558"/>
  <c r="AR22" i="558"/>
  <c r="AX19" i="558"/>
  <c r="BC19" i="558"/>
  <c r="AY19" i="558"/>
  <c r="AQ19" i="558"/>
  <c r="AK22" i="558"/>
  <c r="AI22" i="558"/>
  <c r="BF21" i="558"/>
  <c r="G22" i="558"/>
  <c r="AE22" i="558"/>
  <c r="W22" i="558"/>
  <c r="AP21" i="558"/>
  <c r="AP20" i="558"/>
  <c r="BC20" i="558"/>
  <c r="BA19" i="558"/>
  <c r="AS19" i="558"/>
  <c r="AS22" i="558"/>
  <c r="BB19" i="558"/>
  <c r="AW22" i="558"/>
  <c r="AX22" i="558"/>
  <c r="BC22" i="558"/>
  <c r="BF13" i="484"/>
  <c r="BG21" i="484"/>
  <c r="BB21" i="484"/>
  <c r="BG20" i="484"/>
  <c r="N24" i="484"/>
  <c r="R24" i="484"/>
  <c r="BH19" i="484"/>
  <c r="I24" i="484"/>
  <c r="C24" i="484"/>
  <c r="DF13" i="484"/>
  <c r="CN9" i="484"/>
  <c r="BF19" i="484"/>
  <c r="BB12" i="484"/>
  <c r="DN13" i="484"/>
  <c r="BC15" i="484"/>
  <c r="BF20" i="484"/>
  <c r="DP13" i="484"/>
  <c r="AV20" i="484"/>
  <c r="CT13" i="484"/>
  <c r="C17" i="482"/>
  <c r="BA20" i="484"/>
  <c r="CV13" i="484"/>
  <c r="AL22" i="484"/>
  <c r="P24" i="484"/>
  <c r="AG19" i="484"/>
  <c r="BG19" i="484"/>
  <c r="BD15" i="484"/>
  <c r="J24" i="484"/>
  <c r="AN24" i="484"/>
  <c r="DO13" i="484"/>
  <c r="F24" i="484"/>
  <c r="H24" i="484"/>
  <c r="DA15" i="484"/>
  <c r="BA19" i="484"/>
  <c r="BC19" i="484"/>
  <c r="CX9" i="484"/>
  <c r="BE20" i="484"/>
  <c r="BH20" i="484"/>
  <c r="BA9" i="484"/>
  <c r="AV21" i="484"/>
  <c r="BF21" i="484"/>
  <c r="BH21" i="484"/>
  <c r="M14" i="503"/>
  <c r="D25" i="503"/>
  <c r="AA14" i="503"/>
  <c r="J33" i="503"/>
  <c r="U40" i="503"/>
  <c r="G9" i="503"/>
  <c r="R9" i="503"/>
  <c r="AA30" i="503"/>
  <c r="D17" i="503"/>
  <c r="U17" i="503"/>
  <c r="G17" i="503"/>
  <c r="R17" i="503"/>
  <c r="G25" i="503"/>
  <c r="D38" i="503"/>
  <c r="D40" i="503"/>
  <c r="U25" i="503"/>
  <c r="M31" i="503"/>
  <c r="M24" i="503"/>
  <c r="AA7" i="503"/>
  <c r="J17" i="503"/>
  <c r="M16" i="503"/>
  <c r="AA16" i="503"/>
  <c r="J25" i="503"/>
  <c r="G40" i="503"/>
  <c r="M30" i="503"/>
  <c r="D9" i="503"/>
  <c r="U9" i="503"/>
  <c r="AA8" i="503"/>
  <c r="M15" i="503"/>
  <c r="M7" i="503"/>
  <c r="R40" i="503"/>
  <c r="M8" i="503"/>
  <c r="X17" i="503"/>
  <c r="AA23" i="503"/>
  <c r="U33" i="503"/>
  <c r="M32" i="503"/>
  <c r="K38" i="503"/>
  <c r="Y38" i="503"/>
  <c r="J40" i="503"/>
  <c r="X25" i="503"/>
  <c r="AA24" i="503"/>
  <c r="X33" i="503"/>
  <c r="X40" i="503"/>
  <c r="AA6" i="503"/>
  <c r="X9" i="503"/>
  <c r="AA15" i="503"/>
  <c r="M22" i="503"/>
  <c r="M25" i="503"/>
  <c r="R33" i="503"/>
  <c r="J9" i="503"/>
  <c r="AA38" i="503"/>
  <c r="R25" i="503"/>
  <c r="AA32" i="503"/>
  <c r="AR21" i="484"/>
  <c r="AH21" i="484"/>
  <c r="AG20" i="484"/>
  <c r="H5" i="537"/>
  <c r="AK20" i="484"/>
  <c r="AD16" i="483"/>
  <c r="D19" i="482"/>
  <c r="D21" i="482"/>
  <c r="AP12" i="484"/>
  <c r="E18" i="482"/>
  <c r="F6" i="537"/>
  <c r="AI15" i="484"/>
  <c r="F17" i="482"/>
  <c r="AJ20" i="484"/>
  <c r="AS9" i="484"/>
  <c r="C18" i="482"/>
  <c r="D6" i="537"/>
  <c r="C31" i="482"/>
  <c r="G31" i="482"/>
  <c r="AZ12" i="484"/>
  <c r="BA16" i="484"/>
  <c r="B17" i="482"/>
  <c r="H21" i="482"/>
  <c r="I7" i="537"/>
  <c r="AP19" i="484"/>
  <c r="B30" i="482"/>
  <c r="AS19" i="484"/>
  <c r="E17" i="482"/>
  <c r="E19" i="482"/>
  <c r="AI12" i="484"/>
  <c r="AP16" i="484"/>
  <c r="AZ16" i="484"/>
  <c r="AF16" i="484"/>
  <c r="G16" i="482"/>
  <c r="AL9" i="484"/>
  <c r="AK9" i="484"/>
  <c r="J6" i="537"/>
  <c r="H33" i="482"/>
  <c r="BE9" i="484"/>
  <c r="F4" i="537"/>
  <c r="E30" i="482"/>
  <c r="F31" i="482"/>
  <c r="AQ19" i="484"/>
  <c r="AZ9" i="484"/>
  <c r="AP9" i="484"/>
  <c r="AF9" i="484"/>
  <c r="AQ12" i="484"/>
  <c r="BA12" i="484"/>
  <c r="AT16" i="484"/>
  <c r="BD16" i="484"/>
  <c r="H31" i="482"/>
  <c r="AL20" i="484"/>
  <c r="I5" i="537"/>
  <c r="K5" i="537"/>
  <c r="AF19" i="484"/>
  <c r="D4" i="537"/>
  <c r="E6" i="537"/>
  <c r="D32" i="482"/>
  <c r="F18" i="482"/>
  <c r="AS15" i="484"/>
  <c r="AW21" i="484"/>
  <c r="AM21" i="484"/>
  <c r="I32" i="482"/>
  <c r="AT12" i="484"/>
  <c r="AR19" i="484"/>
  <c r="D30" i="482"/>
  <c r="AH19" i="484"/>
  <c r="F16" i="482"/>
  <c r="AJ9" i="484"/>
  <c r="AR16" i="484"/>
  <c r="BB16" i="484"/>
  <c r="AH16" i="484"/>
  <c r="G18" i="482"/>
  <c r="AU16" i="484"/>
  <c r="AK16" i="484"/>
  <c r="BE16" i="484"/>
  <c r="AV19" i="484"/>
  <c r="AL19" i="484"/>
  <c r="E32" i="482"/>
  <c r="AU9" i="484"/>
  <c r="C4" i="537"/>
  <c r="AI19" i="484"/>
  <c r="BD12" i="484"/>
  <c r="BC12" i="484"/>
  <c r="AS12" i="484"/>
  <c r="AR20" i="484"/>
  <c r="D31" i="482"/>
  <c r="AH20" i="484"/>
  <c r="AH9" i="484"/>
  <c r="BB9" i="484"/>
  <c r="AH15" i="484"/>
  <c r="BB15" i="484"/>
  <c r="B18" i="482"/>
  <c r="AW19" i="484"/>
  <c r="AW20" i="484"/>
  <c r="AM19" i="484"/>
  <c r="AF18" i="478"/>
  <c r="I39" i="479"/>
  <c r="I51" i="479"/>
  <c r="K51" i="479"/>
  <c r="I48" i="479"/>
  <c r="AP9" i="476"/>
  <c r="AZ7" i="476"/>
  <c r="AF8" i="481"/>
  <c r="AF9" i="476"/>
  <c r="AF9" i="481"/>
  <c r="G9" i="481"/>
  <c r="X9" i="476"/>
  <c r="X9" i="481"/>
  <c r="C9" i="481"/>
  <c r="Y9" i="476"/>
  <c r="Y9" i="481"/>
  <c r="AH7" i="481"/>
  <c r="H9" i="481"/>
  <c r="AZ8" i="476"/>
  <c r="AZ6" i="476"/>
  <c r="BA8" i="476"/>
  <c r="AG8" i="481"/>
  <c r="AH8" i="476"/>
  <c r="AQ9" i="476"/>
  <c r="AW8" i="476"/>
  <c r="AL8" i="481"/>
  <c r="B9" i="481"/>
  <c r="AC9" i="476"/>
  <c r="AF7" i="481"/>
  <c r="Z9" i="476"/>
  <c r="Z9" i="481"/>
  <c r="AF19" i="473"/>
  <c r="B76" i="525"/>
  <c r="DO14" i="484"/>
  <c r="DE14" i="484"/>
  <c r="CU14" i="484"/>
  <c r="K31" i="478"/>
  <c r="B79" i="525"/>
  <c r="D18" i="478"/>
  <c r="D19" i="473"/>
  <c r="D20" i="478"/>
  <c r="C34" i="478"/>
  <c r="C48" i="473"/>
  <c r="Z8" i="478"/>
  <c r="J50" i="473"/>
  <c r="J36" i="478"/>
  <c r="W16" i="478"/>
  <c r="N13" i="478"/>
  <c r="Q13" i="478"/>
  <c r="K27" i="478"/>
  <c r="CQ15" i="484"/>
  <c r="CP15" i="484"/>
  <c r="K25" i="478"/>
  <c r="T16" i="473"/>
  <c r="T19" i="473"/>
  <c r="G49" i="473"/>
  <c r="G35" i="478"/>
  <c r="D24" i="478"/>
  <c r="H31" i="478"/>
  <c r="E13" i="478"/>
  <c r="E24" i="478"/>
  <c r="CZ15" i="484"/>
  <c r="N19" i="473"/>
  <c r="J51" i="473"/>
  <c r="Z20" i="478"/>
  <c r="J29" i="478"/>
  <c r="E50" i="473"/>
  <c r="E36" i="478"/>
  <c r="I25" i="478"/>
  <c r="DO17" i="484"/>
  <c r="CU17" i="484"/>
  <c r="DE17" i="484"/>
  <c r="T17" i="478"/>
  <c r="R17" i="478"/>
  <c r="D27" i="478"/>
  <c r="W9" i="478"/>
  <c r="G19" i="473"/>
  <c r="G20" i="478"/>
  <c r="K19" i="473"/>
  <c r="K16" i="478"/>
  <c r="G24" i="478"/>
  <c r="F24" i="478"/>
  <c r="B12" i="478"/>
  <c r="B12" i="479"/>
  <c r="Y16" i="478"/>
  <c r="Z15" i="473"/>
  <c r="Z16" i="478"/>
  <c r="DH9" i="484"/>
  <c r="H15" i="473"/>
  <c r="O17" i="478"/>
  <c r="O19" i="473"/>
  <c r="O20" i="478"/>
  <c r="Q16" i="473"/>
  <c r="E17" i="473"/>
  <c r="E18" i="478"/>
  <c r="C27" i="478"/>
  <c r="U18" i="478"/>
  <c r="W17" i="473"/>
  <c r="W18" i="478"/>
  <c r="Z7" i="478"/>
  <c r="C16" i="478"/>
  <c r="C19" i="473"/>
  <c r="K9" i="478"/>
  <c r="W12" i="478"/>
  <c r="I19" i="473"/>
  <c r="I20" i="478"/>
  <c r="I16" i="478"/>
  <c r="T98" i="525"/>
  <c r="E84" i="525"/>
  <c r="H42" i="525"/>
  <c r="N42" i="525"/>
  <c r="AE9" i="471"/>
  <c r="BH8" i="471"/>
  <c r="AY9" i="471"/>
  <c r="AO9" i="475"/>
  <c r="AO9" i="471"/>
  <c r="M32" i="469"/>
  <c r="X32" i="469"/>
  <c r="L31" i="472"/>
  <c r="N32" i="469"/>
  <c r="AF13" i="472"/>
  <c r="AE19" i="472"/>
  <c r="X36" i="469"/>
  <c r="L35" i="472"/>
  <c r="L50" i="469"/>
  <c r="AF17" i="472"/>
  <c r="M30" i="469"/>
  <c r="N30" i="469"/>
  <c r="AE17" i="472"/>
  <c r="L29" i="472"/>
  <c r="P5" i="287"/>
  <c r="F13" i="287"/>
  <c r="S5" i="287"/>
  <c r="M9" i="551"/>
  <c r="F9" i="230"/>
  <c r="M10" i="551"/>
  <c r="G9" i="230"/>
  <c r="D9" i="230"/>
  <c r="M8" i="551"/>
  <c r="AA40" i="503"/>
  <c r="AA17" i="503"/>
  <c r="M17" i="503"/>
  <c r="Y47" i="503"/>
  <c r="AA47" i="503"/>
  <c r="AA48" i="503"/>
  <c r="R47" i="503"/>
  <c r="R48" i="503"/>
  <c r="AH9" i="359"/>
  <c r="V15" i="359"/>
  <c r="X18" i="359"/>
  <c r="X20" i="359"/>
  <c r="AJ12" i="359"/>
  <c r="X15" i="359"/>
  <c r="AN13" i="359"/>
  <c r="AD13" i="507"/>
  <c r="AM13" i="359"/>
  <c r="AC13" i="507"/>
  <c r="AI9" i="359"/>
  <c r="AE15" i="359"/>
  <c r="U15" i="507"/>
  <c r="AL12" i="359"/>
  <c r="AB12" i="507"/>
  <c r="AN12" i="359"/>
  <c r="V15" i="507"/>
  <c r="AF15" i="359"/>
  <c r="AJ9" i="359"/>
  <c r="Z9" i="507"/>
  <c r="AK9" i="359"/>
  <c r="AA9" i="507"/>
  <c r="AH6" i="359"/>
  <c r="X6" i="507"/>
  <c r="AK6" i="359"/>
  <c r="W20" i="507"/>
  <c r="W22" i="507"/>
  <c r="Y12" i="507"/>
  <c r="AI12" i="359"/>
  <c r="BF22" i="558"/>
  <c r="AP22" i="558"/>
  <c r="AQ22" i="558"/>
  <c r="AZ22" i="558"/>
  <c r="BB22" i="558"/>
  <c r="AU22" i="558"/>
  <c r="BA22" i="558"/>
  <c r="AY22" i="558"/>
  <c r="BD22" i="558"/>
  <c r="AB24" i="484"/>
  <c r="AV22" i="484"/>
  <c r="DE13" i="484"/>
  <c r="S24" i="484"/>
  <c r="AC24" i="484"/>
  <c r="BG24" i="484"/>
  <c r="AR22" i="484"/>
  <c r="AN21" i="484"/>
  <c r="AN19" i="484"/>
  <c r="AN20" i="484"/>
  <c r="BB20" i="484"/>
  <c r="Z24" i="484"/>
  <c r="DJ15" i="484"/>
  <c r="G24" i="484"/>
  <c r="BB19" i="484"/>
  <c r="BH22" i="484"/>
  <c r="T24" i="484"/>
  <c r="AD24" i="484"/>
  <c r="BH24" i="484"/>
  <c r="AX24" i="484"/>
  <c r="L24" i="484"/>
  <c r="B24" i="484"/>
  <c r="E24" i="484"/>
  <c r="D24" i="484"/>
  <c r="AH24" i="484"/>
  <c r="BF22" i="484"/>
  <c r="BC22" i="484"/>
  <c r="O24" i="484"/>
  <c r="M24" i="484"/>
  <c r="AZ19" i="484"/>
  <c r="AH22" i="484"/>
  <c r="M33" i="503"/>
  <c r="M9" i="503"/>
  <c r="AA25" i="503"/>
  <c r="AA33" i="503"/>
  <c r="AA9" i="503"/>
  <c r="M38" i="503"/>
  <c r="M40" i="503"/>
  <c r="AT20" i="484"/>
  <c r="G5" i="537"/>
  <c r="D5" i="537"/>
  <c r="AQ20" i="484"/>
  <c r="AG21" i="484"/>
  <c r="E7" i="537"/>
  <c r="BD20" i="484"/>
  <c r="AI21" i="484"/>
  <c r="AS21" i="484"/>
  <c r="BA21" i="484"/>
  <c r="AQ21" i="484"/>
  <c r="C19" i="482"/>
  <c r="D7" i="537"/>
  <c r="BC21" i="484"/>
  <c r="C32" i="482"/>
  <c r="B31" i="482"/>
  <c r="C5" i="537"/>
  <c r="AZ20" i="484"/>
  <c r="AF20" i="484"/>
  <c r="AP20" i="484"/>
  <c r="AM24" i="484"/>
  <c r="AK19" i="484"/>
  <c r="BE19" i="484"/>
  <c r="AU19" i="484"/>
  <c r="H4" i="537"/>
  <c r="G30" i="482"/>
  <c r="G19" i="482"/>
  <c r="BC20" i="484"/>
  <c r="AS20" i="484"/>
  <c r="E31" i="482"/>
  <c r="AI20" i="484"/>
  <c r="F5" i="537"/>
  <c r="B32" i="482"/>
  <c r="AP21" i="484"/>
  <c r="C6" i="537"/>
  <c r="AF21" i="484"/>
  <c r="AZ21" i="484"/>
  <c r="B19" i="482"/>
  <c r="G6" i="537"/>
  <c r="AJ21" i="484"/>
  <c r="BD21" i="484"/>
  <c r="F32" i="482"/>
  <c r="AT21" i="484"/>
  <c r="D33" i="482"/>
  <c r="AR24" i="484"/>
  <c r="F19" i="482"/>
  <c r="BD19" i="484"/>
  <c r="F30" i="482"/>
  <c r="G4" i="537"/>
  <c r="AT19" i="484"/>
  <c r="AJ19" i="484"/>
  <c r="I33" i="482"/>
  <c r="E21" i="482"/>
  <c r="F7" i="537"/>
  <c r="AI22" i="484"/>
  <c r="AS22" i="484"/>
  <c r="J33" i="482"/>
  <c r="K7" i="537"/>
  <c r="AX22" i="484"/>
  <c r="AN22" i="484"/>
  <c r="BF24" i="484"/>
  <c r="AL24" i="484"/>
  <c r="AV24" i="484"/>
  <c r="G32" i="482"/>
  <c r="BE21" i="484"/>
  <c r="H6" i="537"/>
  <c r="AK21" i="484"/>
  <c r="AU21" i="484"/>
  <c r="AG22" i="484"/>
  <c r="J7" i="537"/>
  <c r="AW22" i="484"/>
  <c r="AM22" i="484"/>
  <c r="BG22" i="484"/>
  <c r="AF20" i="469"/>
  <c r="AF20" i="478"/>
  <c r="L39" i="473"/>
  <c r="L50" i="473"/>
  <c r="M36" i="473"/>
  <c r="N36" i="473"/>
  <c r="L36" i="478"/>
  <c r="J51" i="479"/>
  <c r="AZ9" i="476"/>
  <c r="BA7" i="476"/>
  <c r="BB7" i="476"/>
  <c r="AG7" i="481"/>
  <c r="AI8" i="476"/>
  <c r="AH8" i="481"/>
  <c r="BB8" i="476"/>
  <c r="AM8" i="481"/>
  <c r="AX8" i="476"/>
  <c r="AG6" i="481"/>
  <c r="AG9" i="476"/>
  <c r="BA6" i="476"/>
  <c r="AI7" i="481"/>
  <c r="BC7" i="476"/>
  <c r="AR9" i="476"/>
  <c r="J49" i="473"/>
  <c r="J35" i="478"/>
  <c r="Q17" i="478"/>
  <c r="Q19" i="473"/>
  <c r="K48" i="473"/>
  <c r="K34" i="478"/>
  <c r="K37" i="478"/>
  <c r="CR15" i="484"/>
  <c r="DB15" i="484"/>
  <c r="C31" i="478"/>
  <c r="D48" i="473"/>
  <c r="D37" i="478"/>
  <c r="D34" i="478"/>
  <c r="K49" i="473"/>
  <c r="K35" i="478"/>
  <c r="DF14" i="484"/>
  <c r="CV14" i="484"/>
  <c r="DP14" i="484"/>
  <c r="E19" i="473"/>
  <c r="C20" i="478"/>
  <c r="I48" i="473"/>
  <c r="I34" i="478"/>
  <c r="F31" i="478"/>
  <c r="J26" i="478"/>
  <c r="H24" i="478"/>
  <c r="E27" i="478"/>
  <c r="C49" i="473"/>
  <c r="C35" i="478"/>
  <c r="F37" i="478"/>
  <c r="F48" i="473"/>
  <c r="F34" i="478"/>
  <c r="E39" i="473"/>
  <c r="K20" i="478"/>
  <c r="I27" i="478"/>
  <c r="DN10" i="484"/>
  <c r="DD10" i="484"/>
  <c r="CT10" i="484"/>
  <c r="E48" i="473"/>
  <c r="E34" i="478"/>
  <c r="G31" i="478"/>
  <c r="W19" i="473"/>
  <c r="H16" i="478"/>
  <c r="H19" i="473"/>
  <c r="CV17" i="484"/>
  <c r="DF17" i="484"/>
  <c r="DP17" i="484"/>
  <c r="T20" i="478"/>
  <c r="H39" i="473"/>
  <c r="I30" i="478"/>
  <c r="DH12" i="484"/>
  <c r="CN12" i="484"/>
  <c r="CX12" i="484"/>
  <c r="K50" i="473"/>
  <c r="K36" i="478"/>
  <c r="G34" i="478"/>
  <c r="G48" i="473"/>
  <c r="G37" i="478"/>
  <c r="D35" i="478"/>
  <c r="D49" i="473"/>
  <c r="CO9" i="484"/>
  <c r="CY9" i="484"/>
  <c r="DI9" i="484"/>
  <c r="CN19" i="484"/>
  <c r="CX19" i="484"/>
  <c r="DH19" i="484"/>
  <c r="N20" i="478"/>
  <c r="F39" i="473"/>
  <c r="H50" i="473"/>
  <c r="H36" i="478"/>
  <c r="AE9" i="475"/>
  <c r="BH9" i="471"/>
  <c r="AF16" i="472"/>
  <c r="L27" i="472"/>
  <c r="X28" i="469"/>
  <c r="M28" i="469"/>
  <c r="N28" i="469"/>
  <c r="L34" i="472"/>
  <c r="L49" i="469"/>
  <c r="X35" i="469"/>
  <c r="L37" i="469"/>
  <c r="X27" i="469"/>
  <c r="N27" i="469"/>
  <c r="L26" i="472"/>
  <c r="M27" i="469"/>
  <c r="Z15" i="359"/>
  <c r="Y18" i="359"/>
  <c r="Y20" i="359"/>
  <c r="AM9" i="359"/>
  <c r="AC9" i="507"/>
  <c r="W15" i="507"/>
  <c r="AG15" i="359"/>
  <c r="AA12" i="507"/>
  <c r="AM12" i="359"/>
  <c r="AK12" i="359"/>
  <c r="Z6" i="507"/>
  <c r="AJ6" i="359"/>
  <c r="AL9" i="359"/>
  <c r="AB9" i="507"/>
  <c r="X15" i="507"/>
  <c r="AH15" i="359"/>
  <c r="X20" i="507"/>
  <c r="X22" i="507"/>
  <c r="AW24" i="484"/>
  <c r="W24" i="484"/>
  <c r="V24" i="484"/>
  <c r="Y24" i="484"/>
  <c r="BC24" i="484"/>
  <c r="X24" i="484"/>
  <c r="BB24" i="484"/>
  <c r="BB22" i="484"/>
  <c r="AA24" i="484"/>
  <c r="DK15" i="484"/>
  <c r="BA22" i="484"/>
  <c r="AQ22" i="484"/>
  <c r="C21" i="482"/>
  <c r="C33" i="482"/>
  <c r="AQ24" i="484"/>
  <c r="BA24" i="484"/>
  <c r="AS24" i="484"/>
  <c r="E33" i="482"/>
  <c r="AI24" i="484"/>
  <c r="G7" i="537"/>
  <c r="BD22" i="484"/>
  <c r="AT22" i="484"/>
  <c r="AJ22" i="484"/>
  <c r="F21" i="482"/>
  <c r="AU22" i="484"/>
  <c r="H7" i="537"/>
  <c r="AK22" i="484"/>
  <c r="G21" i="482"/>
  <c r="BE22" i="484"/>
  <c r="AP22" i="484"/>
  <c r="AZ22" i="484"/>
  <c r="B21" i="482"/>
  <c r="AF22" i="484"/>
  <c r="C7" i="537"/>
  <c r="M37" i="473"/>
  <c r="L37" i="478"/>
  <c r="N37" i="473"/>
  <c r="N39" i="473"/>
  <c r="L39" i="469"/>
  <c r="L39" i="478"/>
  <c r="L51" i="473"/>
  <c r="C39" i="473"/>
  <c r="O39" i="473"/>
  <c r="D39" i="473"/>
  <c r="P39" i="473"/>
  <c r="Q39" i="473"/>
  <c r="R39" i="473"/>
  <c r="G39" i="473"/>
  <c r="S39" i="473"/>
  <c r="T39" i="473"/>
  <c r="I39" i="473"/>
  <c r="U39" i="473"/>
  <c r="V39" i="473"/>
  <c r="W39" i="473"/>
  <c r="X39" i="473"/>
  <c r="M39" i="473"/>
  <c r="AN8" i="481"/>
  <c r="AY8" i="476"/>
  <c r="AO8" i="481"/>
  <c r="AH9" i="476"/>
  <c r="AH6" i="481"/>
  <c r="BB6" i="476"/>
  <c r="BA9" i="476"/>
  <c r="AG9" i="481"/>
  <c r="AS9" i="476"/>
  <c r="AJ7" i="481"/>
  <c r="AI8" i="481"/>
  <c r="BC8" i="476"/>
  <c r="AJ8" i="476"/>
  <c r="DI12" i="484"/>
  <c r="CO12" i="484"/>
  <c r="CY12" i="484"/>
  <c r="F39" i="478"/>
  <c r="F51" i="473"/>
  <c r="H39" i="478"/>
  <c r="H51" i="473"/>
  <c r="G36" i="478"/>
  <c r="G50" i="473"/>
  <c r="E51" i="473"/>
  <c r="E39" i="478"/>
  <c r="CN20" i="484"/>
  <c r="DH20" i="484"/>
  <c r="CX20" i="484"/>
  <c r="J48" i="473"/>
  <c r="J34" i="478"/>
  <c r="F50" i="473"/>
  <c r="F36" i="478"/>
  <c r="C50" i="473"/>
  <c r="C36" i="478"/>
  <c r="Q20" i="478"/>
  <c r="E49" i="473"/>
  <c r="E35" i="478"/>
  <c r="CO19" i="484"/>
  <c r="CY19" i="484"/>
  <c r="DI19" i="484"/>
  <c r="CP9" i="484"/>
  <c r="DJ9" i="484"/>
  <c r="CZ9" i="484"/>
  <c r="H20" i="478"/>
  <c r="E20" i="478"/>
  <c r="I36" i="478"/>
  <c r="I50" i="473"/>
  <c r="W20" i="478"/>
  <c r="E37" i="478"/>
  <c r="DO10" i="484"/>
  <c r="DE10" i="484"/>
  <c r="CU10" i="484"/>
  <c r="I35" i="478"/>
  <c r="I49" i="473"/>
  <c r="H37" i="478"/>
  <c r="H48" i="473"/>
  <c r="H34" i="478"/>
  <c r="DO11" i="484"/>
  <c r="CU11" i="484"/>
  <c r="DE11" i="484"/>
  <c r="I37" i="478"/>
  <c r="CN16" i="484"/>
  <c r="DH16" i="484"/>
  <c r="CX16" i="484"/>
  <c r="CS15" i="484"/>
  <c r="DC15" i="484"/>
  <c r="C37" i="478"/>
  <c r="AF19" i="472"/>
  <c r="X37" i="469"/>
  <c r="L36" i="472"/>
  <c r="L51" i="469"/>
  <c r="AB15" i="359"/>
  <c r="Z18" i="359"/>
  <c r="Z20" i="359"/>
  <c r="AN9" i="359"/>
  <c r="AD9" i="507"/>
  <c r="Y15" i="507"/>
  <c r="AI15" i="359"/>
  <c r="AJ15" i="359"/>
  <c r="Z15" i="507"/>
  <c r="Y20" i="507"/>
  <c r="Y22" i="507"/>
  <c r="AB6" i="507"/>
  <c r="AL6" i="359"/>
  <c r="DL15" i="484"/>
  <c r="AG24" i="484"/>
  <c r="AZ24" i="484"/>
  <c r="AP24" i="484"/>
  <c r="AF24" i="484"/>
  <c r="B33" i="482"/>
  <c r="BE24" i="484"/>
  <c r="AU24" i="484"/>
  <c r="AK24" i="484"/>
  <c r="G33" i="482"/>
  <c r="AT24" i="484"/>
  <c r="F33" i="482"/>
  <c r="AJ24" i="484"/>
  <c r="BD24" i="484"/>
  <c r="AJ8" i="481"/>
  <c r="AK8" i="476"/>
  <c r="BD8" i="476"/>
  <c r="BE7" i="476"/>
  <c r="AT9" i="476"/>
  <c r="AH9" i="481"/>
  <c r="BB9" i="476"/>
  <c r="BD7" i="476"/>
  <c r="AL6" i="481"/>
  <c r="AK7" i="481"/>
  <c r="AI9" i="476"/>
  <c r="AI6" i="481"/>
  <c r="BC6" i="476"/>
  <c r="I51" i="473"/>
  <c r="I39" i="478"/>
  <c r="G39" i="478"/>
  <c r="G51" i="473"/>
  <c r="C39" i="478"/>
  <c r="C51" i="473"/>
  <c r="CP19" i="484"/>
  <c r="DJ19" i="484"/>
  <c r="CZ19" i="484"/>
  <c r="DJ12" i="484"/>
  <c r="CZ12" i="484"/>
  <c r="CP12" i="484"/>
  <c r="CO16" i="484"/>
  <c r="DI16" i="484"/>
  <c r="CY16" i="484"/>
  <c r="DD15" i="484"/>
  <c r="CT15" i="484"/>
  <c r="DP10" i="484"/>
  <c r="CV10" i="484"/>
  <c r="DF10" i="484"/>
  <c r="J37" i="478"/>
  <c r="DI20" i="484"/>
  <c r="CO20" i="484"/>
  <c r="CY20" i="484"/>
  <c r="CX22" i="484"/>
  <c r="CN22" i="484"/>
  <c r="DH22" i="484"/>
  <c r="DF11" i="484"/>
  <c r="CV11" i="484"/>
  <c r="DP11" i="484"/>
  <c r="D51" i="473"/>
  <c r="D39" i="478"/>
  <c r="DA9" i="484"/>
  <c r="DK9" i="484"/>
  <c r="CQ9" i="484"/>
  <c r="CN21" i="484"/>
  <c r="CX21" i="484"/>
  <c r="DH21" i="484"/>
  <c r="L38" i="472"/>
  <c r="X39" i="469"/>
  <c r="AA18" i="359"/>
  <c r="AA20" i="359"/>
  <c r="AD15" i="359"/>
  <c r="AB20" i="359"/>
  <c r="AN6" i="359"/>
  <c r="AD6" i="507"/>
  <c r="AA15" i="507"/>
  <c r="AK15" i="359"/>
  <c r="AL15" i="359"/>
  <c r="AB15" i="507"/>
  <c r="AD15" i="507"/>
  <c r="Z20" i="507"/>
  <c r="Z22" i="507"/>
  <c r="DM15" i="484"/>
  <c r="AB7" i="481"/>
  <c r="AL8" i="476"/>
  <c r="AK8" i="481"/>
  <c r="BE8" i="476"/>
  <c r="AU9" i="476"/>
  <c r="BC9" i="476"/>
  <c r="AI9" i="481"/>
  <c r="BD6" i="476"/>
  <c r="AJ6" i="481"/>
  <c r="AJ9" i="476"/>
  <c r="AM6" i="481"/>
  <c r="CO22" i="484"/>
  <c r="CY22" i="484"/>
  <c r="DI22" i="484"/>
  <c r="DE15" i="484"/>
  <c r="CU15" i="484"/>
  <c r="CZ16" i="484"/>
  <c r="CP16" i="484"/>
  <c r="DJ16" i="484"/>
  <c r="DK12" i="484"/>
  <c r="DA12" i="484"/>
  <c r="CQ12" i="484"/>
  <c r="CY21" i="484"/>
  <c r="DI21" i="484"/>
  <c r="CO21" i="484"/>
  <c r="CR9" i="484"/>
  <c r="DL9" i="484"/>
  <c r="DB9" i="484"/>
  <c r="DJ20" i="484"/>
  <c r="CZ20" i="484"/>
  <c r="CP20" i="484"/>
  <c r="DK19" i="484"/>
  <c r="CQ19" i="484"/>
  <c r="DA19" i="484"/>
  <c r="AM15" i="359"/>
  <c r="AC15" i="507"/>
  <c r="S16" i="507"/>
  <c r="AN15" i="359"/>
  <c r="AA22" i="507"/>
  <c r="DN15" i="484"/>
  <c r="AN6" i="481"/>
  <c r="AM8" i="476"/>
  <c r="AB8" i="481"/>
  <c r="BF8" i="476"/>
  <c r="AL7" i="481"/>
  <c r="BG7" i="476"/>
  <c r="AV9" i="476"/>
  <c r="BD9" i="476"/>
  <c r="AJ9" i="481"/>
  <c r="BF7" i="476"/>
  <c r="AK6" i="481"/>
  <c r="BE6" i="476"/>
  <c r="AK9" i="476"/>
  <c r="AC7" i="481"/>
  <c r="DK16" i="484"/>
  <c r="DA16" i="484"/>
  <c r="CQ16" i="484"/>
  <c r="DJ21" i="484"/>
  <c r="CZ21" i="484"/>
  <c r="CP21" i="484"/>
  <c r="CQ20" i="484"/>
  <c r="DA20" i="484"/>
  <c r="DK20" i="484"/>
  <c r="DJ22" i="484"/>
  <c r="CP22" i="484"/>
  <c r="CZ22" i="484"/>
  <c r="DM9" i="484"/>
  <c r="CS9" i="484"/>
  <c r="DC9" i="484"/>
  <c r="CV15" i="484"/>
  <c r="DF15" i="484"/>
  <c r="CR19" i="484"/>
  <c r="DB19" i="484"/>
  <c r="DL19" i="484"/>
  <c r="CR12" i="484"/>
  <c r="DB12" i="484"/>
  <c r="DL12" i="484"/>
  <c r="DP15" i="484"/>
  <c r="DO15" i="484"/>
  <c r="AD7" i="481"/>
  <c r="AL9" i="476"/>
  <c r="AB6" i="481"/>
  <c r="BF6" i="476"/>
  <c r="AL9" i="481"/>
  <c r="AW9" i="476"/>
  <c r="AK9" i="481"/>
  <c r="BE9" i="476"/>
  <c r="AM7" i="481"/>
  <c r="AC8" i="481"/>
  <c r="AN8" i="476"/>
  <c r="AO8" i="476"/>
  <c r="BG8" i="476"/>
  <c r="DB20" i="484"/>
  <c r="DL20" i="484"/>
  <c r="CR20" i="484"/>
  <c r="DL16" i="484"/>
  <c r="CR16" i="484"/>
  <c r="DB16" i="484"/>
  <c r="CQ21" i="484"/>
  <c r="DK21" i="484"/>
  <c r="DA21" i="484"/>
  <c r="DC12" i="484"/>
  <c r="DM12" i="484"/>
  <c r="CS12" i="484"/>
  <c r="DC19" i="484"/>
  <c r="DM19" i="484"/>
  <c r="CS19" i="484"/>
  <c r="DD9" i="484"/>
  <c r="CT9" i="484"/>
  <c r="DN9" i="484"/>
  <c r="CQ22" i="484"/>
  <c r="DK22" i="484"/>
  <c r="DA22" i="484"/>
  <c r="BI8" i="476"/>
  <c r="AE8" i="481"/>
  <c r="AN7" i="481"/>
  <c r="AB9" i="481"/>
  <c r="BF9" i="476"/>
  <c r="AC6" i="481"/>
  <c r="AM9" i="476"/>
  <c r="BG6" i="476"/>
  <c r="AD8" i="481"/>
  <c r="BH8" i="476"/>
  <c r="BH7" i="476"/>
  <c r="AM9" i="481"/>
  <c r="AX9" i="476"/>
  <c r="DB22" i="484"/>
  <c r="DL22" i="484"/>
  <c r="CR22" i="484"/>
  <c r="CT19" i="484"/>
  <c r="DN19" i="484"/>
  <c r="DD19" i="484"/>
  <c r="DD12" i="484"/>
  <c r="CT12" i="484"/>
  <c r="DN12" i="484"/>
  <c r="DL21" i="484"/>
  <c r="CR21" i="484"/>
  <c r="DB21" i="484"/>
  <c r="DC16" i="484"/>
  <c r="CS16" i="484"/>
  <c r="DM16" i="484"/>
  <c r="DO9" i="484"/>
  <c r="CU9" i="484"/>
  <c r="DE9" i="484"/>
  <c r="DC20" i="484"/>
  <c r="CS20" i="484"/>
  <c r="DM20" i="484"/>
  <c r="AN9" i="481"/>
  <c r="AY9" i="476"/>
  <c r="AO9" i="481"/>
  <c r="AN9" i="476"/>
  <c r="AO9" i="476"/>
  <c r="AC9" i="481"/>
  <c r="BG9" i="476"/>
  <c r="BH6" i="476"/>
  <c r="AD6" i="481"/>
  <c r="DM22" i="484"/>
  <c r="DC22" i="484"/>
  <c r="CS22" i="484"/>
  <c r="DN16" i="484"/>
  <c r="DD16" i="484"/>
  <c r="CT16" i="484"/>
  <c r="DE19" i="484"/>
  <c r="DO19" i="484"/>
  <c r="CU19" i="484"/>
  <c r="DF9" i="484"/>
  <c r="DP9" i="484"/>
  <c r="CV9" i="484"/>
  <c r="DM21" i="484"/>
  <c r="DC21" i="484"/>
  <c r="CS21" i="484"/>
  <c r="DN20" i="484"/>
  <c r="CT20" i="484"/>
  <c r="DD20" i="484"/>
  <c r="DO12" i="484"/>
  <c r="DE12" i="484"/>
  <c r="CU12" i="484"/>
  <c r="BI9" i="476"/>
  <c r="AE9" i="481"/>
  <c r="AD9" i="481"/>
  <c r="BH9" i="476"/>
  <c r="CT22" i="484"/>
  <c r="DN22" i="484"/>
  <c r="DD22" i="484"/>
  <c r="DP19" i="484"/>
  <c r="DF19" i="484"/>
  <c r="CV19" i="484"/>
  <c r="DF12" i="484"/>
  <c r="CV12" i="484"/>
  <c r="DP12" i="484"/>
  <c r="DO20" i="484"/>
  <c r="CU20" i="484"/>
  <c r="DE20" i="484"/>
  <c r="DE16" i="484"/>
  <c r="CU16" i="484"/>
  <c r="DO16" i="484"/>
  <c r="CT21" i="484"/>
  <c r="DN21" i="484"/>
  <c r="DD21" i="484"/>
  <c r="DP20" i="484"/>
  <c r="CV20" i="484"/>
  <c r="DF20" i="484"/>
  <c r="DP16" i="484"/>
  <c r="DF16" i="484"/>
  <c r="CV16" i="484"/>
  <c r="DO22" i="484"/>
  <c r="CU22" i="484"/>
  <c r="DE22" i="484"/>
  <c r="DO21" i="484"/>
  <c r="DE21" i="484"/>
  <c r="CU21" i="484"/>
  <c r="CV22" i="484"/>
  <c r="DP22" i="484"/>
  <c r="DF22" i="484"/>
  <c r="DP21" i="484"/>
  <c r="DF21" i="484"/>
  <c r="CV21" i="4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 Magno</author>
    <author>tc={C5AB759B-363A-448E-8339-74E4BC2FBC18}</author>
    <author>tc={801203B1-227F-4971-9A74-41F712677A90}</author>
  </authors>
  <commentList>
    <comment ref="L71" authorId="0" shapeId="0" xr:uid="{00000000-0006-0000-2D00-000001000000}">
      <text>
        <r>
          <rPr>
            <b/>
            <sz val="9"/>
            <color indexed="81"/>
            <rFont val="Tahoma"/>
            <family val="2"/>
          </rPr>
          <t>Se corrigio dato proporcionado</t>
        </r>
        <r>
          <rPr>
            <sz val="9"/>
            <color indexed="81"/>
            <rFont val="Tahoma"/>
            <family val="2"/>
          </rPr>
          <t xml:space="preserve">
</t>
        </r>
      </text>
    </comment>
    <comment ref="D144" authorId="1" shapeId="0" xr:uid="{C5AB759B-363A-448E-8339-74E4BC2FBC18}">
      <text>
        <t>[Comentario encadenado]
Su versión de Excel le permite leer este comentario encadenado; sin embargo, las ediciones que se apliquen se quitarán si el archivo se abre en una versión más reciente de Excel. Más información: https://go.microsoft.com/fwlink/?linkid=870924
Comentario:
    Plaza asignada por la Rectoría General solo por un trimestre, debido a la formación de grupos no previstos</t>
      </text>
    </comment>
    <comment ref="D146" authorId="2" shapeId="0" xr:uid="{801203B1-227F-4971-9A74-41F712677A90}">
      <text>
        <t>[Comentario encadenado]
Su versión de Excel le permite leer este comentario encadenado; sin embargo, las ediciones que se apliquen se quitarán si el archivo se abre en una versión más reciente de Excel. Más información: https://go.microsoft.com/fwlink/?linkid=870924
Comentario:
    Plaza asignada por la Rectoría General solo por un trimestre, debido a la formación de grupos no previstos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tc={3E928B40-1EC9-41CE-80A7-6B4757AB0AB6}</author>
    <author>tc={4686ACBC-8E62-44F4-8900-129C6DCCA097}</author>
    <author>tc={4FE81D06-3A4F-4BD2-B517-7A795B2C464B}</author>
  </authors>
  <commentList>
    <comment ref="AV18" authorId="0" shapeId="0" xr:uid="{3E928B40-1EC9-41CE-80A7-6B4757AB0AB6}">
      <text>
        <t>[Comentario encadenado]
Su versión de Excel le permite leer este comentario encadenado; sin embargo, las ediciones que se apliquen se quitarán si el archivo se abre en una versión más reciente de Excel. Más información: https://go.microsoft.com/fwlink/?linkid=870924
Comentario:
    Modificación de periodo con base en el Acuerdo 100.10 del Consejo Divisional DCBI (3-jul-20)</t>
      </text>
    </comment>
    <comment ref="AA74" authorId="1" shapeId="0" xr:uid="{4686ACBC-8E62-44F4-8900-129C6DCCA097}">
      <text>
        <t>[Comentario encadenado]
Su versión de Excel le permite leer este comentario encadenado; sin embargo, las ediciones que se apliquen se quitarán si el archivo se abre en una versión más reciente de Excel. Más información: https://go.microsoft.com/fwlink/?linkid=870924
Comentario:
    Cuenta con SNI y SNCA</t>
      </text>
    </comment>
    <comment ref="AA76" authorId="2" shapeId="0" xr:uid="{4FE81D06-3A4F-4BD2-B517-7A795B2C464B}">
      <text>
        <t>[Comentario encadenado]
Su versión de Excel le permite leer este comentario encadenado; sin embargo, las ediciones que se apliquen se quitarán si el archivo se abre en una versión más reciente de Excel. Más información: https://go.microsoft.com/fwlink/?linkid=870924
Comentario:
    Cuenta con SNI y SNCA</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tc={FE96515D-5205-4DD0-9503-2A74DA9ED6C8}</author>
  </authors>
  <commentList>
    <comment ref="I7" authorId="0" shapeId="0" xr:uid="{FE96515D-5205-4DD0-9503-2A74DA9ED6C8}">
      <text>
        <t>[Comentario encadenado]
Su versión de Excel le permite leer este comentario encadenado; sin embargo, las ediciones que se apliquen se quitarán si el archivo se abre en una versión más reciente de Excel. Más información: https://go.microsoft.com/fwlink/?linkid=870924
Comentario:
    Dejó de ser Jefe de Área el día 24 de noviembre. Actualmente se encuentra en desarrollo el proceso se auscultación para el nuevo jefe (a) del Área.</t>
      </text>
    </comment>
  </commentList>
</comments>
</file>

<file path=xl/sharedStrings.xml><?xml version="1.0" encoding="utf-8"?>
<sst xmlns="http://schemas.openxmlformats.org/spreadsheetml/2006/main" count="23143" uniqueCount="5538">
  <si>
    <t>DIVISIÓN</t>
  </si>
  <si>
    <t>CBI</t>
  </si>
  <si>
    <t>CSH</t>
  </si>
  <si>
    <t>CBS</t>
  </si>
  <si>
    <t>TOTAL</t>
  </si>
  <si>
    <t>UNIDAD</t>
  </si>
  <si>
    <t>UAM</t>
  </si>
  <si>
    <t>Docencia</t>
  </si>
  <si>
    <t>Total</t>
  </si>
  <si>
    <t>Azcapotzalco</t>
  </si>
  <si>
    <t>Xochimilco</t>
  </si>
  <si>
    <t>LICENCIATURA</t>
  </si>
  <si>
    <t>DIV</t>
  </si>
  <si>
    <t>La categoría trimestres cursados correspondiente a los trimestres donde el alumno tuvo alguna actividad académica</t>
  </si>
  <si>
    <t>PLAN DE ESTUDIO</t>
  </si>
  <si>
    <t>DIVISION</t>
  </si>
  <si>
    <t>Lerma</t>
  </si>
  <si>
    <t>LER</t>
  </si>
  <si>
    <t>Total Unidad</t>
  </si>
  <si>
    <t>Ingeniería en Recursos Hídricos</t>
  </si>
  <si>
    <t>Políticas Públicas</t>
  </si>
  <si>
    <t>Biología Ambiental</t>
  </si>
  <si>
    <t>SEP</t>
  </si>
  <si>
    <t>Arte y Comunicación Digitales</t>
  </si>
  <si>
    <t>Arte y Comunicaciones Digitales</t>
  </si>
  <si>
    <t>Asignadas</t>
  </si>
  <si>
    <t>Pagadas</t>
  </si>
  <si>
    <t>Mujer</t>
  </si>
  <si>
    <t>Hombre</t>
  </si>
  <si>
    <t>P</t>
  </si>
  <si>
    <t>O</t>
  </si>
  <si>
    <t>I</t>
  </si>
  <si>
    <t>Femenino</t>
  </si>
  <si>
    <t>Masculino</t>
  </si>
  <si>
    <t>Rectoría</t>
  </si>
  <si>
    <t>Aspirantes</t>
  </si>
  <si>
    <t>Plan</t>
  </si>
  <si>
    <t>División</t>
  </si>
  <si>
    <t>Matrícula</t>
  </si>
  <si>
    <t>Egreso</t>
  </si>
  <si>
    <t>Convenios</t>
  </si>
  <si>
    <t>INDICE</t>
  </si>
  <si>
    <t>APOYO INSTITUCIONAL</t>
  </si>
  <si>
    <t>Baja definitiva: Es la pérdida de la calidad de alumno por renuncia expresa del interesado —es decir, del propio alumno—, e imputable al mismo (artículo 18, fracción II, del RESUAM).</t>
  </si>
  <si>
    <t xml:space="preserve">Baja reglamentaria:
Es la perdida de la calidad de alumno como consecuencia de una sanción aplicada al estudiante, por haber incurrido en cualquiera de las causas establecidas en el artículo 18, fracciones III, IV y VII, incisos a) y b), del RESUAM.
</t>
  </si>
  <si>
    <t>CONACyT</t>
  </si>
  <si>
    <t>Becas para grupos vulnerables pagadas</t>
  </si>
  <si>
    <t>Mujeres</t>
  </si>
  <si>
    <t>Hombres</t>
  </si>
  <si>
    <t>Becas de Excelencia</t>
  </si>
  <si>
    <t>Beca de movilidad internacional</t>
  </si>
  <si>
    <t>Beca de movilidad nacional</t>
  </si>
  <si>
    <t>TRIMESTRES CURSADOS PROMEDIO PARA TERMINAR ESTUDIOS DE LICENCIATURA</t>
  </si>
  <si>
    <t>ASOCIADO</t>
  </si>
  <si>
    <t>TITULAR</t>
  </si>
  <si>
    <t>Beca de Servicio Social</t>
  </si>
  <si>
    <t>TITULADOS DE LICENCIATURA (Por Plan)</t>
  </si>
  <si>
    <t>Prom/Lic</t>
  </si>
  <si>
    <t>Licenciaturas</t>
  </si>
  <si>
    <t>2011-2015</t>
  </si>
  <si>
    <t>Aprobación de la creación de tres UEA interdivisionales 5010000 Complejidad e Interdisciplina, 5010001 Análisis de Problemáticas Complejas I y 5010002 Análisis de Problemáticas Complejas II que se impartirán en los trimestres V, XI y XII de las licenciaturas de la Unidad Lerma.</t>
  </si>
  <si>
    <t>387.A</t>
  </si>
  <si>
    <t>12.13.6</t>
  </si>
  <si>
    <t>14.15.13</t>
  </si>
  <si>
    <t>Colegio Académico</t>
  </si>
  <si>
    <t>FECHA</t>
  </si>
  <si>
    <t>ACUERDO</t>
  </si>
  <si>
    <t>ÓRGANO</t>
  </si>
  <si>
    <t>48.RICBI</t>
  </si>
  <si>
    <t>Consejo Divisional CBI</t>
  </si>
  <si>
    <t>Consejo Divisional CBS</t>
  </si>
  <si>
    <t>Consejo Divisional CSH</t>
  </si>
  <si>
    <t>Consejo Académico Lerma</t>
  </si>
  <si>
    <t xml:space="preserve"> Biología Ambiental</t>
  </si>
  <si>
    <t xml:space="preserve"> Políticas Públicas</t>
  </si>
  <si>
    <t>Psicología Biomédica</t>
  </si>
  <si>
    <t>Ingeniería en Computación y Telecomunicaciones</t>
  </si>
  <si>
    <t>Total Unidad:</t>
  </si>
  <si>
    <t>Plazas</t>
  </si>
  <si>
    <t>Div</t>
  </si>
  <si>
    <t>PTC defs</t>
  </si>
  <si>
    <t>Reconocimiento</t>
  </si>
  <si>
    <t xml:space="preserve">SNI </t>
  </si>
  <si>
    <t>Tot/PTC</t>
  </si>
  <si>
    <t>ASISTENTE</t>
  </si>
  <si>
    <t>Contrataciones definitivas</t>
  </si>
  <si>
    <t>PLAZA</t>
  </si>
  <si>
    <t>C</t>
  </si>
  <si>
    <t>D</t>
  </si>
  <si>
    <t>B</t>
  </si>
  <si>
    <t>A</t>
  </si>
  <si>
    <t>BIOL.011.14</t>
  </si>
  <si>
    <t>ING.002.15</t>
  </si>
  <si>
    <t>HUM.012.15</t>
  </si>
  <si>
    <t>CEA.009.14</t>
  </si>
  <si>
    <t>CB.002.15</t>
  </si>
  <si>
    <t>ING.006.16</t>
  </si>
  <si>
    <t>ING.004.15</t>
  </si>
  <si>
    <t>ING.003.15</t>
  </si>
  <si>
    <t>BIOL.008.15</t>
  </si>
  <si>
    <t>CS.001.16</t>
  </si>
  <si>
    <t>CS.006.14</t>
  </si>
  <si>
    <t>CO.L.CSH.c.007.15</t>
  </si>
  <si>
    <t>CS.015.15</t>
  </si>
  <si>
    <t>SAL.001.15</t>
  </si>
  <si>
    <t>BIOL.024.15</t>
  </si>
  <si>
    <t>CS.016.15</t>
  </si>
  <si>
    <t>CEA.011.14</t>
  </si>
  <si>
    <t>HUM.014.15</t>
  </si>
  <si>
    <t>HUM.015.15</t>
  </si>
  <si>
    <t>CO.L.CSH.b.002.15</t>
  </si>
  <si>
    <t>CONVOCATORIAS</t>
  </si>
  <si>
    <t>DICTÁMENES</t>
  </si>
  <si>
    <t>CONVOCATORIA</t>
  </si>
  <si>
    <t>DEPTO</t>
  </si>
  <si>
    <t>CATEGORÍA</t>
  </si>
  <si>
    <t>INICIO ACTIVIDADES SEGÚN CONVOCATORIA</t>
  </si>
  <si>
    <t>HORARIO</t>
  </si>
  <si>
    <t>DICTAMEN</t>
  </si>
  <si>
    <t>FECHA DICTAMEN</t>
  </si>
  <si>
    <t>GANADOR</t>
  </si>
  <si>
    <t>NIVEL</t>
  </si>
  <si>
    <t>CO.L.CSH.c.006.13</t>
  </si>
  <si>
    <t>Procesos Sociales</t>
  </si>
  <si>
    <t>Asociado</t>
  </si>
  <si>
    <t>09:00-14:00 y 16:00-19:00</t>
  </si>
  <si>
    <t>Raúl Hernández Mar</t>
  </si>
  <si>
    <t>CO.L.CSH.c.007.13</t>
  </si>
  <si>
    <t>Manuel Lara Caballero</t>
  </si>
  <si>
    <t>CO.L.CSH.c.011.13</t>
  </si>
  <si>
    <t>Mónica Adriana Sosa Juarico</t>
  </si>
  <si>
    <t>CO.L.CSH.c.012.13</t>
  </si>
  <si>
    <t>CS.016.14</t>
  </si>
  <si>
    <t>Desierta</t>
  </si>
  <si>
    <t>CO.L.CBI.b.004.13</t>
  </si>
  <si>
    <t>Recursos de la Tierra</t>
  </si>
  <si>
    <t>09:00-17:00</t>
  </si>
  <si>
    <t>CB.004.14</t>
  </si>
  <si>
    <t>CO.L.CBS.a.003.13</t>
  </si>
  <si>
    <t>Ciencias Ambientales</t>
  </si>
  <si>
    <t>Titular</t>
  </si>
  <si>
    <t>Marcos López Pérez</t>
  </si>
  <si>
    <t>CO.L.CBS.c.002.13</t>
  </si>
  <si>
    <t>Ciencias de la Salud</t>
  </si>
  <si>
    <t>SAL.002.14</t>
  </si>
  <si>
    <t>CO.L.CBS.c.003.13</t>
  </si>
  <si>
    <t>SAL.003.14</t>
  </si>
  <si>
    <t>CO.L.CBI.b.005.13</t>
  </si>
  <si>
    <t>CB.005.14</t>
  </si>
  <si>
    <t>CO.L.CBI.a.003.13</t>
  </si>
  <si>
    <t>Procesos Productivos</t>
  </si>
  <si>
    <t>ING.008.14</t>
  </si>
  <si>
    <t>CO.L.CBI.b.004.14</t>
  </si>
  <si>
    <t>10:00-18:00</t>
  </si>
  <si>
    <t>Lázaro Raymundo Reyes Gutiérrez</t>
  </si>
  <si>
    <t>CO.L.CBI.b.001.14</t>
  </si>
  <si>
    <t>Yuri Reyes Mercado</t>
  </si>
  <si>
    <t>CO.L.CBI.b.003.14</t>
  </si>
  <si>
    <t>Eloísa Domínguez Mariani</t>
  </si>
  <si>
    <t>CO.L.CBI.b.002.14</t>
  </si>
  <si>
    <t>Héctor Eduardo Jardón Valadez</t>
  </si>
  <si>
    <t>CO.L.CBI.a.001.14</t>
  </si>
  <si>
    <t>Jacobo Sandoval Gutiérrez</t>
  </si>
  <si>
    <t>CO.L.CBS.b.001.14</t>
  </si>
  <si>
    <t>Ciencias de la Alimentación</t>
  </si>
  <si>
    <t>BIOL.011.15</t>
  </si>
  <si>
    <t>CO.L.CSH.b.001.15</t>
  </si>
  <si>
    <t>Estudios Culturales</t>
  </si>
  <si>
    <t>09:00-14:00 y 15:00-18:00</t>
  </si>
  <si>
    <t>HUM.005.15</t>
  </si>
  <si>
    <t>CO.L.CSH.a.002.15</t>
  </si>
  <si>
    <t>Artes y Humanidades</t>
  </si>
  <si>
    <t>María Paz Sastre Domínguez</t>
  </si>
  <si>
    <t>CO.L.CSH.a.001.15</t>
  </si>
  <si>
    <t>Claudia Mosqueda Gómez</t>
  </si>
  <si>
    <t>CO.L.CSH.a.003.15</t>
  </si>
  <si>
    <t>Manuel Rocha Iturbide</t>
  </si>
  <si>
    <t>CO.L.CBS.c.001.15</t>
  </si>
  <si>
    <t>Guzmán Ramos Kioko Rubí</t>
  </si>
  <si>
    <t>CO.L.CSH.c.002.15</t>
  </si>
  <si>
    <t>CS.011.15</t>
  </si>
  <si>
    <t>CO.L.CSH.c.003.15</t>
  </si>
  <si>
    <t>CS.012.15</t>
  </si>
  <si>
    <t>CO.L.CSH.c.001.15</t>
  </si>
  <si>
    <t>Güereca Torres Eva Raquel</t>
  </si>
  <si>
    <t>CO.L.CSH.c.004.15</t>
  </si>
  <si>
    <t>CS.014.15</t>
  </si>
  <si>
    <t>CO.L.CSH.c.005.15</t>
  </si>
  <si>
    <t>López Moreno Ignacio</t>
  </si>
  <si>
    <t>CO.L.CBS.b.001.15</t>
  </si>
  <si>
    <t>BIOL.023.15</t>
  </si>
  <si>
    <t>CO.L.CBS.c.003.15</t>
  </si>
  <si>
    <t>SAL.003.15</t>
  </si>
  <si>
    <t>CO.L.CBI.c.001.15</t>
  </si>
  <si>
    <t>Sistemas de Información y Comunicaciones</t>
  </si>
  <si>
    <t>CO.L.CBS.c.002.15</t>
  </si>
  <si>
    <t>Montiel Castro Augusto Jacobo</t>
  </si>
  <si>
    <t>CO.L.CBI.c.002.15</t>
  </si>
  <si>
    <t>CO.L.CSH.b.003.15</t>
  </si>
  <si>
    <t>9:00-14:00 y 15:00-18:00</t>
  </si>
  <si>
    <t>Hernández Razo Oscar Enrique</t>
  </si>
  <si>
    <t>CO.L.CSH.c.006.15</t>
  </si>
  <si>
    <t>FLORES PEDROCHE, JOSE FRANCISCO</t>
  </si>
  <si>
    <t>CHAVEZ BECKER, CARLOS GABRIEL</t>
  </si>
  <si>
    <t>AGUILAR ASTORGA, CARLOS RICARDO</t>
  </si>
  <si>
    <t>BLASQUEZ MARTINEZ, LIDIA IVONNE</t>
  </si>
  <si>
    <t>LIST SANCHEZ, RURIK HERMANN</t>
  </si>
  <si>
    <t>PACHECO LOPEZ, GUSTAVO</t>
  </si>
  <si>
    <t>LOPEZ PEREZ, MARCOS</t>
  </si>
  <si>
    <t>CASTILLO GUAJARDO, DERIK</t>
  </si>
  <si>
    <t>PELZ SERRANO, KARLA</t>
  </si>
  <si>
    <t>JIMENEZ GUZMAN, JUDITH</t>
  </si>
  <si>
    <t>MIRANDA DE LA LAMA, GENARO CVABODNI</t>
  </si>
  <si>
    <t>LAGUNA SANCHEZ, GERARDO ABEL</t>
  </si>
  <si>
    <t>BERISTAIN CARDOSO, RICARDO</t>
  </si>
  <si>
    <t>FIGUEROA ROMERO, RAUL</t>
  </si>
  <si>
    <t>MARTINEZ TIBURCIO, MARIA GABRIELA</t>
  </si>
  <si>
    <t>GUZMAN RAMOS, KIOKO RUBI</t>
  </si>
  <si>
    <t>GARCIA ARELLANO, HUMBERTO</t>
  </si>
  <si>
    <t>CHAVEZ TOVAR, JOSE CUAUHTEMOC</t>
  </si>
  <si>
    <t>ALAVEZ ESPIDIO, SILVESTRE DE JESUS</t>
  </si>
  <si>
    <t>Nombre</t>
  </si>
  <si>
    <t>Categoría</t>
  </si>
  <si>
    <t>Nivel</t>
  </si>
  <si>
    <t>Inicio</t>
  </si>
  <si>
    <t>Depto</t>
  </si>
  <si>
    <t xml:space="preserve">Total </t>
  </si>
  <si>
    <t>PP</t>
  </si>
  <si>
    <t>SIC</t>
  </si>
  <si>
    <t>RT</t>
  </si>
  <si>
    <t>CAM</t>
  </si>
  <si>
    <t>CAL</t>
  </si>
  <si>
    <t>CSA</t>
  </si>
  <si>
    <t>AH</t>
  </si>
  <si>
    <t>EC</t>
  </si>
  <si>
    <t>PS</t>
  </si>
  <si>
    <t>Vigencia</t>
  </si>
  <si>
    <t>2014-2015</t>
  </si>
  <si>
    <t>2015-2016</t>
  </si>
  <si>
    <t>2014-2016</t>
  </si>
  <si>
    <t>2015-2018</t>
  </si>
  <si>
    <t>2016-2018</t>
  </si>
  <si>
    <t>Apoyo</t>
  </si>
  <si>
    <t>Perfil PRODEP</t>
  </si>
  <si>
    <t>Plaza</t>
  </si>
  <si>
    <t>Aprobación del Dictamen de la "Comisión de Planes y Programas de Estudio", consistente en la dictaminación y armonización de la Propuesta de Creación de la Licenciatura en Educación y Tecnologías Digitales, de la División de Ciencias Sociales y Humanidades, y envío de la misma al Colegio Académico para su análisis, discusión y, en su caso, autorización.</t>
  </si>
  <si>
    <t>Educación y Tecnologías Digitales</t>
  </si>
  <si>
    <t>Aprobación de la propuesta inicial de Creación de la Licenciatura en Ingeniería en Computación y Telecomunicaciones de la División de Ciencias Básicas e Ingeniería, presentada por el Consejo Académico de la Unidad Lerma, y remitirla al Consejo Divisional para que continúe con la formulación del plan y los programas de estudio, de acuerdo con lo previsto en los artículos 32 y 33 del Reglamento de Estudios Superiores.</t>
  </si>
  <si>
    <t>Aprobación de la propuesta inicial de Creación de la Licenciatura en Psicología Biomédica de la División de Ciencias Biológicas y de la Salud, presentada por el Consejo Académico de la Unidad Lerma, y remitirla al Consejo Divisional para que continúe con la formulación del plan y los programas de estudio, de acuerdo con lo previsto en los artículos 32 y 33 del Reglamento de Estudios Superiores.</t>
  </si>
  <si>
    <t>Aprobación del Dictamen de la "Comisión de Planes y Programas de Estudio", consistente en la dictaminación y armonización de la Propuesta Inicial de Creación del Plan de Estudios de la Licenciatura en Psicología Biomédica, de la División de Ciencias Biológicas y de la Salud, y envio de la propuesta, con modificaciones, al Colegio Académico para su análisis, discusión y, en su caso, autorización.</t>
  </si>
  <si>
    <t>Creación de la Licenciatura en Ingeniería en Recursos Hídricos, con el plan y los programas de estudio correspondientes, de la División de Ciencias Básicas e Ingeniería de la Unidad Lerma, con excepción de los programas de estudio de las UEA 5010000, 5010001, 5010002, 5110006 y 5110008, mismos que serán presentados posteriormente al Colegio Académico.</t>
  </si>
  <si>
    <t>Creación de las UEA 5110006 Movimiento de Cuerpos de Agua y 5110008 Política y Gestión Integral del Agua, que se impartirán en los trimestres VIII y X, de la Licenciatura en Ingeniería en Recursos Hídricos de la Unidad Lerma.</t>
  </si>
  <si>
    <t>Aprobación de la Adecuación al Plan y Programas de Estudio de la Licenciatura en Ingeniería en Recursos Hídricos, la cualentrará en vigor en el trimestre 16-Otoño</t>
  </si>
  <si>
    <t>Recepción de la información presentada por el Consejo Divisional de Ciencias Básicas e Ingeniería, sobre las adecuaciones efectuadas al plan y programas de estudio de la Licenciatura en Ingeniería en Recursos Hídricos.</t>
  </si>
  <si>
    <t>El Colegio Académico recibió la información del Consejo Divisional de Ciencias Básicas e Ingeniería de la Unidad Lerma, sobre las adecuaciones efectuadas al plan y los programas de estudio de la Licenciatura en Ingeniería en Recursos Hídricos, cuya entrada en vigor será en el Trimestre 2016-O.</t>
  </si>
  <si>
    <t>Creación de la Licenciatura en Biología Ambiental, con el plan y los programas de estudio correspondientes, de la División de Ciencias Biológicas y de la Salud de la Unidad Lerma. </t>
  </si>
  <si>
    <t>Creación de la Licenciatura en Políticas Públicas, con el plan y los programas de estudio correspondientes, de la División de Ciencias Sociales y Humanidades de la Unidad Lerma.</t>
  </si>
  <si>
    <t>Creación de la Licenciatura en Arte y Comunicación Digitales, con el plan y programas de estudio correspondientes, de la División de Ciencias Sociales y Humanidades de la Unidad Lerma.</t>
  </si>
  <si>
    <t>Aprobación del dictamen que presenta la Comisión de Docencia del Consejo Divisional de Ciencias Biológicas y de la Salud sobre la creación del Plan y Programas de la Licenciatura en Ciencias Agroalimentarias.</t>
  </si>
  <si>
    <t xml:space="preserve">Aprobación en lo particular de la propuesta de creación de la Licenciatura en Educación y Tecnologías de Información y Comunicación. </t>
  </si>
  <si>
    <t>Aprobación de la Propuesta y Justificación de creación del Plan de Estudios de la Licenciatura en Ingeniería en Sistemas y Telecomunicaciones, de conformidad con el Dictamen que presentó la Comisión Planes y Programas de Estudios, a fin de presentarla ante el Consejo Académico para su dictaminación y armonización,.</t>
  </si>
  <si>
    <t>Aprobación del Dictamen de la "Comisión de Planes y Programas de Estudio", consistente en la dictaminación y armonización de la Propuesta Inicial de Creación de la Licenciatura en Ingeniería en Computación y Telecomunicaciones, de la División de Ciencias Básicas e Ingeniería, y envíode la misma al Colegio Académico para su análisis, discusión y, en su caso, autorización</t>
  </si>
  <si>
    <t>Aprobación del Dictamen que presenta la Comisión de Planes y Programas de Estudio, respecto de la Propuesta Inicial de la Creación del Plan de Estudios de la Licenciatura en Psicología Biomédica.</t>
  </si>
  <si>
    <t>LOPEZ MORENO IGNACIO</t>
  </si>
  <si>
    <t>CRUZ MONTERROSA ROSY GABRIELA</t>
  </si>
  <si>
    <t>MONTIEL CASTRO AUGUSTO JACOBO</t>
  </si>
  <si>
    <t>RAYAS AMOR ADOLFO ARMANDO</t>
  </si>
  <si>
    <t xml:space="preserve">Nombre del Cuerpo Académico </t>
  </si>
  <si>
    <t xml:space="preserve">Grado </t>
  </si>
  <si>
    <t>Responsable</t>
  </si>
  <si>
    <t xml:space="preserve">División </t>
  </si>
  <si>
    <t>Gobernanza , Participación Ciudadana, Cohesión y Capital Social en los Ámbitos Urbano y Rural</t>
  </si>
  <si>
    <t>UAM-L-CA-4</t>
  </si>
  <si>
    <t xml:space="preserve">En formación </t>
  </si>
  <si>
    <t xml:space="preserve">Materiales Nanoestructurados </t>
  </si>
  <si>
    <t xml:space="preserve">Políticas Públicas Economía, Sociedad y Territorio </t>
  </si>
  <si>
    <t>UAM-L-CA-1</t>
  </si>
  <si>
    <t>MIEMBROS</t>
  </si>
  <si>
    <t>Observaciones</t>
  </si>
  <si>
    <t>Grado</t>
  </si>
  <si>
    <t>M</t>
  </si>
  <si>
    <t>SNI / SNCA</t>
  </si>
  <si>
    <t>SNI-I</t>
  </si>
  <si>
    <t>SNI-II</t>
  </si>
  <si>
    <t>SNI-VI</t>
  </si>
  <si>
    <t>SNI-III</t>
  </si>
  <si>
    <t>SNI-IV</t>
  </si>
  <si>
    <t>SNI-V</t>
  </si>
  <si>
    <t>ÁREAS DE INVESTIGACIÓN</t>
  </si>
  <si>
    <t>ACUERDO CA-UAML</t>
  </si>
  <si>
    <t>CUERPOS ACADÉMICOS</t>
  </si>
  <si>
    <t>AÑO</t>
  </si>
  <si>
    <t>2013-2018</t>
  </si>
  <si>
    <t>Año</t>
  </si>
  <si>
    <t>Órgano</t>
  </si>
  <si>
    <t>Fecha</t>
  </si>
  <si>
    <t>Acuerdo</t>
  </si>
  <si>
    <t>Dictamen</t>
  </si>
  <si>
    <t>Función</t>
  </si>
  <si>
    <t>02.05</t>
  </si>
  <si>
    <t>Creación</t>
  </si>
  <si>
    <t>Vigente</t>
  </si>
  <si>
    <t>Apoyo institucional</t>
  </si>
  <si>
    <t>Lineamientos Particulares para las Políticas de Planeación Operativas Divisionales</t>
  </si>
  <si>
    <t>03.12.07</t>
  </si>
  <si>
    <t>Lineamientos Particulares de Planeación de la División de Ciencias Biológicas y de la Salud</t>
  </si>
  <si>
    <t>16.03</t>
  </si>
  <si>
    <t>Lineamientos particulares de la División de Ciencias Sociales y Humanidades de la Unidad Lerma para la Movilidad de los Alumnos</t>
  </si>
  <si>
    <t>08.13.03</t>
  </si>
  <si>
    <t xml:space="preserve">Investigación, creación e innovación </t>
  </si>
  <si>
    <t>Lineamientos para la aprobación de proyectos de investigación de la División de Ciencias Biológicas y de la Salud</t>
  </si>
  <si>
    <t>12.03</t>
  </si>
  <si>
    <t>Lineamientos para la Presentación y Aprobación de Proyectos de Investigación a realizarse en los Departamentos de la División de Ciencias Sociales y Humanidades, Unidad Lerma</t>
  </si>
  <si>
    <t>14.04</t>
  </si>
  <si>
    <t>Servicio y vinculación con la sociedad</t>
  </si>
  <si>
    <t>Lineamientos de Servicio Social, División de Ciencias Sociales y Humanidades</t>
  </si>
  <si>
    <t>CA-UAML</t>
  </si>
  <si>
    <t>Instructivo de la Biblioteca de la Unidad Lerma</t>
  </si>
  <si>
    <t>Instructivo de Infraestructura y Servicios Digitales de la Unidad Lerma</t>
  </si>
  <si>
    <t>Propuesta de Instructivo respecto del funcionamiento interno y operativo para regularizar el uso y préstamo del equipo de impresión “3D Stratasys Mojo”</t>
  </si>
  <si>
    <t>Lineamientos para la Solicitud, Aprobación, Informe y Evaluación del Periodo Sabático del Personal Académico de la División de Ciencias Básicas e Ingeniería</t>
  </si>
  <si>
    <t>Criterios y procedimientos para la expedición de constancias de acreditación del requisito de idioma en la Unidad Lerma</t>
  </si>
  <si>
    <t>Instructivo de Prácticas de Campo de la Unidad Lerma.</t>
  </si>
  <si>
    <t>Lineamientos que establecen las funciones, modalidades de integración y operación de los Comités de Estudios de Licenciatura o Posgrado de la División de Ciencias Básicas e Ingeniería</t>
  </si>
  <si>
    <t>Criterios que regirán para establecer el número de horas de actividad docente frente agrupo respecto de la Beca al Reconocimiento de la Carrera Docente</t>
  </si>
  <si>
    <t>Lineamientos sobre la operatividad de las Licenciaturas de la División de Ciencias Básicas e Ingeniería.</t>
  </si>
  <si>
    <t>05.15.09</t>
  </si>
  <si>
    <t>Criterios de la División de Ciencias Biológicas y de la Salud para el otorgamiento de la Beca al Reconocimiento de la carrera Docente</t>
  </si>
  <si>
    <t>14.15.11</t>
  </si>
  <si>
    <t>Lineamientos para la Revalidación, Establecimiento de Equivalencias y Acreditación de Estudios.</t>
  </si>
  <si>
    <t>20.15.04</t>
  </si>
  <si>
    <t>Criterios para la presentación y entrega de la distribución de coeficientes de participación y horas frente a grupo del personal académico de la División de Ciencias Biológicas y de la Salud</t>
  </si>
  <si>
    <t>43.08</t>
  </si>
  <si>
    <t>Criterios de la División de Ciencias Sociales y Humanidades de la Unidad Lerma para el otorgamiento de la Beca al Reconocimiento de la Carrera Docente</t>
  </si>
  <si>
    <t>Criterios para la Organización de la Investigación en la Unidad Lerma</t>
  </si>
  <si>
    <t>Lineamientos particulares para la presentación, aprobación, evaluación, y supresión de los Proyectos de Investigación de la División de Ciencias Básicas e Ingeniería</t>
  </si>
  <si>
    <t>Lineamientos particulares para la creación, modificación, evaluación y supresión de las Áreas de Investigación de la División</t>
  </si>
  <si>
    <t>09.15.02</t>
  </si>
  <si>
    <t>19.15.08</t>
  </si>
  <si>
    <t>Modificación</t>
  </si>
  <si>
    <t>Lineamientos para registro, presentación, renovación, terminación y baja de Proyectos de Investigación, a realizarse en la División de Ciencias Biológicas y de la Salud</t>
  </si>
  <si>
    <t>43.07</t>
  </si>
  <si>
    <t>Lineamientos particulares para la creación, modificación o supresión de áreas de investigación de la División de Ciencias Sociales y Humanidades</t>
  </si>
  <si>
    <t>26.03</t>
  </si>
  <si>
    <t xml:space="preserve">Preservación y difusión de la cultura </t>
  </si>
  <si>
    <t>Lineamientos para la integración y funcionamiento del Consejo y Comités Editoriales de la División de Ciencias Sociales y Humanidades de la Universidad Autónoma Metropolitana</t>
  </si>
  <si>
    <t>Lineamientos para la presentación, evaluación y aprobación de Proyectos de Servicio Social de la División de Ciencias Básicas e Ingeniería</t>
  </si>
  <si>
    <t>03.15.04</t>
  </si>
  <si>
    <t>Lineamientos de Servicio Social de la División de Ciencias Biológicas y de la Salud. Unidad Lerma</t>
  </si>
  <si>
    <t>JD</t>
  </si>
  <si>
    <t>DD</t>
  </si>
  <si>
    <t>SA</t>
  </si>
  <si>
    <t>Matriz termoplástica de polímeros biodegradables para la remoción de metales pesados en proceso continuo</t>
  </si>
  <si>
    <t>Instituto Mexicano de la Propiedad Industrial</t>
  </si>
  <si>
    <t>MX/a/2015/016654</t>
  </si>
  <si>
    <t>PATENTES SOLICITADAS POR PROFESORES DE LA UAM-L
(La solicitud debe haberse realizado mietras el profesor está adscrito a la Unidad Lerma)</t>
  </si>
  <si>
    <t>15-I</t>
  </si>
  <si>
    <t>RUL</t>
  </si>
  <si>
    <t>REYES GUTIERREZ LAZARO RAYMUNDO</t>
  </si>
  <si>
    <t>15-O</t>
  </si>
  <si>
    <t>15-P</t>
  </si>
  <si>
    <t>SORDO ZABAY EMILIO</t>
  </si>
  <si>
    <t>Gestión</t>
  </si>
  <si>
    <t>Cargo</t>
  </si>
  <si>
    <t>Fin</t>
  </si>
  <si>
    <t>X</t>
  </si>
  <si>
    <t>UAML</t>
  </si>
  <si>
    <t>Nombre del Proyecto</t>
  </si>
  <si>
    <t>Decisión</t>
  </si>
  <si>
    <t>Inic</t>
  </si>
  <si>
    <t>13.13.08.21</t>
  </si>
  <si>
    <t>aprobación</t>
  </si>
  <si>
    <t>Diseño in sílico y síntesis de péptidos basados en secuencias de proteínas que forman las sedas de araña, para la producción y formulación de biomateriales</t>
  </si>
  <si>
    <t>13.13.08.18</t>
  </si>
  <si>
    <t>01.15.09.07</t>
  </si>
  <si>
    <t>corrección de fechas</t>
  </si>
  <si>
    <t>19.15.09.01</t>
  </si>
  <si>
    <t>baja</t>
  </si>
  <si>
    <t>Dr. Genaro Miranda de la Lama</t>
  </si>
  <si>
    <t>13.13.08.22</t>
  </si>
  <si>
    <t>01.15.09.08</t>
  </si>
  <si>
    <t>Evaluación de las características físico-químicas y el tiempo de vida de anaquel de la carne bovina con y sin presencia de hematomas</t>
  </si>
  <si>
    <t>Dra. Rosy Gabriela Cruz Monterrosa</t>
  </si>
  <si>
    <t>13.13.08.20</t>
  </si>
  <si>
    <t>13.13.08.19</t>
  </si>
  <si>
    <t>Análisis metagenómico del resistoma y otras proteínas de interés biotecnológico en ecosistemas de especial relevancia en el Estado de México</t>
  </si>
  <si>
    <t xml:space="preserve">Dr. Marcos López Pérez </t>
  </si>
  <si>
    <t>13.13.08.07</t>
  </si>
  <si>
    <t>Caracterización de las enzimas involucradas en la biosíntesis dTDP-L-ramnosa, ramnolípidos y polihidroxialcanoatos (phas) en Pseudomonas aeruginosa</t>
  </si>
  <si>
    <t xml:space="preserve">Dr. Humberto García Arellano </t>
  </si>
  <si>
    <t>13.13.08.05</t>
  </si>
  <si>
    <t>Caracterización microbiana y monitoreo de contaminantes en las ciénagas de Lerma</t>
  </si>
  <si>
    <t>Dr. Arturo Aburto Medina</t>
  </si>
  <si>
    <t>13.13.08.11</t>
  </si>
  <si>
    <t>01.15.10.02</t>
  </si>
  <si>
    <t>cancelación</t>
  </si>
  <si>
    <t>Conectividad del paisaje, efecto de las barreras artificiales y conservación de la vida silvestre.</t>
  </si>
  <si>
    <t>Dr. Rurik Hermann List Sánchez List.</t>
  </si>
  <si>
    <t>13.13.08.10</t>
  </si>
  <si>
    <t>19.15.11.03</t>
  </si>
  <si>
    <t>renovación</t>
  </si>
  <si>
    <t>Diversidad de macroalgas marinas mexicanas: filogenia y biogeografía</t>
  </si>
  <si>
    <t>Dr. José Francisco Flores Pedroche.</t>
  </si>
  <si>
    <t>19.15.12.01</t>
  </si>
  <si>
    <t>registro</t>
  </si>
  <si>
    <t>Ecología y conservación de carnívoros en ambientes modificados por el hombre</t>
  </si>
  <si>
    <t>M. en C. Heliot Zarza Villanueva</t>
  </si>
  <si>
    <t>13.13.08.09</t>
  </si>
  <si>
    <t>19.15.11.04</t>
  </si>
  <si>
    <t>Efecto de la estructura de comunidades de competidores en la cosecha máxima</t>
  </si>
  <si>
    <t>Dr. Derik Castillo Guajardo</t>
  </si>
  <si>
    <t>13.13.08.06</t>
  </si>
  <si>
    <t>01.15.09.03</t>
  </si>
  <si>
    <t>19.15.11.01</t>
  </si>
  <si>
    <t>Dr. Cesar Antonio Abarca García</t>
  </si>
  <si>
    <t>13.13.08.08</t>
  </si>
  <si>
    <t>18.15.04.02</t>
  </si>
  <si>
    <t>Formación de patrones en sistemas biológicos</t>
  </si>
  <si>
    <t>Dra. Mayra Núñez López</t>
  </si>
  <si>
    <t>13.13.08.12</t>
  </si>
  <si>
    <t>01.15.10.01</t>
  </si>
  <si>
    <t>13.13.08.01</t>
  </si>
  <si>
    <t>01.15.09.01</t>
  </si>
  <si>
    <t>Interacción y coexistencia entre depredadores similares con gran variación del tamaño corporal y dimorfismo sexual: Patrones poblacionales a gran escala y la importancia de los atributos</t>
  </si>
  <si>
    <t>Dr. José Cuauhtémoc Chávez Tovar</t>
  </si>
  <si>
    <t>13.13.08.03</t>
  </si>
  <si>
    <t>Microbiota: una alternativa terapéutica para la mejora de la salud y el bienestar de primates en cautiverio</t>
  </si>
  <si>
    <t>Dr. Augusto J . Montiel Castro</t>
  </si>
  <si>
    <t>13.13.08.14</t>
  </si>
  <si>
    <t>Obtención de enzimas de interés industrial mediante una aproximación metagenómica de la cuenca del rio Lerma.</t>
  </si>
  <si>
    <t>13.13.08.04</t>
  </si>
  <si>
    <t>19.15.11.02</t>
  </si>
  <si>
    <t>Participación de la dinámica mitocondrial en la homeostasis celular durante la diferenciación de tejidos</t>
  </si>
  <si>
    <t>Dra. Paulina Cortés Hernán</t>
  </si>
  <si>
    <t>13.13.08.13</t>
  </si>
  <si>
    <t>01.15.09.04</t>
  </si>
  <si>
    <t>14.15.09.01</t>
  </si>
  <si>
    <t>Variación de la conducta sexual de libélulas como indicador del deterioro del hábitat entre las Ciénegas de Lerma. Estado de México</t>
  </si>
  <si>
    <t>Dra. Celia Oliver Morales</t>
  </si>
  <si>
    <t>13.13.08.02</t>
  </si>
  <si>
    <t>18.15.04.01</t>
  </si>
  <si>
    <t>Análisis estructural y funcional de la proteína glucocinasa para entender mecanismos de la alteración en el metabolismo de la glucosa por mutaciones humanas</t>
  </si>
  <si>
    <t>13.13.08.15</t>
  </si>
  <si>
    <t>01.15.09.05</t>
  </si>
  <si>
    <t>Dr. Gustavo Pacheco López</t>
  </si>
  <si>
    <t>13.13.08.17</t>
  </si>
  <si>
    <t>01.15.09.06</t>
  </si>
  <si>
    <t>El nematodo CaenorhabiditIs elegans como modelo para la identificación y estudio de compuestos con actividad biológica sobre las vías metabólicas y mecanismos moleculares que controlan los procesos de envejecimiento y enfermedad</t>
  </si>
  <si>
    <t>Dr. Silvestre De Jesús Alavez Espidio</t>
  </si>
  <si>
    <t>13.13.08.16</t>
  </si>
  <si>
    <t>Impacto neurocognitivo de la obesidad juvenil: aproximaciones experimental y clínica.</t>
  </si>
  <si>
    <t>18.04</t>
  </si>
  <si>
    <t>Análisis teórico-experimental de la fisura en el rotor del sistema rotor-soportes</t>
  </si>
  <si>
    <t>05.06</t>
  </si>
  <si>
    <t>24.08</t>
  </si>
  <si>
    <t>Aplicación y evaluación de energías sustentables en sistemas mecatrónicos rotatorios</t>
  </si>
  <si>
    <t>05.05</t>
  </si>
  <si>
    <t>Autoequipamiento</t>
  </si>
  <si>
    <t xml:space="preserve">Cómputo Académico en la UAM Lerma. </t>
  </si>
  <si>
    <t>Dr. Héctor Eduardo Jardón Valadez</t>
  </si>
  <si>
    <t>36.04</t>
  </si>
  <si>
    <t>cambio de responsable</t>
  </si>
  <si>
    <t>Desarrollo de sistemas productivos que elaboren artículos orientados a cubrir necesidades sociales y/o industriales específicas, que utilizan insumos principales residuos de poda</t>
  </si>
  <si>
    <t>18.06</t>
  </si>
  <si>
    <t>Diseño y construcción de prototipo de un nuevo sistema de puertas con dispositivo inhibidor de la apertura de las misas del lado contrario</t>
  </si>
  <si>
    <t>Diseño y desarrollo del prototipo de un módem OFDM de banda ancha con codificación de canal FEC para la transmisión de datos por línea eléctrica doméstica</t>
  </si>
  <si>
    <t>18.05</t>
  </si>
  <si>
    <t>Energía solar</t>
  </si>
  <si>
    <t>Fundamentos y enseñanza de la Física</t>
  </si>
  <si>
    <t>Hidrógeno y energías sustentables</t>
  </si>
  <si>
    <t>Implantación de la cultura del ecodiseño en productos, procesos y servicios, para favorecer la innovación y sustentabilidad en las organizaciones.</t>
  </si>
  <si>
    <t>Laboratorio de investigación y desarrollo de cómputo móvil</t>
  </si>
  <si>
    <t>Materia Condensada Blanda</t>
  </si>
  <si>
    <t>36.03</t>
  </si>
  <si>
    <t>Materiales semiconductores y cómputo cuántico</t>
  </si>
  <si>
    <t>36.05</t>
  </si>
  <si>
    <t>18.07</t>
  </si>
  <si>
    <t>Vigencia al 31 dic</t>
  </si>
  <si>
    <t>Análisis de políticas públicas de seguridad pública en municipios mexiquenses: el caso de SUBSEMUN</t>
  </si>
  <si>
    <t>Dra. Ma. Gabriela Martínez Tiburcio</t>
  </si>
  <si>
    <t>Condiciones territoriales, cambio estructural y crecimiento económico regional y urbano de México 1988-2014.</t>
  </si>
  <si>
    <t>Mtra. Mónica Adriana Sosa</t>
  </si>
  <si>
    <t>43.10</t>
  </si>
  <si>
    <t>Diagnóstico para la implementación del piloto de las líneas directrices para una acción filantrópica más eficaz en México 2015-2016.</t>
  </si>
  <si>
    <t>Mtro. Carlos Chávez Bécker</t>
  </si>
  <si>
    <t>43.11</t>
  </si>
  <si>
    <t>Economía regional de conocimiento; modelos y métodos de análisis y medición existentes y propuestos para México</t>
  </si>
  <si>
    <t>Dr. Ryszard E. Rozga Luter</t>
  </si>
  <si>
    <t>Intercambio Político entre organizaciones de la sociedad civil con el gobierno. Los casos del PDHDF y las OCS del Estado de México.</t>
  </si>
  <si>
    <t>Dr. Carlos Ricardo Aguilar Astorga</t>
  </si>
  <si>
    <t>Dra. Gladys Ortiz Henderson</t>
  </si>
  <si>
    <t>43.12</t>
  </si>
  <si>
    <t>La eficacia del Estado y las políticas públicas.</t>
  </si>
  <si>
    <t>Dr. Raúl Figueroa Romero</t>
  </si>
  <si>
    <t>43.13</t>
  </si>
  <si>
    <t>Los Comités Ciudadanos en México. Un enfoque de política pública.</t>
  </si>
  <si>
    <t xml:space="preserve">Dr. Manuel Lara Caballero </t>
  </si>
  <si>
    <t>Observatorio Metropolitano de Políticas Públicas e Incidencia (OMPPI).</t>
  </si>
  <si>
    <t>Mtro. Raúl Hernández Mar</t>
  </si>
  <si>
    <t>Educación intercultural y contenidos mediáticos: acciones de intervención en el aula para formar audiencias activas favorables a la educación intercultural en el municipio de Lerma de Villada, Estado de México</t>
  </si>
  <si>
    <t>Ventanilla única. La producción web de interfaces gráficas de usuario frente a los servicios públicos del Estado nacional</t>
  </si>
  <si>
    <t>Dra. Paz Sastre Domínguez</t>
  </si>
  <si>
    <t>Creatividad e imaginación en el arte. Modelos cognitivos para comprender el desarrollo creativo de proyectos artísticos</t>
  </si>
  <si>
    <t>Dra. Gemma Argüello Manresa</t>
  </si>
  <si>
    <t>Detritus</t>
  </si>
  <si>
    <t>Dra. Luz María Sánchez Cardona.</t>
  </si>
  <si>
    <t>Proyecto de Servicio social con el Municipio de Lerma</t>
  </si>
  <si>
    <t>16.10</t>
  </si>
  <si>
    <t>24.11</t>
  </si>
  <si>
    <t>Mtro. Carlos Chávez Becker</t>
  </si>
  <si>
    <t>24.12</t>
  </si>
  <si>
    <t>24.13</t>
  </si>
  <si>
    <t>24.14</t>
  </si>
  <si>
    <t>24.15</t>
  </si>
  <si>
    <t>Dra. Karla Pelz Serrano.</t>
  </si>
  <si>
    <t>36.06</t>
  </si>
  <si>
    <t>Dr. Manuel Lara Caballero</t>
  </si>
  <si>
    <t>36.07</t>
  </si>
  <si>
    <t>Mtra. Mónica Adriana Sosa Juarico</t>
  </si>
  <si>
    <t>41.08</t>
  </si>
  <si>
    <t>Mtro. Raúl Hernández Mar.</t>
  </si>
  <si>
    <t>41.09</t>
  </si>
  <si>
    <t>41.10</t>
  </si>
  <si>
    <t>41.11</t>
  </si>
  <si>
    <t>Dr. Ryszard E. Rozga Luter.</t>
  </si>
  <si>
    <t>Laboratorio de Investigación de Políticas Públicas</t>
  </si>
  <si>
    <t>Apoyo en el análisis y procesamiento de la información contenida en los productos de trabajo del personal académico resguardados en el CIPA</t>
  </si>
  <si>
    <t>Análisis de Políticas Públicas de seguridad pública en municipios mexiquenses: el caso de SUBSEMUN</t>
  </si>
  <si>
    <t>Gobernanza y Consejos consultivos nacionales (Gobernanza)</t>
  </si>
  <si>
    <t>Intercambio político entre organizaciones de la sociedad civil con el gobierno. Los casos del PDHDF y las OCS del Estado de México</t>
  </si>
  <si>
    <t>Ventanilla única. La producción web de interfaces gráficas de usuario frente a los servicios del Estado Nacional</t>
  </si>
  <si>
    <t>El ciclo económico presupuesta! a nivel municipal</t>
  </si>
  <si>
    <t>Condiciones territoriales, cambio estructural y crecimiento económico regional y urbano de México 1988-2014</t>
  </si>
  <si>
    <t>Los comités comunitarios en la Cruzada Nacional contra el Hambre. Un enfoque de política pública</t>
  </si>
  <si>
    <t>CSH-INT</t>
  </si>
  <si>
    <t>02.14.12</t>
  </si>
  <si>
    <t>03.15.03</t>
  </si>
  <si>
    <t>Mtra. Patricia Manzano Fischer</t>
  </si>
  <si>
    <t>Ecología de la lechuza de campanario (Tyto alba) en ambientes antropogénicos del Valle de México. (Ecología de la lechuza)</t>
  </si>
  <si>
    <t>Diagnóstico y Soluciones para hacer de la UAM Lerma una Universidad Sostenible</t>
  </si>
  <si>
    <t>09.15.03</t>
  </si>
  <si>
    <t>14.15.12.01</t>
  </si>
  <si>
    <t>Conservación y restauración de áreas naturales protegidas del Estado de México (CEPANAF)</t>
  </si>
  <si>
    <t>Dr. José Cuauhtémoc Chávez Tovar.</t>
  </si>
  <si>
    <t>Conservación y restauración en materia forestal (CONAFOR)</t>
  </si>
  <si>
    <t>14.15.12.02</t>
  </si>
  <si>
    <t>14.15.12.03</t>
  </si>
  <si>
    <t>14.15.12.04</t>
  </si>
  <si>
    <t>14.15.12.05</t>
  </si>
  <si>
    <t>Proyecto genérico: normatividad ambiental (PROFEPA)</t>
  </si>
  <si>
    <t>Dr. José Cuauhtémoc Chávez Tovar.
Dr. Rurik Hermann List Sánchez</t>
  </si>
  <si>
    <t>Desarrollo forestal sustentable del Estado de México (PROBOSQUE)</t>
  </si>
  <si>
    <t>Dr. Adolfo Armando Rayas Amor</t>
  </si>
  <si>
    <t>Investigación y desarrollo en ciencia y tecnología nucleares (ININ)</t>
  </si>
  <si>
    <t>Dr. Silvestre de Jesús Alavez Espidio</t>
  </si>
  <si>
    <t>18.15.03.01</t>
  </si>
  <si>
    <t>18.15.03.02</t>
  </si>
  <si>
    <t>Agricultura. Ambiente y Sociedad (Colpos-Monteclllo)</t>
  </si>
  <si>
    <t>Diseño y Difusión de Programas, Acciones y Normatividad en materia ambiental (H. Ayuntamiento Toluca</t>
  </si>
  <si>
    <t>06.04</t>
  </si>
  <si>
    <t>06.05</t>
  </si>
  <si>
    <t>18.03</t>
  </si>
  <si>
    <t>Dr. Adolfo García Fontes</t>
  </si>
  <si>
    <t>Comisión Nacional del Agua-Dirección Local Estado de México (CONAGUA EDO, MEX.)</t>
  </si>
  <si>
    <t>Caracterización cinética y transferencia de oxígeno en un reactor aerobio de lecho flotante alimentado con agua residual proveniente del río Lerma</t>
  </si>
  <si>
    <t>Educación Hídrica, o divulgación de conceptos fundamentales de la cultura del agua</t>
  </si>
  <si>
    <t>Preparación de material didáctico virtual</t>
  </si>
  <si>
    <t>24.06</t>
  </si>
  <si>
    <t>25.04</t>
  </si>
  <si>
    <t>Normatividad Ambiental (PROFEPA)</t>
  </si>
  <si>
    <t>Desarrollo transformador sostenible (WORLD VISION MÉXICO)</t>
  </si>
  <si>
    <t>Infraestructura hidráulica y saneamiento (CAEM)</t>
  </si>
  <si>
    <t>Centro interamericano de recursos del agua (UAEM-CIRA)</t>
  </si>
  <si>
    <t>35.05</t>
  </si>
  <si>
    <t>cambio de nombre</t>
  </si>
  <si>
    <t>35.06</t>
  </si>
  <si>
    <t>Preservación, administración y seguridad hídrica (CONAGUA)</t>
  </si>
  <si>
    <t>23.10</t>
  </si>
  <si>
    <t>Instituto Nacional de Investigaciones Nucleares (ININ)</t>
  </si>
  <si>
    <t>Investigación y Desarrollo en Ciencia y Tecnología Nucleares (ININ)</t>
  </si>
  <si>
    <t>DIPPPA de Rectoría General</t>
  </si>
  <si>
    <t>Bajas</t>
  </si>
  <si>
    <t>UAM-L</t>
  </si>
  <si>
    <t>Concursos Oposición</t>
  </si>
  <si>
    <t>L</t>
  </si>
  <si>
    <t>ALUMNOS</t>
  </si>
  <si>
    <t>Plazas UAM-Lerma por División</t>
  </si>
  <si>
    <t xml:space="preserve">INGRESOS POR APOYOS EXTERNOS </t>
  </si>
  <si>
    <t>Patentes</t>
  </si>
  <si>
    <t>PROYECTOS DE INVESTIGACIÓN</t>
  </si>
  <si>
    <t>PROYECTOS DE SERVICIO SOCIAL</t>
  </si>
  <si>
    <t>Actividades Deportivas</t>
  </si>
  <si>
    <t>Difusión de Licenciaturas</t>
  </si>
  <si>
    <t>Lineamientos, Criterios e Instructivos</t>
  </si>
  <si>
    <t>Proyectos de Investigación</t>
  </si>
  <si>
    <t>PRODEP / SNI</t>
  </si>
  <si>
    <t>Áreas y Cuerpos Académicos</t>
  </si>
  <si>
    <t>Proys Servicio Social</t>
  </si>
  <si>
    <t>Trimestres para egresar</t>
  </si>
  <si>
    <t>PRODEP</t>
  </si>
  <si>
    <t>Dr. Ricardo Beristaín Cardoso</t>
  </si>
  <si>
    <t>Dra. Luz María Sánchez Cardona</t>
  </si>
  <si>
    <t>ÓRGANOS PERSONALES</t>
  </si>
  <si>
    <t>Dr. Ernesto Hernández Zapata</t>
  </si>
  <si>
    <t>Dr. Francisco Pérez Martínez</t>
  </si>
  <si>
    <t>Dr. Rurik Hermann List Sánchez</t>
  </si>
  <si>
    <t>Dr. Natal Alejandro Martínez González</t>
  </si>
  <si>
    <t>Dra. Mónica Francisca Benítez Dávila</t>
  </si>
  <si>
    <t>Director de División</t>
  </si>
  <si>
    <t>Dr. Gabriel Soto Cortés</t>
  </si>
  <si>
    <t>Dr. Pablo Castro Domingo</t>
  </si>
  <si>
    <t>Dra. Rina María González Cervantes</t>
  </si>
  <si>
    <t>Rector de Unidad</t>
  </si>
  <si>
    <t>Dr. Emilio Sordo Zabay</t>
  </si>
  <si>
    <t>Directora de División</t>
  </si>
  <si>
    <t>Dr. Genaro Cvabodni Miranda de la Lama</t>
  </si>
  <si>
    <t>Dr. Philipp von Bülow</t>
  </si>
  <si>
    <t>Dr. Alejandro Mendoza Reséndiz</t>
  </si>
  <si>
    <t>Dr. José Luis Salazar Laureles</t>
  </si>
  <si>
    <t>Dr. Gustavo Basurto Islas</t>
  </si>
  <si>
    <t>Dr. José Geiser Villavicencio Pulido</t>
  </si>
  <si>
    <t>Dra. Elizabeth Del Moral Ramírez</t>
  </si>
  <si>
    <t>Dra. Mayra Diaz Ramírez</t>
  </si>
  <si>
    <t>Dr. Daniel Rojas Navarrete</t>
  </si>
  <si>
    <t>Mtra. Celia Riboulet Beheran</t>
  </si>
  <si>
    <t>Mtro. Gerardo Vázquez Hernández</t>
  </si>
  <si>
    <t>Departamento</t>
  </si>
  <si>
    <t>Vis/Plaz</t>
  </si>
  <si>
    <t>CD_CBI</t>
  </si>
  <si>
    <t>LINEAMIENTOS, CRITERIOS E INSTRUCTIVOS</t>
  </si>
  <si>
    <t>CD_CBS</t>
  </si>
  <si>
    <t>CD_CSH</t>
  </si>
  <si>
    <t>CA_UAML</t>
  </si>
  <si>
    <t>Comisión encargada de Analizar, evaluar y dictaminar las propuestas de creación de las Áreas de Investigación</t>
  </si>
  <si>
    <t>Comisión encargada de Analizar, evaluar y dictaminar las solicitudes de revalidación, establecimiento de equivalencias y acreditación de estudios que se presenten al Consejo Divisional para su aprobación.</t>
  </si>
  <si>
    <t>Comisión encargada de Analizar, evaluar y dictaminar los proyectos de investigación que se presenten al Consejo Divisional para su aprobación.</t>
  </si>
  <si>
    <t>Comisión encargada de Analizar, evaluar y dictaminar los Proyectos de Servicio Social que se presenten al Consejo Divisional para su aprobación.</t>
  </si>
  <si>
    <t>Comisión encargada de elaborar los Criterios que regirán para establecer el número de horas de actividad docente frente agrupo respecto de la Beca al Reconocimiento de la Carrera Docente</t>
  </si>
  <si>
    <t>Comisión de Faltas de los alumnos</t>
  </si>
  <si>
    <t>Comisión de Investigación encargada de a) Elaborar los Lineamientos para el registro, renovación, terminación y baja de los proyectos de investigación que presente el personal académico de la División. b) Analizar y dictaminar sobre las propuestas de áreas y proyectos de investigación que presenten los Departamentos de la División.</t>
  </si>
  <si>
    <t>Comisión de Planes y Programas, encargada de a) Analizar y dictaminar considerando las políticas operacionales de docencia (POD) las propuestas de creación, adecuación, modificación o supresión de planes y programas de estudio, diplomados, cursos de educación continua, cursos de actualización docente y b) Elaborar la estrategia de migración del modelo educativo para los planes y programas de la división.</t>
  </si>
  <si>
    <t>Comisión de Servicio Social encargada de a) Analizar y Dictaminar sobre el registro de proyectos de servicio social. b) Analizar y dictaminar sobre cualquier otro asunto relacionado con el servicio social que esté dentro del ámbito de competencia del Consejo Divisional.</t>
  </si>
  <si>
    <t>Comisión de Faltas de los Alumnos de la División de Ciencias Sociales y Humanidades</t>
  </si>
  <si>
    <t>Comisión de Investigación</t>
  </si>
  <si>
    <t>Comisión de Planes y Programas de Estudio que conocerá y dictaminará las propuestas de adecuación, creación, modificación y supresión de éstos</t>
  </si>
  <si>
    <t>Comisión de Servicio Social que se encargará de conocer y dictaminar sobre las propuestas de Proyectos de Servicio Social</t>
  </si>
  <si>
    <t>Comisión encargada de analizar y dictaminar sobre las propuestas de creación, modificación o supresión de las Áreas de Investigación.</t>
  </si>
  <si>
    <t>Comisión encargada de crear los Lineamientos Editoriales de la División de Ciencias Sociales y Humanidades de la Unidad Lerma.</t>
  </si>
  <si>
    <t>Comisión encargada de revisar los criterios y mecanismos de aplicación para el otorgamiento de la Beca al Reconocimiento de la Carrera Docente</t>
  </si>
  <si>
    <t>Consejo Editorial de la División de Ciencias Sociales y Humanidades de la Unidad Lerma</t>
  </si>
  <si>
    <t>Comisión encargada de proponer instructivos respecto del funcionamiento interno y operativo para regular el uso de los servicios e instalaciones en la Unidad Lerma</t>
  </si>
  <si>
    <t>Comisión encargada de determinar la instancia que expedirá las constancias para acreditar la comprensión del idioma; los criterios y procedimientos del examen correspondiente; así como establecer los requisitos para la aceptación de constancias de otras instituciones; de conformidad con el numeral 2 del Acuerdo 184.6 del Colegio Académico.</t>
  </si>
  <si>
    <t>Comisión encargada de analizar y dictaminar las propuestas de creación de las áreas de investigación que se presenten al Consejo Académico de la Unidad Lerma; así como de elaborar una propuesta de Criterios para la Organización de la Investigación en la Unidad;</t>
  </si>
  <si>
    <t>Comisión de Planes y Programas de Estudio</t>
  </si>
  <si>
    <t>Comisión encargada de analizar y dictaminar sobre las propuestas de programas de servicio social.</t>
  </si>
  <si>
    <t>Comisiones</t>
  </si>
  <si>
    <t>PREMIO A LA DOCENCIA</t>
  </si>
  <si>
    <t>Dr. Gerardo Abel Laguna Sánchez</t>
  </si>
  <si>
    <t>RECONOCIMIENTOS DOCENCIA</t>
  </si>
  <si>
    <t>DICTAMINADORAS DIVISIONALES</t>
  </si>
  <si>
    <t>Dr. Humberto García Arellano</t>
  </si>
  <si>
    <t>Dra. Karla Pelz Serrano</t>
  </si>
  <si>
    <t>Dr. Rurik Hermann List Sánchez Titular</t>
  </si>
  <si>
    <t>Electo</t>
  </si>
  <si>
    <t>Acuerdos (sin contar aprobación orden del día)</t>
  </si>
  <si>
    <t>Sesiones</t>
  </si>
  <si>
    <t>Acuerdos por sesión</t>
  </si>
  <si>
    <t>SESIONES DE ÓRGANOS COLEGIADOS</t>
  </si>
  <si>
    <t>Electa</t>
  </si>
  <si>
    <t>ÓRGANOS COLEGIADOS</t>
  </si>
  <si>
    <t>Reconocimientos Docencia</t>
  </si>
  <si>
    <t>Dictaminadoras divisionales</t>
  </si>
  <si>
    <t>Sesiones órganos colegiados</t>
  </si>
  <si>
    <t>HFG</t>
  </si>
  <si>
    <t>Carga por Plaza</t>
  </si>
  <si>
    <t>SNI/SNC</t>
  </si>
  <si>
    <t>PLAN DE ESTUDIOS</t>
  </si>
  <si>
    <t>INSTITUCIONES PÚBLICAS (Educación Media Superior)</t>
  </si>
  <si>
    <t>INSTITUCIONES PÚBLICAS (Licenciatura Universitaria y Tecnológica)</t>
  </si>
  <si>
    <t>PÚBLICAS</t>
  </si>
  <si>
    <t>SOLICITUDES 1er INGRESO (PÚBLICAS / TOTAL)</t>
  </si>
  <si>
    <t>2011-2012</t>
  </si>
  <si>
    <t>2012-2013</t>
  </si>
  <si>
    <t>2013-2014</t>
  </si>
  <si>
    <t>Solicitudes 1er Ingreso</t>
  </si>
  <si>
    <t>1er Ingreso</t>
  </si>
  <si>
    <t>México</t>
  </si>
  <si>
    <t>Estado de México</t>
  </si>
  <si>
    <t>Lerma y alrededores*</t>
  </si>
  <si>
    <t>*Capulhuac, Huixquilucan, Lerma, Naucalpan, Ocoyoacac, Otzolotepec, San Mateo Atenco y Toluca</t>
  </si>
  <si>
    <t>PRIVADAS</t>
  </si>
  <si>
    <t>1er INGRESO (PÚBLICAS / TOTAL)</t>
  </si>
  <si>
    <t>INSTITUCIONES PRIVADAS (Educación Media Superior)</t>
  </si>
  <si>
    <t>INSTITUCIONES PRIVADAS (Licenciatura Universitaria y Tecnológica)</t>
  </si>
  <si>
    <t>PÚBLICAS+PRIVADAS</t>
  </si>
  <si>
    <t>INSTITUCIONES PRIVADAS+PÚBLICAS (Licenciatura Universitaria y Tecnológica)</t>
  </si>
  <si>
    <t>INSTITUCIONES PÚBLICAS / TOTAL (Licenciatura Universitaria y Tecnológica)</t>
  </si>
  <si>
    <t>IRH</t>
  </si>
  <si>
    <t>ACD</t>
  </si>
  <si>
    <t>BA</t>
  </si>
  <si>
    <t>Fuente: http://www.anuies.mx/informacion-y-servicios/informacion-estadistica-de-educacion-superior/anuario-estadistico-de-educacion-superior</t>
  </si>
  <si>
    <t>Sist de Inf y Comunicaciones</t>
  </si>
  <si>
    <t>Sin Adscripción</t>
  </si>
  <si>
    <t>Aso</t>
  </si>
  <si>
    <t>Tit</t>
  </si>
  <si>
    <t>Aso= Asociado</t>
  </si>
  <si>
    <t>Tit= Titular</t>
  </si>
  <si>
    <t>Plazas UAM-Lerma por División y Departamento</t>
  </si>
  <si>
    <t xml:space="preserve">L </t>
  </si>
  <si>
    <t>Licenciatrua</t>
  </si>
  <si>
    <t>Maestría</t>
  </si>
  <si>
    <t>Doctorado</t>
  </si>
  <si>
    <t>ÁREAS DE INVESTIGACIÓN Y CUERPOS ACADÉMICOS</t>
  </si>
  <si>
    <t>Total UAM-L</t>
  </si>
  <si>
    <t>Órganos Personales</t>
  </si>
  <si>
    <t>PUBLICACIÓN SEMANARIO</t>
  </si>
  <si>
    <t>FINAL ACTIVIDADES SEGÚN CONVOCATORIA</t>
  </si>
  <si>
    <t>EC.L.CBI.c.004.15</t>
  </si>
  <si>
    <t>Sistemas de Información y Comunicación</t>
  </si>
  <si>
    <t>ING.018.15</t>
  </si>
  <si>
    <t>Santa Fe Dueñas Adolfo</t>
  </si>
  <si>
    <t>EC.L.CBS.a.003.15</t>
  </si>
  <si>
    <t>CD.CBS.L.002.15</t>
  </si>
  <si>
    <t>Flores Hernández Noé</t>
  </si>
  <si>
    <t>EC.L.CBS.a.004.15</t>
  </si>
  <si>
    <t>CD.CBS.L.003.15</t>
  </si>
  <si>
    <t>Manzano Fischer Patricia</t>
  </si>
  <si>
    <t>EC.L.CBI.b.001.15</t>
  </si>
  <si>
    <t>BIOL.025.15</t>
  </si>
  <si>
    <t>Velázquez Peña Sarai</t>
  </si>
  <si>
    <t>EC.L.CSH.c.005.15</t>
  </si>
  <si>
    <t>COMD.CSHL.01.15</t>
  </si>
  <si>
    <t>Estrada Rodríguez José Luis</t>
  </si>
  <si>
    <t>EC.L.CSH.c.006.15</t>
  </si>
  <si>
    <t>COMD.CSHL.02.15</t>
  </si>
  <si>
    <t>De la Rosa Rodriguez José Javier</t>
  </si>
  <si>
    <t>EC.L.CSH.a.002.16</t>
  </si>
  <si>
    <t>COMD.CSHL.01.16</t>
  </si>
  <si>
    <t>Solis García Hugo</t>
  </si>
  <si>
    <t>EC.L.CSH.a.003.16</t>
  </si>
  <si>
    <t>COMD.CSH-02.16</t>
  </si>
  <si>
    <t>Pareyon Morales Gabriel Juan</t>
  </si>
  <si>
    <t>EC.L.CBS.a.002.16</t>
  </si>
  <si>
    <t>CD.CBS.L.005.16</t>
  </si>
  <si>
    <t>EC.L.CBS.a.001.16</t>
  </si>
  <si>
    <t>CD.CBS.L.006.16</t>
  </si>
  <si>
    <t>EC.L.CBI.a.001.16</t>
  </si>
  <si>
    <t>CBIL.01.16</t>
  </si>
  <si>
    <t>Lopez Ortega Jorge</t>
  </si>
  <si>
    <t>EC.L.CBI.b.001.16</t>
  </si>
  <si>
    <t>CBIL.02.16</t>
  </si>
  <si>
    <t>Muhammad Ehsan</t>
  </si>
  <si>
    <t>EC.L.CBS.a.003.16</t>
  </si>
  <si>
    <t>CD.CBS.L.004.16</t>
  </si>
  <si>
    <t>Zarza Villanueva Eliot</t>
  </si>
  <si>
    <t>EC.L.CBI.a.003.16</t>
  </si>
  <si>
    <t>09:00-13:00 (M.T.)</t>
  </si>
  <si>
    <t>CBIL.03.16</t>
  </si>
  <si>
    <t>Soriano Avendaño Luis Arturo</t>
  </si>
  <si>
    <t>EC.L.CBI.a.004.16</t>
  </si>
  <si>
    <t>CBIL.04.16</t>
  </si>
  <si>
    <t>Bosquez Molina Ernesto Arturo</t>
  </si>
  <si>
    <t>EC.L.CBI.b.003.16</t>
  </si>
  <si>
    <t>CBIL.05.16</t>
  </si>
  <si>
    <t>EC.L.CBI.c.001.16</t>
  </si>
  <si>
    <t>CBIL.06.16</t>
  </si>
  <si>
    <t>Quiroz Velálquez Victor Eduardo</t>
  </si>
  <si>
    <t>EC.L.CBI.c.002.16</t>
  </si>
  <si>
    <t>CBIL.07.16</t>
  </si>
  <si>
    <t>Castillo Velazquez José Ignacio</t>
  </si>
  <si>
    <t>EC.L.CBI.a.002.16</t>
  </si>
  <si>
    <t>CBIL.09.16</t>
  </si>
  <si>
    <t>López Ortega Jorge</t>
  </si>
  <si>
    <t>EC.L.CBI.b.002.16</t>
  </si>
  <si>
    <t>CBIL.08.16</t>
  </si>
  <si>
    <t>EC.L.CSH.c.001.16</t>
  </si>
  <si>
    <t>COMD.CSHL.07.16</t>
  </si>
  <si>
    <t>EC.L.CBI.a.005.16</t>
  </si>
  <si>
    <t>Titular MT</t>
  </si>
  <si>
    <t>09:00-13:00</t>
  </si>
  <si>
    <t>CBIL.10.16</t>
  </si>
  <si>
    <t>Montes de Oca Armeaga Saúl</t>
  </si>
  <si>
    <t>EC.L.CBS.a.004.16</t>
  </si>
  <si>
    <t>CD.CBS.L.007.16</t>
  </si>
  <si>
    <t>DESIERTA</t>
  </si>
  <si>
    <t>EC.L.CBI.b.004.16</t>
  </si>
  <si>
    <t>11:00-19:00</t>
  </si>
  <si>
    <t>CBIL.11.16</t>
  </si>
  <si>
    <t>CD.CBS.L.008.16</t>
  </si>
  <si>
    <t>EC.L.CBS.b.001.16</t>
  </si>
  <si>
    <t>CD.CBS.L.009.16</t>
  </si>
  <si>
    <t>Flores Najera Angélica</t>
  </si>
  <si>
    <t>EC.L.CBS.c.001.16</t>
  </si>
  <si>
    <t>CD.CBS.L.010.16</t>
  </si>
  <si>
    <t>Guadarrama López Ana Laura</t>
  </si>
  <si>
    <t>CD.CBS.L.011.16</t>
  </si>
  <si>
    <t>Flores Monter Yasiri Mayeli</t>
  </si>
  <si>
    <t>Concursos Curriculares</t>
  </si>
  <si>
    <t>SI</t>
  </si>
  <si>
    <t>SILVA LOPEZ RAFAELA BLANCA</t>
  </si>
  <si>
    <t>BIOL.006.13</t>
  </si>
  <si>
    <t>Humberto García Arellano</t>
  </si>
  <si>
    <t>HUM.001.16</t>
  </si>
  <si>
    <t>CO.L.CSH.a.001.16</t>
  </si>
  <si>
    <t>08:00-13:00 y 15:00-18:00</t>
  </si>
  <si>
    <t>HUM.005.16</t>
  </si>
  <si>
    <t>CO.L.CBS.a.001.16</t>
  </si>
  <si>
    <t>BIOL.012.16</t>
  </si>
  <si>
    <t>Aguirre Garrido José Luis</t>
  </si>
  <si>
    <t>CO.L.CBI.c.001.16</t>
  </si>
  <si>
    <t>ING.011.16</t>
  </si>
  <si>
    <t>López Maldonado Guillermo</t>
  </si>
  <si>
    <t>CO.L.CSH.a.002.16</t>
  </si>
  <si>
    <t>HUM.008.16</t>
  </si>
  <si>
    <t>CO.L.CBS.b.001.16</t>
  </si>
  <si>
    <t>BIOL.016.16</t>
  </si>
  <si>
    <t>CO.L.CBS.b.002.16</t>
  </si>
  <si>
    <t>BIOL.022.16</t>
  </si>
  <si>
    <t>Rayas Amor Adolfo Armando</t>
  </si>
  <si>
    <t>CO.L.CBI.a.001.16</t>
  </si>
  <si>
    <t>ING.009.16</t>
  </si>
  <si>
    <t>CO.L.CBS.a.002.16</t>
  </si>
  <si>
    <t>BIOL.021.16</t>
  </si>
  <si>
    <t>CO.L.CBI.a.002.16</t>
  </si>
  <si>
    <t>CO.L.CBI.c.002.16</t>
  </si>
  <si>
    <t>ING.014.16</t>
  </si>
  <si>
    <t>CO.L.CBI.c.003.16</t>
  </si>
  <si>
    <t>CO.L.CBS.b.003.16</t>
  </si>
  <si>
    <t>CO.L.CBS.a.003.16</t>
  </si>
  <si>
    <t>CO.L.CBI.b.001.16</t>
  </si>
  <si>
    <t>CO.L.CBI.b.002.16</t>
  </si>
  <si>
    <t xml:space="preserve">Femenino </t>
  </si>
  <si>
    <t>Asignadas 2016</t>
  </si>
  <si>
    <t>Pagadas 2016</t>
  </si>
  <si>
    <t>CO.L.CBS.a.001.13</t>
  </si>
  <si>
    <t>24/0672013</t>
  </si>
  <si>
    <t>CS.008.18</t>
  </si>
  <si>
    <t>No se presentaron aspirantes</t>
  </si>
  <si>
    <t>CEA.001.17</t>
  </si>
  <si>
    <t>De la Rosa Rodríguez Javier</t>
  </si>
  <si>
    <t>En proceso</t>
  </si>
  <si>
    <t>BIOL.001.17</t>
  </si>
  <si>
    <t>Díaz Ramírez Mayra</t>
  </si>
  <si>
    <t>CO.L.CSH.a.003.16</t>
  </si>
  <si>
    <t>CO.L.CSH.b.002.16</t>
  </si>
  <si>
    <t>CO.L.CSH.b.003.16</t>
  </si>
  <si>
    <t>EC.L.CBI.c.003.16</t>
  </si>
  <si>
    <t>Asociado MT</t>
  </si>
  <si>
    <t>CBIL.02.17</t>
  </si>
  <si>
    <t>EC.L.CSH.a.004.16</t>
  </si>
  <si>
    <t>COMD.CSHL.004.17</t>
  </si>
  <si>
    <t>Edimar Olivares Sonia</t>
  </si>
  <si>
    <t>EC.L.CSH.b.001.16</t>
  </si>
  <si>
    <t>COMD.CSHL.002.17</t>
  </si>
  <si>
    <t>EC.L.CSH.b.002.16</t>
  </si>
  <si>
    <t>COMD.CSHL.001.17</t>
  </si>
  <si>
    <t>Garcia Ávila Héctor Alejandro</t>
  </si>
  <si>
    <t>EC.L.CBI.b.006.16</t>
  </si>
  <si>
    <t>UAMX</t>
  </si>
  <si>
    <t>1
1</t>
  </si>
  <si>
    <t>SNI-V
SNI-V</t>
  </si>
  <si>
    <t>C
1</t>
  </si>
  <si>
    <t>2014-2016
2017-2019</t>
  </si>
  <si>
    <t>C
C</t>
  </si>
  <si>
    <t>SNI-IV
SNI-IV</t>
  </si>
  <si>
    <t>1
2</t>
  </si>
  <si>
    <t>SNI-II
SNI-II</t>
  </si>
  <si>
    <t>2012-2015
2016-2020</t>
  </si>
  <si>
    <t>2
2</t>
  </si>
  <si>
    <t>SNI-III
SNI-III</t>
  </si>
  <si>
    <t>2013-2015
2016-2017</t>
  </si>
  <si>
    <t>SNI-VI
SNI-VI</t>
  </si>
  <si>
    <t>SNI-I
SNI-I</t>
  </si>
  <si>
    <t>Rector</t>
  </si>
  <si>
    <t>UAMI</t>
  </si>
  <si>
    <t>UAMA</t>
  </si>
  <si>
    <t>SNI-VII
SNI-VII</t>
  </si>
  <si>
    <t>2013-2015
2016-2019</t>
  </si>
  <si>
    <t>15-ene-16
15-ene-20</t>
  </si>
  <si>
    <t>09-jul-15
16-ene-16</t>
  </si>
  <si>
    <t>09-jul-14
18-ene-16
16-mar-16</t>
  </si>
  <si>
    <t>Aprobación de la formulación del Plan y Programas de Estudio de la Licenciatura en Ingeniería en Computación y Telecomunicaciones, y remisión de los mismos al Consejo Académico para su dictaminación y armonización.</t>
  </si>
  <si>
    <t>Ingeniería en Sistemas Mecatrónicos Industriales</t>
  </si>
  <si>
    <t>Aprobación del dictamen presentado por la Comisión de Planes y Programas de Estudio, con relación
a la propuesta inicial de creación del Plan de Estudios de la Licenciatura en Ingeniería en Sistemas
Mecatrónicos Industriales, de la División de Ciencias Básicas e Ingeniería y envío de la propuesta al
Colegio Académico para su análisis y eventual autorización</t>
  </si>
  <si>
    <t>Aprobación del dictamen presentado por la Comisión de Planes y Programas de Estudio, con relación
a la propuesta de creación del Plan y Programas de Estudio de la Licenciatura en Ingeniería en Computación y Telecomunicaciones, de la División de Ciencias Básicas e Ingeniería y remisión de la
propuesta al Colegio Académico para que emita la resolución correspondiente.</t>
  </si>
  <si>
    <t>Aprobación del dictamen presentado por la Comisión de Planes y Programas de Estudio, con relación a la propuesta de creación del Plan y Programas de Estudio de la Licenciatura en Psicología Biomédica, de la División de Ciencias Biológicas y de la Salud y remisión de la propuesta al Colegio Académico para su análisis y eventual autorización.</t>
  </si>
  <si>
    <t>Recepción de la información presentada por el Consejo Divisional de Ciencias Biológicas y de la Salud, sobre las adecuaciones efectuadas al plan y programas de estudio de la Licenciatura en Biología Ambiental.</t>
  </si>
  <si>
    <t>NOTA 54.1.RICBS</t>
  </si>
  <si>
    <t>Doctorado en Ciencias Biológicas y de las Salud</t>
  </si>
  <si>
    <t>14.16.5</t>
  </si>
  <si>
    <t>Aprobación del Dictamen que presentó la Comisión Académica sobre la "Modificación al Plan
y Programas de Estudio del Doctorado en Ciencias Biológicas y de las Salud".</t>
  </si>
  <si>
    <t>14.16.6</t>
  </si>
  <si>
    <t>Aprobación del Dictamen que presentó la Comisión de Planes y Programas de Estudio,
respecto de la Adecuación del Plan y Programas de Estudio de la Licenciatura en Biología
Ambiental.</t>
  </si>
  <si>
    <t>Aprobación de la propuesta del Consejo Académico de la Unidad Lerma, consistente en la creación del plan y los programas de estudio de la Licenciatura en Ingeniería en Computación y Telecomunicaciones. (Inicio: 17P)</t>
  </si>
  <si>
    <t>405.A</t>
  </si>
  <si>
    <t>El Colegio Académico recibió la información del Consejo Divisional de Ciencias Biológicas y de la Salud de la Unidad Lerma, sobre la adecuación efectuada al plan y programas de estudio de la Licenciatura en Biología Ambiental, cuya entrada en vigor será en el Trimestre 2017-P.</t>
  </si>
  <si>
    <t>MUJERES</t>
  </si>
  <si>
    <t>HOMBRES</t>
  </si>
  <si>
    <t>MUJERES/TOTAL</t>
  </si>
  <si>
    <t>Admisión</t>
  </si>
  <si>
    <t>MATRÍCULA EDUCACIÓN MEDIA SUPERIOR</t>
  </si>
  <si>
    <t>MATRÍCULA INSTITUCIONES PRIVADAS+PÚBLICAS (Educación Media Superior)</t>
  </si>
  <si>
    <t>DEMANDA E INGRESO EN LICENCIATURAS UNIVERSITARIAS Y TECNOLÓGICAS</t>
  </si>
  <si>
    <t>PLANES DE ESTUDIO UAML</t>
  </si>
  <si>
    <t>NUMERO DE LICENCIATURAS</t>
  </si>
  <si>
    <t>Aspirantes por sexo</t>
  </si>
  <si>
    <t xml:space="preserve">ASPIRANTES A LICENCIATURA POR SEXO </t>
  </si>
  <si>
    <t xml:space="preserve">La categoría admitidos  comprende a los elegidos en los procesos de selección. </t>
  </si>
  <si>
    <t>Admisión Anual</t>
  </si>
  <si>
    <t>ADMISIÓN / LICENCIATURA</t>
  </si>
  <si>
    <t>Aspirantes / LICENCIATURA</t>
  </si>
  <si>
    <t>Aspirantes  Anual</t>
  </si>
  <si>
    <t>ASPIRANTES A LICENCIATURA</t>
  </si>
  <si>
    <t>Admisión Acumulada</t>
  </si>
  <si>
    <t xml:space="preserve">ADMISIÓN A LICENCIATURA POR SEXO </t>
  </si>
  <si>
    <t>Admisión por sexo</t>
  </si>
  <si>
    <t>ADMISIÓN/ASPIRANTES A LICENCIATURA</t>
  </si>
  <si>
    <t>Admisión / Aspirantes</t>
  </si>
  <si>
    <t>Inscripción primer ingreso Anual</t>
  </si>
  <si>
    <t>Inscripción primer ingreso Acumulada</t>
  </si>
  <si>
    <t>PRIMER INGRESO / LICENCIATURA</t>
  </si>
  <si>
    <t>Primer Ingreso</t>
  </si>
  <si>
    <t>ANUAL</t>
  </si>
  <si>
    <t>ACUMULADO</t>
  </si>
  <si>
    <t>ADMISIÓN/ASPIRANTES A LICENCIATURA POR SEXO</t>
  </si>
  <si>
    <t>Nombre del Área</t>
  </si>
  <si>
    <t>Jefe/a de Área</t>
  </si>
  <si>
    <t>Miembros</t>
  </si>
  <si>
    <t>Total Miembros</t>
  </si>
  <si>
    <t>Dr. Lázaro Raymundo Reyes Gutiérrez</t>
  </si>
  <si>
    <t>Dra. Kioko Rubí Guzmán Ramos</t>
  </si>
  <si>
    <t>UAM-L-CA-5</t>
  </si>
  <si>
    <t>Consolidado</t>
  </si>
  <si>
    <t>Biociencia y Biotecnología Agroalimentaria</t>
  </si>
  <si>
    <t>UAM-L-CA-6</t>
  </si>
  <si>
    <t>En consolidación</t>
  </si>
  <si>
    <t>Ecología y Conservación de Vida Silvestre</t>
  </si>
  <si>
    <t xml:space="preserve">PRIMER INGRESO A LICENCIATURA POR SEXO </t>
  </si>
  <si>
    <t>Primer Ingreso por sexo</t>
  </si>
  <si>
    <t>PRIMER INGRESO / ADMISIÓN A LICENCIATURA</t>
  </si>
  <si>
    <t>Primer Ingreso / Admisión</t>
  </si>
  <si>
    <t>Promedio anual de matrícula</t>
  </si>
  <si>
    <t>MATRÍCULA / LICENCIATURA</t>
  </si>
  <si>
    <t>PRIMER INGRESO/ADMISIÓN A LICENCIATURA POR SEXO</t>
  </si>
  <si>
    <t>Matrícula por sexo</t>
  </si>
  <si>
    <t>Alumnado Activo</t>
  </si>
  <si>
    <t>Alumnado Activo / LICENCIATURA</t>
  </si>
  <si>
    <t xml:space="preserve">ALUMNADO ACTIVO POR SEXO </t>
  </si>
  <si>
    <t>MATRÍCULA PROMEDIO ANUAL</t>
  </si>
  <si>
    <t>Bajas Definitivas</t>
  </si>
  <si>
    <t>Bajas Reglamentarias</t>
  </si>
  <si>
    <t>Bajas Totales</t>
  </si>
  <si>
    <t>Bajas Totales Acumuladas</t>
  </si>
  <si>
    <t>Bajas Totales Acumuladas / primer ingreso acumulado</t>
  </si>
  <si>
    <t>La matrícula es el número de alumnos inscritos o reinscritos con (estado 1) o sin (estado 10) UEA inscritas</t>
  </si>
  <si>
    <t>Dra. Curz Monterrosa Rosy Gabriela
Dra. Díaz Ramirez Mayra
Dr. Miranda de la Lama Genaro Cvabodni
Dr. Rayas Amor Adolfo Armando</t>
  </si>
  <si>
    <t>Dr. Chávez Tovar José Cuauhtémoc 
Dr. List Sánchez Rurik Herman
Mtro. Zarza Villanueva Heliot
Dra. Pelz Serrano Karla</t>
  </si>
  <si>
    <t>Dra. Rafaela Blanca Silva López</t>
  </si>
  <si>
    <t>Designado</t>
  </si>
  <si>
    <t xml:space="preserve">Titular </t>
  </si>
  <si>
    <t>Dra. Claudia Mosqueda Gómez</t>
  </si>
  <si>
    <t>Designada</t>
  </si>
  <si>
    <t>Dr. Vicente Ángel Ramírez Barrera</t>
  </si>
  <si>
    <t>Dr. Jacobo Sandoval Gutiérrez</t>
  </si>
  <si>
    <t>Políticas Operativas de la Unidad Lerma</t>
  </si>
  <si>
    <t>Mtro. Daniel Hernández Gutiérrez</t>
  </si>
  <si>
    <t>Comisión encargada de elaborar las políticas operativas de la Unidad Lerma</t>
  </si>
  <si>
    <t>Comisión encargada de elaborar una propuesta de Lineamientos para la especificación de los contenidos y requerimientos mínimos de las aulas virtuales en apoyo a las UEA de la División de Ciencias Básicas e Ingeniería</t>
  </si>
  <si>
    <t>Comisión que analizará, discutirá y elaborará la adecuación al Plan y Programas de Estudio del Doctorado en Ciencias Biológicas y de la Salud para la incorporación de la Unidad Lerma</t>
  </si>
  <si>
    <t>Comisión encargada de proponer los procedimientos para el mejor funcionamiento del Consejo Divisional</t>
  </si>
  <si>
    <t>Comisión encargada de analizar, evaluar y dictaminar las solicitudes de apoyo presupuestal para actividades relacionadas con Proyectos de Investigación aprobados por el Consejo Divisional de Ciencias Sociales y Humanidades</t>
  </si>
  <si>
    <t>Dr. Carlos David Silva Luna</t>
  </si>
  <si>
    <t>Mtro. José Pedro Antonio Puerta Huerta</t>
  </si>
  <si>
    <t>Dra. Eloísa Domínguez Mariani</t>
  </si>
  <si>
    <t>Dr. Yuri Reyes Mercado</t>
  </si>
  <si>
    <t>Dr. José Francisco Flores Pedroche</t>
  </si>
  <si>
    <t>Dr. Augusto Jacobo Montiel Castro</t>
  </si>
  <si>
    <t>Dra. Lidia Ivonne Blásquez Martínez</t>
  </si>
  <si>
    <t>Dr. Manuel Rocha Iturbide</t>
  </si>
  <si>
    <t>Dr. Rozga Luter Ryszard Edward</t>
  </si>
  <si>
    <t>Dra. Gabriela Martínez Tiburcio</t>
  </si>
  <si>
    <t>Dr. Rodrigo Rosales González</t>
  </si>
  <si>
    <t>Mtra. Maribel Dávila Jaime</t>
  </si>
  <si>
    <t>Instructivo de Laboratorios y Talleres de Docencia y de Investigación, Creación e Innovación de la Unidad Lerma</t>
  </si>
  <si>
    <t>Instructivo de Acceso, Permanencia y Seguridad en las Instalaciones de la Unidad Lerma</t>
  </si>
  <si>
    <t>01-mzo-16</t>
  </si>
  <si>
    <t>42.4</t>
  </si>
  <si>
    <t>Lineamientos para evaluar y determinar el otorgamiento de la Beca al Reconocimiento de la Carrera Docente</t>
  </si>
  <si>
    <t>49.5</t>
  </si>
  <si>
    <t>Lineamientos sobre Prácticas de Campo de la División de Ciencias Básicas e Ingeniería</t>
  </si>
  <si>
    <t>49.6</t>
  </si>
  <si>
    <t>50.2</t>
  </si>
  <si>
    <t>03.08</t>
  </si>
  <si>
    <t>Lineamientos editoriales para la integración y funcionamiento del Consejo y comités editoriales de la División de Ciencias Sociales y Humanidades de la Universidad Autónoma Metropolitana Unidad Lerma</t>
  </si>
  <si>
    <t>Comisión encargada de elaborar la propuesta de "Lineamientos para las Prácticas de Campo de los Alumnos de la DCBI"</t>
  </si>
  <si>
    <t>Comisión encargada de revisar y, en su caso, proponer la adecuación del plan y los programas de estudio de la Licenciatura en Ingeniería en Recurso Hídricos</t>
  </si>
  <si>
    <t>30-mzo-15</t>
  </si>
  <si>
    <t>13.13.9</t>
  </si>
  <si>
    <t xml:space="preserve">Comisión encargada de elaborar la propuesta de Lineamientos de Servicio Social </t>
  </si>
  <si>
    <t>13.13.10</t>
  </si>
  <si>
    <t>Comisión encargada de elaborar la propuesta acerca de viabilidad de ofertar la Licenciatura en Medicina</t>
  </si>
  <si>
    <t>06.14.6</t>
  </si>
  <si>
    <t>Alumnado Activo por sexo</t>
  </si>
  <si>
    <t>Bajas Definitivas Acumuladas</t>
  </si>
  <si>
    <t>Bajas Reglamentarias Acumuladas</t>
  </si>
  <si>
    <t>Bajas Definitivas Acumuladas / primer ingreso acumulado</t>
  </si>
  <si>
    <t>Bajas Reglamentarias Acumuladas / primer ingreso acumulado</t>
  </si>
  <si>
    <t>Bajas Reglamentarias / alumnado activo</t>
  </si>
  <si>
    <t>Bajas Definitivas / alumnado activo</t>
  </si>
  <si>
    <t>Bajas Totales / alumnado activo</t>
  </si>
  <si>
    <t>Dr. Gerardo A. Laguna Sánchez</t>
  </si>
  <si>
    <t>Dr. Ricardo Beristain Cardoso.</t>
  </si>
  <si>
    <t>Supresión</t>
  </si>
  <si>
    <t>Dr. Edgar López Galván</t>
  </si>
  <si>
    <t>continuación</t>
  </si>
  <si>
    <t>04-Jjun-16</t>
  </si>
  <si>
    <t>Caracterización de los recursos hídricos del Valle de Toluca.</t>
  </si>
  <si>
    <t>continuación y cambio de responsable</t>
  </si>
  <si>
    <t xml:space="preserve">Dr. Ernesto Hernández Zapata </t>
  </si>
  <si>
    <t>Efecto de la alta viscosidad del petróleo en flujos petróleo-gas en tuberías inclinadas</t>
  </si>
  <si>
    <t>Estudio de un tratamiento secuencial electroquímico-biológico para depurar un agua residual industrial</t>
  </si>
  <si>
    <t>Dr. Ricardo Beristain Cardoso</t>
  </si>
  <si>
    <t xml:space="preserve">Dr. Francisco Pérez Martínez </t>
  </si>
  <si>
    <t>Aplicación de Metodología para el diseño de ontologías con notación gráfica</t>
  </si>
  <si>
    <t>Procesos soportados por internet</t>
  </si>
  <si>
    <t>AZC</t>
  </si>
  <si>
    <t xml:space="preserve">Dr. Homero Jiménez Rábiela </t>
  </si>
  <si>
    <t>Mtro. Ricardo Luna Paz</t>
  </si>
  <si>
    <t xml:space="preserve">Dr. Isaías Hernández Pérez </t>
  </si>
  <si>
    <t>Dr. Homero Jiménez Rábiela</t>
  </si>
  <si>
    <t xml:space="preserve">Interacciones de la migración de las márgenes de ríos con el comportamiento hidráulico y el transporte de sedimentos </t>
  </si>
  <si>
    <t>05.16.6</t>
  </si>
  <si>
    <t>31-mzo-16</t>
  </si>
  <si>
    <t>09.16.3</t>
  </si>
  <si>
    <t>terminación</t>
  </si>
  <si>
    <t>15.16.4</t>
  </si>
  <si>
    <t>prórroga</t>
  </si>
  <si>
    <t>15.16.6</t>
  </si>
  <si>
    <t>13.16.4</t>
  </si>
  <si>
    <t>Dr. José Félix Aguirre Garrido</t>
  </si>
  <si>
    <t>15.16.5</t>
  </si>
  <si>
    <t>Ecología, manejo y conservación del bosque mesófilo de montaña en Puebla</t>
  </si>
  <si>
    <t>Modelación matemática en ecología de poblaciones</t>
  </si>
  <si>
    <t>Ecología y conservación de aves migratorias en las ciénegas de Lerma</t>
  </si>
  <si>
    <t>Caracterización de la microbiota intestinal y la socioecología de los mono araña (Ateles feoffroyi), en poblaciones de cautiverio y libertad en México</t>
  </si>
  <si>
    <t>Dr. Silvestre De Jesús Alavez Espidio y Dr. List Sánchez List</t>
  </si>
  <si>
    <t>14.16.7</t>
  </si>
  <si>
    <t>Acontecimiento y complejidad: una lectura filosófica y epistemológica para la producción de los Media Art</t>
  </si>
  <si>
    <t>Dr. Claudia Mosqueda Gómez</t>
  </si>
  <si>
    <t>Arte y Comunidad en proyectos artísticos</t>
  </si>
  <si>
    <t>Dra. Mónica Benítez Dávila</t>
  </si>
  <si>
    <t>44.1 (NOTA)</t>
  </si>
  <si>
    <t>Informe final</t>
  </si>
  <si>
    <t>Dra. Oweena Fogarty O´Mahoney</t>
  </si>
  <si>
    <t>Entorno, datos, señales e información: aproximaciones y procesos creativos en el campo de los nuevos medios</t>
  </si>
  <si>
    <t>Las representaciones digitales del cuerpo como referente para la recepción y producción artístico-cultural</t>
  </si>
  <si>
    <t>Mtra. Ana Carolina Robles Salvador</t>
  </si>
  <si>
    <t>Lo sonoro, lo visual, los procesos creativos y la complejidad en un campo intermedia</t>
  </si>
  <si>
    <t>Origen y desarrollo del arte sonoro en México</t>
  </si>
  <si>
    <t>Práctica artística y contemporánea audiovisual. Creación de imágenes en movimiento y sonido desde el videoarte</t>
  </si>
  <si>
    <t>Samuel Beckett electrónico</t>
  </si>
  <si>
    <t>Visualización: prospectiva de un modelo de diseño en el arte.</t>
  </si>
  <si>
    <t>Vis. Fuerza (in)necesaria. El Sonido del México post-nacional</t>
  </si>
  <si>
    <t>Dra. Alma Patricia de León Calderón</t>
  </si>
  <si>
    <t>Gestión sustentable de ecosistemas e innovación social</t>
  </si>
  <si>
    <t>Género, ciencia y educación: de los actores a las políticas públicas</t>
  </si>
  <si>
    <t>Dra. Eva Raquel Güereca Torres</t>
  </si>
  <si>
    <t>La articulación territorial y la institucionalización del turismo rural en el Estado de México</t>
  </si>
  <si>
    <t>Dr. Ignacio López Moreno</t>
  </si>
  <si>
    <t>02-mzo-16</t>
  </si>
  <si>
    <t>02-mzo-19</t>
  </si>
  <si>
    <t>49.2 (NOTA)</t>
  </si>
  <si>
    <t>Transformaciones, continuidades y resistencias de las prácticas escolares de docentes y alumnos, frente a la incorporación de tecnologías digitales en escuelas primarias del Municipio de Lerma de Villada, Estado de México</t>
  </si>
  <si>
    <t>Instructivo para el servicio de préstamo de bicicletas en la Unidad Lerma</t>
  </si>
  <si>
    <t>26.8</t>
  </si>
  <si>
    <t>CONSEJO ACADÉMICO
(PROGRAMAS)</t>
  </si>
  <si>
    <t>Apoyo a la Coordinación de Desarrollo Académico, UAM Unidad Lerma</t>
  </si>
  <si>
    <t xml:space="preserve">Educación Digital en Grande (SEGEM) </t>
  </si>
  <si>
    <t>51.4.1</t>
  </si>
  <si>
    <t>Educación, medio ambiente, tecnología y desarrollo organizacional (Scouts México)</t>
  </si>
  <si>
    <t>52.5.1</t>
  </si>
  <si>
    <t>52.6.1</t>
  </si>
  <si>
    <t>Dr. Homero Jiménez Raviela</t>
  </si>
  <si>
    <t>30-mzo-16</t>
  </si>
  <si>
    <t>DRT</t>
  </si>
  <si>
    <t>05-mzo-14</t>
  </si>
  <si>
    <t>Tratamiento por Fotocatálisis de desechos de aguas residuales industriales (ININ)</t>
  </si>
  <si>
    <t>Dentro del proyecto Investigación y Desarrollo en Ciencia y Tecnología Nucleares</t>
  </si>
  <si>
    <t>30-mzo-18</t>
  </si>
  <si>
    <t>30--jun-18</t>
  </si>
  <si>
    <t>Análisis del agua en México</t>
  </si>
  <si>
    <t>Suministro de agua, alcantarillado y saneamiento a las comunidades del Estado de México (ODAPAS)</t>
  </si>
  <si>
    <t>Conservación de los sistemas de aprovechamiento y distribución de agua potable y alcantarillado del Distrito Federal (SACMEX)</t>
  </si>
  <si>
    <t>Conservación y ecología de especies en áreas protegidas del valle de Toluca (Conservación Valle de Toluca)”.</t>
  </si>
  <si>
    <t>02.15.5</t>
  </si>
  <si>
    <t>03-mzo-15</t>
  </si>
  <si>
    <t>05.16.4</t>
  </si>
  <si>
    <t>30-mzo-19</t>
  </si>
  <si>
    <t>Desarrollo sustentable (CFE)</t>
  </si>
  <si>
    <t>Ecología evolutiva, funcional y de la biodiversidad (IE-UNAM)</t>
  </si>
  <si>
    <t>Medio ambiente y recursos UQROO</t>
  </si>
  <si>
    <t>13.16.5</t>
  </si>
  <si>
    <t>16.16.5</t>
  </si>
  <si>
    <t>Mtro. Hilario Anguiano Luna</t>
  </si>
  <si>
    <t>Mtro. Carlos García Villanueva</t>
  </si>
  <si>
    <t>prorroga</t>
  </si>
  <si>
    <t>Partidos políticos y Redes sociales: Estudio comparado de las plataformas legislativas y los mensajes partidistas en redes sociales en el Estado de México, 2015 (PPYRED)</t>
  </si>
  <si>
    <t>Dr. Raúl Hernández Mar</t>
  </si>
  <si>
    <t>01-mzo-19</t>
  </si>
  <si>
    <t>H. Ayuntamiento Naucalpan : Administración Pública Municipal</t>
  </si>
  <si>
    <t>H. Ayuntamiento Toluca: Administración Pública Municipal</t>
  </si>
  <si>
    <t>H. Ayuntamiento Lerma: Administración Municipal</t>
  </si>
  <si>
    <t>Evaluación de programas federales del Órgano Superior de fiscalización del Estado de México (OSFEM)</t>
  </si>
  <si>
    <t>Gobierno, justicia y seguridad pública</t>
  </si>
  <si>
    <t>Poder Legislativo del Estado de México</t>
  </si>
  <si>
    <t>Servicios de Educación Básica para personas jóvenes y adultas. Instituto Nacional para la Educación de los Adultos (INEA)</t>
  </si>
  <si>
    <t>Programas de Desarrollo Municipal</t>
  </si>
  <si>
    <t>Samuel Becket electrónico</t>
  </si>
  <si>
    <t>Vis. Fuerza (in)necesaria. El sonido del México post-nacional</t>
  </si>
  <si>
    <t>Estudios territoriales y políticas públicas (Centro EURE SC)</t>
  </si>
  <si>
    <t>Capacitación, enseñanza, promoción y difusión en materia de derechos humanos (CODHEM)</t>
  </si>
  <si>
    <t>Modelo diagnóstico de la política científica para laboratorios de visualización (LabViz) en Internet</t>
  </si>
  <si>
    <t>Ayuntamiento de Ocoyoacac, Estado de México 2016-2018</t>
  </si>
  <si>
    <t>Género, ciencia, educación superior: de los actores a las políticas públicas</t>
  </si>
  <si>
    <t>TOTAL UAM LERMA</t>
  </si>
  <si>
    <t>Nombre de la Comisión</t>
  </si>
  <si>
    <t>Comisión encargada de revisar, analizar y en su caso, proponer las adecuaciones y consideraciones pertinentes a la versión 1.1 del Plan de Desarrollo de la Unidad Lerma (PDL)</t>
  </si>
  <si>
    <t>07.dic-12</t>
  </si>
  <si>
    <t>Comisión de planeación y evaluación, encargada de proponer una priorización armónica de acciones a realizar en la Unidad Lerma y analizar los indicadores institucionales que permitan cumplir la misión y alcanzar la visión de la Unidad</t>
  </si>
  <si>
    <t>Comisión encargada de conducir el proceso de auscultación para el proceso de designación del Director de División de CBI</t>
  </si>
  <si>
    <t>22.5.1</t>
  </si>
  <si>
    <t>Comisión encargada de conducir el proceso de auscultación para el proceso de designación del Director de División de CBS</t>
  </si>
  <si>
    <t>26.10.1</t>
  </si>
  <si>
    <t>Comisión encargada de conducir el proceso de auscultación para el proceso de designación del Director de División de CSH</t>
  </si>
  <si>
    <t>30.3.1</t>
  </si>
  <si>
    <t xml:space="preserve">Comisión de Faltas de los Alumnos del Consejo Divisional </t>
  </si>
  <si>
    <t>Comisión encargada de Elaborar la Propuesta de "Lineamientos para la Presentación, Evaluación y Aprobación de Proyectos de Investigación de la DCBI".</t>
  </si>
  <si>
    <t>06-mzo-13</t>
  </si>
  <si>
    <t>Comisión encargada de Analizar, Evaluar y Dictaminar los Proyectos de Investigación que se presentan al Consejo Divisional para su aprobación.</t>
  </si>
  <si>
    <t>Comisión encargada de Analizar, Evaluar y Dictaminar los Proyectos de Investigación que se Presentan al Consejo Divisional para su aprobación.</t>
  </si>
  <si>
    <t>Comisión de Faltas de los Alumnos de la DCBI.</t>
  </si>
  <si>
    <t>Comisión encargada de los Proyectos de Investigación de la DCBI.</t>
  </si>
  <si>
    <t>Comisión encargada de las Solicitudes de Revalidación, Establecimiento de Equivalencias y Acreditación de Estudios de la DCBI.</t>
  </si>
  <si>
    <t>28.4</t>
  </si>
  <si>
    <t>Comisión encargada de los Proyectos de Servicio Social de la DCBI.</t>
  </si>
  <si>
    <t>28.5</t>
  </si>
  <si>
    <t>Comisión encargada de las Propuestas de Creación de las Áreas de Investigación de la DCBI.</t>
  </si>
  <si>
    <t>28.6</t>
  </si>
  <si>
    <t>Comisión de Faltas de los Alumnos del Consejo Divisional de la DCBI.</t>
  </si>
  <si>
    <t>47.2</t>
  </si>
  <si>
    <t>Comisión encargada de los Planes y Programas de Estudio de la DCBI.</t>
  </si>
  <si>
    <t>47.3</t>
  </si>
  <si>
    <t>47.4</t>
  </si>
  <si>
    <t xml:space="preserve">Comisión encargada de elaborar la propuesta de modificación del Plan de la Licenciatura en Medicina, impartida en la Unidad Xochimilco, para que se oferten las UEA correspondientes a los tres primeros trimestres del Plan mencionado en la Unidad Lerma </t>
  </si>
  <si>
    <t>31-mzo-15</t>
  </si>
  <si>
    <t>06.16.1</t>
  </si>
  <si>
    <t>10.16.2</t>
  </si>
  <si>
    <t>Comisión que se encargará de elaborar los Lineamientos particulares para la Movilidad de Alumnos de la División</t>
  </si>
  <si>
    <t>No. Eco</t>
  </si>
  <si>
    <t xml:space="preserve">Categoría </t>
  </si>
  <si>
    <t xml:space="preserve">Fecha </t>
  </si>
  <si>
    <t>Fecha Ingreso Visitante</t>
  </si>
  <si>
    <t>Fecha de Termino</t>
  </si>
  <si>
    <t>Dr. Luisiel Jonatan Torres Cortés</t>
  </si>
  <si>
    <t>02.16.1</t>
  </si>
  <si>
    <t>Mtra. Alejandra García Arista</t>
  </si>
  <si>
    <t xml:space="preserve">Asociado </t>
  </si>
  <si>
    <t>05.16.7</t>
  </si>
  <si>
    <t>31-mzo-17</t>
  </si>
  <si>
    <t>Dra. Patricia Soto Tello</t>
  </si>
  <si>
    <t>05.16.8</t>
  </si>
  <si>
    <t>01.15.6</t>
  </si>
  <si>
    <t>01.15.7</t>
  </si>
  <si>
    <t>M- en C. Heliot Zarza Villanueva</t>
  </si>
  <si>
    <t>14.15.16</t>
  </si>
  <si>
    <t>12.15.2</t>
  </si>
  <si>
    <t>Dr. Adolfo Armando Reyes Amor</t>
  </si>
  <si>
    <t>14.15.7</t>
  </si>
  <si>
    <t>21.15.2</t>
  </si>
  <si>
    <t>14.15.8</t>
  </si>
  <si>
    <t>01-mzo-17</t>
  </si>
  <si>
    <t>Dra. Ruth Pérez López</t>
  </si>
  <si>
    <t>Dra. Sofia García Yagüe</t>
  </si>
  <si>
    <t>Termino</t>
  </si>
  <si>
    <t>11/2015</t>
  </si>
  <si>
    <t>16-I</t>
  </si>
  <si>
    <t>17-O</t>
  </si>
  <si>
    <t>Dra. Owenna Fogarty O´Mahoney</t>
  </si>
  <si>
    <t>16-O</t>
  </si>
  <si>
    <t>ÍNDICE</t>
  </si>
  <si>
    <t>Dr. Alejandro Raymundo Pérez Ricárdez</t>
  </si>
  <si>
    <t>MB</t>
  </si>
  <si>
    <t>S</t>
  </si>
  <si>
    <t>NA</t>
  </si>
  <si>
    <t>09:00-15:00</t>
  </si>
  <si>
    <t>SUL</t>
  </si>
  <si>
    <t>HFG/Plaza</t>
  </si>
  <si>
    <t>16-P</t>
  </si>
  <si>
    <t>H</t>
  </si>
  <si>
    <t>Dra. Blanca Rafaela Silva López</t>
  </si>
  <si>
    <t>EGRESADOS DE LICENCIATURA (Por Plan)</t>
  </si>
  <si>
    <t>Titulación</t>
  </si>
  <si>
    <t>Titulación/Egreso</t>
  </si>
  <si>
    <t>2012-2016</t>
  </si>
  <si>
    <t>CO.L.CBI.c.001.17</t>
  </si>
  <si>
    <t>BIOL.007.17</t>
  </si>
  <si>
    <t>Villavicencio Pulido José Geiser</t>
  </si>
  <si>
    <t>EC.L.CBI.b.001.17</t>
  </si>
  <si>
    <t>EC.L.CBS.a.001.17</t>
  </si>
  <si>
    <t>EC.L.CBS.a.002.17</t>
  </si>
  <si>
    <t>EC.L.CBS.b.001.17</t>
  </si>
  <si>
    <t>EC.L.CBI.a.001.17</t>
  </si>
  <si>
    <t>EC.L.CBI.c.001.17</t>
  </si>
  <si>
    <t>EC.L.CBS.a.003.17</t>
  </si>
  <si>
    <t>Plazas originales</t>
  </si>
  <si>
    <t>PRESERVACIÓN Y DIFUSIÓN DE LA CULTURA</t>
  </si>
  <si>
    <t>DIFUSIÓN DE LAS ARTES Y DIVULGACIÓN CIENTÍFICA Y TECNOLÓGICA</t>
  </si>
  <si>
    <t>No.</t>
  </si>
  <si>
    <t>DIVULGACIÓN CIENTÍFICA Y TECNOLÓGICA</t>
  </si>
  <si>
    <t>Actividades de divulgación científica y tecnológica</t>
  </si>
  <si>
    <t>DCBI</t>
  </si>
  <si>
    <t>DCBS</t>
  </si>
  <si>
    <t>DCSH</t>
  </si>
  <si>
    <t>Conferencia</t>
  </si>
  <si>
    <t>ACTIVIDADES EXTRACURRICULARES</t>
  </si>
  <si>
    <t xml:space="preserve">No. </t>
  </si>
  <si>
    <t>Nombre de la actividad</t>
  </si>
  <si>
    <t>Tipo de actividad*</t>
  </si>
  <si>
    <t>Duración en horas</t>
  </si>
  <si>
    <t>Con capacidades diferentes</t>
  </si>
  <si>
    <t>Hablantes de lengua indigena</t>
  </si>
  <si>
    <t>Actividades extracurriculares</t>
  </si>
  <si>
    <t xml:space="preserve">FUENTE: </t>
  </si>
  <si>
    <t xml:space="preserve">Espacio </t>
  </si>
  <si>
    <t xml:space="preserve">Tipo </t>
  </si>
  <si>
    <t xml:space="preserve">Oficinas </t>
  </si>
  <si>
    <t xml:space="preserve">Unidad </t>
  </si>
  <si>
    <t xml:space="preserve">Mantenimientos Preventivos </t>
  </si>
  <si>
    <t xml:space="preserve">Mantenimientos Correctivos </t>
  </si>
  <si>
    <t>Adaptaciones menores</t>
  </si>
  <si>
    <t xml:space="preserve">Número </t>
  </si>
  <si>
    <t xml:space="preserve">Notas </t>
  </si>
  <si>
    <t xml:space="preserve">Juntas con Dirección de Obras </t>
  </si>
  <si>
    <t xml:space="preserve">Porcentaje de aguas tratadas </t>
  </si>
  <si>
    <t xml:space="preserve">Todos los sistemas cuentan con fosa o biodigestor </t>
  </si>
  <si>
    <t xml:space="preserve">Aires acondicionados con refrigerante ecológico </t>
  </si>
  <si>
    <t>CANTIDAD</t>
  </si>
  <si>
    <t xml:space="preserve">Reuniones de agenda laboral con el GIC </t>
  </si>
  <si>
    <t xml:space="preserve">Porcentaje estimado de las reclamaciones de demanda interna que son atendidas a satisfacción de la representación sindical </t>
  </si>
  <si>
    <t xml:space="preserve">Horas de capacitación de personal administrativo de base por participante </t>
  </si>
  <si>
    <t>Quejas recibidas</t>
  </si>
  <si>
    <t>Quejas atendidas a satisfacción del quejoso</t>
  </si>
  <si>
    <t>Solicitudes tramitadas</t>
  </si>
  <si>
    <t>Solicitudes tramitadas de manera electrónica</t>
  </si>
  <si>
    <t>DOCENCIA</t>
  </si>
  <si>
    <t>COORDINACIÓN DE RECURSOS HUMANOS</t>
  </si>
  <si>
    <t>Coordinación de Infraestructura y Gestión Ambiental</t>
  </si>
  <si>
    <t>Recursos humanos</t>
  </si>
  <si>
    <t>VIGILANCIA DE BASE</t>
  </si>
  <si>
    <t>VIGILANCIA EXTERNA</t>
  </si>
  <si>
    <t>1.-</t>
  </si>
  <si>
    <t>Áreas vigiladas</t>
  </si>
  <si>
    <t>2.-</t>
  </si>
  <si>
    <t>Casetas utilizadas</t>
  </si>
  <si>
    <t>3.-</t>
  </si>
  <si>
    <t>Plazas en plantilla</t>
  </si>
  <si>
    <t>4.-</t>
  </si>
  <si>
    <t>Elementos en activo (promedio)</t>
  </si>
  <si>
    <t>5.-</t>
  </si>
  <si>
    <t>Supervisores del servicio</t>
  </si>
  <si>
    <t>No. de contratos</t>
  </si>
  <si>
    <t>Períodos contratados</t>
  </si>
  <si>
    <t>Formatos recibidos de entrada y salida de bienes</t>
  </si>
  <si>
    <t>Eventos o novedades (delitos reportados)</t>
  </si>
  <si>
    <t>INTENDENCIA DE BASE</t>
  </si>
  <si>
    <t>Áreas atendidas</t>
  </si>
  <si>
    <t xml:space="preserve">Quejas recibidas y atendidas </t>
  </si>
  <si>
    <t>No. de formatos realizados para control de insumos</t>
  </si>
  <si>
    <t>REFRIGERIOS</t>
  </si>
  <si>
    <t>Refrigerios servidos</t>
  </si>
  <si>
    <t>Estudios microbiológicos realizados</t>
  </si>
  <si>
    <t>Elementos en activo</t>
  </si>
  <si>
    <t>No. de desviaciones del servicio</t>
  </si>
  <si>
    <t xml:space="preserve">No. de actas realizadas </t>
  </si>
  <si>
    <t>PROTECCIÓN CIVIL</t>
  </si>
  <si>
    <t>Brigadas consolidadas</t>
  </si>
  <si>
    <t>Horas de capacitación recibidas (en 5 cursos)</t>
  </si>
  <si>
    <t>No. de brigadistas activos</t>
  </si>
  <si>
    <t>No. de protocolos realizados</t>
  </si>
  <si>
    <t>No. de simulacros realizados</t>
  </si>
  <si>
    <t>Normas que se cumplen con el PEPC</t>
  </si>
  <si>
    <t>Contingencias reales atendidas</t>
  </si>
  <si>
    <t>Número de servicios de ambulancia utilizados</t>
  </si>
  <si>
    <t>COMUNICACIONES Y TRANSPORTES</t>
  </si>
  <si>
    <t>TRANSPORTE EXTERNO</t>
  </si>
  <si>
    <t>Servicios de mantenimiento realizados a vehículos</t>
  </si>
  <si>
    <t>No. de trámites vehiculares realizados</t>
  </si>
  <si>
    <t>No. de siniestros vehiculares atendidos</t>
  </si>
  <si>
    <t xml:space="preserve">Plazas en plantilla </t>
  </si>
  <si>
    <t>PRESTAMO DE BICICLETAS</t>
  </si>
  <si>
    <t>No. de préstamos realizados</t>
  </si>
  <si>
    <t>No. de amonestaciones realizadas a usuarios</t>
  </si>
  <si>
    <t>Bicicletas en buen estado de funcionamiento</t>
  </si>
  <si>
    <t>No. de reparaciones menores a bicicletas (que no requieren cambio de piezas)</t>
  </si>
  <si>
    <t>No. de reparaciones mayores a bicicletas (que si requieren cambio de piezas)</t>
  </si>
  <si>
    <t>Eventos atendidos (robo o perdida)</t>
  </si>
  <si>
    <t xml:space="preserve">No. de adquisiciones o  suministros de refacciones </t>
  </si>
  <si>
    <t>Formatos implementados para control de mantenimiento</t>
  </si>
  <si>
    <t>JARDINERIA</t>
  </si>
  <si>
    <t>No. de solicitudes de servicio atendidas</t>
  </si>
  <si>
    <t>No. de servicios de poda de pasto realizados, incluyendo cancha de futbol</t>
  </si>
  <si>
    <t>Servicios de deshierbe realizados en áreas de gravilla</t>
  </si>
  <si>
    <t>AUXILIARES O GENERALES</t>
  </si>
  <si>
    <t>No. de garrafones con agua adquiridos</t>
  </si>
  <si>
    <t>TIPO DE SERVICIO</t>
  </si>
  <si>
    <t>VIGILANCIA</t>
  </si>
  <si>
    <t>INTENDENCIA</t>
  </si>
  <si>
    <t>REFRIGERIO</t>
  </si>
  <si>
    <t>TRANSPORTE</t>
  </si>
  <si>
    <t>PRÉSTAMO DE BICICLETAS</t>
  </si>
  <si>
    <t>ÁREAS VERDES</t>
  </si>
  <si>
    <t>OTROS SERVICIOS</t>
  </si>
  <si>
    <t>Recursos materiales</t>
  </si>
  <si>
    <t># LRQ Requisiciones</t>
  </si>
  <si>
    <t>Elaboradas</t>
  </si>
  <si>
    <t>Tramitadas</t>
  </si>
  <si>
    <t xml:space="preserve">Inversión </t>
  </si>
  <si>
    <t xml:space="preserve">Consumo </t>
  </si>
  <si>
    <t>Mostrador</t>
  </si>
  <si>
    <t>Canceladas</t>
  </si>
  <si>
    <t># LPE - Pedidos</t>
  </si>
  <si>
    <t xml:space="preserve">Fincados </t>
  </si>
  <si>
    <t>Recibidos</t>
  </si>
  <si>
    <t>Cancelados</t>
  </si>
  <si>
    <t xml:space="preserve"># LC - Contratos </t>
  </si>
  <si>
    <t>Arrendamiento</t>
  </si>
  <si>
    <t>Adquisiciones</t>
  </si>
  <si>
    <t>Servicios Profesionales</t>
  </si>
  <si>
    <t xml:space="preserve">Servicios </t>
  </si>
  <si>
    <t xml:space="preserve">Tiempo (Días) Promedio </t>
  </si>
  <si>
    <t>LRQ</t>
  </si>
  <si>
    <t>LST</t>
  </si>
  <si>
    <t># Pagos por transferencia</t>
  </si>
  <si>
    <t>Arrendadores</t>
  </si>
  <si>
    <t xml:space="preserve">Prestadores de Servicios </t>
  </si>
  <si>
    <t xml:space="preserve">Proveedores </t>
  </si>
  <si>
    <t># Pagos con cheque</t>
  </si>
  <si>
    <t># Pago con cheque</t>
  </si>
  <si>
    <t xml:space="preserve">Alumnos </t>
  </si>
  <si>
    <t xml:space="preserve">Administrativos </t>
  </si>
  <si>
    <t>Personal de Base</t>
  </si>
  <si>
    <t># Pagos con transferencia</t>
  </si>
  <si>
    <t>Alumnos</t>
  </si>
  <si>
    <t>Presupuesto asignado</t>
  </si>
  <si>
    <t xml:space="preserve">Porcentaje </t>
  </si>
  <si>
    <t>Montos transferidos</t>
  </si>
  <si>
    <t xml:space="preserve">Altas </t>
  </si>
  <si>
    <t>SERVICIOS ADMINISTRATIVOS</t>
  </si>
  <si>
    <t>DOCUMENTO</t>
  </si>
  <si>
    <t>ESTADO</t>
  </si>
  <si>
    <t>RUBRO</t>
  </si>
  <si>
    <t>NÚMERO</t>
  </si>
  <si>
    <t xml:space="preserve">SOLICITUDES ATENDIDAS </t>
  </si>
  <si>
    <t>TIEMPO PROMEDIO DE TRÁMITE</t>
  </si>
  <si>
    <t>TIEMPO</t>
  </si>
  <si>
    <t>DÍAS</t>
  </si>
  <si>
    <t>FORMA DE PAGO</t>
  </si>
  <si>
    <t>TIPO</t>
  </si>
  <si>
    <t>PRESUPUESTO ASIGNADO Y EJERCIDO</t>
  </si>
  <si>
    <t>MODALIDAD</t>
  </si>
  <si>
    <t>ENTIDAD</t>
  </si>
  <si>
    <t>MONTO</t>
  </si>
  <si>
    <t xml:space="preserve">MONTO DEL PRESUPUESTO TRANSFERIDO </t>
  </si>
  <si>
    <t>PADRÓN DE PROVEEDORES</t>
  </si>
  <si>
    <t>MOVIMIENTO</t>
  </si>
  <si>
    <t>Servicios Administrativos</t>
  </si>
  <si>
    <t>RUL/SUL</t>
  </si>
  <si>
    <t>TIPO DE BIEN</t>
  </si>
  <si>
    <t>SERVICIOS DE INFORMACIÓN Y COMUNICACIONES</t>
  </si>
  <si>
    <t>*REDIL: Red Inalámbrica de Lerma</t>
  </si>
  <si>
    <t xml:space="preserve">BIENES Y SERVICIOS </t>
  </si>
  <si>
    <t>Información y comunicaciones</t>
  </si>
  <si>
    <t>No. de reuniones  con las instancias de apoyo de la SUL</t>
  </si>
  <si>
    <t>No. de acuerdos generados en las reuniones con las instancias de apoyo de la SUL</t>
  </si>
  <si>
    <t>No. de reuniones para seguimiento del ejercicio presupuestal</t>
  </si>
  <si>
    <t>No. de reuniones dela Comisión del Sistema de Gestión de la Calidad</t>
  </si>
  <si>
    <t>No. de Procesos del SGC elaborados</t>
  </si>
  <si>
    <t>No. de circulares emitidas por la SUL</t>
  </si>
  <si>
    <t>No. de horas de capacitación para el personal de mandos medios de la Unidad</t>
  </si>
  <si>
    <t>No. de Contratos elaborados de servicios que ofrece la OSUL</t>
  </si>
  <si>
    <t>No. de procedimientos de adjudicación asignados por el Comité de la Unidad Lerma (CL)</t>
  </si>
  <si>
    <t>No. de solicitudes de acceso a la información respondidas</t>
  </si>
  <si>
    <t>No. de tramites diversos realizados en apoyo a los miembros de la comunidad universitaria (oficios SUL)</t>
  </si>
  <si>
    <t>No. de participaciones en Juntas Administrativas</t>
  </si>
  <si>
    <t>SECRETARÍA DE UNIDAD</t>
  </si>
  <si>
    <t>CONCEPTO</t>
  </si>
  <si>
    <t>Secretaría de Unidad</t>
  </si>
  <si>
    <t xml:space="preserve">TOTALES </t>
  </si>
  <si>
    <t>SERVICIOS ESCOLARES</t>
  </si>
  <si>
    <t>Servicios Escolares</t>
  </si>
  <si>
    <t>SERVICIOS DE APOYO DOCUMENTAL</t>
  </si>
  <si>
    <t>CONCEPTO / SERVICIO</t>
  </si>
  <si>
    <t>Apoyo documental</t>
  </si>
  <si>
    <t>CO.L.CBI.b.002.13</t>
  </si>
  <si>
    <t>CO.L.CBI.c.001.13</t>
  </si>
  <si>
    <t>CO.L.CBS.a.002.12</t>
  </si>
  <si>
    <t>CO.L.CBS.a.002.13</t>
  </si>
  <si>
    <t>CO.L.CBS.a.001.12</t>
  </si>
  <si>
    <t>CO.L.CBS.c.001.13</t>
  </si>
  <si>
    <t>CO.L.CSH.c.003.13</t>
  </si>
  <si>
    <t>CO.L.CSH.c.005.13</t>
  </si>
  <si>
    <t>CO.L.CSH.c.004.13</t>
  </si>
  <si>
    <t>CO.L.CSH.c.001.13</t>
  </si>
  <si>
    <t>CO.L.CSH.c.002.13</t>
  </si>
  <si>
    <t>cdb/024.12</t>
  </si>
  <si>
    <t>CDB/007.13</t>
  </si>
  <si>
    <t>CDB/006.13</t>
  </si>
  <si>
    <t>CDB/025.12</t>
  </si>
  <si>
    <t>CO.CS/014.13</t>
  </si>
  <si>
    <t>CS.023.13</t>
  </si>
  <si>
    <t>CS.021.13</t>
  </si>
  <si>
    <t>CS.020.13</t>
  </si>
  <si>
    <t>CS.017.13</t>
  </si>
  <si>
    <t>CS.022.13</t>
  </si>
  <si>
    <t>Interno/Externo</t>
  </si>
  <si>
    <t>Interno</t>
  </si>
  <si>
    <t>Divisional / Interdivisional</t>
  </si>
  <si>
    <t>Interdivisional</t>
  </si>
  <si>
    <t>Externo</t>
  </si>
  <si>
    <t xml:space="preserve">Divisional   </t>
  </si>
  <si>
    <t>Divisional</t>
  </si>
  <si>
    <t>Conservación del jaguar y otros felinos en la Reserva de la Biósfera La Encrucijada y en el Sistema Estuarino Puerto Arista</t>
  </si>
  <si>
    <t xml:space="preserve">Interno </t>
  </si>
  <si>
    <t>N° Consec.</t>
  </si>
  <si>
    <t>Contraparte</t>
  </si>
  <si>
    <t>Objeto</t>
  </si>
  <si>
    <t>Área a que pertenece</t>
  </si>
  <si>
    <t>Monto del convenio</t>
  </si>
  <si>
    <t>B. UAM</t>
  </si>
  <si>
    <t>Indirectos</t>
  </si>
  <si>
    <t>Fecha de Firma</t>
  </si>
  <si>
    <t>Sello Jurídico</t>
  </si>
  <si>
    <t>CANTAB Tecnología, S. de R.L. de C.V.</t>
  </si>
  <si>
    <t>“LA UAM-L” se compromete a realizar para “LA EMPRESA”, las actividades de investigación relacionadas con el proyecto denominado “Desarrollo de sistema de entrenamiento en realidad virtual para disminución del índice de acoso escolar”, conforme a las condiciones establecidas en el Anexo Único</t>
  </si>
  <si>
    <t>División de Ciencias Básicas y de Ingeniería</t>
  </si>
  <si>
    <t>Universidad Mexiquense del Bicentenario</t>
  </si>
  <si>
    <t>La colaboración entre “LAS PARTES” en los campos de la docencia, la investigación y la preservación y difusión de la cultura, a fin de realizar conjuntamente actividades académicas, científicas y culturales, en áreas de interés común.</t>
  </si>
  <si>
    <t>No aplica</t>
  </si>
  <si>
    <t>Sin sello</t>
  </si>
  <si>
    <t>Consejo Mexiquense de Ciencia y Tecnología</t>
  </si>
  <si>
    <t>Realización por parte de la UAM Lerma, de las siguientes actividades:</t>
  </si>
  <si>
    <t>Coordinación de Desarrollo Académico</t>
  </si>
  <si>
    <t>Mtro. Pedro Puerta Huerta</t>
  </si>
  <si>
    <t>a) “Espacio Mexiquense de Ciencia y Tecnología 2016” orientado a la divulgación de la ciencia y la tecnología, que se llevará a cabo en dos sedes, la primera en el Municipio de Tlalnepantla y la segunda en el Municipio de Ecatepec.</t>
  </si>
  <si>
    <t>b) Las actividades complementarias que se llevarán a cabo en el marco de la entrega del Premio a Jóvenes Inventores e Innovadores del Estado de México 2016.</t>
  </si>
  <si>
    <t>c) Las actividades complementarias que se llevarán a cabo en el marco de la “Feria de Ciencias e Ingenierías del Estado de México 2016”.</t>
  </si>
  <si>
    <t>Instituto Tecnológico de Toluca</t>
  </si>
  <si>
    <t>“LAS PARTES” acuerdan realizar actividades conjuntas de investigación y coadyuvar a la formación de recursos humanos a nivel licenciatura y posgrado, así como promover la integración científica y tecnológica de ambas instituciones lo cual se realizará por medio del proyecto denominado “TRATAMIENTO BIOLÓGICO Y FISICOQUÍMICO DE EFLUENTES INDUSTRIALES”.</t>
  </si>
  <si>
    <t>Modificar el lugar de realización del Espacio Mexiquense de Ciencia y Tecnología en el Municipio de Ecatepec, agregar el lugar de realización de la ceremonia de entrega del Premio a Jóvenes Inventores e Innovadores del Estado de México y el lugar de realización de los talleres a beneficiarios del Premio a Jóvenes Inventores e Innovadores del Estado de México; así como modificar el cronograma para la impartición de dichos talleres y agregar el lugar de realización de las actividades complementarias de la Feria de Ciencias e Ingenierías del Estado de México.</t>
  </si>
  <si>
    <t>Las modificaciones están vigentes desde el</t>
  </si>
  <si>
    <t>Secretaría del Trabajo y Previsión Social</t>
  </si>
  <si>
    <t>La UAM Lerma se obliga a desarrollar la Evaluación en materia de Diseño del Programa “E003 Ejecución a Nivel Nacional de los Programas y acciones de la Política Laboral”, apegándose justa, exacta y cabalmente a lo establecido en el Anexo Técnico.</t>
  </si>
  <si>
    <t>División de Ciencias Sociales y Humanidades</t>
  </si>
  <si>
    <t>Establecer las bases y mecanismos operativos entre “LAS PARTES”, con el propósito de formular los programas de trabajo para desarrollar las siguientes actividades conjuntas en materia de atención a víctimas y ofendidos del delito, violencia de género y protección de los derechos humanos:</t>
  </si>
  <si>
    <t>a) Diseñar y organizar programas de formación y actualización sobre la atención a víctimas y ofendidos del delito, así como la realización de estudios e investigaciones en materia de violencia de género.</t>
  </si>
  <si>
    <t>b) Desarrollar e implementar instrumentos científico-metodológicos que coadyuven tanto a la atención de las víctimas y ofendidos del delito, como a las violaciones a los derechos humanos en el Estado de México, y prioricen la protección y ejercicio pleno de las garantías constitucionales y los derechos humanos.</t>
  </si>
  <si>
    <t>c) Crear equipos mixtos de trabajo para el estudio, diseño, implementación y evaluación de políticas públicas en materia de género, atención a víctimas y ofendidos del delito y protección de los derechos humanos.</t>
  </si>
  <si>
    <t>d) Promover entre la comunidad universitaria, los servicios de atención psicológica, jurídica y sanitaria que proporciona la Comisión Ejecutiva Estatal de Atención a Víctimas, mediante la difusión de propaganda, instalación de módulos informativos y cualquier otro mecanismo que favorezca dicha actividad.</t>
  </si>
  <si>
    <t>e) Difundir el conocimiento acerca de los derechos de las víctimas y ofendidos del delito.</t>
  </si>
  <si>
    <t>f) Las demás que resulten de interés para “LAS PARTES”, en el ámbito de sus funciones institucionales.</t>
  </si>
  <si>
    <t>Establecer las condiciones a las que se sujeta el apoyo económico que otorga “EL COMECYT” a favor de “LA UAM LERMA”, para realizar el evento denominado Primer encuentro activo de jóvenes ficólogos y III Reunión de la Sociedad Mexicana de Ficología.</t>
  </si>
  <si>
    <t>División de Ciencias Biológicas y de la Salud</t>
  </si>
  <si>
    <t>Establecer las condiciones a las que se sujeta el apoyo económico que otorga “EL COMECYT” a favor de “LA UAM LERMA”, para la realización de una estancia de investigación científica y/o tecnológica en el periodo que comprende del 01 de octubre de 2016 al 31 de julio de 2017 y conforme a las condiciones establecidas en el ANEXO 1</t>
  </si>
  <si>
    <t>9-16 y 17-19</t>
  </si>
  <si>
    <t>CBIL.03.17</t>
  </si>
  <si>
    <t>Leonarda María Flores Guitiérrez</t>
  </si>
  <si>
    <t>Alumnos en Servicio Social</t>
  </si>
  <si>
    <t>TIPO DE INSTITUCIÓN</t>
  </si>
  <si>
    <t>Del total, indicar cuántos son:</t>
  </si>
  <si>
    <t>PÚBLICO</t>
  </si>
  <si>
    <t>PRIVADO</t>
  </si>
  <si>
    <t>SOCIAL</t>
  </si>
  <si>
    <t>EN LA UAM</t>
  </si>
  <si>
    <t>Coordinación de Vinculación, Oficina de Apoyo a la Bolsa de Trabajo</t>
  </si>
  <si>
    <t>Alumnos en Práctica Profesional</t>
  </si>
  <si>
    <t>Matrícula Educación Media Superior</t>
  </si>
  <si>
    <t>Demanda-Ingreso Educación Superior</t>
  </si>
  <si>
    <t>Planes de Estudio</t>
  </si>
  <si>
    <t>Admisión / Aspirantes por sexo</t>
  </si>
  <si>
    <t>Primer Ingreso / Admisión por sexo</t>
  </si>
  <si>
    <t>BECAS</t>
  </si>
  <si>
    <t>SERVICIO SOCIAL</t>
  </si>
  <si>
    <t>Plazas Académicas con Contratación Definitiva</t>
  </si>
  <si>
    <t xml:space="preserve"> </t>
  </si>
  <si>
    <t>Plazas por División y Departamento</t>
  </si>
  <si>
    <t>Plazas Definitivas Histórico</t>
  </si>
  <si>
    <t>Profesores Definitivos por Género</t>
  </si>
  <si>
    <t>Profesores Visitantes</t>
  </si>
  <si>
    <t>Ocupación de Plazas Académicas</t>
  </si>
  <si>
    <t>PERSONAL ACADÉMICO</t>
  </si>
  <si>
    <t>SNI</t>
  </si>
  <si>
    <t xml:space="preserve">Egresados </t>
  </si>
  <si>
    <t>Titulados</t>
  </si>
  <si>
    <t>UAEM</t>
  </si>
  <si>
    <t>Ingresos por apoyos externos (División)</t>
  </si>
  <si>
    <t>PUNTAJE MÍNIMO Y PROMEDIO DE CORTE POR PLAN DE ESTUDIOS</t>
  </si>
  <si>
    <t>Puntaje mínimo y promedio de corte</t>
  </si>
  <si>
    <t>Mtra. Ana Carolina  Robles Salvador</t>
  </si>
  <si>
    <t>Unidad de Procedencia</t>
  </si>
  <si>
    <t>% de Plazas Académicas con Contratación Definitiva</t>
  </si>
  <si>
    <t xml:space="preserve">Alumnos Activos / Plaza TC </t>
  </si>
  <si>
    <t>Horas Frente a Grupo impartidas por Plaza* (Incluye Acuerdo RG)</t>
  </si>
  <si>
    <t>Calificaciones por Plaza* (Incluye Acuerdo RG)</t>
  </si>
  <si>
    <t>Fundación Tláloc: Incidencia en políticas públicas desde la sociedad civil</t>
  </si>
  <si>
    <t>Subtotal</t>
  </si>
  <si>
    <t>Bajas Acumulado</t>
  </si>
  <si>
    <t>Bajas en licenciatura</t>
  </si>
  <si>
    <t>Titulación en licenciatura</t>
  </si>
  <si>
    <t>Dictamen (publicación)</t>
  </si>
  <si>
    <t>2017-2018</t>
  </si>
  <si>
    <t>2015-2016
2017-2021</t>
  </si>
  <si>
    <t>2017-2020</t>
  </si>
  <si>
    <t>DIAZ RAMIREZ MAYRA</t>
  </si>
  <si>
    <t>2014-2016
2017-2020</t>
  </si>
  <si>
    <t>2017-2021</t>
  </si>
  <si>
    <t>2013-2016
2017-2021</t>
  </si>
  <si>
    <t>ING.007.17</t>
  </si>
  <si>
    <t>ING.005.17</t>
  </si>
  <si>
    <t>VILLAVICENCIO PULIDO JOSÉ GEISER</t>
  </si>
  <si>
    <t>EC.L.CBI.b.002.17</t>
  </si>
  <si>
    <t>EC.L.CSH.b.001.17</t>
  </si>
  <si>
    <t>Díaz Gutiérrez Carlos Eduardo</t>
  </si>
  <si>
    <t>Mendoza Reséndiz Alejandro</t>
  </si>
  <si>
    <t>CO.L.CSH.b.001.17</t>
  </si>
  <si>
    <t>INSCRIPCIÓN PRIMER INGRESO A LICENCIATURA</t>
  </si>
  <si>
    <t>INVESTIGACIÓN</t>
  </si>
  <si>
    <t>Universidad Tecnológica del Valle de Toluca</t>
  </si>
  <si>
    <t>La colaboración entre "LAS PARTES" en los campos de la docencia, la investigación y la preservación y difusión de la cultura, a fin de realizar conjuntamente actividades académicas, científicas y culturales, en áreas de interés común</t>
  </si>
  <si>
    <t>Universidad Autónoma del Estado de México</t>
  </si>
  <si>
    <t>SD</t>
  </si>
  <si>
    <t>Total de asistentes</t>
  </si>
  <si>
    <t>Tipo de Documento</t>
  </si>
  <si>
    <t>2016-2017</t>
  </si>
  <si>
    <t>ICT</t>
  </si>
  <si>
    <t>PB</t>
  </si>
  <si>
    <t>Aprobación de la formulación del Plan y Programas de Estudio de la Licenciatura en Ingeniería en Sistemas Mecatrónicos Industriales, y remisión de los mismos al Consejo Académico para su dictaminación y armonización.</t>
  </si>
  <si>
    <t>61.3</t>
  </si>
  <si>
    <t>Lineamientos para la Formulación, Presentación y Evaluación de los Proyectos de Integración, de la División de Ciencias Básicas e Ingeniería</t>
  </si>
  <si>
    <t>61.4</t>
  </si>
  <si>
    <t>Lineamientos para la Especificación de los Contenidos y Requerimientos Mínimos de las Aulas Virtuales en Apoyo a las UEA de la División de Ciencias Básicas e Ingeniería</t>
  </si>
  <si>
    <t>61.5</t>
  </si>
  <si>
    <t>Lineamientos para la Solicitud de Cambio de Carrera, División o Unidad de la División de Ciencias Básicas e Ingeniería</t>
  </si>
  <si>
    <t>61.6</t>
  </si>
  <si>
    <t>Lineamientos para la Presentación y Recepción del Plan e Informe Anual de Actividades Académicas del Personal Académico de la División de Ciencias Básicas e Ingeniería</t>
  </si>
  <si>
    <t>61.7</t>
  </si>
  <si>
    <t>Criterios para la Planeación del Presupuesto de Ingresos y Egresos de la División de Ciencias Básicas e Ingeniería</t>
  </si>
  <si>
    <t>Dra. Sarai Velázquez Peña</t>
  </si>
  <si>
    <t>31-mzo-18</t>
  </si>
  <si>
    <t>64.8</t>
  </si>
  <si>
    <t>Plan de Desarrollo de la División de Ciencias Básicas e Ingeniería para el periodo 2017-2024</t>
  </si>
  <si>
    <t>prórroga de vigencia</t>
  </si>
  <si>
    <t>Dr. Von Bülow Philip</t>
  </si>
  <si>
    <t>Dr. Hernández Zapata Ernesto</t>
  </si>
  <si>
    <t>Dr. Mendoza Reséndiz Alejandro</t>
  </si>
  <si>
    <t>Dr. Reyes Mercado Yuri</t>
  </si>
  <si>
    <t>Dr. Pérez Martínez Francisco</t>
  </si>
  <si>
    <t>Dra. Silva López Rafaela Blanca</t>
  </si>
  <si>
    <t>Mtro. Puerta Huerta José Pedro Antonio</t>
  </si>
  <si>
    <t>Dr. Jardón Valadez Héctor Eduardo</t>
  </si>
  <si>
    <t>Maestría y Doctorado en Ciencias e Ingeniería</t>
  </si>
  <si>
    <t>Aprobación de la Propuesta y Justificación para la Formulación del Plan de Estudios de la Maestría y Doctorado en Ciencias e Ingeniería, y de su remisión al Consejo Académico para su dictaminación y armonización. De conformidad con el Dictamen que presentó la Comisión de Planes y Programas de Estudio.</t>
  </si>
  <si>
    <t>Dr. Reyes Gutiérrez Lázaro Raymundo</t>
  </si>
  <si>
    <t>01.17.4</t>
  </si>
  <si>
    <t>Criterios para la presentación y entrega de la distribución de coeficientes de participación y horas frente a grupo del personal académico en la Licenciatura de Biología Ambiental de la División de Ciencias Biológicas y de la Salud, Unidad Lerma 2017</t>
  </si>
  <si>
    <t>Dr. Daniel Osorio Gómez</t>
  </si>
  <si>
    <t>01.17.8</t>
  </si>
  <si>
    <t>Caracterización de películas Hibridas, polímeros/arcilla obtenidas a partir de mezclas físicas</t>
  </si>
  <si>
    <t>30-mzo-17</t>
  </si>
  <si>
    <t>02.17.3</t>
  </si>
  <si>
    <t>Criterios Particulares para el Otorgamiento de la Beca al Reconocimiento de la Carrera Docente de la División de Ciencias Biológicas y de la Salud, Unidad Lerma</t>
  </si>
  <si>
    <t>Caracterización metagenómica y Microbiológica de baterias asociadas a esponjas de filo porífea del Golfo de México</t>
  </si>
  <si>
    <t>Dr. José Felix Garrido</t>
  </si>
  <si>
    <t>02.17.5</t>
  </si>
  <si>
    <t>Catalogación, descripción y fotodocumentación de hongos macroscópicos en la zona de la Marquesa y Nevado de Toluca</t>
  </si>
  <si>
    <t>04.17.2</t>
  </si>
  <si>
    <t>05.17.3</t>
  </si>
  <si>
    <t>24-mzo-17</t>
  </si>
  <si>
    <t>Ecología de aves acuáticas migratorias en los humedales del centro de México</t>
  </si>
  <si>
    <t>6.17.3</t>
  </si>
  <si>
    <t xml:space="preserve">Divisional </t>
  </si>
  <si>
    <t>31-mzo-20</t>
  </si>
  <si>
    <t>Mtro. Heliot Zarza Villanueva</t>
  </si>
  <si>
    <t>Dr. Rurik Herman List Sánchez</t>
  </si>
  <si>
    <t>Dr. Marcos López Pérez</t>
  </si>
  <si>
    <t>Dra. Judith Jiménez Guzmán</t>
  </si>
  <si>
    <t>Dra. Mayra Díaz Ramírez</t>
  </si>
  <si>
    <t>Mtro. Rubén Gutiérrez Garza</t>
  </si>
  <si>
    <t>Arte y Humanidades</t>
  </si>
  <si>
    <t xml:space="preserve">Dr. Santiago Alonso Palmas Pérez </t>
  </si>
  <si>
    <t>02-mzo-17</t>
  </si>
  <si>
    <t>Alcance y eficacia de las redes académicas del PROMEP: el caso de la Universidad Autónoma Metropolitana</t>
  </si>
  <si>
    <t>03-mzo-17</t>
  </si>
  <si>
    <t>03-mzo-19</t>
  </si>
  <si>
    <t>01-mzo-18</t>
  </si>
  <si>
    <t xml:space="preserve">Maestría y Doctorado en Ciencias Sociales </t>
  </si>
  <si>
    <t>28-mzo-17</t>
  </si>
  <si>
    <t>Aprobación del Dictamen que presenta la Comisión de Planes y Programas de Estudio, respecto a la propuesta inicial de creación del Plan de Estudios de la Maestría y Doctorado en Ciencias Sociales que se impartirá en la Unidad Lerma</t>
  </si>
  <si>
    <t xml:space="preserve">Escenarios post desastre </t>
  </si>
  <si>
    <t>29-mzo-17</t>
  </si>
  <si>
    <t>19-mzo-18</t>
  </si>
  <si>
    <t>Tecnologías digitales en escuelas primarias del municipio de Lerma, Estado de México</t>
  </si>
  <si>
    <t>Dr. Óscar Enrique Hernández Razo</t>
  </si>
  <si>
    <t>29-mzo-19</t>
  </si>
  <si>
    <t>Intercambio político en las políticas públicas</t>
  </si>
  <si>
    <t>29-mzo-18</t>
  </si>
  <si>
    <t>Comisión de Revalidación, Establecimiento de Equivalencias y Acreditación de Estudios</t>
  </si>
  <si>
    <t>La gastronomía tradicional como herramienta de desarrollo territorial sustentable: El caso de la Barbacoa Mexiquense</t>
  </si>
  <si>
    <t>Lineamientos para la presentación de la solicitud, análisis, informe y evaluación del periodo sabático del personal académico de la División de Ciencias Sociales y Humanidades, Unidad Lerma</t>
  </si>
  <si>
    <t>Dominios, públicos y acceso. Una arqueología del acceso</t>
  </si>
  <si>
    <t>Dr. Santiago Alonso Palmas Pérez</t>
  </si>
  <si>
    <t>Creación de Experiencias Interactivas audiovisuales</t>
  </si>
  <si>
    <t>Dra. Eva Raquel Guereca Torres</t>
  </si>
  <si>
    <t>Mtro. Carlos Gabriel Chávez Becker</t>
  </si>
  <si>
    <t xml:space="preserve">Dr. Natal Alejandro Martínez González </t>
  </si>
  <si>
    <t>Dr. José Javier De la Rosa Rodríguez</t>
  </si>
  <si>
    <t>Dr. Ryszard Edward Rozga Luter</t>
  </si>
  <si>
    <t xml:space="preserve">Dr. Rodrigo Rosales González </t>
  </si>
  <si>
    <t xml:space="preserve">Dr. Hugo Solís García </t>
  </si>
  <si>
    <t>Dra. Sofía García Yagüe</t>
  </si>
  <si>
    <t>Fuente: Acuerdos de los Consejos Divisionales (DCBI, DCBS y DCSH), UAM Lerma</t>
  </si>
  <si>
    <t>Implementación de políticas públicas desde la gobernanza: el caso de la cuenca Lerma-Chapala, 1997-2017</t>
  </si>
  <si>
    <t>Dr. Javier de la Rosa Rodríguez</t>
  </si>
  <si>
    <t>Promoción, difusión y preservación de la cultura y las artes</t>
  </si>
  <si>
    <t>Propuesta</t>
  </si>
  <si>
    <t>Aprobación del proyecto de reforma al artículo 18, fracción VII, inciso b), del Reglamento de Estudios Superiores, y de su presentación al Colegio Académico</t>
  </si>
  <si>
    <t>Procesos Soportados por Internet</t>
  </si>
  <si>
    <t>57.5.1</t>
  </si>
  <si>
    <t>Criterios para la dictaminación y Armonización de las Propuestas de Creación, Modificación y Adecuaciones de Planes y Programas de Estudio de Licenciatura de la Unidad Lerma</t>
  </si>
  <si>
    <t>60.3.1</t>
  </si>
  <si>
    <t>Aprobación del Dictamen presentado por la Comisión de Planes y Porgramas de Estudio, con relación a la Propuesta Inicial de Creación del Plan de Estudios de la Maestría y Doctorado en Ciencias Sociales, de la División de Ciencias Sociales y Humanidades, y remisión de la propuesta al Colegio Académico para su análisis y eventual autorización</t>
  </si>
  <si>
    <t>Aprobación del dictamen presentado por la Comisión de Planes y Programas de Estudio, con relación a la propuesta de creación del Plan y Programas de Estudio de la Licenciatura en Ciencia y Tecnología de Alimentos, de la División de Ciencias Biológicas y de la Salud, y remisión de la propuesta al Colegio Académico para su análisis y eventual autorización</t>
  </si>
  <si>
    <t>Comisión encargada de elaborar las políticas operativas de docencia de la Unidad Lerma</t>
  </si>
  <si>
    <t>Comisión encargada de Evaluar los Avances del Plan de Desarrollo de la Unidad Lerma y proponer, en su caso, ajustes al mismo</t>
  </si>
  <si>
    <t>Premio a las Áreas de Investigación</t>
  </si>
  <si>
    <t>Área de Investigación</t>
  </si>
  <si>
    <t>Fuente: Oficina Técnica del Consejo Académico, UAM Lerma</t>
  </si>
  <si>
    <t>Ciencia y Tecnología de  Alimentos ( antes Ciencias Agroalimentarias)</t>
  </si>
  <si>
    <t>Aprobación de la propuesta de los consejos académicos de las unidades Cuajimalpa, Iztapalapa, Lerma y Xochimilco, consistente en la modificación al plan y los programas de estudio del Doctorado en Ciencias Biológicas y de la Salud, para incorporar a la Unidad Lerma en su administración, impartición y desarrollo. 
La modificación del Doctorado entrará en vigor en el Trimestre 2017-O</t>
  </si>
  <si>
    <t>24-mzo-2017</t>
  </si>
  <si>
    <t>Aprobación de la propuesta del Consejo Académico de la Unidad Lerma, consistente en la creación del plan y los programas de estudio de la Licenciatura en Psicología Biomédica
El inicio de la Licenciatura entrará en vigor en el Trimestre 2017-O</t>
  </si>
  <si>
    <t>Aprobación de la propuesta del Consejo Académico de la Unidad Lerma, consistente en la creación del plan y los programas de estudio de la Licenciatura en Educación y Tecnologías Digitales
El inicio de la Licenciatura entrará en vigor en el Trimestre 2018-P</t>
  </si>
  <si>
    <t>17-I</t>
  </si>
  <si>
    <t>Asignadas 2017</t>
  </si>
  <si>
    <t>Pagadas 2017</t>
  </si>
  <si>
    <t>Área de Investigación en Biología de la Conservación (DCBS)</t>
  </si>
  <si>
    <t>Área de Investigación Política Pública, Economía, Sociedad y Territorio (DCSH)</t>
  </si>
  <si>
    <t>Área de Investigación Sistemas de Información y Ciencias Computacionales (Inter Departamental) (DCBI)</t>
  </si>
  <si>
    <t>Área de Investigación de Procesos Sociales, Políticos e Instituciones (DCSH)</t>
  </si>
  <si>
    <t>Área de Investigación Fisiología Integrativa y de Sistemas (DCBS)</t>
  </si>
  <si>
    <t>Área de Investigación de Biociencia y Biotecnología Agroalimentaria (DCBS)</t>
  </si>
  <si>
    <t>Área de Investigación Práctica como investigación en las artes, transdisciplina y sonido (DCSH)</t>
  </si>
  <si>
    <t>Aprobación de la propuesta de Modificación del Plan y Programas de Estudio del Doctorado en Ciencias Biológicas y de la Salud, a fin de que sea enviada al Colegio Académico para los efectos de su competencia</t>
  </si>
  <si>
    <t>FUENTE: Coordinación de Sistemas Escolares, UAM Lerma</t>
  </si>
  <si>
    <t>Instituto Mexicano de Tecnología del Agua</t>
  </si>
  <si>
    <t>El IMTA y la UAM-L convienen llevar a cabo en forma conjunta un programa de cooperación consistente en la realización del servicio social o prácticas profesionales a efecto de coadyuvar en esta forma de acuerdo con las necesidades de el IMTA</t>
  </si>
  <si>
    <t xml:space="preserve">Coordinación de Vinculación </t>
  </si>
  <si>
    <t>La UAM-L se compromete a realizar para la empresa las actividades de investigación relacionadas con el proyecto denominado "Desarrollo de sistema de entrenamiento en realidad virtual para disminución del índice de acoso escolar: Fase II"</t>
  </si>
  <si>
    <t xml:space="preserve">División de Ciencias Básica e Ingeniería </t>
  </si>
  <si>
    <t>División de Ciencias Básicas e Ingeniería</t>
  </si>
  <si>
    <t>Centro EURE S. C.</t>
  </si>
  <si>
    <t>22-mzo-17</t>
  </si>
  <si>
    <t>22-mzo-21</t>
  </si>
  <si>
    <t>Ayuntamiento de Lerma</t>
  </si>
  <si>
    <t>Establecer las condiciones para que la UAM-L en colaboración con el Ayuntamiento realice actividades inherentes a la academia, investigación y preservación y difusión de la cultura, en la Casa de Cultura "Prof. Adrián Ortega Monroy"</t>
  </si>
  <si>
    <t>23-mzo-17</t>
  </si>
  <si>
    <t>27-mzo-17</t>
  </si>
  <si>
    <t>Establecer las especificaciones de la colaboración entre las partes para que la UAM L participe con diversas actividades en el marco del V Festival Cultural Martín Reolín Varejón organizado por el Ayuntamiento de Lerma</t>
  </si>
  <si>
    <t>07-mzo-17</t>
  </si>
  <si>
    <t>Establecer las condiciones  a las que se sujeta el apoyo económico que otorga el COMECYT a favor de la UAM-L para la realización de una estancia de investigación científica y/o tecnológica en el periodo que comprende del 05 de abril al 05 de mayo de 2017</t>
  </si>
  <si>
    <t>03.abr-18</t>
  </si>
  <si>
    <t>Centro de Bachillerato Tecnológico Industrial y de Servicios No. 203 "Gral. Ignacio Beteta Quintana"</t>
  </si>
  <si>
    <t>UNAM Instituto de Fisiología Celular; IPN CINVESTAV Departamento de Farmacología</t>
  </si>
  <si>
    <t>Apoyo mutuo de las partes para que su personal docente y/o investigador de cada una de ellas, pueda participar en las actividades de enseñanza de la otra parte, por lo que podrán ser convocados como profesores invitados. Los profesores invitados participarán en la enseñanza mediante la impartición de clases, cátedras, conferencias, seminarios y/o diplomados en las materias de su conocimiento y en particular en materia hídrica y ambiental</t>
  </si>
  <si>
    <t xml:space="preserve">Establecer las bases y mecanismos operativos entre las partes, para coordinar sus esfuerzos con el propósito de desarrollar acciones relativas a proyectos de investigación pura o remunerada, consultoría e intercambio académico; la impartición de cursos, talleres y diplomados para la capacitación y actualización de recursos humanos; la organización de eventos académicos, difusión de la cultura e investigación; servicio social y prácticas profesionales; la asesoría de proyectos de investigación terminales a nivel licenciatura y posgrado, de acuerdo con la normatividad aplicable y existente para cada una de las partes, así como en la elaboración de proyectos editoriales como resultado de la investigación conjunta siempre y cuando la información así lo permita </t>
  </si>
  <si>
    <t>Llevar a cabo en forma conjunta un programa de cooperación consistente en la realización del servicio social o prácticas profesionales de los alumnos o egresados de ambas instituciones, para coadyuvar de esta forma a alcanzar los objetivos y metas que a continuación se señalan:
a) Capacitación de los alumnos con motivo de la prestación de servicio social o prácticas profesionales, que podrán realizar con base en los programas o proyectos de servicio social que lleven a cabo conjuntamente ambas instituciones, en la inteligencia de que para los alumnos o egresados de la UAM-L los programas o proyectos deberán estar previamente aprobados por los órganos colegiados académicos</t>
  </si>
  <si>
    <t xml:space="preserve">Establecer las condiciones a las que se sujeta la realización conjunta de las actividades de investigación del Proyecto "OBETEEN-NEUROCOGNITIVE IMPACT OF JUVENILE OBESITY: EXPERIMENTAL AN CLINICAL APPROACHES", mismas que se realizarán en tres etapas de trabajo. </t>
  </si>
  <si>
    <t>Establecer las bases de colaboración entre las partes a fin de que los alumnos o egresados del plantel realicen Servicio Social en las instalaciones de la UAM-L, conforme a los planes, programas, proyectos y calendario de actividades aprobados por la División de Ciencias Básicas e Ingeniería</t>
  </si>
  <si>
    <t>Comisión Ejecutiva de Atención a Víctimas del Estado de México</t>
  </si>
  <si>
    <t>Colegio de Educación Profesional Técnica del Estado de México
Plantel Lerma</t>
  </si>
  <si>
    <t>Centro de Investigación y de Estudios Avanzados del Instituto Politécnico Nacional</t>
  </si>
  <si>
    <t>Dra. Abigail Martínez Mendoza</t>
  </si>
  <si>
    <t xml:space="preserve">Procesos Sociales </t>
  </si>
  <si>
    <t>14-mzo-18</t>
  </si>
  <si>
    <t>04-0ct-17</t>
  </si>
  <si>
    <t>Mtro. Edmar Olivares Sosa</t>
  </si>
  <si>
    <t>Gobernanza rural en México</t>
  </si>
  <si>
    <t>Participación cívica y política en la web 2.0</t>
  </si>
  <si>
    <t>Dra. María Gabriela Martínez Tiburcio</t>
  </si>
  <si>
    <t>Estructura urbana, movilidad cotidiana y desigualdad: ¿el aislamiento espacial como factor de exclusión social?</t>
  </si>
  <si>
    <t xml:space="preserve">Dra. Ruth Pérez López </t>
  </si>
  <si>
    <t>21-0ct-16</t>
  </si>
  <si>
    <t>El análisis espacial en la formulación, implementación y evaluación de políticas públicas para la disminución de desigualdades sociales</t>
  </si>
  <si>
    <t>21-0ct-18</t>
  </si>
  <si>
    <t>[Re]conocimiento y [re]construcción del entorno. Prácticas sonoras y uso de tecnologías digitales para la vinculación de las comunidades con el espacio público</t>
  </si>
  <si>
    <t>Dr. José Javier de la Rosa Rodríguez</t>
  </si>
  <si>
    <t>11.17.4</t>
  </si>
  <si>
    <t>Criterios para la Presentación y Entrega de la Distribución de Coeficientes de Participación y Horas Frente a Grupo del Personal Académico en la Licenciatura en Psicología Biomédica de la División de Ciencias Biológicas y de la Salud, UAM Lerma</t>
  </si>
  <si>
    <t>11.17.3</t>
  </si>
  <si>
    <t xml:space="preserve">Modificación </t>
  </si>
  <si>
    <t>Modificación a los Lineamientos para Registro, Renovación, Terminación y Baja de Proyectos de Servicios Social, a realizarse en la División de Ciencias Biológicas y de la Salud, UAM Lerma</t>
  </si>
  <si>
    <t>11.17.5</t>
  </si>
  <si>
    <t>Evaluación de las características reológicas, estructurales y nutrimentales de dispersiones coloidales complejas (batidos) elaborados a partir de almidón de trigo y proteínas de suero de leche cometidas a tratamiento térmico (horneo)</t>
  </si>
  <si>
    <t>Estrategias de alimentación basadas en forrajes de calidad y su efecto en la composición de ácidos grasos en leche de rumiantes</t>
  </si>
  <si>
    <t>Indicadores de integridad ecológica y salud ambiental para la cuenca del río Sonora. Análisis de los metales pesados en tejido de odonata (Insecta).</t>
  </si>
  <si>
    <t>11.17.6</t>
  </si>
  <si>
    <t>Programa de conservación de tortugas marinas Riviera Maya-Tulum</t>
  </si>
  <si>
    <t>Interacción y coexistencia entre depredadores similares con gran variación del tamaño corporal y dimorfismo sexual: Patrones poblacionales a gran escala y la importancia de los atributos individuales</t>
  </si>
  <si>
    <t>11.17.7</t>
  </si>
  <si>
    <t>12.17.3</t>
  </si>
  <si>
    <t>12.17.5</t>
  </si>
  <si>
    <t>10.17.5</t>
  </si>
  <si>
    <t>Lineamientos de la División de Ciencias Biológicas y de la Salud de la Unidad Lerma para el Programa de Movilidad de alumnos UAM y participantes de otras instituciones de Educación Superior</t>
  </si>
  <si>
    <t>Integración de la Comisión Específica encargada de analizar y dictaminar la propuesta inicial de creación de la Maestría y Doctorado en Ciencias e ingeniería de la División de Ciencias Básicas e Ingeniería, presentada por el Consejo Académico de la Unidad Lerma</t>
  </si>
  <si>
    <t>71.3</t>
  </si>
  <si>
    <t>69.10</t>
  </si>
  <si>
    <t>Lineamientos para la operación del Programa de Tutorías Académicas de la División de Ciencias Básicas e Ingeniería</t>
  </si>
  <si>
    <t>69.11</t>
  </si>
  <si>
    <t>Conlegio Académico</t>
  </si>
  <si>
    <t>65.5.1</t>
  </si>
  <si>
    <t>Área de Investigación de Estudios de Arte, Ciencia y Tecnología (DCSH)</t>
  </si>
  <si>
    <t>Diseño y desarrollo de un sensor no invasivo para conteo de células sanguíneas (hemoglobina, leucocitos y plaquetas) y su implementación en el internet de las cosas (loT)</t>
  </si>
  <si>
    <t>Dr. Carlos Eduardo Díaz Gutiérrez</t>
  </si>
  <si>
    <t>Sistemas de Detección UWB (Ultra Wide-Band)</t>
  </si>
  <si>
    <t>Dr. Guillermo López Maldonado</t>
  </si>
  <si>
    <t>ANTEPROYECTO DE PRESUPUESTO</t>
  </si>
  <si>
    <t>Aprobación del Anteproyecto de Presupuesto de Ingresos y Egresos de la División de Ciencias Básicas e Ingeniería para el 2018</t>
  </si>
  <si>
    <t>Criterios para el Cálculo del Índice de Desempeño para la Asignación de Grupos a Alumnos de Licenciatura de la División de Ciencias Básicas e Ingeniería</t>
  </si>
  <si>
    <t>12.17.6</t>
  </si>
  <si>
    <t>Presentación del anteproyecto de presupuesto para el año 2018, de la División de Ciencias Biológicas y de la Salud</t>
  </si>
  <si>
    <t>Comisión encargada de Analizar, Evaluar y Dictaminar los Cursos de Actualización que se presentan al Consejo Divisional para su aprobación</t>
  </si>
  <si>
    <t>Informe parcial</t>
  </si>
  <si>
    <t xml:space="preserve"> 59.2
(Nota)</t>
  </si>
  <si>
    <t>informe parcial</t>
  </si>
  <si>
    <t>59.1
(Nota )</t>
  </si>
  <si>
    <t>59.3
(nota)</t>
  </si>
  <si>
    <t>59.4
(nota)</t>
  </si>
  <si>
    <t>59.5
(nota)</t>
  </si>
  <si>
    <t>59.6
(nota)</t>
  </si>
  <si>
    <t>59.7
(nota)</t>
  </si>
  <si>
    <t>59.8
(nota)</t>
  </si>
  <si>
    <t>informe de proyecto</t>
  </si>
  <si>
    <t>60.4
(nota)</t>
  </si>
  <si>
    <t>60.5
(nota)</t>
  </si>
  <si>
    <t>60.6
(Nota)</t>
  </si>
  <si>
    <t>66.1
(nota)</t>
  </si>
  <si>
    <t>informe final</t>
  </si>
  <si>
    <t>Aprobación del Anteproyecto de Presupuesto de la División de Ciencias Sociales y Humanidades para el año 2018</t>
  </si>
  <si>
    <t>%</t>
  </si>
  <si>
    <t>EC.L.CBI.a.002.17</t>
  </si>
  <si>
    <t>EC.L.CBI.c.002.17</t>
  </si>
  <si>
    <t>19/16/2017</t>
  </si>
  <si>
    <t>EC.L.CBI.b.003.17</t>
  </si>
  <si>
    <t>EC.L.CBI.a.003.17</t>
  </si>
  <si>
    <t>EC.L.CBI.b.004.17</t>
  </si>
  <si>
    <t>EC.L.CBS.c.001.17</t>
  </si>
  <si>
    <t>EC.L.CBI.b.005.17</t>
  </si>
  <si>
    <t>EC.L.CSH.c.001.17</t>
  </si>
  <si>
    <t>09:00-14:00 y 15:00 -19:00</t>
  </si>
  <si>
    <t>EC.L.CBI.c.003.17</t>
  </si>
  <si>
    <t>CD.CBS.L.016.16</t>
  </si>
  <si>
    <t xml:space="preserve">Jimenez Osorio Angélica Sarai </t>
  </si>
  <si>
    <t>CD.CBS.L.012.16</t>
  </si>
  <si>
    <t>Landa Salgado Patricia</t>
  </si>
  <si>
    <t>CD.CBS.L.015.16</t>
  </si>
  <si>
    <t>González Salazar Constantino</t>
  </si>
  <si>
    <t>CD.CBS.L.014.16</t>
  </si>
  <si>
    <t>CD.CBS.L.013.16</t>
  </si>
  <si>
    <t>COMD.CSHL.007.17</t>
  </si>
  <si>
    <t>Morales Montes Mitzi Danae</t>
  </si>
  <si>
    <t>CO.L.CBI.a.001.17</t>
  </si>
  <si>
    <t>CO.L.CBI.c.002.17</t>
  </si>
  <si>
    <t>CD.HUM/009//2017</t>
  </si>
  <si>
    <t>ING.014.17</t>
  </si>
  <si>
    <t>CD.HUM/010/2017</t>
  </si>
  <si>
    <t>Olivares Soria Edmar</t>
  </si>
  <si>
    <t>CO.L.CSH.b.002.17</t>
  </si>
  <si>
    <t>CO.L.CSH.b.003.17</t>
  </si>
  <si>
    <t>ING.021.17</t>
  </si>
  <si>
    <t>ING.022.17</t>
  </si>
  <si>
    <t>CBIL.05.17</t>
  </si>
  <si>
    <t>CBIL.09.17</t>
  </si>
  <si>
    <t>CBIL.04.17</t>
  </si>
  <si>
    <t>CBIL.06.17</t>
  </si>
  <si>
    <t>Violeta Lugo Lugo</t>
  </si>
  <si>
    <t>CBIL.07.17</t>
  </si>
  <si>
    <t>CBIL.08.17</t>
  </si>
  <si>
    <t>CBIL.10.17</t>
  </si>
  <si>
    <t>Prado Bravo Esteban</t>
  </si>
  <si>
    <t>CBIL.11.17</t>
  </si>
  <si>
    <t>Jorge López Ortega</t>
  </si>
  <si>
    <t>CBIL.12.17</t>
  </si>
  <si>
    <t>CS.016.17</t>
  </si>
  <si>
    <t>Lins Ribeiro Gustavo Sergio</t>
  </si>
  <si>
    <t>Solicitó reincorporación académica en el trimestre 17I a su Unidad de Origen</t>
  </si>
  <si>
    <t>EC.L.CBI.a.004.17</t>
  </si>
  <si>
    <t>08//01/2018</t>
  </si>
  <si>
    <t>CBIL.13.17</t>
  </si>
  <si>
    <t>Jesús Ramiro Félix Félix</t>
  </si>
  <si>
    <t>Apoyo Institucional</t>
  </si>
  <si>
    <t>Investigación, creación e innovación</t>
  </si>
  <si>
    <t>Servicio y Vinculación con la Sociedad</t>
  </si>
  <si>
    <t>Preservación y Difusión de la Cultura</t>
  </si>
  <si>
    <t>AGUIRRE GARRIDO JOSÉ FELIX</t>
  </si>
  <si>
    <t>CDB/024.12</t>
  </si>
  <si>
    <t>17-jun-13
19-jul-17</t>
  </si>
  <si>
    <t>16-jun-16
18-jul-20</t>
  </si>
  <si>
    <t>17-jun-15
17-jun-15</t>
  </si>
  <si>
    <t>OLIVARES SORIA EDMAR</t>
  </si>
  <si>
    <t>DE LA ROSA RODRIGUEZ JAVIER</t>
  </si>
  <si>
    <t>LINS RIBEIRO GUSTAVO SERGIO</t>
  </si>
  <si>
    <t>SOSA JUARICO MONICA ADRIANA</t>
  </si>
  <si>
    <t>DAVILA JAIME MARIBEL</t>
  </si>
  <si>
    <t xml:space="preserve">ROBLES SALVADOR ANA CAROLINA </t>
  </si>
  <si>
    <t>Transferencia académica a Lerma 2017</t>
  </si>
  <si>
    <t>Transferencia académica a Lerma 2016</t>
  </si>
  <si>
    <t>Reincoporación a Unidad de origen</t>
  </si>
  <si>
    <t>CDA05.198.17</t>
  </si>
  <si>
    <t>CDA05.200.17</t>
  </si>
  <si>
    <t>Rehabilitación de la zona lacustre de Xochimilco</t>
  </si>
  <si>
    <t>13.17.3</t>
  </si>
  <si>
    <t>Autorización del Presupuesto de Ingresos y Egresos de la Universidad, correspondiente al año 2018</t>
  </si>
  <si>
    <t>Aprobación del Proyecto de Presupuesto de Ingresos y Egresos de la Unidad Lerma para el año 2018, y de su presentación al Patronato de la Universidad por conducto del Rector General</t>
  </si>
  <si>
    <t>Aprobación del dictamen presentado por la Comisión de Planes y Programas de Estudio, con relación a la Propuesta Inicial de Creación del Plan de Estudios de la Maestría y Doctorado en Ciencias e Ingeniería, de la División de Ciencias Básicas e Ingeniería, y remisión de la propuesta al Colegio Académico para su análisis y eventual autorización.</t>
  </si>
  <si>
    <t>HERNANDEZ GUTIERREZ DANIEL</t>
  </si>
  <si>
    <t>COORD</t>
  </si>
  <si>
    <t>RU</t>
  </si>
  <si>
    <t>Núm.</t>
  </si>
  <si>
    <t>Participantes</t>
  </si>
  <si>
    <t xml:space="preserve">Lineamientos sobre la operatividad de las licenciaturas de la División de Ciencias Básicas e Ingeniería </t>
  </si>
  <si>
    <t>Entidad</t>
  </si>
  <si>
    <t>Órgano Colegiado</t>
  </si>
  <si>
    <t>Consejo Divisional</t>
  </si>
  <si>
    <t>Consejo Académico</t>
  </si>
  <si>
    <t>Referencia</t>
  </si>
  <si>
    <t>ALUMNOS QUE REALIZARON SERVICIO SOCIAL 2017</t>
  </si>
  <si>
    <t>ALUMNOS QUE REALIZARON SERVICIO SOCIAL 2016</t>
  </si>
  <si>
    <t>Fuente: Dirección de Divisiones</t>
  </si>
  <si>
    <t>ALUMNOS QUE REALIZARON PRÁCTICAS PROFESIONALES 2016</t>
  </si>
  <si>
    <t>ALUMNOS QUE REALIZARON PRÁCTICAS PROFESIONALES 2017</t>
  </si>
  <si>
    <t>Solicitud</t>
  </si>
  <si>
    <t>Instancia</t>
  </si>
  <si>
    <t>Expediente</t>
  </si>
  <si>
    <t>Título</t>
  </si>
  <si>
    <t>Inventores</t>
  </si>
  <si>
    <t>Disciplina</t>
  </si>
  <si>
    <t>Núm. torneos</t>
  </si>
  <si>
    <t>Núm. participantes</t>
  </si>
  <si>
    <r>
      <t>ADMISIÓN</t>
    </r>
    <r>
      <rPr>
        <sz val="14"/>
        <rFont val="Calibri"/>
        <family val="2"/>
        <scheme val="minor"/>
      </rPr>
      <t xml:space="preserve"> </t>
    </r>
    <r>
      <rPr>
        <b/>
        <sz val="14"/>
        <rFont val="Calibri"/>
        <family val="2"/>
        <scheme val="minor"/>
      </rPr>
      <t>A LICENCIATURA</t>
    </r>
  </si>
  <si>
    <t>MATRÍCULA LICENCIATURA</t>
  </si>
  <si>
    <t>ALUMNADO ACTIVO LICENCIATURA</t>
  </si>
  <si>
    <t>BAJAS DE LICENCIATURA</t>
  </si>
  <si>
    <r>
      <t>PRONABES SEP-UAM</t>
    </r>
    <r>
      <rPr>
        <sz val="14"/>
        <rFont val="Calibri"/>
        <family val="2"/>
        <scheme val="minor"/>
      </rPr>
      <t xml:space="preserve"> (a partir de 2014 cambia a Becas de Manutención)</t>
    </r>
  </si>
  <si>
    <r>
      <t xml:space="preserve">PERSONAL ACADÉMICO DEFINITIVO DE </t>
    </r>
    <r>
      <rPr>
        <b/>
        <i/>
        <sz val="14"/>
        <rFont val="Calibri"/>
        <family val="2"/>
        <scheme val="minor"/>
      </rPr>
      <t>TIEMPO COMPLETO</t>
    </r>
    <r>
      <rPr>
        <b/>
        <sz val="14"/>
        <rFont val="Calibri"/>
        <family val="2"/>
        <scheme val="minor"/>
      </rPr>
      <t xml:space="preserve"> POR CATEGORÍA</t>
    </r>
  </si>
  <si>
    <r>
      <t xml:space="preserve">PERSONAL ACADÉMICO DEFINITIVO DE </t>
    </r>
    <r>
      <rPr>
        <b/>
        <i/>
        <sz val="14"/>
        <rFont val="Calibri"/>
        <family val="2"/>
        <scheme val="minor"/>
      </rPr>
      <t>TIEMPO COMPLETO</t>
    </r>
    <r>
      <rPr>
        <b/>
        <sz val="14"/>
        <rFont val="Calibri"/>
        <family val="2"/>
        <scheme val="minor"/>
      </rPr>
      <t xml:space="preserve"> POR GRADO ACADÉMICO</t>
    </r>
  </si>
  <si>
    <r>
      <t xml:space="preserve">ALUMNOS ACTIVOS DE LICENCIATURA POR PLAZA TIEMPO COMPLETO* </t>
    </r>
    <r>
      <rPr>
        <sz val="14"/>
        <rFont val="Calibri"/>
        <family val="2"/>
        <scheme val="minor"/>
      </rPr>
      <t>(*Promedio anual, no incluye Acuerdo RG)</t>
    </r>
  </si>
  <si>
    <t>CONCURSOS DE OPOSICIÓN PARA INGRESO DEL PERSONAL ACADÉMICO</t>
  </si>
  <si>
    <t>CARGA DOCENTE POR PLAZA ACADÉMICA</t>
  </si>
  <si>
    <t>PREMIO A LAS ÁREAS DE INVESTIGACIÓN</t>
  </si>
  <si>
    <t>SOLIS GARCIA HUGO</t>
  </si>
  <si>
    <t>Universidad Nacional Autónoma de México - Facultad de Química, Campus Sisal</t>
  </si>
  <si>
    <t>Realizar actividades de investigación en colaboración y coadyuvar a la formación de recursos humanos a nivel licenciatura y posgrado, así como promover la integración científica y tecnológica de ambas instituciones a través del proyecto de investigación denominado "Elementos tóxicos en la laguna de Chelem - diagnóstico, corrección y prevención", conforme a las especificaciones establecidas en el Anexo Único</t>
  </si>
  <si>
    <t>Colegio de Posgraduados</t>
  </si>
  <si>
    <t>Establecer las bases y mecanismos operativos entre "LA UAM-L" y "EL COLEGIO", para coordinar sus esfuerzos con el propósito de desarrollar acciones relativas a proyectos de investigación, intercambio académico; la impartición de cursos, talleres y diplomados para la capacitación y actualización de recursos humanos; la organización de eventos académicos, difusión de la investigación; servicio social y prácticas profesionales; así como la elaboración de proyectos editoriales como resultado de la investigación conjunta, siempre y cuando la información así lo permita, y las demás que resulten de interés para "LAS PARTES" en el ámbito de sus finalidades</t>
  </si>
  <si>
    <t>No de asistentes</t>
  </si>
  <si>
    <t>PARTICIPACIÓN EN FERIAS DE DIFUSIÓN DE OFERTA EDUCATIVA</t>
  </si>
  <si>
    <t>2017*</t>
  </si>
  <si>
    <t>Rescate y preservación de manifiestos mediales</t>
  </si>
  <si>
    <t>Co-existencia de disimilaridades: Desarrollo de espacios sonoros inmersivos basado en la reconstrucción acusmática de la espacialidad natural a través de técnicas de microfonía multirray</t>
  </si>
  <si>
    <t>Coloquio</t>
  </si>
  <si>
    <t>Infraestructura de la Unidad Lerma</t>
  </si>
  <si>
    <t>Acciones de Infraestructura</t>
  </si>
  <si>
    <t>DIVISIÓN / SECRETARÍA</t>
  </si>
  <si>
    <t>Total de metros cuadrados  de la Unidad:</t>
  </si>
  <si>
    <t>Total de metros cuadrados  construidos:</t>
  </si>
  <si>
    <t>Aulas</t>
  </si>
  <si>
    <t>Tallleres</t>
  </si>
  <si>
    <t>Laboratorios</t>
  </si>
  <si>
    <t>Cubículos</t>
  </si>
  <si>
    <t>Biblioteca</t>
  </si>
  <si>
    <t>Salas de Computo</t>
  </si>
  <si>
    <t>Oficinas</t>
  </si>
  <si>
    <t xml:space="preserve">Secretaría </t>
  </si>
  <si>
    <r>
      <t>m</t>
    </r>
    <r>
      <rPr>
        <b/>
        <vertAlign val="superscript"/>
        <sz val="11"/>
        <rFont val="Calibri"/>
        <family val="2"/>
        <scheme val="minor"/>
      </rPr>
      <t>2</t>
    </r>
  </si>
  <si>
    <t>Disciplina deportiva</t>
  </si>
  <si>
    <t>Áreas deportivas</t>
  </si>
  <si>
    <t>Instalaciones</t>
  </si>
  <si>
    <t>Futbol</t>
  </si>
  <si>
    <t>Computadoras en la Unidad Lerma</t>
  </si>
  <si>
    <t>Dedicadas a los alumnos</t>
  </si>
  <si>
    <t>Dedicadas a los profesores</t>
  </si>
  <si>
    <t>Dedicadas al personal de apoyo</t>
  </si>
  <si>
    <t>TOTAL DE COMPUTADORAS</t>
  </si>
  <si>
    <t>Secretaría</t>
  </si>
  <si>
    <t>División / Secretaría</t>
  </si>
  <si>
    <t>Eficiencia Terminal 12 Trimestres</t>
  </si>
  <si>
    <t>Cohorte real</t>
  </si>
  <si>
    <t>Egresado</t>
  </si>
  <si>
    <t>Cred_cub</t>
  </si>
  <si>
    <t>ETCR</t>
  </si>
  <si>
    <t>11-P VS 15-P</t>
  </si>
  <si>
    <t>11-O VS 15-O</t>
  </si>
  <si>
    <t>12-O VS 16-O</t>
  </si>
  <si>
    <t>13-P VS 17-P</t>
  </si>
  <si>
    <t>13-O VS 17-O</t>
  </si>
  <si>
    <t>Se consideran los Estados 6 y 12 para el caso del dividendo y los Estados 1 y 10 para el divisor, no se considera el dato de titulación dado que este es un estado posterior a 12 trimestres</t>
  </si>
  <si>
    <t>2013-2017</t>
  </si>
  <si>
    <t>Eficiencia T. plazo reglamentario</t>
  </si>
  <si>
    <t>Mide el porcentaje de alumnos de licenciatura que terminó con éxito sus estudios dentro del que permite el RES (4 y 10 años)</t>
  </si>
  <si>
    <t>ETPR= (Número de alumnos que acreditaron el plan de estudios dentro del plazo máximo reglamentado / número de alumnos inscritos en el plan en el trimestre n)*100</t>
  </si>
  <si>
    <t>Acred_PE</t>
  </si>
  <si>
    <t>12T</t>
  </si>
  <si>
    <t>13T</t>
  </si>
  <si>
    <t>14T</t>
  </si>
  <si>
    <t>15T</t>
  </si>
  <si>
    <t>16T</t>
  </si>
  <si>
    <t>17T</t>
  </si>
  <si>
    <t>18T</t>
  </si>
  <si>
    <t>19T</t>
  </si>
  <si>
    <t>20T</t>
  </si>
  <si>
    <t>ETPR</t>
  </si>
  <si>
    <t>11P</t>
  </si>
  <si>
    <t>11O</t>
  </si>
  <si>
    <t>12O</t>
  </si>
  <si>
    <t>13P</t>
  </si>
  <si>
    <t>13O</t>
  </si>
  <si>
    <t>Tot_egreso</t>
  </si>
  <si>
    <t>NTRC</t>
  </si>
  <si>
    <t>NT_plan</t>
  </si>
  <si>
    <t>TPECEL</t>
  </si>
  <si>
    <t>Tiempo promedio excedente para concluir estudios de licenciatura</t>
  </si>
  <si>
    <t>TPECEL = Total de trimestres realmente cursado por los egresados en el año / total de egresados en el año - número de trimestres establecidos en la duración normal prevista de cada plan de estudios</t>
  </si>
  <si>
    <t>Número de trimestres realmente cursados</t>
  </si>
  <si>
    <t>Tiempo promedio excedente para concluir estuidos de licenciatura</t>
  </si>
  <si>
    <t>Tiempo promedio excedente</t>
  </si>
  <si>
    <t>SNI
SNCA</t>
  </si>
  <si>
    <t>No. De reuniones con el GIC para establecer relaciones justas y armoniosas con el personal sindicalizado y su representación</t>
  </si>
  <si>
    <t>No. De reuniones con las Divisiones y RUL</t>
  </si>
  <si>
    <t>ROZGA LUTER RYSZARD EDWARD</t>
  </si>
  <si>
    <t>FIGUEROA ROMERO RAUL</t>
  </si>
  <si>
    <t>AGUILAR ASTORGA CARLOS RICARDO</t>
  </si>
  <si>
    <t>CHAVEZ BECKER CARLOS GABRIEL</t>
  </si>
  <si>
    <t>BLASQUEZ MARTINEZ LIDIA IVONNE</t>
  </si>
  <si>
    <t>REYES MERCADO YURI</t>
  </si>
  <si>
    <t>SANDOVAL GUTIERREZ JACOBO</t>
  </si>
  <si>
    <t>DOMINGUEZ MARIANI ELOISA</t>
  </si>
  <si>
    <t>JARDON VALADEZ HECTOR EDUARDO</t>
  </si>
  <si>
    <t>VON BULOW  PHILIPP</t>
  </si>
  <si>
    <t>PEREZ MARTINEZ FRANCISCO</t>
  </si>
  <si>
    <t>MARTINEZ TIBURCIO MARIA GABRIELA</t>
  </si>
  <si>
    <t>ZARZA VILLANUEVA HELIOT</t>
  </si>
  <si>
    <t>BENITEZ DAVILA MONICA FRANCISCA</t>
  </si>
  <si>
    <t>ROCHA ITURBIDE MANUEL</t>
  </si>
  <si>
    <t>SASTRE DOMINGUEZ MARIA PAZ</t>
  </si>
  <si>
    <t>GUTIERREZ GARZA RUBEN</t>
  </si>
  <si>
    <t>HERNANDEZ RAZO OSCAR ENRIQUE</t>
  </si>
  <si>
    <t>HERNANDEZ ZAPATA ERNESTO</t>
  </si>
  <si>
    <t>SOTO CORTES GABRIEL</t>
  </si>
  <si>
    <t>BERISTAIN CARDOSO RICARDO</t>
  </si>
  <si>
    <t>LOPEZ MALDONADO GUILLERMO</t>
  </si>
  <si>
    <t>LAGUNA SANCHEZ GERARDO ABEL</t>
  </si>
  <si>
    <t>LOPEZ GALVAN EDGAR</t>
  </si>
  <si>
    <t>ROSALES GONZALEZ RODRIGO</t>
  </si>
  <si>
    <t>MOSQUEDA GOMEZ CLAUDIA</t>
  </si>
  <si>
    <t>AHTINP01</t>
  </si>
  <si>
    <t>PSTECP01</t>
  </si>
  <si>
    <t>HERNANDEZ MAR RAUL</t>
  </si>
  <si>
    <t>MARTINEZ GONZALEZ NATAL ALEJANDRO</t>
  </si>
  <si>
    <t>RTTINT01</t>
  </si>
  <si>
    <t>PUERTA HUERTA JOSE PEDRO ANTONIO</t>
  </si>
  <si>
    <t>PPTGDP01</t>
  </si>
  <si>
    <t>SITECP01</t>
  </si>
  <si>
    <t>PPTECP01</t>
  </si>
  <si>
    <t>DIAZ GUTIERREZ CARLOS EDUARDO</t>
  </si>
  <si>
    <t>RTTBCP51</t>
  </si>
  <si>
    <t>RTTBCP01</t>
  </si>
  <si>
    <t>RTTGDP01</t>
  </si>
  <si>
    <t>RTTECP01</t>
  </si>
  <si>
    <t>RTOPTP01</t>
  </si>
  <si>
    <t>SITGDP01</t>
  </si>
  <si>
    <t>PSTBCP01</t>
  </si>
  <si>
    <t>AHTBCP01</t>
  </si>
  <si>
    <t>AHTECP01</t>
  </si>
  <si>
    <t>ALTBCP01</t>
  </si>
  <si>
    <t>AMTBCP01</t>
  </si>
  <si>
    <t>AMTECP01</t>
  </si>
  <si>
    <t>AMOPTP01</t>
  </si>
  <si>
    <t>LLTIFP51</t>
  </si>
  <si>
    <t>LARA CABALLERO MANUEL</t>
  </si>
  <si>
    <t>PPTGDP02</t>
  </si>
  <si>
    <t>RTTGDP02</t>
  </si>
  <si>
    <t>PPTBCP01</t>
  </si>
  <si>
    <t>SATBCP01</t>
  </si>
  <si>
    <t>ALTBCP02</t>
  </si>
  <si>
    <t>17-P</t>
  </si>
  <si>
    <t>Calif</t>
  </si>
  <si>
    <t>Calif/Plaza</t>
  </si>
  <si>
    <t>Proceso Sociales</t>
  </si>
  <si>
    <t>Aprobación del dictamen presentado por la Comisión de Planes y Programas de Estudio, con relación a la propuesta de formulación del Plan y Programas de Estudio de la Licenciatura en Ingeniería en Sistemas Mecatrónicos Industriales, de la División de Ciencias Básicas e Ingeniería y remisión de la propuesta al Colegio Académico para que se emita la resolución correspondiente</t>
  </si>
  <si>
    <t>Fuente: Coordinación de Enlace Académico</t>
  </si>
  <si>
    <t>HOME</t>
  </si>
  <si>
    <t>Aprobación de la propuesta del Consejo Académico de la Unidad Lerma, consistente en la creación del plan y los programas de estudio de la Licenciatura en Ingeniería en Sistemas Mecatrónicos Industriales. 
El inicio de la Licenciatura entrará en vigor en el Trimestre 2018-O.</t>
  </si>
  <si>
    <t>Aprobación de la propuesta inicial de Creación de la Licenciatura en Ingeniería en Sistemas Mecatrónicos Industriales, de la División de Ciencias Básicas e Ingeniería, presentada por el Consejo Académico de la Unidad Lerma, y remitirla al Consejo Divisional para que continúe con la formulación del plan y los programas de estudio, de acuerdo con lo previsto en los artículos 32 y 33 del Reglamento de Estudios Superiores.</t>
  </si>
  <si>
    <t>Aprobación de la propuesta del Consejo Académico de la Unidad Lerma, consistente en la creación del plan y los programas de estudio de la Licenciatura en Ciencia y Tecnología de Alimentos. 
El inicio de la Licenciatura entrará en vigor en el Trimestre 2018-O.</t>
  </si>
  <si>
    <t>Aprobación de la propuesta inicial de Creación de la Maestría y Doctorado en Ciencias Sociales de la División de Ciencias Sociales y Humanidades, presentada por el Consejo Académico de la Unidad Lerma, y remitirla al Consejo Divisional para que continúe con la formulación del plan y los programas de estudio, de acuerdo con los previsto en los artículos 32 y 33 del Reglamento de Estudios Superiores.</t>
  </si>
  <si>
    <t>Criterios para la Presentación, Dictaminación y Aprobación de Programas de Servicios Social en la Unidad Lerma</t>
  </si>
  <si>
    <t>69.3.1</t>
  </si>
  <si>
    <t>Área de Investigación de Biotecnología y Microbilogía Ambiental (DCBS)</t>
  </si>
  <si>
    <t>Comisión encargada de apoyar el proceso de integración de la lista de cuando menos cinco aspirantes que deberá proponerse al Rector General de la Universidad Autónoma Metropolitana para la designación de la Rectora o Rector de la Unidad Lerma, Periodo 2018-2022, para realizar las actividades previstas en la convocatoria</t>
  </si>
  <si>
    <t>69.5.1</t>
  </si>
  <si>
    <t>Dr. José Mariano García Garibay</t>
  </si>
  <si>
    <t>Ciencia y Tecnología de los Alimentos</t>
  </si>
  <si>
    <t>(P/O reflejan el trimestre al que solicita ingreso el aspirante)</t>
  </si>
  <si>
    <t>ISMI</t>
  </si>
  <si>
    <t>ETD</t>
  </si>
  <si>
    <t>CTA</t>
  </si>
  <si>
    <t>PO promedio UAM-L</t>
  </si>
  <si>
    <t>Fuente: Secretaría de Educación Pública, www.planeacion.sep.gob.mx/principalescifras/ (Educación Media Superior, Todos los niveles Educativos, Todos los Servicios Educativos)</t>
  </si>
  <si>
    <t>Se consideran los estados 1 = Inscrito a UEA y 10 = Inscrito sin carga académica del AGA</t>
  </si>
  <si>
    <t>La matrícula es el número total de alumnos inscritos o reinscritos con (estado 1) o sin (estado 10) UEA inscritas</t>
  </si>
  <si>
    <t>MATRÍCULA LICENCIATURA POR SEXO (promedio anual)</t>
  </si>
  <si>
    <t>Fem</t>
  </si>
  <si>
    <t>Masc</t>
  </si>
  <si>
    <t>BAJAS DE LICENCIATURA POR SEXO, UAM LERMA</t>
  </si>
  <si>
    <t>Bajas en licenciatura por sexo</t>
  </si>
  <si>
    <t>Considera estado 5 (Titulados), 6 (Egresados) y 12 (Créditos cubiertos)</t>
  </si>
  <si>
    <t xml:space="preserve">Fem </t>
  </si>
  <si>
    <t>Asignadas 2018</t>
  </si>
  <si>
    <t>Pagadas 2018</t>
  </si>
  <si>
    <t>Dr. Edgar López Glaván</t>
  </si>
  <si>
    <t>Comisión encargada de dictaminar sobre el otorgamiento del Premio a las Áreas de Investigación 2018</t>
  </si>
  <si>
    <t>Comisión encargada de conducir el proceso de auscultación para la designación del Director de la División de Ciencias Básicas e Ingeniería, periodo 2018-2022</t>
  </si>
  <si>
    <t>73.9.1</t>
  </si>
  <si>
    <t>Comisión encargada de conducir el proceso de auscultación para la designación del Director de la División de Ciencias Biológicas y de la Salud, periodo 2018-2022</t>
  </si>
  <si>
    <t>77.6.1</t>
  </si>
  <si>
    <t>73.5.1</t>
  </si>
  <si>
    <t>77.3.1</t>
  </si>
  <si>
    <t>77.3.2</t>
  </si>
  <si>
    <t>Área de Biociencia y Biotecnología Agroalimentaria, Departamento de Ciencias de la Alimentación, División de Ciencias Biológicas y de la Salud.</t>
  </si>
  <si>
    <t>GRAFENO</t>
  </si>
  <si>
    <t>73.4.1</t>
  </si>
  <si>
    <t>Remoción de compuestos orgánicos persistentes en aguas residuales</t>
  </si>
  <si>
    <t>Diseño de la capa física de un sistema de comunicación 5G</t>
  </si>
  <si>
    <t>76.4</t>
  </si>
  <si>
    <t>Lineamientos para el uso de espacios Académicos de la División de Ciencias Básicas e Ingeniería</t>
  </si>
  <si>
    <t>76.5</t>
  </si>
  <si>
    <t xml:space="preserve">Lineamientos de Buenas Prácticas de las Coordinaciones de Estudio de la División de Ciencias Básicas e Ingeniería </t>
  </si>
  <si>
    <t>Comisión encargada de elaborar los criterios cualitativos y cuantitativos para evaluar las propuestas de áreas de investigación para el otorgamiento del Premio a la Áreas de Investigación 2018</t>
  </si>
  <si>
    <t>76.6.1</t>
  </si>
  <si>
    <t xml:space="preserve">Conservación del jaguar y otros felinos en la reserva de la biósfera La Encrucijada y en el Sistema Estuario Puerto Arista </t>
  </si>
  <si>
    <t>01.18.4</t>
  </si>
  <si>
    <t>15 - 22- feb -18</t>
  </si>
  <si>
    <t>Educación y Medio Ambiente en el Estado de México</t>
  </si>
  <si>
    <t>05.18.6.1</t>
  </si>
  <si>
    <t>Manejo de colonias de murinos para investigación biomédica</t>
  </si>
  <si>
    <t>05.18.6.2</t>
  </si>
  <si>
    <t>Actividad biológica de péptidos derivados de la hidrólisis de proteínas del suero de leche</t>
  </si>
  <si>
    <t>07.18.7</t>
  </si>
  <si>
    <t>Educación ambiental en el municipio de Lerma</t>
  </si>
  <si>
    <t>09.18.3</t>
  </si>
  <si>
    <t>02.18.6</t>
  </si>
  <si>
    <t>28-mzo-18</t>
  </si>
  <si>
    <t>02.18.5</t>
  </si>
  <si>
    <t>05.18.4</t>
  </si>
  <si>
    <t>01.18.9</t>
  </si>
  <si>
    <t>15 y 22-feb-18</t>
  </si>
  <si>
    <t>31-mzo-19</t>
  </si>
  <si>
    <t>Dra. Concepción Ramírez Lubianos</t>
  </si>
  <si>
    <t>02.18.8</t>
  </si>
  <si>
    <t>Dra. María Elizabeth Miranda Pérez</t>
  </si>
  <si>
    <t>09.18.5</t>
  </si>
  <si>
    <t>Dra. María Paz Sastre Domínguez</t>
  </si>
  <si>
    <t>Comisión encargada de llevar a cabo el procedimiento para el otorgamiento del Premio a la Docencia</t>
  </si>
  <si>
    <t>02-mzo-18</t>
  </si>
  <si>
    <t>Mtro. Juan Carlos López García</t>
  </si>
  <si>
    <t>Nuevas formas de participación cívica y política en los entornos digitales</t>
  </si>
  <si>
    <t>Un TECHO para mi país México A. C.</t>
  </si>
  <si>
    <t>Apoyo Parlamentario (Cámara de Diputados)</t>
  </si>
  <si>
    <t>Producción de obras artísticas interactivas con medios digitales</t>
  </si>
  <si>
    <t>Dr. Hugo Solís García</t>
  </si>
  <si>
    <t>Nota 71.1</t>
  </si>
  <si>
    <t>Informa final</t>
  </si>
  <si>
    <t>Nota 71.2</t>
  </si>
  <si>
    <t>Nota 71.5</t>
  </si>
  <si>
    <t>Nota 71.6</t>
  </si>
  <si>
    <t>Nota 71.7</t>
  </si>
  <si>
    <t>Nota 71.8</t>
  </si>
  <si>
    <t>Nota 71.9</t>
  </si>
  <si>
    <t>Nota 71.10</t>
  </si>
  <si>
    <t>Nota 76.1</t>
  </si>
  <si>
    <t>Arte digital y divulgación científica</t>
  </si>
  <si>
    <t>Nota 77.2</t>
  </si>
  <si>
    <t>Nota 77.3</t>
  </si>
  <si>
    <t>Nota 77.4</t>
  </si>
  <si>
    <t>Nota 77.5</t>
  </si>
  <si>
    <t>Nota 79.1</t>
  </si>
  <si>
    <t>Dr. Homero Jiménez Rabiela</t>
  </si>
  <si>
    <t>Dr. Mariano García Garibay</t>
  </si>
  <si>
    <t>Dra. Patricia Gazcon Muro</t>
  </si>
  <si>
    <t>Aprobación del Anteproyecto de Presupuesto de la División de Ciencias Sociales y Humanidades para el año 2019</t>
  </si>
  <si>
    <t>11.18.3</t>
  </si>
  <si>
    <t>Presentación del anteproyecto de presupuesto para el año 2019, de la División de Ciencias Biológicas y de la Salud</t>
  </si>
  <si>
    <t>Aprobación del Proyecto de Presupuesto de Ingresos y Egresos de la Unidad Lerma para el año 2019, y de su presentación al Patronato de la Universidad por conducto del Rector General</t>
  </si>
  <si>
    <t>*Considera solamente licenciaturas que pudieron haber presentado egreso</t>
  </si>
  <si>
    <t>Dr. Heliot Zarza Villanueva</t>
  </si>
  <si>
    <t>78.6.1</t>
  </si>
  <si>
    <t>10.18.4</t>
  </si>
  <si>
    <t>Aprobación del Dictamen sobre la "Adecuación al Plan y Programas de Estudio del Doctorado en Ciencias Biológicas y de la Salud"</t>
  </si>
  <si>
    <t>11.18.4</t>
  </si>
  <si>
    <t>Nota 80.2</t>
  </si>
  <si>
    <t>Presentación de informe</t>
  </si>
  <si>
    <t>ALUMNOS QUE REALIZARON SERVICIO SOCIAL 2018</t>
  </si>
  <si>
    <t>ALUMNOS QUE REALIZARON PRÁCTICAS PROFESIONALES 2018</t>
  </si>
  <si>
    <t>17-ene-16
15-mar-16
31-may-18</t>
  </si>
  <si>
    <t>10-jul-18
10-jul-22</t>
  </si>
  <si>
    <t>17-09-11
30-sep-18</t>
  </si>
  <si>
    <t>16-09-15
29-sep-22</t>
  </si>
  <si>
    <t>03-oct-11
14-oct-18</t>
  </si>
  <si>
    <t>02-oct-15
13-oct-22</t>
  </si>
  <si>
    <t>30-seo-13</t>
  </si>
  <si>
    <t>Aprobación de la propuesta inicial de Creación de la Maestría y Doctorado en Ciencias e Ingeniería, de la División de Ciencias Básicas e Ingeniería, presentada por el Consejo Académico de la Unidad Lerma, y remitirla al Consejo Divisional para que continúe con la formulación del plan y los programas de estudio, de acuerdo con lo previsto en los artículos 32 y 33 del Reglamento de Estudios Superiores.</t>
  </si>
  <si>
    <t>449.A</t>
  </si>
  <si>
    <t>El Colegio Académico recibió la información de los consejos divisionales de Ciencias Naturales e Ingeniería y Ciencias Biológicas y de la Salud de las unidades Azcapotzalco, Cuajimalpa, Iztapalapa, Lerma y Xochimilco, sobre las siguientes adecuaciones al Plan y programa de estudio del Doctorado en Ciencias Biológicas y de la Salud, vigentes a partir de trimestre 19-P</t>
  </si>
  <si>
    <t>Prom UAML</t>
  </si>
  <si>
    <t>Puntaje PO
Min</t>
  </si>
  <si>
    <t>Puntaje PO
Max</t>
  </si>
  <si>
    <t>Promedio</t>
  </si>
  <si>
    <t>Fuente: Dirección de Divisiones y Coordinación de Enlace Académico</t>
  </si>
  <si>
    <t>Curso</t>
  </si>
  <si>
    <t>Taller</t>
  </si>
  <si>
    <t>ARTES VISUALES</t>
  </si>
  <si>
    <t>Actividades artes visuales</t>
  </si>
  <si>
    <t>Espacio o recinto donde
 se realizó la actividad</t>
  </si>
  <si>
    <t>ARTES ESCÉNICAS</t>
  </si>
  <si>
    <t>Espacio o recinto donde 
se realizó la actividad</t>
  </si>
  <si>
    <t>Mesa redonda</t>
  </si>
  <si>
    <t>Seminario</t>
  </si>
  <si>
    <t>Simposio</t>
  </si>
  <si>
    <t>Congreso</t>
  </si>
  <si>
    <t>Foro</t>
  </si>
  <si>
    <t xml:space="preserve">Aulas </t>
  </si>
  <si>
    <t xml:space="preserve">Laboratorios </t>
  </si>
  <si>
    <t xml:space="preserve">Laboratorios Divisionales (12 nuevos) </t>
  </si>
  <si>
    <t xml:space="preserve">Biblioteca </t>
  </si>
  <si>
    <t xml:space="preserve">Biblioteca de la Unidad Lerma </t>
  </si>
  <si>
    <t xml:space="preserve">Centro de cómputo </t>
  </si>
  <si>
    <t xml:space="preserve">Centro de cómputo de la Unidad Lerma </t>
  </si>
  <si>
    <t xml:space="preserve">Oficinas Administrativas </t>
  </si>
  <si>
    <t xml:space="preserve">Comedor </t>
  </si>
  <si>
    <t xml:space="preserve">Comedor de la Unidad Lerma </t>
  </si>
  <si>
    <t xml:space="preserve">Deportivas </t>
  </si>
  <si>
    <t xml:space="preserve">Dos cachas multiusos de concreto </t>
  </si>
  <si>
    <t xml:space="preserve">Áreas de Servicio </t>
  </si>
  <si>
    <t xml:space="preserve">Equipos nuevos siempre con refrigerante ecológico </t>
  </si>
  <si>
    <t>m²</t>
  </si>
  <si>
    <t>N/A</t>
  </si>
  <si>
    <t>Solicitudes atendidas de limpieza profunda</t>
  </si>
  <si>
    <t>Promedio de refrigerios servidos por día</t>
  </si>
  <si>
    <t xml:space="preserve">No. de días hábiles en que se dio servicio </t>
  </si>
  <si>
    <t>No. de boletos vendidos de forma manual para servicio de refrigerio</t>
  </si>
  <si>
    <t>Solicitudes de servicio de transporte recibidas</t>
  </si>
  <si>
    <t>Solicitudes de transporte atendidas</t>
  </si>
  <si>
    <t>No. de solicitudes de servicio evaluadas por el usuario</t>
  </si>
  <si>
    <t>Solicitudes atendidas de traslado de mobiliario</t>
  </si>
  <si>
    <t>Plazas en plantilla (cargadores)</t>
  </si>
  <si>
    <t xml:space="preserve">Supervisores del servicio </t>
  </si>
  <si>
    <t>Máquinas expendedoras de alimentos y bebidas frías</t>
  </si>
  <si>
    <t>Máquinas expendedoras de bebidas calientes (café)</t>
  </si>
  <si>
    <t>PLAZAS EN PLANTILLA</t>
  </si>
  <si>
    <t>Vigilante (base)</t>
  </si>
  <si>
    <t>Auxiliar de limpieza (base)</t>
  </si>
  <si>
    <t>Intendente (base)</t>
  </si>
  <si>
    <t>Chofer (base)</t>
  </si>
  <si>
    <t>Auxiliar de carga (base)</t>
  </si>
  <si>
    <t>6.-</t>
  </si>
  <si>
    <t>Jardinero (base)</t>
  </si>
  <si>
    <t>7.-</t>
  </si>
  <si>
    <t>Supervisor (confianza)</t>
  </si>
  <si>
    <t>8.-</t>
  </si>
  <si>
    <t>Responsable técnico administrativo (confianza)</t>
  </si>
  <si>
    <t>9.-</t>
  </si>
  <si>
    <t>10.-</t>
  </si>
  <si>
    <t>No. de observaciones de auditoría Interna respondidas</t>
  </si>
  <si>
    <t>Fuente: Secretaría de la Unidad Lerma</t>
  </si>
  <si>
    <t>Total de Acervo Documental (Volúmenes)</t>
  </si>
  <si>
    <t>Total de Títulos registrados</t>
  </si>
  <si>
    <t>Colecciones Especiales</t>
  </si>
  <si>
    <t>Asistencia a usuarios en la Biblioteca (anual)</t>
  </si>
  <si>
    <t>Libros prestados a domicilio (anual)</t>
  </si>
  <si>
    <t>Devoluciones (anual)</t>
  </si>
  <si>
    <t>Préstamos interbibliotecarios (anual)</t>
  </si>
  <si>
    <t>Títulos de revistas para consulta Online</t>
  </si>
  <si>
    <t>Consultas de usuarios de la Hemeroteca (anual)</t>
  </si>
  <si>
    <t>Revistas registradas</t>
  </si>
  <si>
    <t>Bases de Datos vía Internet</t>
  </si>
  <si>
    <t>Bases de datos en CD-Rom</t>
  </si>
  <si>
    <t>Mapas</t>
  </si>
  <si>
    <t xml:space="preserve">Tesis en formato digital </t>
  </si>
  <si>
    <t>Consultas en bases de datos vía Internet</t>
  </si>
  <si>
    <t>Consultas en bases de datos en CD-Rom</t>
  </si>
  <si>
    <t>Recursos en Repositorio Digital</t>
  </si>
  <si>
    <t>Superficie del terreno (m2)</t>
  </si>
  <si>
    <t>Superficie total construida (m2)</t>
  </si>
  <si>
    <t>Baloncesto</t>
  </si>
  <si>
    <t>Dr. Gustavo Sergio Lins Ribeiro</t>
  </si>
  <si>
    <t>Renunció</t>
  </si>
  <si>
    <t>¿El  libro es intedisciplinario?</t>
  </si>
  <si>
    <t>¿Qué disciplinas participan?</t>
  </si>
  <si>
    <t>¿Se realizó en colaboración con otra institución?</t>
  </si>
  <si>
    <t>¿Es electrónica la publicación?</t>
  </si>
  <si>
    <t>¿Es de libre acceso?</t>
  </si>
  <si>
    <t>¿Se encuentra sujeta a periodo de embargo?</t>
  </si>
  <si>
    <t>¿Se entregó copia al respositorio digital de la Unidad?</t>
  </si>
  <si>
    <t>Si</t>
  </si>
  <si>
    <t>No</t>
  </si>
  <si>
    <t>No hubo premio</t>
  </si>
  <si>
    <t>Karen Samara Miranda Campos</t>
  </si>
  <si>
    <t>ING.025.17</t>
  </si>
  <si>
    <t>EC.L.CBS.b.001.18</t>
  </si>
  <si>
    <t>EC.L.CBI.b.001.18</t>
  </si>
  <si>
    <t>EC.L.CBI.b.002.18</t>
  </si>
  <si>
    <t>Recusros de la Tierra</t>
  </si>
  <si>
    <t>EC.L.CBI.c.001.18</t>
  </si>
  <si>
    <t>CO.L.CBS.a.001.18</t>
  </si>
  <si>
    <t>EC.L.CBS.a.001.18</t>
  </si>
  <si>
    <t>EC.L.CBS.a.002.18</t>
  </si>
  <si>
    <t>CDHUM/002/2018</t>
  </si>
  <si>
    <t>Santiago Alonso Palmas Pérez</t>
  </si>
  <si>
    <t>CO.L.CSH.c.001.18</t>
  </si>
  <si>
    <t>EC.L.CBI.b.003.18</t>
  </si>
  <si>
    <t>EC.L.CBI.c.003.18</t>
  </si>
  <si>
    <t>EC.L.CBI.b.004.18</t>
  </si>
  <si>
    <t>EC.L.CSH.c.001.18</t>
  </si>
  <si>
    <t>09:00-14:00 y 15:00-19:00</t>
  </si>
  <si>
    <t>CO.L.CBI.c.001.18</t>
  </si>
  <si>
    <t>EC.L.CBS.a.003.18</t>
  </si>
  <si>
    <t>CO.L.CBI.a.001.18</t>
  </si>
  <si>
    <t>EC.L.CBS.b.002.18</t>
  </si>
  <si>
    <t>EC.L.CSH.c.002.18</t>
  </si>
  <si>
    <t>2015-2016
2018-2019</t>
  </si>
  <si>
    <t>2017-2018
2018-2019</t>
  </si>
  <si>
    <t>EC.L.CBI.c.002.18</t>
  </si>
  <si>
    <t>CDHUM/001/2018</t>
  </si>
  <si>
    <t>Ana María Valle Vázquez</t>
  </si>
  <si>
    <t>CDA05.174.18</t>
  </si>
  <si>
    <t>2018-2019</t>
  </si>
  <si>
    <t>CDA04.144.18</t>
  </si>
  <si>
    <t>EC.L.CSH.a.001.18</t>
  </si>
  <si>
    <t>EC.L.CBI.a.003.18</t>
  </si>
  <si>
    <t>EC.L.CBI.a.004.18</t>
  </si>
  <si>
    <t>EC.L.CBI.b.007.18</t>
  </si>
  <si>
    <t>EC.L.CBI.a.005.18</t>
  </si>
  <si>
    <t>EC.L.CBI.c.005.18</t>
  </si>
  <si>
    <t>EC.L.CBI.c.006.18</t>
  </si>
  <si>
    <t>CDA07.254.18</t>
  </si>
  <si>
    <t>CO.L.CSH.c.002.18</t>
  </si>
  <si>
    <t>ING.022.18</t>
  </si>
  <si>
    <t>Daniel Librado Martínez Vázquez</t>
  </si>
  <si>
    <t>CO.L.CSH.a.001.18</t>
  </si>
  <si>
    <t>EC.L.CSH.a.002.18</t>
  </si>
  <si>
    <t>EC.L.CSH.c.004.18</t>
  </si>
  <si>
    <t>CD.CSHL.002.18</t>
  </si>
  <si>
    <t>Alma Patricia de León Calderón</t>
  </si>
  <si>
    <t>CD.CSHL.003.18</t>
  </si>
  <si>
    <t>Gerardo Vázquez Hernández</t>
  </si>
  <si>
    <t>CD.CSHL.004.18</t>
  </si>
  <si>
    <t>Julieta Martínez Cuero</t>
  </si>
  <si>
    <t>CD.CSHL.005.18</t>
  </si>
  <si>
    <t>Nadia Montserrat García Espino</t>
  </si>
  <si>
    <t>CD.CSHL.006.18</t>
  </si>
  <si>
    <t>Misael Josué Marín Sánchez</t>
  </si>
  <si>
    <t>CD.CSHL.007.18</t>
  </si>
  <si>
    <t>Abigail Martínez Mendoza</t>
  </si>
  <si>
    <t>CS.010.18</t>
  </si>
  <si>
    <t>CBI.03.18</t>
  </si>
  <si>
    <t>Ernesto Arturo Bosquez Molina</t>
  </si>
  <si>
    <t>CBI.04.18</t>
  </si>
  <si>
    <t>Gehovana González Blanco</t>
  </si>
  <si>
    <t>CBI.05.18</t>
  </si>
  <si>
    <t>Carlos David Silva Luna</t>
  </si>
  <si>
    <t>CBI.06.18</t>
  </si>
  <si>
    <t>Amado Guitiérrez Gómez</t>
  </si>
  <si>
    <t>CBI.08.18</t>
  </si>
  <si>
    <t>CBI.07.18</t>
  </si>
  <si>
    <t>Quiroz Velázquez Victor Eduardo</t>
  </si>
  <si>
    <t>CBI.09.18</t>
  </si>
  <si>
    <t>EC.L.CBI.b.005.18</t>
  </si>
  <si>
    <t>CBI.10.18</t>
  </si>
  <si>
    <t>EC.L.CBI.b.006.18</t>
  </si>
  <si>
    <t>CBI.11.18</t>
  </si>
  <si>
    <t>José Luis Salazar Laureles</t>
  </si>
  <si>
    <t>EC.L.CBI.a.001.18</t>
  </si>
  <si>
    <t>CBI.12.18</t>
  </si>
  <si>
    <t>José Rafael García Sánchez</t>
  </si>
  <si>
    <t>EC.L.CBI.a.002.18</t>
  </si>
  <si>
    <t>CBI.13.18</t>
  </si>
  <si>
    <t>EC.L.CBI.c.004.18</t>
  </si>
  <si>
    <t>CBI.14.18</t>
  </si>
  <si>
    <t>Daniela Aguirre Guerrero</t>
  </si>
  <si>
    <t>EC.L.CSH.c.003.18</t>
  </si>
  <si>
    <t>Proceso Productivo</t>
  </si>
  <si>
    <t>CBI.15.18</t>
  </si>
  <si>
    <t>Daniel Téllez Velasco</t>
  </si>
  <si>
    <t>CBI.16.18</t>
  </si>
  <si>
    <t>Claudia Callejo Mercado</t>
  </si>
  <si>
    <t>CBI.17.18</t>
  </si>
  <si>
    <t>CBI.19.18</t>
  </si>
  <si>
    <t>Celso Márquez Sánchez</t>
  </si>
  <si>
    <t>CBI.20.18</t>
  </si>
  <si>
    <t>Victor Eduardo Quiroz Velazquez</t>
  </si>
  <si>
    <t>CBI.18.18</t>
  </si>
  <si>
    <t>Jesus Ramiro Félix Félix</t>
  </si>
  <si>
    <t>EC.L.CBI.a.006.18</t>
  </si>
  <si>
    <t>CBIL.01.19</t>
  </si>
  <si>
    <t>DESIERTO</t>
  </si>
  <si>
    <t>EC.L.CBI.b.008.18</t>
  </si>
  <si>
    <t>CBIL.02.19</t>
  </si>
  <si>
    <t xml:space="preserve"> María del Carmen Escobar Villanueva</t>
  </si>
  <si>
    <t>ING.015.18</t>
  </si>
  <si>
    <t>Carlos Ortega Laurel</t>
  </si>
  <si>
    <t>Establecer las condiciones a las que se sujeta la dispersión de recursos asignados a "LA UAM-L" en el CAR 255399 a favor de "EL CINVESTAV", bajo el convenio patrocinado 517005-54510125, para que el Departamento de Genética y Biología Molecular instrumente las acciones correspondientes al desarrollo de "EL PROYECTO"; de  conformidad con lo previsto en este instrumento, en el Anexo Técnico y en el Anexo Financiero, que firmados forman parte integrante de este convenio y cuya responsabilidad de ejecución y correcta aplicación de los recursos quedan, desde este momento, plenamente asumidos por "EL CINVESTAV"</t>
  </si>
  <si>
    <t>UNAM Instituto de Neurobiología</t>
  </si>
  <si>
    <t>Establecer las condiciones a las que se sujeta la dispersión de recursos asignados a "LA UAM-L" en el CAR 255399 a favor de "LA UNAM", para que el Instituto de Neurobiología instrumente las acciones correspondientes al desarrollo de "EL PROYECTO"; de  conformidad con lo previsto en este instrumento, en el Anexo Técnico y en el Anexo Financiero, que firmados forman parte integrante de este convenio y cuya responsabilidad de ejecución y correcta aplicación de los recursos quedan, desde este momento, plenamente asumidos por "LA UNAM"</t>
  </si>
  <si>
    <t>CONACYT</t>
  </si>
  <si>
    <t>Proporcionar al “CONACYT” el Servicio de Asesoría para la Operación de Programas: Evaluación de Consistencia y Resultados de los Programas Presupuestarios S190- “Becas de Posgrado y Apoyos a la Calidad”, S236- “Fortalecimiento de la Infraestructura Científica y Tecnológica” y U003- “Innovación Tecnológica para Incrementar la Productividad de las Empresas”, de conformidad con el contrato y con el ANEXO ÚNICO (Términos de Referencia).</t>
  </si>
  <si>
    <t>Establecer las particularidades a las que se sujeta la colaboración entre "LAS PARTES", para que "LA UAM-L" participe con diversas actividades en el marco del VI Festival Cultural Martín Reolín Varejón organizado por "EL AYUNTAMIENTO".</t>
  </si>
  <si>
    <t>Coordinación de Vinculación</t>
  </si>
  <si>
    <t>Consejo de Investigación y Evaluación de la Política Social</t>
  </si>
  <si>
    <t>Establecer las bases y mecanismos operativos entre “LAS PARTES”, con el propósito de formular los convenios específicos, para desarrollar las siguientes actividades:</t>
  </si>
  <si>
    <t>1.     Programas de formación y actualización mediante seminarios, cursos, diplomados, talleres y congresos, entre otros.</t>
  </si>
  <si>
    <t xml:space="preserve">2.     Realización de estudios e investigaciones de aplicabilidad social en campos de interés común. </t>
  </si>
  <si>
    <t>3.     Realización de servicio social o prácticas profesionales de los alumnos o egresados de “LA UAM-L” en “EL CIEPS”, así como la participación de los profesores-investigadores, con trabajos de investigación y artículos en la revista Cofactor.</t>
  </si>
  <si>
    <t>4.     Intercambio de información, publicaciones, acervos bibliográficos y audiovisuales, bancos de datos y sistemas de información.</t>
  </si>
  <si>
    <t>5. Difusión y extensión del conocimiento generado en las áreas de experiencia, interés y coincidencia institucional, mediante la realización de eventos que favorezcan dicha actividad, además de llevar a cabo publicaciones conjuntas si es voluntad de “LAS PARTES”, como resultado de las actividades académicas o de investigación que lleguen a desarrollarse</t>
  </si>
  <si>
    <t>Instituto Nacional de Cardiología "Ignacio Chávez"</t>
  </si>
  <si>
    <t>Rectoría de la Unidad</t>
  </si>
  <si>
    <t>PERMANENTE</t>
  </si>
  <si>
    <t>Realizar para la "LA UAEM" la prestación del servicio académico consistente en la “Evaluación de consistencia y resultados para evaluar el Programa Educación Superior, del proyecto Educación Superior Universitaria con referencia al otorgamiento de becas, de conformidad con lo que establece el Programa Anual de Evaluación 2018 de la Universidad Autónoma del Estado de México”</t>
  </si>
  <si>
    <t>Sea Shepherd México A.C.</t>
  </si>
  <si>
    <t>Establecer las bases y mecanismos operativos entre “LAS PARTES”, para coordinar sus esfuerzos con el propósito de desarrollar diversos programas conjuntos de investigación, servicio social, uso de información científica y técnica, organización de eventos de extensión y difusión en los campos científico, cultural y humanístico, y las demás de interés para ambas partes</t>
  </si>
  <si>
    <t>UNAM Instituto de Fisiología Celular
CINVESTAV Departamento de Farmacología</t>
  </si>
  <si>
    <t>DÉCIMA QUINTA. VIGENCIA. Dadas las características del objeto del presente convenio, “LAS PARTES” acuerdan que entrará en vigor a partir de la fecha de su firma y concluirá el 14 de julio de 2020, sin menoscabo de poder prorrogar la vigencia con antelación a la fecha de su vencimiento, misma que se realizará mediante el convenio correspondiente</t>
  </si>
  <si>
    <t>MODIFICACIÓN AL ANEXO B. La modificación al ANEXO B del acuerdo de colaboración de consorcio, mismo que firmado forma parte del presente convenio, se realiza con la finalidad de establecer la distribución del gasto corriente y de inversión de las etapas 2 y 3 del proyecto “OBETEEN-NEUROCOGNITIVE IMPACT OF JUVENILE OBESITY: EXPERIMENTAL AND CLINICAL APPROACHES”, el cual será aplicado de manera general para las Instituciones integrantes del consorcio.</t>
  </si>
  <si>
    <t>Colegio de Estudios Científicos y Tecnológicos del Estado de México</t>
  </si>
  <si>
    <t>Establecer las bases de colaboración entre “LAS PARTES” a fin de que los alumnos de “EL CECYTEM”, realicen su servicio social en las instalaciones de “LA UAM-L”, conforme a la programación de actividades aprobadas previamente por la División de Ciencias Básicas e Ingeniería de “LA UAM-L”</t>
  </si>
  <si>
    <t>Secretaría de la Función Pública, Gobierno de Zacatecas</t>
  </si>
  <si>
    <t>“EL PRESTADOR DE SERVICIOS” se obliga con la “SFP” a realizar la Evaluación de Consistencia y Resultados al Fondo para el Fomento Productivo de la Mujer para el ejercicio 2017, mismo que ejecutó la Secretaría de la Mujer, de conformidad con el Anexo Único.</t>
  </si>
  <si>
    <t>“EL PRESTADOR DE SERVICIOS” se obliga con la “SFP” a realizar la Evaluación de Consistencia y Resultados al Programa Estratégico para el Fortalecimiento y la Competitividad de las Actividades Económicas del Estado de Zacatecas para el ejercicio 2017, mismo que ejecutó el Consejo Estatal de Desarrollo Económico del Estado de Zacatecas, de conformidad con el Anexo Único</t>
  </si>
  <si>
    <t xml:space="preserve">Contrato de Donación. Gamma Cámara con sistema CT integrado, doble, Marca General Electric, Mod.  Millenium, Serie 10385, Placa 29704  </t>
  </si>
  <si>
    <t>Mtro. Chávez Becker Carlos Gabriel
Dr. Martínez González Alejandro Natal
Dra. Martínez Tiburcio María Gabriela
Dra. Blásquez Martinez Lidia Ivonne
Dra. Eva Raquel Güereca Torres</t>
  </si>
  <si>
    <t xml:space="preserve">Fisiología Integrativa y de Sistemas </t>
  </si>
  <si>
    <t>Dr. Alavez Espidio Silvestre de Jesús</t>
  </si>
  <si>
    <t xml:space="preserve">Arte, Ciencia y Tecnología </t>
  </si>
  <si>
    <t>Núm</t>
  </si>
  <si>
    <t xml:space="preserve">Recursos Hídricos y Mecánica de Fluidos </t>
  </si>
  <si>
    <t>Dra. Benitez Dávila Mónica Francisca
Dra. Mosqueda Gómez Claudia
Dra. Sastre Domínguez María Paz</t>
  </si>
  <si>
    <t xml:space="preserve">Dr. Gomez Nuñez Jersain
Dr. López Galván Edgar
Dr. Reyes Gutiérrez Lazaro Raymundo
Dr. Soto Cortés Gabriel </t>
  </si>
  <si>
    <t>UAM-L-CA-2</t>
  </si>
  <si>
    <t>UAM-L-CA-7</t>
  </si>
  <si>
    <t>UAM-L-CA-8</t>
  </si>
  <si>
    <t>UAM-L-CA-9</t>
  </si>
  <si>
    <t>1
1
1</t>
  </si>
  <si>
    <t>2011-2014
2014-2017
2017-2020</t>
  </si>
  <si>
    <t>UAM L</t>
  </si>
  <si>
    <t>17-jun-2013
23-jul-2018</t>
  </si>
  <si>
    <t>16-jun-2016
22-jul-2021</t>
  </si>
  <si>
    <t>10-dic-2014
19-jul-2017</t>
  </si>
  <si>
    <t>09-dic-2017
18-jul-2020</t>
  </si>
  <si>
    <t>16-jun-18
16-jun-21</t>
  </si>
  <si>
    <t xml:space="preserve">Comisión encargada de formular un proyecto de reforma al Reglamento de Alumnos, a fin de incluir la violencia de género en el Capítulo IV del mismo. </t>
  </si>
  <si>
    <t>Comisión encargada de analizar la propuesta de Programa Unitario para la Prevención, Atención y Erradicación de la Violencia de Género.</t>
  </si>
  <si>
    <t>Nota 86.1 RICBS</t>
  </si>
  <si>
    <t>Recepción de la información presentada por el Consejo Divisional de Ciencias Biológicas y de la Salud, sobre las adecuaciones efectuadas al plan y programas de estudio del Doctorado en Ciencias Biológicas y de la Salud</t>
  </si>
  <si>
    <t>11-jun.18</t>
  </si>
  <si>
    <t>81.3</t>
  </si>
  <si>
    <t xml:space="preserve">Lineamientos Editoriales de la División de Ciencias Básicas e Ingeniería </t>
  </si>
  <si>
    <t xml:space="preserve">Dr. Díaz Gutiérrez Carlos Eduardo </t>
  </si>
  <si>
    <t xml:space="preserve">Dr. Beristain Cardos Ricardo </t>
  </si>
  <si>
    <t>Dra. Miranda Campos Karen Samara</t>
  </si>
  <si>
    <t>A new generation of microbial electrochemical wetland for effective decentralized wastewater treatment</t>
  </si>
  <si>
    <t>Análisis del funcionamiento hidrogeológico de las Ciénegas de Lerma Estado de México y evaluación de su potencia de depuración</t>
  </si>
  <si>
    <t xml:space="preserve">Dra. Eloísa Domínguez Mariani </t>
  </si>
  <si>
    <t>83.8.1</t>
  </si>
  <si>
    <t>Dra. Karen Samara Miranda Campos</t>
  </si>
  <si>
    <t>83.8.2</t>
  </si>
  <si>
    <t>83.8.3</t>
  </si>
  <si>
    <t xml:space="preserve">informe final </t>
  </si>
  <si>
    <t>Aprobación del Anteproyecto de Presupuesto de Ingresos y Egresos de la División de Ciencias Básicas e Ingeniería para el 2019</t>
  </si>
  <si>
    <t>12.18.4</t>
  </si>
  <si>
    <t>12.18.5</t>
  </si>
  <si>
    <t>Macroalgas marinas mexicanas: sistemática, filogenia, biogeografía y filogregr</t>
  </si>
  <si>
    <t>12.18.7</t>
  </si>
  <si>
    <t>Mtro. Pablo Adolfo Mayer Villa</t>
  </si>
  <si>
    <t>Dr. Marcel Pérez Morales</t>
  </si>
  <si>
    <t>Área de Investigación en Recursos Hídricos y Mecánica de Fluidos (DCBI)</t>
  </si>
  <si>
    <t>Área de Investigación en Nanomateriales y Biofísica Molecular (DCBI)</t>
  </si>
  <si>
    <t>Área de Investigación en Estudios sobre Cultura Digital (DCSH)</t>
  </si>
  <si>
    <t xml:space="preserve">C  </t>
  </si>
  <si>
    <t>2017-2018
2018-2020</t>
  </si>
  <si>
    <t xml:space="preserve"> Dr. Ricardo Beristain Cardoso</t>
  </si>
  <si>
    <t xml:space="preserve">Externo </t>
  </si>
  <si>
    <t>Interdepartamental 
(Procesos Productivos / Sistemas de Información y Comunicaciones)</t>
  </si>
  <si>
    <t>BIOL.019.18</t>
  </si>
  <si>
    <t>Zarza Villanueva Heliot</t>
  </si>
  <si>
    <t>21-jul-15
23-jul-18</t>
  </si>
  <si>
    <t>20-jul-18
22-jul-21</t>
  </si>
  <si>
    <t>20-jul18
22-jul-21</t>
  </si>
  <si>
    <t>Género</t>
  </si>
  <si>
    <t>F</t>
  </si>
  <si>
    <t>Dra. María Guadalupe López Sandoval</t>
  </si>
  <si>
    <t>CD.CBS.L017.16</t>
  </si>
  <si>
    <t>CD.CBS.L.016.18</t>
  </si>
  <si>
    <t>CD.CBS.L.017.18</t>
  </si>
  <si>
    <t>González Zalazar Constantino</t>
  </si>
  <si>
    <t>S/D</t>
  </si>
  <si>
    <t>CD.CBS.L.018.18</t>
  </si>
  <si>
    <t>CD.CBS.L.019.18</t>
  </si>
  <si>
    <t>Escobar Villanueva María del Carmen</t>
  </si>
  <si>
    <t>Dra. Julieta Martínez Cuero</t>
  </si>
  <si>
    <t>Mtra. Nadia Monserrat García Espino</t>
  </si>
  <si>
    <t>Monitoreo de poblaciones de murciélagos de Lerma y sus alrededores por medio de la captura en campo y grabación de vocalizaciones en su hábitat</t>
  </si>
  <si>
    <t xml:space="preserve"> Criterios para la Presentación y Entrega de la Distribución de Coeficientes de Participación y Horas Frente a Grupo del Personal Académico en la Licenciatura en Ciencia y Tecnología de los Alimentos de la División de Ciencias Biológicas y de la Salud, Unidad Lerma</t>
  </si>
  <si>
    <t>Ingreso</t>
  </si>
  <si>
    <t>AGA 15P</t>
  </si>
  <si>
    <t>AGA 11P</t>
  </si>
  <si>
    <t>Cohorte</t>
  </si>
  <si>
    <t>Ins_UEA</t>
  </si>
  <si>
    <t>Ins_scarg</t>
  </si>
  <si>
    <t>AGA 15O</t>
  </si>
  <si>
    <t>AGA 11O</t>
  </si>
  <si>
    <t>AGA 16O</t>
  </si>
  <si>
    <t>AGA 12O</t>
  </si>
  <si>
    <t>AGA 17P</t>
  </si>
  <si>
    <t>AGA 13P</t>
  </si>
  <si>
    <t>AGA 17O</t>
  </si>
  <si>
    <t>AGA 13O</t>
  </si>
  <si>
    <t>AGA 18P</t>
  </si>
  <si>
    <t>AGA 14P</t>
  </si>
  <si>
    <t>14-P VS 18-P</t>
  </si>
  <si>
    <t>AGA 18O</t>
  </si>
  <si>
    <t>AGA 14O</t>
  </si>
  <si>
    <t>14-O VS 18-O</t>
  </si>
  <si>
    <t>2014-2018</t>
  </si>
  <si>
    <t>Solicitudes de prestaciones otorgadas de manera electrónica</t>
  </si>
  <si>
    <t>CONVENIOS</t>
  </si>
  <si>
    <t>Totales</t>
  </si>
  <si>
    <t>Autorización del Presupuesto de Ingresos y Egresos de la Universidad, correspondiente al año 2019</t>
  </si>
  <si>
    <t xml:space="preserve">Mide el porcentaje de alumnos de licenciatura que terminó con éxito sus estudios por chohorte generacional. </t>
  </si>
  <si>
    <t>ETCR= ((alumnos de licenciatura egresados + alumnos de licenciatura con  100% de créditos cubiertos, de acuerdo con su cohorte generacional) / (alumnos inscritos a UEA + alumnos inscritos sin carga académica))*100</t>
  </si>
  <si>
    <t>14P</t>
  </si>
  <si>
    <t>14O</t>
  </si>
  <si>
    <t>Eficiencia terminal</t>
  </si>
  <si>
    <t>ET</t>
  </si>
  <si>
    <t>T_ing</t>
  </si>
  <si>
    <t>EDO5</t>
  </si>
  <si>
    <t>EDO6</t>
  </si>
  <si>
    <t>EDO12</t>
  </si>
  <si>
    <t>T_egr</t>
  </si>
  <si>
    <t>T_insc</t>
  </si>
  <si>
    <t>Trim</t>
  </si>
  <si>
    <t>Inscritos</t>
  </si>
  <si>
    <t>Egre/Insc</t>
  </si>
  <si>
    <t>Tit/Egre</t>
  </si>
  <si>
    <t>Tit/ing</t>
  </si>
  <si>
    <t>A_ing</t>
  </si>
  <si>
    <t>Año_egreso</t>
  </si>
  <si>
    <t>Global</t>
  </si>
  <si>
    <t>Licenciaturas*</t>
  </si>
  <si>
    <t>PERSONAL ACADÉMICO DEFINITIVO DE TIEMPO COMPLETO POR GÉNERO</t>
  </si>
  <si>
    <t>Total 2018</t>
  </si>
  <si>
    <t>LLTIFP01</t>
  </si>
  <si>
    <t>GÜERECA TORRES EVA RAQUEL</t>
  </si>
  <si>
    <t>PS695P01</t>
  </si>
  <si>
    <t>SITBCP01</t>
  </si>
  <si>
    <t>MIRANDA CAMPOS KAREN SAMARA</t>
  </si>
  <si>
    <t>AM350P01</t>
  </si>
  <si>
    <t>PSTINP01</t>
  </si>
  <si>
    <t>RTTECP51</t>
  </si>
  <si>
    <t>AH634P01</t>
  </si>
  <si>
    <t>MARTINEZ VAZQUEZ DANIEL LIBRADO</t>
  </si>
  <si>
    <t>ORTEGA LAUREL CARLOS</t>
  </si>
  <si>
    <t>08:00-12:00</t>
  </si>
  <si>
    <t>ECTBCP01</t>
  </si>
  <si>
    <t>18-I</t>
  </si>
  <si>
    <t>18-P</t>
  </si>
  <si>
    <t>18-O</t>
  </si>
  <si>
    <t>CINVESTAV Departamento de Genética y Biología Molecular</t>
  </si>
  <si>
    <t xml:space="preserve">FUENTE: Para Lerma: AGA de Licenciatura - Dirección de Sistemas Escolares </t>
  </si>
  <si>
    <t>Fuente: Semanario UAM, Anexo Convocatoria de Ingreso al personal académico</t>
  </si>
  <si>
    <t>Fuente: Acuerdos de las Sesiones de Consejos Divisionales</t>
  </si>
  <si>
    <t xml:space="preserve">Fuente: Coordinación de Vinculación </t>
  </si>
  <si>
    <t>Fuente: Acuerdos de las Sesiones de Consejo Académcio, UAM Lerma</t>
  </si>
  <si>
    <t>Fuente: Acuerdos de las Sesiones de Consejo Académico y Divisionales, UAM Lerma</t>
  </si>
  <si>
    <t>Fuente: Acuerdos de las Sesiones de Colegio Académico, Consejo Académico y Consejos Divisionales</t>
  </si>
  <si>
    <t>Fuente: Sesiones de Consejos Académico y Divisionales</t>
  </si>
  <si>
    <t>Fuente: Sesiones de Consejos Divisionales</t>
  </si>
  <si>
    <t>Dra. Daniela Aguirre Guerrero</t>
  </si>
  <si>
    <t xml:space="preserve">Sistemas de Información y Comunicación </t>
  </si>
  <si>
    <t xml:space="preserve">Dra. Miriam Fabiola Fabela Morón </t>
  </si>
  <si>
    <t xml:space="preserve">Ciencias de la Alimentación </t>
  </si>
  <si>
    <t>18.19.6</t>
  </si>
  <si>
    <t>18.19.5</t>
  </si>
  <si>
    <t>18.19.4</t>
  </si>
  <si>
    <t xml:space="preserve">Dra. María Encarnación Mena Martínez </t>
  </si>
  <si>
    <t>18.19.3</t>
  </si>
  <si>
    <t xml:space="preserve">Dra. Ana Pamela Salcedo Tello </t>
  </si>
  <si>
    <t xml:space="preserve">Ciencias de la Salud </t>
  </si>
  <si>
    <t>15.19.7</t>
  </si>
  <si>
    <t xml:space="preserve">Dr. José Domingo Ordoñez Gómez </t>
  </si>
  <si>
    <t>01.19.5</t>
  </si>
  <si>
    <t>12.18.8</t>
  </si>
  <si>
    <t>Dr. Jesús Fernando Monreal Ramírez</t>
  </si>
  <si>
    <t xml:space="preserve">Mtra. Anabel Castro Meagher </t>
  </si>
  <si>
    <t>Aprobación del Anteproyecto de Presupuesto de Ingresos y Egresos de la División de Ciencias Básicas e Ingeniería para el 2020</t>
  </si>
  <si>
    <t>JD (15-17)
2018</t>
  </si>
  <si>
    <t>BUSSY ANNE LAURE SABINE</t>
  </si>
  <si>
    <t>Intercambiada UAM AZC</t>
  </si>
  <si>
    <t>2018
2019-2020</t>
  </si>
  <si>
    <t>JD (11-15)
2018
2019-2020</t>
  </si>
  <si>
    <t>2017
2019</t>
  </si>
  <si>
    <t>2017-2019
2019-2021</t>
  </si>
  <si>
    <t>JD (16-20)</t>
  </si>
  <si>
    <t>SA
DD (18-22)</t>
  </si>
  <si>
    <t>17-jun-13
14-ago-19</t>
  </si>
  <si>
    <t>16-jun-16
13-ago-22</t>
  </si>
  <si>
    <t>JD (12-16)
2018
2019-2021</t>
  </si>
  <si>
    <t>21-jul-15
14-ago-19</t>
  </si>
  <si>
    <t>20-jul-18
13-ago-22</t>
  </si>
  <si>
    <t>17-jul-16
14-ago-19</t>
  </si>
  <si>
    <t>16-jul-19
13-ago-22</t>
  </si>
  <si>
    <t>JD (17-21)</t>
  </si>
  <si>
    <t>16-ene-12
01-feb-16</t>
  </si>
  <si>
    <t>15-ene-16
vigente</t>
  </si>
  <si>
    <t>RU (14-18)</t>
  </si>
  <si>
    <t>DD (14-18)</t>
  </si>
  <si>
    <t>JD (12-16)
2019</t>
  </si>
  <si>
    <t>EVALUACION CURRICULAR</t>
  </si>
  <si>
    <t>Secr. Acad</t>
  </si>
  <si>
    <t>2017-2018
2018-2019
2019-2020</t>
  </si>
  <si>
    <t>17-jun-13
17-jun-16
14-ago-19</t>
  </si>
  <si>
    <t>16-jun-16
16-jun-19
13-ago-22</t>
  </si>
  <si>
    <t>JD (15-19)</t>
  </si>
  <si>
    <t>2017-2018
JD (16-20)</t>
  </si>
  <si>
    <t>17-jun-16
14-ago-19</t>
  </si>
  <si>
    <t>16-jun-19
13-ago-22</t>
  </si>
  <si>
    <t>2017-2019
2019-2020</t>
  </si>
  <si>
    <t>Intercambiada con UAMI</t>
  </si>
  <si>
    <t>97760
135884</t>
  </si>
  <si>
    <t xml:space="preserve">2014-2016
2016-2019
2019-2022 </t>
  </si>
  <si>
    <t>2017-2019
2019-2020
JD (19-23)</t>
  </si>
  <si>
    <t>2014-2019
2019-2024</t>
  </si>
  <si>
    <t>2
1
1</t>
  </si>
  <si>
    <t>1
2
2</t>
  </si>
  <si>
    <t>2017-2019
DD (18-22)</t>
  </si>
  <si>
    <t>CDA03.131.19</t>
  </si>
  <si>
    <t>2018-2019
2019-2020</t>
  </si>
  <si>
    <t>CO.L.CBS.a.002.19</t>
  </si>
  <si>
    <t>CO.L.CBS.c.001.19</t>
  </si>
  <si>
    <t>2019
JD (19-23)</t>
  </si>
  <si>
    <t>CO.L.CBS.c.002.19</t>
  </si>
  <si>
    <t xml:space="preserve">GONZALEZ CERVANTES RINA MARIA </t>
  </si>
  <si>
    <t>Intercambiada con UAMX</t>
  </si>
  <si>
    <t>Directora Div</t>
  </si>
  <si>
    <t>CO.L.CBS.b.001.19</t>
  </si>
  <si>
    <t>CO.L.CBS.a.001.19</t>
  </si>
  <si>
    <t>2017-2018
DD (18-22)</t>
  </si>
  <si>
    <t>CDA05.131.19</t>
  </si>
  <si>
    <t>Coord. 
TIFI</t>
  </si>
  <si>
    <t>16-jun-16
16-jun-19
23-ago-22</t>
  </si>
  <si>
    <t>21-sep-2015
23-jul-2018</t>
  </si>
  <si>
    <t>20-sep-2018
22-jul-2021</t>
  </si>
  <si>
    <t>Coord. BUG</t>
  </si>
  <si>
    <t>21-jul-2015
23-jul-2028</t>
  </si>
  <si>
    <t>20-jul-2018
22-jul-2021</t>
  </si>
  <si>
    <t xml:space="preserve">SA (14-18)
</t>
  </si>
  <si>
    <t>2019-2021 
JD (15-19)</t>
  </si>
  <si>
    <t>SNI-V
SNI-V
SNI-V</t>
  </si>
  <si>
    <t>21-jul-2015
23-jul-2018</t>
  </si>
  <si>
    <t>2017-2018
2019-2020</t>
  </si>
  <si>
    <t>ORTIZ HENDRESON GLADYS</t>
  </si>
  <si>
    <t>2017-2018
2019-2021</t>
  </si>
  <si>
    <t>INTERCAMBIADA CON UAM-X</t>
  </si>
  <si>
    <t>SANCHEZ CARDONA LUZ MARIA</t>
  </si>
  <si>
    <t>SNCA-DMA
SNI</t>
  </si>
  <si>
    <t>11-oct-2016
03-oct-19</t>
  </si>
  <si>
    <t>03-oct-2019
02-oct-23</t>
  </si>
  <si>
    <t>SNI 
SNCA</t>
  </si>
  <si>
    <t>CDHUM/017/2019</t>
  </si>
  <si>
    <t>21-07-2015
23-07-2018</t>
  </si>
  <si>
    <t>20-07-2018
22-07-2021</t>
  </si>
  <si>
    <t>SANTIAGO ALONSO PALMAS PEREZ</t>
  </si>
  <si>
    <t xml:space="preserve">MARTINEZ MENDOZA ABIGAIL </t>
  </si>
  <si>
    <t>CS.002.19</t>
  </si>
  <si>
    <t>INTERCAMBIADA CON UAM-A</t>
  </si>
  <si>
    <t>2019-2022</t>
  </si>
  <si>
    <t>CDA05.229.18</t>
  </si>
  <si>
    <t>2019-2021</t>
  </si>
  <si>
    <t>5821
5847</t>
  </si>
  <si>
    <t>EVALUACIÓN CURRICULAR</t>
  </si>
  <si>
    <t>2019-2023</t>
  </si>
  <si>
    <t>PROFESOR VISITANTE</t>
  </si>
  <si>
    <t xml:space="preserve">PROFESOR VISITANTE </t>
  </si>
  <si>
    <t>CO.L.CSH.b.001.19</t>
  </si>
  <si>
    <t>EN PROCESO</t>
  </si>
  <si>
    <t>CO.L.CSH.b.002.19</t>
  </si>
  <si>
    <t xml:space="preserve">PERSONAL ACADÉMICO CON RECONOCIMIENTO (PERFIL DESEABLE VIGENTE PRODEP; SNI; SNCA) </t>
  </si>
  <si>
    <t>91.5.1</t>
  </si>
  <si>
    <t>91.5.2</t>
  </si>
  <si>
    <t>91.5.3</t>
  </si>
  <si>
    <t>Dr. Helliot Zarza Villanueva</t>
  </si>
  <si>
    <t>06-noc-19</t>
  </si>
  <si>
    <t xml:space="preserve">Aprobación de una prórroga para la Comisión encargada de formular un proyecto de reforma al Reglamento de Alumnos, a fin de incluir la violencia de género en el Capítulo IV del mismo </t>
  </si>
  <si>
    <t>Aprobación de una prórroga para la Comisión encargada de analizar la propuesta de Programa Unitario para la prevención, atención y erradicación de la violencia de género</t>
  </si>
  <si>
    <t xml:space="preserve">Creación </t>
  </si>
  <si>
    <t xml:space="preserve">Protocolo para la Prevención, Atención y Erradicación de la Violencia de Género de la Universidad Autónoma Metropolitana, Unidad Lerma </t>
  </si>
  <si>
    <t>91.4.1</t>
  </si>
  <si>
    <t>91.4.2</t>
  </si>
  <si>
    <t>Designación de dos miembros y un asesor: Comisión Interunitaria encargada de analizar y armonizar la propuesta de modificación del 
Doctorado en Ciencias Biológicas y de la Salud, en el que participan las Unidades Cuajimalpa, Iztapalapa, Lerma y Xochimilco</t>
  </si>
  <si>
    <t xml:space="preserve">Comisión encargada de elaborar una propuesta de Criterios Generales de Dictaminación de la Unidad Lerma </t>
  </si>
  <si>
    <t>Comisión encargada de analizar, dictaminar y someter a consideración del Consejo Divisional la propuesta de área de investigación para el premio a las Áreas de Investigación de la DCBS 2019</t>
  </si>
  <si>
    <t>02.19.3</t>
  </si>
  <si>
    <t>Búsqueda, aislamiento y caracterización de enzimas con aplicaciones ambientales</t>
  </si>
  <si>
    <t>04.19.4</t>
  </si>
  <si>
    <t>Reforestación en el municipio de Jiquipilco "Sembrando vidas para las generaciones presentes y futuras"</t>
  </si>
  <si>
    <t>04.19.5</t>
  </si>
  <si>
    <t>11.19.4</t>
  </si>
  <si>
    <t>Hábitos de tenencia y aspectos ecológicos de la interacción entre el perro doméstico y carnívoros silvestres en tres municipios del Estado de México</t>
  </si>
  <si>
    <t>14.19.3</t>
  </si>
  <si>
    <t>14.19.4</t>
  </si>
  <si>
    <t>14.19.5</t>
  </si>
  <si>
    <t>Modificación a los Lineamientos de Servicio Social de la División de Ciencias Biológicas y de la Salud, Unidad Lerma</t>
  </si>
  <si>
    <t>15.19.3</t>
  </si>
  <si>
    <t>15.19.4</t>
  </si>
  <si>
    <t>Ecología, manejo y conservación de Ecosistemas de Montaña ante el cambio climático, el impacto antropogénico y ambiental: Primera Etapa</t>
  </si>
  <si>
    <t>15.19.5</t>
  </si>
  <si>
    <t xml:space="preserve">Modificación a los Lineamientos para la operación del programa de tutorías académicas de la División de Ciencias Biológicas y de la Salud, con base en el dictamen que presenta la Comisión de Docencia </t>
  </si>
  <si>
    <t>16.19.18</t>
  </si>
  <si>
    <t>Aprobación del Anteproyecto de Presupuesto para el año 2020, de la División de Ciencias Biológicas y de la Salud</t>
  </si>
  <si>
    <t>17.19.3</t>
  </si>
  <si>
    <t>17.19.4</t>
  </si>
  <si>
    <t>17.19.5</t>
  </si>
  <si>
    <t>18.19.2</t>
  </si>
  <si>
    <t xml:space="preserve">Docencia </t>
  </si>
  <si>
    <t xml:space="preserve">Lineamientos Particulares para prácticas de campo de la División de Ciencias Bilógicas y de la Salud de la Unidad Lerma </t>
  </si>
  <si>
    <t>Dr. Misael Josué Merin Sánchez</t>
  </si>
  <si>
    <t xml:space="preserve">Dr. Jesús Fernando Monreal Ramírez </t>
  </si>
  <si>
    <t xml:space="preserve">Cinemagraph y la evocación de imágenes ausentes </t>
  </si>
  <si>
    <t>Nota 84.1</t>
  </si>
  <si>
    <t xml:space="preserve">Informe final </t>
  </si>
  <si>
    <t>Comisión encargada de analizar, dictaminar y someter a consideración del Consejo Divisional las propuestas para el otorgamiento del Premio a las Áreas de Investigación 2019</t>
  </si>
  <si>
    <t>Dr. Edmar Olivares Soria</t>
  </si>
  <si>
    <t>Dra. Maribel Dávila Jaime</t>
  </si>
  <si>
    <t xml:space="preserve">Dr. Gustavo Sergio Lins Ribeiro </t>
  </si>
  <si>
    <t xml:space="preserve">Comisión encargada de analizar, dictaminar y someter a consideración del Consejo Divisional las propuestas para el otorgamiento del Premio a las Áreas de Investigación </t>
  </si>
  <si>
    <t>Prácticas artísticas, curatoriales y teóricas (IPACT), en artes, ciencias, humanidades y ciudadanía (ACHC)</t>
  </si>
  <si>
    <t>Música, Visualidad y Ruido</t>
  </si>
  <si>
    <t>Ayuntamiento de Naucalpan de Juárez del Estado de México</t>
  </si>
  <si>
    <t>Ayuntamiento de Lerma de Villada, Estado de México</t>
  </si>
  <si>
    <t>Apoyo a la gestión cultural</t>
  </si>
  <si>
    <t xml:space="preserve">Comisión encargada de elaborar una propuesta de pronunciamiento del Consejo Divisional de Ciencias Sociales y Humanidades en torno a la carta de renuncia del Mtro. Rodrigo Perera Ramos a la candidatura de la Jefatura del Departamento de Procesos Sociales </t>
  </si>
  <si>
    <t xml:space="preserve">Dra. Maribel Dávila Jaime </t>
  </si>
  <si>
    <t xml:space="preserve">Giro estético y fenomenológico para la comprensión de la obra de arte virtual e interactiva </t>
  </si>
  <si>
    <t xml:space="preserve">Aprobación del Anteproyecto de Presupuesto de la División de Ciencias Sociales y Humanidades para el año 2020 </t>
  </si>
  <si>
    <t>H. Ayuntamiento de Ocoyoacac, Estado de México</t>
  </si>
  <si>
    <t>Co-existencia de Disimilaridades</t>
  </si>
  <si>
    <t>Mtro. Edmar Olivares Soria</t>
  </si>
  <si>
    <t xml:space="preserve">Comisión encargada de elaborar los criterios cualitativos y cuantitativos para evaluar las propuestas de áreas de investigación para el otorgamiento del Premio a la Áreas de Investigación 2019, así como dar seguimiento al proceso con base en las modalidades </t>
  </si>
  <si>
    <t>reporte final</t>
  </si>
  <si>
    <t>Comisión encargada de elaborar una propuesta de Lineamiento para la operación y evaluación de los proyectos integradores y de integración</t>
  </si>
  <si>
    <t>86.10</t>
  </si>
  <si>
    <t>Adición de criterios para el examen de admisión, a fin de aceptar a los aspirantes de las licenciaturas IRH, ICT, ISMI</t>
  </si>
  <si>
    <t>Dr. Daniel Librado Martínez Vázquez</t>
  </si>
  <si>
    <t xml:space="preserve">Dra. Bussy Anne Laure Sabine </t>
  </si>
  <si>
    <t xml:space="preserve">Dra. Miranda Campos Karen Samara </t>
  </si>
  <si>
    <t>Comisión encargada de revisar y analizar los documentos presentados por el personal académico de la División a fin de proponer a los candidatos al Premio a la Docencia 2019</t>
  </si>
  <si>
    <t>Dr. Philipp Von Bülow</t>
  </si>
  <si>
    <t xml:space="preserve">Dr. José Luis Salazar Laureles </t>
  </si>
  <si>
    <t>Inspección de la calidad del agua y educación ambiental, Subdirección de Ecología y Desarrollo Sustentable del Ayuntamiento de Lerma</t>
  </si>
  <si>
    <t>91.1.9</t>
  </si>
  <si>
    <t>Interacciones de sólido-líquido-gas en flujos confinados y no confinados</t>
  </si>
  <si>
    <t>93.6</t>
  </si>
  <si>
    <t>Lineamientos de Operación y Líneas Editoriales, así como el Programa Operativo Anual que presenta el Consejo Editorial de la DCBI</t>
  </si>
  <si>
    <t xml:space="preserve">Dra. Anne Laure Sabine Bussy Beaurain </t>
  </si>
  <si>
    <t>95.4</t>
  </si>
  <si>
    <t xml:space="preserve">Operación y mantenimiento de Plantas de Tratamiento de Aguas Residuales </t>
  </si>
  <si>
    <t>01-mzo-20</t>
  </si>
  <si>
    <t xml:space="preserve">Procesamiento de Evidencia Forense Digital </t>
  </si>
  <si>
    <t>Dr. Carlos Ortega Laurel</t>
  </si>
  <si>
    <t>95.1.P</t>
  </si>
  <si>
    <t xml:space="preserve">informe anual </t>
  </si>
  <si>
    <t>m² total</t>
  </si>
  <si>
    <t>ALUMNOS QUE REALIZARON SERVICIO SOCIAL 2019</t>
  </si>
  <si>
    <t>Fuente: Dirección de Divisiones CBI, CBS y CSH, UAM Lerma</t>
  </si>
  <si>
    <t>ALUMNOS QUE REALIZARON PRÁCTICAS PROFESIONALES 2019</t>
  </si>
  <si>
    <t>CCEU</t>
  </si>
  <si>
    <t>Teatro</t>
  </si>
  <si>
    <t>Entrevista</t>
  </si>
  <si>
    <t>Ponencia</t>
  </si>
  <si>
    <t>UAEMex</t>
  </si>
  <si>
    <t>Conversatorio</t>
  </si>
  <si>
    <t>Diplomado</t>
  </si>
  <si>
    <t>UNAM</t>
  </si>
  <si>
    <t>Planeación de políticas públicas con enfoque de derechos. De los problemas públicos a la efectividad de la acción gubernamental</t>
  </si>
  <si>
    <t>Mesa Redonda</t>
  </si>
  <si>
    <t>Fuente: Acuerdos del Consejo Académico y los Consejos Divisionales, UAM Lerma</t>
  </si>
  <si>
    <t xml:space="preserve">DIVISIÓN </t>
  </si>
  <si>
    <t>Zamora Villafranco Erika (renunció)</t>
  </si>
  <si>
    <t>EC.L.CBI.a.001.19</t>
  </si>
  <si>
    <t xml:space="preserve">Procesos Productivos </t>
  </si>
  <si>
    <t>14:00-18:00</t>
  </si>
  <si>
    <t>CBIL.03.19</t>
  </si>
  <si>
    <t>EC.L.CBI.a.002.19</t>
  </si>
  <si>
    <t>CBIL.04.19</t>
  </si>
  <si>
    <t>EC.L.CBI.a.003.19</t>
  </si>
  <si>
    <t>CBIL.05.19</t>
  </si>
  <si>
    <t>EC.L.CBI.c.001.19</t>
  </si>
  <si>
    <t>Sistemas de Infromación y Comunicaciones</t>
  </si>
  <si>
    <t>CBIL.06.19</t>
  </si>
  <si>
    <t>EC.L.CBI.c.002.19</t>
  </si>
  <si>
    <t>CBIL.07.19</t>
  </si>
  <si>
    <t>EC.L.CBI.a.004.19</t>
  </si>
  <si>
    <t>CBIL.08.19</t>
  </si>
  <si>
    <t>José Manuel Sánchez Viveros</t>
  </si>
  <si>
    <t>EC.L.CBI.b.001.19</t>
  </si>
  <si>
    <t>CBIL.09.19</t>
  </si>
  <si>
    <t>EC.L.CBI.b.002.19</t>
  </si>
  <si>
    <t>CBIL.10.19</t>
  </si>
  <si>
    <t>EC.L.CBI.b.003.19</t>
  </si>
  <si>
    <t>CBIL.11.19</t>
  </si>
  <si>
    <t>EC.L.CBI.b.004.19</t>
  </si>
  <si>
    <t>CBIL.12.19</t>
  </si>
  <si>
    <t>EC.L.CBI.a.005.19</t>
  </si>
  <si>
    <t>CBIL.13.19</t>
  </si>
  <si>
    <t>Jonathan Omega Escobedo Alfa</t>
  </si>
  <si>
    <t>EC.L.CBI.a.006.19</t>
  </si>
  <si>
    <t>CBIL.14.19</t>
  </si>
  <si>
    <t>EC.L.CBI.a.007.19</t>
  </si>
  <si>
    <t>EC.L.CBI.b.005.19</t>
  </si>
  <si>
    <t>CBIL.15.19</t>
  </si>
  <si>
    <t xml:space="preserve">José Tenoch Gonzalez Gonzalez </t>
  </si>
  <si>
    <t>EC.L.CBI.a.008.19</t>
  </si>
  <si>
    <t>CBIL.16.20</t>
  </si>
  <si>
    <t>Nayibi Itze de la Tejera Vazquez</t>
  </si>
  <si>
    <t>EC.L.CBS.b.003.18</t>
  </si>
  <si>
    <t>CD.CBS.L.021.18</t>
  </si>
  <si>
    <t>Hernández Jabalera Anaid</t>
  </si>
  <si>
    <t>EC.L.CBS.b.004.18</t>
  </si>
  <si>
    <t>CD.CBS.L.023.18</t>
  </si>
  <si>
    <t>León Espinoza Erika Berenice</t>
  </si>
  <si>
    <t>EC.L.CBS.b.005.18</t>
  </si>
  <si>
    <t>CD.CBS.L.024.18</t>
  </si>
  <si>
    <t>Mena Martínez María Encarnación</t>
  </si>
  <si>
    <t>EC.L.CBS.a.001.19</t>
  </si>
  <si>
    <t>CD.CBS.L.01.19</t>
  </si>
  <si>
    <t>Cruz Martínez Alicia</t>
  </si>
  <si>
    <t>EC.L.CBS.a.002.19</t>
  </si>
  <si>
    <t>CD.CBS.L.04.19</t>
  </si>
  <si>
    <t>EC.L.CBS.b.002.19</t>
  </si>
  <si>
    <t>CD.CBS.L.03.19</t>
  </si>
  <si>
    <t>EC.L.CBS.c.001.19</t>
  </si>
  <si>
    <t>12:00-20:00</t>
  </si>
  <si>
    <t>CD.CBS.L.02.19</t>
  </si>
  <si>
    <t>García Arista Alejandra</t>
  </si>
  <si>
    <t>EC.L.CBS.b.001.19</t>
  </si>
  <si>
    <t>CD.CBS.L.05.19</t>
  </si>
  <si>
    <t>Fabela Moron Miriam Fabela</t>
  </si>
  <si>
    <t>EC.L.CBS.a.003.19</t>
  </si>
  <si>
    <t>DC.CBS.L.08.19</t>
  </si>
  <si>
    <t>EC.L.CBS.a.004.19</t>
  </si>
  <si>
    <t>DC.CBS.L.09.19</t>
  </si>
  <si>
    <t>EC.L.CBS.a.005.19</t>
  </si>
  <si>
    <t>CD.CBS.L.06.19</t>
  </si>
  <si>
    <t>EC.L.CBS.c.002.19</t>
  </si>
  <si>
    <t>CD.CBS.L.07.19</t>
  </si>
  <si>
    <t>Miranda Pérez María Elizabeth</t>
  </si>
  <si>
    <t>EC.L.CBS.b.003.19</t>
  </si>
  <si>
    <t>CD.CBS.L.10.19</t>
  </si>
  <si>
    <t>EC.L.CBS.b.004.19</t>
  </si>
  <si>
    <t>CD.CBS.L.009.19</t>
  </si>
  <si>
    <t>EC.L.CBS.c.003.19</t>
  </si>
  <si>
    <t>CD.CBS.L.01.20</t>
  </si>
  <si>
    <t>CD.CSH.L.001.18</t>
  </si>
  <si>
    <t>EC.L.CSH.c.001.19</t>
  </si>
  <si>
    <t>10:00-14:00</t>
  </si>
  <si>
    <t>COMD.DCSH.002/2019</t>
  </si>
  <si>
    <t>Ángel Eduardo Ramírez Nieves</t>
  </si>
  <si>
    <t>EC.L.CSH.a.001.19</t>
  </si>
  <si>
    <t>CDHUM/010/2019</t>
  </si>
  <si>
    <t>Fernando Nava La Corte</t>
  </si>
  <si>
    <t>EC.L.CSH.c.002.19</t>
  </si>
  <si>
    <t>CS.006.19</t>
  </si>
  <si>
    <t>EC.L.CSH.c.003.19</t>
  </si>
  <si>
    <t>CS.007.19</t>
  </si>
  <si>
    <t>Enma Vázquez Torres</t>
  </si>
  <si>
    <t>EC.L.CSH.a.002.19</t>
  </si>
  <si>
    <t>CDHUM/011/2019</t>
  </si>
  <si>
    <t>EC.L.CSH.b.001.19</t>
  </si>
  <si>
    <t>COMD.DCSH.006/2019</t>
  </si>
  <si>
    <t>José Omar Pérez Baños</t>
  </si>
  <si>
    <t>EC.L.CSH.b.002.19</t>
  </si>
  <si>
    <t>COMD.DCSH.007/2019</t>
  </si>
  <si>
    <t>EC.L.CSH.b.003.19</t>
  </si>
  <si>
    <t>COMD.DCSH.004/2019</t>
  </si>
  <si>
    <t>EC.L.CSH.c.006.19</t>
  </si>
  <si>
    <t>COMD.DCSH.005/2019</t>
  </si>
  <si>
    <t>EC.L.CSH.c.004.19</t>
  </si>
  <si>
    <t>COMD.DCSH.008/2019</t>
  </si>
  <si>
    <t>Elsa Cecilia Cota Díaz</t>
  </si>
  <si>
    <t>EC.L.CSH.c.005.19</t>
  </si>
  <si>
    <t>09:00-13:00 y 14:00-18:00</t>
  </si>
  <si>
    <t>COMD.DCSH.009/2019</t>
  </si>
  <si>
    <t>EC.L.CSH.c.007.19</t>
  </si>
  <si>
    <t>10:00 - 14:00</t>
  </si>
  <si>
    <t>COMD.DCSH.010/2019</t>
  </si>
  <si>
    <t>Pascual Ogarrio Rojas</t>
  </si>
  <si>
    <t>Juan Manuel Germán Acacio (no ocupada)</t>
  </si>
  <si>
    <t>CBD/023.13</t>
  </si>
  <si>
    <t>ING.033.2013</t>
  </si>
  <si>
    <t>CO.L.CBI.a.001.19</t>
  </si>
  <si>
    <t>ING.004.19</t>
  </si>
  <si>
    <t>CO.L.CBI.b.001.19</t>
  </si>
  <si>
    <t>ING.001.20</t>
  </si>
  <si>
    <t>CO.L.CBI.c.001.19</t>
  </si>
  <si>
    <t>CO.L.CBI.c.002.19</t>
  </si>
  <si>
    <t>ING.008.19</t>
  </si>
  <si>
    <t>12:00-19:00</t>
  </si>
  <si>
    <t>SAL.006/19</t>
  </si>
  <si>
    <t>Talavera Peña Ana Karen (impugnado)</t>
  </si>
  <si>
    <t>SAL.007.19</t>
  </si>
  <si>
    <t>Desierta (impugando)</t>
  </si>
  <si>
    <t>SF</t>
  </si>
  <si>
    <t>Aragón Andrade Felipe Orlando (renunció)</t>
  </si>
  <si>
    <t>Rubén Gutiérrez Garza</t>
  </si>
  <si>
    <t>En Proceso</t>
  </si>
  <si>
    <t>CO.L.CSH.b.003.19</t>
  </si>
  <si>
    <t>PUBLICACIÓN DICTAMEN 
EN SEMANARIO</t>
  </si>
  <si>
    <t xml:space="preserve">informe Parcial </t>
  </si>
  <si>
    <t>Autorización del Presupuesto de Ingresos y Egresos de la Universidad, correspondiente al año 2020</t>
  </si>
  <si>
    <t xml:space="preserve">Dr. José Cuauhtémoc Chávez Tovar </t>
  </si>
  <si>
    <t>Comisión para el proceso de la designación del Jefe de Departamento de Ciencias de la Salud</t>
  </si>
  <si>
    <t>Dr. Lara Caballero Manuel
Dr. Aguilar Astorga Carlos Ricardo
Dr. Figueroa Romero Raúl
Dr. Hernandez Mar Raúl</t>
  </si>
  <si>
    <t>Dr. Alavez Espidio Silvestre de Jesús
Dra. Guzmán Ramos Kioko Rubí
Dr. Montiel Castro Augusto Jacobo
Dr. Pacheco López Gustavo</t>
  </si>
  <si>
    <t>FORMA DE PAGO A PROVEEDORES Y PRESTADORES DE SERVICIOS</t>
  </si>
  <si>
    <t>FORMA DE PAGO A MIEMBROS DE LA COMUNIDAD UNIVERSITARIA (EXCEPTO NÓMINA)</t>
  </si>
  <si>
    <t>SEMARNAT-CONANP</t>
  </si>
  <si>
    <t>Monitoreo de felinos y sus presas potenciales en las ADVC Cualác, Santa Cruz y Tlaquiltepec</t>
  </si>
  <si>
    <t>Diplomado: Planeación de Políticas Públicas con enfoque de derechos. De los problemas públicos a la efectividad de la acción gubernamental</t>
  </si>
  <si>
    <t>Aportación de la UAM Lerma para apoyo complementario mensual por la retención de la Dra. Alejandra Vargas Caraveo en el marco de la Convocatoria 2019 Apoyos para la incorporación de investigadores vinculada a consolidación institucional de grupos investigación y/o fortalecimiento del posgrado nacional</t>
  </si>
  <si>
    <t>Protectora de Bosques del Estado de México</t>
  </si>
  <si>
    <t>Evaluación del contenido de metabolitos secundarios de Perilla frutescens, Vainilla sp. y Thymus sp, originadas de propagación in vitro</t>
  </si>
  <si>
    <t xml:space="preserve">Ingeniería en Computación y Telecomunicaciones </t>
  </si>
  <si>
    <t>Ingeniería en Sistemas Mecatronicos e Industriales</t>
  </si>
  <si>
    <t xml:space="preserve">Psicología Biomédica </t>
  </si>
  <si>
    <t xml:space="preserve">CREDENCIALES </t>
  </si>
  <si>
    <t xml:space="preserve">HOMBRES </t>
  </si>
  <si>
    <t xml:space="preserve">MUJERES </t>
  </si>
  <si>
    <t xml:space="preserve">TRÁMITES GESTIONADOS  POR GÉNERO </t>
  </si>
  <si>
    <t xml:space="preserve">TIPO DE TRAMITE </t>
  </si>
  <si>
    <t>Certificados</t>
  </si>
  <si>
    <t xml:space="preserve">Títulos </t>
  </si>
  <si>
    <t>REINSCRITOS POR LICENCIATURA, TRIMESTRE, GÉNERO</t>
  </si>
  <si>
    <t>KIOSCO</t>
  </si>
  <si>
    <t>Productos elaborados y servidos</t>
  </si>
  <si>
    <t xml:space="preserve">Fechas de apertura </t>
  </si>
  <si>
    <t>No. de boletos vendidos de forma manual para servicio de kiosko</t>
  </si>
  <si>
    <t>Variedad de productos ofertados</t>
  </si>
  <si>
    <t>No. de solicitudes de prácticas de campo atendidas de la DCBS</t>
  </si>
  <si>
    <t>No. de solicitudes de prácticas de campo atendidas de la DCBI</t>
  </si>
  <si>
    <t>No. de solicitudes de prácticas de campo atendidas de la DCSH</t>
  </si>
  <si>
    <t>Total de solicitudes de servicio recibidas en el año</t>
  </si>
  <si>
    <t>Total de solicitudes de servicio evaluadas en el año</t>
  </si>
  <si>
    <t>11.-</t>
  </si>
  <si>
    <t xml:space="preserve"> COORDINACIÓN DE RECURSOS MATERIALES</t>
  </si>
  <si>
    <t xml:space="preserve">Aulas teóricas (4 nuevas) </t>
  </si>
  <si>
    <t xml:space="preserve">Acciones de infraestructura, m² construidos </t>
  </si>
  <si>
    <t>PS762P01</t>
  </si>
  <si>
    <t>AH773P01</t>
  </si>
  <si>
    <t>PS686P01</t>
  </si>
  <si>
    <t>PSTGDP01</t>
  </si>
  <si>
    <t>PS612P01</t>
  </si>
  <si>
    <t>LA785P01</t>
  </si>
  <si>
    <t>PS785P01</t>
  </si>
  <si>
    <t>SATBCP02</t>
  </si>
  <si>
    <t>AMOPTP02</t>
  </si>
  <si>
    <t>AL387P51</t>
  </si>
  <si>
    <t>AMTINP01</t>
  </si>
  <si>
    <t>SATINP01</t>
  </si>
  <si>
    <t>ALTECP01</t>
  </si>
  <si>
    <t>SITINT01</t>
  </si>
  <si>
    <t>PPLLLP01</t>
  </si>
  <si>
    <t>SITGDP51</t>
  </si>
  <si>
    <t>RTTBCV01</t>
  </si>
  <si>
    <t>RTTECV01</t>
  </si>
  <si>
    <t>SITECP51</t>
  </si>
  <si>
    <t>SITBCP02</t>
  </si>
  <si>
    <t>SITBCP51</t>
  </si>
  <si>
    <t>19-I</t>
  </si>
  <si>
    <t>19-P</t>
  </si>
  <si>
    <t>Unidad</t>
  </si>
  <si>
    <t>Nombre del (los) Profesor (es)</t>
  </si>
  <si>
    <t>Nombre del artículo</t>
  </si>
  <si>
    <t>Ficha hemerográfica de la publicación</t>
  </si>
  <si>
    <t>¿El  artículo es intedisciplinario?</t>
  </si>
  <si>
    <t xml:space="preserve">No </t>
  </si>
  <si>
    <t xml:space="preserve">Si </t>
  </si>
  <si>
    <t>José Félix Aguirre Garrido</t>
  </si>
  <si>
    <t>Gustavo Lins Ribeiro</t>
  </si>
  <si>
    <t>Jesús Fernando Monreal Ramírez</t>
  </si>
  <si>
    <t>Nombre del libro</t>
  </si>
  <si>
    <t>Ficha bibliográfica del libro</t>
  </si>
  <si>
    <t>Nombre del capítulo</t>
  </si>
  <si>
    <t>IPN</t>
  </si>
  <si>
    <t>María Gabriela Martínez Tiburcio</t>
  </si>
  <si>
    <t>Asignadas 2019</t>
  </si>
  <si>
    <t>Pagadas 2019</t>
  </si>
  <si>
    <t xml:space="preserve">Becas de continuación de estudios </t>
  </si>
  <si>
    <t>15P</t>
  </si>
  <si>
    <t>15O</t>
  </si>
  <si>
    <t>AGA 19P</t>
  </si>
  <si>
    <t>15-P VS 19-P</t>
  </si>
  <si>
    <t>AGA 19O</t>
  </si>
  <si>
    <t>15-O VS 19-O</t>
  </si>
  <si>
    <t>2015-2019</t>
  </si>
  <si>
    <t>Total
Egresados</t>
  </si>
  <si>
    <t>Mv. Nacional</t>
  </si>
  <si>
    <t>Mv. Internacional</t>
  </si>
  <si>
    <t>Plan de Estudio</t>
  </si>
  <si>
    <t>2015-I</t>
  </si>
  <si>
    <t>2015-P</t>
  </si>
  <si>
    <t>2015-O</t>
  </si>
  <si>
    <t>2016-I</t>
  </si>
  <si>
    <t>2016-P</t>
  </si>
  <si>
    <t>2016-O</t>
  </si>
  <si>
    <t>2017-I</t>
  </si>
  <si>
    <t>2017-P</t>
  </si>
  <si>
    <t>2017-O</t>
  </si>
  <si>
    <t>2018-I</t>
  </si>
  <si>
    <t>2018-P</t>
  </si>
  <si>
    <t>2018-O</t>
  </si>
  <si>
    <t>2019-I</t>
  </si>
  <si>
    <t>2019-P</t>
  </si>
  <si>
    <t>2019-O</t>
  </si>
  <si>
    <t>Total Egresados</t>
  </si>
  <si>
    <t>Egresados que no participan en Movilidad</t>
  </si>
  <si>
    <t>Movilidad Nacional</t>
  </si>
  <si>
    <t>Movilidad Internacional</t>
  </si>
  <si>
    <t>Movilidad Mujeres</t>
  </si>
  <si>
    <t>Porcentaje</t>
  </si>
  <si>
    <t>Movilidad  Hombres</t>
  </si>
  <si>
    <t>Egresados participantes en movilidad</t>
  </si>
  <si>
    <t>Egresados en movilidad - sexo</t>
  </si>
  <si>
    <t>Lineamientos para la Presentación y Evaluación de los Proyectos Integradores en Ciencia Básica y en Ciencias de la Ingeniería</t>
  </si>
  <si>
    <t>Código de Ética de la Universidad Autónoma Metropolitana, Unidad Lerma</t>
  </si>
  <si>
    <t>Modificación a los Lineamientos para Registro, Presentación, Renovación, Terminación y Baja de Proyectos de Investigación, a realizarse en la División de Ciencias Biológicas y de la Salud, Unidad Lerma</t>
  </si>
  <si>
    <t xml:space="preserve">Lineamientos del Periodo Sabático del Personal Académico de la División de Ciencias Biológicas y de la Salud </t>
  </si>
  <si>
    <t>Dr. López Maldonado Guillermo</t>
  </si>
  <si>
    <t>Fuente: Dirección de Planeación, UAM</t>
  </si>
  <si>
    <t>POSGRADO</t>
  </si>
  <si>
    <t>ALUMNOS DE POSGRADO</t>
  </si>
  <si>
    <t xml:space="preserve">Doctorado en Ciencias Biológicas y de la Salud </t>
  </si>
  <si>
    <t>DIVISIÓN DE CIENCIAS BÁSICAS E INGENIERÍA</t>
  </si>
  <si>
    <t>DIVISIÓN DE CIENCIAS BIOLÓGICAS Y DE LA SALUD</t>
  </si>
  <si>
    <t>DIVISIÓN DE CIENCIAS SOCIALES Y HUMANIDADES</t>
  </si>
  <si>
    <t>DCBI-DCBS-DCSH</t>
  </si>
  <si>
    <t>Beca de
Apoyo a la 
Permanencia</t>
  </si>
  <si>
    <t>Beca de Reconocimiento a la 
Carrera Docente</t>
  </si>
  <si>
    <t>Puntaje más reciente</t>
  </si>
  <si>
    <t>Datos del PTC</t>
  </si>
  <si>
    <t xml:space="preserve">Convocatoria </t>
  </si>
  <si>
    <t>Procedencia</t>
  </si>
  <si>
    <t xml:space="preserve">Estímulo a la Docencia 
e Investigación </t>
  </si>
  <si>
    <t>Periodo Sabático</t>
  </si>
  <si>
    <t xml:space="preserve">DCSH </t>
  </si>
  <si>
    <t xml:space="preserve">BECA DE RECONOCIMIENTO A LA CARRERA DOCENTE </t>
  </si>
  <si>
    <t>Factores epidemiológicos asociados con los procesos de envejecimiento y enfermedad en la población mexicana</t>
  </si>
  <si>
    <t>01.20.7</t>
  </si>
  <si>
    <t>01.20.8</t>
  </si>
  <si>
    <t>Papel del sistema SOS en el desarrollo de resistencia a radiación y/o agentes genotóxicos en Escherichia coli.</t>
  </si>
  <si>
    <t>01.20.9</t>
  </si>
  <si>
    <t>Gestión de trámites en materia de vida silvestre</t>
  </si>
  <si>
    <t xml:space="preserve">Dra. Karla Pelz Serrano </t>
  </si>
  <si>
    <t>3.20.2</t>
  </si>
  <si>
    <t>03.20.3</t>
  </si>
  <si>
    <t>19-mzo-20</t>
  </si>
  <si>
    <t>Dar. Kioko Rubí Guzmán Ramos</t>
  </si>
  <si>
    <t>03.30.3</t>
  </si>
  <si>
    <t>Regímenes de fuego en 44 Áreas Naturales Protegidas en México</t>
  </si>
  <si>
    <t>03.20.4</t>
  </si>
  <si>
    <t xml:space="preserve">aprobación </t>
  </si>
  <si>
    <t>31-mzo-21</t>
  </si>
  <si>
    <t>03.20.24</t>
  </si>
  <si>
    <t>31-mzo-23</t>
  </si>
  <si>
    <t>03.20.5</t>
  </si>
  <si>
    <t>Lineamientos Operativos de Docencia (LOD) para los Planes de Estudio de Licenciatura de la División de Ciencias Biológicas y de la Salud</t>
  </si>
  <si>
    <t>03.20.6</t>
  </si>
  <si>
    <t xml:space="preserve">Dr. Rigoberto Vicencio Pérez Ruíz </t>
  </si>
  <si>
    <t>21-mzo-20</t>
  </si>
  <si>
    <t>03.20.10</t>
  </si>
  <si>
    <t>04.20.1</t>
  </si>
  <si>
    <t>04.20.2</t>
  </si>
  <si>
    <t>06.20.2</t>
  </si>
  <si>
    <t>Dra. Erika Berenice León Espinosa</t>
  </si>
  <si>
    <t>06.20.4</t>
  </si>
  <si>
    <t xml:space="preserve">Dra. Alicia Cruz Martínez </t>
  </si>
  <si>
    <t>06.20.5</t>
  </si>
  <si>
    <t>Dr. José Fernando González Maya</t>
  </si>
  <si>
    <t>06.20.6</t>
  </si>
  <si>
    <t>Dra. Alejandra Vargas Caraveo</t>
  </si>
  <si>
    <t>06.20.7</t>
  </si>
  <si>
    <t>07.20.5</t>
  </si>
  <si>
    <t>Lineamientos para la solicitud de Cambio de Carrera, División o Unidad de la División de Ciencias Biológicas y de la Salud</t>
  </si>
  <si>
    <t>08.20.3</t>
  </si>
  <si>
    <t>Determinación de la distribución espacial y nuevos métodos de manejo de problemas fitosanitarios (araña roja, araña cristalina, escamas, roña y antracnosis) en el cultivo de aguacate</t>
  </si>
  <si>
    <t>08.20.4</t>
  </si>
  <si>
    <t>Conservación de fauna a partir del estudio y aplicación de la ecología de carreteras</t>
  </si>
  <si>
    <t>Educación Ambiental y Desarrollo Sustentable en escuelas de educación básica del Área Metropolitana</t>
  </si>
  <si>
    <t>09.20.2</t>
  </si>
  <si>
    <t>09.20.3</t>
  </si>
  <si>
    <t>09.20.4</t>
  </si>
  <si>
    <t>0-oct-20</t>
  </si>
  <si>
    <t>30-mzo-21</t>
  </si>
  <si>
    <t>Análisis de variables epidemiológicas y demográficas de la COVID-19 en México</t>
  </si>
  <si>
    <t>09.20.5</t>
  </si>
  <si>
    <t>115.10.20</t>
  </si>
  <si>
    <t>Aprobación con modificaciones del Anteproyecto de Presupuesto para el año 2021 y del POA de la DCBS y su presentación ante el Consejo Académico</t>
  </si>
  <si>
    <t>11.20.4</t>
  </si>
  <si>
    <t>Dr. Cesar Romero Rebollar</t>
  </si>
  <si>
    <t>11.20.5</t>
  </si>
  <si>
    <t>Evaluación del comportamiento de monos araña durante distintos procesos de rehabilitación de primates (CMRP), Catemaco, Veracruz: registro de parámetros conductuales, fisiológicos y vocales</t>
  </si>
  <si>
    <t>12.20.2</t>
  </si>
  <si>
    <t>Efecto del empaque impregnado con nanopartículas de romero en la calidad de la carne de conejo mediante la evaluación de aminas biogénicas</t>
  </si>
  <si>
    <t>12.20.3</t>
  </si>
  <si>
    <t>Adición de enzimas para mejorar la calidad de pan artesanal</t>
  </si>
  <si>
    <t>12.20.4</t>
  </si>
  <si>
    <t>12.20.5</t>
  </si>
  <si>
    <t>12.20.6</t>
  </si>
  <si>
    <t>12.20.7</t>
  </si>
  <si>
    <t>Aprobación del dictamen que presenta la Comisión de Planes y Programas de Estudio, respecto a la propuesta de adecuación del Plan y Programas de Estudio de la Licenciatura en Biología Ambiental.
Entrada en vigor: trimestre 21-O.</t>
  </si>
  <si>
    <t>12.20.8</t>
  </si>
  <si>
    <t>Aprobación del dictamen que presenta la Comisión de Planes y Programas de Estudio, respecto a la propuesta de adecuación del Plan y Programas de Estudio de la Licenciatura en Ciencia y Tecnología de Alimentos.
Entrada en vigor: trimestre 21-O.</t>
  </si>
  <si>
    <t>12.20.9</t>
  </si>
  <si>
    <t>Aprobación del dictamen que presenta la Comisión de Planes y Programas de Estudio, respecto a la propuesta de adecuación del Plan y Programas de Estudio de la Licenciatura en Psicología Biomédica.
Entrada en vigor: trimestre 21-O.</t>
  </si>
  <si>
    <t>Visistantes
al 31-dic-20</t>
  </si>
  <si>
    <t>PROFESORES VISITANTES (al 31-dic-20)</t>
  </si>
  <si>
    <t>2019-2020</t>
  </si>
  <si>
    <t>96.1.P</t>
  </si>
  <si>
    <t>recepción de informe anual</t>
  </si>
  <si>
    <t>13-mzo-20</t>
  </si>
  <si>
    <t>12-mzo-24</t>
  </si>
  <si>
    <t>Dr. Soto Cortés Gabriel</t>
  </si>
  <si>
    <t>Dr. Ortega Laurel Carlos</t>
  </si>
  <si>
    <t>Dr. Martínez Vázquez Daniel Librado</t>
  </si>
  <si>
    <t>Biofísica molecular</t>
  </si>
  <si>
    <t>Catastro hidráulico del Sistema de Red de Agua Potable de la Ciudad de Toluca</t>
  </si>
  <si>
    <t>Estudios Hidrológicos y Diseño de Obras</t>
  </si>
  <si>
    <t>Un año a partir de que se reanuden las actividades presenciales por las autoridades sanitarias</t>
  </si>
  <si>
    <t>Dos años a partir de que se reanuden las actividades presenciales por las autoridades sanitarias</t>
  </si>
  <si>
    <t>Dra. Violeta Lugo Lugo</t>
  </si>
  <si>
    <t>102-3</t>
  </si>
  <si>
    <t>21 y 22-oct-20</t>
  </si>
  <si>
    <t>Aprobación del Anteproyecto de Presupuesto de Ingresos y Egresos de la DCBI para el 2021</t>
  </si>
  <si>
    <t>Nota 103.1</t>
  </si>
  <si>
    <t>Nota 103.2</t>
  </si>
  <si>
    <t>3-mzo-20</t>
  </si>
  <si>
    <t>20 años de programas de inserción de TIC en la educación básica en México. Análisis de los modelos de disponibilidad de TIC; modelos pedagógicos, capacitación docente y materiales educativos de los programas de inserción de TIC</t>
  </si>
  <si>
    <t>Dra. Ma. Guadalupe Sandoval</t>
  </si>
  <si>
    <t>3-mzo-2020</t>
  </si>
  <si>
    <t>4-mzo-20</t>
  </si>
  <si>
    <t>Ciudades inteligentes como paradigma de las políticas públicas urbanas: seguimiento de tendencias y propuestas de aplicaciones</t>
  </si>
  <si>
    <t>3-mzo-24</t>
  </si>
  <si>
    <t>Dr. Julieta Martínez Cuero</t>
  </si>
  <si>
    <t>104-11</t>
  </si>
  <si>
    <t>Políticas públicas y perspectiva territorial: caracterización del ciclo hidrosocial en el espacio comprendido por la subcuenca del Río Lerma</t>
  </si>
  <si>
    <t>3-mzo-23</t>
  </si>
  <si>
    <t>4-mzo-22</t>
  </si>
  <si>
    <t>12-mzo-20</t>
  </si>
  <si>
    <t>Dra. Mitzi Danae Morales Montes</t>
  </si>
  <si>
    <t>Dr. Aguirre Garrido José Félix</t>
  </si>
  <si>
    <t>Dra. Díaz Ramírez Mayra</t>
  </si>
  <si>
    <t>Dr. Flores Pedroche José Francisco</t>
  </si>
  <si>
    <t>Dr. List Sánchez Rurik Herman</t>
  </si>
  <si>
    <t>Dra. Serrano Karla Pelz</t>
  </si>
  <si>
    <t>Dr. Rayas Amor Adolfo Armando</t>
  </si>
  <si>
    <t>Dr. Villavicencio Pulido José Geiser</t>
  </si>
  <si>
    <t>Dr. Rocha Iturbide Manuel</t>
  </si>
  <si>
    <t>Dra. Dávila Jaime Maribel</t>
  </si>
  <si>
    <t>Dr. Figueroa Romero Raúl</t>
  </si>
  <si>
    <t>Mtra. Sosa Juarico Mónica Adriana</t>
  </si>
  <si>
    <t>Dra. Martínez Mendoza Abigail</t>
  </si>
  <si>
    <t>Dra. Güereca Torres Eva Raquel</t>
  </si>
  <si>
    <t>Dr. Hernández Mar Raúl</t>
  </si>
  <si>
    <t>Dr. Lins Ribeiro Gustavo</t>
  </si>
  <si>
    <t>Dra. Mosqueda Gómez Claudia</t>
  </si>
  <si>
    <t>Dr. Rosales González Rodrigo</t>
  </si>
  <si>
    <t>Dr. Aguilar Astorga Ricardo</t>
  </si>
  <si>
    <t>Dr. Gutiérrez Garza Rubén</t>
  </si>
  <si>
    <t>Dra. Blasquez Martínez Lidia Ivonne</t>
  </si>
  <si>
    <t>Dra. Martínez Tiburcio Gabriela</t>
  </si>
  <si>
    <t>Dr. Palmas Pérez Santiago</t>
  </si>
  <si>
    <t>Dra. Ortiz Henderson Gladys</t>
  </si>
  <si>
    <t>Dr. De la Rosa Rodríguez Javier</t>
  </si>
  <si>
    <t>Dr. Olivares Soria Edmar</t>
  </si>
  <si>
    <t>Dra. Sastre Domínguez Paz</t>
  </si>
  <si>
    <t>Dr. Lara Caballero Manuel</t>
  </si>
  <si>
    <t>La Ventana-Arte incluyente A.C</t>
  </si>
  <si>
    <t xml:space="preserve">Antropología de la Antropología 2 (AdelA2): Prácticas de formación y mercado laboral; la relevancia de la Antropología en México. La Antropología mexicana en el mundo. </t>
  </si>
  <si>
    <t>Dr. Gustavo Lins Ribeiro</t>
  </si>
  <si>
    <t>Nota 109.1</t>
  </si>
  <si>
    <t>Nota 109.2</t>
  </si>
  <si>
    <t>Mtro. Leonardo Aranda Brito</t>
  </si>
  <si>
    <t>Historias y epistemologías de las artes electrónicas y digitales en México</t>
  </si>
  <si>
    <t>Análisis del sonido urbano como herramienta de integración social; una aproximación creativa y tecnológica</t>
  </si>
  <si>
    <t xml:space="preserve">Cultura digital y socialización de profesionistas de la educación en una universidad pública mexiquense </t>
  </si>
  <si>
    <t>Dra. Mitzi Danae Montiel Montes</t>
  </si>
  <si>
    <t>Tecnologías para la autonomía: dimensiones éticas, políticas y estéticas de apropiación tecnológica en México</t>
  </si>
  <si>
    <t>Procesos creativos del arte electrónico en el siglo XX desde México</t>
  </si>
  <si>
    <t xml:space="preserve">Transducción audiovisual en entornos virtuales: nuevas formas de representación numérica inmersiva </t>
  </si>
  <si>
    <t>17-ot-20</t>
  </si>
  <si>
    <t>Retos y desafíos de la enseñanza de las políticas públicas en México</t>
  </si>
  <si>
    <t>La importancia de las empresas sociales en contexto de pobreza y desempleo, una alternativa para México</t>
  </si>
  <si>
    <t>informe parcial
prorroga</t>
  </si>
  <si>
    <t>Nota 112.1</t>
  </si>
  <si>
    <t>Nota 112.2</t>
  </si>
  <si>
    <t>Nota 112.3</t>
  </si>
  <si>
    <t>Nota 112.4</t>
  </si>
  <si>
    <t>Nota 112.5</t>
  </si>
  <si>
    <t>Las políticas públicas a través de los derechos. Estudio de caso</t>
  </si>
  <si>
    <t>Políticas públicas y perspectiva territorial para la caracterización del ciclo hidrosocial de la subcuenca del Río Lerma</t>
  </si>
  <si>
    <t>Dr. Ángel Eduardo Ramírez Nieves</t>
  </si>
  <si>
    <t>Retos actuales de la administración pública municipal en México</t>
  </si>
  <si>
    <t>Memoria, criterios independientes y redes afectivas: análisis de un archivo sobre el arte emergente en México</t>
  </si>
  <si>
    <t>Dr. Rubén Gutiérrez Garza</t>
  </si>
  <si>
    <t>Políticas públicas con enfoque de derechos humanos</t>
  </si>
  <si>
    <t xml:space="preserve">Desigualdad en México y políticas públicas </t>
  </si>
  <si>
    <t>Las políticas públicas a través de los derechos humanos. Estudios de caso</t>
  </si>
  <si>
    <t>Análisis y evaluación de políticas públicas</t>
  </si>
  <si>
    <t>Destierro en casa: concentración de residentes y ciudadanos mexicanos con ascendencia japonesa durante la segunda guerra mundial. Producción de sistemas algorítmicos de arte digital</t>
  </si>
  <si>
    <t>Mtra. Annabel Castro Meagher</t>
  </si>
  <si>
    <t>Modos de subjetivación de la recepción del arte digital en espacios de exhibición no especializados</t>
  </si>
  <si>
    <t>Aprobación del Anteproyecto de Presupuesto de la DCSH para el 2021</t>
  </si>
  <si>
    <t>En proceso de contratación</t>
  </si>
  <si>
    <t>Dr. Reyes Mercado Yuri
Dr. Hernandez Zapata Ernesto
Dr. López Maldonado Guillermo
Dr. Perez Martinez Francisco 
Dr. Salazar Laureles José Luis</t>
  </si>
  <si>
    <t>Dra. Sastre Domínguez María Paz</t>
  </si>
  <si>
    <t>Dr. Soto Cortes Gabriel</t>
  </si>
  <si>
    <t>UAM-L-CA-10</t>
  </si>
  <si>
    <t>Exploraciones tecnológicas en las artes</t>
  </si>
  <si>
    <t>Mtra. Robles Salvador Ana Carolina</t>
  </si>
  <si>
    <t>Dr. Gutiérrez Garza Rubén
Mtra. Robles Salvador Ana Carolina
Dr. Rosales González Rodrigo</t>
  </si>
  <si>
    <t xml:space="preserve">Dr. Reyes Mercado Yuri </t>
  </si>
  <si>
    <t>Mtro. Chávez Becker Carlos</t>
  </si>
  <si>
    <t xml:space="preserve">Dr. Rayas Amor Adolfo Armando </t>
  </si>
  <si>
    <t xml:space="preserve">Dra. Pelz Serrano Karla </t>
  </si>
  <si>
    <t>DPP</t>
  </si>
  <si>
    <t>DSIC</t>
  </si>
  <si>
    <t>DCAL</t>
  </si>
  <si>
    <t>DCAM</t>
  </si>
  <si>
    <t>DCSA</t>
  </si>
  <si>
    <t>DAH</t>
  </si>
  <si>
    <t>DPS</t>
  </si>
  <si>
    <t>DEC</t>
  </si>
  <si>
    <t>Dr. List Sánchez Rurik Hermann</t>
  </si>
  <si>
    <t>Dr. Sandoval Gutiérrez Jacobo
Dr. Abel Laguna  Gerardo
Dr. Martínez Vázquez Daniel Librado
Dra. Silva López Rafaela Blanca
Mtro. Puerta Huerta José Pedro Antonio
Dra. Miranda Campos  Karen Samara</t>
  </si>
  <si>
    <t>Dra. Jiménez Guzmán Judith
Dr. Miranda de la Lama Genaro Cvabodni
Dr. Rayas Amor Adolfo Armando
Dra. Cruz Monterrosa Rosy Gabriela</t>
  </si>
  <si>
    <t>Dr. Martínez González Alejandro Natal
Mtro. Chávez Becker Carlos
Dra. Güereca Torres Eva Raquel
Dra. Tiburcio Martínez María Gabriela
Dra. Blasquez Martínez Lidia Ivonne</t>
  </si>
  <si>
    <t xml:space="preserve">Dra. Mosqueda Gómez Claudia </t>
  </si>
  <si>
    <t>Dr. Aguirre Garrido José Felix</t>
  </si>
  <si>
    <t>Dr. García Arellano Humberto
Dr. Aguirre Garrido  José Félix
Dr. López Pérez Marcos
Dra. González Cervantes Rina María 
UAM-Cuajimalpa:
Dra. Reyes Duarte María de los Dolores (Asociada al Área)</t>
  </si>
  <si>
    <t xml:space="preserve">Dr. Jardón Valadez Héctor Eduardo
Dr. Pérez Martínez Francisco
Dr. López Maldonado Guillermo
Dr. Hernández Zapata Ernesto
Dr. Reyes Mercado Yuri </t>
  </si>
  <si>
    <t>Dra. Ortíz Henderson Gladys</t>
  </si>
  <si>
    <t>Dr. Castillo Guajardo Derik
Dr. Chávez Tovar José Cuauhtémoc
Dr. List Sánchez Rurik Hermann
Dra. Pelz Serrano Karla
M. en C. Zarza Villanueva Heliot</t>
  </si>
  <si>
    <t>SEDENA</t>
  </si>
  <si>
    <t>Aplicación digital en apoyo de la salud mental para incrementar la eficiencia operativa de las tropas (Asesoría y Capacitación. Realizar un taller para capacitar a mínimo 40 participantes que designe la SEDENA para el desarrollo y/o mantenimiento de un Portal digital)</t>
  </si>
  <si>
    <t>Aplicación digital en apoyo de la salud mental para incrementar la eficiencia operativa de las tropas (Estudios e Investigaciones. Desarrollo de: a) un portal digital, b) una aplicación móvil compatible con sistema operativo Android, c) una aplicación móvil compatible con sistema operativo IOS. Adicionalmente la UAM-L proveerá de mantenimiento correctivo de enero a junio de 2021)</t>
  </si>
  <si>
    <t>UNAM
Instituto de Ingeniería</t>
  </si>
  <si>
    <t>Análisis de la eficacia en la remoción de patógenos en efluentes y lodos de plantas de tratamiento de aguas residuales en la Ciudad de México con fines de reúso seguro</t>
  </si>
  <si>
    <t>UNAM
Instituto de Neurobiología</t>
  </si>
  <si>
    <t>Establecer las bases de colaboración académica, científica y cultural a fin de llevar a cabo intercambios académicos, estancias de investigación, cursos, y estancias sabáticas, entre otros</t>
  </si>
  <si>
    <t>FORDECYT-PRONACES</t>
  </si>
  <si>
    <t>Instrumentos de gestión participativos y acciones piloto para la restauración del ciclo socionatural del agua de las subcuencas de los nueve ríos del oriente del Estado de México</t>
  </si>
  <si>
    <t>SAMSUNG ELECTRONICS MÉXICO S.A. DE C.V.</t>
  </si>
  <si>
    <t>Capacitar a 25 (veinticinco) integrantes del personal académico seleccionados por LA UAM-L, a fin de impartirles el contenido de once capítulos de IoT (internet de las cosas) en el programa denominado “Samsung Innovation Campus”</t>
  </si>
  <si>
    <t>Coordinación del Campus Virtual</t>
  </si>
  <si>
    <t>Dra. Rayas Amor Adolfo Armando</t>
  </si>
  <si>
    <t>Dra. Benítez Dávila Mónica Francisca 
Dra. Sastre Domínguez Paz 
Dra. Mosqueda Gómez Claudia
Participantes
Dr. Solis García Hugo
Dr. Fernando Monreal Ramírez</t>
  </si>
  <si>
    <t xml:space="preserve">Dr. Lara Caballero Manuel
Dr. Aguilar Astorga Carlos Ricardo
Dr. Figueroa Romero Raúl
Dr. Hernandez Mar Raúl
Dr. Rozga Luter Ryszard Edward
Dra. Sosa Juarico Monica Adriana
Dr. López Moreno Ignacio 
Dr. De la Rosa Rodríguez José Javier
Dra. Maribel Dávila Jaime 
Dra. De León Calderon Alma Patricia
Dra. Martínez Mendoza Abigail 
</t>
  </si>
  <si>
    <t>Dr. Pacheco López Gustavo
Dr. Alavez Espidio Silvestre de Jesús
Dr. Montiel Castro Augusto J. 
Dra. Guzmán Ramos Kioko Rubí</t>
  </si>
  <si>
    <t>Dra. Sánchez Cardona Luz María
Dr. Solís García Hugo 
Dr. Rocha Iturbide Manuel 
Dr. Edmar Olivares Soria</t>
  </si>
  <si>
    <t>Fuente: http://promep.sep.gob.mx/ca1/firmadopalabraMEJORA.php?RELOAD=1</t>
  </si>
  <si>
    <t>Fuente: Acuerdos de las Sesiones de Consejo Académico y Consejos Divisionales,  UAM Lerma
Actualización de miembros con base en información proporcionada por los Jefes y Jefas del Área de Investigación correspondiente</t>
  </si>
  <si>
    <t>Dr. López Galván Edgar
Dr. Reyes Gutiérrez Lázaro Raymundo
Dr. Soto Cortés Gabriel</t>
  </si>
  <si>
    <t>Carrera en bicicleta</t>
  </si>
  <si>
    <t>Tochito bandera femenil y mixto</t>
  </si>
  <si>
    <t>* Estos servicios se cuentan por usuario atendido, que en algunos casos se repite.</t>
  </si>
  <si>
    <t>UAM-Lerma 2020</t>
  </si>
  <si>
    <t>Ajedrez</t>
  </si>
  <si>
    <t>Deportistas de alto rendimiento</t>
  </si>
  <si>
    <t>Voleibol de playa</t>
  </si>
  <si>
    <t>Fuente: Rectoría de Unidad - Coordinación de Enlace Académico - Sección de Actividades Deportivas; UAML</t>
  </si>
  <si>
    <t>Fuente: Oficina de la Dirección de División (DCBI, DCBS, DCSH), UAML
Secretaría de Unidad - Coordinación de Sistemas de Información y Comunicaciones, UAML</t>
  </si>
  <si>
    <r>
      <t>m</t>
    </r>
    <r>
      <rPr>
        <b/>
        <vertAlign val="superscript"/>
        <sz val="11"/>
        <color theme="1"/>
        <rFont val="Calibri"/>
        <family val="2"/>
        <scheme val="minor"/>
      </rPr>
      <t>2</t>
    </r>
  </si>
  <si>
    <t>Fuente: Secretaría de Unidad - Coordinación de Infraestructura y Gestión Ambiental, UAML</t>
  </si>
  <si>
    <t>Encargado</t>
  </si>
  <si>
    <t>Jefatura del Departamento de Ciencias Ambientales</t>
  </si>
  <si>
    <t>Jefatura del Departamento de Ciencias de la Alimentación</t>
  </si>
  <si>
    <t>Jefatura del Departamento de Ciencias de la Salud</t>
  </si>
  <si>
    <t>Jefatura del Departamento de Procesos Productivos</t>
  </si>
  <si>
    <t>Jefatura del Departamento de Recursos de la Tierra</t>
  </si>
  <si>
    <t>Jefatura del Departamento de Sistemas de Información y Comunicaciones</t>
  </si>
  <si>
    <t>Jefatura del Departamento de Artes y Humanidades</t>
  </si>
  <si>
    <t>Jefatura del Departamento de Estudios Culturales</t>
  </si>
  <si>
    <t>Jefatura del Departamento de Procesos Sociales</t>
  </si>
  <si>
    <t>FUENTE: Secretaría de Unidad - Coordinación de Servicios de Información y Comunicaciones, UAML</t>
  </si>
  <si>
    <t>2-mzo-20</t>
  </si>
  <si>
    <t>6-mzo-20</t>
  </si>
  <si>
    <t>Criterios Generales de Dictaminación de las Comisiones Dictaminadoras Divisionales de la Unidad Lerma</t>
  </si>
  <si>
    <t>Secuencias didácticas para la producción educativa digital de UEA de licenciatura</t>
  </si>
  <si>
    <t>Comisión encargada de dictaminar sobre el otorgamiento del Premio a las Áreas de Investigación 2020</t>
  </si>
  <si>
    <t>20-mzo-21</t>
  </si>
  <si>
    <t>Aprobación del Proyecto de Presupuesto de Ingresos y Egresos de la Unidad Lerma para el año 2021, y su presentación al Patronato de la Universidad, por conducto del Rector General</t>
  </si>
  <si>
    <t>01.20.3</t>
  </si>
  <si>
    <t>03.20.11</t>
  </si>
  <si>
    <t>2020*</t>
  </si>
  <si>
    <t>*Considerando la aprobación del orden del día</t>
  </si>
  <si>
    <t>CD-DCBI</t>
  </si>
  <si>
    <t>CD-DCSH</t>
  </si>
  <si>
    <t>CD-DCBS</t>
  </si>
  <si>
    <t>Comisión encargada de revisar y dictaminar en torno a la propuesta de modificación a los Lineamientos para la Integración y Funcionamiento del Consejo y Comités Editoriales de la DCSH de la UAM Lerma</t>
  </si>
  <si>
    <t>Aprobación de la modificación a la fecha de la entrega del dictamen de la Comisión encargada de analizar, dictaminar y someter a consideración del Consejo Divisional la propuesta de área de investigación para el premio a las Áreas de Investigación de la DCBS 2020</t>
  </si>
  <si>
    <t xml:space="preserve">Comisión encargada de proponer instructivos para regular el uso de los servicios e instalaciones de la Unidad Lerma </t>
  </si>
  <si>
    <t>Comisión encargada de elaborar una propuesta de criterios para asignar nombres a auditorios, salas, plazas y otros espacios de la Unidad Lerma</t>
  </si>
  <si>
    <t>Comisión encargada de analizar y determinar los cupos máximos de las divisiones de la Unidad Lerma</t>
  </si>
  <si>
    <t>Comisión encargada de dictaminar sobre el Otorgamiento del Premio a las Áreas de Investigación 2017</t>
  </si>
  <si>
    <t>Comisión encargada de conducir el proceso de auscultación para la designación de la Directora de la División de Ciencias Sociales y Humanidades</t>
  </si>
  <si>
    <t>Comisión encargada de dictaminar sobre el Otorgamiento del Premio a las Áreas de Investigación 2019</t>
  </si>
  <si>
    <t>Aprobación de una prórroga para que presente su dictamen la Comisión encargada de elaborar una propuesta de Criterios Generales de Dictaminación de la Unidad Lerma</t>
  </si>
  <si>
    <t>Estado 2020</t>
  </si>
  <si>
    <t xml:space="preserve">Comisión encargada de analizar, evaluar y dictaminar los Cursos de Actualización y Diplomados que se presentan al Consejo Divisional </t>
  </si>
  <si>
    <t>Comisión encargada de participar en el desarrollo de la Auscultación Cuantitativa prevista en las "Modalidades de auscultación del Consejo Divisional de Ciencias Sociales y Humanidades para el proceso de designación de la Jefa o el Jefe del Departamento de Artes y Humanidades para el periodo 2019-2023</t>
  </si>
  <si>
    <t>Comisión encargada de participar en el desarrollo de la Auscultación Cuantitativa prevista en las "Modalidades de auscultación del Consejo Divisional de Ciencias Sociales y Humanidades para el proceso de designación de la Jefa del Departamento de Procesos Sociales para el periodo 2019-2023</t>
  </si>
  <si>
    <t>CD_DCBI</t>
  </si>
  <si>
    <t>CD_DCSH</t>
  </si>
  <si>
    <t>CD_DCBS</t>
  </si>
  <si>
    <t>Lineamientos para establecer la Integración, Funciones y Operación del Comité de Estudios y Comités Tutórales de los Proyectos Terminales de las Licenciaturas de la División</t>
  </si>
  <si>
    <t>Dra. Domínguez Mariani Eloísa</t>
  </si>
  <si>
    <t>Dr. Chávez Tovar José Cuauhtémoc</t>
  </si>
  <si>
    <t>Dr. López Pérez Marco</t>
  </si>
  <si>
    <t>Dr. López Moreno Ignacio</t>
  </si>
  <si>
    <t>Dra. Blásquez Martínez Lidia Ivonne</t>
  </si>
  <si>
    <t xml:space="preserve">Dra. Gladys Ortiz Henderson </t>
  </si>
  <si>
    <t>Nombre del evento</t>
  </si>
  <si>
    <t>VII Expoprofesiográfica en la Escuela Preparatoria Oficial No. 67 en Cuatitlán Izcalli</t>
  </si>
  <si>
    <t>Sesión informativa CBT No. 3 Lerma, San Mateo Atarasquillo</t>
  </si>
  <si>
    <t>Sesión informativa CBT Julián Díaz Arias, San Miguel Chapultepec</t>
  </si>
  <si>
    <t>Sesión informativa virtual, CBT Texcaltitlán</t>
  </si>
  <si>
    <t>Rectoría de Unidad - Coordinación de Enlace Académico</t>
  </si>
  <si>
    <t>FUENTE : Rectoría de Unidad - Coordinación de Enlace Académico (CEA), UAM Lerma</t>
  </si>
  <si>
    <t>Autorización del Presupuesto de Ingresos y Egresos de la Universidad correspondiente al año 2021</t>
  </si>
  <si>
    <t>Proyecto de Presupuesto de Ingresos y Egresos de la Unidad Lerma para el año 2020, y su presentación al Patronato de la Universidad, por conducto del Rector General</t>
  </si>
  <si>
    <t xml:space="preserve">Fuente: Consejo Académico y Consejos Divisionales, a partir de los Acuerdos por Sesión publicados en la página electrónica de la Unidad Lerma </t>
  </si>
  <si>
    <t>Sesión</t>
  </si>
  <si>
    <t>Proceso de Presupuestación 2017-2020</t>
  </si>
  <si>
    <t>Profesores Definitivos / Categoría</t>
  </si>
  <si>
    <t>Profesores Definitivos / Grado Académico</t>
  </si>
  <si>
    <t>Aprobación de  presupuesto</t>
  </si>
  <si>
    <t xml:space="preserve">Dra. Mitzi Danae Morales Montes </t>
  </si>
  <si>
    <t>Dr. Misael Josué Marín Sánchez</t>
  </si>
  <si>
    <t>Dra. Ortiz Henderson  Gladys
Dr. Hernández Gutiérrez  Daniel
Dr. Palmas Pérez Santiago Alonso
Dr. Hernández Razo Óscar Enrique
Dr. Lins Riberio Gustavo</t>
  </si>
  <si>
    <t>Fuente: Rectoría de Unidad-Coordinación de Vinculación, UAM Lerma</t>
  </si>
  <si>
    <t>Dr. Jesús Ramiro Felix Felix</t>
  </si>
  <si>
    <t>Nombre del Programa / Proyecto</t>
  </si>
  <si>
    <t>Peraj-adopta un amigo@</t>
  </si>
  <si>
    <t>Metacámbrico urbano: evidencias (artísticas y científicas) de nuevas formas de vida desde la urbe (CDMX y Valle de Toluca)</t>
  </si>
  <si>
    <t>Producción en continuo de hidrógeno y metano mediante digestión anaerobia vía seca, utilizando desechos sólidos de frutas y verduras</t>
  </si>
  <si>
    <t>Dra.  María Helena Hernández Rojas</t>
  </si>
  <si>
    <t>Dr. Isaías Hernández Pérez</t>
  </si>
  <si>
    <t>Proyecto de redes de distribución y conducción y análisis de la infraestructura hidráulica para la mejora de los servicios de agua potable y drenaje</t>
  </si>
  <si>
    <t>Evaluación experimental del efecto de los agroquímicos en la productividad, la variación morfológica de semillas y la variabilidad genética de plántulas de maíz (lea mays) en una parcela</t>
  </si>
  <si>
    <t>Genética de la conservación y ecología de especies focales</t>
  </si>
  <si>
    <t>Dr. Julio Lenin Domínguez Ramírez</t>
  </si>
  <si>
    <t>Percepción sobre el bienestar animal: percepciones y actitudes de los ciudadanos mexicanos sobre el bienestar de los animales de zoológico, compañía, de experimentación y de granja</t>
  </si>
  <si>
    <t>Identificación de compuestos con actividad anti envejecimiento en C. elegans utilizando la resistencia al estrés térmico como marcador</t>
  </si>
  <si>
    <t>Bienestar animal, enriquecimiento ambiental y registro de la conducta de especies en cautiverio en el Zoológico de Chapultepec, "Alfonso L. Herrera", CDMX</t>
  </si>
  <si>
    <t xml:space="preserve">Diagnósticos hidroclimáticos sobre el monitoreo de los manantiales en el Estado de México, como medida de adaptación al cambio climático y estudio de pre factibilidad para el establecimiento de un mercado voluntario de emisiones de carbono en el Estado de México </t>
  </si>
  <si>
    <t>La Contraloría Social como instrumento de la rendición cuentas en la Administración Pública Estatal</t>
  </si>
  <si>
    <t>Dr.  Francisco Díaz Jiménez</t>
  </si>
  <si>
    <t>Gestión Sustentable de Ecosistemas de Innovación Social (Interdivisional)</t>
  </si>
  <si>
    <t>Efectos de la Violencia en México sobre la Conservación de Especies (Interdivisional)</t>
  </si>
  <si>
    <t>Dra. Paz Sastre Martínez</t>
  </si>
  <si>
    <t>Políticas estratégicas de atención a victimas del delito en el Estado de México (CEAVEM)</t>
  </si>
  <si>
    <t>Herramientas para el análisis de los procesos de implementación de políticas públicas con perspectiva de gobernanza</t>
  </si>
  <si>
    <t>Dictaminadoras divisionales al 31 de dic de 2020</t>
  </si>
  <si>
    <t>Suplente</t>
  </si>
  <si>
    <t xml:space="preserve">Dr. Ryzard Edward Rozga Luter </t>
  </si>
  <si>
    <t xml:space="preserve">Dra. María Paz Sastre Domínguez </t>
  </si>
  <si>
    <t>Nota 1</t>
  </si>
  <si>
    <t>Nota 2</t>
  </si>
  <si>
    <t xml:space="preserve">En 2020 se integraron Comisiones Dictaminadoras Divisionales con el caracter de transitorias, en cumplimiento al artículo transitorio de la reforma al RIPPPA, relacionado con el procedimiento para integrar las CDD, aprobado en la sesión 466 del Colegio Académico del 3 de diciembre de 2019. </t>
  </si>
  <si>
    <t xml:space="preserve">La División de CBI no propuso candidatos para la dictaminadora transitoria por condiciones de plantilla. </t>
  </si>
  <si>
    <t>Baja por nombramiento como Jefe de Departamento (15-jul-19)</t>
  </si>
  <si>
    <t xml:space="preserve">Dr. Rurik Hermann List Sánchez </t>
  </si>
  <si>
    <t>Eliminadas</t>
  </si>
  <si>
    <t>Ajuste presupuestal (SHCP)</t>
  </si>
  <si>
    <t>Total (A)</t>
  </si>
  <si>
    <t>Total (B)</t>
  </si>
  <si>
    <t>A - B</t>
  </si>
  <si>
    <t>Dra. María Gabriela Martínez Tiburcio
Dr. Raúl Hernández Mara</t>
  </si>
  <si>
    <t>Adecuación por área</t>
  </si>
  <si>
    <t>Total (A-B)</t>
  </si>
  <si>
    <t>Presupuesto por ejercer, descontando el ajuste presupuestal ( C )</t>
  </si>
  <si>
    <t>Presupuesto ejercido (D)</t>
  </si>
  <si>
    <t>Transferencias externas (E)</t>
  </si>
  <si>
    <t>Presupuesto no ejercido = C - D - E</t>
  </si>
  <si>
    <t>Porcentaje respecto del presupuesto ajustado</t>
  </si>
  <si>
    <t>Padrón de proveedores</t>
  </si>
  <si>
    <t>Fuente: Secretaría de Unidad - Coordinación de Servicios Administrativos, UAM Lerma</t>
  </si>
  <si>
    <t># LST - Trámites de Gestión</t>
  </si>
  <si>
    <t>Tramitados</t>
  </si>
  <si>
    <t xml:space="preserve">Tiempo (Días) Máximos </t>
  </si>
  <si>
    <t>Académicos</t>
  </si>
  <si>
    <t>Presupuesto transferido (externo)</t>
  </si>
  <si>
    <t>Dr. Juan López Sauceda (DCBI)
Dra. Karla Pelz Serrano (DCBS) 
Dr. José Gerardo Carrillo González (DCBI)
Dra. Daniela Aguirre Guerrero (DCBI)
Dr. Edmar Olivares Soria (DCSH)</t>
  </si>
  <si>
    <t>Dra. Rafaela Blanca Silva López (DCBI - Campus Virtual)
M. en C. Hugo Pablo Leyva (UAM Azcapotzalco)</t>
  </si>
  <si>
    <t>Div.</t>
  </si>
  <si>
    <t>Depto.</t>
  </si>
  <si>
    <t>Inicia</t>
  </si>
  <si>
    <t xml:space="preserve">Interacciones solido-líquido-gas en flujos confinados y no confinados </t>
  </si>
  <si>
    <t>Comisión encargada de elaborar los criterios cualitativos y cuantitativos para evaluar las propuestas de áreas de investigación para el Otorgamiento del Premio a las Áreas de Investigación 2020, así como dar seguimiento al proceso con base en las modalidades.</t>
  </si>
  <si>
    <t>Planeación Operativa de Inspección, mantenimiento y reparación de las redes de alcantarillado sanitario y pluvial de Morelia Michoacán</t>
  </si>
  <si>
    <t xml:space="preserve">Tres años a partir de que se reanuden las actividades presenciales por parte de las autoridades sanitarias </t>
  </si>
  <si>
    <t>Sistemas autónomos (Caso de estudio A: Automatización de granjas para la seguridad alimentaria)</t>
  </si>
  <si>
    <t>Caracterización de modelos de evaluación de redes sociales</t>
  </si>
  <si>
    <t>Sistemas Ciberfísicos (Caso de estudio 1: Microgeneradores Eoeléctricos)</t>
  </si>
  <si>
    <t xml:space="preserve">Dr. Philipp Von Bülow </t>
  </si>
  <si>
    <t>Acoplamiento de la Nitrificación/Desnitrificación para la eliminación simultanea de compuestos fenólicos, sulfuro y amonio en un biorreactor híbrido</t>
  </si>
  <si>
    <t>Biodegradación anaerobia de contaminantes en efluentes antropogénicos y cuerpos acuáticos</t>
  </si>
  <si>
    <t>Estudio de la interacción de bifelino con micelas de Tritón X-100</t>
  </si>
  <si>
    <t xml:space="preserve">Síntesis electroquímica de óxido de grafeno como precursor para materiales grafénicos y algunas aplicaciones </t>
  </si>
  <si>
    <t>Evaluación hidrogeofísica - hidroquímica de la migración de nutrientes como contaminantes en un ambiente lacuste-aluvial del Valle de Toluca</t>
  </si>
  <si>
    <t>Optimización multiobjetivo para la resolución de problemas en redes inalámbricas tipo ad hoc</t>
  </si>
  <si>
    <t>Caracterización de la flora asociada al Queso Poro para documentar la presencia de microorganismos nocivos para la salud, así como de microorganismos que pudieran contribuir al desarrollo del sabor y otras características sensoriales del producto</t>
  </si>
  <si>
    <t>Efectos del transporte y el manejo pre-sacrificio sobre el bienestar animal y la calidad de la carne en ovinos comerciales en México</t>
  </si>
  <si>
    <t>Evaluación electroquímica de la actividad de la Enzima Convertidora de Angiotensina-1 (ACE-1) y la participación del zinc en el efecto inhibitorio de péptidos antihipertensivos obtenidos de fuentes alimenticias</t>
  </si>
  <si>
    <t>Biofuncionalidad de proteínas y péptidos del suero de leche en micro y nano emulsiones</t>
  </si>
  <si>
    <t>Evaluación experimental del efecto de los agroquímicos en la productividad, la variación morfológica de semillas y la variabilidad genética de plántulas de maíz (zea mays) en una parcela</t>
  </si>
  <si>
    <t>Caracterización de la metagenómica y microbiológica de bacterias asociadas a esponjas del Phylum porífera con potencial biotecnológico en diferentes zonas del litoral mexicano</t>
  </si>
  <si>
    <t>Ecología microbiana de ambientes hipersalinos en México, mediante enfoques genómicos, metagenómicos y microbiológicos de microorganismos y su potencial biotecnológico</t>
  </si>
  <si>
    <t xml:space="preserve">Metagenómica funcional en leche materna humana para el aislamiento de genes que codifiquen glicoltransferasa y su uso potencial en la síntesis de prebióticos </t>
  </si>
  <si>
    <t>Dinámica ecogeográfica de las enfermedades emergentes y re-emergentes en escenarios de cambios ambientales en México</t>
  </si>
  <si>
    <t xml:space="preserve">Modelos matemáticos en ecología, epidemiología y eco epidemiología </t>
  </si>
  <si>
    <t>Desarrollo de la patología de la Enfermedad de Alzheimer inducida por el consumo de una dieta rica en grasas· Evaluación de un tratamiento farmacológico preventivo</t>
  </si>
  <si>
    <t>Dr. Gustavo Pacheco López.</t>
  </si>
  <si>
    <t>Proteína acídica fibilar glial como biomarcador periférico de daño cerebral</t>
  </si>
  <si>
    <t xml:space="preserve">Eje microbiota-intestino-cerebro como modulador de la sociabilidad y detonador de patologías neurodegenerativas y neuropsiquiátricas </t>
  </si>
  <si>
    <t>El zoológico-Síntoma y sublimación en la era posmoderna</t>
  </si>
  <si>
    <t xml:space="preserve">informe parcial </t>
  </si>
  <si>
    <t xml:space="preserve">Una aproximación hacia la construcción de una audiovisión a través de la extracción de datos de plantas endémicas de la región del Valle de Toluca y su utilización para la visualización de información como experiencia estética </t>
  </si>
  <si>
    <t xml:space="preserve">Arte electrónico y digital en México y Latinoamérica. Un estudio sobre políticas de representación y ambientes visuales mediatos </t>
  </si>
  <si>
    <t xml:space="preserve">Mtra. Nadia Montserrat Gracia Espino </t>
  </si>
  <si>
    <t>Cibernética de segundo orden: el artista y el dron</t>
  </si>
  <si>
    <t>Desarrollo económico-educación-distribución de la riqueza en México 1980-2015</t>
  </si>
  <si>
    <t xml:space="preserve">El modelo de Bote de Basura en las decisiones de la Organización Mundial de la Salud: un proceso estratégico para lidiar con la ambigüedad </t>
  </si>
  <si>
    <t>La contraloría social como instrumento de la rendición de cuentas en la administración pública estatal</t>
  </si>
  <si>
    <t>Sociedad civil y diversidad: El movimiento LGBT, acción colectiva e incidencia</t>
  </si>
  <si>
    <t>Dr. Alejandro Natal Martínez González</t>
  </si>
  <si>
    <t>Jóvenes, internet y redes sociales digitales. El caso de los jóvenes estudiantes de la UAM-Lerma.</t>
  </si>
  <si>
    <t>Identificación de necesidades educativas y tecnológicas de adultos con baja escolaridad en el Municipio de Lerma de Villada, Estado de México</t>
  </si>
  <si>
    <t>Dra. Gladys Ortiz Genderson</t>
  </si>
  <si>
    <t>Lenguaje y matemáticas entre personas bilingües emergentes en las aulas primarias mexicanas: explorando las experiencias de los estudiantes que regresan a las aulas en México desde los Estados Unidos</t>
  </si>
  <si>
    <t>Tribus y comunidades académicas: un enfoque relacional de la investigación educativa en México, 2010-2020</t>
  </si>
  <si>
    <t>Ciudadanía y juventudes universitarias: El caso de la Universidad Autónoma Metropolitana</t>
  </si>
  <si>
    <t>Literacidad digital y tareas escolares en educación primaria</t>
  </si>
  <si>
    <t>Integración de una Comisión encargada de revisar los documentos y condiciones en que se integra el proyecto de Presupuesto de Ingresos y Egresos de la Universidad, que permitan apoyar con mayores elementos el correspondiente al año 2021.</t>
  </si>
  <si>
    <t>Aprobación del Dictamen de la Comisión encargada de revisar los documentos y condiciones en que se integra el proyecto de Presupuesto de Ingresos y Egresos de la Universidad, que permitan apoyar con mayores elementos el correspondiente al año 2021</t>
  </si>
  <si>
    <t>Aprobación, con modificaciones, del Proyecto de reforma al Reglamento de Alumnos, a fin de incluir la violencia de género en el Capítulo IV del mismo, y su envío al Colegio Académico para los efectos conducentes</t>
  </si>
  <si>
    <t>Propuesta*</t>
  </si>
  <si>
    <t>* Propuesta de modificación a instrumentos normativos de la UAM</t>
  </si>
  <si>
    <t>Comisión encargada de elaborar la propuesta de Informe de desarrollo y funcionamiento de la División</t>
  </si>
  <si>
    <t>Comisión encargada de elaborar una propuesta de Lineamientos para la formulación, presentación y evaluación de los proyectos terminales de Licenciatura</t>
  </si>
  <si>
    <t>Comisión encargada de elaborar el examen de conjunto y los criterios de evaluación y con ello emitir una resolución respecto a una solicitud para la recuperación de la calidad de alumno</t>
  </si>
  <si>
    <t>Comisión de Docencia, encargada de a) Elaborar los lineamientos para el otorgamiento de revalidación, establecimiento de equivalencias, acreditación de estudios así como de la recuperación de la calidad de alumno. b) Analizar y dictaminar considerando las Políticas operacionales de docencia (POD) sobre las solicitudes de equivalencias así como de la recuperación de la calidad de alumno y c) Analizar y dictaminar cualquier otro asunto relacionado con docencia que esté dentro del ámbito de competencia del Consejo Divisional - Comisión de Planes y Programas</t>
  </si>
  <si>
    <t>Comisión Interdivisional que propondrá la Adecuación del Plan de Estudios de Doctorado en Ciencias Biológicas y de la Salud</t>
  </si>
  <si>
    <t>Comisión encargada de analizar, dictaminar y someter a consideración del Consejo Divisional la propuesta de área de investigación para el premio a las Áreas de Investigación de la DCBS 2018</t>
  </si>
  <si>
    <t>Comisión encargada de analizar, dictaminar y someter a consideración del Consejo Divisional la propuesta de área de investigación para el premio a las Áreas de Investigación de la DCBS 2020</t>
  </si>
  <si>
    <t>Exporienta, Ayuntamiento de Lerma</t>
  </si>
  <si>
    <t>No. de Reuniones del Comité de Supervisión y Seguimiento al Protocolo Sanitario de la Unidad Lerma</t>
  </si>
  <si>
    <t>No. de recorridos a las instalaciones por parte del Comité de Supervisión y Seguimiento al Protocolo de la Unidad Lerma</t>
  </si>
  <si>
    <t>208,524.75 m2</t>
  </si>
  <si>
    <t>31,176.25 m2</t>
  </si>
  <si>
    <t>01 de enero al 31 de marzo, del 01 de abril al 30 de junio (pago de servicio por trámite de factura) y del 01 de julio al 31 de diciembre de 2020</t>
  </si>
  <si>
    <t>57 (recibidos durante la emergencia sanitaria)</t>
  </si>
  <si>
    <t>1 (robo de caja chica de la Sección
 de Adquisiciones)</t>
  </si>
  <si>
    <t>1 (aseguramiento de una persona externa, intruso,
 y entrega de este a la Policía Municipal)</t>
  </si>
  <si>
    <t>LIMPIEZA EXTERNA</t>
  </si>
  <si>
    <t>26,988.75 m2</t>
  </si>
  <si>
    <t>39,204 m2 (se contemplan las áreas atendidas en los dos periodos vacacionales del año)</t>
  </si>
  <si>
    <t>del 14 de enero al 20 de marzo de 2020</t>
  </si>
  <si>
    <t>del 6 de enero al 13 de marzo de 2020</t>
  </si>
  <si>
    <t xml:space="preserve">Programa específico de p. c. elaborado </t>
  </si>
  <si>
    <t>No. de responsivas obtenidas</t>
  </si>
  <si>
    <t>1 (recarga de extintores)</t>
  </si>
  <si>
    <t>1 (20 de enero de 2020)</t>
  </si>
  <si>
    <t>01 de enero al 31 de diciembre de 2020</t>
  </si>
  <si>
    <t>4:
Brigada de primeros auxilios, 
Brigada de búsqueda y Rescate, 
Brigada de Evacuación y Repliegue, 
Brigada de Prevención y Combate de Incendios</t>
  </si>
  <si>
    <r>
      <t xml:space="preserve">10 horas : 
5 horas curso de Protección Civil
5 horas curso de combate y prevención de incendios.
30 horas : de cursos en plataforma digital CLIMSS (25 horas formación de monitores para un retorno saludable, 5 horas recomendaciones para un retorno seguro al trabajo ante COVID-19) </t>
    </r>
    <r>
      <rPr>
        <sz val="11"/>
        <color theme="1"/>
        <rFont val="Calibri"/>
        <family val="2"/>
        <scheme val="minor"/>
      </rPr>
      <t>40 horas totales</t>
    </r>
  </si>
  <si>
    <t>1 (servicio de ambulancia privada)</t>
  </si>
  <si>
    <t>7 verificaciones y 1 revista vehicular (bus)</t>
  </si>
  <si>
    <t>06 de enero al 16 de junio de 2020 (el contrato se interrumpió el 30 de marzo debido a la emergencia sanitaria)</t>
  </si>
  <si>
    <t>JARDINERIA EXTERNA</t>
  </si>
  <si>
    <t>2,649 m2</t>
  </si>
  <si>
    <t>30,622 m2 (se contemplan las áreas atendidas en los dos periodos vacacionales del año)</t>
  </si>
  <si>
    <t>No. de requisiciones de materiales y EPPE por emergencia sanitaria</t>
  </si>
  <si>
    <t>No. de servicios de sanitización realizados por emergencia sanitaria</t>
  </si>
  <si>
    <t xml:space="preserve">No. de servicios de fumigación </t>
  </si>
  <si>
    <t>Total de solicitudes de servicio atendidas en el año</t>
  </si>
  <si>
    <t>Kiosco (base)</t>
  </si>
  <si>
    <t>Jefe administrativo (confianza)</t>
  </si>
  <si>
    <t>Jefe de sección (confianza</t>
  </si>
  <si>
    <t>*NOTAS: 
1.- Los protocolos de actuación asi como el programa específico de protección civil tienen vigencia hasta 2019 ya que por causa de la pandemia derivada del SARS COV2 (COVID 19) no se pudieron realizar en tiempo los trabajos y trámies para su elaboración y revalidación, se retomará este trabajo en los proximos días.
2.- Las solicitudes de servicio recibidas, correspondientes al acceso en dias y horarios no hábiles, se incrementaron exponencialmente debido a la emergencia sanitaria ya que se establecieron como mecanismo para controlar el flujo de personas al interior de la Unidad.
3.- A partir de abril el mayor esfuerzo de las actividades, por parte de todo el personal de la CRM, se canalizó para capacitarse, adquirir material y equipo de protección personal específico, señaletica, infografía y adpatar la Unidad a la nueva normalidad en el tema de la emergencia sanitaria por el SARS-CoV-2.</t>
  </si>
  <si>
    <t>Fuente: Secretaría de Unidad - Coordinación de Recurso Materiales, UAM-L</t>
  </si>
  <si>
    <r>
      <rPr>
        <sz val="11"/>
        <color theme="1"/>
        <rFont val="Calibri"/>
        <family val="2"/>
        <scheme val="minor"/>
      </rPr>
      <t>6:</t>
    </r>
    <r>
      <rPr>
        <sz val="11"/>
        <rFont val="Calibri"/>
        <family val="2"/>
        <scheme val="minor"/>
      </rPr>
      <t xml:space="preserve"> 
NOM-002-STPS, 
NOM-003-SEGOB-2011, 
NOM-006-STPS, 
NOM-008-SEGOB-2015, 
NOM-018-STPS,
incluyendo la NTE-001-CGPC-2016</t>
    </r>
  </si>
  <si>
    <r>
      <rPr>
        <sz val="11"/>
        <color theme="1"/>
        <rFont val="Calibri"/>
        <family val="2"/>
        <scheme val="minor"/>
      </rPr>
      <t>4 en total</t>
    </r>
    <r>
      <rPr>
        <sz val="11"/>
        <rFont val="Calibri"/>
        <family val="2"/>
        <scheme val="minor"/>
      </rPr>
      <t>: 
23/06/2020 sismo, 
21/09/2020 conato de incendio en el edificio P primer nivel, 
23/09/2020 probable caso de Covid de vigilante (al final resulto negativo), 03/12/2020 falla de energía eléctrica en la Unidad de varias horas</t>
    </r>
  </si>
  <si>
    <r>
      <t xml:space="preserve"> </t>
    </r>
    <r>
      <rPr>
        <sz val="11"/>
        <color theme="1"/>
        <rFont val="Calibri"/>
        <family val="2"/>
        <scheme val="minor"/>
      </rPr>
      <t>2</t>
    </r>
    <r>
      <rPr>
        <sz val="11"/>
        <rFont val="Calibri"/>
        <family val="2"/>
        <scheme val="minor"/>
      </rPr>
      <t>: 
Examen de selección 12/08/2020 
Examen de selección 06/11/2020.</t>
    </r>
  </si>
  <si>
    <r>
      <rPr>
        <sz val="11"/>
        <color theme="1"/>
        <rFont val="Calibri"/>
        <family val="2"/>
        <scheme val="minor"/>
      </rPr>
      <t>2</t>
    </r>
    <r>
      <rPr>
        <sz val="11"/>
        <rFont val="Calibri"/>
        <family val="2"/>
        <scheme val="minor"/>
      </rPr>
      <t>:
15/01/2020 
22/01/2020.</t>
    </r>
  </si>
  <si>
    <t>8:
Atentado de Bomba, 
Fenómeno Físico Químico, Hidrometereológico, 
Mordedura de Serpiente, 
Sanitario Ecológico, 
Protocolo para Sismo, 
Socio Organizativo y 
Vulcanismo.</t>
  </si>
  <si>
    <t>Elaborado en 2018, con vigencia de 28 de febrero 2019 (el Programa específico actualizado está en proceso de elaboración pero se suspendió debido a la emergencia sanitaria y está en vías de retomarse próximamente con el tercer acreditado en P.C.)</t>
  </si>
  <si>
    <t>Apoyo a la realización de eventos (examen de selección, EMYF, jornada de salud, serial atlético, etc.)</t>
  </si>
  <si>
    <t>No. de apoyos realizados en filtros sanitarios (entrega de nómina, exámenes de admisión y entrega de tabletas)</t>
  </si>
  <si>
    <t>No. de participaciones en los recorridos de la Comisión de supervisión y seguimiento al Protocolo Sanitario</t>
  </si>
  <si>
    <t>Servicios de oficialía de partes realizados</t>
  </si>
  <si>
    <t>Cantidad de usuarios del servicio por día (promedio)</t>
  </si>
  <si>
    <t>Áreas a realizar jardinería</t>
  </si>
  <si>
    <t>Solicitudes atendidas de distribución y acomodo de mobiliario</t>
  </si>
  <si>
    <t>Solicitudes atendidas de accesos en días no hábiles</t>
  </si>
  <si>
    <t>Solicitudes atendida de otros servicios</t>
  </si>
  <si>
    <t>No. de mudanzas realizadas por cambio de bodegas de almacén</t>
  </si>
  <si>
    <t xml:space="preserve">Comisión de Planes y Programas de Estudio </t>
  </si>
  <si>
    <t>Comisión encargada de dictaminar sobre las propuestas de programas de servicio social</t>
  </si>
  <si>
    <t>Comisión Encargada de analizar y dictaminar sobre las propuestas de creación de las áreas de investigación que se presenten al Consejo Académico de la Unidad Lerma</t>
  </si>
  <si>
    <t xml:space="preserve">Dra. Karen Samara Miranda Campos </t>
  </si>
  <si>
    <t>Fecha de integración</t>
  </si>
  <si>
    <t>Fecha para entregar dictamen</t>
  </si>
  <si>
    <t>Dr. Rozga Luter Ryszard E.</t>
  </si>
  <si>
    <t xml:space="preserve">* Incluye a un profesor-investigador y a una profesora-investigadora de la DCSH que forman parte del SNCA y del SNI </t>
  </si>
  <si>
    <t>Unidad Lerma</t>
  </si>
  <si>
    <t xml:space="preserve">Corte realizado al 31 de diciembre de 2020. </t>
  </si>
  <si>
    <t>Fuente: Elaborado con base en el reporte de plazas académicas proporcionado por la Secretaría de Unidad - Coordinación de Recursos Humanos, UAM Lerma</t>
  </si>
  <si>
    <t>Número</t>
  </si>
  <si>
    <t>cerrajería</t>
  </si>
  <si>
    <t>electricidad</t>
  </si>
  <si>
    <t>varios</t>
  </si>
  <si>
    <t>pintura</t>
  </si>
  <si>
    <t>plomería</t>
  </si>
  <si>
    <t>goteras</t>
  </si>
  <si>
    <t>mantenimiento de aires acondicionados</t>
  </si>
  <si>
    <t>mantenimiento a UPS</t>
  </si>
  <si>
    <t>cerca perimetral</t>
  </si>
  <si>
    <t>equipos menores en la Unidad</t>
  </si>
  <si>
    <t xml:space="preserve">Varios temas: Edificios O y P </t>
  </si>
  <si>
    <t>Fuente: Secretaría de Unidad - Coordinación de Infraestructura y Gestión Ambiental, UAM Lerma</t>
  </si>
  <si>
    <t xml:space="preserve">Cubículos </t>
  </si>
  <si>
    <t xml:space="preserve">Cubículos de profesores </t>
  </si>
  <si>
    <t xml:space="preserve">Áreas de servicio, sanitarios, bodegas, subestaciones, casteas de vigilancia etc. </t>
  </si>
  <si>
    <t xml:space="preserve">mantenimiento a plantas de emergencias </t>
  </si>
  <si>
    <t>Adaptaciones solicitadas por las Divisiones, RUL y SUL</t>
  </si>
  <si>
    <t>Clave</t>
  </si>
  <si>
    <t>Puntaje</t>
  </si>
  <si>
    <t>Jefe Depto.</t>
  </si>
  <si>
    <t>16-jul-14
19-jul-17
12-oct-20</t>
  </si>
  <si>
    <t>15-jul-17
18-jul-20
11-oct-23</t>
  </si>
  <si>
    <t>Coord.</t>
  </si>
  <si>
    <t>2019
2020</t>
  </si>
  <si>
    <t>95254
102493</t>
  </si>
  <si>
    <t>2013-2015
2016-2019
2020</t>
  </si>
  <si>
    <t>2017
2019
2020</t>
  </si>
  <si>
    <t>72098
86114
95315</t>
  </si>
  <si>
    <t>11-jul-14
11-jul-18</t>
  </si>
  <si>
    <t>Coord.
Jefe Depto.</t>
  </si>
  <si>
    <t>31-sep-16
13-mzo-20</t>
  </si>
  <si>
    <t>SD
12-mzo-24</t>
  </si>
  <si>
    <t>2017
JD(20-24)</t>
  </si>
  <si>
    <t>2018
2020-2022</t>
  </si>
  <si>
    <t>2012-2015
2016-2019
2020</t>
  </si>
  <si>
    <t>Director Div.</t>
  </si>
  <si>
    <t>15-mzo-21</t>
  </si>
  <si>
    <t>Sec. Acad.</t>
  </si>
  <si>
    <t>SA(18-22)</t>
  </si>
  <si>
    <t>2018
2020-2023</t>
  </si>
  <si>
    <t>C
1
1</t>
  </si>
  <si>
    <t>2017-2019
2020</t>
  </si>
  <si>
    <t>73165
84061</t>
  </si>
  <si>
    <t>21-jul-15
14-08-19</t>
  </si>
  <si>
    <t>20-jul-18
13-08-22</t>
  </si>
  <si>
    <t>2017
2020</t>
  </si>
  <si>
    <t>74426
136691</t>
  </si>
  <si>
    <t>2017-2019
JD (15-19)
2020-2022</t>
  </si>
  <si>
    <t>2013-2015
2019
2020</t>
  </si>
  <si>
    <t>2015-2017
2019
2020</t>
  </si>
  <si>
    <t>117825
164,140</t>
  </si>
  <si>
    <t>17-jun-12
17-jun-15
23-jul-18
12-oct-20</t>
  </si>
  <si>
    <t>16-jun-15
16-jun-18
22-jul-21
11-oct-23</t>
  </si>
  <si>
    <t>2011-2013
2014-2017
2019
2020</t>
  </si>
  <si>
    <t xml:space="preserve">2017
2019
2020 </t>
  </si>
  <si>
    <t>329305
351063
358698</t>
  </si>
  <si>
    <t>2015-2020
2020-2025</t>
  </si>
  <si>
    <t>2014-2015
2016-2019
2020</t>
  </si>
  <si>
    <t>19-jul-17
21-oct-20</t>
  </si>
  <si>
    <t>18-jul-20
11-oct-23</t>
  </si>
  <si>
    <t>163447
204083
240346</t>
  </si>
  <si>
    <t>2012-2015
2016-2017
2019
2020</t>
  </si>
  <si>
    <t>2015-2017
2017-2020
2020-2024</t>
  </si>
  <si>
    <t>1
2
2
3</t>
  </si>
  <si>
    <t>2010-2013
2014-2017
2019
2020</t>
  </si>
  <si>
    <t>VISITANTE</t>
  </si>
  <si>
    <t>2017-2018
2020-2023</t>
  </si>
  <si>
    <t>TALAVERA PEÑA ANA KAREN</t>
  </si>
  <si>
    <t>2015-2017
2017-2019
2020</t>
  </si>
  <si>
    <t>CDA07.012.20</t>
  </si>
  <si>
    <t>19-jul-17
12-oct-20</t>
  </si>
  <si>
    <t>2013-2015
2016-2018
2019
2020</t>
  </si>
  <si>
    <t>2017-2020
2020-2024</t>
  </si>
  <si>
    <t>2016-2018
2019
2020</t>
  </si>
  <si>
    <t>2018-2019
2020-2023</t>
  </si>
  <si>
    <t>x</t>
  </si>
  <si>
    <t>81156
90492</t>
  </si>
  <si>
    <t>69573
78468</t>
  </si>
  <si>
    <t>113529
133739</t>
  </si>
  <si>
    <t>73999
119966
132424</t>
  </si>
  <si>
    <t>2015-2018
2019
2020</t>
  </si>
  <si>
    <t>376797
388620</t>
  </si>
  <si>
    <t>2018
2020</t>
  </si>
  <si>
    <t>78385
87572</t>
  </si>
  <si>
    <t>2018
2019
2020-2021
JD (19-23)</t>
  </si>
  <si>
    <t>2018-2019
2020-2021</t>
  </si>
  <si>
    <t>2018-2019
2020</t>
  </si>
  <si>
    <t xml:space="preserve">DE LEON CALDERON ALMA PATRICIA </t>
  </si>
  <si>
    <t>2019
2020-2022
JD (19-23)</t>
  </si>
  <si>
    <t>OCUPACIÓN DE PLAZAS ACADÉMICAS (31-DIC-2020)</t>
  </si>
  <si>
    <t>Núm. Eco.</t>
  </si>
  <si>
    <t>Hrs.</t>
  </si>
  <si>
    <t>Sec. Acad
Director Div.</t>
  </si>
  <si>
    <t>Jefe Depto.
Coord. Admvo.. CV</t>
  </si>
  <si>
    <t>Coord.
JD encargado
Coord. Admvo.. Coord. Vinc.</t>
  </si>
  <si>
    <t>Jefa Depto.</t>
  </si>
  <si>
    <t>Jefe Depto.
Director Div</t>
  </si>
  <si>
    <t>Jefa Depto.
Director Div</t>
  </si>
  <si>
    <t>Coord. Estudios</t>
  </si>
  <si>
    <t xml:space="preserve">Fuente: Elaborado con base en la información proporcionada por la Coordinación de Recursos Humanos, actualizada al 31 de diciembre de 2020. </t>
  </si>
  <si>
    <t>Ciclo cine de autor</t>
  </si>
  <si>
    <t>Sala de Usos Múltiples UAML</t>
  </si>
  <si>
    <t>Exposición temporal</t>
  </si>
  <si>
    <t>Zanbatha-Museo del Valle de la Luna</t>
  </si>
  <si>
    <t>Colectiva de escultura del Taller 123 de la Facultad de Arte y Diseño-UNAM</t>
  </si>
  <si>
    <t>Surrealismo Carrington en Lerma</t>
  </si>
  <si>
    <t>Visitas electrónicas</t>
  </si>
  <si>
    <t>Homenaje al Mtro. José Luis Cuevas</t>
  </si>
  <si>
    <t>Homenaje al Mtro. Adolfo Mexiac</t>
  </si>
  <si>
    <t>Exposición de grabado Sergio Sánchez Santamaría</t>
  </si>
  <si>
    <t>Exposición de grabado Francisco Quintanar</t>
  </si>
  <si>
    <t>Exposición Homenaje al Mtro. Rafael Cauduro</t>
  </si>
  <si>
    <t>CBUG</t>
  </si>
  <si>
    <t>Cine debate</t>
  </si>
  <si>
    <t xml:space="preserve">Te doy mis ojos </t>
  </si>
  <si>
    <t>Composición acusmática</t>
  </si>
  <si>
    <t>Obra electroacústica para dos canales a partir de sonidos de piano acústico. 10:00 2020</t>
  </si>
  <si>
    <t>Urform Piano</t>
  </si>
  <si>
    <t>Composición electroacústica</t>
  </si>
  <si>
    <t>Obra Sonora acompañada de la documentación de sus orígenes.</t>
  </si>
  <si>
    <t>El baño de Frida Kahlo II</t>
  </si>
  <si>
    <t>Composición electroacústica para percusiones recicladas y sistema reactivo electrónico con relevadores y servomotores</t>
  </si>
  <si>
    <t>Nested Rebounds</t>
  </si>
  <si>
    <t xml:space="preserve">Conferencia </t>
  </si>
  <si>
    <t>Conferencia magistral -  Facebook LACD / Zoom</t>
  </si>
  <si>
    <t>Experiencias sobre la vida profesional del artista digital. Ponente Arcangel Constantin, diciembre 2020</t>
  </si>
  <si>
    <t>Curaduría</t>
  </si>
  <si>
    <t xml:space="preserve">Beckett-México [Encuentro 02] EJE PERFORMÁTICO
Curaduría para el Eje Performático del 2-4 diciembre. 
</t>
  </si>
  <si>
    <t>Beckett-México [Encuentro 02] EJE PERFORMÁTICO</t>
  </si>
  <si>
    <t xml:space="preserve">Integrante de la Coordinación curatorial de la exposición anual de alumnos de la licenciatura en Arte y Comunicación Digitales, quinta edición, Dentro del Departamento de Artes y Humanidades, UAM, Lerma. 
</t>
  </si>
  <si>
    <t>Exposición de divulgación científica
¡Internet somos todas! Traducción y lectura pública de manifiestos feministas sobre la Red, las redes y sus enredos.
Encuentro Tecnofeminista Cyborgrrrls
Fecha 16 de marzo 2020
Duración 6 horas
Sede MedialabMX</t>
  </si>
  <si>
    <t>¡Internet somos todas! Traducción y lectura pública de manifiestos feministas sobre la Red, las redes y sus enredos.</t>
  </si>
  <si>
    <t>Escultura</t>
  </si>
  <si>
    <t>Escultura. Discos LP 45 RPM de México, Japón, Polonia… 
medidas variables  |  2020  |  pieza única</t>
  </si>
  <si>
    <t>El mensaje es el medio</t>
  </si>
  <si>
    <t>Mini Cassette Tape Recorders. Ready mades    </t>
  </si>
  <si>
    <t>Potable Cassette Recorders encontradas (60´s y 70´s) y audio  
medidas variables  |  2020</t>
  </si>
  <si>
    <t>My first portable cassette tape recorder</t>
  </si>
  <si>
    <t>Expo</t>
  </si>
  <si>
    <t>Virtual</t>
  </si>
  <si>
    <t>EAD05 (Exposición de artes digitales de alumnos)</t>
  </si>
  <si>
    <t>Improvisación</t>
  </si>
  <si>
    <t>III Coloquio Espacio e Inmersividad</t>
  </si>
  <si>
    <t>Improvisación multimedia colaborativa</t>
  </si>
  <si>
    <t>Inauguración de la exposición de fin de carrera LACD</t>
  </si>
  <si>
    <t>Servidor DAH UAML, Ajolote - Zoom / Facebook de la LACD</t>
  </si>
  <si>
    <t>Inauguración de la 5a Exposición de Arte Digital (EAD.05) - Fractales, noviembre 2020</t>
  </si>
  <si>
    <t>Instalación</t>
  </si>
  <si>
    <t>Real Too Real . Ready mades</t>
  </si>
  <si>
    <t>Escultura sonora, Cassettes y Audio
medidas variables  |  2020  |  pieza única + PA</t>
  </si>
  <si>
    <t>Magneto Fonosíntesis </t>
  </si>
  <si>
    <t>Acción Improvisación
Video de 42 minutos de acción improvisación a partir de las grabadoras de carrete de Real Too Real y de 3 grabadoras de casetes, con materiales de mi archivo sonoro</t>
  </si>
  <si>
    <t>Real Too Real Improvisación</t>
  </si>
  <si>
    <t xml:space="preserve">Luz María Sánchez / Recent Projects
Exposición individual.
Junio 12 – 18, 2020. 
Curador: Rafael Ortega.
Museo Amparo.
Puebla, México. </t>
  </si>
  <si>
    <t>Aviones</t>
  </si>
  <si>
    <t xml:space="preserve">Vis. Fuerza[in]necessaria_4.
Exposición y performance/activación. 
Febrero 10, 2020. 
Curadora: Amanda de la Garza.
Museo Universitario Arte Contemporáneo MUAC.
Ciudad de México, México. 
</t>
  </si>
  <si>
    <t>Vis. Fuerza[in]necessaria_4.</t>
  </si>
  <si>
    <t xml:space="preserve">CyberArts Exhibition / Prix Ars Electronica 2020. 
Septiembre 2020.
Mención de Honor:  Digital Communities. Jurado internacional: Chiaki Hayashi, Dietmar Offenhuber, Irini Papadimitriou, Farah Salka, y Thomas Gegenhuber. 
OÖ Kulturquartier.
Linz, Austria.  </t>
  </si>
  <si>
    <t>Vis. Fuerza[in]necessaria_3.</t>
  </si>
  <si>
    <t>Instalación sonora web</t>
  </si>
  <si>
    <t>Casa del lago UNAM virtual</t>
  </si>
  <si>
    <t>Calindros. Envolvente sonora de dos ciudades</t>
  </si>
  <si>
    <t>Largometraje</t>
  </si>
  <si>
    <t>Título: PIERDETE ENTRE LOS MUERTOS / DROWN AMONG THE DEAD
País: México
Año: 2018
Duración: 01:01:00
Género: Ficción.</t>
  </si>
  <si>
    <t>Pierdete entre los muertos</t>
  </si>
  <si>
    <t>País: México
Año: 2020
Duración: 01:30:00
Género: Ficción.</t>
  </si>
  <si>
    <t>ColOZio</t>
  </si>
  <si>
    <t>Netart</t>
  </si>
  <si>
    <t xml:space="preserve">Pieza de levantamiento sonoro exhibida en la exposición virtual “Coexistencias, convivencias y concordancias del confinamiento” </t>
  </si>
  <si>
    <t>Músicos callejeros en Amores 1874</t>
  </si>
  <si>
    <t>Otro</t>
  </si>
  <si>
    <t>(Primera versión)
Video proyección algorítmica generada en tiempo real</t>
  </si>
  <si>
    <t xml:space="preserve">Senninbari (amuleto protector en agradecimiento a la labor de nuestros médicos) Medidas idóneas de la proyección: 480 x 60 cm
Material fuente: 2000 minutos  </t>
  </si>
  <si>
    <t>Serie fotográfica de 20 fotomontajes
46 x 58 cm y 57,7 x 71,2 cm |  2020  |  20 piezas únicas </t>
  </si>
  <si>
    <t>Poética del espacio</t>
  </si>
  <si>
    <t>Arte Digital.
Serie de Modelado Procedural</t>
  </si>
  <si>
    <t>Inverse Collision Theory</t>
  </si>
  <si>
    <t>Pintura</t>
  </si>
  <si>
    <t>Presentación de la LACD</t>
  </si>
  <si>
    <t>TlanchanaFest -  Facebook del Festival</t>
  </si>
  <si>
    <t>Oferta académica de la Licenciatura en arte y comunicación digitales, agosto 2020</t>
  </si>
  <si>
    <t>Escultura
Objeto y fotografía 
medidas variables |  2020  |  pieza única</t>
  </si>
  <si>
    <t>Grabadoras de Minicassette y Minicassettes encontrados 
medidas variables  |  2020  |  pieza única </t>
  </si>
  <si>
    <t xml:space="preserve">Concierto de guitarra clásica </t>
  </si>
  <si>
    <t>Con Eduardo Fabían Barrón</t>
  </si>
  <si>
    <t>Concierto de hard rock</t>
  </si>
  <si>
    <t>Con Johnny Nasty Boots</t>
  </si>
  <si>
    <t>Concierto de guitarra</t>
  </si>
  <si>
    <t>Alumnos del Taller de guitarra</t>
  </si>
  <si>
    <t>Producción de videos virtuales</t>
  </si>
  <si>
    <t>Concierto de flamenco con el grupo La Forja</t>
  </si>
  <si>
    <t>Visualizaciones
en línea</t>
  </si>
  <si>
    <t>Concierto de música mexicana con el grupo RaDonza</t>
  </si>
  <si>
    <t>Concierto de guitarra clásica con el dueto Toledo-Landini</t>
  </si>
  <si>
    <t>6 lecciones de guitarra para principiantes</t>
  </si>
  <si>
    <t>10 lecciones del Taller de Ingeniería de papel</t>
  </si>
  <si>
    <t>Concierto de piano y violonchelo con el dueto de Kamila y Milene Pietrzyk</t>
  </si>
  <si>
    <t>Concierto de Jazz (piano) con Alex Mercado</t>
  </si>
  <si>
    <t>Narración ilustrada y musicalizada de Los Presagios de Moctezuma</t>
  </si>
  <si>
    <t>Concierto de Jazz (piano) con Mateo Aguilar</t>
  </si>
  <si>
    <t>Concierto de música contemporánea con Mauricio Sotelo</t>
  </si>
  <si>
    <t>Concierto de música del mundo con Eblen Macari Trío</t>
  </si>
  <si>
    <t>Concierto de Jazz Latino (piano) con Héctor Infanzón</t>
  </si>
  <si>
    <t>Concierto de guitarra- canción de autor con Mauricio Díaz "El hueso"</t>
  </si>
  <si>
    <t>Concierto de guitarra clásica con Diego López Monroy</t>
  </si>
  <si>
    <t>Concierto de violín y acordeón con el dueto Iram Gallardo y África Santiago</t>
  </si>
  <si>
    <t>Concierto de música popular y clásica con el grupo Il Fino</t>
  </si>
  <si>
    <t>Concierto de música contemporánea con el grupo Electropercusión</t>
  </si>
  <si>
    <t>Concierto de música clásica y popular para violonchelo-Luz Elena y Mario López</t>
  </si>
  <si>
    <t>Concierto de alumnos de la Orquesta de Cuerdas - Stravganza-Ángel Gómez</t>
  </si>
  <si>
    <t>Concierto de alumnos de la Orquesta de Cuerdas - The Reason-Alma Mondragón</t>
  </si>
  <si>
    <t>Concierto de alumnos de la Orquesta de Cuerdas - Adagio - Emmanuel Peña</t>
  </si>
  <si>
    <t>Concierto de alumnos de la Orquesta de Cuerdas - Suite No. 1 - Emmanuel Peña</t>
  </si>
  <si>
    <t>Concierto de alumnos de la Orquesta de Cuerdas - I Can`t help falling in love-Orquesta</t>
  </si>
  <si>
    <t>Concierto de alumnos de la Orquesta de Cuerdas - Daft Punk-Remix - Orquesta</t>
  </si>
  <si>
    <t>Concierto de alumnos de la Orquesta de Cuerdas - Repertorio básico-principiantes</t>
  </si>
  <si>
    <t>Concierto de alumnos de la Orquesta de Cuerdas - Estreno "Huapango"</t>
  </si>
  <si>
    <t>Fuente: Rectoría de Unidad - Coordinación de Extensión y Cultura Universitaria, UAM Lerma</t>
  </si>
  <si>
    <t>Webinar</t>
  </si>
  <si>
    <t>IEEE Latin American Region
Conferencia electrónica</t>
  </si>
  <si>
    <t>Videoconferencia</t>
  </si>
  <si>
    <t xml:space="preserve">Conferencia electrónica </t>
  </si>
  <si>
    <t xml:space="preserve">UAM Lerma
Conferencia electrónica </t>
  </si>
  <si>
    <t>Conexión preferencial o la acumulación de la riqueza en redes</t>
  </si>
  <si>
    <t xml:space="preserve">Cardiff University
Conferencia electrónica </t>
  </si>
  <si>
    <t>Planificación de movimientos para Sistemas Autónomos Multipropósitos</t>
  </si>
  <si>
    <t>Instituto de Investigaciones en Matemáticas Aplicadas y en Sistemas (IIMAS-UNAM) y CAACFMI-UNAM.
Conferencia electrónica</t>
  </si>
  <si>
    <t>Ciencia de datos en medicina de precisión: Impacto en cardiología</t>
  </si>
  <si>
    <t>UAM Lerma 
Conferencia electrónica</t>
  </si>
  <si>
    <t>Modelado matemático y control de generadores eoloeléctricos</t>
  </si>
  <si>
    <t>Ninety-Fourth Semi-Annual Advisory Board Meeting Brochure and
Presentation Slide Copy.
University of Tulsa</t>
  </si>
  <si>
    <t>Effect of High Oil Viscosity on Oil-Gas Downward Flow Behavior in Deviated Pipes</t>
  </si>
  <si>
    <t>CINVESTAV
Taller de tratamiento de aguas con tecnologías sustentables</t>
  </si>
  <si>
    <t>La digestión anaerobia como tratamiento integrado y
sostenible de las aguas residuales</t>
  </si>
  <si>
    <t>Foro de Profundización Conceptual del Pronaces Agua</t>
  </si>
  <si>
    <t>¿Cómo abordar la solución de los problemas nacionales del agua?</t>
  </si>
  <si>
    <t>Museo Gota de Agua
Conferencia electrónica</t>
  </si>
  <si>
    <t>El agua y los pueblos originarios</t>
  </si>
  <si>
    <t>#LatinXChem Twitter Conference 2020</t>
  </si>
  <si>
    <t>Steel protection through a hybrid waterborne coating with graphenic materials and low-content Zn</t>
  </si>
  <si>
    <t>Feria de Ciencias e Ingenierías del Estado de México 2020</t>
  </si>
  <si>
    <t>Simulación de la reacción Fenton con un software de acceso libre</t>
  </si>
  <si>
    <t>Asesoría de proyecto</t>
  </si>
  <si>
    <t>Fabricación y evaluación del funcionamiento de un filtro empacado con arena modificada con óxido de grafeno para la remoción de iones
Como parte del Programa de Apoyo para jóvenes investigadores</t>
  </si>
  <si>
    <t>International Conference on mechatronics electronics and automotive engineering 2020</t>
  </si>
  <si>
    <t>PI Regulations of the aeromechanical model of a direct.drive wind turbine</t>
  </si>
  <si>
    <t>Educación a distancia en tiempos de COVID-19</t>
  </si>
  <si>
    <t>Realidad virtual y robótica</t>
  </si>
  <si>
    <t>Diseño y realización de una máquina de Post mejorada</t>
  </si>
  <si>
    <t>Producción en ciencia y tecnología</t>
  </si>
  <si>
    <t>Presente y futuro de la Universidad física</t>
  </si>
  <si>
    <t xml:space="preserve">Exposición </t>
  </si>
  <si>
    <t>La Metro en el Metro, un paseo por el conocimiento</t>
  </si>
  <si>
    <t>Cuentos de buenas noches para niñas que sueñan con ser ingenieras en computación y telecomunicaciones</t>
  </si>
  <si>
    <t>19th Mexican International Conference of Artificial Intelligence, MICAI 2020.
Conferencia electrónica</t>
  </si>
  <si>
    <t>Comparative methodologies for evaluation of ontology design</t>
  </si>
  <si>
    <t>6to Simposio ICACIT
Conferencia electrónica</t>
  </si>
  <si>
    <t>ANL9i Board: A Balanced Scorecard Designed for young STEM Professors and Researchers</t>
  </si>
  <si>
    <t>IEEE Andean Conference Technology and innovation
Conferencia electrónica</t>
  </si>
  <si>
    <t>ADVNETLAB Methodology: How to Improve Quality in Software Development and Engineering Projects.</t>
  </si>
  <si>
    <t>Congreso Nacional de Investigación UVM
Conferencia electrónica</t>
  </si>
  <si>
    <t>Reflexiones entorno al derecho humano al olvido, en el entorno actual</t>
  </si>
  <si>
    <t>IEMTRONICS
2020 (International IOT, Electronics and Mechatronics Conference)
Conferencia electrónica</t>
  </si>
  <si>
    <t>Design of a Low-Cost NFC Door Lock for a Smart Home System</t>
  </si>
  <si>
    <t>Autor de infografía</t>
  </si>
  <si>
    <t>DCBS UAM-Lerma</t>
  </si>
  <si>
    <t>Hábitos para reducir nuestro daño al planeta y el riesgo de otra pandemia</t>
  </si>
  <si>
    <t xml:space="preserve"> DCBS UAM-Lerma</t>
  </si>
  <si>
    <t>¿Qué problemas ambientales propiciaron la pandemia y qué podemos hacer para evitarlos?</t>
  </si>
  <si>
    <t>Seminario permanente Agricultura, alimentación y asimetrías socioterritoriales (UNAM-IIS; CEEM-Francia</t>
  </si>
  <si>
    <t>Coloquio del Colegio Nacional- Universidades por la Ciencia</t>
  </si>
  <si>
    <t>International Workshop of Extremophile Organisms: Preserving the Biodiversity, Cosmovision and Cultural Heritage of the Extreme Ecosystems</t>
  </si>
  <si>
    <t>Metagenomic analyses uncover the differential effect of azide treatment on bacterial community structure by enriching a specific Cyanobacteria present in a saline-alkaline environmental sample</t>
  </si>
  <si>
    <t>Genomic analysis of Halomonas Venusta</t>
  </si>
  <si>
    <t>LACA Conservation Latin America</t>
  </si>
  <si>
    <t>Aplicación de la lógica difusa: en la preferencia de gasterópodos terrestres en un bosque templado en Benito Juárez, Oaxaca, México</t>
  </si>
  <si>
    <t>Las aves del Jardín Botánico Helia Bravo Hollis, Tehuacán, Puebla, México</t>
  </si>
  <si>
    <t>Activity areas and movements of domestic dogs in a suburban-forest interface</t>
  </si>
  <si>
    <t>Expanding bison recovery through grassland restoration in Mexico</t>
  </si>
  <si>
    <t>XV SEMINARIO INTERNACIONAL DE BIOMATEMÁTICA</t>
  </si>
  <si>
    <t>Primera semana Universitaria de Bienestar Comunitario y Salud mental: Respuestas ante la COVID-19</t>
  </si>
  <si>
    <t>Coordinador y ponente</t>
  </si>
  <si>
    <t>Taller del "Grupo para la recuperación del Bisonte en México"</t>
  </si>
  <si>
    <t>Antropoceno Urbano</t>
  </si>
  <si>
    <t>Aves migratorias como vínculo entre comunidades</t>
  </si>
  <si>
    <t>https://earther.gizmodo.com/the-border-wall-is-a-death-blow-to-wildlife-this-ele-1845520348?fbclid=IwAR3LEBslLDMqVlatZdkZJ4xlBKpXhKMAI2eWSl5-1nfQRy4uKKnOTLmZ8Yo</t>
  </si>
  <si>
    <t>Entrevistas/Artículos</t>
  </si>
  <si>
    <t>Medios periodísticos en México y España</t>
  </si>
  <si>
    <t>Foro Académico; La investigación UAM presente ante la pandemia; Dirección de Apoyo a la Investigación UAM</t>
  </si>
  <si>
    <t>Mesa redonda del mes del jaguar</t>
  </si>
  <si>
    <t>Perspectiva latinoamericana sobre la conservación del jaguar</t>
  </si>
  <si>
    <t>Situación actual del jaguar y de la Alianza Nacional para la Conservación del Jaguar.</t>
  </si>
  <si>
    <t>Organizador</t>
  </si>
  <si>
    <t>LACA Conservation in Latin America</t>
  </si>
  <si>
    <t>Tercer Jornada Académica de Nanotecnología e Ingeniería</t>
  </si>
  <si>
    <t>Epidemiología, virología y vacunas para SARS-CoV2</t>
  </si>
  <si>
    <t>XI Diplomado en Medicina del Sueño</t>
  </si>
  <si>
    <t>Ponente</t>
  </si>
  <si>
    <t>International Workshop of Extremophile organisms</t>
  </si>
  <si>
    <t>Seminario REUMATPERÚ</t>
  </si>
  <si>
    <t>Simposio Mamíferos de México en riesgo y estrategias de conservación</t>
  </si>
  <si>
    <t>El Jaguar en México: situación, conservación y perspectiva celebrado el 13 de noviembre en el LACA Conservation Latin America 2020</t>
  </si>
  <si>
    <t>Diplomado en Antropoceno urbano</t>
  </si>
  <si>
    <t>Foro escucha la naturaleza</t>
  </si>
  <si>
    <t>Webinar: El doble diploma: una herramienta para la internacionalización, movilidad… excelencia científica; ANUIES; Embajada de Francia en México</t>
  </si>
  <si>
    <t>Seminario Divisional de la DCBS-Lerma</t>
  </si>
  <si>
    <t>Simposio Mamíferos de México en riesgo y estrategias de recuperación</t>
  </si>
  <si>
    <t>Situación actual y problemática del jaguar en México: acciones para su conservación.</t>
  </si>
  <si>
    <t>El Jaguar en México: situación, conservación y perspectiva / LACA Conservation Latin America 2020</t>
  </si>
  <si>
    <t>Áreas prioritarias para la conservación del jaguar en México</t>
  </si>
  <si>
    <t>Campus virtual de la UAM Lerma</t>
  </si>
  <si>
    <t>Estrategias de acompañamiento y seguimiento a alumnos</t>
  </si>
  <si>
    <t>Etología de primates: Centro Mexicano de Rehabilitación de Primates, A.C.</t>
  </si>
  <si>
    <t>Ponencia: Comunicación de los primates</t>
  </si>
  <si>
    <t>Grupo para la recuperación del bisonte en México</t>
  </si>
  <si>
    <t>La conservación del bisonte desde la perspectiva continental</t>
  </si>
  <si>
    <t>Ciclo de Videoconferencias
Magistrales</t>
  </si>
  <si>
    <t>División de Ciencias
Sociales y Humanidades, de la
Universidad Autónoma Metropolitana
(Lerma).</t>
  </si>
  <si>
    <t>Miedo Global</t>
  </si>
  <si>
    <t>Coloquio de presentación de resultados finales del Proyecto de Investigación “Gobernanza Rural en México”</t>
  </si>
  <si>
    <t>Coloquio de la Licenciatura de Política Pública</t>
  </si>
  <si>
    <t>Segundo coloquio de alumnos de la Licenciatura de Política Pública</t>
  </si>
  <si>
    <t>Coloquio del Área de Política Pública, Economía, Sociedad y Territorio</t>
  </si>
  <si>
    <t>Primer Coloquio virtual "Las políticas y los programas públicos en el marco de la 4T en México ¿Continuidad y transformación"</t>
  </si>
  <si>
    <t>Sala de Usos Múltiples, UAM Lerma</t>
  </si>
  <si>
    <t>Gobernanza en la transformación digital, Conferencia magistral de Ingrid Schneider, Universidad de Hamburgo</t>
  </si>
  <si>
    <t>VI Congreso Asociación Latinoamericana de Antropología.</t>
  </si>
  <si>
    <t>Comité Científico del
Congreso 2021 de la International Union
of Anthropological and Ethnological
Sciences, a ser realizado en Mérida,
Yucatán.</t>
  </si>
  <si>
    <t>Congreso 2021 de la International Union of Anthropological and
Ethnological Sciences - Mérida (Yucatán)</t>
  </si>
  <si>
    <t>ALAIC, Colombia</t>
  </si>
  <si>
    <t>XV Congreso de la Asociación Latinoamericana de Investigadores de la Comunicación (ALAIC). Medellín, Colombia.</t>
  </si>
  <si>
    <t>¿Cómo reactivar la sociedad mexicana para salir de la crisis de la pandemia?</t>
  </si>
  <si>
    <t>Universidad Autónoma del Estado de México (UAEMex)</t>
  </si>
  <si>
    <t>Gestión de la información en Redes Sociales</t>
  </si>
  <si>
    <t>Realizado en Universidad Autónoma Metropolitana, Unidad Lerma</t>
  </si>
  <si>
    <t>Universidad Autónoma Metropolitana
(Lerma).</t>
  </si>
  <si>
    <t>La importancia de la educación en saberes disciplinares para
comprender y enfrentar la Pandemia COVID-19 y las nuevas
realidades sociales.</t>
  </si>
  <si>
    <t xml:space="preserve">Foro Agua y Covid-19 </t>
  </si>
  <si>
    <t>III Foro Nacional y II Internacional "Políticas de Evaluación en las IES y su efecto en la trayectoria de académicas-científicas</t>
  </si>
  <si>
    <t>Foro académico</t>
  </si>
  <si>
    <t>Organizado por la
Dirección de Apoyo a la Investigación de
la UAM.</t>
  </si>
  <si>
    <t>Educación superior y pospandemia ¿Con qué nos quedamos y de
qué nos deshacemos?</t>
  </si>
  <si>
    <t xml:space="preserve">Jornada </t>
  </si>
  <si>
    <t>Segundas jornadas para Estudiantes de Ciencias Sociales, Artes y Humanidades 2020: retos ante la nueva normalidad</t>
  </si>
  <si>
    <t>Departamento de Antropología social del CIESAS</t>
  </si>
  <si>
    <t>Primer Coloquio Académico: presentación de proyectos de tesis.
Programa de maestría de Antropología Social 2019-2021. CIESAS</t>
  </si>
  <si>
    <t>Presentación de libros</t>
  </si>
  <si>
    <t>Feria Internacional del Libro de Guadalajara</t>
  </si>
  <si>
    <t>Otras Globalizaciones</t>
  </si>
  <si>
    <t>Programa de radio</t>
  </si>
  <si>
    <t>Reflexiones sobre la educación y las tecnologías digitales</t>
  </si>
  <si>
    <t xml:space="preserve">Virtual. Zoom. </t>
  </si>
  <si>
    <t>Segunda sesión 2020. Seminario Mediaciones, Narrativas y Artefactos. Ponencia: Consumos mediáticos en tiempos de pandemia.</t>
  </si>
  <si>
    <t>Tercer sesión 2020. Seminario Mediaciones, Narrativas y Artefactos. Ponencia: Educación en tiempos COVID. Futuros Posibles.</t>
  </si>
  <si>
    <t>Ciencia, Cooperación Internacional Y Globalización de las Disciplinas
Académicas en México</t>
  </si>
  <si>
    <t>La Antropología en México: 32 años después.</t>
  </si>
  <si>
    <t>La Antropología Frente al Mercado de Trabajo: ¿Adaptarse, ignorarlo
o transformarlo?</t>
  </si>
  <si>
    <t>Centro Cultural
Bicentenario de la Universidad Autónoma
de San Luis Potosí</t>
  </si>
  <si>
    <t>VI Seminario SIEEE</t>
  </si>
  <si>
    <t>Estrategias didácticas y tecnológicas para la educación matemática.</t>
  </si>
  <si>
    <t>Quinto seminario de análisis sobre la Gobernanza Rural en México</t>
  </si>
  <si>
    <t>Sexto seminario de análisis sobre la Gobernanza Rural en México</t>
  </si>
  <si>
    <t>Séptimo seminario de análisis sobre la Gobernanza Rural en México</t>
  </si>
  <si>
    <t>Octavo seminario de análisis sobre la Gobernanza Rural en México</t>
  </si>
  <si>
    <t>Red CITEG frente a las violencias en tiempos de COVID</t>
  </si>
  <si>
    <t>Asociación Brasileña de Antropología,
realizada en línea</t>
  </si>
  <si>
    <t>32a Reunião Brasileira de Antropologia</t>
  </si>
  <si>
    <t>en línea desde Montevideo, Uruguay.</t>
  </si>
  <si>
    <t>VI Congreso de la Asociación Latinoamericana de Antropología</t>
  </si>
  <si>
    <t>Universidad Iberoamericana</t>
  </si>
  <si>
    <t>IV Taller del proyecto Antropología de la Antropología II</t>
  </si>
  <si>
    <t>Difusión cultural y científica</t>
  </si>
  <si>
    <t>Rectoría 
CCEU</t>
  </si>
  <si>
    <t>Taller de teatro (presencial)</t>
  </si>
  <si>
    <t>Taller de iniciación artística</t>
  </si>
  <si>
    <t>Taller de guitarra (presencial)</t>
  </si>
  <si>
    <t>Taller de iniciación musical</t>
  </si>
  <si>
    <t>Taller de solfeo (1 presencial y 1 virtual)</t>
  </si>
  <si>
    <t>Taller de viola (1 presencial y 1 virtual)</t>
  </si>
  <si>
    <t>Taller de violín (1 presencial y 1 virtual)</t>
  </si>
  <si>
    <t>Taller de violonchelo (1 presencial y 1 virtual)</t>
  </si>
  <si>
    <t>Taller de ensamble musical (1 presencial y 1 virtual)</t>
  </si>
  <si>
    <t>Taller de contrabajo (1 presencial y 1 virtual)</t>
  </si>
  <si>
    <t>Taller de ingeniería de papel (1 presencial y 1 virtual)</t>
  </si>
  <si>
    <t>Taller de guitarra para principiantes (1 presencial y 1 virtual)</t>
  </si>
  <si>
    <t>Taller Violencia en el Noviazgo</t>
  </si>
  <si>
    <t>Conversatorio: Jornada Universitaria por una vida libre de violencia 2020</t>
  </si>
  <si>
    <t>Simulación de Sistemas Mecatrónicos mediante Matlab/Simulink</t>
  </si>
  <si>
    <t>Curso Latinoamericano de Análisis de Datos Multivariados para Biología, Ecología y Ciencias Ambientales usando PRIMER v7 &amp; PERMANOVA add on2</t>
  </si>
  <si>
    <t>El libro electrónico y la lectura digital.</t>
  </si>
  <si>
    <t>Taller Virtual</t>
  </si>
  <si>
    <t>Retos estudiantiles para los nuevos escenarios educativos</t>
  </si>
  <si>
    <t>Herramientas para la creatividad: construir escenarios futuros</t>
  </si>
  <si>
    <t>Innovación social</t>
  </si>
  <si>
    <t>“Soy Digital”. Instituto Nacional Electoral</t>
  </si>
  <si>
    <t>“Observadores electorales". Instituto Nacional Electoral.</t>
  </si>
  <si>
    <t>¿Cómo navegar en Google Classroom?</t>
  </si>
  <si>
    <t>Educación digital en tiempos de contingencia global</t>
  </si>
  <si>
    <t>Video conferencia</t>
  </si>
  <si>
    <t>El potencial de la metodología cualitativa para la evaluación de Políticas Públicas</t>
  </si>
  <si>
    <t>Mecanismos de participación ciudadana institucionalizada y Políticas Públicas en México</t>
  </si>
  <si>
    <t>Crisis sistémica y Coronavirus</t>
  </si>
  <si>
    <t>Nuevas estrategias para la exposición del arte Digital</t>
  </si>
  <si>
    <t>Arte digital, identidad, procesos algorítmicos y toma de decisiones</t>
  </si>
  <si>
    <t xml:space="preserve">Segundo coloquio de estudiantes de la Licenciatura en Políticas Públicas. </t>
  </si>
  <si>
    <t>Coloquio Virtual</t>
  </si>
  <si>
    <t xml:space="preserve">Primer coloquio virtual de Área PPESyT </t>
  </si>
  <si>
    <t>Estrategias didácticas PEER DCSH</t>
  </si>
  <si>
    <t>Estrategias didácticas para mejorar la interacción en Zoom</t>
  </si>
  <si>
    <t>Teorías y estrategias de promoción de prácticas que fomenten los aprendizajes específicos en la licenciatura en Arte y Comunicación Digitales.</t>
  </si>
  <si>
    <t>Teorías y estrategias de promoción de prácticas que fomenten los aprendizajes específicos en la licenciatura en Políticas Públicas</t>
  </si>
  <si>
    <t>Taller: La igualdad es tarea de todos y todas</t>
  </si>
  <si>
    <t>Taller: Hombres involucrándonos</t>
  </si>
  <si>
    <t xml:space="preserve">III Coloquio Internacional Espacio Inmersividad </t>
  </si>
  <si>
    <t>Congreso Virtual</t>
  </si>
  <si>
    <t>Reflexiones en torno al Proyecto Terminal</t>
  </si>
  <si>
    <t>Seminario Virtual</t>
  </si>
  <si>
    <t>Hablantes de lengua indígena</t>
  </si>
  <si>
    <t>Rectoría CBUG</t>
  </si>
  <si>
    <t>Licenciatura en Ingeniería en Recursos Hídricos</t>
  </si>
  <si>
    <t>Licecniatura en Biología Ambiental</t>
  </si>
  <si>
    <t>Licenciatura en Políticas Públicas</t>
  </si>
  <si>
    <t>Licenciatura en Arte y Comunicación Digitales</t>
  </si>
  <si>
    <t>ALUMNOS QUE REALIZARON SERVICIO SOCIAL 2020</t>
  </si>
  <si>
    <t>Fuente: Oficina de la Dirección de División (DCBI, DCBS; DCSH), UAM Lerma</t>
  </si>
  <si>
    <t>Fuente: Oficina de la Dirección de División (DCBI, DCBS y DCSH), UAML</t>
  </si>
  <si>
    <t>ALUMNOS QUE REALIZARON PRÁCTICAS PROFESIONALES 2020</t>
  </si>
  <si>
    <t>Rocha Iturbide Manuel (2020), "La música electroacústica y la instalación sonora. Convergencias y divergencias". En "Espacio Inmersividad. Miradas desde la transversalidad filosofía-arte-ciencia y tecnología. Ciudad de México: UAM Juan Pablos Editores.</t>
  </si>
  <si>
    <t>La música electroacústica y la instalación sonora. Convergencias y divergencias</t>
  </si>
  <si>
    <t>Manuel Rocha Iturbe</t>
  </si>
  <si>
    <t xml:space="preserve">Paz Sastre (2020). Cómo diseñar el crimen perfecto. En R. Hernández López (ed.), Criminología ambiental (pp. 147-198). Madrid: Delta Publicaciones Universitarias. 
ISBN: 978-84-17526-42-9
</t>
  </si>
  <si>
    <t>Cómo diseñar el crimen perfecto</t>
  </si>
  <si>
    <t>Paz Sastre</t>
  </si>
  <si>
    <t xml:space="preserve">Capítulo de libro: Monreal, Ramírez, J. Fernando (2020), “Arte, inmersividad y
posthumanismo. Hacia una ecología online-offline”, en Claudia Mosqueda y Edmar Olivares, Espacio inmersividad. Miradas desde la transversalidad filosofía-arte-ciencia-tecnología (2020). México: Universidad Autónoma Metropolitana/Juan Pablo editores, Unidad Lerma, pp. 123-145.
</t>
  </si>
  <si>
    <t xml:space="preserve">Espacio inmersividad. Miradas desde la transversalidad filosofía-arte-ciencia-tecnología </t>
  </si>
  <si>
    <t>Sánchez Cardona, L.M. (2020). “The making of a nomenclature: José Iges on Radiophonic Art”. (Inglés). Pim Verhulst y Jarmila Mildorf (editores). Radio Art: Culture, Aesthetics, Politics. Lexington Books.</t>
  </si>
  <si>
    <t xml:space="preserve">“The making of a nomenclature: José Iges on Radiophonic Art”. </t>
  </si>
  <si>
    <t>Luz María Sánchez Cardona</t>
  </si>
  <si>
    <t xml:space="preserve">Sánchez Cardona, Luz María (2020). “Vis. Fuerza[in]necesaria_4. Práctica artística y comunidades inmersas en procesos de búsqueda de víctimas de desaparición forzada en México”. En Sánchez Cardona, Luz María y Ana Paula Sánchez Cardona (coordinadoras). Formas de resistencia: Siete experiencias de escucha y denuncia en las prácticas artísticas. UAM/Juan Pablos Editor. </t>
  </si>
  <si>
    <t xml:space="preserve">“Vis. Fuerza[in]necesaria_4. Práctica artística y comunidades inmersas en procesos de búsqueda de víctimas de desaparición forzada en México”. </t>
  </si>
  <si>
    <t>Espacio inmersividad : miradas desde la transversalidad filosofía-arte-ciencia-tecnología/ Claudia Mosqueda Gómez y Edmar Olivares Soria, coordinadores. - - México : Universidad
Autónoma Metropolitana : Juan Pablos Editor, 2020</t>
  </si>
  <si>
    <t>Claudia Mosqueda G</t>
  </si>
  <si>
    <t>Desarrollo Regional y Economía</t>
  </si>
  <si>
    <t>Análisis comparativo de casos de estudio de los territorios inteligentes sustentables en diferentes contextos territoriales</t>
  </si>
  <si>
    <t>Ryszard Edward Rozga Luter</t>
  </si>
  <si>
    <t>AMECIDER y UNAM</t>
  </si>
  <si>
    <t>Rozga Luter, Ryszard E. (2020). "Capital territorial y competitividad territorial en sus tres niveles" en Susana Suárez Paniagua y José Gasca Zamora (coords.) Perspectivas emergentes del Desarrollo Regional. Capial territorial, política pública y desarrollo endógeno regional. UNAM ENES León, Juan Pablos Editor, León, Gto, CDMX , ISBN: 978-607-711-580-9.</t>
  </si>
  <si>
    <t>Capital territorial y competitividad territorial en sus tres niveles</t>
  </si>
  <si>
    <t>Sociología, Antropología y Estudios feministas</t>
  </si>
  <si>
    <t>Blásquez Martínez, Lidia I.  Güereca Torres, Raquel.(2020). "Experiencias en torno a la violencia y la construcción del bienestar universitario con perspectiva de género en la UAM Lerma " en Güereca Torres, Raquel. Huacuz Elías, María Guadalupe. Martín Moreno Eugenia (Coords.). Estrategias de intervención ante la violencia por motivos de género en las instituciones de educación superior. Estado de México: Universidad Autónoma Metropolitana-Unidad Lerma. PP. 215-225</t>
  </si>
  <si>
    <t xml:space="preserve">Experiencias en torno a la violencia y la construcción del bienestar universitario con perspectiva de género en la UAM Lerma </t>
  </si>
  <si>
    <t>Lidia I. Blasquez Martínez</t>
  </si>
  <si>
    <t>´Si</t>
  </si>
  <si>
    <t>Educación y Políticas Públicas</t>
  </si>
  <si>
    <t>Lara, Manuel (2020), “Una reflexión de innovación educativa en el diseño e implementación del modelo educativo de la UAM-Lerma. El caso de estudio de la licenciatura en políticas públicas (2014-2019), en Innovación Educativa en Educación Superior. Una mirada desde la UAM Lerma a 10 años de su fundación, Universidad Autónoma Metropolitana, pp. 65-94</t>
  </si>
  <si>
    <t>Una reflexión de innovación educativa en el diseño e implementación del modelo educativo de la UAM-Lerma. El caso de estudio de la licenciatura en políticas públicas (2014-2019)</t>
  </si>
  <si>
    <t>UAEH</t>
  </si>
  <si>
    <t>Economía, Política Pública y Trabajo Social</t>
  </si>
  <si>
    <t>Lara, M., Las dimensiones de la pobreza en las mediciones oficiales en México. Una reflexión metodológica.(2020). En Garcia, R.,Martínez, C., Arriaga, K.  (coord.), Pobreza alimentaria y política social en México. Un análisis interdisciplinario. (pp. 45-86)</t>
  </si>
  <si>
    <t>Las dimensiones de la pobreza en las mediciones oficiales en México. Una reflexión metodológica</t>
  </si>
  <si>
    <t>COLEF</t>
  </si>
  <si>
    <t>Economía, Histoia y Políticas Públicas</t>
  </si>
  <si>
    <t xml:space="preserve">
Peláez Herreros Oscar y Martínez Cuero J (2020) : Principales problemas del proyecto de la zona económica especial de Puerto Chiapas” en Peláez Óscar (coord.):Como un suspiro al viento: la Zona Económica Especial de Puerto de Chiapas y otros intentos de desarrollo imposible.. UNAM, México, pp. 93-120.</t>
  </si>
  <si>
    <t>Principales problemas del proyecto de la zona económica especial de Puerto Chiapas</t>
  </si>
  <si>
    <t>Julieta Martinez Cuero</t>
  </si>
  <si>
    <t>Martínez Cuero J y García Roberto (2020) : “Industrialización y maquiladoras en la frontera norte de México: Ciudad Juárez y Tijuana” en Fujigaki Esperanza et al. (eds.): México de 1930 a 2010: el contexto internacional y su impacto en la economía, la industria y el pensamiento económico. UNAM, México, pp. 253-398.</t>
  </si>
  <si>
    <t>Industrialización y maquiladoras en la frontera norte de México: Ciudad Juárez y Tijuana</t>
  </si>
  <si>
    <t>Cámara de diputados</t>
  </si>
  <si>
    <t>Economía, Sociología y Ciencia Política</t>
  </si>
  <si>
    <t>COVID-19, la crisis humanitaria que tendríamos que evitar. Algunas reflexiones desde las políticas públicas con enfoque de derechos</t>
  </si>
  <si>
    <t>Carlos Ricardo Aguilar Astorga</t>
  </si>
  <si>
    <t xml:space="preserve">Políticas Públicas y Ciencia Política </t>
  </si>
  <si>
    <t>Figueroa Romero, Raúl, Hernández Mar, Raúl y Olivero Cruz, Mejía. (2020). “Análisis del diseño e implementación de las políticas y programas públicos que impactan el medio ambiente”, en Muñoz Miguel, Olivia Leyva y Barrera Rojas, Ángel, Retos de la gobernanza en el México Contemporáneo, primera edición, Universidad Autónoma de Guerrero (UAGRO y Ediciones La Biblioteca, Pp. 183-208. ISBN: 978-607-8733-06-4.</t>
  </si>
  <si>
    <t>Análisis del diseño e implementación de las políticas y programas públicos que impactan el medio ambiente</t>
  </si>
  <si>
    <t xml:space="preserve">Raúl Figueroa Romero y Raúl Hernández Mar </t>
  </si>
  <si>
    <t>Políticas Públicas y Economía del sector público</t>
  </si>
  <si>
    <t>Hernández Mar, Raúl y Lara Caballero, Manuel. (2020). “El programa de estancias infantiles. Una innovación en la política social mexicana a través del uso de las asociaciones públicas privadas”, en Culebro Moreno, Jorge Enrique y García, Diana Vicher (Editores), Las Asociaciones Público-Privadas. Retos y dilemas para su implementación, Instituto Nacional de Administración Pública y UAM-Cuajimalpa, primera edición, México. Pp. 269-292. ISBN 978-607-9026-99-8.</t>
  </si>
  <si>
    <t>El programa de estancias infantiles. Una innovación en la política social mexicana a través del uso de las asociaciones públicas privadas</t>
  </si>
  <si>
    <t>Raúl Hernández Mar y Manuel Lara Caballero</t>
  </si>
  <si>
    <t>Cota Díaz, Elsa y Hernández Mar, Raúl. (2020). “Política de movilidad no motorizada en la Zona Metropolitana del Valle de Toluca. Un ejercicio de gobernanza”, en Navarrete Ulloa, Guevara Castillo y Arena Demerutis, Ángel (Coordinadores), Nuevas formas de acción pública metropolitana. Narrativas y modelos, primera edición, Zapopan, Jalisco. El Colegio de Jalisco y la Red Gobernanza Metropolitana. Pp. 329-366. ISBN RedGobMet 978-607-98992-1-9, Colijal 978-607-8657-62-9.</t>
  </si>
  <si>
    <t>Política de movilidad no motorizada en la Zona Metropolitana del Valle de Toluca. Un ejercicio de gobernanza</t>
  </si>
  <si>
    <t>Elsa Cota Díaz y Raúl Hernández Mar</t>
  </si>
  <si>
    <t>Políticas Públicas y Economía</t>
  </si>
  <si>
    <t>Rozga Luter, Ryszard E. y Hernández Mar, Raúl. (2020). “Infraestructura social de salud en el concepto de la Ciudad Inteligente en el nuevo contexto de las urgencias sanitarias”, en Martínez Pellegrini, S. E.; Sánchez Almanza, A.; Venegas Herrera, A. del C.; Amparo Tello, D.; e, Isaac Egurrola, J. E. (Coordinadores), Factores críticos y estratégicos en la interacción territorial. Desafíos actuales y escenarios futuros. Volumen I, Universidad Nacional Autónoma de México y Asociación Mexicana de Ciencias para el Desarrollo Regional A. C., primera edición, México. Pp. 37-56. ISBN UNAM 978-607-30-3812-6, AMECIDER 978-607-8632-13-8.</t>
  </si>
  <si>
    <t>Infraestructura social de salud en el concepto de la Ciudad Inteligente en el nuevo contexto de las urgencias sanitarias</t>
  </si>
  <si>
    <t>Ryszard E. Rozga Luter y Raúl Hernández Mar</t>
  </si>
  <si>
    <t>Antropología, Economía</t>
  </si>
  <si>
    <t>En Miriam Pillar Grossi y Rodrigo Toniol (editores), Cientistas Sociais
11/1/2021
Página 3 de 37
e o Corona Vírus. São Paulo/Florianópolis: Associação Nacional de
Pós-Graduação e Pesquisa em Ciências Sociais (ANPOCS)/Editora
Tribo da Ilha, 2020, pp. 103-105.
ISBN: 978-65-86602-13-5 (e-book)</t>
  </si>
  <si>
    <t>Medo global</t>
  </si>
  <si>
    <t>Universidad Católica de Temuco</t>
  </si>
  <si>
    <t>En Gonzalo Díaz Crovetto (editor), Antropología Contemporánea:
intersecciones, encuentros y reflexiones desde el Sur. Temuco, Chile:
Ediciones de la Universidad Católica de Temuco, 2020, pp. 39-62.
ISBN 978-956-9489-69-3</t>
  </si>
  <si>
    <t>La hegemonía del capitalismo electrónico-informático. La economía
de la carnada y el googleísmo.</t>
  </si>
  <si>
    <t>Tecnologico de Monterrey Campus Querétaro               Instituto politecnico Nacional</t>
  </si>
  <si>
    <t>Ciencias de los Alimentos Ingenieria</t>
  </si>
  <si>
    <t xml:space="preserve">Angiotensin-Converting Enzyme: Functions and Role in Disease. Nova Science Publications.Anaberta Cardador-Martínez y Cristian Jiménez-Martínez (Eds.). 436 pags.  ISBN: 978-1-53617-249-2 </t>
  </si>
  <si>
    <t>Anti-Obesity and antihypertensive peptides: its relationship to adipose tissue. Subitítulo: Angiotensin converting enzume functions and role in disease</t>
  </si>
  <si>
    <t>Erika B. León Espinosa      Cristian Jimenez Martinez                    Mayra Díaz Ramírez                                              Rosy G. Cruz Monterrosa                                   Adolfo A. Rayas Amor</t>
  </si>
  <si>
    <t>Bonča J., Kruchinin S. (eds) Advanced Nanomaterials for Detection of CBRN. NATO Science for Peace and Security Series A: Chemistry and Biology. Springer, Dordrecht. https://doi.org/10.1007/978-94-024-2030-2_10. Online ISBN: 978-94-024-2030-2. Print ISBN: 978-94-024-2029-6. Pp. 149-170.</t>
  </si>
  <si>
    <t>Ion Track Etching Revisited: Influence of Aging on Parameters of Irradiated Polymers as Required for Advanced Devices</t>
  </si>
  <si>
    <t>Ortiz I. y Quintero R. (Eds). 2020. Introducción a la Ingeniería Biológica. Editorial de la Universidad Autónoma Metropolitana, Cuajimalpa</t>
  </si>
  <si>
    <t>Biocatálisis: Enzimas y sus aplicaciones.</t>
  </si>
  <si>
    <t>Guzmán Ramos, K.R. (2020). Retos en la Salud Mental ante el COVID-19. En: Carmen Medel Palma, Abigail Rodríguez Nava; Giovanni R. Jiménez Bustos; Ricardo Martínez Rojas Rustrián (eds.) México ante el Covid-19: Acciones y Retos. Cámara de Diputados, LXIV legislatura; Consejo Editorial Cámara de Diputados; UAM. Pp. 81-90.</t>
  </si>
  <si>
    <t>Retos en la Salud Mental ante el COVID-19</t>
  </si>
  <si>
    <t>Kioko Guzmán Ramos</t>
  </si>
  <si>
    <t>Montiel Castro, A.J. (2020). Uso del tiempo y cohesión social durante la contingencia debida al SARS-COV-2: una perspectiva optimista del legado de un virus, en: Carmen Medel Palma, Abigail Rodríguez Nava; Giovanni R. Jiménez Bustos; Ricardo Martínez Rojas Rustrián (eds.) México ante el Covid-19: Acciones y Retos. Cámara de Diputados, LXIV legislatura; Consejo Editorial Cámara de Diputados; UAM. Pp. 41-52.</t>
  </si>
  <si>
    <t>Uso del tiempo y cohesión social durante la contingencia debida al SARS-COV-2: una perspectiva optimista del legado de un virus,</t>
  </si>
  <si>
    <t>Augusto Montiel Castro</t>
  </si>
  <si>
    <t>Hospital Genral de México</t>
  </si>
  <si>
    <t>Monroy A, Gómez-Laguna L. Aranda Flores C and Alavez S. “Insulin Resistance and cancer clinical and molecular evidence” en HAndbook of oxidatuve stress in Cancer (Chakraborti, Sajal, Ray, Bimal K, Roychowdrhury, Suchanta, eds.) Springer Nature. Aceptado.</t>
  </si>
  <si>
    <t>Insulin Resistance and cancer clinical and molecular evidence</t>
  </si>
  <si>
    <t>Silvestre Alavez Espidio</t>
  </si>
  <si>
    <t>Necesidad immperiosa de innocación de los enfoques de la eduación, en un entorno como el provocado por la pandemia mundial, originada por el coronavairus SARSCOV2
(COVID-19). Publicación: Libro: Prácticas educativas en la
UAM Lerma. Del aula física al aula digital. Aceptación: 2020/11/16.
Publicación: 2020/11/16. PAIS: México. Idioma: Español; Dr. Carlos
Ortega Laurel</t>
  </si>
  <si>
    <t>Necesidad immperiosa de innocación de los enfoques de la eduación, en un entorno como el provocado por la pandemia mundial, originada por el coronavairus SARSCOV2
(COVID-19)</t>
  </si>
  <si>
    <t>Ortega Laurel Carlos</t>
  </si>
  <si>
    <t>Francisco Pérez Martínez, Gabriel Soto Cortés , Edgar López Galván . La
adecuación del plan de estudios de la licenciatura en ingeniería en recursos
hídricos: sentando las bases para los nuevos planes de la DCBI en Innovación 
Educativa en educación superiror. Una mirada desde la UAM Lerma a 10
años de su fundación. Óscar Enrique Hernández Razo y Rafaela Blanca Silva López
(coordinadores). Ed. UAM Unidad Lerma, ISBN: 978-607-28-1811-8.
http://xogi.ler.uam.mx:10080/jspui/bitstream/20.500.12222/249/2/000269.pdf</t>
  </si>
  <si>
    <t>La
adecuación del plan de estudios de la licenciatura en ingeniería en recursos
hídricos: sentando las bases para los nuevos planes de la DCBI</t>
  </si>
  <si>
    <t>Francisco Pérez Martínez, Gabriel Soto Cortés , Edgar López Galván</t>
  </si>
  <si>
    <t>rancisco Pérez Martínez, Guillermo López Maldonado, Gabriel Soto Cortés . La
creación de los planes de estudios de las Licenciaturas en Ingeniería en
computación y telecomunicaciones y en sistemas mecatrónicos industriales:
consolidando la oferta innovadora de la División de Ciencias Básicas e Ingeniería
(DCBI) en Innovación educativa en educación superior. Una mirada
desde la UAM Lerma a 10 años de su fundación. Óscar Enrique Hernández Razo y
Rafaela Blanca Silva López (coordinadores). Ed. UAM Unidad Lerma, ISBN:
978-607-28-1811-8.
http://xogi.ler.uam.mx:10080/jspui/bitstream/20.500.12222/249/2/000269.pdf</t>
  </si>
  <si>
    <t xml:space="preserve">La
creación de los planes de estudios de las Licenciaturas en Ingeniería en
computación y telecomunicaciones y en sistemas mecatrónicos industriales:
consolidando la oferta innovadora de la División de Ciencias Básicas e Ingeniería
(DCBI) </t>
  </si>
  <si>
    <t>Francisco Pérez Martínez, Guillermo López Maldonado, Gabriel Soto Cortés</t>
  </si>
  <si>
    <t>Rafaela Blanca Silva López, Mónica Irene Silva López, Emilio Sordo Zabay, Dario
Eduardo Guaycochea Guglielmi, Gabriel Soto Cortés , Innovación educativa desde
el aula hasta el sistema de gestión digital: campus virtual de UAM Lerma en
Innovación educativa en educación superior. Una mirada desde la
UAM Lerma a 10 años de su fundación. Óscar Enrique Hernández Razo y Rafaela
Blanca Silva López (coordinadores). Ed. UAM Unidad Lerma, ISBN:
978-607-28-1811-8.
http://xogi.ler.uam.mx:10080/jspui/bitstream/20.500.12222/249/2/000269.pdf</t>
  </si>
  <si>
    <t xml:space="preserve">Innovación educativa desde
el aula hasta el sistema de gestión digital: campus virtual de UAM Lerma </t>
  </si>
  <si>
    <t>Rafaela Blanca Silva López, Mónica Irene Silva López, Emilio Sordo Zabay, Dario
Eduardo Guaycochea Guglielmi, Gabriel Soto Cortés</t>
  </si>
  <si>
    <t>De ser aSi, ¿cuál?</t>
  </si>
  <si>
    <t>CAPÍTULOS DE LIBROS PUBLICADOS DURANTE 2020</t>
  </si>
  <si>
    <t xml:space="preserve">Monreal, Ramírez, J. Fernando (2020), Máquinas para descomponer la mirada. Estudios sobre la historia 
de las artes electrónicas y digitales en México. México: Universidad Autónoma Metropolitana/Juan 
Pablo editores, Unidad Lerma. ISBN 978-607-28-1800-2 UAM, 978-607-711-578-6 Juan Pablo
Editor.
</t>
  </si>
  <si>
    <t xml:space="preserve">Máquinas para descomponer la mirada. Estudios sobre la historia de las artes electrónicas y digitales en México. </t>
  </si>
  <si>
    <t>Espacio inmersividad : miradas desde la transversalidad filosofía-arte-ciencia-tecnolo-
gía / Claudia Mosqueda Gómez y Edmar Olivares Soria, coordinadores. - - México : Univer-
sidad Autónoma Metropolitana : Juan Pablos Editor, 2020
1a. edición
210 p. : ilustraciones ; 20.5 x 26 cm
ISBN: 978-607-28-1896-5 UAM
ISBN: 978-607-711-593-9 Juan Pablos Editor
T. 1. Arte y tecnología</t>
  </si>
  <si>
    <t>Espacio Inmersividad: miradas desde la transversalidad arte-filosofía-ciencia-tecnología</t>
  </si>
  <si>
    <t>Edmar Olivares Soria</t>
  </si>
  <si>
    <t xml:space="preserve">Sánchez Cardona, Luz María y Ana Paula Sánchez Cardona (coordinadoras). (2020). Formas de resistencia: Siete experiencias de escucha y denuncia en las prácticas artísticas. UAM/Juan Pablos Editor. </t>
  </si>
  <si>
    <t>Formas de resistencia: Siete experiencias de escucha y denuncia en las prácticas artísticas.</t>
  </si>
  <si>
    <t>Sergui de la Vega Estrada, Ryszard Edward Rózga Luter y Guadalupue del Carmen Hoyos Castillo (2020). Factores críticos y estratégicos en la interacción territorial desafíos actuales y escenarios futuros. Vol. III.  IIE UNAM, AMECIDER, CDMX, ISBN: AMECIDER Colección: 978-607-8632-12-1, ISBN AMECIDER Volumen: 978-607-8632-16-9.</t>
  </si>
  <si>
    <t>Factores críticos y estratégicos en la interacción territorial desafíos actuales y escenarios futuros. Vol. III.</t>
  </si>
  <si>
    <t xml:space="preserve">Sociología, Psicología, Derecho, Antropología, Pedagogía, Filosofía, Comunicación, </t>
  </si>
  <si>
    <t>Güereca Torres, E. Raquel; Huacuz Elías,María Guadalupe; Martón Moreno, Eugenia. (Coordinadoras) Estrategias de intervención ante la violencia por motivos de género en las Instituciones de educación superior. UAM Lerma. Rectoría de Unidad
En: http://xogi.ler.uam.mx:10080/jspui/handle/20.500.12222/248</t>
  </si>
  <si>
    <t>Estrategias de Intervención ante la Violencia por motivos de género en las Instituciones de Educación Superior</t>
  </si>
  <si>
    <t>Eva Raquel Güereca Torres</t>
  </si>
  <si>
    <t>Impresa y electrónica</t>
  </si>
  <si>
    <t>Universidad ORT y UNIDOSC</t>
  </si>
  <si>
    <t xml:space="preserve"> Economía y Ciencias Políticas</t>
  </si>
  <si>
    <t>Zarco, Carlos, Muñoz, Humberto y Chávez Becker, Carlos (2020), Fortaleciendo una visión de derechos de las organizaciones de la sociedad civil, México: UNIDOSC-ORT, 87 pp. ISBN 978-607-95790-4-3.</t>
  </si>
  <si>
    <t>Fortaleciendo una visión de derechos de las organizaciones de la sociedad civil</t>
  </si>
  <si>
    <t>Carlos Gabriel Chávez Becker</t>
  </si>
  <si>
    <t>Educación, Tecnologías</t>
  </si>
  <si>
    <t>Hernández, Ó., &amp; Silva, R. (2020). Innovación Educativa en Educación
Superior. Una mirada desde la UAM Lerma a 10 años de su
fundación. Lerma de Villada: Universidad Autónoma Metropolitana,
Unidad Lerma.</t>
  </si>
  <si>
    <t>Innovación Educativa en Educación Superior. Una mirada desde la
UAM Lerma a 10 años de su fundación</t>
  </si>
  <si>
    <t>Oscar Enrique Hernández Razo</t>
  </si>
  <si>
    <t>Laguna Sánchez Gerardo Abel. Aguirre Guerrero Daniela (2020).Manual de prácticas: Laboratorio 
para el curso sistemas basados en Microcontroladores . UAM Lerma. Consejo Editorial DCBI. ISBN: 978-607-28-1958-0</t>
  </si>
  <si>
    <t>Manual de prácticas: Laboratorio 
para el curso sistemas basados en Microcontroladores</t>
  </si>
  <si>
    <t>Gerardo Abel Laguna Sánchez, 
Celso Sánchez Marquez</t>
  </si>
  <si>
    <t>Laguna Sánchez Gerardo Abel (2020). Empleo del trans-receptor AD936x y 
una plataforma SoC, como banco de pruebas, para el desarrollo de aplicaciones Software Defined Radio. UAM Lerma. Consejo Editorial DCBI. ISBN: 978-607-28-1957-3</t>
  </si>
  <si>
    <t>Empleo del trans-receptor AD936x y una plataforma SoC, 
como banco de pruebas, para el desarrollo de aplicaciones Software Defined Radio</t>
  </si>
  <si>
    <t>Gerardo Abel Laguna Sánchez</t>
  </si>
  <si>
    <t>LIBROS PUBLICADOS DURANTE 2020</t>
  </si>
  <si>
    <t>Rocha Iturbide Manuel (2020), ¿Arte al final...?. En la revista  "Perspectiva interdisciplinaria del laboratorio de creación musical", No. 4. UNAM:Ciudad de México.</t>
  </si>
  <si>
    <t>¿Arte al final...?</t>
  </si>
  <si>
    <t xml:space="preserve">Sánchez Cardona, L.M. (2020). “Intermittent Space: affective sonic constructs.” Unlikely Journal for Creative Arts. “Translating Ambiance: embodiment, practice, listening.” Jordan Lacey (guest editor.) Número 7. La Trobe University, The University of Melbourne, Victoria College of the Arts VCA. Melbourne, Australia. </t>
  </si>
  <si>
    <t>“Intermittent Space: affective sonic constructs.”</t>
  </si>
  <si>
    <t>Castro A, (2020), “Fuera de Si: Destierro en casa, un sistema algorítmico de discriminación”. En Cano, A. y Chávez, G. (Coords); Memoria de Resúmenes del IV Coloquio Internacional de las Culturas del Desierto. México: Red Multidisciplinaria de Estudios del Desierto/CONACYT/Universidad Autónoma de Ciudad Juárez. Pp. 81
 ISBN: 978-1-716-33033-9</t>
  </si>
  <si>
    <t>“Fuera de Si: Destierro en casa, un sistema algorítmico de discriminación”</t>
  </si>
  <si>
    <t>Annabel Castro Meagher</t>
  </si>
  <si>
    <t>Crane NJ, Castro A, Hernández Galindo S. Questioning the exceptionality of the exception: Annabel Castro’s ‘Outside in: exile at home’ (2018) in Cuernavaca. cultural geographies. 2021;28(1):185-192. doi:10.1177/1474474020931525</t>
  </si>
  <si>
    <t>Questioning the exceptionality of the exception: Annabel Castro’s ‘Outside in: exile at home’ (2018) in Cuernavaca</t>
  </si>
  <si>
    <t>Castro, Annabel. 2020. «Outside in: exile at home. An algorithmic discrimination system». In: Andrés Burbano; Ruth West (coord.) «AI, Arts &amp; Design: Questioning Learning Machines». Artnodes, Nº.26:  1-7. UOC. http://doi.org/10.7238/a.v0i26.3359
Número co-editado por: Universitat Oberta de Catalunya y Leonardo/The International Society for the Arts, Sciences and Technology
Artnodes, no. 26 (2020) ISSN 1695-5951</t>
  </si>
  <si>
    <t>Outside in: exile at home. An algorithmic discrimination system</t>
  </si>
  <si>
    <t>Memorias académicas 2020. Licenciatura en Arte y Comunicación Digitales. Coordinadoras: Mtra. Ana Carolina Robles Salvador / Dra. Mónica Francisca Benítez Dávila. Universidad Autónoma Metropolitana, Unidad Lerma, División de Ciencias Sociales y Humanidades, pág.115. ISBN en trámite.</t>
  </si>
  <si>
    <t>Inausencia</t>
  </si>
  <si>
    <t>Mónica Francisca Benítez Dávila</t>
  </si>
  <si>
    <t>Aguilar, C (2020) Reflexiones en torno a la pertinencia de las políticas públicas con enfoque de derechos: Retos y oportunidades frente al Covid-19. Reporte Cesop; Capítulo 4. ACEPTACION: 2020/03/03. PUBLICACION: 2020/05/01. VOLUMEN: Edición Especial. NUMERO: 132. PAG. INICIAL: 33. PAG. FINAL: 44. PAIS: México. IDIOMA: Español. 
Puede verse vía: http://bit.do/fKB3k</t>
  </si>
  <si>
    <t xml:space="preserve">Reflexiones en torno a la pertinencia de las políticas públicas con enfoque de derechos: Retos y oportunidades frente al Covid-19. </t>
  </si>
  <si>
    <t>UAM-AZC, IPN</t>
  </si>
  <si>
    <t>Política, Políticas públicas, sociología</t>
  </si>
  <si>
    <t xml:space="preserve">Martínez Mendoza, Abigail; Altamirano Santiago, Mijael y Cruz Herrea, Grecia. Actores sociales en la subcuenca del río Lerma en México. Insuficiencia de habilidades para enfrentar el problema público del agua. Revista Inclusiones Vol: 8 num Especial (2021): 01-14. </t>
  </si>
  <si>
    <t>Actores sociales en la subcuenca del río Lerma en México. Insuficiencia de habilidades para enfrentar el problema público del agua</t>
  </si>
  <si>
    <t>Políticas públicas, etnografía, sociología</t>
  </si>
  <si>
    <t xml:space="preserve">Martínez, M. A., Altamirano S. M.  (2020). “La política hídrica con perspectiva territorial: Valles Centrales de Oaxaca”, en Investigación Administrativa, vol. 49, núm. 126, 2020
Instituto Politécnico Nacional, México
Disponible en: http://www.redalyc.org/articulo.oa?id=456063405008 
</t>
  </si>
  <si>
    <t>La política hídrica con perspectiva territorial: Valles Centrales de Oaxaca</t>
  </si>
  <si>
    <t>IPN/UAEMX</t>
  </si>
  <si>
    <t>sociología, política, administración pública</t>
  </si>
  <si>
    <t xml:space="preserve">Altamirano, S., Hernández, J.; Martínez, A. (2020), “Capital Social, n la Construcción de La Democracia”, Orbis Orbis: revista de Ciencias Humanas. ESPECIAL (año 16). Noviembre. 20-30, www.revistaorbis.org / núm. </t>
  </si>
  <si>
    <t>Capital Social, En La Construcción De La Democracia</t>
  </si>
  <si>
    <t>Sociología y política</t>
  </si>
  <si>
    <t xml:space="preserve">Altamirano Santiago. M.,Martínez Mendoza, A. (2020). “Construir ciudadanía con base en los principios del capital social”, Revista Inclusiones, Vol: 7 nun: especial, p.340-354. </t>
  </si>
  <si>
    <t>Construir ciudadanía con base en los principios del capital social</t>
  </si>
  <si>
    <t>-</t>
  </si>
  <si>
    <t>Administración Pública</t>
  </si>
  <si>
    <t>Revista IAPEM, Toluca, Estado de México, ISSN 1665-2088</t>
  </si>
  <si>
    <t xml:space="preserve"> El uso de las TIC para el cobro electrónico en las administraciones </t>
  </si>
  <si>
    <t xml:space="preserve">Revista IAPEM, Toluca, Estado de México, ISSN 1665-2088 (está en proceso de edición). </t>
  </si>
  <si>
    <t xml:space="preserve">Coordinación intergubernamental para localizar los Objetivos de Desarrollo Sostenible en México </t>
  </si>
  <si>
    <t>BUAP</t>
  </si>
  <si>
    <t>Urbanismo y Economía</t>
  </si>
  <si>
    <t>Sánchez Ruiz, Gerardo y Mónica A. Sosa Juarico (2020) "Turismo, desarrollo local y reconfiguración urbano-arquitectónica en El Oro, Estado de México", en Topofilia, Revista de Arquitectura, Urbanismo y Territorios, del Instituto de Ciencias Sociales y Humanidades "Alfonso Vélez Pliego" | BUAP, Año XIII | No. 20 | Abril - Septiembre 2020.</t>
  </si>
  <si>
    <t>Turismo, desarrollo local y reconfiguración urbano-arquitectónica en El Oro, Estado de México</t>
  </si>
  <si>
    <t>Palmas, S., Rojano, T., &amp; Sutherland, R. (2020). Digital technologies
as a means of accessing powerful mathematical ideas. A study of
adults with low schooling in Mexico. Teaching Mathematics and its
Applications: An International Journal of the IMA.</t>
  </si>
  <si>
    <t>Digital technologies as a means of accessing powerful
mathematical ideas. A study of adults with low schooling in Mexico</t>
  </si>
  <si>
    <t>Palmas, S. (2020) Política, ideología y educación matemática. Nexos -
Educación. México</t>
  </si>
  <si>
    <t>Política, ideología y educación matemática</t>
  </si>
  <si>
    <t>López-Sandoval, M., &amp; Hernández-Razo, Ó. (2020). Local Strategies
and Models for Availability and Access to Information and
Communication Technologies in a Rural Elementary School in Mexico.
International Journal of Education and Development Using Information
and Communication Technology, 16(3), 35–49.</t>
  </si>
  <si>
    <t>Local Strategies and Models for Availability and Access to
Information and Communication Technologies in a Rural
Elementary School in Mexico</t>
  </si>
  <si>
    <t>Óscar Enrique Hernández Razo</t>
  </si>
  <si>
    <t>Morales, M. (2020). El papel de la mentoría en la construcción de la
imagen profesional. Sinéctica, Núm 55, 1-18.
https://doi: 10.31391/S2007-7033(2020)0055-013</t>
  </si>
  <si>
    <t>El papel de la mentoría en la construcción de la imagen profesional</t>
  </si>
  <si>
    <t>Mitzi Danae Morales Montes</t>
  </si>
  <si>
    <t>Plural. Antropologías desde América Latina y Caribe 3 (5) : 227-231.
ISSN: 2393-7483</t>
  </si>
  <si>
    <t>Gustavo Sergio Lins Ribeiro</t>
  </si>
  <si>
    <t>En Miriam Pillar Grossi y Rodrigo Toniol (editores), Cientistas Sociais
e o Corona Vírus. São Paulo/Florianópolis: Associação Nacional de
Pós-Graduação e Pesquisa em Ciências Sociais (ANPOCS)/Editora
Tribo da Ilha, 2020, pp. 103-105.
ISBN: 978-65-86602-13-5 (e-book)</t>
  </si>
  <si>
    <t>Medo Global</t>
  </si>
  <si>
    <t>Artículo publicado en el periódico "El Universal", Ciudad de México,
en 03 de abril de 2020.
https://www.eluniversal.com.mx/opinion/gustavo-lins-ribeiro/miedoglobal</t>
  </si>
  <si>
    <t>Artículo en el diccionario en-línea:
Anthropen: le dictionnaire francophone d'anthropologie ancré dans le
contemporain.
Anthropen.org, Paris, Éditions des archives contemporaines.,
DOI:https://doi.org/10.17184/eac.anthropen.133
https://www.anthropen.org/voir/Wcaa?r=le%20world%20council%20of
%20anthropological%20associations</t>
  </si>
  <si>
    <t>Le World Council of Anthropological Associations - Le WCAA
Calidad</t>
  </si>
  <si>
    <t>Artículo en el diccionario en línea
Anthropen: le dictionnaire francophone d'anthropologie ancré dans le
contemporain.
Anthropen.org, Paris, Éditions des archives contemporaines.,
DOI:https://doi.org/10.47854/INEB9285
https://www.anthropen.org/voir/Politiques%20anthropologiques
%20transnationales?r=politiques%20anthropologiques
%20transnationales</t>
  </si>
  <si>
    <t>Politiques Anthropologiques Transnationales</t>
  </si>
  <si>
    <t>López-Sandoval, M. y Hernández-Razo, O. (2020). Local Strategies
and Models for Availability and Access to Information and
Communication Technologies in a Rural Elementary School in Mexico.
International Journal of Education and Development using
Information and Communication Technology (IJEDICT), Special Issue.
IJEDICT url: http://ijedict.dec.uwi.edu</t>
  </si>
  <si>
    <t>María Guadalupe López Sandoval</t>
  </si>
  <si>
    <t>Facultad de Medicina Veterinaria y Zootecnia, UNAM / Instituto de Biología, UNAM</t>
  </si>
  <si>
    <t>Ecologia, Parasitología, Medicina Veterinaria</t>
  </si>
  <si>
    <t>Transbound Emerg Dis . doi: 10.1111/tbed.13962</t>
  </si>
  <si>
    <t>Molecular identification and phylogenetic characterization of influenza A virus at a wildlife-livestock interface in Mexico</t>
  </si>
  <si>
    <t>Heliot Zarza Villanueva</t>
  </si>
  <si>
    <t>Universidad Juarez Autonoma de Tabasco / Universidad Autonoma del Yucatán</t>
  </si>
  <si>
    <t>Revista Mexicana de Ciencias Pecuarias 11(2):565-575. https://doi.org/10.22319/rmcp.v11i2.5173</t>
  </si>
  <si>
    <t>Factores asociados al decomiso de hígados positivos a Fasciola sp. en una zona endémica del sureste de México.</t>
  </si>
  <si>
    <t>Ecologia, Medicina Veterinaria</t>
  </si>
  <si>
    <t>Genetics and Evolution 84:104475. https://doi.org/10.1016/j.meegid.2020.104475</t>
  </si>
  <si>
    <t>Phylogenetic characterization of a reassortant H5N2 influenza A virus from a resident Mexican duck (Anas diazi). Infection,</t>
  </si>
  <si>
    <t>International Journal for Parasitology: Parasites and Wildlife 13:72-79. https://doi.org/10.1016/j.ijppaw.2020.07.008</t>
  </si>
  <si>
    <t>Gastrointestinal helminths of waterfowl (Anatidae: Anatinae) in the Lerma marshes of central Mexico: Some pathological aspects.</t>
  </si>
  <si>
    <t>Universidad Michoacana / Universidad Autónoma Metropolitana Unidad Iztapalapa</t>
  </si>
  <si>
    <t>Matematicas, Medicina Veterinaria</t>
  </si>
  <si>
    <t>Revista De Matemática: Teoría Y Aplicaciones, 27(2), 367-382. https://doi.org/10.15517/rmta.v27i2.34430</t>
  </si>
  <si>
    <t>Funciones de Dulac para modelos matemáticos de la ecología.</t>
  </si>
  <si>
    <t>José Geiser Villavicencio Pulido</t>
  </si>
  <si>
    <t>Universidad del Papaloapan / Comité Oaxaqueño de Sanidad e Inocuidad Acuicola</t>
  </si>
  <si>
    <t>Aquaculture  520, https://doi.org/10.1016/j.aquaculture.2020.734955</t>
  </si>
  <si>
    <t>Proximity and density of neighboring farms and water supply, as risk factors for bacteriosis: A case study of spatial risk analysis in tilapia and rainbow trout farms of Oaxaca, Mexico</t>
  </si>
  <si>
    <t>José Geiser Villavicencio</t>
  </si>
  <si>
    <t xml:space="preserve">São Paulo State University / Universidad Nacional Autónoma de México / </t>
  </si>
  <si>
    <t>Biología, Medicina, Odontología</t>
  </si>
  <si>
    <t>Microbial Pathogenesis  doi.org/10.1016/j.micpath.2020.104657</t>
  </si>
  <si>
    <t>Antagonist effect of probiotic bifidobacteria on biofilms of pathogens associated with periodontaldisease</t>
  </si>
  <si>
    <t>Rina María González</t>
  </si>
  <si>
    <t>Nuclear Physics Institutte Czech Republic / Univertsidad Autonoma Metropolitana Iztapalapa</t>
  </si>
  <si>
    <t>Física, Microbiología</t>
  </si>
  <si>
    <t>Radiation Effects and Defects in Solids, 175(1-2): 7-25. DOI: 10.1080/10420150.2020.1718128</t>
  </si>
  <si>
    <t>Coupled chemical reactions in dynamic nanometric confinement: IX. Etched tracks with membranes made of calcium carbonate.</t>
  </si>
  <si>
    <t>Cymbella</t>
  </si>
  <si>
    <t>Macroalgas marinas de México. Visiones sobre su diversidad</t>
  </si>
  <si>
    <t>José Francisco Flores Pedroche</t>
  </si>
  <si>
    <t>Departamento de Biología Comparada, Facultad de Ciencias, UNAM,</t>
  </si>
  <si>
    <t>Pertinencia de la nomenclatura abierta en ficología</t>
  </si>
  <si>
    <t>¿LA IMPORTANCIA DE LLAMARSE…? La forma correcta para citar las iniciales de los autores en los nombres científicos</t>
  </si>
  <si>
    <t>Universidad Autónoma Metropolitana-Iztapalapa</t>
  </si>
  <si>
    <t>Diversidad de macroalgas marinas en México. Una actualización florística y nomenclatural</t>
  </si>
  <si>
    <t>Universidad Intercultural del Estado de México / Colegio de Postgraduados, Campus Montecillo / School of Forensic and Applied Sciences, University of
Central Lancashire</t>
  </si>
  <si>
    <t>Animal Biodiversity and Conservatión 43.1: 55–66, Doi: https://doi.org/10.32800/abc.2020.43.0055</t>
  </si>
  <si>
    <t>Coexistence of jaguar (Panthera onca) and pumas (Puma concolor) in a tropical forest in south-eastern Mexico</t>
  </si>
  <si>
    <t>José Cuauhtémoc Chávez Tovar</t>
  </si>
  <si>
    <t>Universidad Autónoma del Estado de Hidalgo / Universidad Autónoma de Guerrero</t>
  </si>
  <si>
    <t>Revista Méxicana de Biodiversidad 91: https://doi.org/10.22201/ib.20078706e.2020.91.3168</t>
  </si>
  <si>
    <t>Mamíferos medianos y grandes de la Sierra Madre del Sur de Guerrero, México: evaluación integral de la diversidad y su relación con las características ambientales</t>
  </si>
  <si>
    <t>Centro Interdisciplinario de Investigación para el Desarrollo Integral Regional Unidad Durango / Departamento de Zoología, Escuela Nacional de Ciencias Biológicas, Instituto Politécnico Nacional / Universidad Juárez Autónoma de Tabasco / Universidad Autonoma de Yucatán, otras</t>
  </si>
  <si>
    <t>Ecology and Evolution DOI: 10.1002/ece3.6245</t>
  </si>
  <si>
    <t>The Sonozotz project: Assembling an echolocation call library for bats in a megadiverse country</t>
  </si>
  <si>
    <t>University of Suffolk</t>
  </si>
  <si>
    <t>Ecology ISSN 0012-9658 http://oars.uos.ac.uk/id/eprint/1274</t>
  </si>
  <si>
    <t>NEOTROPICAL CARNIVORES: a data set on carnivore distribution in the Neotropics</t>
  </si>
  <si>
    <t>Departamento de Biologia de la Conservación, Estación Biológica de Doñana, Sevilla, España / Escuela de Biologia, Universidad Autónoma de Sinaloa, Culiacán, Mexico / Biology Department, Federal University of Maranhão, São Luís, Brazil / Panthera, New York, USA</t>
  </si>
  <si>
    <t>Ecología, Genética, Biología de la Conservación</t>
  </si>
  <si>
    <t>Integrative Zoology 4 September 2020 https://doi.org/10.1111/1749-4877.12486</t>
  </si>
  <si>
    <t>The differential genetic signatures related to climatic landscapes for jaguars and pumas on a continental scale</t>
  </si>
  <si>
    <t>Universidad Autónoma Metropolitana-Xochimilco. México</t>
  </si>
  <si>
    <t>Revista mexicana de ciencias agrícolas, ISSN 2007-0934, Vol. 11, Nº. 3, 2020, págs. 531-542</t>
  </si>
  <si>
    <t>Molecular characterization of rhizospheric bacteria associated with Echinocactus platyacanthus in greenhouse and wild</t>
  </si>
  <si>
    <t>Grupo de Ecología Genética, Estación Experimental del Zaidín, Consejo Superior de Investigaciones Científicas, Granada, España / Universidad Autónoma Metropolitana-Xochimilco. México</t>
  </si>
  <si>
    <t>Microbiología Química</t>
  </si>
  <si>
    <t>Front. Microbiol., 26 June 2020 | https://doi.org/10.3389/fmicb.2020.01424</t>
  </si>
  <si>
    <t>Composition, Structure, and PGPR
Traits of the Rhizospheric Bacterial Communities Associated With Wild and Cultivated Echinocactus platyacanthus and Neobuxbaumia polylopha</t>
  </si>
  <si>
    <t>Univ. Bordeaux</t>
  </si>
  <si>
    <t>Naneix F, Bakoyiannis I, Santoyo-Zedillo M, Bosch-Bouju C, Pacheco-Lopez G, Coutureau E, Ferreira G; OBETEEN Consortium. Chemogenetic silencing of hippocampus and amygdala reveals a double dissociation in periadolescent obesogenic diet-induced memory alterations. Neurobiol Learn Mem. 2020 Dec 1:107354. doi: 10.1016/j.nlm.2020.107354.</t>
  </si>
  <si>
    <t>Chemogenetic silencing of hippocampus and amygdala reveals a double dissociation in periadolescent obesogenic diet-induced memory alterations</t>
  </si>
  <si>
    <t>Gustavo Pacheco López
Kioko Guzmán Ramos</t>
  </si>
  <si>
    <t>UAEM ex</t>
  </si>
  <si>
    <t>Reyes-Lagos JJ, Pliego-Carrillo AC, Ledesma-Ramírez CI, Peña-Castillo MÁ, García-González MT, Pacheco-López G, Echeverría JC. Phase Entropy Analysis of Electrohysterographic Data at the Third Trimester of Human Pregnancy and Active Parturition. Entropy (Basel). 2020 Jul 22;22(8):798. doi: 10.3390/e22080798.</t>
  </si>
  <si>
    <t>Phase Entropy Analysis of Electrohysterographic Data at the Third Trimester of Human Pregnancy and Active Parturition</t>
  </si>
  <si>
    <t>Gustavo Pacheco López</t>
  </si>
  <si>
    <t>UAEMex, Instituto Nacional de Psiquiatría, ETH Zurich</t>
  </si>
  <si>
    <t>Montero-Nava JE, Pliego-Carrillo AC, Ledesma-Ramírez CI, Peña-Castillo MÁ, Echeverría JC, Pacheco-López G, Reyes- Lagos JJ., Analysis of the fetal cardio-electrohysterographic coupling at the third trimester of gestation in healthy women by Bivariate Phase-Rectified Signal Averaging, PLoS One. 2020 Jul 10;15(7):e0236123. doi: 10.1371/journal.pone.0236123.</t>
  </si>
  <si>
    <t>Analysis of the fetal cardio-electrohysterographic coupling at the third trimester of gestation in healthy women by Bivariate Phase-Rectified Signal Averaging</t>
  </si>
  <si>
    <t>Leiden University, Leiden University Medical Center</t>
  </si>
  <si>
    <t>Meeuwis SH, van Middendorp H, van Laarhoven AIM, van Leijenhorst C, Pacheco-Lopez G, Lavrijsen APM, Veldhuijzen DS, Evers AWM. Placebo and nocebo effects for itch and itch-related immune outcomes: A systematic review of animal and human studies, Neurosci Biobehav Rev. 2020 Jun;113:325-337. doi: 10.1016/j.neubiorev.2020.03.025.</t>
  </si>
  <si>
    <t>Placebo and nocebo effects for itch and itch-related immune outcomes: A systematic review of animal and human studies</t>
  </si>
  <si>
    <t>Montalvo-Jaramillo C, Pliego-Carrillo A, Peña-Castillo MP, Echeverría JC, Becerril-Villanueva E, Pavón L, Ayala-Yáñez R, González-Camarena R, Berg K, Wessel N, Pacheco-López G, Reyes-Lagos JJ., Comparison of fetal heart rate variability by symbolic dynamics at the third trimester of pregnancy and low-risk parturition, Heliyon 4 (2020) e03485. doi: 10.1016/j. heliyon.2020.e03485</t>
  </si>
  <si>
    <t>Comparison of fetal heart rate variability by symbolic dynamics at the third trimester of pregnancy and low-risk parturition</t>
  </si>
  <si>
    <t> Institute of Psychology, Leiden University, Erasmus University Rotterdam</t>
  </si>
  <si>
    <t>Skvortsova A, Veldhuijzen DS, de Rover M, Pacheco-López G, Bakermans-Kranenburg M, van IJzendoorn M, Chavannes NH, van Middendorp H, Andrea Evers A, Effects of oxytocin administration and conditioned oxytocin on brain activity: an fMRI study. PLoS One. 2020 Mar 19;15(3):e0229692. doi: 10.1371/journal.pone.0229692. eCollection 2020.</t>
  </si>
  <si>
    <t>Effects of oxytocin administration and conditioned oxytocin on brain activity: an fMRI study</t>
  </si>
  <si>
    <t>INER, ETH Zurich, University of Bordeaux, UNAM, Children’s Hospital of Mexico (HIM) Federico Gómez</t>
  </si>
  <si>
    <t>García-Gómez L, Romero-Rebollar C, Hartmann C, Siegrist M, Ferreira G, Gutierrez-Aguilar R, Villalpando S and Pacheco-Lopez G (2020) Food Disgust Scale: Spanish Version. Front. Psychol. 11:165. doi: 10.3389/fpsyg.2020.00165.</t>
  </si>
  <si>
    <t xml:space="preserve"> Food Disgust Scale: Spanish Version</t>
  </si>
  <si>
    <t>Gómez- Linton, Alavez S. et al. Effect of an Achiote (bixa orellana) seeds lipophilic extract on lifespan and stress resistance in Caenorhabditis elegans. Aceptado en Planta Médica</t>
  </si>
  <si>
    <t xml:space="preserve"> Effect of an Achiote (bixa orellana) seeds lipophilic extract on lifespan and stress resistance in Caenorhabditis elegans</t>
  </si>
  <si>
    <t>UNAM, Instituto Tecnológico de Conkal, Universidad Autónoma de la Ciudad de México</t>
  </si>
  <si>
    <t>Gómez-Linton, D.R., Navarro-Ocaña, A., Román-Guerrero, A. et al. Environmentally friendly achiote seed extracts with higher δ-tocotrienol content have higher in vitro and in vivo antioxidant activity than the conventional extract. J Food Sci Technol (2020). https://doi.org/10.1007/s13197-020-04764-0</t>
  </si>
  <si>
    <t>Environmentally friendly achiote seed extracts with higher δ-tocotrienol content have higher in vitro and in vivo antioxidant activity than the conventional extract</t>
  </si>
  <si>
    <t>Centro de Investigación en Matemáticas, Hospital General de México</t>
  </si>
  <si>
    <t>Vargas, P., Moreles, M.A., Peña, J. et al. Estimation and SVM classification of glucose-insulin model parameters from OGTT data: a comparison with the ADA criteria. Int J Diabetes Dev Ctries (2020). https://doi.org/10.1007/s13410-020-00851-2</t>
  </si>
  <si>
    <t>Estimation and SVM classification of glucose-insulin model parameters from OGTT data: a comparison with the ADA criteria.</t>
  </si>
  <si>
    <t>Texs A&amp;M, UNAM</t>
  </si>
  <si>
    <t>Goméz-Linton, D., Navarro-Ocaña, A., Alavez, S., Pinzón-López, L., Trejo-Aguilar, G., &amp; Pérez-Flores, L. (2019). Effect of sonication on the content of bixin, norbixin, total phenols and antioxidant activity of extracts of five achiote accessions. Revista Mexicana De Ingeniería Química, 19(3), 1083-1094. https://doi.org/10.24275/rmiq/Alim916</t>
  </si>
  <si>
    <t>Effect of sonication on the content of bixin, norbixin, total phenols and antioxidant activity of extracts of five achiote accessions</t>
  </si>
  <si>
    <t>Arroyo-Quiroz C, Brunauer R, Alavez S. Factors associated with healthy aging in septuagenarian and nonagenarian Mexican adults. Maturitas. 2020 Jan;131:21-27. doi: 10.1016/j.maturitas.2019.10.008. Epub 2019 Oct 19.</t>
  </si>
  <si>
    <t>Factors associated with healthy aging in septuagenarian and nonagenarian Mexican adults</t>
  </si>
  <si>
    <t>UNAM, Instituto Nacional de Psiquiatría, Hospital Psiquiátrico Infantirl Dr. Juan N. Navarro</t>
  </si>
  <si>
    <t>Rossetti M.F., Ulloa R.E., Mayer Villa, P, Palacios- Cruz L., De la Peña F.R., Hudson, R. (2020) The ball search field task in the evaluation of methylphenidate treatment of children with attention deficit/hyperactivity disorder. Journal of Psychiatry Research Nov; 293:113403.</t>
  </si>
  <si>
    <t>The ball search field task in the evaluation of methylphenidate treatment of children with attention deficit/hyperactivity disorder</t>
  </si>
  <si>
    <t>Pablo Mayer Villa</t>
  </si>
  <si>
    <t>Talavera-Peña, A. K., Vargas-Nuñez, B. I., Figueroa-López, C. G., García-Méndez, M., &amp; Meda-Lara, R. M. (2020). Intervención psicoeducativa para modificar ansiedad, depresión y calidad de vida en candidatos a revascularización coronaria. Psicología y Salud, 30(1), 59-71.</t>
  </si>
  <si>
    <t xml:space="preserve"> Intervención psicoeducativa para modificar ansiedad, depresión y calidad de vida en candidatos a revascularización coronaria</t>
  </si>
  <si>
    <t>Ana Karen Talavera Peña</t>
  </si>
  <si>
    <t>Massachusetts Institute of Technology                             King's College London</t>
  </si>
  <si>
    <t>https://doi.org/10.1007/s11483-020-09651-x</t>
  </si>
  <si>
    <t>Passive Internalization of bioactive b-casein Peptides into Phospholipid (POPC) Bilayers. FreeEnergy Landscapes from Unbiased Equilibrium MD Simulations at us - Time Scale.</t>
  </si>
  <si>
    <t>Eduardo Jardón-Valadez  Charles H. Chen, Mariano García-Garibay          Judith Jiménez-Guzmán, Martin B. Ulmschneider</t>
  </si>
  <si>
    <t>Università degli Studi della Basilicata, 85100, Potenza, Italy                               Universidad Autónoma de Tamaulipas                        Universidad Autónoma del Estado de Morelos                      UNAM                                   Colegio de Postgraduados. Campus Montecillo</t>
  </si>
  <si>
    <t>https://www.researchgate.net/publication/344661508_River_Buffalo_Meat_Production_and_Quality_Sustainability_Productivity_Nutritional_and_Sensory_Properties</t>
  </si>
  <si>
    <t>River Buffalo Meat Production and Quality: Sustainability, Productivity, Nutritional and Sensory Properties</t>
  </si>
  <si>
    <t>Isabel Guerrero-Legarreta  Fabio Napolitano, Rosy Cruz-Monterrosa     Daniel Mota-Rojas, Patricia Mora-Medina, Efrén Ramírez-Bribiesca       Aldo Bertoni Jesús Berdugo-Gutiérrez, Ada Braghieri</t>
  </si>
  <si>
    <t>Ciencias de los Alimentos Neurofisiologia</t>
  </si>
  <si>
    <t>http://dx.doi.org/10.31893/jabb.21003</t>
  </si>
  <si>
    <t>Thermal biology in river buffalo in the humid tropics: neurophysiological and behavioral responses assessed by infrared thermography</t>
  </si>
  <si>
    <t>Daniel Mota-Rojas Fabio Napolitano  Ada Braghieri Isabel Guerrero-Legarreta Aldo Bertoni                       Julio Martínez-Burnes, Rosy Cruz-Monterrosa, Jocelyn Gómez               Efren Ramírez-Bribiesca, Hugo Barrios-García Nancy José                 Adolfo Álvarez, Patricia Mora-Medina Agustín Orihuela</t>
  </si>
  <si>
    <t>UNAM                                   Colegio de Postgraduados. Campus Montecillo</t>
  </si>
  <si>
    <t xml:space="preserve">    DOI: 10.6000/1927-520X.2019.08.03.18</t>
  </si>
  <si>
    <t>Scientific Findings on the Quality of River Buffalo Meat and Prospects for Future Studies</t>
  </si>
  <si>
    <t>Rosy Cruz-Monterrosa, Daniel Mota-Rojas, Efren Ramirez-Bribiesca  Patricia Mora-Medina Isabel Guerrero-Legarreta</t>
  </si>
  <si>
    <t xml:space="preserve"> https://doi.org/10.1080/23144599.2020.1821574 </t>
  </si>
  <si>
    <t>Physiological responses of pigs to preslaughter handling: infrared and thermal imaging applications</t>
  </si>
  <si>
    <t>Salvador Flores-Peinado, Daniel Mota-Rojas, Isabel Guerrero-Legarreta Patricia Mora-Medina         Rosy Cruz-Monterrosa, Jocelyn Gómez-Prado, María Guadalupe Hernández, Jesús Cruz-Playas           Julio Martínez-Burnes</t>
  </si>
  <si>
    <t>Colegio de Postgraduados. Campus Montecillo         UTNBA, Facultad Regional de Buenos Aires, Argentina             El Colegio de la Frontera Sur (ECOSUR) Departamento de Producción Animal y Pasturas, Urugay</t>
  </si>
  <si>
    <t xml:space="preserve">    DOI: 10.1016/j.livsci.2020.104347</t>
  </si>
  <si>
    <t>Influence of supplemental dietary copper in high roughage rations on nutrient digestibility and methane emission in Holstein bulls</t>
  </si>
  <si>
    <t>Victor H.Sánchez-Sáncheza Vinisa Saynes-Santillana, José I.Gereb         Rosy G.Cruz-Monterrosa GuillermoJiménez-Ferrerd Laura Astigarragae CeciliaLoza Juliana Padilla, EfrénRamírez-Bribiesca</t>
  </si>
  <si>
    <t>Centro de Investigación y Asistencia en Tecnología y Diseño del Estado de Jalisco (CIATEJ), Sede Suretse</t>
  </si>
  <si>
    <t xml:space="preserve"> https://doi.org/10.1080/87559129.2019.1630635</t>
  </si>
  <si>
    <t>Trends in Capsaicinoids Extraction from Habanero Chili Pepper (Capsicum Chinense Jacq.): Recent Advanced Techniques</t>
  </si>
  <si>
    <t>Miriam Fabiola Fabela-Morón Juan C. Cuevas-Bernardino Teresa Ayora-Talavera, Neith Pacheco</t>
  </si>
  <si>
    <t>https://pubmed.ncbi.nlm.nih.gov/33172144/</t>
  </si>
  <si>
    <t>Rheological and Antimicrobial Properties of Chitosan and Quinoa Protein Filmogenic Suspensions with
Thyme and Rosemary Essential Oils</t>
  </si>
  <si>
    <t>Monserrat Escamilla-García Raquel A. Ríos-Romo, Armando Melgarejo-Mancilla Mayra Díaz-Ramírez, Hilda M. Hernández-Hernández Aldo, Amaro-Reyes Prospero Di Pierro 
Carlos Regalado-González</t>
  </si>
  <si>
    <t>https://onlinelibrary.wiley.com/doi/abs/10.1002/cche.10330</t>
  </si>
  <si>
    <t>Endogenous enzymes of triticale used as natural sweeteners of wheat-triticale
cookies</t>
  </si>
  <si>
    <t>Daniel Arizmendi-Cotero, Miguel A. Bernal-Estrada  Aurelio Dominguez-Lopez  Mayra Díaz-Ramírez, Nestor Ponce-García, Adriana Villanueva-Carvajal</t>
  </si>
  <si>
    <t>https://www.ciad.mx/estudiosociales/index.php/es/article/view/890</t>
  </si>
  <si>
    <t>Efecto del tamaño de partícula y del contenido de amilosa en la textura de tamales elaborados con mezclas de maíz (Zea mayz), triticale (X. Triticosecale Wittmack) y arroz (Oryza sativa)</t>
  </si>
  <si>
    <t>Claudia Nayeli López-Tapia Aurelio Dominguez-Lopez  Mayra Díaz-Ramírez, Adriana Villanueva-Carvajal</t>
  </si>
  <si>
    <t>https://www.revista.ccba.uady.mx/ojs/index.php/TSA/article/view/3261/1453</t>
  </si>
  <si>
    <t>Factors driving the adoption of maize silage and insights to improve extension activities towards small-scale dairy farmers in central Mexico</t>
  </si>
  <si>
    <t>Carlos Galdino Martínez-Garcia Adolfo Armando Rayas-Amor Julieta Gertrudis Estrada-Flores Anastacio García-Martínez Felipe López-González, Carlos Manuel Arriaga-Jordan</t>
  </si>
  <si>
    <t>doi:10.1017/S0014479720000319</t>
  </si>
  <si>
    <t>Use of information and communication technologies in small-scale dairy production systems in central Mexico</t>
  </si>
  <si>
    <t xml:space="preserve">Juan de Dios García-Villegas Anastacio García-Martínez Carlos Manuel Arriaga-Jordán Monica Elizama Ruiz-Torres Adolfo Armando Rayas-Amor Peter Dorward                Carlos Galdino Martínez-García </t>
  </si>
  <si>
    <t>PROBOSQUE Estado de Mexico                                           UAEMex</t>
  </si>
  <si>
    <t>https://doi.org/10.32854/agrop.v13i10.1873</t>
  </si>
  <si>
    <t>Seed analysis of Dichromanthus aurantiacus, terrestrial orchid from Toluca valley, México</t>
  </si>
  <si>
    <t>Sandoval Reyes, M.A. Aguilar Morales  Armandina De la Cruz Olvera Antonio Laguna Cerda, Rosy G. Cruz Monterrosa, Judith Jiménez Guzmán, Mariano García Garibay     Carlos G. Martínez García, Adolfo A. Rayas Amor</t>
  </si>
  <si>
    <t>https://doi.org/10.32854/agrop.v13i10.1846</t>
  </si>
  <si>
    <t xml:space="preserve">Acondicionamiento y evaluación de tratamientos de desinfección para la micropropagación de Sagittaria macrophylla zucc. procedente de las Ciénegas del Rio Lerma. </t>
  </si>
  <si>
    <t xml:space="preserve">Julio C. Martínez De la Cruz María A. Aguilar Morales Armandina De la Cruz Olvera Rosy G. Cruz Monterrosa    Mayra Diaz Ramírez      Judith Jiménez Guzmán, Mariano García Garibay, Genaro C. Miranda de la Lama Erika B. León Espinoza    Miriam F. Fabela Moron </t>
  </si>
  <si>
    <t>https://doi.org/ 10.32854/agrop.vi.1726</t>
  </si>
  <si>
    <t>Estudio de la actividad biológica de hidrolizados proteicos de Vicia faba L.</t>
  </si>
  <si>
    <t xml:space="preserve">Erika Berenice León-Espinosa  Cristian, Jiménez- Martínez, Rosy Gabriela Cruz-Monterrosa Adolfo Armando Rayas-Amor Judith Jiménez-Guzmán, Mayra Díaz-Ramírez, Miriam Fabiola Fabela-Morón </t>
  </si>
  <si>
    <t>Instituto Politecnico Nacional</t>
  </si>
  <si>
    <t>https://doi.org/ 10.32854/agrop.vi.1727</t>
  </si>
  <si>
    <t>Actividad antihipertensiva de péptidos de zeína extraídos de maíz (Zea mays L.) criollo (azul y rojo) del Estado de México</t>
  </si>
  <si>
    <t>Alan Uriel García-Campos, Mayra Díaz-Ramírez, Georgina Calderón-Domínguez Rosy Gabriela Cruz-Monterrosa Adolfo Armando Rayas-Amor Judith Jiménez-Guzmán      Andrea Yazmín Guadarrama-Lezama Ma. de la Paz Salgado-Cruz, Mariano García-Garibay, Erika B. León Espinosa</t>
  </si>
  <si>
    <t>https://doi.org/ 10.32854/agrop.vi.1728</t>
  </si>
  <si>
    <t>Caracterización físico-química de maíz (Zea mays L.) criollo (azul y rojo) del Estado de México.</t>
  </si>
  <si>
    <t>Alan Uriel García-Campos, Rosy Gabriela Cruz-Monterrosa, Adolfo Armando Rayas-Amor Judith Jiménez-Guzmán, Miriam Fabiola Fabela-Morón Ma. de la Paz Salgado-Cruz Alejandro de Jesús Cortés-Sánchez, Adriana Villanueva-Carvajal Mayra Díaz-Ramírez.</t>
  </si>
  <si>
    <t>Colegio de Postgraduados campus Montesillo</t>
  </si>
  <si>
    <t>https://doi.org/ 10.32854/agrop.vi.1730</t>
  </si>
  <si>
    <t>Calidad de la carne en corderos suplementados con tres concentraciones de zinc en una dieta energética</t>
  </si>
  <si>
    <t xml:space="preserve">Lira Casas-Raymundo, J. Efrén Ramírez-Bribiesca, Adolfo A. Rayas-Amor, Mayra Diaz-Ramírez              Erika León-Espinosa, Judith Jiménez-Guzmán, Miriam F Fabela-Morón       Rosy G. Cruz-Monterrosa </t>
  </si>
  <si>
    <t>https://doi.org/ 10.32854/agrop.vi.1688</t>
  </si>
  <si>
    <t>Evaluation of the sensory quality and level of acceptance of formulations of carrot soup
microemulsified with inulin and milk whey protein concentrate</t>
  </si>
  <si>
    <t>Miriam Fabiola Fabela Morón     Mayra Díaz-Ramírez, Judith Jiménez-Guzmán, Rosy G. Cruz-Monterrosa, Adolfo A. Rayas-Amor, Erika B. León-Espinosa, María Mena-Martínez         Mariano García-Garibay</t>
  </si>
  <si>
    <t xml:space="preserve">https://doi.org/10.32854/agrop.vi.1729
</t>
  </si>
  <si>
    <t>Análisis fisicoquímico y proteínico de la pasta de chapulín (Sphenarium purpurascens Charpentier)</t>
  </si>
  <si>
    <t xml:space="preserve">Eliza G. Arcos-Estrada, Mayra Díaz-Ramírez, Judith Jiménez-Guzmán   Miriam F. Fabela-Morón, Adolfo A. Rayas-Amor, Erika B. León-Espinosa Mariano García-Garibay, Rosy G. Cruz-Monterrosa </t>
  </si>
  <si>
    <t>Algunas claves para la transformación digital gubernamental. Publicación:
UGOB. Aceptación: 2020/08/20; Publicación: 2020/10/01; Nº: 28; pp. inicial: 19;
pp. final: 22: México. Idioma: Español; Dr. Carlos Ortega Laurel</t>
  </si>
  <si>
    <t>Algunas claves para la transformación digital gubernamental</t>
  </si>
  <si>
    <t>¿Cómo gobernar la innovación y la Transformación Digital?. Publicación: UGOB.
Aceptación: 2020/02/01; Publicación: 2020/03/01. Nº 26; pp. inicial: 28; pp final:
31; México. Idioma: Español; Dr Carlos Ortega Laurel.</t>
  </si>
  <si>
    <t>¿Cómo gobernar la innovación y la Transformación Digital?</t>
  </si>
  <si>
    <t>El Gobierno Como Consumidor Inteligente. Publicación: UGOB. Aceptación:
2019/11/30. Publicación: 01/01/2020; Nº: 25. pp. inicial: 23. Pp final: 27; México;
Idioma: Español; Dr Carlos Ortega Laurel.</t>
  </si>
  <si>
    <t>El Gobierno Como Consumidor Inteligente</t>
  </si>
  <si>
    <t>Metodología de estimación agregada "gruesa" de los ingresos fiscales".
Publicación: Revista Mexicana de Economía y Finanzas (REMEF).
Aceptación: 2020/11/11. Publicación: 2020/11/11. País: México.
Idioma: Español; Dr. Carlos Ortega Laurel</t>
  </si>
  <si>
    <t>Metodología de estimación agregada "gruesa" de los ingresos fiscales".</t>
  </si>
  <si>
    <t>El nombre: derecho humano relacionado al interés superior de los infantes. Publicación: Derecho Global.
Aceptación: 2020/11/18. Publicación: 2020/11/18. País: México.
Idioma: Español; Dr. Carlos Ortega Laurel</t>
  </si>
  <si>
    <t>El nombre: derecho humano relacionado al interés superior de los infantes</t>
  </si>
  <si>
    <t>El Estado como consumidor inteligente para consumar compras públicas
de innovación. Publicación: PAAKAT: Revista de Tecnología y
Sociedad. Aceptación: 2020/10/30. Publicación: 2020/10/30.
País: México. Idioma: Espanol; Dr. Carlos Ortega Laurel.</t>
  </si>
  <si>
    <t>El Estado como consumidor inteligente para consumar compras públicas
de innovación</t>
  </si>
  <si>
    <t>Universidad Autónoma de Ciudad Juárez</t>
  </si>
  <si>
    <t>Project based learning on B.Learning for integral programs courses. Publicación: International Academy of
Technology, Education and Development. Cidad: Valencia.
Capítulo: 1. Aceptación: 2019/12/17. Publicación: 2020/03/04.
Vol: 1. Núm: 1. Pags.: 9059-9064.
País: España. Idioma: Inglés; 14th International Technology, Education
and Development Conference.
https://library.iated.org/view/MENDEZGURROLA2020PRO
Coautores:I.I. Méndez-Gurrola, E. Sánchez-Corral, A. Solís-Chávez;
Dra. Rafaela Blanca Silva López</t>
  </si>
  <si>
    <t>Project based learning on B.Learning for integral programs courses</t>
  </si>
  <si>
    <t xml:space="preserve"> Silva López Rafaela Blanca</t>
  </si>
  <si>
    <t>Big academic open course: Thinking styles and approval percentages.
Publicación: The International Academy of Technology, Education and
Development (IATED). Ciudad: Valencia. Capítulo: 1. Aceptación:
2019/12/27. Publicación: 2020/03/04. Vol: 1. Núm: 1.
Pags.:9125-9129. País: España. Idioma: Inglés.
14th International Technology, Education and Development
Conference.https://library.iated.org/view/MENDEZGURROLA2020PRO
Coautores:Iris Iddaly Méndez-Gurrola, Hugo Pablo Leyva; Dra.
Rafaela Blanca Silva López</t>
  </si>
  <si>
    <t>Big academic open course: Thinking styles and approval percentages</t>
  </si>
  <si>
    <t>Comparative Methodologies for Evaluation of Ontology Design.
Subtítulo: Advances in Computational Intelligence. Publicación:
Lecture Notes in Artificial Intelligence 12469 Subseries of Lecture Notes
in Computer Science. Ciudad: CDMX. Capítulo: 1. Aceptación:
2020/08/06; Publicación: 2020/10/12; Vol: 12469; Núm:
1. Pags.:92-102; País: México. Idioma: Inglés.
https://link.springer.com/chapter/10.1007/978-3-030-60887-3_9; Scopus; Coautores:Iris Iddaly Méndez-Gurrola, Hugo Pablo-Leyva; Dra.
Rafaela Blanca Silva López</t>
  </si>
  <si>
    <t>Methodologies for Evaluation of Ontology Design</t>
  </si>
  <si>
    <t>Rafaela Blanca Silva López</t>
  </si>
  <si>
    <t>Universidad Autónoma de la Ciudad de México</t>
  </si>
  <si>
    <t>ADVNETLAB Methodology: how to improve quality in software
development and engineering projects. Publicación: IEEE Xplore.
Ciudad: Quito. Capítulo: I. Aceptación: 2020/07/20.
Publicación 2020/10/13. Vol.: 1. Núm: 1. Pags.:
903-908. País: Ecuador. Idioma: Inglés; 2020 IEEE
ANDEAN CONFERENCE (IEEE ANDESCON 2020) BEST PAPER:
Education in Engineering Track. BEST PAPER OF THE CONFERENCE.
COAUTOR(ES): Jose-Ignacio Castillo-Velazquez; Dra. Rafaela Blanca
Silva López</t>
  </si>
  <si>
    <t>ADVNETLAB Methodology: how to improve quality in software
development and engineering projects.</t>
  </si>
  <si>
    <t>ANL9i Board: A Balanced Scorecard Designed for young STEM
Professors and Researchers. Publicación: IEEE. Ciudad: Lima.
Capítulo: 1. Aceptación: 2020/09/18. Publicación: 2020/12/30.
Vol.: 1. Núm: 1. Pags: 1-4. País: Perú.
IDIOMA: Inglés. ICACIT es el evento más importante en acreditación y
educación en ingeniería y Computación de Latinoamérica.
https://ieeexplore.ieee.org/abstract/document/9271983; COAUTOR(ES):
Jose-Ignacio Castillo-Velazquez; Dra. Rafaela Blanca Silva López</t>
  </si>
  <si>
    <t>ANL9i Board: A Balanced Scorecard Designed for young STEM
Professors and Researchers</t>
  </si>
  <si>
    <t>Instituto Politécnico Nacional</t>
  </si>
  <si>
    <t>DLMV, JSG. Título: PI regulation of the aeromechanical model of a direct-drive wind turbine. Aceptación: 2020/11/06. Publicación: 2020/11/19. Pags.:1-5. Coautores: E. LICEAGA-CASTRO, J.U. LICEAGA-CASTRO.</t>
  </si>
  <si>
    <t>PI regulation of the aeromechanical model of a direct-drive wind turbine</t>
  </si>
  <si>
    <t>Martínez Vázquez Daniel Librado, Sandoval Gutiérrez Jacobo</t>
  </si>
  <si>
    <t>Instituto Politécnico Nacional,
UNITEC</t>
  </si>
  <si>
    <t>JSG. Título: Micro Artificial Immune System for Traffic Light Control. Publicación: Applied Sciences. Aceptación: 2020/09/29. Publicación: 2020/11/09. Vol: 10. Núm. 21. Pags.: 1-13. País: Suiza. Idioma: Inglés. Coautores: R. Galvan-Correa, M. Olguin-Carbajal, J.C. Herrera-Lozada, J.F. Serrano-Talamantes, R. Cadena-Martinez, C. Aquino-Ruíz.</t>
  </si>
  <si>
    <t>Micro Artificial Immune System for Traffic Light Control</t>
  </si>
  <si>
    <t>Sandoval Gutiérrez Jacobo</t>
  </si>
  <si>
    <t>JSG. Título: Accelerated triangulation algorithm to create graphic 3D objects. Publicación: Dyna. New technologies. Aceptación: 2020/05/13. Publicación: 2020/10/02. Vol.: 7. Núm: 1. Pags.: 1-18. País: España. Idioma: Español. COAUTOR(ES): J.A. Álvarez-Cedillo, F. Martínez-Piñón, M. Aguilar Fernández, T. Álvarez-Sánchez</t>
  </si>
  <si>
    <t>Accelerated triangulation algorithm to create graphic 3D objects</t>
  </si>
  <si>
    <t>Instituto Politécnico Nacional
Instituto Tecnológico de Tlalnepantla del Tecnológico Nacional de México</t>
  </si>
  <si>
    <t>JSG, DLMV. Performance comparisons of bio-micro genetic algorithms on robot locomotion. Publicación: Applied Sciences. Aceptación: 2020/05/27. Publicación: 2020/06/02. Vol.: 10. Núm: 3863. Pags 1-21. País: Suiza. Idioma: Inglés. Coautores: F.A. Chávez-Estrada, J.C. Herrera-Lozada, M. Olguín-Carbajal, M. Hérnandez-Bolaños, I. Rivera-Zarate.</t>
  </si>
  <si>
    <t>Performance comparisons of bio-micro genetic algorithms on robot locomotion</t>
  </si>
  <si>
    <t>Sandoval Gutiérrez Jacobo, Martínez Vázquez Daniel Librado</t>
  </si>
  <si>
    <t>Instituto Interamericano de Tecnología y Ciencias de Agua
Instituto Nacional de Investigaciones Nucleares
Escuela Nacional de Ciencias Biológicas, Instituto Politécnico Nacional</t>
  </si>
  <si>
    <t>Castañeda-Juárez, M.; Antonio Castillo-Suárez, L.; Martínez-Miranda, V.; Tatiana
Almazán-Sánchez, P.; Linares-Hernández, I.; Lugo-Lugo, V. ; Esparza-Soto, M.;
Santoyo-Tepole, F. Oxidation of N-Acetyl-Para-Aminophenol (Acetaminophen) by a
Galvanic Fenton and Solar Galvanic Fenton Processes. Solar Energy 2020 , 199 ,
731–741. https://doi.org/10.1016/j.solener.2020.02.070 . (Q1, índice h=167)</t>
  </si>
  <si>
    <t>Oxidation of N-Acetyl-Para-Aminophenol (Acetaminophen) by a
Galvanic Fenton and Solar Galvanic Fenton Processes.</t>
  </si>
  <si>
    <t>Lugo Lugo Violeta</t>
  </si>
  <si>
    <t>GONZÁLEZ BLANCO, Gehovana; BERISTAIN CARDOSO, Ricardo . Sistema
FAHUS para el saneamiento de canales contaminados. UNIVERSITARIA , [S.l.], v.
3, n. 22, p. 28-29, abr. 2020. ISSN 2594-004X. Disponible en:
&lt; https://revistauniversitaria.uaemex.mx/article/view/14320 &gt;</t>
  </si>
  <si>
    <t>Sistema
FAHUS para el saneamiento de canales contaminados</t>
  </si>
  <si>
    <t>Beristain Cardoso Ricardo</t>
  </si>
  <si>
    <t>Velasco-Garduño, O.; Martínez, M. E.; Gimeno, M.; Tecante, A.;
Beristain-Cardoso, R. ; Shirai, K. Copper Removal from Wastewater by a
Chitosan-Based Biodegradable Composite. Environ Sci Pollut Res 2020 , 27 (23),
28527–28535. https://doi.org/10.1007/s11356-019-07560-2 . (Q2, índice h=98)</t>
  </si>
  <si>
    <t>Copper Removal from Wastewater by a
Chitosan-Based Biodegradable Composite</t>
  </si>
  <si>
    <t>Facultad de Ciencias. Universidad Autónoma del Estado de México</t>
  </si>
  <si>
    <t>Velasco-Garduño, O.; González-Blanco, G.; Fajardo-Ortiz, M. D. C.;
Beristain-Cardoso, R. Influence of Metronidazole on Activated Sludge Activity.
Environ Technol 2020 , 1–8. https://doi.org/10.1080/09593330.2020.1714746 . (Q2,
índice h=71)</t>
  </si>
  <si>
    <t>Influence of Metronidazole on Activated Sludge Activity</t>
  </si>
  <si>
    <t>Facultad de Ciencias. Universidad Autónoma del Estado de Méxic</t>
  </si>
  <si>
    <t>Gómez-Paredes, M. D.; Hernández-Rodríguez, L. A.; López-Ortega, J.;
González-Blanco, G.; Beristain-Cardoso, R. Industrial Wastewater Treatment by
Anaerobic Digestion Using a Solar Heater as Renewable Energy for
Temperature-Control. Revista Mexicana de Ingeniería Química 2020 , 19 (1), 9–16.
https://doi.org/10.24275/rmiq/IA1853 . (2019 Impact factor: 1.139, 5 year impact
factor: 0.949)</t>
  </si>
  <si>
    <t>Industrial Wastewater Treatment by
Anaerobic Digestion Using a Solar Heater as Renewable Energy for
Temperature-Control</t>
  </si>
  <si>
    <t xml:space="preserve">Tecnológico Nacional de México/Instituto Tecnológico de Toluca
Instituto Interamericano de Tecnología y Ciencias del Agua
</t>
  </si>
  <si>
    <t>Ramírez-Carranza, D. R.; Macedo-Miranda, G.; González-Blanco, G.;
Mireya-Martínez, S.; González-Juárez, J. C.; Beristain-Cardoso, R. Effect of Fe (II)
Concentration on Metronidazole Degradation by Fenton Process: Performance and
Kinetic Study. MRS Adv. 2020 , 5 (62), 3265–3272.
https://doi.org/10.1557/adv.2020.406 .</t>
  </si>
  <si>
    <t>Effect of Fe (II)
Concentration on Metronidazole Degradation by Fenton Process: Performance and
Kinetic Study</t>
  </si>
  <si>
    <t>Instituto Nacional de Ciencias Médicas y Nutrición Salvador Zubirán
Institut National de Recherche pour l'Agriculture, l'Alimentation et l'Environnement (INRAE), Centre National de la Recherche Scientifique (CNRS), Université de Tours, France.</t>
  </si>
  <si>
    <t>Zariñán, T.; Mayorga, J.; Jardón-Valadez, E. ; Gutierrez-Sagal, R.;
Maravillas-Montero, J. L.; Mejía-Domínguez, N. R.; Martínez-Luis, I.; Yacini-Torres,
O. G.; Cravioto, M.-D.-C.; Reiter, E.; Ulloa-Aguirre, A. A Novel Mutation in the FSH
Receptor (I423T) Affecting Receptor Activation and Leading to Primary Ovarian
Failure. J Clin Endocrinol Metab 2020 . https://doi.org/10.1210/clinem/dgaa782 . (Q1,
índice h=343)</t>
  </si>
  <si>
    <t>Novel Mutation in the FSH
Receptor (I423T) Affecting Receptor Activation and Leading to Primary Ovarian
Failure.</t>
  </si>
  <si>
    <t>Jardón Valadez Héctor Eduardo</t>
  </si>
  <si>
    <t>King’s College London</t>
  </si>
  <si>
    <t>Jardón-Valadez, E. ; Chen, C. H.; García-Garibay, M.; Jiménez-Guzmán, J.;
Ulmschneider, M. B. Passive Internalization of Bioactive β-Casein Peptides into
Phospholipid (POPC) Bilayers. Free Energy Landscapes from Unbiased Equilibrium
MD Simulations at Μs-Time Scale. Food Biophysics 2020 .
https://doi.org/10.1007/s11483-020-09651-x . (Q1 y Q2, índice h=45)</t>
  </si>
  <si>
    <t>Passive Internalization of Bioactive β-Casein Peptides into
Phospholipid (POPC) Bilayers. Free Energy Landscapes from Unbiased Equilibrium
MD Simulations at Μs-Time Scale</t>
  </si>
  <si>
    <t>Department of Internal Medicine,
 Instituto Nacional de Ciencias Médicas y Nutrición Salvador Zubirán
UNAM
IPN</t>
  </si>
  <si>
    <t>Carrillo-Vázquez, D. A.; Jardón-Valadez, E. ; Torres-Ruiz, J.; Juárez-Vega, G.;
Maravillas-Montero, J. L.; Meza-Sánchez, D. E.; Domínguez-López, M. L.; Varela, J.
C. A.; Gómez-Martín, D. Conformational Changes in Myeloperoxidase Induced by
Ubiquitin and NETs Containing Free ISG15 from Systemic Lupus Erythematosus
Patients Promote a Pro-Inflammatory Cytokine Response in CD4+ T Cells. Journal
of Translational Medicine 2020 , 18 (1), 429.
https://doi.org/10.1186/s12967-020-02604-5 . (Q1, índice h=100)</t>
  </si>
  <si>
    <t>Conformational Changes in Myeloperoxidase Induced by
Ubiquitin and NETs Containing Free ISG15 from Systemic Lupus Erythematosus
Patients Promote a Pro-Inflammatory Cytokine Response in CD4+ T Cells</t>
  </si>
  <si>
    <t>University 
of Baghdad</t>
  </si>
  <si>
    <t>Abdul-Majeed, G. H.; Al-Dunainawi, Y.; Soto-Cortes, G. ; Al-Sudani, J. A. Neural
Network Model To Predict Slug Frequency of Low-Viscosity Two-Phase Flow. SPE
Journal 2020 . https://doi.org/10.2118/204228-PA . (Q1, índice h=94)</t>
  </si>
  <si>
    <t>Neural
Network Model To Predict Slug Frequency of Low-Viscosity Two-Phase Flow</t>
  </si>
  <si>
    <t>Soto Cortés Gabriel</t>
  </si>
  <si>
    <t xml:space="preserve"> University 
of Tulsa
Universidad de los Andes
Universidad Juárez Autónoma De Tabasco</t>
  </si>
  <si>
    <t>Effects of High
Oil Viscosity on Oil-gas Downward Flow in Deviated Pipes. Part 2: Holdup and
Pressure Gradient.</t>
  </si>
  <si>
    <t>Effects of High
Oil Viscosity on Oil-Gas Downward Flow in Deviated Pipes. Part 1: Experimental
Setup and Flow Pattern Transitions.</t>
  </si>
  <si>
    <t>Universidad 
Veracruzana</t>
  </si>
  <si>
    <t>Two-Phase Flow-Patterns
Identification in Oil/Gas Pipelines Based on Fractal Analysis.</t>
  </si>
  <si>
    <t>Abdul-Majeed, G. H.; Firouzi, M.; Soto-Cortes, G . Prediction of Slug Frequency for
Medium Liquid Viscosity Two-Phase Flow in Vertical, Horizontal, and Inclined Pipes.
SPE Production &amp; Operations 2020 , 35 (04), 885–894.
https://doi.org/10.2118/202473-PA . (Q2, índice h=51)</t>
  </si>
  <si>
    <t>Prediction of Slug Frequency for
Medium Liquid Viscosity Two-Phase Flow in Vertical, Horizontal, and Inclined Pipes</t>
  </si>
  <si>
    <t>ARTÍCULOS PUBLICADOS DURANTE 2020</t>
  </si>
  <si>
    <t>Artículos, Capítulos y Libros</t>
  </si>
  <si>
    <r>
      <t xml:space="preserve">Aguilar Astorga, Carlos Ricardo. (2020) "COVID-19, la crisis humanitaria que tendríamos que evitar. Algunas reflexiones desde las políticas públicas con enfoque de derechos"; en: Medel et al (2020) </t>
    </r>
    <r>
      <rPr>
        <i/>
        <sz val="11"/>
        <rFont val="Calibri"/>
        <family val="2"/>
        <scheme val="minor"/>
      </rPr>
      <t>México ante el Covid-19: Acciones y retos</t>
    </r>
    <r>
      <rPr>
        <sz val="11"/>
        <rFont val="Calibri"/>
        <family val="2"/>
        <scheme val="minor"/>
      </rPr>
      <t xml:space="preserve">. Cámara de Diputados LXIV Legislatura – Universidad Autónoma Metropolitana. 
Disponible en: http://bit.do/PPenfoqueDDHH , http://bit.do/fLqqt , http://bit.do/PPenfoqueDDHH_Covid  </t>
    </r>
  </si>
  <si>
    <r>
      <t xml:space="preserve">Rozga Luter, Ryszard E. (2020). Análisis comparativo de casos de estudio de los territorios inteligentes sustentables en diferentes contextos territoriales. En: Marcela Virginia Santana Juárez at. al. (Coords) </t>
    </r>
    <r>
      <rPr>
        <i/>
        <sz val="11"/>
        <rFont val="Calibri"/>
        <family val="2"/>
        <scheme val="minor"/>
      </rPr>
      <t>Ordenación territorial: una revisión desde los objetivos de desarrollo sostenible</t>
    </r>
    <r>
      <rPr>
        <sz val="11"/>
        <rFont val="Calibri"/>
        <family val="2"/>
        <scheme val="minor"/>
      </rPr>
      <t>, Universidad Autónoma del Estado de México, Toluca, Edo. de Méx., 2020, ISBN: 978-607-633-216-0.</t>
    </r>
  </si>
  <si>
    <t>EC.L.CBI.a.002.20</t>
  </si>
  <si>
    <t>Procesos Prodcutivos</t>
  </si>
  <si>
    <t>EC.L.CBI.c.001.20</t>
  </si>
  <si>
    <t>09:00 - 17:00</t>
  </si>
  <si>
    <t>EC.L.CBI.b.001.20</t>
  </si>
  <si>
    <t>23/22/2020</t>
  </si>
  <si>
    <t>CB.005.20</t>
  </si>
  <si>
    <t>EC.L.CBI.a.003.20</t>
  </si>
  <si>
    <t>ING.007.20</t>
  </si>
  <si>
    <t>Luisel Jonathan Torres Cortes</t>
  </si>
  <si>
    <t>EC.L.CBI.a.004.20</t>
  </si>
  <si>
    <t>CB.007.20</t>
  </si>
  <si>
    <t>Jonathan Omega Escobedo Alva</t>
  </si>
  <si>
    <t>EC.L.CBI.b.004.20</t>
  </si>
  <si>
    <t>CB.009.20</t>
  </si>
  <si>
    <t>Gabriela Duran Meza</t>
  </si>
  <si>
    <t>EC.L.CBI.b.002.20</t>
  </si>
  <si>
    <t>9:00-17:00</t>
  </si>
  <si>
    <t>ING.004.20</t>
  </si>
  <si>
    <t>EC.L.CBI.b.003.20</t>
  </si>
  <si>
    <t>ING.005.20</t>
  </si>
  <si>
    <t>José Alberto Macias Vargas</t>
  </si>
  <si>
    <t>EC.L.CBI.c.002.20</t>
  </si>
  <si>
    <t>9:00-13:00</t>
  </si>
  <si>
    <t>CB.006.20</t>
  </si>
  <si>
    <t>EC.L.CBI.c.003.20</t>
  </si>
  <si>
    <t>ING.006.20</t>
  </si>
  <si>
    <t>Víctor Eduardo Quiroz Velazquez</t>
  </si>
  <si>
    <t>EC.L.CBI.c.004.20</t>
  </si>
  <si>
    <t>13:00-17:00</t>
  </si>
  <si>
    <t>CB.008.20</t>
  </si>
  <si>
    <t>Cancelado por contigencia sanitaria por COVID 19</t>
  </si>
  <si>
    <t>CO.L.CBI.a.001.20</t>
  </si>
  <si>
    <t>10:00 a 18:00</t>
  </si>
  <si>
    <t>Fracción XII, artículo 118 RIPPPA</t>
  </si>
  <si>
    <t>EC.L.CBS.a.001.20</t>
  </si>
  <si>
    <t>CD.CBS.L.03.20</t>
  </si>
  <si>
    <t>Bio. Noé Flores Hernández</t>
  </si>
  <si>
    <t>06/07/202</t>
  </si>
  <si>
    <t>EC.L.CBS.c.002.20</t>
  </si>
  <si>
    <t>CD.CBS.L.07.20</t>
  </si>
  <si>
    <t>Dra. Corinne Jennifer Montes Rodríguez</t>
  </si>
  <si>
    <t>EC.L.CBS.c.001.20</t>
  </si>
  <si>
    <t>CD.CBS.L.08.20</t>
  </si>
  <si>
    <t>Dra. Dulce María Díaz Sosa</t>
  </si>
  <si>
    <t>EC.L.CBS.c.003.20</t>
  </si>
  <si>
    <t>CD.CBS.L.04.20</t>
  </si>
  <si>
    <t>EC.L.CBS.b.001.20</t>
  </si>
  <si>
    <t>CD.CBS.L.10.20</t>
  </si>
  <si>
    <t>Dra. Miriam Fabiola Fabela Moron</t>
  </si>
  <si>
    <t>EC.L.CSH.b.001.20</t>
  </si>
  <si>
    <t>COMD.DCSH.003/2020</t>
  </si>
  <si>
    <t>EC.L.CSH.b.002.20</t>
  </si>
  <si>
    <t>COMD.DCSH.004/2020</t>
  </si>
  <si>
    <t>EC.L.CSH.c.001.20</t>
  </si>
  <si>
    <t>COMD.DCSH.001/2020</t>
  </si>
  <si>
    <t>EC.L.CSH.c.002.20</t>
  </si>
  <si>
    <t>COMD.DCSH.002/2020</t>
  </si>
  <si>
    <t>EC.L.CSH.c.003.20</t>
  </si>
  <si>
    <t>09:00 a 14:00 y 16:00 a 19:00</t>
  </si>
  <si>
    <t>COMD.DCSH.005/2020</t>
  </si>
  <si>
    <t>Dr. José Omar Pérez Baños</t>
  </si>
  <si>
    <t>Mtra. Alba Alejandra Lira García</t>
  </si>
  <si>
    <t>Dr. Pablo Ranchero Ventura</t>
  </si>
  <si>
    <t>Mtra. Elsa Cecilia Cota Díaz</t>
  </si>
  <si>
    <t>Fuente: Oficina de la Dirección de División (DCBI, DCBS, DCSH)</t>
  </si>
  <si>
    <t>CONCURSOS CURRICULARES (Información al 31 de Dic de 2020)</t>
  </si>
  <si>
    <t>al 31 de diciembre de 2020</t>
  </si>
  <si>
    <t>Asignadas 2020</t>
  </si>
  <si>
    <t>Pagadas 2020</t>
  </si>
  <si>
    <t>Torneo Voleibol tercias</t>
  </si>
  <si>
    <t>Toreno de baloncesto</t>
  </si>
  <si>
    <t>Torneo de fútbol 5</t>
  </si>
  <si>
    <t>Toreno de fútbol 7</t>
  </si>
  <si>
    <t>Torneo Universitarios vs. UMB (fútbol 7, baloncesto y voleibol)</t>
  </si>
  <si>
    <t>Programa de Entrenamientos deportivos (Baloncesto, futbol y voleibol)</t>
  </si>
  <si>
    <t>Programa de Evaluaciones físicas  (1 proceso)</t>
  </si>
  <si>
    <r>
      <t xml:space="preserve">Programa Inducción a la Vida Universitaria  PIVU (2 procesos) </t>
    </r>
    <r>
      <rPr>
        <b/>
        <sz val="11"/>
        <rFont val="Calibri"/>
        <family val="2"/>
        <scheme val="minor"/>
      </rPr>
      <t xml:space="preserve">Modalidad Virtual </t>
    </r>
  </si>
  <si>
    <t xml:space="preserve">Préstamo de material deportivo </t>
  </si>
  <si>
    <t>Programa de actividades recreativas (artes marciales, atletismo, entrenamiento funcional)</t>
  </si>
  <si>
    <t>Núm. de eventos</t>
  </si>
  <si>
    <t>* Estos servicios se cuentan por usuario atendido, que en algunos casos se repite.
** Los equipos son de futbol, voleibol y basquetbol, en  rama varonil y femenil</t>
  </si>
  <si>
    <t>*** Solo se toma en cuenta el periodo enero a marzo, debido a la pandemia del COVID 19</t>
  </si>
  <si>
    <t xml:space="preserve">Nuevo ingreso </t>
  </si>
  <si>
    <t>Reposición</t>
  </si>
  <si>
    <t xml:space="preserve">CREDENCIALES EMITIDAS PARA ALUMNOS POR GÉNERO </t>
  </si>
  <si>
    <t>PROFESORES BAJO ACUERDO DEL RECTOR GENERAL (11/2015 - 11/2017 - 07/2020)</t>
  </si>
  <si>
    <t>Mtro. Edmundo Gerardo Urbina Medal</t>
  </si>
  <si>
    <t>Iztapalapa</t>
  </si>
  <si>
    <t>11/2017</t>
  </si>
  <si>
    <t>Mtro. Andres Moctezuma Barragán</t>
  </si>
  <si>
    <t>19-O</t>
  </si>
  <si>
    <t>2020-I</t>
  </si>
  <si>
    <t>2020-P</t>
  </si>
  <si>
    <t>Fuente: Rectoría de Unidad - Coordinación de Enlace Académico - Oficina de Apoyo al Programa de Movilidad de Alumnos, UAM Lerma</t>
  </si>
  <si>
    <t xml:space="preserve">2015
</t>
  </si>
  <si>
    <t xml:space="preserve">2016
</t>
  </si>
  <si>
    <t xml:space="preserve">2017
</t>
  </si>
  <si>
    <t xml:space="preserve">2018
</t>
  </si>
  <si>
    <t xml:space="preserve">2019
</t>
  </si>
  <si>
    <t xml:space="preserve">2020
</t>
  </si>
  <si>
    <t>2015-2020</t>
  </si>
  <si>
    <t>2020/2019</t>
  </si>
  <si>
    <t>2020/2018</t>
  </si>
  <si>
    <t>Fuente: Rectoría General - Dirección de Sistemas Escolares - Departamento de Admisión, con base en los datos de la Tabla de Aspirantes 2020., considera Estados 3 (aceptado en su primera opción de carrera) y (8 aceptado en otra carrera)</t>
  </si>
  <si>
    <t>Incluye Estado 17= Cancelado por promedio menor a 7. El aspirante se presenta al examen y en la revisión posterior se detecta que no cumple con el promedio. Se considera a los aspirante registrados y presentados a examen, así como a aquellos a los que el examen se les canceló 
Fuente: Elaborado con base en la información proporcionada por: Rectoría General - Dirección de Sistemas Escolares - Departamento de Admisión, con base en los datos de la Tabla de Aspirantes 2020.</t>
  </si>
  <si>
    <t>Fuente: Elaborado con base en la información proporcionada por: Rectoría General - Dirección de Sistemas Escolares - Departamento de Admisión, con base en los datos de la Tabla de Aspirantes 2020.</t>
  </si>
  <si>
    <t>Puntaje PO = Puntaje ponderado a partir del puntaje del examen y el promedio de procedencia. Está en una escala de 0 a 1000. Este es el puntaje empleado para la selección de aspirantes</t>
  </si>
  <si>
    <t>Dr. Carlos Alejandro Torner Aguilar</t>
  </si>
  <si>
    <t xml:space="preserve">Dr. Héctor Bernardo Escalona Buendía  </t>
  </si>
  <si>
    <t xml:space="preserve">c </t>
  </si>
  <si>
    <t>20-P</t>
  </si>
  <si>
    <t>11/2017 y 07/2020</t>
  </si>
  <si>
    <t>Clave de la UEA</t>
  </si>
  <si>
    <t>Nombre de la UEA</t>
  </si>
  <si>
    <t>Créditos</t>
  </si>
  <si>
    <t>Trimestre en que se impartió</t>
  </si>
  <si>
    <t xml:space="preserve">Nombre del profesor o profesora </t>
  </si>
  <si>
    <t>Número económico</t>
  </si>
  <si>
    <t>Tipo de contratación</t>
  </si>
  <si>
    <t>Clave del grupo</t>
  </si>
  <si>
    <t>Mecánica Clásica</t>
  </si>
  <si>
    <t>Determinado</t>
  </si>
  <si>
    <t>08:00-09:30</t>
  </si>
  <si>
    <t>C-3</t>
  </si>
  <si>
    <t>09:30-11:00</t>
  </si>
  <si>
    <t>PPTGDS03</t>
  </si>
  <si>
    <t>11:00-12:30</t>
  </si>
  <si>
    <t>C-7</t>
  </si>
  <si>
    <t>Indeterminado</t>
  </si>
  <si>
    <t>08:00-11:00</t>
  </si>
  <si>
    <t>H-5</t>
  </si>
  <si>
    <t>Callejo Mercado Claudia</t>
  </si>
  <si>
    <t>A-7</t>
  </si>
  <si>
    <t>Miranda Campos Karen Samara</t>
  </si>
  <si>
    <t>SITGDS02</t>
  </si>
  <si>
    <t>Ecuaciones Diferenciales</t>
  </si>
  <si>
    <t>P-3</t>
  </si>
  <si>
    <t>Administración de Organizaciones</t>
  </si>
  <si>
    <t>Introducción a la ISMI</t>
  </si>
  <si>
    <t>Martínez Vázquez Daniel Librado</t>
  </si>
  <si>
    <t>15:30-17:00</t>
  </si>
  <si>
    <t xml:space="preserve">Estática </t>
  </si>
  <si>
    <t>14:00-15:30</t>
  </si>
  <si>
    <t>A-4</t>
  </si>
  <si>
    <t xml:space="preserve">Estructura de la Materia </t>
  </si>
  <si>
    <t>O-1</t>
  </si>
  <si>
    <t>Reacciones Químicas</t>
  </si>
  <si>
    <t>Visitante</t>
  </si>
  <si>
    <t>Bussy Anne Laure Sabine</t>
  </si>
  <si>
    <t>RTTBCP02</t>
  </si>
  <si>
    <t>C-8</t>
  </si>
  <si>
    <t>Materiales</t>
  </si>
  <si>
    <t>Álgebra Lineal</t>
  </si>
  <si>
    <t>Salazar Laureles José Luís</t>
  </si>
  <si>
    <t>Cálculo Diferencial</t>
  </si>
  <si>
    <t>Pérez Martínez Francisco</t>
  </si>
  <si>
    <t>12:30-14:00</t>
  </si>
  <si>
    <t>AMTGDS03</t>
  </si>
  <si>
    <t>B-6</t>
  </si>
  <si>
    <t>Termodinámica de Soluciones</t>
  </si>
  <si>
    <t>Reyes Mercado Yuri</t>
  </si>
  <si>
    <t>Ondas, Calor y Fluidos</t>
  </si>
  <si>
    <t>Hernández Zapata Ernesto</t>
  </si>
  <si>
    <t>B-3</t>
  </si>
  <si>
    <t>Cálculo Integral</t>
  </si>
  <si>
    <t>Introducción a la Microbiología</t>
  </si>
  <si>
    <t>12:30-15:30</t>
  </si>
  <si>
    <t>Ecología</t>
  </si>
  <si>
    <t>González González José Tenoch</t>
  </si>
  <si>
    <t>Canales y Sistemas de Drenaje</t>
  </si>
  <si>
    <t>Felix Felix Jesús Ramiro</t>
  </si>
  <si>
    <t>Mecánica de Fluidos Avanzada</t>
  </si>
  <si>
    <t>Procesos de Tratamiento Secundario</t>
  </si>
  <si>
    <t>Hidrogeología</t>
  </si>
  <si>
    <t>Cultura del Agua</t>
  </si>
  <si>
    <t>Reyes Gutiérrez Lázaro Raymundo</t>
  </si>
  <si>
    <t>Gobernabilidad</t>
  </si>
  <si>
    <t>Blásquez Martínez Lidia Ivonne</t>
  </si>
  <si>
    <t>OPTIND</t>
  </si>
  <si>
    <t>Control de la Inundación y Manejo Integral de Cuencas</t>
  </si>
  <si>
    <t>RTOPTV01</t>
  </si>
  <si>
    <t>Sistemas Avanzados de Tratamiento</t>
  </si>
  <si>
    <t>RTOPTP51</t>
  </si>
  <si>
    <t>Diseño y Construcción de Pozos</t>
  </si>
  <si>
    <t>Química Universitaria</t>
  </si>
  <si>
    <t>Pablo Leyva Hugo</t>
  </si>
  <si>
    <t>UATBCS03</t>
  </si>
  <si>
    <t>Electricidad y Magnetismo</t>
  </si>
  <si>
    <t>Escobedo Alva Jonathan Omega</t>
  </si>
  <si>
    <t>Cálculo de Varias Variables</t>
  </si>
  <si>
    <t>Automatización y Control</t>
  </si>
  <si>
    <t>09:30-12:30</t>
  </si>
  <si>
    <t>G-12</t>
  </si>
  <si>
    <t>Métodos Numéricos</t>
  </si>
  <si>
    <t>Emprendimiento Social</t>
  </si>
  <si>
    <t>Márquez Sánchez Celso</t>
  </si>
  <si>
    <t>SILLLP01</t>
  </si>
  <si>
    <t>Programación Aplicada</t>
  </si>
  <si>
    <t>B-7</t>
  </si>
  <si>
    <t>Diseño Lógico Avanzado</t>
  </si>
  <si>
    <t>Aguirre Guerrero Daniela</t>
  </si>
  <si>
    <t>D-4</t>
  </si>
  <si>
    <t>Algoritmos y Estructuras de Datos</t>
  </si>
  <si>
    <t>Dispositivos Electrónicos</t>
  </si>
  <si>
    <t>Sistemas Basados en Microcontroladores</t>
  </si>
  <si>
    <t>Laguna Sánchez Gerardo Abel</t>
  </si>
  <si>
    <t>Circuitos Eléctricos II</t>
  </si>
  <si>
    <t>Matemáticas para la Ingeniería en Computación y Telecomunicaciones</t>
  </si>
  <si>
    <t>Acondicionamiento de Señales Eléctricas</t>
  </si>
  <si>
    <t>Urbina Medal Edmundo Gerardo</t>
  </si>
  <si>
    <t>Acuerdo RG</t>
  </si>
  <si>
    <t>Señales y Sistemas</t>
  </si>
  <si>
    <t xml:space="preserve">Ortega Laurel Carlos </t>
  </si>
  <si>
    <t xml:space="preserve">Introducción a Ing. en Computación y Telecomunicaciones </t>
  </si>
  <si>
    <t>LITECS02</t>
  </si>
  <si>
    <t>Zavala Ruíz Jesús María</t>
  </si>
  <si>
    <t>Programación Orientada a Objetos</t>
  </si>
  <si>
    <t>Silva López Rafaela Blanca</t>
  </si>
  <si>
    <t>Campos Electromagnéticos</t>
  </si>
  <si>
    <t>Comunicaciones Analógicas</t>
  </si>
  <si>
    <t xml:space="preserve">Sistemas Operativos </t>
  </si>
  <si>
    <t>Comunicaciones Digitales</t>
  </si>
  <si>
    <t>Proyecto Integrador: Ciencia Básica, IRH</t>
  </si>
  <si>
    <t>Proyecto Integrador: Ciencias de la Ingeniería, IRH</t>
  </si>
  <si>
    <t>Proyecto de Integración I</t>
  </si>
  <si>
    <t>Proyecto de Integración II</t>
  </si>
  <si>
    <t>Bases de la Comunicación Matemática</t>
  </si>
  <si>
    <t>AMTGDP03</t>
  </si>
  <si>
    <t>C-10</t>
  </si>
  <si>
    <t>C-1</t>
  </si>
  <si>
    <t>Física</t>
  </si>
  <si>
    <t>AMTGDP01</t>
  </si>
  <si>
    <t>15:30-18:30</t>
  </si>
  <si>
    <t>Bioenergética</t>
  </si>
  <si>
    <t>Eje Integrador: Bases Fundamentales de la Vida</t>
  </si>
  <si>
    <t>Elementos de Modelación Matricial</t>
  </si>
  <si>
    <t>B-5</t>
  </si>
  <si>
    <t>Biósfera</t>
  </si>
  <si>
    <t>List Sánchez Rurik Hermann</t>
  </si>
  <si>
    <t>Taxonomía, Sistemática y Filogenia de seres vivos</t>
  </si>
  <si>
    <t>Flores Pedroche José Francisco</t>
  </si>
  <si>
    <t>Diversidad Biológica</t>
  </si>
  <si>
    <t>Chávez Tovar José Cuauhtémoc</t>
  </si>
  <si>
    <t>11:00-14:00</t>
  </si>
  <si>
    <t>Eje Integrador: Biodiversidad</t>
  </si>
  <si>
    <t>C-2</t>
  </si>
  <si>
    <t>Problemáticas en los Socioecosistemas</t>
  </si>
  <si>
    <t>Pelz Serrano Karla</t>
  </si>
  <si>
    <t>Política y legislación Ambiental</t>
  </si>
  <si>
    <t>Proyectos de Evaluación del Impacto ambiental</t>
  </si>
  <si>
    <t>Educación Ambiental</t>
  </si>
  <si>
    <t>Ordenamiento Territorial</t>
  </si>
  <si>
    <t>Introducción a la Geomática</t>
  </si>
  <si>
    <t>09:30-14:00</t>
  </si>
  <si>
    <t>Modelación Integral de los Impactos Ambientales</t>
  </si>
  <si>
    <t>Castillo Guajardo Derik</t>
  </si>
  <si>
    <t>Eje Integrador: Ordenamiento e Impacto Ambiental</t>
  </si>
  <si>
    <t>Biología de la Conservación</t>
  </si>
  <si>
    <t>Instrumentos Remediales</t>
  </si>
  <si>
    <t>AMTECP51</t>
  </si>
  <si>
    <t>Proyecto Terminal de Biología Ambiental I</t>
  </si>
  <si>
    <t>Extremofilia</t>
  </si>
  <si>
    <t>C-5</t>
  </si>
  <si>
    <t>Temas Selectos de Biología Ambiental: Producción de Metabolitos Secundarios</t>
  </si>
  <si>
    <t>Seminario de Temas Selectos de Biología de la Conservación: Ecología Marina</t>
  </si>
  <si>
    <t>A-5</t>
  </si>
  <si>
    <t>Seminario de Temas Selectos de Biología de la Conservación: Introducción a la Ficología</t>
  </si>
  <si>
    <t>Química</t>
  </si>
  <si>
    <t xml:space="preserve">Salcedo Tello Ana Pamela </t>
  </si>
  <si>
    <t>SATGDP01</t>
  </si>
  <si>
    <t>Alavez Espidio Silvestre de Jesús</t>
  </si>
  <si>
    <t>SATGDP51</t>
  </si>
  <si>
    <t>14:00-17:00</t>
  </si>
  <si>
    <t>C-6</t>
  </si>
  <si>
    <t>Biología Molecular</t>
  </si>
  <si>
    <t>Salcedo Tello Ana Pamela</t>
  </si>
  <si>
    <t>A-1</t>
  </si>
  <si>
    <t>López Pérez Marcos</t>
  </si>
  <si>
    <t>Aprendizaje y Memoria</t>
  </si>
  <si>
    <t>Sensopercepción</t>
  </si>
  <si>
    <t>Psicología del Adulto y del Adulto Mayor</t>
  </si>
  <si>
    <t xml:space="preserve">Mayer Villa Pablo Adolfo  </t>
  </si>
  <si>
    <t>Cognición y Lenguaje</t>
  </si>
  <si>
    <t>Ordoñez Gómez José Domingo</t>
  </si>
  <si>
    <t>A-9</t>
  </si>
  <si>
    <t>Fisiología de la Conducta</t>
  </si>
  <si>
    <t xml:space="preserve">Pérez Morales Mauricio Marcel </t>
  </si>
  <si>
    <t>Neurociencias Sociales</t>
  </si>
  <si>
    <t>Intervenciones Psicológicas Basadas en Evidencia</t>
  </si>
  <si>
    <t>Introducción a la Imagenología Cerebral</t>
  </si>
  <si>
    <t>Toma de Decisiones: Neuroeconomía, Neuromarketing y Conducta del Consumidor</t>
  </si>
  <si>
    <t>Escalona Buendía Héctor Bernardo</t>
  </si>
  <si>
    <t>SATPRP01</t>
  </si>
  <si>
    <t>11:30-13:30</t>
  </si>
  <si>
    <t>14:00-16:00</t>
  </si>
  <si>
    <t xml:space="preserve">Bases de la Comunicación Matemática </t>
  </si>
  <si>
    <t>ALTGDP01</t>
  </si>
  <si>
    <t>ALTGDP02</t>
  </si>
  <si>
    <t>Fabela Moron Miriam Fabiola</t>
  </si>
  <si>
    <t>D-1</t>
  </si>
  <si>
    <t>Biomoléculas de los Alimentos y Metabolismo</t>
  </si>
  <si>
    <t>Jiménez Guzmán Judith</t>
  </si>
  <si>
    <t>Fermentaciones en Alimentos</t>
  </si>
  <si>
    <t>11:30-14:30</t>
  </si>
  <si>
    <t>León Espinosa Erika Berenice</t>
  </si>
  <si>
    <t>Propiedades Físico-Químicas y Funcionales de los Alimentos</t>
  </si>
  <si>
    <t>Producción Agrícola y Calidad del Producto</t>
  </si>
  <si>
    <t>10:00-11:30</t>
  </si>
  <si>
    <t>Alimentos Orgánicos</t>
  </si>
  <si>
    <t>Cruz Monterrosa Rosy Gabriela</t>
  </si>
  <si>
    <t>Historia, Sujetos y Saberes</t>
  </si>
  <si>
    <t>08:00-15:00</t>
  </si>
  <si>
    <t>B-4</t>
  </si>
  <si>
    <t xml:space="preserve">
Güereca Torres Eva Raquel
</t>
  </si>
  <si>
    <t>Cota Díaz Elsa Cecilia</t>
  </si>
  <si>
    <t>Fundamentos del Estado Moderno</t>
  </si>
  <si>
    <t>Figueroa Romero Raúl</t>
  </si>
  <si>
    <t>08:00-10:30
11:00-13:30</t>
  </si>
  <si>
    <t>B-2</t>
  </si>
  <si>
    <t>08:00-10:30
11:00-14:00</t>
  </si>
  <si>
    <t>08:00-10:30
11:30-14:00</t>
  </si>
  <si>
    <t>08:00-13:30</t>
  </si>
  <si>
    <t>Aguilar Astorga Carlos Ricardo</t>
  </si>
  <si>
    <t>Ogarrio Rojas Pascual</t>
  </si>
  <si>
    <t>Gestión e Instituciones</t>
  </si>
  <si>
    <t>Hernández Mar Raúl</t>
  </si>
  <si>
    <t>10:00-12:30
13:30-15:00</t>
  </si>
  <si>
    <t>I-13</t>
  </si>
  <si>
    <t>08:00-11:30 
11:30-14:00</t>
  </si>
  <si>
    <t>I-13
B-4</t>
  </si>
  <si>
    <t>08:00-11:30
11:30-14:00</t>
  </si>
  <si>
    <t>B-1
I-13</t>
  </si>
  <si>
    <t>Martínez Mendoza Abigail</t>
  </si>
  <si>
    <t xml:space="preserve">Vázquez Torres Enma </t>
  </si>
  <si>
    <t>Administración y Políticas Públicas</t>
  </si>
  <si>
    <t>Martínez Tiburcio María Gabriela</t>
  </si>
  <si>
    <t>A-3</t>
  </si>
  <si>
    <t>08:00-10:30
11:30-14:30</t>
  </si>
  <si>
    <t>A-3
I-13</t>
  </si>
  <si>
    <t>08:00-11:00
11:00-13:30</t>
  </si>
  <si>
    <t>I-13
A-3</t>
  </si>
  <si>
    <t>08:00-10:30
12:00-14:30</t>
  </si>
  <si>
    <t>Dávila Jaime Maribel</t>
  </si>
  <si>
    <t>Martínez Cuero Julieta</t>
  </si>
  <si>
    <t>Instrumentación de las Políticas Públicas</t>
  </si>
  <si>
    <t>A-2</t>
  </si>
  <si>
    <t>Rozga Luter Ryszard Edward</t>
  </si>
  <si>
    <t>Temas Selectos</t>
  </si>
  <si>
    <t>Ramírez Nieves Eduardo Ángel</t>
  </si>
  <si>
    <t>08:00-14:30</t>
  </si>
  <si>
    <t>C-9</t>
  </si>
  <si>
    <t>08:00-11:30</t>
  </si>
  <si>
    <t>P-1</t>
  </si>
  <si>
    <t>Análisis Problemáticas Complejas I</t>
  </si>
  <si>
    <t>Lara Caballero Manuel</t>
  </si>
  <si>
    <t>G-11</t>
  </si>
  <si>
    <t>11:00-15:00</t>
  </si>
  <si>
    <t>Sosa Juarico Mónica</t>
  </si>
  <si>
    <t>ECTGDP03</t>
  </si>
  <si>
    <t>11:00-14:30</t>
  </si>
  <si>
    <t>11:30-15:00</t>
  </si>
  <si>
    <t>08:00-14:00</t>
  </si>
  <si>
    <t>López Sandoval María Guadalupe</t>
  </si>
  <si>
    <t>López García Juan Carlos</t>
  </si>
  <si>
    <t>Paradigmas Teóricos de la Educación y la Comunicación</t>
  </si>
  <si>
    <t>P-2</t>
  </si>
  <si>
    <t>08:00-11:00
12:00-15:00</t>
  </si>
  <si>
    <t>08:00-11:00
11:30-15:00</t>
  </si>
  <si>
    <t>Pérez Baños José Omar</t>
  </si>
  <si>
    <t>Robles Salvador Ana Carolina</t>
  </si>
  <si>
    <t>AHTGDP02</t>
  </si>
  <si>
    <t>09:30-13:00</t>
  </si>
  <si>
    <t>G-8</t>
  </si>
  <si>
    <t>A-8</t>
  </si>
  <si>
    <t>Rosales González Rodrigo</t>
  </si>
  <si>
    <t>Moctezuma Barragán Andrés</t>
  </si>
  <si>
    <t>Estética y Prácticas del Arte Digital Contemporáneo</t>
  </si>
  <si>
    <t>Sastre Domínguez María Paz</t>
  </si>
  <si>
    <t>08:00-11:30
12:00-15:30</t>
  </si>
  <si>
    <t>P-1
A-8</t>
  </si>
  <si>
    <t>12:00-15:00</t>
  </si>
  <si>
    <t>B-1</t>
  </si>
  <si>
    <t>Gutiérrez Garza Rubén</t>
  </si>
  <si>
    <t>Arte Interactivo</t>
  </si>
  <si>
    <t>Mosqueda Gómez Claudia</t>
  </si>
  <si>
    <t>A-8
B-1</t>
  </si>
  <si>
    <t>Rocha Iturbide Manuel</t>
  </si>
  <si>
    <t>Castro Meagher Annabel</t>
  </si>
  <si>
    <t>Diseño, Gestión y Planeación de Proyectos Interdisciplinarios</t>
  </si>
  <si>
    <t>Sánchez Cardona Luz María</t>
  </si>
  <si>
    <t>E-7</t>
  </si>
  <si>
    <t>Complejidad e Interdisciplina</t>
  </si>
  <si>
    <t xml:space="preserve">Palmas Pérez Santiago Alonso </t>
  </si>
  <si>
    <t>08:00-13:00</t>
  </si>
  <si>
    <t xml:space="preserve">López Sauceda Juan </t>
  </si>
  <si>
    <t>Catedra</t>
  </si>
  <si>
    <t xml:space="preserve">Blásquez Martínez Lidia Ivonne </t>
  </si>
  <si>
    <t>LLTIFP02</t>
  </si>
  <si>
    <t>12:30-17:30</t>
  </si>
  <si>
    <t xml:space="preserve">Bussy Anne Laure Sabine </t>
  </si>
  <si>
    <t>OPTINT</t>
  </si>
  <si>
    <t>Temas Selectos Interdivisionales III.. Laboratorio de Micro-colorimetría</t>
  </si>
  <si>
    <t>RT075P51</t>
  </si>
  <si>
    <t>14:00 - 17:00</t>
  </si>
  <si>
    <t>E-10</t>
  </si>
  <si>
    <t>Introducción a los Sistemas de Información Geográfica</t>
  </si>
  <si>
    <t>RT059P51</t>
  </si>
  <si>
    <t>Seminario Optativo Interdivisional. Introducción a la Realidad Virtual y Aumentada</t>
  </si>
  <si>
    <t>PP008P51</t>
  </si>
  <si>
    <t>15:30 - 17:00</t>
  </si>
  <si>
    <t>Introducción a la Realidad Virtual y Aumentada</t>
  </si>
  <si>
    <t>Inserción Laboral</t>
  </si>
  <si>
    <t>PP077P51</t>
  </si>
  <si>
    <t>Taller Optativo Interdivisional. Ciencia de Redes</t>
  </si>
  <si>
    <t>PP078P51</t>
  </si>
  <si>
    <t>Taller de Matemáticas</t>
  </si>
  <si>
    <t>Puerta Huerta José Pedro Antonio</t>
  </si>
  <si>
    <t>SI041P01</t>
  </si>
  <si>
    <t>11:00 - 12:30</t>
  </si>
  <si>
    <t>Taller de Física</t>
  </si>
  <si>
    <t>SI037P01</t>
  </si>
  <si>
    <t>08:00 - 09:30</t>
  </si>
  <si>
    <t>Geometría y Trigonometría</t>
  </si>
  <si>
    <t>PP038P01</t>
  </si>
  <si>
    <t>09:30 - 11:00</t>
  </si>
  <si>
    <t>Seminario Optativo Interdivisional. Trabajo Colaborativo y Liderazgo</t>
  </si>
  <si>
    <t>SI050P51</t>
  </si>
  <si>
    <t>Trabajo Colaborativo y Liderazgo</t>
  </si>
  <si>
    <t>Seminario Optativo Interdivisional. Biotecnología Alimentaria</t>
  </si>
  <si>
    <t>AL393P01</t>
  </si>
  <si>
    <t>14:00 - 15:30</t>
  </si>
  <si>
    <t>Temas Selectos Interdivisionales en Ciencia y Tecnologías de Alimentos II. Biotecnología Alimentaria</t>
  </si>
  <si>
    <t>Temas Selectos Interdivisionales en Ciencia y Tecnología de Alimentos III. Rutas Metabólicas</t>
  </si>
  <si>
    <t>AL394P51</t>
  </si>
  <si>
    <t xml:space="preserve">14:00 - 16:00  </t>
  </si>
  <si>
    <t>14:30 - 16:30</t>
  </si>
  <si>
    <t>Introducción a las Gerociencias</t>
  </si>
  <si>
    <t>SA381P51</t>
  </si>
  <si>
    <t>Bases de Ornitología y Observación de Aves</t>
  </si>
  <si>
    <t xml:space="preserve"> 14:00 - 15:30</t>
  </si>
  <si>
    <t>Pérez Morales Mauricio Marcel</t>
  </si>
  <si>
    <t>SA389P51</t>
  </si>
  <si>
    <t>Seminario Optativo Interdivisional. Presentaciones Efectivas</t>
  </si>
  <si>
    <t>EC790P01</t>
  </si>
  <si>
    <t>12:30 - 14:00</t>
  </si>
  <si>
    <t>I -12</t>
  </si>
  <si>
    <t>Introducción a la Vida Universitaria</t>
  </si>
  <si>
    <t>AH615P01</t>
  </si>
  <si>
    <t>Hernández Razo Óscar Enrique</t>
  </si>
  <si>
    <t>EC615P02</t>
  </si>
  <si>
    <t>09:00 - 10:30</t>
  </si>
  <si>
    <t>PS615P03</t>
  </si>
  <si>
    <t>Seminario Optativo Interdivisional. Finanzas Públicas</t>
  </si>
  <si>
    <t>PS723P01</t>
  </si>
  <si>
    <t>C-4</t>
  </si>
  <si>
    <t>Seminario Optativo Interdivisional. Introducción a las Políticas Públicas</t>
  </si>
  <si>
    <t>PS796P01</t>
  </si>
  <si>
    <t>11:00 -12:30</t>
  </si>
  <si>
    <t>Seminario Optativo Interdivisional. Herramientas Teórico-Prácticas para la Investigación en Ciencias Sociales</t>
  </si>
  <si>
    <t>PS797P01</t>
  </si>
  <si>
    <t>Seminario Optativo Interdivisional. Métodos y Técnicas de Análisis Urbano-Regional</t>
  </si>
  <si>
    <t>PS798P01</t>
  </si>
  <si>
    <t>Seminario Optativo Interdivisional. Rendición de Cuentas y Participación Ciudadana</t>
  </si>
  <si>
    <t xml:space="preserve">Martínez Tiburcio María Gabriela </t>
  </si>
  <si>
    <t>PS795P01</t>
  </si>
  <si>
    <t>Seminario Optativo Interdivisional. Los medios masivos de comunicación en las campañas políticas</t>
  </si>
  <si>
    <t>PS799P01</t>
  </si>
  <si>
    <t>Seminario Optativo Interdivisional. Metodología de la investigación</t>
  </si>
  <si>
    <t>Sosa Juarico Mónica Adriana</t>
  </si>
  <si>
    <t>PS805P01</t>
  </si>
  <si>
    <t>Seminario Optativo Interdivisional. Necro-monumentos</t>
  </si>
  <si>
    <t xml:space="preserve">Sánchez Cardona Luz María </t>
  </si>
  <si>
    <t>AH802P01</t>
  </si>
  <si>
    <t>Solís García Hugo</t>
  </si>
  <si>
    <t>AH807P01</t>
  </si>
  <si>
    <t>Seminario Optativo Interdivisional. Visualización: modelar en la sociocomplejidad</t>
  </si>
  <si>
    <t xml:space="preserve">Rosales González Rodrigo </t>
  </si>
  <si>
    <t>Seminario Optativo Interdivisional. Derechos Humanos</t>
  </si>
  <si>
    <t>Vázquez Torres Enma</t>
  </si>
  <si>
    <t>Taller Optativo Interdivisional. Fundamentos de Cultura Maker o Exploraciones STEAM</t>
  </si>
  <si>
    <t>Palmas Pérez Santiago Alonso</t>
  </si>
  <si>
    <t>EC791P01</t>
  </si>
  <si>
    <t>12:00 - 15:00</t>
  </si>
  <si>
    <t>G-10</t>
  </si>
  <si>
    <t>Taller Optativo Interdivisional. Prácticas con Medios de Comunicación I</t>
  </si>
  <si>
    <t>EC793P01</t>
  </si>
  <si>
    <t>I-12</t>
  </si>
  <si>
    <t>Taller Optativo Interdivisional. La perspectiva de la acción pública y las políticas públicas</t>
  </si>
  <si>
    <t>De León Calderón Alma Patricia</t>
  </si>
  <si>
    <t>Taller Optativo Interdivisional. Teoría y Metodología feminista en las Ciencias Políticas y Sociales</t>
  </si>
  <si>
    <t>PS648P01</t>
  </si>
  <si>
    <t>11:00 - 14:00</t>
  </si>
  <si>
    <t>Taller Optativo Interdivisional. Aproximación Crítica al Cine Contemporáneo</t>
  </si>
  <si>
    <t xml:space="preserve">Taller Optativo Interdivisional. Introducción a los sistemas de información 1: ARC GIS </t>
  </si>
  <si>
    <t xml:space="preserve"> 11:00 - 14:00</t>
  </si>
  <si>
    <t>Taller Optativo Interdivisional. Gobierno y Democracia. Un Enfoque desde la Teoría de la Organización y el Análisis Institucional</t>
  </si>
  <si>
    <t>PS777P01</t>
  </si>
  <si>
    <t>EC789P01</t>
  </si>
  <si>
    <t>08:00 - 11:00</t>
  </si>
  <si>
    <t>Taller Optativo Interdivisional. Marketing político</t>
  </si>
  <si>
    <t>PS800P01</t>
  </si>
  <si>
    <t>09:30 - 12:30</t>
  </si>
  <si>
    <t>Taller Optativo Interdivisional. La Sociedad Civil y sus Organizaciones</t>
  </si>
  <si>
    <t>PS696P01</t>
  </si>
  <si>
    <t>Taller Optativo Interdivisional. Evolución y Balance de la Política Económica en México de 1940 a 2016</t>
  </si>
  <si>
    <t>PS697P01</t>
  </si>
  <si>
    <t>Taller Optativo Interdivisional. Prácticas digitales para el estudio</t>
  </si>
  <si>
    <t>EC792P01</t>
  </si>
  <si>
    <t>12:30 - 15:30</t>
  </si>
  <si>
    <t>Taller Optativo Interdivisional. Edición y Manipulación de Imágenes Digitales</t>
  </si>
  <si>
    <t xml:space="preserve">Moctezuma Barragán Andrés </t>
  </si>
  <si>
    <t>Taller Optativo Interdivisional. Design Thinking</t>
  </si>
  <si>
    <t xml:space="preserve">Robles Salvador Ana Carolina </t>
  </si>
  <si>
    <t>AH801P01</t>
  </si>
  <si>
    <t>Taller Optativo Interdivisional. Introducción a la imagen en movimiento</t>
  </si>
  <si>
    <t xml:space="preserve">Sastre Domínguez María Paz </t>
  </si>
  <si>
    <t>AH803P01</t>
  </si>
  <si>
    <t>Taller Optativo Interdivisional. Introducción al estudio del crimen</t>
  </si>
  <si>
    <t>PS794P01</t>
  </si>
  <si>
    <t>Taller Optativo Interdivisional. Filosofía de la Tecnología</t>
  </si>
  <si>
    <t>Monreal Ramírez Jesús Fernando</t>
  </si>
  <si>
    <t>AH804P01</t>
  </si>
  <si>
    <t>SITGDP02</t>
  </si>
  <si>
    <t>Factibilidad Técnica Económica y Financiera</t>
  </si>
  <si>
    <t>P-207</t>
  </si>
  <si>
    <t>08:00-10:30</t>
  </si>
  <si>
    <t>09:30-11:30</t>
  </si>
  <si>
    <t>Estructura de Materiales</t>
  </si>
  <si>
    <t>Resistencia de los Materiales</t>
  </si>
  <si>
    <t>P-208</t>
  </si>
  <si>
    <t>RTTGDP51</t>
  </si>
  <si>
    <t>Salazar Laureles José Luis</t>
  </si>
  <si>
    <t>11:00-13:30</t>
  </si>
  <si>
    <t>11:00-13:00</t>
  </si>
  <si>
    <t>Transporte en Tuberías y Sistemas de Abastecimiento</t>
  </si>
  <si>
    <t>Bioquímica</t>
  </si>
  <si>
    <t>RTTBCS01</t>
  </si>
  <si>
    <t>13:30-15:00</t>
  </si>
  <si>
    <t>RTTBCS51</t>
  </si>
  <si>
    <t>Toxicidad y Calidad del Agua</t>
  </si>
  <si>
    <t>Transferencia de Masa</t>
  </si>
  <si>
    <t>Procesos de Tratamiento Primario</t>
  </si>
  <si>
    <t>Hidrología</t>
  </si>
  <si>
    <t>Aprovechamientos Hidráulicos</t>
  </si>
  <si>
    <t>Modelado y simulación de aguas superficiales</t>
  </si>
  <si>
    <t>Plantas potabilizadoras</t>
  </si>
  <si>
    <t>Hidrogeoquímica y modelación hidrogeoquímica</t>
  </si>
  <si>
    <t>Sistemas de Información Geográfica</t>
  </si>
  <si>
    <t xml:space="preserve">Programación Aplicada </t>
  </si>
  <si>
    <t xml:space="preserve">Pérez Martínez Francisco </t>
  </si>
  <si>
    <t>Carillo Sánchez José Gerardo</t>
  </si>
  <si>
    <t>Fundamentos de Programación</t>
  </si>
  <si>
    <t>SITBCS02</t>
  </si>
  <si>
    <t>Circuitos Eléctricos I</t>
  </si>
  <si>
    <t>Quiroz Velázquez Víctor Eduardo</t>
  </si>
  <si>
    <t>SITECS01</t>
  </si>
  <si>
    <t>Bases de Datos</t>
  </si>
  <si>
    <t>Óptica y Física Moderna</t>
  </si>
  <si>
    <t>Teoría de la Información y Codificación</t>
  </si>
  <si>
    <t>Proyecto Integrador: Ciencia Básica IRH</t>
  </si>
  <si>
    <t>Proyecto Integrador: Ciencia Básica ICT</t>
  </si>
  <si>
    <t>08:00-11:00
11:30-14:00</t>
  </si>
  <si>
    <t>Chávez Becker Carlos Gabriel</t>
  </si>
  <si>
    <t>Estado y Sociedad en México</t>
  </si>
  <si>
    <t xml:space="preserve">Ramírez Nieves Ángel Eduardo </t>
  </si>
  <si>
    <t>Gobierno y Políticas Públicas</t>
  </si>
  <si>
    <t>Políticas Públicas y Sistema Internacional</t>
  </si>
  <si>
    <t>Análisis de Problemáticas Complejas I</t>
  </si>
  <si>
    <t>De la Rosa Rodríguez José Javier</t>
  </si>
  <si>
    <t>Ranchero Ventura Pablo</t>
  </si>
  <si>
    <t>Análisis de Problemáticas Complejas II</t>
  </si>
  <si>
    <t xml:space="preserve">Lara Caballero Manuel </t>
  </si>
  <si>
    <t>Introducción al Estudio del Campo Educativo</t>
  </si>
  <si>
    <t>P-210</t>
  </si>
  <si>
    <t>08:00-11:00 
11:30-15:00</t>
  </si>
  <si>
    <t xml:space="preserve">Comunicación Educativa </t>
  </si>
  <si>
    <t>Hernández Gutiérrez Daniel</t>
  </si>
  <si>
    <t>ECTECP01</t>
  </si>
  <si>
    <t>08:00-11:30
11:30-15:00</t>
  </si>
  <si>
    <t>Orígenes y Rupturas de Arte Contemporáneo</t>
  </si>
  <si>
    <t>P-209</t>
  </si>
  <si>
    <t>08:00-11:30
12:00-15:00</t>
  </si>
  <si>
    <t>P-209
G-8</t>
  </si>
  <si>
    <t>Producción y Comunicación en la Cultura Colaborativa</t>
  </si>
  <si>
    <t>G-8
P-209</t>
  </si>
  <si>
    <t>12:00-15:30</t>
  </si>
  <si>
    <t>Biología Celular</t>
  </si>
  <si>
    <t>González Cervantes Rina María</t>
  </si>
  <si>
    <t>12:30-14:00
15:30-17:00</t>
  </si>
  <si>
    <t>Escobar Villanueva Maria del Carmen</t>
  </si>
  <si>
    <t xml:space="preserve">Bioquímica </t>
  </si>
  <si>
    <t>Bases para el Análisis de Datos I</t>
  </si>
  <si>
    <t xml:space="preserve">Genética                             </t>
  </si>
  <si>
    <t>M7-M8</t>
  </si>
  <si>
    <t xml:space="preserve">Elementos de Modelación Dinámica </t>
  </si>
  <si>
    <t>Ecología de Poblaciones</t>
  </si>
  <si>
    <t>Ecología de Comunidades</t>
  </si>
  <si>
    <t>Ecología Microbiana</t>
  </si>
  <si>
    <t>Aguirre Garrido José Félix</t>
  </si>
  <si>
    <t>Eje Integrador: Ecología</t>
  </si>
  <si>
    <t xml:space="preserve">Proyectos de Evaluación del Impacto Ambiental </t>
  </si>
  <si>
    <t xml:space="preserve">Ordenamiento Territorial                                  </t>
  </si>
  <si>
    <t>Restauración y Rehabilitación de Ecosistemas</t>
  </si>
  <si>
    <t>Análisis de Series de Tiempo</t>
  </si>
  <si>
    <t>Gestión Ambiental</t>
  </si>
  <si>
    <t xml:space="preserve">Biología de la Conservación </t>
  </si>
  <si>
    <t>Desarrollo, Sustentabilidad y Manejo de sociecosistemas</t>
  </si>
  <si>
    <t>AMTINT01</t>
  </si>
  <si>
    <t xml:space="preserve">Genética </t>
  </si>
  <si>
    <t>Estadística y Diseño Experimental</t>
  </si>
  <si>
    <t>16:00-17:30</t>
  </si>
  <si>
    <t>16:30-18:00</t>
  </si>
  <si>
    <t>Anatomía y Fisiología Humana</t>
  </si>
  <si>
    <t>Mayer Villa Pablo Adolfo</t>
  </si>
  <si>
    <t>08:30-11:30</t>
  </si>
  <si>
    <t>Introducción a la Psicología</t>
  </si>
  <si>
    <t xml:space="preserve">Talavera Peña Ana Karen </t>
  </si>
  <si>
    <t>11:30-13:00</t>
  </si>
  <si>
    <t xml:space="preserve">Historia de la Psicología </t>
  </si>
  <si>
    <t>13:00-14:30</t>
  </si>
  <si>
    <t>Proyecto Integrador para Psicología Biomédica I</t>
  </si>
  <si>
    <t>SATINP51</t>
  </si>
  <si>
    <t>14:30-16:00</t>
  </si>
  <si>
    <t>15:00-16:30</t>
  </si>
  <si>
    <t>Psicología de la Personalidad</t>
  </si>
  <si>
    <t>08:00-09:30 
12:30-14:00</t>
  </si>
  <si>
    <t>Motivación y Emoción</t>
  </si>
  <si>
    <t>Neurodesarrollo</t>
  </si>
  <si>
    <t>Pacheco López Gustavo</t>
  </si>
  <si>
    <t>Análisis Experimental de la Conducta</t>
  </si>
  <si>
    <t>Proyecto Integrador para Psicología biomédica II</t>
  </si>
  <si>
    <t>08:30-11:00</t>
  </si>
  <si>
    <t>09:00-11:00</t>
  </si>
  <si>
    <t>Sociobiología</t>
  </si>
  <si>
    <t>Temas Selectos de Psicobiología I</t>
  </si>
  <si>
    <t>13:30-16:00</t>
  </si>
  <si>
    <t>Microbiología General</t>
  </si>
  <si>
    <t>12:00-14:30</t>
  </si>
  <si>
    <t>12:30-14:30</t>
  </si>
  <si>
    <t>Alimentos Funcionales y Nutracéuticos</t>
  </si>
  <si>
    <t>Química de Alimentos: Estructura y Reactividad</t>
  </si>
  <si>
    <t xml:space="preserve">Eje Integrador: Bases de la Producción de los Alimentos </t>
  </si>
  <si>
    <t>Historia y Antropología Alimentaria</t>
  </si>
  <si>
    <t>10:30-12:00</t>
  </si>
  <si>
    <t>Inocuidad, Análisis de Riesgos y Control de Calidad</t>
  </si>
  <si>
    <t>14:30-17:30</t>
  </si>
  <si>
    <t>Análisis de Alimentos</t>
  </si>
  <si>
    <t>ALTECP51</t>
  </si>
  <si>
    <t>15:00-18:00</t>
  </si>
  <si>
    <t>Química Orgánica</t>
  </si>
  <si>
    <t>P-211</t>
  </si>
  <si>
    <t>13:00-18:00</t>
  </si>
  <si>
    <t>TEMAS SELECTOS INTERDIVISIONALES. Introducción a la Química Ambiental</t>
  </si>
  <si>
    <t>RT081P01</t>
  </si>
  <si>
    <t>SEMINARIO DE TEMAS SELECTOS DE BIOTECNOLOGIA AMBIENTAL. Introducción a la Química Ambiental</t>
  </si>
  <si>
    <t>TEMAS SELECTOS INTERDIVISIONALES. Fundamentos Económico-financieros para el Emprendedor</t>
  </si>
  <si>
    <t>SI031P51</t>
  </si>
  <si>
    <t>IMPACTO Y SOSTENIBILIDAD AMBIENTAL DE LA ACTIV. ALIMENTARIA. Fundamentos Económico-financieros para el Emprendedor</t>
  </si>
  <si>
    <t>TEMAS SELECTOS INTERDIVISIONALES. Redacción de Artículos Científicos con LaTeX</t>
  </si>
  <si>
    <t>SI082P51</t>
  </si>
  <si>
    <t>SEMINARIO DE TEMAS SELECTOS DE BIOTECNOLOGIA AMBIENTAL. Redacción de Artículos Científicos con LaTeX</t>
  </si>
  <si>
    <t>SI083V01</t>
  </si>
  <si>
    <t>SEMINARIO DE TEMAS SELECTOS DE BIOTECNOLOGIA AMBIENTAL Generalidades de los suelos</t>
  </si>
  <si>
    <t>AL393P51</t>
  </si>
  <si>
    <t>IMPACTO Y SOSTENIBILIDAD AMBIENTAL DE LA ACTIV. ALIMENTARIA</t>
  </si>
  <si>
    <t>Pérez Ruiz Rigoberto Vicencio</t>
  </si>
  <si>
    <t>AL395P51</t>
  </si>
  <si>
    <t>SEMINARIO DE TEMAS SELECTOS DE BIOTECNOLOGIA AMBIENTAL.  Introducción a la ficología</t>
  </si>
  <si>
    <t>AM396P01</t>
  </si>
  <si>
    <t>Seminario Optativo Interdivisional. Sociedad de Consumo: Medios y Publicidad</t>
  </si>
  <si>
    <t>EC699P01</t>
  </si>
  <si>
    <t>12:00-13:30</t>
  </si>
  <si>
    <t xml:space="preserve">Seminario Optativo Interdivisional. Tecnologías de la Información y la Comunicación para el Desarrollo: Introducción a sus principales enfoques  </t>
  </si>
  <si>
    <t>EC809P01</t>
  </si>
  <si>
    <t>09:00-10:30</t>
  </si>
  <si>
    <t>Seminario Optativo Interdivisional. Competencias para la Investigación Documental</t>
  </si>
  <si>
    <t>EC811P01</t>
  </si>
  <si>
    <t>Seminario Optativo Interdivisional. Introducción a la Teoría Fundamentada</t>
  </si>
  <si>
    <t>EC813P51</t>
  </si>
  <si>
    <t>Seminario Optativo Interdivisional. Introducción a la Interdisciplina</t>
  </si>
  <si>
    <t xml:space="preserve">Güereca Torres Eva Raquel </t>
  </si>
  <si>
    <t>PS814P01</t>
  </si>
  <si>
    <t>PROTOCOLOS ESTANDARIZADOS EN CIENCIAS BIOMEDICAS. Introducción a la Interdisciplina</t>
  </si>
  <si>
    <t>Seminario Optativo Interdivisional. Análisis del Discurso Van Dijk</t>
  </si>
  <si>
    <t xml:space="preserve">
Ramírez Nieves Ángel Eduardo </t>
  </si>
  <si>
    <t>PS688P01</t>
  </si>
  <si>
    <t>TEMAS SELECTOS INTERDIVISIONALES. Economía Regional y Urbana</t>
  </si>
  <si>
    <t>Seminario Optativo Interdivisional. Introducción al Diseño de Entrevistas</t>
  </si>
  <si>
    <t>PS625P01</t>
  </si>
  <si>
    <t>Seminario Optativo Interdivisional. Empresas Transnacionales en México: de sus Estrategias de Competitividad a la precarización de las condiciones de vida de la población</t>
  </si>
  <si>
    <t>PS778P51</t>
  </si>
  <si>
    <t>Seminario Optativo Interdivisional. Estudios de la Gobernanza</t>
  </si>
  <si>
    <t>PS752P01</t>
  </si>
  <si>
    <t>Seminario Optativo Interdivisional. Filosofía para el Arte Digital</t>
  </si>
  <si>
    <t>AH810P01</t>
  </si>
  <si>
    <t>Seminario Optativo Interdivisional. Introducción a la Inteligencia Artificial</t>
  </si>
  <si>
    <t>AH740P01</t>
  </si>
  <si>
    <t>TEORIA DE JUEGOS EVOLUTIVA. Introducción a la Inteligencia Artificial</t>
  </si>
  <si>
    <t>Sánchez Cardona Luz Maria</t>
  </si>
  <si>
    <t>AH820P01</t>
  </si>
  <si>
    <t>Seminario Optativo Interdivisional. Procesos Artísticos en el Arte</t>
  </si>
  <si>
    <t>AH702P01</t>
  </si>
  <si>
    <t>Seminario Optativo Interdivisional. Caminar y Pensar</t>
  </si>
  <si>
    <t>TEMAS SELECTOS INTERDIVISIONALES. Género, Sociedad y Derechos Humanos</t>
  </si>
  <si>
    <t>SEXUALIDAD HUMANA. Género, Sociedad y Derechos Humanos</t>
  </si>
  <si>
    <t>Taller Optativo Interdivisional. ATLAS.ti</t>
  </si>
  <si>
    <t>PS700P01</t>
  </si>
  <si>
    <t xml:space="preserve">TEMAS SELECTOS INTERDIVISIONALES. Introducción a los Sistemas de Información GIS: QGIS </t>
  </si>
  <si>
    <t>Taller Optativo Interdivisional. Taller de Historia y Civilizaciones Antiguas</t>
  </si>
  <si>
    <t>PS650P01</t>
  </si>
  <si>
    <t>TEMAS SELECTOS INTERDIVISIONALES. Edición, Manipulación y Animación (básica) de Imágenes Digitales</t>
  </si>
  <si>
    <t>LI821P01</t>
  </si>
  <si>
    <t>Taller Optativo Interdivisional. Lectura y Redacción Académica</t>
  </si>
  <si>
    <t>PS707P01</t>
  </si>
  <si>
    <t>ESTRATEGIAS DE APRENDIZAJE Y TECNICAS DE ESTUDIO. Lectura y Redacción Académica</t>
  </si>
  <si>
    <t>Taller Optativo Interdivisional. Análisis sobre Consejos Consultivos en México</t>
  </si>
  <si>
    <t>PS661P51</t>
  </si>
  <si>
    <t>Taller Optativo Interdivisional. Audio digital. Música Electroacústica y Arte Sonoro</t>
  </si>
  <si>
    <t>AH690P01</t>
  </si>
  <si>
    <t>TEMAS SELECTOS INTERDIVISIONALES. El Arte de los Datos</t>
  </si>
  <si>
    <t>AH819P01</t>
  </si>
  <si>
    <t xml:space="preserve">Taller Optativo Interdivisional. Análisis de la Imagen Digital desde los Estudios Visuales </t>
  </si>
  <si>
    <t>AH823P01</t>
  </si>
  <si>
    <t>EC808P01</t>
  </si>
  <si>
    <t>Laboratorio Optativo Interdivisional. Cultura STEAMPunk</t>
  </si>
  <si>
    <t>EC791P51</t>
  </si>
  <si>
    <t>Laboratorio Optativo Interdivisional. Introducción al Diseño Instruccional</t>
  </si>
  <si>
    <t>Lira García Alba Alejandra</t>
  </si>
  <si>
    <t>EC810P01</t>
  </si>
  <si>
    <t>López Sauceda Juan</t>
  </si>
  <si>
    <t>PSTINV01</t>
  </si>
  <si>
    <t>08:00-11:30
12:00-14:30</t>
  </si>
  <si>
    <t>08:00-11:00
12:00-15:30</t>
  </si>
  <si>
    <t>AHTINV01</t>
  </si>
  <si>
    <t>08:00-15:30</t>
  </si>
  <si>
    <t xml:space="preserve">Solís García Hugo </t>
  </si>
  <si>
    <t>PSTECV01</t>
  </si>
  <si>
    <t>SITINT02</t>
  </si>
  <si>
    <t>Temas Selectos de Ingeniería en Computación y Telecomunicaciones III</t>
  </si>
  <si>
    <t>Von Bülow Philipp</t>
  </si>
  <si>
    <t>PPTGDS01</t>
  </si>
  <si>
    <t>08:00- 09:30</t>
  </si>
  <si>
    <t>SITGDV01</t>
  </si>
  <si>
    <t>Formulación de Proyectos y Fundamentos Económico-Financieros</t>
  </si>
  <si>
    <t>Torres Cortés Luisel Jonatan</t>
  </si>
  <si>
    <t>PPLLLS01</t>
  </si>
  <si>
    <t xml:space="preserve">Control Analógico </t>
  </si>
  <si>
    <t>SITBCS01</t>
  </si>
  <si>
    <t>Mecanismos</t>
  </si>
  <si>
    <t>PPTECS01</t>
  </si>
  <si>
    <t>Dibujo Asistido por Computadora</t>
  </si>
  <si>
    <t>PPTECV51</t>
  </si>
  <si>
    <t>Termodinámica</t>
  </si>
  <si>
    <t>RTTGDS01</t>
  </si>
  <si>
    <t>RTTGDV01</t>
  </si>
  <si>
    <t>Félix Félix Jesús Ramiro</t>
  </si>
  <si>
    <t>RTTECS01</t>
  </si>
  <si>
    <t>Marco Jurídico y Político del Agua</t>
  </si>
  <si>
    <t>Macías Vargas José Alberto</t>
  </si>
  <si>
    <t>PPTGDS51</t>
  </si>
  <si>
    <t>RTTECS51</t>
  </si>
  <si>
    <t>PPTBCS01</t>
  </si>
  <si>
    <t>Carrillo Sánchez José Gerardo</t>
  </si>
  <si>
    <t>Fundamentos de Diseño Lógico</t>
  </si>
  <si>
    <t>SITBCS03</t>
  </si>
  <si>
    <t xml:space="preserve">Urbina Medal Edmundo Gerardo </t>
  </si>
  <si>
    <t>Sistemas Operativos</t>
  </si>
  <si>
    <t>Fundamentos de la Administración de Proyectos de Software</t>
  </si>
  <si>
    <t>PSTGDV01</t>
  </si>
  <si>
    <t>PSTBCV01</t>
  </si>
  <si>
    <t>08:00-10:30
11:30-14:00
14:00-16:00</t>
  </si>
  <si>
    <t xml:space="preserve">Ramírez Nieves Ángel Eduardo  </t>
  </si>
  <si>
    <t xml:space="preserve">Introducción al arte digital </t>
  </si>
  <si>
    <t xml:space="preserve">Comunicación creativa en la cultura digital </t>
  </si>
  <si>
    <t>AHTECV01</t>
  </si>
  <si>
    <t xml:space="preserve">Temas selectos </t>
  </si>
  <si>
    <t xml:space="preserve">Apropiación Social de las TIC </t>
  </si>
  <si>
    <t>ECTBCV01</t>
  </si>
  <si>
    <t>Comunicación Educativa</t>
  </si>
  <si>
    <t>ECTECV01</t>
  </si>
  <si>
    <t>08:00-11:00
11:30-14:30</t>
  </si>
  <si>
    <t>Enfoques Pedagógicos con Tecnologías Digítales</t>
  </si>
  <si>
    <t>08:00-16:00</t>
  </si>
  <si>
    <t>Vargas Caraveo Alejandra</t>
  </si>
  <si>
    <t>SATGDV51</t>
  </si>
  <si>
    <t>SATBCV51</t>
  </si>
  <si>
    <t>SATBCV01</t>
  </si>
  <si>
    <t>Química Analítica</t>
  </si>
  <si>
    <t xml:space="preserve">García Arellano Humberto </t>
  </si>
  <si>
    <t>AMTBCV01</t>
  </si>
  <si>
    <t>ALTBCS51</t>
  </si>
  <si>
    <t>Microbiología</t>
  </si>
  <si>
    <t>Microbiología de Alimentos</t>
  </si>
  <si>
    <t>ALTBCS01</t>
  </si>
  <si>
    <t xml:space="preserve">Funcionalidad Tecnológica de los Alimentos </t>
  </si>
  <si>
    <t>Bases para el Análisis de Datos II</t>
  </si>
  <si>
    <t>AMTBCV02</t>
  </si>
  <si>
    <t>ALTBCV01</t>
  </si>
  <si>
    <t>Morfofísiología Evolutiva Animal</t>
  </si>
  <si>
    <t>Morfofísiología Evolutiva Vegetal</t>
  </si>
  <si>
    <t>Ecología Funcional</t>
  </si>
  <si>
    <t>AMTECV01</t>
  </si>
  <si>
    <t>Dinámica, Equilibrio en los Ecosistemas</t>
  </si>
  <si>
    <t>Ecotoxicología</t>
  </si>
  <si>
    <t>Eje integrador: Ecosistemas</t>
  </si>
  <si>
    <t>AMOPTS01</t>
  </si>
  <si>
    <t>Métodos de campo para el estudio de los mamíferos</t>
  </si>
  <si>
    <t>AMOPTV01</t>
  </si>
  <si>
    <t>AMOPTV51</t>
  </si>
  <si>
    <t>Dinámica de Poblaciones</t>
  </si>
  <si>
    <t>Principios Básicos de Epidemiología Matemática</t>
  </si>
  <si>
    <t>AMOPTP51</t>
  </si>
  <si>
    <t>Seminario de Temas Selectos de: Económica Ecológica</t>
  </si>
  <si>
    <t xml:space="preserve">Seminario de Temas Selectos de Biomatemáticas: Introducción a la Biotecnología </t>
  </si>
  <si>
    <t>Biotecnología y Nanotecnología de los Alimentos</t>
  </si>
  <si>
    <t>Cultura Alimentaria y Gastronomía</t>
  </si>
  <si>
    <t>ALTECV01</t>
  </si>
  <si>
    <t>Análisis Sensorial</t>
  </si>
  <si>
    <t>ALTECS51</t>
  </si>
  <si>
    <t>15:00-17:00</t>
  </si>
  <si>
    <t>Procesos Básicos de la Industria Alimentaria</t>
  </si>
  <si>
    <t>ALTECV51</t>
  </si>
  <si>
    <t>Evaluación Psicológica</t>
  </si>
  <si>
    <t>Díaz Sosa Dulce María</t>
  </si>
  <si>
    <t>Ingeniería de Ríos</t>
  </si>
  <si>
    <t>RTOPTS01</t>
  </si>
  <si>
    <t>11:30-12:30</t>
  </si>
  <si>
    <t>Tecnología de Grasas y Aceites</t>
  </si>
  <si>
    <t>ALOPTV01</t>
  </si>
  <si>
    <t>Análisis y Diseño de Procesos en Alimentos</t>
  </si>
  <si>
    <t>Paidopsicología</t>
  </si>
  <si>
    <t>08:30-10:30</t>
  </si>
  <si>
    <t>Neurofisiología</t>
  </si>
  <si>
    <t>13:00-15:00</t>
  </si>
  <si>
    <t xml:space="preserve">Neuroquímica </t>
  </si>
  <si>
    <t>Clasificación de Trastornos Mentales</t>
  </si>
  <si>
    <t>10:30-13:30</t>
  </si>
  <si>
    <t>Psicología Clínica</t>
  </si>
  <si>
    <t>Proyecto Integrador para Psicología Biomédica III</t>
  </si>
  <si>
    <t>SATINV51</t>
  </si>
  <si>
    <t>Talavera Peña Ana Karen</t>
  </si>
  <si>
    <t>Formulación de Casos Clínicos</t>
  </si>
  <si>
    <t>SATPRV01</t>
  </si>
  <si>
    <t xml:space="preserve">Técnicas de Intervención en Psicología </t>
  </si>
  <si>
    <t>SATPRV51</t>
  </si>
  <si>
    <t>Taller Optativo Interdivisional. Taller de percepción visual</t>
  </si>
  <si>
    <t xml:space="preserve">Mosqueda Gómez Claudia </t>
  </si>
  <si>
    <t>AH659V01</t>
  </si>
  <si>
    <t>11:30 - 14:30</t>
  </si>
  <si>
    <t>ANALISIS DE REDES BIOLOGICAS,. Taller de percepción visual</t>
  </si>
  <si>
    <t>Taller Optativo Interdivisional. Taller de Arte Sonoro</t>
  </si>
  <si>
    <t>AH666V01</t>
  </si>
  <si>
    <t>Seminario Optativo Interdivisional. Procesos artísticos en el arte</t>
  </si>
  <si>
    <t>Benítez Dávila Mónica Francisca</t>
  </si>
  <si>
    <t>AH702V01</t>
  </si>
  <si>
    <t>Seminario Optativo Interdivisional. Fundamentos de análisis y visualización de datos</t>
  </si>
  <si>
    <t xml:space="preserve">Olivares Soria Edmar </t>
  </si>
  <si>
    <t>AH720V01</t>
  </si>
  <si>
    <t>13:00 - 14:30</t>
  </si>
  <si>
    <t>Taller Optativo Interdivisional. Taller de introducción a la imagen en movimiento</t>
  </si>
  <si>
    <t>AH803V01</t>
  </si>
  <si>
    <t>Seminario Optativo Interdivisional. Historia social de la recepción artística</t>
  </si>
  <si>
    <t>AH824V01</t>
  </si>
  <si>
    <t>11:30 - 13:00</t>
  </si>
  <si>
    <t xml:space="preserve">Gutiérrez Garza Rubén </t>
  </si>
  <si>
    <t>AH838V01</t>
  </si>
  <si>
    <t>Seminario Optativo Interdivisional. Arte, posthumanismo y postinternet</t>
  </si>
  <si>
    <t xml:space="preserve">Monreal Ramírez Jesús Fernando </t>
  </si>
  <si>
    <t>AH839V01</t>
  </si>
  <si>
    <t>Seminario Optativo Interdivisional. Humanidades y tecnología</t>
  </si>
  <si>
    <t>AH840V01</t>
  </si>
  <si>
    <t>TEMAS SELECTOS INTERDIVISIONALES. Sistemas de Calidad en Alimentos y su Impacto Ambiental</t>
  </si>
  <si>
    <t>Fabela Morón Miriam Fabiola</t>
  </si>
  <si>
    <t>AL304V51</t>
  </si>
  <si>
    <t>15:30 - 18:30</t>
  </si>
  <si>
    <t>PROBLEMATICAS Y RETOS EN LA PROD. Sistemas de Calidad en Alimentos y su Impacto Ambiental</t>
  </si>
  <si>
    <t>AL391V51</t>
  </si>
  <si>
    <t>AM365V01</t>
  </si>
  <si>
    <t>Taller Optativo Interdivisional. Parentesco: El valor de las similitudes y diferencias</t>
  </si>
  <si>
    <t>PARENTESCO: EL VALOR DE LAS. Parentesco: El valor de las similitudes y diferencias</t>
  </si>
  <si>
    <t>TEORIA DE JUEGOS EVOLUTIVA. Teoría de Juegos Evolutiva</t>
  </si>
  <si>
    <t>AM390V51</t>
  </si>
  <si>
    <t>Seminario Optativo Interdivisional.  Fundamentos de fotografía</t>
  </si>
  <si>
    <t>AM399V01</t>
  </si>
  <si>
    <t>Taller Optativo Interdivisional. Introducción a la Perspectiva de Género</t>
  </si>
  <si>
    <t xml:space="preserve">Ortiz Henderson Gladys </t>
  </si>
  <si>
    <t>EC610V01</t>
  </si>
  <si>
    <t>SEXUALIDAD HUMANA. Introducción a la Perspectiva de Género</t>
  </si>
  <si>
    <t>ANALISIS DE REDES BIOLOGICAS,. Introducción a la Perspectiva de Género</t>
  </si>
  <si>
    <t>Ortiz Henderson Gladys</t>
  </si>
  <si>
    <t>EC713V01</t>
  </si>
  <si>
    <t>13:30 - 15:00</t>
  </si>
  <si>
    <t>Taller Optativo Interdivisional. Introducción al mundo contemporáneo-Globalización y desarrollo</t>
  </si>
  <si>
    <t>EC825V01</t>
  </si>
  <si>
    <t>10:00 - 13:00</t>
  </si>
  <si>
    <t>Seminario Optativo Interdivisional. La técnica de la entrevista en profundidad</t>
  </si>
  <si>
    <t>EC826V01</t>
  </si>
  <si>
    <t>12:00 - 13:30</t>
  </si>
  <si>
    <t>Seminario Optativo Interdivisional. Netnografía y Etnografía visual</t>
  </si>
  <si>
    <t xml:space="preserve">Pérez Baños José Omar </t>
  </si>
  <si>
    <t>EC827V01</t>
  </si>
  <si>
    <t xml:space="preserve">Laboratorio Optativo Interdivisional. Narrativas de los fenómenos virales en internet. </t>
  </si>
  <si>
    <t xml:space="preserve">Hernández Gutiérrez Daniel </t>
  </si>
  <si>
    <t>EC828V01</t>
  </si>
  <si>
    <t>PS612V01</t>
  </si>
  <si>
    <t>ANALISIS DE REDES BIOLOGICAS,. Derechos Humanos</t>
  </si>
  <si>
    <t>Taller Optativo Interdivisional. Problemas públicos ambientales y ecología política</t>
  </si>
  <si>
    <t>PS613V01</t>
  </si>
  <si>
    <t>Seminario Optativo Interdivisional. Introducción a la vida universitaria.</t>
  </si>
  <si>
    <t xml:space="preserve">Hernández Mar Raúl </t>
  </si>
  <si>
    <t>PS615V01</t>
  </si>
  <si>
    <t>Taller Optativo Interdivisional. Investigación Social Cualitativa I</t>
  </si>
  <si>
    <t xml:space="preserve">López Moreno Ignacio </t>
  </si>
  <si>
    <t>PS629V01</t>
  </si>
  <si>
    <t>Seminario Optativo Interdivisional. Evolución y balance de la política económica en México, 1940-2016</t>
  </si>
  <si>
    <t>PS697V01</t>
  </si>
  <si>
    <t>Taller Optativo Interdivisional. Organización de la Sociedad Civil</t>
  </si>
  <si>
    <t>PS750V01</t>
  </si>
  <si>
    <t>Taller Optativo Interdivisional. Taller de Metodología Cualitativa</t>
  </si>
  <si>
    <t>PS806V01</t>
  </si>
  <si>
    <t>Seminario Optativo Interdivisional. Evaluación de políticas públicas</t>
  </si>
  <si>
    <t xml:space="preserve">Aguilar Astorga Carlos Ricardo </t>
  </si>
  <si>
    <t>PS817V01</t>
  </si>
  <si>
    <t>SEMINARIO DE TEMAS SELECTOS DE. Evaluación de políticas públicas</t>
  </si>
  <si>
    <t>Taller Optativo Interdivisional. Administración Pública Municipal</t>
  </si>
  <si>
    <t>PS829V01</t>
  </si>
  <si>
    <t>Seminario Optativo Interdivisional.  Investigación Social como base de las políticas del agua</t>
  </si>
  <si>
    <t xml:space="preserve">Martínez Mendoza Abigail </t>
  </si>
  <si>
    <t>PS830V01</t>
  </si>
  <si>
    <t>Taller Optativo Interdivisional. Investigación-acción, democracia y participación social</t>
  </si>
  <si>
    <t>PS831V01</t>
  </si>
  <si>
    <t>Seminario Optativo Interdivisional. Feminismo en América Latina</t>
  </si>
  <si>
    <t>PS832V01</t>
  </si>
  <si>
    <t>Seminario Optativo Interdivisional. Filosofía</t>
  </si>
  <si>
    <t xml:space="preserve">Figueroa Romero Raúl </t>
  </si>
  <si>
    <t>PS834V01</t>
  </si>
  <si>
    <t>Taller Optativo Interdivisional. Pensamiento crítico</t>
  </si>
  <si>
    <t>PS835V01</t>
  </si>
  <si>
    <t>Taller Optativo Interdivisional. Pobreza y desigualdad: dos grandes retos para las políticas públicas</t>
  </si>
  <si>
    <t xml:space="preserve">Martínez Cuero Julieta </t>
  </si>
  <si>
    <t>PS836V51</t>
  </si>
  <si>
    <t>TEMAS SELECTOS INTERDIVISIONALES. Fundamentos de Geología</t>
  </si>
  <si>
    <t>RT055V51</t>
  </si>
  <si>
    <t>SEMINARIO DE TEMAS SELECTOS DE. Fundamentos de Geología</t>
  </si>
  <si>
    <t>TEMAS SELECTOS INTERDIVISIONALES. Gráficas y manejo de datos en Jupyter Notebook</t>
  </si>
  <si>
    <t>RT084V51</t>
  </si>
  <si>
    <t>TEMAS SELECTOS INTERDIVISIONALES . Gráficas y manejo de datos en Jupyter Notebook</t>
  </si>
  <si>
    <t>Taller Optativo Interdivisional. Introducción a las Gerociencias</t>
  </si>
  <si>
    <t>SA352V51</t>
  </si>
  <si>
    <t>INTRODUCCION A LAS GEROCIENCIAS. Introducción a las Gerociencias</t>
  </si>
  <si>
    <t xml:space="preserve">PSICOLOGIA EVOLUTIVA. Psicología evolutiva </t>
  </si>
  <si>
    <t>SA355V01</t>
  </si>
  <si>
    <t>TEMAS SELECTOS INTERDIVISIONALES. Fundamentos económico-financieros para el emprendedor</t>
  </si>
  <si>
    <t>SI031V51</t>
  </si>
  <si>
    <t>15:00 - 16:30</t>
  </si>
  <si>
    <t>Seminario Optativo Interdivisional. Edición de Documentos en Latex</t>
  </si>
  <si>
    <t>SI082V51</t>
  </si>
  <si>
    <t>TALLER DE TEMAS SELECTOS DE.  Edición de Documentos en Latex</t>
  </si>
  <si>
    <t>Hábitos de estudio y competencias digitales</t>
  </si>
  <si>
    <t>SI083V51</t>
  </si>
  <si>
    <t>Administración de Linux</t>
  </si>
  <si>
    <t>SI085V51</t>
  </si>
  <si>
    <t>17:00-18:30</t>
  </si>
  <si>
    <t>Taller Optativo Interdivisional. Psicología Social de la Salud</t>
  </si>
  <si>
    <t>Contreras Ibáñez Carlos César</t>
  </si>
  <si>
    <t>UI397V01</t>
  </si>
  <si>
    <t>10:00-13:00</t>
  </si>
  <si>
    <t>PSICOLOGIA DE LA SALUD.  Psicología Social de la Salud</t>
  </si>
  <si>
    <t>Contreras Ibáñez Carlos</t>
  </si>
  <si>
    <t>BASES BIOLOGICAS DE LA CONDUCTA. Psicología Social de la Salud</t>
  </si>
  <si>
    <t>Cupo</t>
  </si>
  <si>
    <t>Lunes</t>
  </si>
  <si>
    <t>Aula</t>
  </si>
  <si>
    <t>Martes</t>
  </si>
  <si>
    <t>Miércoles</t>
  </si>
  <si>
    <t>Jueves</t>
  </si>
  <si>
    <t>Renuncia</t>
  </si>
  <si>
    <t>PROGRAMACIÓN DOCENTE TRIMESTRES 19 OTOÑO; 20 INVIERNO Y 20 PRIMAVERA</t>
  </si>
  <si>
    <t>Viernes</t>
  </si>
  <si>
    <t>Laboratorio de Mediciones y Mecánica</t>
  </si>
  <si>
    <t>Probabilidad y Estadística</t>
  </si>
  <si>
    <t xml:space="preserve">Formulación de Proyectos y Fundamentos Económico Financieros </t>
  </si>
  <si>
    <t>Domínguez Mariani Eloísa</t>
  </si>
  <si>
    <t>González  José Tenoch</t>
  </si>
  <si>
    <t xml:space="preserve">Sandoval Gutiérrez Jacobo </t>
  </si>
  <si>
    <t>Eje Integrador: Problemáticas Ambientales</t>
  </si>
  <si>
    <t>Aguirre Garrido José Felix</t>
  </si>
  <si>
    <t>Proyecto Terminal de Biología Ambiental II</t>
  </si>
  <si>
    <t>Seminario de Temas Selectos de Biomatemáticas: Teoría Genética de Poblaciones</t>
  </si>
  <si>
    <t>Torner Aguilar Carlos Alejandro</t>
  </si>
  <si>
    <t>Nomenclatura de Compuestos Inorgánicos. Rutas Metabólicas</t>
  </si>
  <si>
    <t>Estadísticas Circulares. Bases de Ornitología y Observación de Aves</t>
  </si>
  <si>
    <t>Protocolos Estandarizados en las Ciencias Biomédicas</t>
  </si>
  <si>
    <t>Seminario Optativo Interdivisional. Introducción a la Licenciatura en Arte y Comunicación Digitales</t>
  </si>
  <si>
    <t>Taller Optativo Interdivisional. Realidad Virtual 1</t>
  </si>
  <si>
    <t>Control Analógico</t>
  </si>
  <si>
    <t>Proyecto Integrador: Ciencias de la Ingeniería IRH</t>
  </si>
  <si>
    <t>Proyecto Integrador: Ciencias de Ing. en Computación y Telecomunicaciones</t>
  </si>
  <si>
    <t>Salud Pública y epidemiología</t>
  </si>
  <si>
    <t>TEMAS SELECTOS INTERDIVISIONALES. Hábitos de estudio y competencias digitales para cursos en línea.</t>
  </si>
  <si>
    <t>INTRODUCCIÓN A LA BIOTECNOLOGÍA. Hábitos de estudio y competencias digitales para cursos en línea.</t>
  </si>
  <si>
    <t>TEMAS SELECTOS INTERDIVISIONALES. Sustentabilidad y Soberanía Alimentaria</t>
  </si>
  <si>
    <t>TEMAS SELE. INTERD. EN CIENCIA Y TECNOLOGIA DE ALIMENTOS II. Sustentabilidad y Soberanía Alimentaria</t>
  </si>
  <si>
    <t>Taller Optativo Interdivisional Taller de Introducción a la Imagen en Movimiento</t>
  </si>
  <si>
    <t xml:space="preserve">Laboratorio Optativo Interdivisional. Educación Popular </t>
  </si>
  <si>
    <t>Montes Rodríguez Corine Jennifer</t>
  </si>
  <si>
    <t>Félix  Jesús Ramiro</t>
  </si>
  <si>
    <t>Guaycochea Guglielmi Darío Eduardo</t>
  </si>
  <si>
    <t>Sosa Juarico Mónica Adrián</t>
  </si>
  <si>
    <t>Genética de la Conservación</t>
  </si>
  <si>
    <t>Temas Selectos de Biología: Biología de algas</t>
  </si>
  <si>
    <t>Modelado y simulación de aguas subterráneas</t>
  </si>
  <si>
    <t>Estadística Avanzada</t>
  </si>
  <si>
    <t>Neurofarmacología y Adicción</t>
  </si>
  <si>
    <t xml:space="preserve">Taller Optativo Interdivisional. Creación de guion cinematográfico </t>
  </si>
  <si>
    <t>AGROECOLOGIA Y PRODUCCION. Agroecología y Producción Agropecuaria Sostenible</t>
  </si>
  <si>
    <t>Seminario Optativo Interdivisional. Metodología cualitativa: Etnografía</t>
  </si>
  <si>
    <t>Horas de teoría 
HT</t>
  </si>
  <si>
    <t>Horas de práctica
HP</t>
  </si>
  <si>
    <t>Horas frente a grupo
HFG</t>
  </si>
  <si>
    <t>Coeficiente de participación
CP</t>
  </si>
  <si>
    <t>Horas frente a grupo asignadas
HFGA</t>
  </si>
  <si>
    <t>Programación docente 19O, 20I y 20P</t>
  </si>
  <si>
    <t>Mtra. Enma Vázquez Torres</t>
  </si>
  <si>
    <t>Beca para estudios de lenguas extranjeras (en el extranjero)</t>
  </si>
  <si>
    <t>Beca para estudios de lenguas extranjeras (en la Ciudad de México o Estado de México)</t>
  </si>
  <si>
    <t>Fuente: Rectoría de Unidad -  Coordinación de Enlace Académico</t>
  </si>
  <si>
    <t>Fuente: Rectoría de Unidad - Coordinación de Enlace Académico</t>
  </si>
  <si>
    <t>Fuente: Rectoría de Unidad - Coordinación de Enlace Académico. Se trata de una Beca para curso de idiomas en la Ciudad de México o Estado de México</t>
  </si>
  <si>
    <t>Fuente: Rectoría de Unidad - Coordinación de Enlace Académico. Se trata de una Beca para curso de idiomas en el extranjero</t>
  </si>
  <si>
    <t xml:space="preserve">Fuente: Rectoría de Unidad - Coordinación de Enlace Académico  </t>
  </si>
  <si>
    <t xml:space="preserve">Número de participantes en los eventos sobre promoción de la salud </t>
  </si>
  <si>
    <t>Jornada Preventiva Integral en escuelas IMSS</t>
  </si>
  <si>
    <t>Feria de la Salud (mes de la salud del hombre) ISSSTE</t>
  </si>
  <si>
    <t xml:space="preserve">Pláticas COVID a empresas externas que laboran en la Unidad </t>
  </si>
  <si>
    <t>Mecanismos preventivos ante COVID 10</t>
  </si>
  <si>
    <t>Plática (PIVU) Enlace vía Zoom (agosto)</t>
  </si>
  <si>
    <t>Plática (PIVU) Enlace vía Zoom (diciembre)</t>
  </si>
  <si>
    <t>Plazas de personal administrativo de base en plantilla</t>
  </si>
  <si>
    <t>Plazas de personal administrativo de base ocupadas al 31/12/20 por tiempo indeterminado</t>
  </si>
  <si>
    <t>Plazas de personal administrativo de confianza en plantilla</t>
  </si>
  <si>
    <t xml:space="preserve">Rectoría </t>
  </si>
  <si>
    <t>Cantidad</t>
  </si>
  <si>
    <t>Otra información estadística</t>
  </si>
  <si>
    <t xml:space="preserve">Número de alumnos participantes en eventos apoyados por  la Sección de Servicios Médicos </t>
  </si>
  <si>
    <t>Fuente: Secretaría de Unidad - Coordinación de Recursos Humanos, UAM-L</t>
  </si>
  <si>
    <t>Plazas de personal administrativo de base ocupadas al 31/12/20 por tiempo determinado</t>
  </si>
  <si>
    <t>Plazas de personal administrativo de confianza ocupadas al 31/12/20 por tiempo indeterminado</t>
  </si>
  <si>
    <t>Plazas de personal administrativo de confianza ocupadas al 31/12/20 por tiempo determinado</t>
  </si>
  <si>
    <t>No. de bienes (equipo de procesamiento de datos) adquiridos en la Unidad y verificados por la CSIC en 2020</t>
  </si>
  <si>
    <t>No. de VDI instalados en Sala de Cómputo al 2020</t>
  </si>
  <si>
    <t>No. de equipos disponibles en Sala de Cómputo al 31/12/20</t>
  </si>
  <si>
    <t>No. de servidores adquiridos en 2020</t>
  </si>
  <si>
    <t>No. de servidores respaldados al 2020</t>
  </si>
  <si>
    <t>No. de servidores hospedados al 31/12/20</t>
  </si>
  <si>
    <t>No. de puntos de acceso de red adquiridos en 2020</t>
  </si>
  <si>
    <t>No. de puntos de acceso en operación al 31/12/20</t>
  </si>
  <si>
    <t>No. de cámaras de videovigilancia adquiridas en 2020</t>
  </si>
  <si>
    <t>No. de cámaras de videovigilancia en operación al 31/12/20</t>
  </si>
  <si>
    <t>No. de espacios con equipo de video conferencia habilitados al 2020</t>
  </si>
  <si>
    <t>No. de espacios con equipo de video conferencia en operación al 31/12/20</t>
  </si>
  <si>
    <t>No. de eventos transmitidos por internet en vivo en 2020</t>
  </si>
  <si>
    <t>No. de cuentas de correo electrónico generadas en 2020</t>
  </si>
  <si>
    <t>No. de cuentas de correo electrónico vigentes al 31/12/20</t>
  </si>
  <si>
    <t>Tiempo de uptime de la red de internet en 2020</t>
  </si>
  <si>
    <t>Tiempo de uptime del enlace a la Cd de Mexico en 2020</t>
  </si>
  <si>
    <t>Tiempo de uptime de enlace Unidad-Oficinas temporales en 2020</t>
  </si>
  <si>
    <t>No. de credenciales habilitadas para acceso a la BIDIUAM en 2020</t>
  </si>
  <si>
    <t>Ejemplares adquiridos para la Biblioteca (libros y revistas) en 2020</t>
  </si>
  <si>
    <t>Ejemplares disponibles en la Biblioteca (libros y revistas) al 31/12/2020</t>
  </si>
  <si>
    <t>No. de servicios disponibles en la Máquina Expendedora de Vales al 2020</t>
  </si>
  <si>
    <t>No. de transacciones realizadas en la Máquina Expendedora de Vales al 31/12/2020</t>
  </si>
  <si>
    <t>No. de préstamos en Biblioteca en 2020</t>
  </si>
  <si>
    <t>No. de multas de Biblioteca en 2020</t>
  </si>
  <si>
    <t>Fuente: Secretaría de Unidad - Coordinación de Sistemas de Información y Comunicaciones, UAM Lerma</t>
  </si>
  <si>
    <t>No. de dispositivos conectados simultáneamente a la REDIL* (pico) al 31/12/2020</t>
  </si>
  <si>
    <t>No. de videoconferencias realizadas en 2020</t>
  </si>
  <si>
    <t>Tiempo de uptime de la red de área local en 2020</t>
  </si>
  <si>
    <t>No. De impresiones realizadas en el Sistema de Auto impresión al 31/12/2020</t>
  </si>
  <si>
    <t>Comisión de Planes y Programas de Estudio de la DCBI</t>
  </si>
  <si>
    <t>Divisiones</t>
  </si>
  <si>
    <t>*Las comisiones se consideran vigentes siempre que estén en funciones hasta el 31 de diciembre del años respectivo</t>
  </si>
  <si>
    <t xml:space="preserve">COMISIONES DE ÓRGANOS COLEGIADOS </t>
  </si>
  <si>
    <t>Fuente: Elaborado con base en el Archivo General de Alumnos, Dirección de Sistemas Escolares, Departamento de Registro Escolar</t>
  </si>
  <si>
    <t>FUENTE: Elaborado con base en el AGA de Licenciatura - Dirección de Sistemas Escolares / Coordinación de Sistemas Escolares UAM Lerma</t>
  </si>
  <si>
    <t>Se considera el alumnado que en algún trimestre de 2020 tuvo estado 1 del AGA</t>
  </si>
  <si>
    <t>FUENTE: Secretaría de Unidad - Coordinación de Sistemas Escolares, UAM Lerma</t>
  </si>
  <si>
    <t>20-I</t>
  </si>
  <si>
    <t xml:space="preserve"> (DCSH) INT</t>
  </si>
  <si>
    <t xml:space="preserve"> (DCBI) INT</t>
  </si>
  <si>
    <t>(DCBS)INT</t>
  </si>
  <si>
    <t>(DCSH)INT</t>
  </si>
  <si>
    <t>(DCBI)INT</t>
  </si>
  <si>
    <t>(DCBS) INT</t>
  </si>
  <si>
    <t>(DCBI) INT</t>
  </si>
  <si>
    <t>(DCSH) INT</t>
  </si>
  <si>
    <t>(DCSH) TIN</t>
  </si>
  <si>
    <t>Fuente: La tabla se realiza con base en la información de la programación docente proporcionada por la Coordinación de Sistemas Escolares de la Unidad Lerma; esta información se alimenta además con la que proporcionan las divisiones respecto de las HT, HP, HFG, CP y HFGA</t>
  </si>
  <si>
    <t>Horas Frente a Grupo impartidas por Plaza (No incluye Acuerdo RG)</t>
  </si>
  <si>
    <t>Calificaciones por Plaza (No incluye Acuerdo RG)</t>
  </si>
  <si>
    <t>Profesores bajo Acuerdo Rector General</t>
  </si>
  <si>
    <t>16P</t>
  </si>
  <si>
    <t>16O</t>
  </si>
  <si>
    <t>AGA 20P</t>
  </si>
  <si>
    <t>AGA 16P</t>
  </si>
  <si>
    <t>16-P VS 20-P</t>
  </si>
  <si>
    <t>AGA 20O</t>
  </si>
  <si>
    <t>16-O VS 20-O</t>
  </si>
  <si>
    <t>Cohortes reales definidos mediante la comparación de información correspondiente a estados académicos del AGA del trimestre de ingreso con el AGA generado 4 años después (11P - 15P; 11O - 15-O; 12O - 16O; 13P- 17P y 13O - 17O; 14P-18P; 14O-18O; 15P-19P; 15O-19O; 16P-20P; 16O-20O)</t>
  </si>
  <si>
    <t>2016-2020</t>
  </si>
  <si>
    <t>Eficiencia terminal en licenciatura cohortes reales (ETCR)</t>
  </si>
  <si>
    <t>24T</t>
  </si>
  <si>
    <t>23T</t>
  </si>
  <si>
    <t>22T</t>
  </si>
  <si>
    <t>21T</t>
  </si>
  <si>
    <t>Eficiencia terminal en licenciatura plazo reglamentarios (ETPR)</t>
  </si>
  <si>
    <t>TOTAL UAML (2015-2020)</t>
  </si>
  <si>
    <t xml:space="preserve">Fuente: Elaborado con base en los datos del AGA 4ta semana: 11P; 11O; 12O; 13P; 13O; 14P; 14O; 15P; 15O; 16O; 17P; 17O; 18P; 18O; 19P; 19O; 20P; 20O </t>
  </si>
  <si>
    <t>Fuente: Elaborado con base en los datos del AGA 20O (4ta semana)</t>
  </si>
  <si>
    <t>Fuente: Elaborado con base en los datos del AGA 20O</t>
  </si>
  <si>
    <t>Lineamientos de requerimientos mínimos para UEA impartidas en modalidad no escolarizada / semi-presencial / virtual en la División de Ciencias Biológicas y de la Salud</t>
  </si>
  <si>
    <t>Proyectos registrados en el COFON en 2020</t>
  </si>
  <si>
    <t>Apoyo a la conectividad y acceso a la enseñanza remota PEER</t>
  </si>
  <si>
    <t xml:space="preserve">Beca de conectividad </t>
  </si>
  <si>
    <t xml:space="preserve">Becas de dispositivos PEER 2020 </t>
  </si>
  <si>
    <t xml:space="preserve">Plan </t>
  </si>
  <si>
    <t>Pier Paolo Pasolini y Wim Wenders</t>
  </si>
  <si>
    <t>Psicología Ambiental</t>
  </si>
  <si>
    <t>Licenciatura en Psicología Biomédica</t>
  </si>
  <si>
    <t>Licenciatura en Biología Ambiental</t>
  </si>
  <si>
    <t>EGRESADOS EN MOVILIDAD NACIONAL E INTERNACIONAL</t>
  </si>
  <si>
    <t>EGRESADOS EN MOVILIDAD NACIONAL E INTERNACIONAL / SEXO</t>
  </si>
  <si>
    <t>Egresados 2015 - 2020</t>
  </si>
  <si>
    <t>Fuente: Oficina de la Dirección de División (DCBI; DCBS; DCSH).</t>
  </si>
  <si>
    <t>Área de Investigación "Política Pública, Economía, Sociedad y Territorio", Departamento de Procesos Sociales de la División de Ciencias Sociales y Humanidades.</t>
  </si>
  <si>
    <t>Área de investigación "Procesos Sociales, Políticos e Instituciones", Departamento de Proceso Sociales, División de Ciencias Sociales y Humanidades.</t>
  </si>
  <si>
    <t>Área de Investigación "Práctica como investigación de las artes, transdisciplina y sonido", Departamento de Artes y Humanidades, División de Ciencias Sociales y Humanidades.</t>
  </si>
  <si>
    <t>Área de Investigación "Biología de la Conservación, Departamento de Ciencias Ambientales, División de Ciencias Biológicas y de la Salud.</t>
  </si>
  <si>
    <t xml:space="preserve">Área de Investigación "Sistemas de Información y Ciencias Computacionales", Departamento de Sistemas de Información y Comunicaciones, División de Ciencias Básicas e Ingeniería. </t>
  </si>
  <si>
    <t>Área de Fisiología Integrativa y de Sistemas, Departamento de Ciencias de la Salud, División de Ciencias Biológicas y de la Salud.</t>
  </si>
  <si>
    <t>Área de Investigación de Biología de la Conservación, Departamento de Ciencias Ambientales, División de Ciencias Biológicas y de la Salud.</t>
  </si>
  <si>
    <r>
      <t xml:space="preserve">Concepción Keiko Shirai Matsumoto, Oscar Velasco Garduño, Miquel Gimeno seco y </t>
    </r>
    <r>
      <rPr>
        <b/>
        <u/>
        <sz val="11"/>
        <rFont val="Calibri"/>
        <family val="2"/>
        <scheme val="minor"/>
      </rPr>
      <t>Beristain-Cardoso Ricardo.</t>
    </r>
  </si>
  <si>
    <r>
      <rPr>
        <i/>
        <sz val="11"/>
        <color theme="1"/>
        <rFont val="Calibri"/>
        <family val="2"/>
        <scheme val="minor"/>
      </rPr>
      <t>Convenio Modificatorio al Acuerdo de Colaboración del Consorcio del Proyecto "Obetten Nourocognitive impact of juvenile obesity: Experimantal and clinical approaches</t>
    </r>
    <r>
      <rPr>
        <sz val="11"/>
        <color theme="1"/>
        <rFont val="Calibri"/>
        <family val="2"/>
        <scheme val="minor"/>
      </rPr>
      <t>"
Modificar la cláusula décima quinta y el ANEXO B del acuerdo de colaboración de consorcio, de acuerdo a lo siguiente:</t>
    </r>
  </si>
  <si>
    <t>“EL PRESTADOR DE SERVICIOS” se obliga con la “SFP” a realizar la Evaluación Específica de Desempeño al Programa Estratégico para el Fortalecimiento y la Competitividad de las Actividades Económicas del Estado de Zacatecas para el ejercicio 2017, mismo que ejecutó el Consejo Estatal de Desarrollo Económico del Estado de Zacatecas, de conformidad con el Anexo Único</t>
  </si>
  <si>
    <t>NÚMERO DE COMPUTADORAS 2020</t>
  </si>
  <si>
    <t>INFRAESTRUCTURA ACADÉMICA DE LA UNIDAD 2020</t>
  </si>
  <si>
    <t>Galería virtual</t>
  </si>
  <si>
    <t>Galerías virtuales UAM Lerma</t>
  </si>
  <si>
    <t>Homenaje al Mtro. Vicente Rojo</t>
  </si>
  <si>
    <t>Fractales. Resignificación de lo invisible FRACTALES. RESIGNIFICACIÓN DE LO INVISIBLE</t>
  </si>
  <si>
    <t>Dos mujeres, sus perros, sus lámparas, su presidente y sus soldados </t>
  </si>
  <si>
    <t>Instalación sonora
Grabadoras de carrete abierto encontradas (décadas de los 50, 60, 70 y 80 del siglo pasado) y audio medidas variables  |  2020 |  pieza única + PA </t>
  </si>
  <si>
    <t>Objetos Resonantes</t>
  </si>
  <si>
    <t xml:space="preserve">Serie de 4 Pinturas Collages 
MFS - Tutti Frutti
Óleo y portadas de cassettes sobre papel de algodón
47,7 x 61,2 cm  x  |  2019  |  piezas únicas
MFS - Ocres
Acrílico y portadas de cassettes sobre papel de algodón 47,7 x 61,2 cm  x  |  2019  |  piezas únicas
MFS - Clásicos
Acrílico y portadas de cassettes sobre papel de algodón 47,7 x 61,2 cm  x  |  2019  |  piezas únicas
MFS - Rockocock 
Acrílico y portadas de cassettes sobre papel de algodón 47,7 x 61,2 cm  x  |  2019  |  piezas únicas
</t>
  </si>
  <si>
    <t>MFS - Tutti Frutti, Ocres, Clásicos, Rockocock</t>
  </si>
  <si>
    <t>Fuente: Oficina de la Dirección de la División de Ciencias Sociales y Humanidades;
Rectoría de Unidad - Coordinación de Extensión y Cultura Universitaria, UAM Lerma</t>
  </si>
  <si>
    <t>Actividades artes escénicas</t>
  </si>
  <si>
    <t>La Odisea de las Rapsodas - Compañía. de Teatro Lunar</t>
  </si>
  <si>
    <t>Cartas a Otelo - Compañía. de Teatro Lunar</t>
  </si>
  <si>
    <t>Facebook y YouTube</t>
  </si>
  <si>
    <t>Concierto de Jazz (piano y contrabajo) con el Mtro. Roberto Aymes</t>
  </si>
  <si>
    <t>Modelo epidemiológico heurístico aplicado a la evaluación de estrategias para la contención del COVID-19</t>
  </si>
  <si>
    <t>La hiperrealidad y sus aplicaciones</t>
  </si>
  <si>
    <t>Asesoría a proyecto</t>
  </si>
  <si>
    <t>Ponencia: Jornada Científica Adolescentes, Alimentación y Cambios globales; Dr. Gustavo Pacheco (Depto. Ciencias de la Salud)</t>
  </si>
  <si>
    <t>Ponencia: Mitos y realidades del efecto placebo; Dr. Gustavo Pacheco (Depto. Ciencias de la Salud).</t>
  </si>
  <si>
    <t>Determinación de la presencia de micro plásticos en sedimentos en cuerpos de agua en la Marquesa Estado de México</t>
  </si>
  <si>
    <t>Estrés, ansiedad y sus consecuencias en comunidades universitarias; Dra. Ana Karen Talavera (Depto. de Ciencias de la Salud).</t>
  </si>
  <si>
    <t>La conservación del Bisonte desde la perspectiva continental; Dr. Rurik List (Depto. Ciencias Ambientales)</t>
  </si>
  <si>
    <t>Entrevista al Dr. Rurik List (por Lucy Sherriff) sobre el muro fronterizo</t>
  </si>
  <si>
    <t>Divulgación de la Biol. Molecular del SARS CoV2; Dr. Marcos López Pérez (Depto. Ciencias Ambientales)</t>
  </si>
  <si>
    <t>Ponencia: Los comités de ética en la investigación; Dr. Gustavo Pacheco (Depto. de Ciencias de la Salud).</t>
  </si>
  <si>
    <t>Ponencia: Ambientes obesogénicos: efectos en la salud mental y en el desempeño cognitivo; Dra. Kioko Guzmán; Dr. Gustavo Pacheco (Depto. de Ciencias de la Salud).</t>
  </si>
  <si>
    <t>Situación actual del jaguar y de la Alianza Nacional para la Conservación del Jaguar; Dr. Heliot Zarza (Depto. Ciencias Ambientales)</t>
  </si>
  <si>
    <t>LACA Conservation in Latin America Congress; Dra. Karla Pelz (Depto. Ciencias Ambientales).</t>
  </si>
  <si>
    <t>Desarrollo y conservación de Alimentos; Dra. Miriam Fabela (Depto. de Ciencias de la Alimentación)</t>
  </si>
  <si>
    <t>Ponencia: Epidemiología, virología y vacunas para SARS-CoV-2; Dr. Pablo Mayer (Depto. Ciencias de la Salud).</t>
  </si>
  <si>
    <t>Ponencia: Mecanismos neurohumorales del sueño; Dr. Marcel Pérez  (Depto. Ciencias de la Salud).</t>
  </si>
  <si>
    <t>Primer simposio de Temas selectos de Neuropsicobiología "Emilio Domínguez Salazar"</t>
  </si>
  <si>
    <t>Ponencia: Conductas adictivas y sobrealimentación postnatal; Dr. Marcel Pérez  (Depto. Ciencias de la Salud).</t>
  </si>
  <si>
    <t>Aplicación de la lógica difusa: en la preferencia de gasterópodos terrestres en un bosque templado en Benito Juárez, Oaxaca, México Dra. Alicia Cruz (Depto. Ciencias Ambientales)</t>
  </si>
  <si>
    <t>Las aves del Jardín botánico Helia Bravo Hollis, Tehuacán Puebla, México. Dra. Alicia Cruz (Depto. Ciencias Ambientales)</t>
  </si>
  <si>
    <t>Metagenomic Analyses uncover differential effect of azide treatment on bacterial community structure; Dr. Félix Aguirre (Depto. Ciencias Ambientales)</t>
  </si>
  <si>
    <t>XV Seminario Internacional de Biomatemáticas</t>
  </si>
  <si>
    <t>Dr. Geyser Villavicencio (Depto. Ciencias Ambientales)</t>
  </si>
  <si>
    <t>Situación actual y problemática del jaguar en México: acciones para su conservación. Dr. Heliot Zarza (Depto. Ciencias Ambientales)</t>
  </si>
  <si>
    <t>Áreas prioritarias para la conservación del jaguar en México; Dr. Heliot Zarza (Depto. Ciencias Ambientales)</t>
  </si>
  <si>
    <t>Determinación de la presencia de micro plásticos en sedimentos en cuerpos de agua en la Marquesa Estado de México; Dra. Karla Pelz (Depto. Ciencias Ambientales)</t>
  </si>
  <si>
    <t>Activity Areas and movements of dogs in a suburban-forest interface; Dr. Rurik List (Depto. Ciencias Ambientales)</t>
  </si>
  <si>
    <t>Expanding bison recovery through grassland restoration in Mexico; Dr. Rurik List (Depto. Ciencias Ambientales)</t>
  </si>
  <si>
    <t>Aves migratorias como vínculo entre comunidades; Dr. Rurik List (Depto. Ciencias Ambientales)</t>
  </si>
  <si>
    <t>Ponencia: Comunicación vocal en primates No humanos; Dra. José Domingo Ordoñe (Depto. de Ciencias de la Salud).</t>
  </si>
  <si>
    <t>Ponencia: El doble diploma: una herramienta para la internacionalización, movilidad… excelencia científica; Dr. Gustavo Pacheco (El doble diploma: una herramienta para la internacionalización, movilidad… excelencia científica).</t>
  </si>
  <si>
    <t>Ponencia: Abordar la alimentación en la adolescencia: retos y propuestas desde la interdisciplinariedad y un acercamiento entre escuela y territorio; Dra. Julie LeGalle (CEMCA-Francia-Méx).</t>
  </si>
  <si>
    <t>Ponencia: Psicopatología en primates no humanos: efectos del cautiverio inapropiado; Dra. Ana María Santillan-Doherty (Centro Mexicano de Rehabilitación de Primates).</t>
  </si>
  <si>
    <t xml:space="preserve">Universidad Tecnológica de Zinacantepec, estado de Mexico </t>
  </si>
  <si>
    <t>Programa de la UAM Radio</t>
  </si>
  <si>
    <t>Participación en el programa de la UAM Radio
"Responsabilidad Social Frente al
COVID-19".</t>
  </si>
  <si>
    <t xml:space="preserve">Primera sesión 2020. Seminario Mediaciones, Narrativas y Artefactos. Ponencia: Retos educativos y alfabetizaciones digitales críticas en la nueva coyuntura mundial. </t>
  </si>
  <si>
    <t>Transmitida por y grabada en: Canal
YouTube Adela2 RedMifa.</t>
  </si>
  <si>
    <t>Fuente: Oficina de la Dirección de la División de Ciencias Sociales y Humanoides;
Rectoría de Unidad - Coordinación de Extensión y Cultura Universitaria, UAM Lerma</t>
  </si>
  <si>
    <t>¿El  artículo es interdisciplinario?</t>
  </si>
  <si>
    <t>De ser Si, ¿cuál?</t>
  </si>
  <si>
    <t>Moguel-Castañeda, J. G.; Rocha-Lara, C. E.; Ramirez-Castelan, C. E.;
Soto-Cortes, G. ; Hernandez-Martinez, E.; Puebla, H. Two-Phase Flow-Patterns
Identification in Oil/Gas Pipelines Based on Fractal Analysis. The Canadian Journal
of Chemical Engineering n/a (n/a). https://doi.org/https://doi.org/10.1002/cjce.23949 .
(Q2, índice h=64)</t>
  </si>
  <si>
    <t>Soto-Cortes, G. ; Pereyra, E.; Sarica, C.; Rivera-Trejo, F.; Torres, C. Effects of High
Oil Viscosity on Oil-Gas Downward Flow in Deviated Pipes. Part 1: Experimental
Setup and Flow Pattern Transitions. The Canadian Journal of Chemical Engineering
n/a (n/a). https://doi.org/https://doi.org/10.1002/cjce.23951 . (Q2, índice h=64)</t>
  </si>
  <si>
    <t>Soto-Cortes, G. ; Pereyra, E.; Sarica, C.; Rivera-Trejo, F.; Torres, C. Effects of High
Oil Viscosity on Oil-gas Downward Flow in Deviated Pipes. Part 2: Holdup and
Pressure Gradient. The Canadian Journal of Chemical Engineering 2020 ,
cjce.23948. https://doi.org/10.1002/cjce.23948 . (Q2, índice h=64)</t>
  </si>
  <si>
    <t>Sin candidatos que cumplan a planitud y de manera especialmente adecuada con los requisitos, Acuerdo 110.12 Consejo Divisional DCBI.</t>
  </si>
  <si>
    <t>Declarado desierto bajo el acuerdo 03.20.9 del Consejo Académico de la DCBS.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</si>
</sst>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Red]\-&quot;$&quot;#,##0"/>
    <numFmt numFmtId="8" formatCode="&quot;$&quot;#,##0.00;[Red]\-&quot;$&quot;#,##0.00"/>
    <numFmt numFmtId="44" formatCode="_-&quot;$&quot;* #,##0.00_-;\-&quot;$&quot;* #,##0.00_-;_-&quot;$&quot;* &quot;-&quot;??_-;_-@_-"/>
    <numFmt numFmtId="43" formatCode="_-* #,##0.00_-;\-* #,##0.00_-;_-* &quot;-&quot;??_-;_-@_-"/>
    <numFmt numFmtId="164" formatCode="_(* #,##0.00_);_(* \(#,##0.00\);_(* &quot;-&quot;??_);_(@_)"/>
    <numFmt numFmtId="165" formatCode="_([$€-2]* #,##0.00_);_([$€-2]* \(#,##0.00\);_([$€-2]* &quot;-&quot;??_)"/>
    <numFmt numFmtId="166" formatCode="0_);\(0\)"/>
    <numFmt numFmtId="167" formatCode="0.0%"/>
    <numFmt numFmtId="168" formatCode="_(&quot;$&quot;* #,##0.00_);_(&quot;$&quot;* \(#,##0.00\);_(&quot;$&quot;* &quot;-&quot;??_);_(@_)"/>
    <numFmt numFmtId="169" formatCode="&quot;$&quot;#,##0_);[Red]\(&quot;$&quot;#,##0\)"/>
    <numFmt numFmtId="170" formatCode="&quot;$&quot;#.00"/>
    <numFmt numFmtId="171" formatCode="m\o\n\th\ d\,\ \y\y\y\y"/>
    <numFmt numFmtId="172" formatCode="#.00"/>
    <numFmt numFmtId="173" formatCode="#."/>
    <numFmt numFmtId="174" formatCode="%#.00"/>
    <numFmt numFmtId="175" formatCode="#,##0.0"/>
    <numFmt numFmtId="176" formatCode="0.0"/>
    <numFmt numFmtId="177" formatCode="[$-409]General"/>
    <numFmt numFmtId="178" formatCode="dd\-mmm\-yyyy"/>
    <numFmt numFmtId="179" formatCode="0.000"/>
    <numFmt numFmtId="180" formatCode="_-&quot;$&quot;* #,##0_-;\-&quot;$&quot;* #,##0_-;_-&quot;$&quot;* &quot;-&quot;??_-;_-@_-"/>
    <numFmt numFmtId="181" formatCode="dd&quot;-&quot;mmm&quot;-&quot;yy;@"/>
    <numFmt numFmtId="182" formatCode="dd&quot;-&quot;mmm&quot;-&quot;yy"/>
    <numFmt numFmtId="183" formatCode="&quot;$&quot;#,##0"/>
    <numFmt numFmtId="184" formatCode="&quot;$&quot;#,##0.00"/>
    <numFmt numFmtId="185" formatCode="\ \ \ \ \ @"/>
    <numFmt numFmtId="186" formatCode="_-* #,##0_-;\-* #,##0_-;_-* &quot;-&quot;??_-;_-@_-"/>
    <numFmt numFmtId="187" formatCode="0.000%"/>
  </numFmts>
  <fonts count="2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sz val="11"/>
      <name val="Arial"/>
      <family val="2"/>
    </font>
    <font>
      <sz val="9"/>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sz val="10"/>
      <color indexed="8"/>
      <name val="Arial"/>
      <family val="2"/>
    </font>
    <font>
      <u/>
      <sz val="10"/>
      <color indexed="12"/>
      <name val="Arial"/>
      <family val="2"/>
    </font>
    <font>
      <sz val="12"/>
      <name val="Arial"/>
      <family val="2"/>
    </font>
    <font>
      <b/>
      <sz val="14"/>
      <name val="Arial"/>
      <family val="2"/>
    </font>
    <font>
      <sz val="10"/>
      <name val="Arial"/>
      <family val="2"/>
    </font>
    <font>
      <sz val="11"/>
      <color theme="1"/>
      <name val="Calibri"/>
      <family val="2"/>
      <scheme val="minor"/>
    </font>
    <font>
      <b/>
      <sz val="12"/>
      <color theme="1"/>
      <name val="Calibri"/>
      <family val="2"/>
      <scheme val="minor"/>
    </font>
    <font>
      <b/>
      <sz val="11"/>
      <name val="Calibri"/>
      <family val="2"/>
      <scheme val="minor"/>
    </font>
    <font>
      <sz val="11"/>
      <name val="Calibri"/>
      <family val="2"/>
      <scheme val="minor"/>
    </font>
    <font>
      <sz val="10"/>
      <name val="Calibri"/>
      <family val="2"/>
      <scheme val="minor"/>
    </font>
    <font>
      <sz val="8"/>
      <name val="Calibri"/>
      <family val="2"/>
      <scheme val="minor"/>
    </font>
    <font>
      <b/>
      <sz val="11"/>
      <color theme="1"/>
      <name val="Calibri"/>
      <family val="2"/>
      <scheme val="minor"/>
    </font>
    <font>
      <b/>
      <sz val="14"/>
      <color theme="1"/>
      <name val="Calibri"/>
      <family val="2"/>
      <scheme val="minor"/>
    </font>
    <font>
      <sz val="10"/>
      <name val="Arial"/>
      <family val="2"/>
    </font>
    <font>
      <sz val="10"/>
      <name val="Arial"/>
      <family val="2"/>
    </font>
    <font>
      <sz val="11"/>
      <color indexed="8"/>
      <name val="Calibri"/>
      <family val="2"/>
      <scheme val="minor"/>
    </font>
    <font>
      <b/>
      <sz val="10"/>
      <name val="Calibri"/>
      <family val="2"/>
      <scheme val="minor"/>
    </font>
    <font>
      <sz val="9"/>
      <name val="Calibri"/>
      <family val="2"/>
      <scheme val="minor"/>
    </font>
    <font>
      <b/>
      <sz val="12"/>
      <name val="Calibri"/>
      <family val="2"/>
      <scheme val="minor"/>
    </font>
    <font>
      <sz val="10"/>
      <name val="Calibri"/>
      <family val="2"/>
    </font>
    <font>
      <sz val="11"/>
      <name val="Calibri"/>
      <family val="2"/>
    </font>
    <font>
      <b/>
      <sz val="14"/>
      <name val="Calibri"/>
      <family val="2"/>
      <scheme val="minor"/>
    </font>
    <font>
      <sz val="10"/>
      <name val="Book Antiqua"/>
      <family val="1"/>
    </font>
    <font>
      <sz val="1"/>
      <color indexed="8"/>
      <name val="Courier"/>
      <family val="3"/>
    </font>
    <font>
      <sz val="10"/>
      <name val="MS Sans Serif"/>
      <family val="2"/>
    </font>
    <font>
      <b/>
      <sz val="1"/>
      <color indexed="8"/>
      <name val="Courier"/>
      <family val="3"/>
    </font>
    <font>
      <u/>
      <sz val="8.8000000000000007"/>
      <color rgb="FF0000FF"/>
      <name val="Calibri"/>
      <family val="2"/>
    </font>
    <font>
      <b/>
      <sz val="11"/>
      <color rgb="FFAD25A8"/>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sz val="10"/>
      <name val="Arial"/>
      <family val="2"/>
    </font>
    <font>
      <b/>
      <sz val="11"/>
      <color theme="1"/>
      <name val="Arial"/>
      <family val="2"/>
    </font>
    <font>
      <sz val="11"/>
      <color rgb="FFAD25A8"/>
      <name val="Calibri"/>
      <family val="2"/>
      <scheme val="minor"/>
    </font>
    <font>
      <sz val="11"/>
      <color rgb="FFAD25A8"/>
      <name val="Calibri"/>
      <family val="2"/>
    </font>
    <font>
      <sz val="12"/>
      <color theme="1"/>
      <name val="Calibri"/>
      <family val="2"/>
      <scheme val="minor"/>
    </font>
    <font>
      <sz val="14"/>
      <name val="Calibri"/>
      <family val="2"/>
      <scheme val="minor"/>
    </font>
    <font>
      <b/>
      <sz val="14"/>
      <color rgb="FFFF0000"/>
      <name val="Calibri"/>
      <family val="2"/>
      <scheme val="minor"/>
    </font>
    <font>
      <b/>
      <sz val="10"/>
      <name val="Arial"/>
      <family val="2"/>
    </font>
    <font>
      <sz val="10"/>
      <color rgb="FFFF0000"/>
      <name val="Calibri"/>
      <family val="2"/>
      <scheme val="minor"/>
    </font>
    <font>
      <b/>
      <sz val="11"/>
      <color theme="0"/>
      <name val="Calibri"/>
      <family val="2"/>
      <scheme val="minor"/>
    </font>
    <font>
      <sz val="10"/>
      <color theme="1"/>
      <name val="Arial"/>
      <family val="2"/>
    </font>
    <font>
      <b/>
      <sz val="16"/>
      <name val="Calibri"/>
      <family val="2"/>
      <scheme val="minor"/>
    </font>
    <font>
      <sz val="11"/>
      <color theme="0" tint="-0.249977111117893"/>
      <name val="Calibri"/>
      <family val="2"/>
      <scheme val="minor"/>
    </font>
    <font>
      <u/>
      <sz val="11"/>
      <color theme="10"/>
      <name val="Calibri"/>
      <family val="2"/>
      <scheme val="minor"/>
    </font>
    <font>
      <u/>
      <sz val="11"/>
      <color theme="10"/>
      <name val="Calibri"/>
      <family val="2"/>
    </font>
    <font>
      <sz val="8"/>
      <name val="Helv"/>
    </font>
    <font>
      <sz val="12"/>
      <color indexed="8"/>
      <name val="Verdana"/>
      <family val="2"/>
    </font>
    <font>
      <sz val="11"/>
      <color rgb="FF000000"/>
      <name val="Calibri"/>
      <family val="2"/>
      <charset val="1"/>
    </font>
    <font>
      <b/>
      <sz val="11"/>
      <color rgb="FFAD25A8"/>
      <name val="Calibri"/>
      <family val="2"/>
    </font>
    <font>
      <b/>
      <sz val="14"/>
      <name val="Calibri"/>
      <family val="2"/>
    </font>
    <font>
      <b/>
      <sz val="9"/>
      <color indexed="81"/>
      <name val="Tahoma"/>
      <family val="2"/>
    </font>
    <font>
      <sz val="9"/>
      <color indexed="81"/>
      <name val="Tahoma"/>
      <family val="2"/>
    </font>
    <font>
      <sz val="11"/>
      <color theme="0"/>
      <name val="Calibri"/>
      <family val="2"/>
      <scheme val="minor"/>
    </font>
    <font>
      <sz val="12"/>
      <color indexed="8"/>
      <name val="Century Gothic"/>
      <family val="2"/>
    </font>
    <font>
      <sz val="10"/>
      <color rgb="FF000000"/>
      <name val="Calibri"/>
      <family val="2"/>
      <scheme val="minor"/>
    </font>
    <font>
      <sz val="10"/>
      <name val="Arial"/>
      <family val="2"/>
    </font>
    <font>
      <i/>
      <sz val="11"/>
      <name val="Calibri"/>
      <family val="2"/>
      <scheme val="minor"/>
    </font>
    <font>
      <b/>
      <sz val="10"/>
      <color rgb="FFAD25A8"/>
      <name val="Calibri"/>
      <family val="2"/>
      <scheme val="minor"/>
    </font>
    <font>
      <sz val="12"/>
      <name val="Calibri"/>
      <family val="2"/>
      <scheme val="minor"/>
    </font>
    <font>
      <sz val="9"/>
      <color theme="1"/>
      <name val="Calibri"/>
      <family val="2"/>
      <scheme val="minor"/>
    </font>
    <font>
      <b/>
      <sz val="9"/>
      <color theme="1"/>
      <name val="Calibri"/>
      <family val="2"/>
      <scheme val="minor"/>
    </font>
    <font>
      <b/>
      <sz val="16"/>
      <color rgb="FF000000"/>
      <name val="Calibri"/>
      <family val="2"/>
      <scheme val="minor"/>
    </font>
    <font>
      <sz val="10"/>
      <color indexed="8"/>
      <name val="Calibri"/>
      <family val="2"/>
      <scheme val="minor"/>
    </font>
    <font>
      <sz val="10"/>
      <name val="Arial"/>
      <family val="2"/>
    </font>
    <font>
      <b/>
      <sz val="8"/>
      <name val="Arial"/>
      <family val="2"/>
    </font>
    <font>
      <b/>
      <sz val="10"/>
      <color rgb="FF000000"/>
      <name val="Calibri"/>
      <family val="2"/>
      <scheme val="minor"/>
    </font>
    <font>
      <sz val="8"/>
      <color theme="1"/>
      <name val="Calibri"/>
      <family val="2"/>
      <scheme val="minor"/>
    </font>
    <font>
      <sz val="10"/>
      <name val="Times New Roman"/>
      <family val="1"/>
      <charset val="204"/>
    </font>
    <font>
      <b/>
      <sz val="9"/>
      <name val="Calibri"/>
      <family val="2"/>
      <scheme val="minor"/>
    </font>
    <font>
      <b/>
      <sz val="11"/>
      <color indexed="8"/>
      <name val="Calibri"/>
      <family val="2"/>
      <scheme val="minor"/>
    </font>
    <font>
      <sz val="11"/>
      <color indexed="8"/>
      <name val="Century Gothic"/>
      <family val="2"/>
    </font>
    <font>
      <sz val="10"/>
      <color indexed="8"/>
      <name val="Century Gothic"/>
      <family val="2"/>
    </font>
    <font>
      <b/>
      <sz val="12"/>
      <name val="Century Gothic"/>
      <family val="2"/>
    </font>
    <font>
      <sz val="12"/>
      <name val="Century Gothic"/>
      <family val="2"/>
    </font>
    <font>
      <sz val="9"/>
      <color theme="1"/>
      <name val="HelveticaNeueLT Pro 45 Lt"/>
      <family val="2"/>
    </font>
    <font>
      <b/>
      <sz val="16"/>
      <color theme="1"/>
      <name val="Calibri"/>
      <family val="2"/>
      <scheme val="minor"/>
    </font>
    <font>
      <sz val="11"/>
      <color theme="1"/>
      <name val="Arial"/>
      <family val="2"/>
    </font>
    <font>
      <sz val="9"/>
      <color indexed="8"/>
      <name val="Calibri"/>
      <family val="2"/>
      <scheme val="minor"/>
    </font>
    <font>
      <sz val="12"/>
      <color indexed="8"/>
      <name val="Calibri"/>
      <family val="2"/>
      <charset val="1"/>
    </font>
    <font>
      <sz val="10"/>
      <name val="Century Gothic"/>
      <family val="2"/>
    </font>
    <font>
      <sz val="8"/>
      <color theme="1"/>
      <name val="Arial"/>
      <family val="2"/>
    </font>
    <font>
      <sz val="7"/>
      <color indexed="8"/>
      <name val="Calibri"/>
      <family val="2"/>
      <scheme val="minor"/>
    </font>
    <font>
      <b/>
      <sz val="8"/>
      <color indexed="8"/>
      <name val="Calibri"/>
      <family val="2"/>
      <scheme val="minor"/>
    </font>
    <font>
      <sz val="11"/>
      <color rgb="FF9C0006"/>
      <name val="Calibri"/>
      <family val="2"/>
      <scheme val="minor"/>
    </font>
    <font>
      <b/>
      <sz val="11"/>
      <color rgb="FF9B2195"/>
      <name val="Calibri"/>
      <family val="2"/>
      <scheme val="minor"/>
    </font>
    <font>
      <sz val="10"/>
      <name val="Arial"/>
      <family val="2"/>
    </font>
    <font>
      <b/>
      <sz val="12"/>
      <color theme="0"/>
      <name val="Calibri"/>
      <family val="2"/>
      <scheme val="minor"/>
    </font>
    <font>
      <b/>
      <sz val="10"/>
      <color theme="0"/>
      <name val="Calibri"/>
      <family val="2"/>
      <scheme val="minor"/>
    </font>
    <font>
      <b/>
      <sz val="10"/>
      <color theme="0"/>
      <name val="Arial"/>
      <family val="2"/>
    </font>
    <font>
      <i/>
      <sz val="10"/>
      <color theme="1"/>
      <name val="Calibri"/>
      <family val="2"/>
      <scheme val="minor"/>
    </font>
    <font>
      <b/>
      <sz val="11"/>
      <color theme="1"/>
      <name val="Calibri"/>
      <family val="2"/>
    </font>
    <font>
      <b/>
      <sz val="9"/>
      <color theme="0"/>
      <name val="Calibri"/>
      <family val="2"/>
      <scheme val="minor"/>
    </font>
    <font>
      <b/>
      <sz val="14"/>
      <color rgb="FF000000"/>
      <name val="Calibri"/>
      <family val="2"/>
      <scheme val="minor"/>
    </font>
    <font>
      <b/>
      <i/>
      <sz val="14"/>
      <name val="Calibri"/>
      <family val="2"/>
      <scheme val="minor"/>
    </font>
    <font>
      <b/>
      <sz val="13"/>
      <name val="Calibri"/>
      <family val="2"/>
      <scheme val="minor"/>
    </font>
    <font>
      <b/>
      <vertAlign val="superscript"/>
      <sz val="11"/>
      <name val="Calibri"/>
      <family val="2"/>
      <scheme val="minor"/>
    </font>
    <font>
      <b/>
      <sz val="11"/>
      <color indexed="8"/>
      <name val="Arial"/>
      <family val="2"/>
    </font>
    <font>
      <b/>
      <sz val="10"/>
      <color indexed="8"/>
      <name val="Arial"/>
      <family val="2"/>
    </font>
    <font>
      <i/>
      <sz val="10"/>
      <color indexed="8"/>
      <name val="Arial"/>
      <family val="2"/>
    </font>
    <font>
      <b/>
      <sz val="11"/>
      <color rgb="FFFF0000"/>
      <name val="Calibri"/>
      <family val="2"/>
      <scheme val="minor"/>
    </font>
    <font>
      <sz val="11"/>
      <color theme="1" tint="4.9989318521683403E-2"/>
      <name val="Calibri"/>
      <family val="2"/>
      <scheme val="minor"/>
    </font>
    <font>
      <sz val="11"/>
      <color rgb="FF000000"/>
      <name val="Calibri"/>
      <family val="2"/>
      <scheme val="minor"/>
    </font>
    <font>
      <u/>
      <sz val="10"/>
      <color indexed="12"/>
      <name val="Calibri"/>
      <family val="2"/>
      <scheme val="minor"/>
    </font>
    <font>
      <sz val="11"/>
      <color rgb="FFFF0000"/>
      <name val="Calibri"/>
      <family val="2"/>
      <scheme val="minor"/>
    </font>
    <font>
      <sz val="11"/>
      <color theme="1"/>
      <name val="Calibri"/>
      <family val="2"/>
    </font>
    <font>
      <b/>
      <sz val="11"/>
      <color theme="0"/>
      <name val="Calibri"/>
      <family val="2"/>
    </font>
    <font>
      <sz val="11"/>
      <color rgb="FF000000"/>
      <name val="Calibri"/>
      <family val="2"/>
    </font>
    <font>
      <u/>
      <sz val="11"/>
      <color indexed="12"/>
      <name val="Calibri"/>
      <family val="2"/>
      <scheme val="minor"/>
    </font>
    <font>
      <b/>
      <vertAlign val="superscript"/>
      <sz val="11"/>
      <color theme="1"/>
      <name val="Calibri"/>
      <family val="2"/>
      <scheme val="minor"/>
    </font>
    <font>
      <sz val="11"/>
      <color rgb="FFCD032E"/>
      <name val="Calibri"/>
      <family val="2"/>
      <scheme val="minor"/>
    </font>
    <font>
      <sz val="11"/>
      <color rgb="FF57A519"/>
      <name val="Calibri"/>
      <family val="2"/>
      <scheme val="minor"/>
    </font>
    <font>
      <sz val="11"/>
      <color rgb="FF333333"/>
      <name val="Calibri"/>
      <family val="2"/>
      <scheme val="minor"/>
    </font>
    <font>
      <b/>
      <i/>
      <sz val="11"/>
      <name val="Calibri"/>
      <family val="2"/>
      <scheme val="minor"/>
    </font>
    <font>
      <b/>
      <sz val="14"/>
      <color theme="1"/>
      <name val="Calibri"/>
      <family val="2"/>
    </font>
    <font>
      <b/>
      <sz val="16"/>
      <color theme="1"/>
      <name val="Calibri"/>
      <family val="2"/>
    </font>
    <font>
      <sz val="7"/>
      <name val="Calibri"/>
      <family val="2"/>
      <scheme val="minor"/>
    </font>
    <font>
      <sz val="10"/>
      <color theme="1"/>
      <name val="Calibri"/>
      <family val="2"/>
    </font>
    <font>
      <b/>
      <sz val="11"/>
      <color rgb="FF9B2190"/>
      <name val="Calibri"/>
      <family val="2"/>
      <scheme val="minor"/>
    </font>
    <font>
      <b/>
      <sz val="11"/>
      <name val="Calibri"/>
      <family val="2"/>
    </font>
    <font>
      <b/>
      <sz val="11"/>
      <color theme="1" tint="4.9989318521683403E-2"/>
      <name val="Calibri"/>
      <family val="2"/>
      <scheme val="minor"/>
    </font>
    <font>
      <sz val="12"/>
      <color indexed="8"/>
      <name val="Calibri"/>
      <family val="2"/>
      <scheme val="minor"/>
    </font>
    <font>
      <sz val="11"/>
      <color indexed="60"/>
      <name val="Calibri"/>
      <family val="2"/>
      <scheme val="minor"/>
    </font>
    <font>
      <u/>
      <sz val="10"/>
      <color indexed="12"/>
      <name val="Calibri"/>
      <family val="2"/>
    </font>
    <font>
      <b/>
      <sz val="10"/>
      <color theme="1"/>
      <name val="Calibri"/>
      <family val="2"/>
    </font>
    <font>
      <b/>
      <u/>
      <sz val="11"/>
      <name val="Calibri"/>
      <family val="2"/>
      <scheme val="minor"/>
    </font>
    <font>
      <sz val="9"/>
      <color rgb="FF000000"/>
      <name val="Calibri"/>
      <family val="2"/>
      <scheme val="minor"/>
    </font>
  </fonts>
  <fills count="4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8" tint="0.79998168889431442"/>
        <bgColor indexed="65"/>
      </patternFill>
    </fill>
    <fill>
      <patternFill patternType="solid">
        <fgColor theme="9" tint="0.59999389629810485"/>
        <bgColor indexed="65"/>
      </patternFill>
    </fill>
    <fill>
      <patternFill patternType="solid">
        <fgColor theme="3"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rgb="FFAD25A8"/>
        <bgColor indexed="64"/>
      </patternFill>
    </fill>
    <fill>
      <patternFill patternType="solid">
        <fgColor rgb="FFEEB0EB"/>
        <bgColor indexed="64"/>
      </patternFill>
    </fill>
    <fill>
      <patternFill patternType="solid">
        <fgColor theme="0" tint="-0.249977111117893"/>
        <bgColor indexed="64"/>
      </patternFill>
    </fill>
    <fill>
      <patternFill patternType="solid">
        <fgColor rgb="FFE27ADD"/>
        <bgColor indexed="64"/>
      </patternFill>
    </fill>
    <fill>
      <patternFill patternType="solid">
        <fgColor rgb="FFFFC7CE"/>
      </patternFill>
    </fill>
    <fill>
      <patternFill patternType="solid">
        <fgColor rgb="FF9B2195"/>
        <bgColor indexed="64"/>
      </patternFill>
    </fill>
    <fill>
      <patternFill patternType="solid">
        <fgColor rgb="FFFF99FF"/>
        <bgColor indexed="64"/>
      </patternFill>
    </fill>
    <fill>
      <patternFill patternType="solid">
        <fgColor rgb="FFAD25A8"/>
        <bgColor rgb="FF000000"/>
      </patternFill>
    </fill>
    <fill>
      <patternFill patternType="solid">
        <fgColor rgb="FFAF25A8"/>
        <bgColor indexed="64"/>
      </patternFill>
    </fill>
    <fill>
      <patternFill patternType="solid">
        <fgColor rgb="FFFFCCFF"/>
        <bgColor indexed="64"/>
      </patternFill>
    </fill>
    <fill>
      <patternFill patternType="solid">
        <fgColor rgb="FFFFC000"/>
        <bgColor indexed="64"/>
      </patternFill>
    </fill>
    <fill>
      <patternFill patternType="solid">
        <fgColor rgb="FF9B2190"/>
        <bgColor indexed="64"/>
      </patternFill>
    </fill>
    <fill>
      <patternFill patternType="solid">
        <fgColor rgb="FFFFFFFF"/>
        <bgColor rgb="FFFFFFFF"/>
      </patternFill>
    </fill>
    <fill>
      <patternFill patternType="solid">
        <fgColor rgb="FFB21EB2"/>
        <bgColor indexed="64"/>
      </patternFill>
    </fill>
  </fills>
  <borders count="1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auto="1"/>
      </top>
      <bottom/>
      <diagonal/>
    </border>
    <border>
      <left/>
      <right/>
      <top/>
      <bottom style="medium">
        <color indexed="64"/>
      </bottom>
      <diagonal/>
    </border>
    <border>
      <left style="thin">
        <color auto="1"/>
      </left>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auto="1"/>
      </top>
      <bottom/>
      <diagonal/>
    </border>
    <border>
      <left/>
      <right style="medium">
        <color indexed="64"/>
      </right>
      <top style="thin">
        <color indexed="64"/>
      </top>
      <bottom style="thin">
        <color indexed="64"/>
      </bottom>
      <diagonal/>
    </border>
    <border>
      <left/>
      <right/>
      <top style="thin">
        <color auto="1"/>
      </top>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style="medium">
        <color indexed="64"/>
      </right>
      <top style="thin">
        <color auto="1"/>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indexed="64"/>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indexed="64"/>
      </left>
      <right/>
      <top style="thin">
        <color indexed="64"/>
      </top>
      <bottom/>
      <diagonal/>
    </border>
    <border>
      <left style="thin">
        <color auto="1"/>
      </left>
      <right/>
      <top style="thin">
        <color auto="1"/>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right style="thin">
        <color auto="1"/>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style="thin">
        <color indexed="64"/>
      </left>
      <right/>
      <top style="thin">
        <color theme="0" tint="-0.34998626667073579"/>
      </top>
      <bottom style="thin">
        <color auto="1"/>
      </bottom>
      <diagonal/>
    </border>
    <border>
      <left/>
      <right style="thin">
        <color indexed="64"/>
      </right>
      <top style="thin">
        <color theme="0" tint="-0.34998626667073579"/>
      </top>
      <bottom style="thin">
        <color auto="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34998626667073579"/>
      </right>
      <top/>
      <bottom style="thin">
        <color indexed="64"/>
      </bottom>
      <diagonal/>
    </border>
    <border>
      <left style="thin">
        <color theme="0" tint="-0.34998626667073579"/>
      </left>
      <right style="thin">
        <color indexed="8"/>
      </right>
      <top/>
      <bottom style="thin">
        <color indexed="64"/>
      </bottom>
      <diagonal/>
    </border>
    <border>
      <left style="thin">
        <color indexed="8"/>
      </left>
      <right style="thin">
        <color indexed="8"/>
      </right>
      <top/>
      <bottom style="thin">
        <color indexed="64"/>
      </bottom>
      <diagonal/>
    </border>
    <border>
      <left/>
      <right/>
      <top style="thin">
        <color indexed="64"/>
      </top>
      <bottom style="thin">
        <color theme="0" tint="-0.34998626667073579"/>
      </bottom>
      <diagonal/>
    </border>
    <border>
      <left/>
      <right/>
      <top style="thin">
        <color theme="0" tint="-0.34998626667073579"/>
      </top>
      <bottom style="thin">
        <color auto="1"/>
      </bottom>
      <diagonal/>
    </border>
    <border>
      <left style="thin">
        <color auto="1"/>
      </left>
      <right style="thin">
        <color indexed="64"/>
      </right>
      <top/>
      <bottom style="thin">
        <color indexed="64"/>
      </bottom>
      <diagonal/>
    </border>
    <border>
      <left style="thin">
        <color auto="1"/>
      </left>
      <right/>
      <top/>
      <bottom style="thin">
        <color auto="1"/>
      </bottom>
      <diagonal/>
    </border>
    <border>
      <left style="thin">
        <color rgb="FF000000"/>
      </left>
      <right style="thin">
        <color rgb="FF000000"/>
      </right>
      <top/>
      <bottom style="thin">
        <color rgb="FF000000"/>
      </bottom>
      <diagonal/>
    </border>
    <border>
      <left style="thin">
        <color auto="1"/>
      </left>
      <right style="thin">
        <color indexed="64"/>
      </right>
      <top style="thin">
        <color auto="1"/>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auto="1"/>
      </left>
      <right style="thin">
        <color indexed="64"/>
      </right>
      <top style="thin">
        <color auto="1"/>
      </top>
      <bottom style="thin">
        <color indexed="64"/>
      </bottom>
      <diagonal/>
    </border>
    <border>
      <left/>
      <right style="thin">
        <color indexed="64"/>
      </right>
      <top style="thin">
        <color auto="1"/>
      </top>
      <bottom/>
      <diagonal/>
    </border>
  </borders>
  <cellStyleXfs count="7315">
    <xf numFmtId="0" fontId="0" fillId="0" borderId="0"/>
    <xf numFmtId="0" fontId="127" fillId="2" borderId="0" applyNumberFormat="0" applyBorder="0" applyAlignment="0" applyProtection="0"/>
    <xf numFmtId="0" fontId="127" fillId="3" borderId="0" applyNumberFormat="0" applyBorder="0" applyAlignment="0" applyProtection="0"/>
    <xf numFmtId="0" fontId="127" fillId="4" borderId="0" applyNumberFormat="0" applyBorder="0" applyAlignment="0" applyProtection="0"/>
    <xf numFmtId="0" fontId="127" fillId="5" borderId="0" applyNumberFormat="0" applyBorder="0" applyAlignment="0" applyProtection="0"/>
    <xf numFmtId="0" fontId="127" fillId="6" borderId="0" applyNumberFormat="0" applyBorder="0" applyAlignment="0" applyProtection="0"/>
    <xf numFmtId="0" fontId="127" fillId="4" borderId="0" applyNumberFormat="0" applyBorder="0" applyAlignment="0" applyProtection="0"/>
    <xf numFmtId="0" fontId="127" fillId="6" borderId="0" applyNumberFormat="0" applyBorder="0" applyAlignment="0" applyProtection="0"/>
    <xf numFmtId="0" fontId="127" fillId="3" borderId="0" applyNumberFormat="0" applyBorder="0" applyAlignment="0" applyProtection="0"/>
    <xf numFmtId="0" fontId="127" fillId="7" borderId="0" applyNumberFormat="0" applyBorder="0" applyAlignment="0" applyProtection="0"/>
    <xf numFmtId="0" fontId="127" fillId="8" borderId="0" applyNumberFormat="0" applyBorder="0" applyAlignment="0" applyProtection="0"/>
    <xf numFmtId="0" fontId="127" fillId="6" borderId="0" applyNumberFormat="0" applyBorder="0" applyAlignment="0" applyProtection="0"/>
    <xf numFmtId="0" fontId="127" fillId="4" borderId="0" applyNumberFormat="0" applyBorder="0" applyAlignment="0" applyProtection="0"/>
    <xf numFmtId="0" fontId="128" fillId="6"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8" borderId="0" applyNumberFormat="0" applyBorder="0" applyAlignment="0" applyProtection="0"/>
    <xf numFmtId="0" fontId="128" fillId="6" borderId="0" applyNumberFormat="0" applyBorder="0" applyAlignment="0" applyProtection="0"/>
    <xf numFmtId="0" fontId="128" fillId="3" borderId="0" applyNumberFormat="0" applyBorder="0" applyAlignment="0" applyProtection="0"/>
    <xf numFmtId="0" fontId="129" fillId="6" borderId="0" applyNumberFormat="0" applyBorder="0" applyAlignment="0" applyProtection="0"/>
    <xf numFmtId="0" fontId="130" fillId="11" borderId="1" applyNumberFormat="0" applyAlignment="0" applyProtection="0"/>
    <xf numFmtId="0" fontId="131" fillId="12" borderId="2" applyNumberFormat="0" applyAlignment="0" applyProtection="0"/>
    <xf numFmtId="0" fontId="132" fillId="0" borderId="3" applyNumberFormat="0" applyFill="0" applyAlignment="0" applyProtection="0"/>
    <xf numFmtId="0" fontId="133" fillId="0" borderId="0" applyNumberFormat="0" applyFill="0" applyBorder="0" applyAlignment="0" applyProtection="0"/>
    <xf numFmtId="0" fontId="128" fillId="13"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34" fillId="7" borderId="1" applyNumberFormat="0" applyAlignment="0" applyProtection="0"/>
    <xf numFmtId="165" fontId="121" fillId="0" borderId="0" applyFont="0" applyFill="0" applyBorder="0" applyAlignment="0" applyProtection="0"/>
    <xf numFmtId="0" fontId="144" fillId="0" borderId="0" applyNumberFormat="0" applyFill="0" applyBorder="0" applyAlignment="0" applyProtection="0">
      <alignment vertical="top"/>
      <protection locked="0"/>
    </xf>
    <xf numFmtId="0" fontId="135" fillId="17" borderId="0" applyNumberFormat="0" applyBorder="0" applyAlignment="0" applyProtection="0"/>
    <xf numFmtId="43" fontId="121" fillId="0" borderId="0" applyFont="0" applyFill="0" applyBorder="0" applyAlignment="0" applyProtection="0"/>
    <xf numFmtId="43" fontId="147" fillId="0" borderId="0" applyFont="0" applyFill="0" applyBorder="0" applyAlignment="0" applyProtection="0"/>
    <xf numFmtId="43" fontId="127" fillId="0" borderId="0" applyFont="0" applyFill="0" applyBorder="0" applyAlignment="0" applyProtection="0"/>
    <xf numFmtId="44" fontId="127" fillId="0" borderId="0" applyFont="0" applyFill="0" applyBorder="0" applyAlignment="0" applyProtection="0"/>
    <xf numFmtId="0" fontId="136" fillId="7" borderId="0" applyNumberFormat="0" applyBorder="0" applyAlignment="0" applyProtection="0"/>
    <xf numFmtId="0" fontId="121" fillId="0" borderId="0"/>
    <xf numFmtId="0" fontId="127" fillId="0" borderId="0"/>
    <xf numFmtId="0" fontId="148" fillId="0" borderId="0"/>
    <xf numFmtId="0" fontId="121" fillId="0" borderId="0"/>
    <xf numFmtId="0" fontId="127" fillId="0" borderId="0"/>
    <xf numFmtId="0" fontId="121" fillId="0" borderId="0"/>
    <xf numFmtId="0" fontId="143" fillId="0" borderId="0"/>
    <xf numFmtId="0" fontId="143" fillId="0" borderId="0"/>
    <xf numFmtId="0" fontId="143" fillId="0" borderId="0"/>
    <xf numFmtId="0" fontId="143" fillId="0" borderId="0"/>
    <xf numFmtId="0" fontId="121" fillId="4" borderId="4" applyNumberFormat="0" applyFont="0" applyAlignment="0" applyProtection="0"/>
    <xf numFmtId="9" fontId="120" fillId="0" borderId="0" applyFont="0" applyFill="0" applyBorder="0" applyAlignment="0" applyProtection="0"/>
    <xf numFmtId="0" fontId="137" fillId="11" borderId="5" applyNumberFormat="0" applyAlignment="0" applyProtection="0"/>
    <xf numFmtId="0" fontId="132"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40" fillId="0" borderId="6" applyNumberFormat="0" applyFill="0" applyAlignment="0" applyProtection="0"/>
    <xf numFmtId="0" fontId="141" fillId="0" borderId="7" applyNumberFormat="0" applyFill="0" applyAlignment="0" applyProtection="0"/>
    <xf numFmtId="0" fontId="133" fillId="0" borderId="8" applyNumberFormat="0" applyFill="0" applyAlignment="0" applyProtection="0"/>
    <xf numFmtId="0" fontId="142" fillId="0" borderId="9" applyNumberFormat="0" applyFill="0" applyAlignment="0" applyProtection="0"/>
    <xf numFmtId="0" fontId="120" fillId="0" borderId="0"/>
    <xf numFmtId="43" fontId="120" fillId="0" borderId="0" applyFont="0" applyFill="0" applyBorder="0" applyAlignment="0" applyProtection="0"/>
    <xf numFmtId="43" fontId="156" fillId="0" borderId="0" applyFont="0" applyFill="0" applyBorder="0" applyAlignment="0" applyProtection="0"/>
    <xf numFmtId="43" fontId="120" fillId="0" borderId="0" applyFont="0" applyFill="0" applyBorder="0" applyAlignment="0" applyProtection="0"/>
    <xf numFmtId="9" fontId="120" fillId="0" borderId="0" applyFont="0" applyFill="0" applyBorder="0" applyAlignment="0" applyProtection="0"/>
    <xf numFmtId="43" fontId="157" fillId="0" borderId="0" applyFont="0" applyFill="0" applyBorder="0" applyAlignment="0" applyProtection="0"/>
    <xf numFmtId="0" fontId="127" fillId="0" borderId="0"/>
    <xf numFmtId="0" fontId="119" fillId="0" borderId="0"/>
    <xf numFmtId="0" fontId="118" fillId="0" borderId="0"/>
    <xf numFmtId="0" fontId="117" fillId="0" borderId="0"/>
    <xf numFmtId="0" fontId="116" fillId="0" borderId="0"/>
    <xf numFmtId="164" fontId="116" fillId="0" borderId="0" applyFont="0" applyFill="0" applyBorder="0" applyAlignment="0" applyProtection="0"/>
    <xf numFmtId="43" fontId="120" fillId="0" borderId="0" applyFont="0" applyFill="0" applyBorder="0" applyAlignment="0" applyProtection="0"/>
    <xf numFmtId="0" fontId="116" fillId="0" borderId="0"/>
    <xf numFmtId="9" fontId="116" fillId="0" borderId="0" applyFont="0" applyFill="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8" fillId="6"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8" borderId="0" applyNumberFormat="0" applyBorder="0" applyAlignment="0" applyProtection="0"/>
    <xf numFmtId="0" fontId="128" fillId="6" borderId="0" applyNumberFormat="0" applyBorder="0" applyAlignment="0" applyProtection="0"/>
    <xf numFmtId="0" fontId="128" fillId="3" borderId="0" applyNumberFormat="0" applyBorder="0" applyAlignment="0" applyProtection="0"/>
    <xf numFmtId="0" fontId="129" fillId="6" borderId="0" applyNumberFormat="0" applyBorder="0" applyAlignment="0" applyProtection="0"/>
    <xf numFmtId="0" fontId="130" fillId="11" borderId="1" applyNumberFormat="0" applyAlignment="0" applyProtection="0"/>
    <xf numFmtId="0" fontId="131" fillId="12" borderId="2" applyNumberFormat="0" applyAlignment="0" applyProtection="0"/>
    <xf numFmtId="0" fontId="132" fillId="0" borderId="3" applyNumberFormat="0" applyFill="0" applyAlignment="0" applyProtection="0"/>
    <xf numFmtId="0" fontId="133" fillId="0" borderId="0" applyNumberFormat="0" applyFill="0" applyBorder="0" applyAlignment="0" applyProtection="0"/>
    <xf numFmtId="0" fontId="128" fillId="13"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34" fillId="7" borderId="1" applyNumberFormat="0" applyAlignment="0" applyProtection="0"/>
    <xf numFmtId="0" fontId="135" fillId="17" borderId="0" applyNumberFormat="0" applyBorder="0" applyAlignment="0" applyProtection="0"/>
    <xf numFmtId="164" fontId="115" fillId="0" borderId="0" applyFont="0" applyFill="0" applyBorder="0" applyAlignment="0" applyProtection="0"/>
    <xf numFmtId="164" fontId="115"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15"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164" fontId="120"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0" fillId="0" borderId="0" applyFont="0" applyFill="0" applyBorder="0" applyAlignment="0" applyProtection="0"/>
    <xf numFmtId="168" fontId="127" fillId="0" borderId="0" applyFont="0" applyFill="0" applyBorder="0" applyAlignment="0" applyProtection="0"/>
    <xf numFmtId="168" fontId="127" fillId="0" borderId="0" applyFont="0" applyFill="0" applyBorder="0" applyAlignment="0" applyProtection="0"/>
    <xf numFmtId="0" fontId="136" fillId="7" borderId="0" applyNumberFormat="0" applyBorder="0" applyAlignment="0" applyProtection="0"/>
    <xf numFmtId="0" fontId="115" fillId="0" borderId="0"/>
    <xf numFmtId="0" fontId="127" fillId="0" borderId="0"/>
    <xf numFmtId="0" fontId="127" fillId="0" borderId="0"/>
    <xf numFmtId="0" fontId="127" fillId="0" borderId="0"/>
    <xf numFmtId="0" fontId="127" fillId="0" borderId="0"/>
    <xf numFmtId="0" fontId="127" fillId="0" borderId="0"/>
    <xf numFmtId="0" fontId="115" fillId="0" borderId="0"/>
    <xf numFmtId="0" fontId="115" fillId="0" borderId="0"/>
    <xf numFmtId="0" fontId="127" fillId="0" borderId="0"/>
    <xf numFmtId="0" fontId="127" fillId="0" borderId="0"/>
    <xf numFmtId="0" fontId="127" fillId="0" borderId="0"/>
    <xf numFmtId="0" fontId="127" fillId="0" borderId="0"/>
    <xf numFmtId="0" fontId="127" fillId="0" borderId="0"/>
    <xf numFmtId="0" fontId="115" fillId="0" borderId="0"/>
    <xf numFmtId="0" fontId="115" fillId="0" borderId="0"/>
    <xf numFmtId="0" fontId="115" fillId="0" borderId="0"/>
    <xf numFmtId="0" fontId="120" fillId="4" borderId="4" applyNumberFormat="0" applyFont="0" applyAlignment="0" applyProtection="0"/>
    <xf numFmtId="9" fontId="115"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0" fontId="137" fillId="11" borderId="5" applyNumberFormat="0" applyAlignment="0" applyProtection="0"/>
    <xf numFmtId="0" fontId="132" fillId="0" borderId="0" applyNumberFormat="0" applyFill="0" applyBorder="0" applyAlignment="0" applyProtection="0"/>
    <xf numFmtId="0" fontId="138" fillId="0" borderId="0" applyNumberFormat="0" applyFill="0" applyBorder="0" applyAlignment="0" applyProtection="0"/>
    <xf numFmtId="0" fontId="140" fillId="0" borderId="6" applyNumberFormat="0" applyFill="0" applyAlignment="0" applyProtection="0"/>
    <xf numFmtId="0" fontId="141" fillId="0" borderId="7" applyNumberFormat="0" applyFill="0" applyAlignment="0" applyProtection="0"/>
    <xf numFmtId="0" fontId="133" fillId="0" borderId="8" applyNumberFormat="0" applyFill="0" applyAlignment="0" applyProtection="0"/>
    <xf numFmtId="0" fontId="139" fillId="0" borderId="0" applyNumberFormat="0" applyFill="0" applyBorder="0" applyAlignment="0" applyProtection="0"/>
    <xf numFmtId="0" fontId="142" fillId="0" borderId="9" applyNumberFormat="0" applyFill="0" applyAlignment="0" applyProtection="0"/>
    <xf numFmtId="0" fontId="114" fillId="0" borderId="0"/>
    <xf numFmtId="164" fontId="114" fillId="0" borderId="0" applyFont="0" applyFill="0" applyBorder="0" applyAlignment="0" applyProtection="0"/>
    <xf numFmtId="9" fontId="114" fillId="0" borderId="0" applyFont="0" applyFill="0" applyBorder="0" applyAlignment="0" applyProtection="0"/>
    <xf numFmtId="0" fontId="113" fillId="0" borderId="0"/>
    <xf numFmtId="164" fontId="113" fillId="0" borderId="0" applyFont="0" applyFill="0" applyBorder="0" applyAlignment="0" applyProtection="0"/>
    <xf numFmtId="0" fontId="120" fillId="0" borderId="0"/>
    <xf numFmtId="0" fontId="112" fillId="0" borderId="0"/>
    <xf numFmtId="0" fontId="112" fillId="0" borderId="0"/>
    <xf numFmtId="9" fontId="112" fillId="0" borderId="0" applyFont="0" applyFill="0" applyBorder="0" applyAlignment="0" applyProtection="0"/>
    <xf numFmtId="0" fontId="127" fillId="2" borderId="0" applyNumberFormat="0" applyBorder="0" applyAlignment="0" applyProtection="0"/>
    <xf numFmtId="0" fontId="127" fillId="3" borderId="0" applyNumberFormat="0" applyBorder="0" applyAlignment="0" applyProtection="0"/>
    <xf numFmtId="0" fontId="127" fillId="4" borderId="0" applyNumberFormat="0" applyBorder="0" applyAlignment="0" applyProtection="0"/>
    <xf numFmtId="0" fontId="127" fillId="5" borderId="0" applyNumberFormat="0" applyBorder="0" applyAlignment="0" applyProtection="0"/>
    <xf numFmtId="0" fontId="127" fillId="6" borderId="0" applyNumberFormat="0" applyBorder="0" applyAlignment="0" applyProtection="0"/>
    <xf numFmtId="0" fontId="127" fillId="4" borderId="0" applyNumberFormat="0" applyBorder="0" applyAlignment="0" applyProtection="0"/>
    <xf numFmtId="0" fontId="127" fillId="6" borderId="0" applyNumberFormat="0" applyBorder="0" applyAlignment="0" applyProtection="0"/>
    <xf numFmtId="0" fontId="127" fillId="3" borderId="0" applyNumberFormat="0" applyBorder="0" applyAlignment="0" applyProtection="0"/>
    <xf numFmtId="0" fontId="127" fillId="7" borderId="0" applyNumberFormat="0" applyBorder="0" applyAlignment="0" applyProtection="0"/>
    <xf numFmtId="0" fontId="127" fillId="8" borderId="0" applyNumberFormat="0" applyBorder="0" applyAlignment="0" applyProtection="0"/>
    <xf numFmtId="0" fontId="127" fillId="6" borderId="0" applyNumberFormat="0" applyBorder="0" applyAlignment="0" applyProtection="0"/>
    <xf numFmtId="0" fontId="127" fillId="4" borderId="0" applyNumberFormat="0" applyBorder="0" applyAlignment="0" applyProtection="0"/>
    <xf numFmtId="0" fontId="128" fillId="6"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8" borderId="0" applyNumberFormat="0" applyBorder="0" applyAlignment="0" applyProtection="0"/>
    <xf numFmtId="0" fontId="128" fillId="6" borderId="0" applyNumberFormat="0" applyBorder="0" applyAlignment="0" applyProtection="0"/>
    <xf numFmtId="0" fontId="128" fillId="3" borderId="0" applyNumberFormat="0" applyBorder="0" applyAlignment="0" applyProtection="0"/>
    <xf numFmtId="0" fontId="129" fillId="6" borderId="0" applyNumberFormat="0" applyBorder="0" applyAlignment="0" applyProtection="0"/>
    <xf numFmtId="0" fontId="130" fillId="11" borderId="1" applyNumberFormat="0" applyAlignment="0" applyProtection="0"/>
    <xf numFmtId="0" fontId="131" fillId="12" borderId="2" applyNumberFormat="0" applyAlignment="0" applyProtection="0"/>
    <xf numFmtId="0" fontId="132" fillId="0" borderId="3" applyNumberFormat="0" applyFill="0" applyAlignment="0" applyProtection="0"/>
    <xf numFmtId="0" fontId="133" fillId="0" borderId="0" applyNumberFormat="0" applyFill="0" applyBorder="0" applyAlignment="0" applyProtection="0"/>
    <xf numFmtId="0" fontId="128" fillId="13"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34" fillId="7" borderId="1" applyNumberFormat="0" applyAlignment="0" applyProtection="0"/>
    <xf numFmtId="165" fontId="120" fillId="0" borderId="0" applyFont="0" applyFill="0" applyBorder="0" applyAlignment="0" applyProtection="0"/>
    <xf numFmtId="0" fontId="135" fillId="17" borderId="0" applyNumberFormat="0" applyBorder="0" applyAlignment="0" applyProtection="0"/>
    <xf numFmtId="44" fontId="120" fillId="0" borderId="0" applyFont="0" applyFill="0" applyBorder="0" applyAlignment="0" applyProtection="0"/>
    <xf numFmtId="0" fontId="136" fillId="7" borderId="0" applyNumberFormat="0" applyBorder="0" applyAlignment="0" applyProtection="0"/>
    <xf numFmtId="0" fontId="120" fillId="0" borderId="0"/>
    <xf numFmtId="0" fontId="120" fillId="4" borderId="4" applyNumberFormat="0" applyFont="0" applyAlignment="0" applyProtection="0"/>
    <xf numFmtId="9" fontId="120" fillId="0" borderId="0" applyFont="0" applyFill="0" applyBorder="0" applyAlignment="0" applyProtection="0"/>
    <xf numFmtId="0" fontId="137" fillId="11" borderId="5" applyNumberFormat="0" applyAlignment="0" applyProtection="0"/>
    <xf numFmtId="0" fontId="132"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40" fillId="0" borderId="6" applyNumberFormat="0" applyFill="0" applyAlignment="0" applyProtection="0"/>
    <xf numFmtId="0" fontId="141" fillId="0" borderId="7" applyNumberFormat="0" applyFill="0" applyAlignment="0" applyProtection="0"/>
    <xf numFmtId="0" fontId="133" fillId="0" borderId="8" applyNumberFormat="0" applyFill="0" applyAlignment="0" applyProtection="0"/>
    <xf numFmtId="0" fontId="142" fillId="0" borderId="9" applyNumberFormat="0" applyFill="0" applyAlignment="0" applyProtection="0"/>
    <xf numFmtId="43" fontId="120" fillId="0" borderId="0" applyFont="0" applyFill="0" applyBorder="0" applyAlignment="0" applyProtection="0"/>
    <xf numFmtId="0" fontId="112" fillId="0" borderId="0"/>
    <xf numFmtId="0" fontId="112" fillId="0" borderId="0"/>
    <xf numFmtId="0" fontId="112" fillId="0" borderId="0"/>
    <xf numFmtId="0" fontId="112" fillId="0" borderId="0"/>
    <xf numFmtId="164" fontId="112" fillId="0" borderId="0" applyFont="0" applyFill="0" applyBorder="0" applyAlignment="0" applyProtection="0"/>
    <xf numFmtId="0" fontId="112" fillId="0" borderId="0"/>
    <xf numFmtId="9"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9" fontId="112" fillId="0" borderId="0" applyFont="0" applyFill="0" applyBorder="0" applyAlignment="0" applyProtection="0"/>
    <xf numFmtId="0" fontId="112" fillId="0" borderId="0"/>
    <xf numFmtId="164" fontId="112" fillId="0" borderId="0" applyFont="0" applyFill="0" applyBorder="0" applyAlignment="0" applyProtection="0"/>
    <xf numFmtId="9" fontId="112" fillId="0" borderId="0" applyFont="0" applyFill="0" applyBorder="0" applyAlignment="0" applyProtection="0"/>
    <xf numFmtId="0" fontId="112" fillId="0" borderId="0"/>
    <xf numFmtId="164" fontId="112" fillId="0" borderId="0" applyFont="0" applyFill="0" applyBorder="0" applyAlignment="0" applyProtection="0"/>
    <xf numFmtId="0" fontId="111" fillId="0" borderId="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0" fontId="109" fillId="0" borderId="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3" borderId="0" applyNumberFormat="0" applyBorder="0" applyAlignment="0" applyProtection="0"/>
    <xf numFmtId="4" fontId="166" fillId="0" borderId="0">
      <protection locked="0"/>
    </xf>
    <xf numFmtId="38" fontId="167" fillId="0" borderId="0" applyFont="0" applyFill="0" applyBorder="0" applyAlignment="0" applyProtection="0"/>
    <xf numFmtId="170" fontId="166" fillId="0" borderId="0">
      <protection locked="0"/>
    </xf>
    <xf numFmtId="169" fontId="167" fillId="0" borderId="0" applyFont="0" applyFill="0" applyBorder="0" applyAlignment="0" applyProtection="0"/>
    <xf numFmtId="171" fontId="166" fillId="0" borderId="0">
      <protection locked="0"/>
    </xf>
    <xf numFmtId="172" fontId="166" fillId="0" borderId="0">
      <protection locked="0"/>
    </xf>
    <xf numFmtId="173" fontId="168" fillId="0" borderId="0">
      <protection locked="0"/>
    </xf>
    <xf numFmtId="173" fontId="168" fillId="0" borderId="0">
      <protection locked="0"/>
    </xf>
    <xf numFmtId="0" fontId="169" fillId="0" borderId="0" applyNumberFormat="0" applyFill="0" applyBorder="0" applyAlignment="0" applyProtection="0">
      <alignment vertical="top"/>
      <protection locked="0"/>
    </xf>
    <xf numFmtId="43" fontId="109" fillId="0" borderId="0" applyFont="0" applyFill="0" applyBorder="0" applyAlignment="0" applyProtection="0"/>
    <xf numFmtId="43" fontId="109" fillId="0" borderId="0" applyFont="0" applyFill="0" applyBorder="0" applyAlignment="0" applyProtection="0"/>
    <xf numFmtId="164" fontId="109"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64" fontId="109" fillId="0" borderId="0" applyFont="0" applyFill="0" applyBorder="0" applyAlignment="0" applyProtection="0"/>
    <xf numFmtId="0" fontId="109" fillId="0" borderId="0"/>
    <xf numFmtId="0" fontId="109" fillId="0" borderId="0"/>
    <xf numFmtId="0" fontId="120" fillId="0" borderId="0"/>
    <xf numFmtId="0" fontId="165" fillId="0" borderId="0"/>
    <xf numFmtId="0" fontId="120" fillId="0" borderId="0"/>
    <xf numFmtId="0" fontId="120" fillId="0" borderId="0"/>
    <xf numFmtId="0" fontId="127" fillId="0" borderId="0"/>
    <xf numFmtId="0" fontId="109" fillId="0" borderId="0"/>
    <xf numFmtId="0" fontId="109" fillId="0" borderId="0"/>
    <xf numFmtId="0" fontId="109" fillId="0" borderId="0"/>
    <xf numFmtId="0" fontId="109" fillId="0" borderId="0"/>
    <xf numFmtId="0" fontId="120" fillId="0" borderId="0"/>
    <xf numFmtId="0" fontId="109" fillId="0" borderId="0"/>
    <xf numFmtId="0" fontId="109" fillId="0" borderId="0"/>
    <xf numFmtId="0" fontId="120" fillId="0" borderId="0"/>
    <xf numFmtId="0" fontId="109" fillId="0" borderId="0"/>
    <xf numFmtId="0" fontId="120" fillId="0" borderId="0"/>
    <xf numFmtId="0" fontId="109" fillId="0" borderId="0"/>
    <xf numFmtId="174" fontId="166" fillId="0" borderId="0">
      <protection locked="0"/>
    </xf>
    <xf numFmtId="9" fontId="109" fillId="0" borderId="0" applyFont="0" applyFill="0" applyBorder="0" applyAlignment="0" applyProtection="0"/>
    <xf numFmtId="9" fontId="120"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65"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64" fontId="120" fillId="0" borderId="0" applyFont="0" applyFill="0" applyBorder="0" applyAlignment="0" applyProtection="0"/>
    <xf numFmtId="44" fontId="120" fillId="0" borderId="0" applyFont="0" applyFill="0" applyBorder="0" applyAlignment="0" applyProtection="0"/>
    <xf numFmtId="0" fontId="120" fillId="0" borderId="0"/>
    <xf numFmtId="0" fontId="120" fillId="0" borderId="0"/>
    <xf numFmtId="0" fontId="120" fillId="4" borderId="4" applyNumberFormat="0" applyFont="0" applyAlignment="0" applyProtection="0"/>
    <xf numFmtId="9" fontId="120" fillId="0" borderId="0" applyFont="0" applyFill="0" applyBorder="0" applyAlignment="0" applyProtection="0"/>
    <xf numFmtId="9" fontId="120" fillId="0" borderId="0" applyFont="0" applyFill="0" applyBorder="0" applyAlignment="0" applyProtection="0"/>
    <xf numFmtId="0" fontId="120" fillId="0" borderId="0"/>
    <xf numFmtId="9" fontId="120" fillId="0" borderId="0" applyFont="0" applyFill="0" applyBorder="0" applyAlignment="0" applyProtection="0"/>
    <xf numFmtId="0" fontId="120" fillId="0" borderId="0"/>
    <xf numFmtId="0" fontId="130" fillId="11" borderId="1" applyNumberFormat="0" applyAlignment="0" applyProtection="0"/>
    <xf numFmtId="0" fontId="130" fillId="11" borderId="1" applyNumberFormat="0" applyAlignment="0" applyProtection="0"/>
    <xf numFmtId="0" fontId="134" fillId="7" borderId="1" applyNumberFormat="0" applyAlignment="0" applyProtection="0"/>
    <xf numFmtId="0" fontId="134" fillId="7" borderId="1" applyNumberFormat="0" applyAlignment="0" applyProtection="0"/>
    <xf numFmtId="43" fontId="127" fillId="0" borderId="0" applyFont="0" applyFill="0" applyBorder="0" applyAlignment="0" applyProtection="0"/>
    <xf numFmtId="43" fontId="120" fillId="0" borderId="0" applyFont="0" applyFill="0" applyBorder="0" applyAlignment="0" applyProtection="0"/>
    <xf numFmtId="0" fontId="120" fillId="0" borderId="0"/>
    <xf numFmtId="0" fontId="120" fillId="0" borderId="0"/>
    <xf numFmtId="0" fontId="120" fillId="0" borderId="0"/>
    <xf numFmtId="0" fontId="120" fillId="0" borderId="0"/>
    <xf numFmtId="0" fontId="120" fillId="4" borderId="4" applyNumberFormat="0" applyFont="0" applyAlignment="0" applyProtection="0"/>
    <xf numFmtId="0" fontId="120" fillId="4" borderId="4" applyNumberFormat="0" applyFont="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0" fontId="137" fillId="11" borderId="5" applyNumberFormat="0" applyAlignment="0" applyProtection="0"/>
    <xf numFmtId="0" fontId="137" fillId="11" borderId="5" applyNumberFormat="0" applyAlignment="0" applyProtection="0"/>
    <xf numFmtId="0" fontId="142" fillId="0" borderId="9" applyNumberFormat="0" applyFill="0" applyAlignment="0" applyProtection="0"/>
    <xf numFmtId="0" fontId="142" fillId="0" borderId="9" applyNumberFormat="0" applyFill="0" applyAlignment="0" applyProtection="0"/>
    <xf numFmtId="0" fontId="130" fillId="11" borderId="17" applyNumberFormat="0" applyAlignment="0" applyProtection="0"/>
    <xf numFmtId="0" fontId="134" fillId="7" borderId="17" applyNumberFormat="0" applyAlignment="0" applyProtection="0"/>
    <xf numFmtId="0" fontId="120" fillId="4" borderId="18" applyNumberFormat="0" applyFont="0" applyAlignment="0" applyProtection="0"/>
    <xf numFmtId="0" fontId="137" fillId="11" borderId="19" applyNumberFormat="0" applyAlignment="0" applyProtection="0"/>
    <xf numFmtId="0" fontId="142" fillId="0" borderId="20" applyNumberFormat="0" applyFill="0" applyAlignment="0" applyProtection="0"/>
    <xf numFmtId="0" fontId="120" fillId="4" borderId="18" applyNumberFormat="0" applyFont="0" applyAlignment="0" applyProtection="0"/>
    <xf numFmtId="0" fontId="130" fillId="11" borderId="17" applyNumberFormat="0" applyAlignment="0" applyProtection="0"/>
    <xf numFmtId="0" fontId="130" fillId="11" borderId="17" applyNumberFormat="0" applyAlignment="0" applyProtection="0"/>
    <xf numFmtId="0" fontId="134" fillId="7" borderId="17" applyNumberFormat="0" applyAlignment="0" applyProtection="0"/>
    <xf numFmtId="0" fontId="134" fillId="7" borderId="17" applyNumberFormat="0" applyAlignment="0" applyProtection="0"/>
    <xf numFmtId="0" fontId="120" fillId="4" borderId="18" applyNumberFormat="0" applyFont="0" applyAlignment="0" applyProtection="0"/>
    <xf numFmtId="0" fontId="120" fillId="4" borderId="18" applyNumberFormat="0" applyFont="0" applyAlignment="0" applyProtection="0"/>
    <xf numFmtId="0" fontId="137" fillId="11" borderId="19" applyNumberFormat="0" applyAlignment="0" applyProtection="0"/>
    <xf numFmtId="0" fontId="137" fillId="11" borderId="19" applyNumberFormat="0" applyAlignment="0" applyProtection="0"/>
    <xf numFmtId="0" fontId="142" fillId="0" borderId="20" applyNumberFormat="0" applyFill="0" applyAlignment="0" applyProtection="0"/>
    <xf numFmtId="0" fontId="142" fillId="0" borderId="20" applyNumberFormat="0" applyFill="0" applyAlignment="0" applyProtection="0"/>
    <xf numFmtId="0" fontId="108" fillId="0" borderId="0"/>
    <xf numFmtId="0" fontId="107" fillId="0" borderId="0"/>
    <xf numFmtId="43" fontId="106" fillId="0" borderId="0" applyFont="0" applyFill="0" applyBorder="0" applyAlignment="0" applyProtection="0"/>
    <xf numFmtId="0" fontId="106" fillId="0" borderId="0"/>
    <xf numFmtId="0" fontId="106" fillId="0" borderId="0"/>
    <xf numFmtId="9" fontId="10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0" fontId="105" fillId="0" borderId="0"/>
    <xf numFmtId="0" fontId="105" fillId="0" borderId="0"/>
    <xf numFmtId="0" fontId="105" fillId="0" borderId="0"/>
    <xf numFmtId="0" fontId="105" fillId="0" borderId="0"/>
    <xf numFmtId="9" fontId="120" fillId="0" borderId="0" applyFont="0" applyFill="0" applyBorder="0" applyAlignment="0" applyProtection="0"/>
    <xf numFmtId="0" fontId="104" fillId="0" borderId="0"/>
    <xf numFmtId="0" fontId="174" fillId="0" borderId="0"/>
    <xf numFmtId="0" fontId="103" fillId="0" borderId="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0" fillId="11"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34" fillId="7" borderId="17" applyNumberFormat="0" applyAlignment="0" applyProtection="0"/>
    <xf numFmtId="0" fontId="120" fillId="0" borderId="0"/>
    <xf numFmtId="43" fontId="127" fillId="0" borderId="0" applyFont="0" applyFill="0" applyBorder="0" applyAlignment="0" applyProtection="0"/>
    <xf numFmtId="0" fontId="103" fillId="0" borderId="0"/>
    <xf numFmtId="0" fontId="103" fillId="0" borderId="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0" fontId="120" fillId="4" borderId="18" applyNumberFormat="0" applyFont="0" applyAlignment="0" applyProtection="0"/>
    <xf numFmtId="9" fontId="127" fillId="0" borderId="0" applyFont="0" applyFill="0" applyBorder="0" applyAlignment="0" applyProtection="0"/>
    <xf numFmtId="9" fontId="120" fillId="0" borderId="0" applyFont="0" applyFill="0" applyBorder="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37" fillId="11" borderId="19" applyNumberFormat="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42" fillId="0" borderId="20" applyNumberFormat="0" applyFill="0" applyAlignment="0" applyProtection="0"/>
    <xf numFmtId="0" fontId="102" fillId="0" borderId="0"/>
    <xf numFmtId="164" fontId="102" fillId="0" borderId="0" applyFont="0" applyFill="0" applyBorder="0" applyAlignment="0" applyProtection="0"/>
    <xf numFmtId="0" fontId="101" fillId="0" borderId="0"/>
    <xf numFmtId="0" fontId="100" fillId="0" borderId="0"/>
    <xf numFmtId="164" fontId="100" fillId="0" borderId="0" applyFont="0" applyFill="0" applyBorder="0" applyAlignment="0" applyProtection="0"/>
    <xf numFmtId="9" fontId="100" fillId="0" borderId="0" applyFont="0" applyFill="0" applyBorder="0" applyAlignment="0" applyProtection="0"/>
    <xf numFmtId="0" fontId="99" fillId="0" borderId="0"/>
    <xf numFmtId="164" fontId="99" fillId="0" borderId="0" applyFont="0" applyFill="0" applyBorder="0" applyAlignment="0" applyProtection="0"/>
    <xf numFmtId="9" fontId="99" fillId="0" borderId="0" applyFont="0" applyFill="0" applyBorder="0" applyAlignment="0" applyProtection="0"/>
    <xf numFmtId="0" fontId="99" fillId="0" borderId="0"/>
    <xf numFmtId="0" fontId="99" fillId="0" borderId="0"/>
    <xf numFmtId="0" fontId="98" fillId="0" borderId="0"/>
    <xf numFmtId="0" fontId="98" fillId="0" borderId="0"/>
    <xf numFmtId="0" fontId="98" fillId="0" borderId="0"/>
    <xf numFmtId="43" fontId="97" fillId="0" borderId="0" applyFont="0" applyFill="0" applyBorder="0" applyAlignment="0" applyProtection="0"/>
    <xf numFmtId="0" fontId="97" fillId="0" borderId="0"/>
    <xf numFmtId="9" fontId="97" fillId="0" borderId="0" applyFont="0" applyFill="0" applyBorder="0" applyAlignment="0" applyProtection="0"/>
    <xf numFmtId="0" fontId="96" fillId="0" borderId="0"/>
    <xf numFmtId="9" fontId="96" fillId="0" borderId="0" applyFont="0" applyFill="0" applyBorder="0" applyAlignment="0" applyProtection="0"/>
    <xf numFmtId="43" fontId="96"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181" fillId="0" borderId="0"/>
    <xf numFmtId="0" fontId="94" fillId="0" borderId="0"/>
    <xf numFmtId="0" fontId="93" fillId="0" borderId="0"/>
    <xf numFmtId="0" fontId="93" fillId="0" borderId="0"/>
    <xf numFmtId="0" fontId="93" fillId="0" borderId="0"/>
    <xf numFmtId="0" fontId="93" fillId="0" borderId="0"/>
    <xf numFmtId="0" fontId="93" fillId="0" borderId="0"/>
    <xf numFmtId="164" fontId="93" fillId="0" borderId="0" applyFont="0" applyFill="0" applyBorder="0" applyAlignment="0" applyProtection="0"/>
    <xf numFmtId="0" fontId="93" fillId="0" borderId="0"/>
    <xf numFmtId="9"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9" fontId="93" fillId="0" borderId="0" applyFont="0" applyFill="0" applyBorder="0" applyAlignment="0" applyProtection="0"/>
    <xf numFmtId="0" fontId="93" fillId="0" borderId="0"/>
    <xf numFmtId="164" fontId="93" fillId="0" borderId="0" applyFont="0" applyFill="0" applyBorder="0" applyAlignment="0" applyProtection="0"/>
    <xf numFmtId="9" fontId="93" fillId="0" borderId="0" applyFont="0" applyFill="0" applyBorder="0" applyAlignment="0" applyProtection="0"/>
    <xf numFmtId="0" fontId="93" fillId="0" borderId="0"/>
    <xf numFmtId="164" fontId="93" fillId="0" borderId="0" applyFont="0" applyFill="0" applyBorder="0" applyAlignment="0" applyProtection="0"/>
    <xf numFmtId="0" fontId="93" fillId="0" borderId="0"/>
    <xf numFmtId="0" fontId="93" fillId="0" borderId="0"/>
    <xf numFmtId="9" fontId="93" fillId="0" borderId="0" applyFont="0" applyFill="0" applyBorder="0" applyAlignment="0" applyProtection="0"/>
    <xf numFmtId="0" fontId="130" fillId="11" borderId="17" applyNumberFormat="0" applyAlignment="0" applyProtection="0"/>
    <xf numFmtId="0" fontId="134" fillId="7" borderId="17" applyNumberFormat="0" applyAlignment="0" applyProtection="0"/>
    <xf numFmtId="0" fontId="120" fillId="4" borderId="18" applyNumberFormat="0" applyFont="0" applyAlignment="0" applyProtection="0"/>
    <xf numFmtId="0" fontId="137" fillId="11" borderId="19" applyNumberFormat="0" applyAlignment="0" applyProtection="0"/>
    <xf numFmtId="0" fontId="142" fillId="0" borderId="20" applyNumberFormat="0" applyFill="0" applyAlignment="0" applyProtection="0"/>
    <xf numFmtId="0" fontId="93" fillId="0" borderId="0"/>
    <xf numFmtId="0" fontId="93" fillId="0" borderId="0"/>
    <xf numFmtId="0" fontId="93" fillId="0" borderId="0"/>
    <xf numFmtId="0" fontId="93" fillId="0" borderId="0"/>
    <xf numFmtId="164" fontId="93" fillId="0" borderId="0" applyFont="0" applyFill="0" applyBorder="0" applyAlignment="0" applyProtection="0"/>
    <xf numFmtId="0" fontId="93" fillId="0" borderId="0"/>
    <xf numFmtId="9"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9" fontId="93" fillId="0" borderId="0" applyFont="0" applyFill="0" applyBorder="0" applyAlignment="0" applyProtection="0"/>
    <xf numFmtId="0" fontId="93" fillId="0" borderId="0"/>
    <xf numFmtId="164" fontId="93" fillId="0" borderId="0" applyFont="0" applyFill="0" applyBorder="0" applyAlignment="0" applyProtection="0"/>
    <xf numFmtId="9" fontId="93" fillId="0" borderId="0" applyFont="0" applyFill="0" applyBorder="0" applyAlignment="0" applyProtection="0"/>
    <xf numFmtId="0" fontId="93" fillId="0" borderId="0"/>
    <xf numFmtId="164" fontId="93" fillId="0" borderId="0" applyFont="0" applyFill="0" applyBorder="0" applyAlignment="0" applyProtection="0"/>
    <xf numFmtId="0" fontId="93" fillId="0" borderId="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0" fontId="93" fillId="0" borderId="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3" borderId="0" applyNumberFormat="0" applyBorder="0" applyAlignment="0" applyProtection="0"/>
    <xf numFmtId="43" fontId="93" fillId="0" borderId="0" applyFont="0" applyFill="0" applyBorder="0" applyAlignment="0" applyProtection="0"/>
    <xf numFmtId="43"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0" fontId="93" fillId="0" borderId="0"/>
    <xf numFmtId="0" fontId="93" fillId="0" borderId="0"/>
    <xf numFmtId="43" fontId="93" fillId="0" borderId="0" applyFont="0" applyFill="0" applyBorder="0" applyAlignment="0" applyProtection="0"/>
    <xf numFmtId="0" fontId="93" fillId="0" borderId="0"/>
    <xf numFmtId="0" fontId="93" fillId="0" borderId="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120" fillId="0" borderId="0"/>
    <xf numFmtId="0" fontId="93" fillId="0" borderId="0"/>
    <xf numFmtId="0" fontId="93" fillId="0" borderId="0"/>
    <xf numFmtId="0" fontId="93" fillId="0" borderId="0"/>
    <xf numFmtId="0" fontId="93" fillId="0" borderId="0"/>
    <xf numFmtId="164" fontId="93" fillId="0" borderId="0" applyFont="0" applyFill="0" applyBorder="0" applyAlignment="0" applyProtection="0"/>
    <xf numFmtId="0" fontId="93" fillId="0" borderId="0"/>
    <xf numFmtId="0" fontId="93" fillId="0" borderId="0"/>
    <xf numFmtId="164" fontId="93" fillId="0" borderId="0" applyFont="0" applyFill="0" applyBorder="0" applyAlignment="0" applyProtection="0"/>
    <xf numFmtId="9" fontId="93" fillId="0" borderId="0" applyFont="0" applyFill="0" applyBorder="0" applyAlignment="0" applyProtection="0"/>
    <xf numFmtId="0" fontId="93" fillId="0" borderId="0"/>
    <xf numFmtId="164" fontId="93" fillId="0" borderId="0" applyFont="0" applyFill="0" applyBorder="0" applyAlignment="0" applyProtection="0"/>
    <xf numFmtId="9"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43" fontId="93" fillId="0" borderId="0" applyFont="0" applyFill="0" applyBorder="0" applyAlignment="0" applyProtection="0"/>
    <xf numFmtId="0" fontId="93" fillId="0" borderId="0"/>
    <xf numFmtId="9" fontId="93" fillId="0" borderId="0" applyFont="0" applyFill="0" applyBorder="0" applyAlignment="0" applyProtection="0"/>
    <xf numFmtId="0" fontId="93" fillId="0" borderId="0"/>
    <xf numFmtId="9" fontId="93" fillId="0" borderId="0" applyFont="0" applyFill="0" applyBorder="0" applyAlignment="0" applyProtection="0"/>
    <xf numFmtId="43"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123" fillId="0" borderId="0"/>
    <xf numFmtId="0" fontId="92" fillId="0" borderId="0"/>
    <xf numFmtId="0" fontId="91" fillId="0" borderId="0"/>
    <xf numFmtId="0" fontId="90" fillId="0" borderId="0"/>
    <xf numFmtId="0" fontId="178" fillId="0" borderId="0"/>
    <xf numFmtId="164" fontId="127" fillId="0" borderId="0" applyFont="0" applyFill="0" applyBorder="0" applyAlignment="0" applyProtection="0"/>
    <xf numFmtId="0" fontId="89" fillId="0" borderId="0"/>
    <xf numFmtId="0" fontId="88" fillId="0" borderId="0"/>
    <xf numFmtId="0" fontId="87" fillId="0" borderId="0"/>
    <xf numFmtId="9" fontId="87" fillId="0" borderId="0" applyFont="0" applyFill="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5"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3"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7"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8"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127" fillId="4"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0" fontId="130" fillId="11" borderId="36" applyNumberFormat="0" applyAlignment="0" applyProtection="0"/>
    <xf numFmtId="38" fontId="167" fillId="0" borderId="0" applyFont="0" applyFill="0" applyBorder="0" applyAlignment="0" applyProtection="0"/>
    <xf numFmtId="4" fontId="166" fillId="0" borderId="0">
      <protection locked="0"/>
    </xf>
    <xf numFmtId="43" fontId="127" fillId="0" borderId="0" applyFont="0" applyFill="0" applyBorder="0" applyAlignment="0" applyProtection="0"/>
    <xf numFmtId="4" fontId="166" fillId="0" borderId="0">
      <protection locked="0"/>
    </xf>
    <xf numFmtId="4" fontId="166" fillId="0" borderId="0">
      <protection locked="0"/>
    </xf>
    <xf numFmtId="4" fontId="166" fillId="0" borderId="0">
      <protection locked="0"/>
    </xf>
    <xf numFmtId="169" fontId="167" fillId="0" borderId="0" applyFont="0" applyFill="0" applyBorder="0" applyAlignment="0" applyProtection="0"/>
    <xf numFmtId="170" fontId="166" fillId="0" borderId="0">
      <protection locked="0"/>
    </xf>
    <xf numFmtId="44" fontId="127" fillId="0" borderId="0" applyFont="0" applyFill="0" applyBorder="0" applyAlignment="0" applyProtection="0"/>
    <xf numFmtId="170" fontId="166" fillId="0" borderId="0">
      <protection locked="0"/>
    </xf>
    <xf numFmtId="44" fontId="120" fillId="0" borderId="0" applyFont="0" applyFill="0" applyBorder="0" applyAlignment="0" applyProtection="0"/>
    <xf numFmtId="170" fontId="166" fillId="0" borderId="0">
      <protection locked="0"/>
    </xf>
    <xf numFmtId="170" fontId="166" fillId="0" borderId="0">
      <protection locked="0"/>
    </xf>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0" fontId="134" fillId="7" borderId="36" applyNumberFormat="0" applyAlignment="0" applyProtection="0"/>
    <xf numFmtId="177" fontId="184" fillId="0" borderId="0"/>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87" fillId="0" borderId="0" applyNumberFormat="0" applyFill="0" applyBorder="0" applyAlignment="0" applyProtection="0"/>
    <xf numFmtId="0" fontId="188" fillId="0" borderId="0" applyNumberFormat="0" applyFill="0" applyBorder="0" applyAlignment="0" applyProtection="0">
      <alignment vertical="top"/>
      <protection locked="0"/>
    </xf>
    <xf numFmtId="43" fontId="8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8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0" fillId="0" borderId="0" applyFont="0" applyFill="0" applyBorder="0" applyAlignment="0" applyProtection="0"/>
    <xf numFmtId="164" fontId="87"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8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64"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7"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168"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168"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8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0" fillId="0" borderId="0" applyFont="0" applyFill="0" applyBorder="0" applyAlignment="0" applyProtection="0"/>
    <xf numFmtId="44" fontId="127" fillId="0" borderId="0" applyFont="0" applyFill="0" applyBorder="0" applyAlignment="0" applyProtection="0"/>
    <xf numFmtId="44" fontId="12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87" fillId="0" borderId="0"/>
    <xf numFmtId="0" fontId="87" fillId="0" borderId="0"/>
    <xf numFmtId="0" fontId="87" fillId="0" borderId="0"/>
    <xf numFmtId="0" fontId="8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87" fillId="0" borderId="0"/>
    <xf numFmtId="0" fontId="87" fillId="0" borderId="0"/>
    <xf numFmtId="0" fontId="87" fillId="0" borderId="0"/>
    <xf numFmtId="0" fontId="87" fillId="0" borderId="0"/>
    <xf numFmtId="0" fontId="87" fillId="0" borderId="0"/>
    <xf numFmtId="0" fontId="190" fillId="0" borderId="0" applyNumberFormat="0" applyFill="0" applyBorder="0" applyProtection="0">
      <alignment vertical="top" wrapText="1"/>
    </xf>
    <xf numFmtId="0" fontId="190" fillId="0" borderId="0" applyNumberFormat="0" applyFill="0" applyBorder="0" applyProtection="0">
      <alignment vertical="top" wrapText="1"/>
    </xf>
    <xf numFmtId="0" fontId="190" fillId="0" borderId="0" applyNumberFormat="0" applyFill="0" applyBorder="0" applyProtection="0">
      <alignment vertical="top" wrapText="1"/>
    </xf>
    <xf numFmtId="0" fontId="87" fillId="0" borderId="0"/>
    <xf numFmtId="0" fontId="120" fillId="0" borderId="0"/>
    <xf numFmtId="0" fontId="12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0" fillId="0" borderId="0"/>
    <xf numFmtId="0" fontId="120" fillId="0" borderId="0"/>
    <xf numFmtId="0" fontId="178" fillId="0" borderId="0"/>
    <xf numFmtId="0" fontId="120" fillId="0" borderId="0"/>
    <xf numFmtId="0" fontId="120" fillId="0" borderId="0"/>
    <xf numFmtId="0" fontId="87" fillId="0" borderId="0"/>
    <xf numFmtId="0" fontId="87" fillId="0" borderId="0"/>
    <xf numFmtId="0" fontId="87" fillId="0" borderId="0"/>
    <xf numFmtId="0" fontId="120" fillId="0" borderId="0"/>
    <xf numFmtId="0" fontId="120" fillId="0" borderId="0"/>
    <xf numFmtId="0" fontId="127" fillId="0" borderId="0"/>
    <xf numFmtId="0" fontId="127" fillId="0" borderId="0"/>
    <xf numFmtId="0" fontId="127" fillId="0" borderId="0" applyFill="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0" fillId="0" borderId="0"/>
    <xf numFmtId="0" fontId="12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0" fillId="0" borderId="0"/>
    <xf numFmtId="0" fontId="120" fillId="0" borderId="0"/>
    <xf numFmtId="0" fontId="87" fillId="0" borderId="0"/>
    <xf numFmtId="0" fontId="87" fillId="0" borderId="0"/>
    <xf numFmtId="0" fontId="87" fillId="0" borderId="0"/>
    <xf numFmtId="0" fontId="87" fillId="0" borderId="0"/>
    <xf numFmtId="0" fontId="120" fillId="0" borderId="0"/>
    <xf numFmtId="0" fontId="120" fillId="0" borderId="0"/>
    <xf numFmtId="0" fontId="87" fillId="0" borderId="0"/>
    <xf numFmtId="0" fontId="87" fillId="0" borderId="0"/>
    <xf numFmtId="0" fontId="87" fillId="0" borderId="0"/>
    <xf numFmtId="0" fontId="127" fillId="0" borderId="0"/>
    <xf numFmtId="0" fontId="127" fillId="0" borderId="0"/>
    <xf numFmtId="0" fontId="127" fillId="0" borderId="0"/>
    <xf numFmtId="0" fontId="8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0" fillId="0" borderId="0"/>
    <xf numFmtId="0" fontId="120" fillId="0" borderId="0"/>
    <xf numFmtId="0" fontId="12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0"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0" fillId="0" borderId="0"/>
    <xf numFmtId="0" fontId="87" fillId="0" borderId="0"/>
    <xf numFmtId="0" fontId="87" fillId="0" borderId="0"/>
    <xf numFmtId="0" fontId="87" fillId="0" borderId="0"/>
    <xf numFmtId="0" fontId="87" fillId="0" borderId="0"/>
    <xf numFmtId="0" fontId="87" fillId="0" borderId="0"/>
    <xf numFmtId="0" fontId="120" fillId="0" borderId="0"/>
    <xf numFmtId="0" fontId="120" fillId="0" borderId="0"/>
    <xf numFmtId="0" fontId="120" fillId="0" borderId="0"/>
    <xf numFmtId="0" fontId="8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0" fontId="120" fillId="4" borderId="37" applyNumberFormat="0" applyFont="0" applyAlignment="0" applyProtection="0"/>
    <xf numFmtId="174" fontId="166" fillId="0" borderId="0">
      <protection locked="0"/>
    </xf>
    <xf numFmtId="9" fontId="127" fillId="0" borderId="0" applyFont="0" applyFill="0" applyBorder="0" applyAlignment="0" applyProtection="0"/>
    <xf numFmtId="174" fontId="166" fillId="0" borderId="0">
      <protection locked="0"/>
    </xf>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0"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87" fillId="0" borderId="0" applyFont="0" applyFill="0" applyBorder="0" applyAlignment="0" applyProtection="0"/>
    <xf numFmtId="9" fontId="127" fillId="0" borderId="0" applyFont="0" applyFill="0" applyBorder="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37" fillId="11" borderId="38" applyNumberFormat="0" applyAlignment="0" applyProtection="0"/>
    <xf numFmtId="0" fontId="191" fillId="0" borderId="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86" fillId="0" borderId="0"/>
    <xf numFmtId="9" fontId="85" fillId="0" borderId="0" applyFont="0" applyFill="0" applyBorder="0" applyAlignment="0" applyProtection="0"/>
    <xf numFmtId="0" fontId="84" fillId="0" borderId="0"/>
    <xf numFmtId="165" fontId="83" fillId="0" borderId="0"/>
    <xf numFmtId="43" fontId="127"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65" fontId="120" fillId="0" borderId="0"/>
    <xf numFmtId="165" fontId="127" fillId="0" borderId="0"/>
    <xf numFmtId="165" fontId="120" fillId="0" borderId="0"/>
    <xf numFmtId="165" fontId="120" fillId="0" borderId="0"/>
    <xf numFmtId="165" fontId="127" fillId="2" borderId="0" applyNumberFormat="0" applyBorder="0" applyAlignment="0" applyProtection="0"/>
    <xf numFmtId="165" fontId="127" fillId="2" borderId="0" applyNumberFormat="0" applyBorder="0" applyAlignment="0" applyProtection="0"/>
    <xf numFmtId="165" fontId="127" fillId="2" borderId="0" applyNumberFormat="0" applyBorder="0" applyAlignment="0" applyProtection="0"/>
    <xf numFmtId="165" fontId="127" fillId="2" borderId="0" applyNumberFormat="0" applyBorder="0" applyAlignment="0" applyProtection="0"/>
    <xf numFmtId="165" fontId="127" fillId="2" borderId="0" applyNumberFormat="0" applyBorder="0" applyAlignment="0" applyProtection="0"/>
    <xf numFmtId="165" fontId="127" fillId="2" borderId="0" applyNumberFormat="0" applyBorder="0" applyAlignment="0" applyProtection="0"/>
    <xf numFmtId="165" fontId="127" fillId="3" borderId="0" applyNumberFormat="0" applyBorder="0" applyAlignment="0" applyProtection="0"/>
    <xf numFmtId="165" fontId="127" fillId="3" borderId="0" applyNumberFormat="0" applyBorder="0" applyAlignment="0" applyProtection="0"/>
    <xf numFmtId="165" fontId="127" fillId="3" borderId="0" applyNumberFormat="0" applyBorder="0" applyAlignment="0" applyProtection="0"/>
    <xf numFmtId="165" fontId="127" fillId="3" borderId="0" applyNumberFormat="0" applyBorder="0" applyAlignment="0" applyProtection="0"/>
    <xf numFmtId="165" fontId="127" fillId="3" borderId="0" applyNumberFormat="0" applyBorder="0" applyAlignment="0" applyProtection="0"/>
    <xf numFmtId="165" fontId="127" fillId="3" borderId="0" applyNumberFormat="0" applyBorder="0" applyAlignment="0" applyProtection="0"/>
    <xf numFmtId="165" fontId="127" fillId="4" borderId="0" applyNumberFormat="0" applyBorder="0" applyAlignment="0" applyProtection="0"/>
    <xf numFmtId="165" fontId="127" fillId="4" borderId="0" applyNumberFormat="0" applyBorder="0" applyAlignment="0" applyProtection="0"/>
    <xf numFmtId="165" fontId="127" fillId="4" borderId="0" applyNumberFormat="0" applyBorder="0" applyAlignment="0" applyProtection="0"/>
    <xf numFmtId="165" fontId="127" fillId="4" borderId="0" applyNumberFormat="0" applyBorder="0" applyAlignment="0" applyProtection="0"/>
    <xf numFmtId="165" fontId="127" fillId="4" borderId="0" applyNumberFormat="0" applyBorder="0" applyAlignment="0" applyProtection="0"/>
    <xf numFmtId="165" fontId="127" fillId="4" borderId="0" applyNumberFormat="0" applyBorder="0" applyAlignment="0" applyProtection="0"/>
    <xf numFmtId="165" fontId="127" fillId="5" borderId="0" applyNumberFormat="0" applyBorder="0" applyAlignment="0" applyProtection="0"/>
    <xf numFmtId="165" fontId="127" fillId="5" borderId="0" applyNumberFormat="0" applyBorder="0" applyAlignment="0" applyProtection="0"/>
    <xf numFmtId="165" fontId="127" fillId="5" borderId="0" applyNumberFormat="0" applyBorder="0" applyAlignment="0" applyProtection="0"/>
    <xf numFmtId="165" fontId="127" fillId="5" borderId="0" applyNumberFormat="0" applyBorder="0" applyAlignment="0" applyProtection="0"/>
    <xf numFmtId="165" fontId="127" fillId="5" borderId="0" applyNumberFormat="0" applyBorder="0" applyAlignment="0" applyProtection="0"/>
    <xf numFmtId="165" fontId="127" fillId="5" borderId="0" applyNumberFormat="0" applyBorder="0" applyAlignment="0" applyProtection="0"/>
    <xf numFmtId="165" fontId="127" fillId="6" borderId="0" applyNumberFormat="0" applyBorder="0" applyAlignment="0" applyProtection="0"/>
    <xf numFmtId="165" fontId="127" fillId="6" borderId="0" applyNumberFormat="0" applyBorder="0" applyAlignment="0" applyProtection="0"/>
    <xf numFmtId="165" fontId="127" fillId="6" borderId="0" applyNumberFormat="0" applyBorder="0" applyAlignment="0" applyProtection="0"/>
    <xf numFmtId="165" fontId="127" fillId="6" borderId="0" applyNumberFormat="0" applyBorder="0" applyAlignment="0" applyProtection="0"/>
    <xf numFmtId="165" fontId="127" fillId="6" borderId="0" applyNumberFormat="0" applyBorder="0" applyAlignment="0" applyProtection="0"/>
    <xf numFmtId="165" fontId="127" fillId="6" borderId="0" applyNumberFormat="0" applyBorder="0" applyAlignment="0" applyProtection="0"/>
    <xf numFmtId="165" fontId="83" fillId="22" borderId="0" applyNumberFormat="0" applyBorder="0" applyAlignment="0" applyProtection="0"/>
    <xf numFmtId="165" fontId="83" fillId="22" borderId="0" applyNumberFormat="0" applyBorder="0" applyAlignment="0" applyProtection="0"/>
    <xf numFmtId="165" fontId="83" fillId="22" borderId="0" applyNumberFormat="0" applyBorder="0" applyAlignment="0" applyProtection="0"/>
    <xf numFmtId="165" fontId="83" fillId="22" borderId="0" applyNumberFormat="0" applyBorder="0" applyAlignment="0" applyProtection="0"/>
    <xf numFmtId="165" fontId="127" fillId="4" borderId="0" applyNumberFormat="0" applyBorder="0" applyAlignment="0" applyProtection="0"/>
    <xf numFmtId="165" fontId="127" fillId="4" borderId="0" applyNumberFormat="0" applyBorder="0" applyAlignment="0" applyProtection="0"/>
    <xf numFmtId="165" fontId="127" fillId="4" borderId="0" applyNumberFormat="0" applyBorder="0" applyAlignment="0" applyProtection="0"/>
    <xf numFmtId="165" fontId="127" fillId="4" borderId="0" applyNumberFormat="0" applyBorder="0" applyAlignment="0" applyProtection="0"/>
    <xf numFmtId="165" fontId="127" fillId="4" borderId="0" applyNumberFormat="0" applyBorder="0" applyAlignment="0" applyProtection="0"/>
    <xf numFmtId="165" fontId="127" fillId="4" borderId="0" applyNumberFormat="0" applyBorder="0" applyAlignment="0" applyProtection="0"/>
    <xf numFmtId="165" fontId="127" fillId="6" borderId="0" applyNumberFormat="0" applyBorder="0" applyAlignment="0" applyProtection="0"/>
    <xf numFmtId="165" fontId="127" fillId="6" borderId="0" applyNumberFormat="0" applyBorder="0" applyAlignment="0" applyProtection="0"/>
    <xf numFmtId="165" fontId="127" fillId="6" borderId="0" applyNumberFormat="0" applyBorder="0" applyAlignment="0" applyProtection="0"/>
    <xf numFmtId="165" fontId="127" fillId="6" borderId="0" applyNumberFormat="0" applyBorder="0" applyAlignment="0" applyProtection="0"/>
    <xf numFmtId="165" fontId="127" fillId="6" borderId="0" applyNumberFormat="0" applyBorder="0" applyAlignment="0" applyProtection="0"/>
    <xf numFmtId="165" fontId="127" fillId="6" borderId="0" applyNumberFormat="0" applyBorder="0" applyAlignment="0" applyProtection="0"/>
    <xf numFmtId="165" fontId="127" fillId="3" borderId="0" applyNumberFormat="0" applyBorder="0" applyAlignment="0" applyProtection="0"/>
    <xf numFmtId="165" fontId="127" fillId="3" borderId="0" applyNumberFormat="0" applyBorder="0" applyAlignment="0" applyProtection="0"/>
    <xf numFmtId="165" fontId="127" fillId="3" borderId="0" applyNumberFormat="0" applyBorder="0" applyAlignment="0" applyProtection="0"/>
    <xf numFmtId="165" fontId="127" fillId="3" borderId="0" applyNumberFormat="0" applyBorder="0" applyAlignment="0" applyProtection="0"/>
    <xf numFmtId="165" fontId="127" fillId="3" borderId="0" applyNumberFormat="0" applyBorder="0" applyAlignment="0" applyProtection="0"/>
    <xf numFmtId="165" fontId="127" fillId="3" borderId="0" applyNumberFormat="0" applyBorder="0" applyAlignment="0" applyProtection="0"/>
    <xf numFmtId="165" fontId="127" fillId="7" borderId="0" applyNumberFormat="0" applyBorder="0" applyAlignment="0" applyProtection="0"/>
    <xf numFmtId="165" fontId="127" fillId="7" borderId="0" applyNumberFormat="0" applyBorder="0" applyAlignment="0" applyProtection="0"/>
    <xf numFmtId="165" fontId="127" fillId="7" borderId="0" applyNumberFormat="0" applyBorder="0" applyAlignment="0" applyProtection="0"/>
    <xf numFmtId="165" fontId="127" fillId="7" borderId="0" applyNumberFormat="0" applyBorder="0" applyAlignment="0" applyProtection="0"/>
    <xf numFmtId="165" fontId="127" fillId="7" borderId="0" applyNumberFormat="0" applyBorder="0" applyAlignment="0" applyProtection="0"/>
    <xf numFmtId="165" fontId="127" fillId="7" borderId="0" applyNumberFormat="0" applyBorder="0" applyAlignment="0" applyProtection="0"/>
    <xf numFmtId="165" fontId="127" fillId="8" borderId="0" applyNumberFormat="0" applyBorder="0" applyAlignment="0" applyProtection="0"/>
    <xf numFmtId="165" fontId="127" fillId="8" borderId="0" applyNumberFormat="0" applyBorder="0" applyAlignment="0" applyProtection="0"/>
    <xf numFmtId="165" fontId="127" fillId="8" borderId="0" applyNumberFormat="0" applyBorder="0" applyAlignment="0" applyProtection="0"/>
    <xf numFmtId="165" fontId="127" fillId="8" borderId="0" applyNumberFormat="0" applyBorder="0" applyAlignment="0" applyProtection="0"/>
    <xf numFmtId="165" fontId="127" fillId="8" borderId="0" applyNumberFormat="0" applyBorder="0" applyAlignment="0" applyProtection="0"/>
    <xf numFmtId="165" fontId="127" fillId="8" borderId="0" applyNumberFormat="0" applyBorder="0" applyAlignment="0" applyProtection="0"/>
    <xf numFmtId="165" fontId="127" fillId="6" borderId="0" applyNumberFormat="0" applyBorder="0" applyAlignment="0" applyProtection="0"/>
    <xf numFmtId="165" fontId="127" fillId="6" borderId="0" applyNumberFormat="0" applyBorder="0" applyAlignment="0" applyProtection="0"/>
    <xf numFmtId="165" fontId="127" fillId="6" borderId="0" applyNumberFormat="0" applyBorder="0" applyAlignment="0" applyProtection="0"/>
    <xf numFmtId="165" fontId="127" fillId="6" borderId="0" applyNumberFormat="0" applyBorder="0" applyAlignment="0" applyProtection="0"/>
    <xf numFmtId="165" fontId="127" fillId="6" borderId="0" applyNumberFormat="0" applyBorder="0" applyAlignment="0" applyProtection="0"/>
    <xf numFmtId="165" fontId="127" fillId="6" borderId="0" applyNumberFormat="0" applyBorder="0" applyAlignment="0" applyProtection="0"/>
    <xf numFmtId="165" fontId="127" fillId="4" borderId="0" applyNumberFormat="0" applyBorder="0" applyAlignment="0" applyProtection="0"/>
    <xf numFmtId="165" fontId="127" fillId="4" borderId="0" applyNumberFormat="0" applyBorder="0" applyAlignment="0" applyProtection="0"/>
    <xf numFmtId="165" fontId="127" fillId="4" borderId="0" applyNumberFormat="0" applyBorder="0" applyAlignment="0" applyProtection="0"/>
    <xf numFmtId="165" fontId="127" fillId="4" borderId="0" applyNumberFormat="0" applyBorder="0" applyAlignment="0" applyProtection="0"/>
    <xf numFmtId="165" fontId="127" fillId="4" borderId="0" applyNumberFormat="0" applyBorder="0" applyAlignment="0" applyProtection="0"/>
    <xf numFmtId="165" fontId="127" fillId="4" borderId="0" applyNumberFormat="0" applyBorder="0" applyAlignment="0" applyProtection="0"/>
    <xf numFmtId="165" fontId="83" fillId="23" borderId="0" applyNumberFormat="0" applyBorder="0" applyAlignment="0" applyProtection="0"/>
    <xf numFmtId="165" fontId="128" fillId="6" borderId="0" applyNumberFormat="0" applyBorder="0" applyAlignment="0" applyProtection="0"/>
    <xf numFmtId="165" fontId="128" fillId="9" borderId="0" applyNumberFormat="0" applyBorder="0" applyAlignment="0" applyProtection="0"/>
    <xf numFmtId="165" fontId="128" fillId="10" borderId="0" applyNumberFormat="0" applyBorder="0" applyAlignment="0" applyProtection="0"/>
    <xf numFmtId="165" fontId="128" fillId="8" borderId="0" applyNumberFormat="0" applyBorder="0" applyAlignment="0" applyProtection="0"/>
    <xf numFmtId="165" fontId="128" fillId="6" borderId="0" applyNumberFormat="0" applyBorder="0" applyAlignment="0" applyProtection="0"/>
    <xf numFmtId="165" fontId="128" fillId="3" borderId="0" applyNumberFormat="0" applyBorder="0" applyAlignment="0" applyProtection="0"/>
    <xf numFmtId="165" fontId="129" fillId="6" borderId="0" applyNumberFormat="0" applyBorder="0" applyAlignment="0" applyProtection="0"/>
    <xf numFmtId="165" fontId="130" fillId="11" borderId="65" applyNumberFormat="0" applyAlignment="0" applyProtection="0"/>
    <xf numFmtId="165" fontId="131" fillId="12" borderId="2" applyNumberFormat="0" applyAlignment="0" applyProtection="0"/>
    <xf numFmtId="165" fontId="132" fillId="0" borderId="3" applyNumberFormat="0" applyFill="0" applyAlignment="0" applyProtection="0"/>
    <xf numFmtId="6" fontId="167" fillId="0" borderId="0" applyFont="0" applyFill="0" applyBorder="0" applyAlignment="0" applyProtection="0"/>
    <xf numFmtId="165" fontId="133" fillId="0" borderId="0" applyNumberFormat="0" applyFill="0" applyBorder="0" applyAlignment="0" applyProtection="0"/>
    <xf numFmtId="165" fontId="128" fillId="13" borderId="0" applyNumberFormat="0" applyBorder="0" applyAlignment="0" applyProtection="0"/>
    <xf numFmtId="165" fontId="128" fillId="9" borderId="0" applyNumberFormat="0" applyBorder="0" applyAlignment="0" applyProtection="0"/>
    <xf numFmtId="165" fontId="128" fillId="10" borderId="0" applyNumberFormat="0" applyBorder="0" applyAlignment="0" applyProtection="0"/>
    <xf numFmtId="165" fontId="128" fillId="14" borderId="0" applyNumberFormat="0" applyBorder="0" applyAlignment="0" applyProtection="0"/>
    <xf numFmtId="165" fontId="128" fillId="15" borderId="0" applyNumberFormat="0" applyBorder="0" applyAlignment="0" applyProtection="0"/>
    <xf numFmtId="165" fontId="128" fillId="16" borderId="0" applyNumberFormat="0" applyBorder="0" applyAlignment="0" applyProtection="0"/>
    <xf numFmtId="165" fontId="134" fillId="7" borderId="65" applyNumberFormat="0" applyAlignment="0" applyProtection="0"/>
    <xf numFmtId="165" fontId="169" fillId="0" borderId="0" applyNumberFormat="0" applyFill="0" applyBorder="0" applyAlignment="0" applyProtection="0">
      <alignment vertical="top"/>
      <protection locked="0"/>
    </xf>
    <xf numFmtId="165" fontId="135" fillId="17" borderId="0" applyNumberFormat="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83"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0" fillId="0" borderId="0" applyFont="0" applyFill="0" applyBorder="0" applyAlignment="0" applyProtection="0"/>
    <xf numFmtId="165" fontId="136" fillId="7" borderId="0" applyNumberFormat="0" applyBorder="0" applyAlignment="0" applyProtection="0"/>
    <xf numFmtId="165" fontId="83" fillId="0" borderId="0"/>
    <xf numFmtId="165" fontId="83" fillId="0" borderId="0"/>
    <xf numFmtId="165" fontId="120" fillId="0" borderId="0"/>
    <xf numFmtId="165" fontId="165" fillId="0" borderId="0"/>
    <xf numFmtId="165" fontId="120" fillId="0" borderId="0"/>
    <xf numFmtId="165" fontId="120" fillId="0" borderId="0"/>
    <xf numFmtId="165" fontId="120" fillId="0" borderId="0"/>
    <xf numFmtId="165" fontId="127" fillId="0" borderId="0"/>
    <xf numFmtId="165" fontId="127" fillId="0" borderId="0"/>
    <xf numFmtId="165" fontId="127" fillId="0" borderId="0"/>
    <xf numFmtId="165" fontId="127" fillId="0" borderId="0"/>
    <xf numFmtId="165" fontId="127" fillId="0" borderId="0"/>
    <xf numFmtId="165" fontId="127" fillId="0" borderId="0"/>
    <xf numFmtId="165" fontId="83" fillId="0" borderId="0"/>
    <xf numFmtId="165" fontId="83" fillId="0" borderId="0"/>
    <xf numFmtId="165" fontId="83" fillId="0" borderId="0"/>
    <xf numFmtId="165" fontId="83" fillId="0" borderId="0"/>
    <xf numFmtId="165" fontId="120" fillId="0" borderId="0"/>
    <xf numFmtId="165" fontId="127" fillId="0" borderId="0"/>
    <xf numFmtId="165" fontId="127" fillId="0" borderId="0"/>
    <xf numFmtId="165" fontId="127" fillId="0" borderId="0"/>
    <xf numFmtId="165" fontId="127" fillId="0" borderId="0"/>
    <xf numFmtId="165" fontId="127" fillId="0" borderId="0"/>
    <xf numFmtId="165" fontId="127" fillId="0" borderId="0"/>
    <xf numFmtId="165" fontId="83" fillId="0" borderId="0"/>
    <xf numFmtId="165" fontId="83" fillId="0" borderId="0"/>
    <xf numFmtId="165" fontId="120" fillId="0" borderId="0"/>
    <xf numFmtId="165" fontId="83" fillId="0" borderId="0"/>
    <xf numFmtId="165" fontId="120" fillId="0" borderId="0"/>
    <xf numFmtId="165" fontId="83" fillId="0" borderId="0"/>
    <xf numFmtId="165" fontId="120" fillId="4" borderId="66" applyNumberFormat="0" applyFont="0" applyAlignment="0" applyProtection="0"/>
    <xf numFmtId="9" fontId="83" fillId="0" borderId="0" applyFont="0" applyFill="0" applyBorder="0" applyAlignment="0" applyProtection="0"/>
    <xf numFmtId="9" fontId="83" fillId="0" borderId="0" applyFont="0" applyFill="0" applyBorder="0" applyAlignment="0" applyProtection="0"/>
    <xf numFmtId="165" fontId="137" fillId="11" borderId="72" applyNumberFormat="0" applyAlignment="0" applyProtection="0"/>
    <xf numFmtId="9" fontId="83" fillId="0" borderId="0" applyFont="0" applyFill="0" applyBorder="0" applyAlignment="0" applyProtection="0"/>
    <xf numFmtId="165" fontId="83" fillId="0" borderId="0"/>
    <xf numFmtId="165" fontId="137" fillId="11" borderId="67" applyNumberFormat="0" applyAlignment="0" applyProtection="0"/>
    <xf numFmtId="165" fontId="132" fillId="0" borderId="0" applyNumberFormat="0" applyFill="0" applyBorder="0" applyAlignment="0" applyProtection="0"/>
    <xf numFmtId="165" fontId="138" fillId="0" borderId="0" applyNumberFormat="0" applyFill="0" applyBorder="0" applyAlignment="0" applyProtection="0"/>
    <xf numFmtId="165" fontId="140" fillId="0" borderId="6" applyNumberFormat="0" applyFill="0" applyAlignment="0" applyProtection="0"/>
    <xf numFmtId="165" fontId="141" fillId="0" borderId="7" applyNumberFormat="0" applyFill="0" applyAlignment="0" applyProtection="0"/>
    <xf numFmtId="165" fontId="133" fillId="0" borderId="8" applyNumberFormat="0" applyFill="0" applyAlignment="0" applyProtection="0"/>
    <xf numFmtId="165" fontId="139" fillId="0" borderId="0" applyNumberFormat="0" applyFill="0" applyBorder="0" applyAlignment="0" applyProtection="0"/>
    <xf numFmtId="165" fontId="142" fillId="0" borderId="69" applyNumberFormat="0" applyFill="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4" fontId="120" fillId="0" borderId="0" applyFont="0" applyFill="0" applyBorder="0" applyAlignment="0" applyProtection="0"/>
    <xf numFmtId="165" fontId="120" fillId="0" borderId="0"/>
    <xf numFmtId="165" fontId="120" fillId="0" borderId="0"/>
    <xf numFmtId="165" fontId="120" fillId="0" borderId="0"/>
    <xf numFmtId="165" fontId="120" fillId="4" borderId="66" applyNumberFormat="0" applyFont="0" applyAlignment="0" applyProtection="0"/>
    <xf numFmtId="165" fontId="120" fillId="4" borderId="71" applyNumberFormat="0" applyFont="0" applyAlignment="0" applyProtection="0"/>
    <xf numFmtId="165" fontId="120" fillId="0" borderId="0"/>
    <xf numFmtId="165" fontId="120" fillId="0" borderId="0"/>
    <xf numFmtId="165" fontId="130" fillId="11" borderId="65" applyNumberFormat="0" applyAlignment="0" applyProtection="0"/>
    <xf numFmtId="165" fontId="130" fillId="11" borderId="65" applyNumberFormat="0" applyAlignment="0" applyProtection="0"/>
    <xf numFmtId="165" fontId="134" fillId="7" borderId="65" applyNumberFormat="0" applyAlignment="0" applyProtection="0"/>
    <xf numFmtId="165" fontId="134" fillId="7" borderId="65" applyNumberFormat="0" applyAlignment="0" applyProtection="0"/>
    <xf numFmtId="43" fontId="127" fillId="0" borderId="0" applyFont="0" applyFill="0" applyBorder="0" applyAlignment="0" applyProtection="0"/>
    <xf numFmtId="43" fontId="120" fillId="0" borderId="0" applyFont="0" applyFill="0" applyBorder="0" applyAlignment="0" applyProtection="0"/>
    <xf numFmtId="165" fontId="120" fillId="0" borderId="0"/>
    <xf numFmtId="165" fontId="120" fillId="0" borderId="0"/>
    <xf numFmtId="165" fontId="120" fillId="0" borderId="0"/>
    <xf numFmtId="165" fontId="120" fillId="0" borderId="0"/>
    <xf numFmtId="165" fontId="120" fillId="0" borderId="0"/>
    <xf numFmtId="165" fontId="120" fillId="4" borderId="66" applyNumberFormat="0" applyFont="0" applyAlignment="0" applyProtection="0"/>
    <xf numFmtId="165" fontId="120" fillId="4" borderId="66" applyNumberFormat="0" applyFont="0" applyAlignment="0" applyProtection="0"/>
    <xf numFmtId="165" fontId="137" fillId="11" borderId="67" applyNumberFormat="0" applyAlignment="0" applyProtection="0"/>
    <xf numFmtId="165" fontId="137" fillId="11" borderId="67" applyNumberFormat="0" applyAlignment="0" applyProtection="0"/>
    <xf numFmtId="165" fontId="142" fillId="0" borderId="69" applyNumberFormat="0" applyFill="0" applyAlignment="0" applyProtection="0"/>
    <xf numFmtId="165" fontId="142" fillId="0" borderId="69" applyNumberFormat="0" applyFill="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0" fillId="11"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34" fillId="7" borderId="65" applyNumberFormat="0" applyAlignment="0" applyProtection="0"/>
    <xf numFmtId="165" fontId="120" fillId="0" borderId="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4" fontId="83" fillId="0" borderId="0" applyFont="0" applyFill="0" applyBorder="0" applyAlignment="0" applyProtection="0"/>
    <xf numFmtId="165" fontId="120" fillId="0" borderId="0"/>
    <xf numFmtId="165" fontId="120" fillId="0" borderId="0"/>
    <xf numFmtId="165" fontId="83" fillId="0" borderId="0"/>
    <xf numFmtId="165" fontId="127" fillId="0" borderId="0"/>
    <xf numFmtId="165" fontId="83" fillId="0" borderId="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165" fontId="120" fillId="4" borderId="66" applyNumberFormat="0" applyFont="0" applyAlignment="0" applyProtection="0"/>
    <xf numFmtId="9" fontId="127" fillId="0" borderId="0" applyFont="0" applyFill="0" applyBorder="0" applyAlignment="0" applyProtection="0"/>
    <xf numFmtId="9" fontId="127" fillId="0" borderId="0" applyFont="0" applyFill="0" applyBorder="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37" fillId="11" borderId="67" applyNumberFormat="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42" fillId="0" borderId="69" applyNumberFormat="0" applyFill="0" applyAlignment="0" applyProtection="0"/>
    <xf numFmtId="165" fontId="191" fillId="0" borderId="0"/>
    <xf numFmtId="165" fontId="137" fillId="11" borderId="72" applyNumberFormat="0" applyAlignment="0" applyProtection="0"/>
    <xf numFmtId="165" fontId="120" fillId="4" borderId="71" applyNumberFormat="0" applyFont="0" applyAlignment="0" applyProtection="0"/>
    <xf numFmtId="165" fontId="134" fillId="7" borderId="70" applyNumberFormat="0" applyAlignment="0" applyProtection="0"/>
    <xf numFmtId="165" fontId="134" fillId="7" borderId="70" applyNumberFormat="0" applyAlignment="0" applyProtection="0"/>
    <xf numFmtId="165" fontId="130" fillId="11" borderId="70" applyNumberFormat="0" applyAlignment="0" applyProtection="0"/>
    <xf numFmtId="165" fontId="142" fillId="0" borderId="74" applyNumberFormat="0" applyFill="0" applyAlignment="0" applyProtection="0"/>
    <xf numFmtId="165" fontId="137" fillId="11" borderId="72" applyNumberFormat="0" applyAlignment="0" applyProtection="0"/>
    <xf numFmtId="165" fontId="120" fillId="4" borderId="71" applyNumberFormat="0" applyFont="0" applyAlignment="0" applyProtection="0"/>
    <xf numFmtId="165" fontId="130" fillId="11" borderId="70" applyNumberFormat="0" applyAlignment="0" applyProtection="0"/>
    <xf numFmtId="165" fontId="142" fillId="0" borderId="74" applyNumberFormat="0" applyFill="0" applyAlignment="0" applyProtection="0"/>
    <xf numFmtId="165" fontId="142" fillId="0" borderId="74" applyNumberFormat="0" applyFill="0" applyAlignment="0" applyProtection="0"/>
    <xf numFmtId="165" fontId="120" fillId="4" borderId="71" applyNumberFormat="0" applyFont="0" applyAlignment="0" applyProtection="0"/>
    <xf numFmtId="165" fontId="134" fillId="7" borderId="70" applyNumberFormat="0" applyAlignment="0" applyProtection="0"/>
    <xf numFmtId="165" fontId="130" fillId="11" borderId="70" applyNumberFormat="0" applyAlignment="0" applyProtection="0"/>
    <xf numFmtId="165" fontId="83" fillId="0" borderId="0"/>
    <xf numFmtId="0" fontId="82" fillId="0" borderId="0"/>
    <xf numFmtId="44" fontId="199" fillId="0" borderId="0" applyFont="0" applyFill="0" applyBorder="0" applyAlignment="0" applyProtection="0"/>
    <xf numFmtId="0" fontId="81" fillId="0" borderId="0"/>
    <xf numFmtId="0" fontId="80" fillId="0" borderId="0"/>
    <xf numFmtId="0" fontId="143" fillId="0" borderId="0"/>
    <xf numFmtId="0" fontId="79" fillId="0" borderId="0"/>
    <xf numFmtId="0" fontId="79" fillId="0" borderId="0"/>
    <xf numFmtId="0" fontId="78" fillId="0" borderId="0"/>
    <xf numFmtId="0" fontId="77" fillId="0" borderId="0"/>
    <xf numFmtId="0" fontId="76" fillId="0" borderId="0"/>
    <xf numFmtId="0" fontId="75" fillId="0" borderId="0"/>
    <xf numFmtId="0" fontId="74" fillId="0" borderId="0"/>
    <xf numFmtId="9" fontId="74" fillId="0" borderId="0" applyFont="0" applyFill="0" applyBorder="0" applyAlignment="0" applyProtection="0"/>
    <xf numFmtId="0" fontId="73" fillId="0" borderId="0"/>
    <xf numFmtId="0" fontId="73" fillId="0" borderId="0"/>
    <xf numFmtId="9" fontId="73" fillId="0" borderId="0" applyFont="0" applyFill="0" applyBorder="0" applyAlignment="0" applyProtection="0"/>
    <xf numFmtId="43" fontId="207" fillId="0" borderId="0" applyFont="0" applyFill="0" applyBorder="0" applyAlignment="0" applyProtection="0"/>
    <xf numFmtId="0" fontId="71" fillId="0" borderId="0"/>
    <xf numFmtId="0" fontId="70" fillId="0" borderId="0"/>
    <xf numFmtId="0" fontId="69" fillId="0" borderId="0"/>
    <xf numFmtId="0" fontId="69" fillId="0" borderId="0"/>
    <xf numFmtId="0" fontId="68" fillId="0" borderId="0"/>
    <xf numFmtId="0" fontId="68" fillId="0" borderId="0"/>
    <xf numFmtId="0" fontId="120" fillId="0" borderId="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7" fillId="0" borderId="0" applyFont="0" applyFill="0" applyBorder="0" applyAlignment="0" applyProtection="0"/>
    <xf numFmtId="44" fontId="127" fillId="0" borderId="0" applyFont="0" applyFill="0" applyBorder="0" applyAlignment="0" applyProtection="0"/>
    <xf numFmtId="0" fontId="67" fillId="0" borderId="0"/>
    <xf numFmtId="0" fontId="120" fillId="4" borderId="79" applyNumberFormat="0" applyFont="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43" fontId="120" fillId="0" borderId="0" applyFont="0" applyFill="0" applyBorder="0" applyAlignment="0" applyProtection="0"/>
    <xf numFmtId="0" fontId="67" fillId="0" borderId="0"/>
    <xf numFmtId="9" fontId="67" fillId="0" borderId="0" applyFont="0" applyFill="0" applyBorder="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0" fillId="0" borderId="0" applyFont="0" applyFill="0" applyBorder="0" applyAlignment="0" applyProtection="0"/>
    <xf numFmtId="0" fontId="67" fillId="0" borderId="0"/>
    <xf numFmtId="0" fontId="137" fillId="11" borderId="80" applyNumberFormat="0" applyAlignment="0" applyProtection="0"/>
    <xf numFmtId="0" fontId="67" fillId="0" borderId="0"/>
    <xf numFmtId="0" fontId="67" fillId="0" borderId="0"/>
    <xf numFmtId="0" fontId="67" fillId="0" borderId="0"/>
    <xf numFmtId="0" fontId="67" fillId="0" borderId="0"/>
    <xf numFmtId="0" fontId="67" fillId="0" borderId="0"/>
    <xf numFmtId="9" fontId="67" fillId="0" borderId="0" applyFont="0" applyFill="0" applyBorder="0" applyAlignment="0" applyProtection="0"/>
    <xf numFmtId="0" fontId="67" fillId="0" borderId="0"/>
    <xf numFmtId="43" fontId="67" fillId="0" borderId="0" applyFont="0" applyFill="0" applyBorder="0" applyAlignment="0" applyProtection="0"/>
    <xf numFmtId="9"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0" fontId="67" fillId="0" borderId="0"/>
    <xf numFmtId="9" fontId="67" fillId="0" borderId="0" applyFont="0" applyFill="0" applyBorder="0" applyAlignment="0" applyProtection="0"/>
    <xf numFmtId="0" fontId="130" fillId="11" borderId="36" applyNumberForma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36" applyNumberFormat="0" applyAlignment="0" applyProtection="0"/>
    <xf numFmtId="44" fontId="120" fillId="0" borderId="0" applyFont="0" applyFill="0" applyBorder="0" applyAlignment="0" applyProtection="0"/>
    <xf numFmtId="0" fontId="120" fillId="4" borderId="37" applyNumberFormat="0" applyFont="0" applyAlignment="0" applyProtection="0"/>
    <xf numFmtId="0" fontId="137" fillId="11" borderId="38" applyNumberFormat="0" applyAlignment="0" applyProtection="0"/>
    <xf numFmtId="0" fontId="142" fillId="0" borderId="39" applyNumberFormat="0" applyFill="0" applyAlignment="0" applyProtection="0"/>
    <xf numFmtId="43" fontId="120" fillId="0" borderId="0" applyFont="0" applyFill="0" applyBorder="0" applyAlignment="0" applyProtection="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9"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9" fontId="67" fillId="0" borderId="0" applyFont="0" applyFill="0" applyBorder="0" applyAlignment="0" applyProtection="0"/>
    <xf numFmtId="0" fontId="67" fillId="0" borderId="0"/>
    <xf numFmtId="43" fontId="67" fillId="0" borderId="0" applyFont="0" applyFill="0" applyBorder="0" applyAlignment="0" applyProtection="0"/>
    <xf numFmtId="9"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67" fillId="0" borderId="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3" borderId="0" applyNumberFormat="0" applyBorder="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130" fillId="11" borderId="78" applyNumberFormat="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4" fontId="120" fillId="0" borderId="0" applyFont="0" applyFill="0" applyBorder="0" applyAlignment="0" applyProtection="0"/>
    <xf numFmtId="0" fontId="134" fillId="7" borderId="78" applyNumberFormat="0" applyAlignment="0" applyProtection="0"/>
    <xf numFmtId="43" fontId="127" fillId="0" borderId="0" applyFont="0" applyFill="0" applyBorder="0" applyAlignment="0" applyProtection="0"/>
    <xf numFmtId="43" fontId="120" fillId="0" borderId="0" applyFont="0" applyFill="0" applyBorder="0" applyAlignment="0" applyProtection="0"/>
    <xf numFmtId="0" fontId="137" fillId="11" borderId="80" applyNumberFormat="0" applyAlignment="0" applyProtection="0"/>
    <xf numFmtId="0" fontId="134" fillId="7" borderId="78" applyNumberFormat="0" applyAlignment="0" applyProtection="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137" fillId="11" borderId="80" applyNumberFormat="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34" fillId="7" borderId="78" applyNumberFormat="0" applyAlignment="0" applyProtection="0"/>
    <xf numFmtId="0" fontId="134" fillId="7"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42" fillId="0" borderId="81" applyNumberFormat="0" applyFill="0" applyAlignment="0" applyProtection="0"/>
    <xf numFmtId="0" fontId="134" fillId="7" borderId="78" applyNumberFormat="0" applyAlignment="0" applyProtection="0"/>
    <xf numFmtId="0" fontId="142" fillId="0" borderId="81" applyNumberFormat="0" applyFill="0" applyAlignment="0" applyProtection="0"/>
    <xf numFmtId="0" fontId="142" fillId="0" borderId="81" applyNumberFormat="0" applyFill="0" applyAlignment="0" applyProtection="0"/>
    <xf numFmtId="0" fontId="130" fillId="11" borderId="78" applyNumberFormat="0" applyAlignment="0" applyProtection="0"/>
    <xf numFmtId="43" fontId="127" fillId="0" borderId="0" applyFont="0" applyFill="0" applyBorder="0" applyAlignment="0" applyProtection="0"/>
    <xf numFmtId="0" fontId="67" fillId="0" borderId="0"/>
    <xf numFmtId="0" fontId="67" fillId="0" borderId="0"/>
    <xf numFmtId="0" fontId="120" fillId="4" borderId="79" applyNumberFormat="0" applyFont="0" applyAlignment="0" applyProtection="0"/>
    <xf numFmtId="0" fontId="134" fillId="7" borderId="78" applyNumberFormat="0" applyAlignment="0" applyProtection="0"/>
    <xf numFmtId="0" fontId="67" fillId="0" borderId="0"/>
    <xf numFmtId="43"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9" fontId="67" fillId="0" borderId="0" applyFont="0" applyFill="0" applyBorder="0" applyAlignment="0" applyProtection="0"/>
    <xf numFmtId="0" fontId="67" fillId="0" borderId="0"/>
    <xf numFmtId="43" fontId="67" fillId="0" borderId="0" applyFont="0" applyFill="0" applyBorder="0" applyAlignment="0" applyProtection="0"/>
    <xf numFmtId="9"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9" fontId="67" fillId="0" borderId="0" applyFont="0" applyFill="0" applyBorder="0" applyAlignment="0" applyProtection="0"/>
    <xf numFmtId="0" fontId="67" fillId="0" borderId="0"/>
    <xf numFmtId="9"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9"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9" fontId="67" fillId="0" borderId="0" applyFont="0" applyFill="0" applyBorder="0" applyAlignment="0" applyProtection="0"/>
    <xf numFmtId="0" fontId="67" fillId="0" borderId="0"/>
    <xf numFmtId="43" fontId="67" fillId="0" borderId="0" applyFont="0" applyFill="0" applyBorder="0" applyAlignment="0" applyProtection="0"/>
    <xf numFmtId="9"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0" fontId="67" fillId="0" borderId="0"/>
    <xf numFmtId="9" fontId="67" fillId="0" borderId="0" applyFont="0" applyFill="0" applyBorder="0" applyAlignment="0" applyProtection="0"/>
    <xf numFmtId="0" fontId="130" fillId="11" borderId="36" applyNumberFormat="0" applyAlignment="0" applyProtection="0"/>
    <xf numFmtId="0" fontId="134" fillId="7" borderId="36" applyNumberFormat="0" applyAlignment="0" applyProtection="0"/>
    <xf numFmtId="0" fontId="120" fillId="4" borderId="37" applyNumberFormat="0" applyFont="0" applyAlignment="0" applyProtection="0"/>
    <xf numFmtId="0" fontId="137" fillId="11" borderId="38" applyNumberFormat="0" applyAlignment="0" applyProtection="0"/>
    <xf numFmtId="0" fontId="142" fillId="0" borderId="39" applyNumberFormat="0" applyFill="0" applyAlignment="0" applyProtection="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9"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9" fontId="67" fillId="0" borderId="0" applyFont="0" applyFill="0" applyBorder="0" applyAlignment="0" applyProtection="0"/>
    <xf numFmtId="0" fontId="67" fillId="0" borderId="0"/>
    <xf numFmtId="43" fontId="67" fillId="0" borderId="0" applyFont="0" applyFill="0" applyBorder="0" applyAlignment="0" applyProtection="0"/>
    <xf numFmtId="9"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67" fillId="0" borderId="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9" fontId="67" fillId="0" borderId="0" applyFont="0" applyFill="0" applyBorder="0" applyAlignment="0" applyProtection="0"/>
    <xf numFmtId="0" fontId="67" fillId="0" borderId="0"/>
    <xf numFmtId="43" fontId="67" fillId="0" borderId="0" applyFont="0" applyFill="0" applyBorder="0" applyAlignment="0" applyProtection="0"/>
    <xf numFmtId="9"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9" fontId="67" fillId="0" borderId="0" applyFont="0" applyFill="0" applyBorder="0" applyAlignment="0" applyProtection="0"/>
    <xf numFmtId="0" fontId="67" fillId="0" borderId="0"/>
    <xf numFmtId="9"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9" fontId="67" fillId="0" borderId="0" applyFont="0" applyFill="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42" fillId="0" borderId="81" applyNumberFormat="0" applyFill="0" applyAlignment="0" applyProtection="0"/>
    <xf numFmtId="0" fontId="120" fillId="4" borderId="79" applyNumberFormat="0" applyFont="0" applyAlignment="0" applyProtection="0"/>
    <xf numFmtId="0" fontId="134" fillId="7" borderId="78" applyNumberFormat="0" applyAlignment="0" applyProtection="0"/>
    <xf numFmtId="0" fontId="130" fillId="11" borderId="78" applyNumberFormat="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43" fontId="127" fillId="0" borderId="0" applyFont="0" applyFill="0" applyBorder="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6" fontId="167" fillId="0" borderId="0" applyFont="0" applyFill="0" applyBorder="0" applyAlignment="0" applyProtection="0"/>
    <xf numFmtId="0" fontId="120" fillId="4" borderId="79" applyNumberFormat="0" applyFont="0" applyAlignment="0" applyProtection="0"/>
    <xf numFmtId="44" fontId="127" fillId="0" borderId="0" applyFont="0" applyFill="0" applyBorder="0" applyAlignment="0" applyProtection="0"/>
    <xf numFmtId="0" fontId="120" fillId="4" borderId="79" applyNumberFormat="0" applyFont="0" applyAlignment="0" applyProtection="0"/>
    <xf numFmtId="44" fontId="120" fillId="0" borderId="0" applyFont="0" applyFill="0" applyBorder="0" applyAlignment="0" applyProtection="0"/>
    <xf numFmtId="0" fontId="120" fillId="4" borderId="79" applyNumberFormat="0" applyFont="0" applyAlignment="0" applyProtection="0"/>
    <xf numFmtId="0" fontId="120" fillId="4" borderId="79" applyNumberFormat="0" applyFon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42" fillId="0" borderId="81" applyNumberFormat="0" applyFill="0" applyAlignment="0" applyProtection="0"/>
    <xf numFmtId="0" fontId="137" fillId="11" borderId="80" applyNumberFormat="0" applyAlignment="0" applyProtection="0"/>
    <xf numFmtId="0" fontId="137" fillId="11" borderId="80" applyNumberFormat="0" applyAlignment="0" applyProtection="0"/>
    <xf numFmtId="0" fontId="120" fillId="4" borderId="79" applyNumberFormat="0" applyFont="0" applyAlignment="0" applyProtection="0"/>
    <xf numFmtId="0" fontId="120" fillId="4" borderId="79" applyNumberFormat="0" applyFont="0" applyAlignment="0" applyProtection="0"/>
    <xf numFmtId="0" fontId="134" fillId="7" borderId="78" applyNumberFormat="0" applyAlignment="0" applyProtection="0"/>
    <xf numFmtId="0" fontId="130" fillId="11" borderId="78" applyNumberFormat="0" applyAlignment="0" applyProtection="0"/>
    <xf numFmtId="0" fontId="130" fillId="11" borderId="78" applyNumberFormat="0" applyAlignment="0" applyProtection="0"/>
    <xf numFmtId="0" fontId="120" fillId="4" borderId="79" applyNumberFormat="0" applyFont="0" applyAlignment="0" applyProtection="0"/>
    <xf numFmtId="0" fontId="137" fillId="11" borderId="80" applyNumberFormat="0" applyAlignment="0" applyProtection="0"/>
    <xf numFmtId="0" fontId="120" fillId="4" borderId="79" applyNumberFormat="0" applyFont="0" applyAlignment="0" applyProtection="0"/>
    <xf numFmtId="0" fontId="134" fillId="7" borderId="78" applyNumberFormat="0" applyAlignment="0" applyProtection="0"/>
    <xf numFmtId="0" fontId="130" fillId="11" borderId="78" applyNumberFormat="0" applyAlignment="0" applyProtection="0"/>
    <xf numFmtId="0" fontId="142" fillId="0" borderId="81" applyNumberFormat="0" applyFill="0" applyAlignment="0" applyProtection="0"/>
    <xf numFmtId="0" fontId="137" fillId="11" borderId="80" applyNumberFormat="0" applyAlignment="0" applyProtection="0"/>
    <xf numFmtId="0" fontId="137" fillId="11" borderId="80" applyNumberFormat="0" applyAlignment="0" applyProtection="0"/>
    <xf numFmtId="0" fontId="120" fillId="4" borderId="79" applyNumberFormat="0" applyFont="0" applyAlignment="0" applyProtection="0"/>
    <xf numFmtId="0" fontId="120" fillId="4" borderId="79" applyNumberFormat="0" applyFont="0" applyAlignment="0" applyProtection="0"/>
    <xf numFmtId="0" fontId="134" fillId="7" borderId="78" applyNumberFormat="0" applyAlignment="0" applyProtection="0"/>
    <xf numFmtId="0" fontId="134" fillId="7" borderId="78" applyNumberFormat="0" applyAlignment="0" applyProtection="0"/>
    <xf numFmtId="0" fontId="130" fillId="11" borderId="78" applyNumberFormat="0" applyAlignment="0" applyProtection="0"/>
    <xf numFmtId="0" fontId="120" fillId="4" borderId="79"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0" fillId="0" borderId="0" applyFont="0" applyFill="0" applyBorder="0" applyAlignment="0" applyProtection="0"/>
    <xf numFmtId="43" fontId="67"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6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7"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6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0" fillId="0" borderId="0" applyFont="0" applyFill="0" applyBorder="0" applyAlignment="0" applyProtection="0"/>
    <xf numFmtId="44" fontId="127" fillId="0" borderId="0" applyFont="0" applyFill="0" applyBorder="0" applyAlignment="0" applyProtection="0"/>
    <xf numFmtId="44" fontId="12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0" fontId="142" fillId="0" borderId="81" applyNumberFormat="0" applyFill="0" applyAlignment="0" applyProtection="0"/>
    <xf numFmtId="0" fontId="120"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37" fillId="11" borderId="80" applyNumberFormat="0" applyAlignment="0" applyProtection="0"/>
    <xf numFmtId="0" fontId="120" fillId="4" borderId="79" applyNumberFormat="0" applyFont="0" applyAlignment="0" applyProtection="0"/>
    <xf numFmtId="0" fontId="134" fillId="7" borderId="78" applyNumberFormat="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42" fillId="0" borderId="81" applyNumberFormat="0" applyFill="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0" fillId="4" borderId="79" applyNumberFormat="0" applyFont="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34" fillId="7" borderId="78" applyNumberFormat="0" applyAlignment="0" applyProtection="0"/>
    <xf numFmtId="0" fontId="130" fillId="11" borderId="78" applyNumberFormat="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42" fillId="0" borderId="81" applyNumberFormat="0" applyFill="0" applyAlignment="0" applyProtection="0"/>
    <xf numFmtId="0" fontId="137" fillId="11" borderId="80" applyNumberFormat="0" applyAlignment="0" applyProtection="0"/>
    <xf numFmtId="0" fontId="130" fillId="11" borderId="78" applyNumberFormat="0" applyAlignment="0" applyProtection="0"/>
    <xf numFmtId="0" fontId="120" fillId="0" borderId="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0" fillId="11"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34" fillId="7" borderId="78" applyNumberForma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20" fillId="4" borderId="79" applyNumberFormat="0" applyFon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37" fillId="11" borderId="80" applyNumberFormat="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142" fillId="0" borderId="81" applyNumberFormat="0" applyFill="0" applyAlignment="0" applyProtection="0"/>
    <xf numFmtId="0" fontId="66" fillId="0" borderId="0"/>
    <xf numFmtId="165" fontId="66" fillId="0" borderId="0"/>
    <xf numFmtId="165" fontId="66" fillId="0" borderId="0"/>
    <xf numFmtId="165" fontId="66" fillId="0" borderId="0"/>
    <xf numFmtId="0" fontId="65" fillId="0" borderId="0"/>
    <xf numFmtId="0" fontId="64" fillId="0" borderId="0"/>
    <xf numFmtId="0" fontId="64" fillId="0" borderId="0"/>
    <xf numFmtId="0" fontId="64" fillId="0" borderId="0"/>
    <xf numFmtId="0" fontId="64" fillId="0" borderId="0"/>
    <xf numFmtId="0" fontId="63" fillId="0" borderId="0"/>
    <xf numFmtId="0" fontId="62" fillId="0" borderId="0"/>
    <xf numFmtId="0" fontId="61" fillId="0" borderId="0"/>
    <xf numFmtId="0" fontId="61" fillId="0" borderId="0"/>
    <xf numFmtId="0" fontId="61" fillId="0" borderId="0"/>
    <xf numFmtId="0" fontId="211" fillId="0" borderId="0" applyNumberFormat="0" applyFill="0" applyBorder="0" applyProtection="0">
      <alignment vertical="top" wrapText="1"/>
    </xf>
    <xf numFmtId="0" fontId="60" fillId="0" borderId="0"/>
    <xf numFmtId="0" fontId="60" fillId="0" borderId="0"/>
    <xf numFmtId="0" fontId="59" fillId="0" borderId="0"/>
    <xf numFmtId="0" fontId="59" fillId="0" borderId="0"/>
    <xf numFmtId="9" fontId="59" fillId="0" borderId="0" applyFont="0" applyFill="0" applyBorder="0" applyAlignment="0" applyProtection="0"/>
    <xf numFmtId="0" fontId="58" fillId="0" borderId="0"/>
    <xf numFmtId="44" fontId="58" fillId="0" borderId="0" applyFont="0" applyFill="0" applyBorder="0" applyAlignment="0" applyProtection="0"/>
    <xf numFmtId="0" fontId="222" fillId="0" borderId="0"/>
    <xf numFmtId="9" fontId="58" fillId="0" borderId="0" applyFont="0" applyFill="0" applyBorder="0" applyAlignment="0" applyProtection="0"/>
    <xf numFmtId="0" fontId="57" fillId="0" borderId="0"/>
    <xf numFmtId="0" fontId="120" fillId="0" borderId="0"/>
    <xf numFmtId="0" fontId="56" fillId="0" borderId="0"/>
    <xf numFmtId="0" fontId="120" fillId="0" borderId="0"/>
    <xf numFmtId="0" fontId="120" fillId="0" borderId="0"/>
    <xf numFmtId="0" fontId="56" fillId="0" borderId="0"/>
    <xf numFmtId="0" fontId="56" fillId="0" borderId="0"/>
    <xf numFmtId="0" fontId="56" fillId="0" borderId="0"/>
    <xf numFmtId="0" fontId="56" fillId="0" borderId="0"/>
    <xf numFmtId="0" fontId="120" fillId="0" borderId="0"/>
    <xf numFmtId="0" fontId="55"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2" fillId="0" borderId="0"/>
    <xf numFmtId="0" fontId="51" fillId="0" borderId="0"/>
    <xf numFmtId="0" fontId="227" fillId="35" borderId="0" applyNumberFormat="0" applyBorder="0" applyAlignment="0" applyProtection="0"/>
    <xf numFmtId="43" fontId="51" fillId="0" borderId="0" applyFont="0" applyFill="0" applyBorder="0" applyAlignment="0" applyProtection="0"/>
    <xf numFmtId="9" fontId="51" fillId="0" borderId="0" applyFont="0" applyFill="0" applyBorder="0" applyAlignment="0" applyProtection="0"/>
    <xf numFmtId="0" fontId="50" fillId="0" borderId="0"/>
    <xf numFmtId="9" fontId="50" fillId="0" borderId="0" applyFont="0" applyFill="0" applyBorder="0" applyAlignment="0" applyProtection="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29" fillId="0" borderId="0"/>
    <xf numFmtId="0" fontId="41" fillId="0" borderId="0"/>
    <xf numFmtId="9" fontId="41" fillId="0" borderId="0" applyFont="0" applyFill="0" applyBorder="0" applyAlignment="0" applyProtection="0"/>
    <xf numFmtId="0" fontId="40" fillId="0" borderId="0"/>
    <xf numFmtId="0" fontId="35" fillId="0" borderId="0"/>
    <xf numFmtId="0" fontId="33" fillId="0" borderId="0"/>
    <xf numFmtId="9" fontId="33" fillId="0" borderId="0" applyFont="0" applyFill="0" applyBorder="0" applyAlignment="0" applyProtection="0"/>
    <xf numFmtId="0" fontId="32" fillId="0" borderId="0"/>
    <xf numFmtId="0" fontId="31" fillId="0" borderId="0"/>
    <xf numFmtId="0" fontId="29" fillId="0" borderId="0"/>
    <xf numFmtId="0" fontId="29" fillId="0" borderId="0"/>
    <xf numFmtId="0" fontId="26" fillId="0" borderId="0"/>
    <xf numFmtId="0" fontId="26" fillId="0" borderId="0"/>
    <xf numFmtId="0" fontId="26"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cellStyleXfs>
  <cellXfs count="2875">
    <xf numFmtId="0" fontId="0" fillId="0" borderId="0" xfId="0"/>
    <xf numFmtId="0" fontId="0" fillId="0" borderId="0" xfId="0" applyAlignment="1">
      <alignment vertical="center"/>
    </xf>
    <xf numFmtId="0" fontId="120" fillId="0" borderId="0" xfId="59" applyAlignment="1">
      <alignment vertical="center"/>
    </xf>
    <xf numFmtId="0" fontId="124" fillId="0" borderId="0" xfId="59" applyFont="1" applyFill="1" applyBorder="1" applyAlignment="1">
      <alignment vertical="center"/>
    </xf>
    <xf numFmtId="0" fontId="120" fillId="0" borderId="0" xfId="0" applyFont="1"/>
    <xf numFmtId="0" fontId="145" fillId="0" borderId="0" xfId="59" applyFont="1" applyFill="1" applyBorder="1"/>
    <xf numFmtId="0" fontId="120" fillId="0" borderId="0" xfId="59"/>
    <xf numFmtId="0" fontId="122" fillId="0" borderId="0" xfId="59" applyFont="1"/>
    <xf numFmtId="0" fontId="122" fillId="0" borderId="0" xfId="59" applyFont="1" applyAlignment="1"/>
    <xf numFmtId="0" fontId="120" fillId="0" borderId="0" xfId="59" applyFont="1" applyAlignment="1">
      <alignment vertical="center"/>
    </xf>
    <xf numFmtId="0" fontId="126" fillId="0" borderId="0" xfId="59" applyFont="1" applyFill="1" applyBorder="1" applyAlignment="1">
      <alignment horizontal="left" vertical="center"/>
    </xf>
    <xf numFmtId="0" fontId="151" fillId="0" borderId="0" xfId="0" applyFont="1"/>
    <xf numFmtId="0" fontId="152" fillId="0" borderId="0" xfId="0" applyFont="1" applyAlignment="1">
      <alignment vertical="center"/>
    </xf>
    <xf numFmtId="0" fontId="151" fillId="0" borderId="0" xfId="59" applyFont="1" applyAlignment="1">
      <alignment vertical="center"/>
    </xf>
    <xf numFmtId="0" fontId="151" fillId="0" borderId="0" xfId="44" applyFont="1" applyFill="1" applyBorder="1" applyAlignment="1">
      <alignment vertical="center"/>
    </xf>
    <xf numFmtId="0" fontId="151" fillId="0" borderId="0" xfId="367" applyFont="1" applyAlignment="1">
      <alignment vertical="center"/>
    </xf>
    <xf numFmtId="0" fontId="151" fillId="0" borderId="0" xfId="367" applyFont="1"/>
    <xf numFmtId="0" fontId="125" fillId="0" borderId="0" xfId="44" applyFont="1" applyFill="1" applyBorder="1" applyAlignment="1">
      <alignment horizontal="left" vertical="center"/>
    </xf>
    <xf numFmtId="0" fontId="98" fillId="0" borderId="0" xfId="631"/>
    <xf numFmtId="0" fontId="152" fillId="0" borderId="0" xfId="0" applyFont="1" applyAlignment="1">
      <alignment horizontal="center" vertical="center"/>
    </xf>
    <xf numFmtId="0" fontId="151" fillId="0" borderId="0" xfId="367" applyFont="1" applyBorder="1" applyAlignment="1">
      <alignment horizontal="center" vertical="center"/>
    </xf>
    <xf numFmtId="0" fontId="155" fillId="0" borderId="0" xfId="626" applyFont="1" applyAlignment="1">
      <alignment horizontal="right" vertical="center"/>
    </xf>
    <xf numFmtId="0" fontId="161" fillId="0" borderId="0" xfId="59" applyFont="1" applyFill="1" applyBorder="1" applyAlignment="1">
      <alignment vertical="center"/>
    </xf>
    <xf numFmtId="0" fontId="164" fillId="0" borderId="0" xfId="59" applyFont="1" applyFill="1" applyBorder="1" applyAlignment="1">
      <alignment vertical="center"/>
    </xf>
    <xf numFmtId="0" fontId="152" fillId="0" borderId="0" xfId="0" applyFont="1" applyAlignment="1">
      <alignment vertical="center"/>
    </xf>
    <xf numFmtId="0" fontId="154" fillId="0" borderId="0" xfId="820" applyFont="1" applyAlignment="1">
      <alignment horizontal="center" vertical="center"/>
    </xf>
    <xf numFmtId="0" fontId="149" fillId="0" borderId="0" xfId="820" applyFont="1" applyBorder="1" applyAlignment="1">
      <alignment vertical="center"/>
    </xf>
    <xf numFmtId="0" fontId="155" fillId="0" borderId="0" xfId="820" applyFont="1" applyAlignment="1">
      <alignment horizontal="left" vertical="center"/>
    </xf>
    <xf numFmtId="0" fontId="164" fillId="0" borderId="0" xfId="0" applyFont="1"/>
    <xf numFmtId="0" fontId="155" fillId="0" borderId="0" xfId="820" applyFont="1" applyBorder="1" applyAlignment="1">
      <alignment vertical="center"/>
    </xf>
    <xf numFmtId="0" fontId="164" fillId="0" borderId="0" xfId="0" applyFont="1" applyAlignment="1">
      <alignment vertical="center"/>
    </xf>
    <xf numFmtId="0" fontId="186" fillId="0" borderId="0" xfId="631" applyFont="1"/>
    <xf numFmtId="0" fontId="146" fillId="0" borderId="0" xfId="59" applyFont="1" applyBorder="1" applyAlignment="1">
      <alignment vertical="center" wrapText="1"/>
    </xf>
    <xf numFmtId="0" fontId="120" fillId="0" borderId="0" xfId="59" applyAlignment="1">
      <alignment horizontal="center" vertical="center"/>
    </xf>
    <xf numFmtId="9" fontId="150" fillId="0" borderId="11" xfId="50" applyFont="1" applyFill="1" applyBorder="1" applyAlignment="1">
      <alignment horizontal="center" vertical="center"/>
    </xf>
    <xf numFmtId="3" fontId="124" fillId="0" borderId="0" xfId="59" applyNumberFormat="1" applyFont="1" applyFill="1" applyBorder="1" applyAlignment="1">
      <alignment horizontal="center" vertical="center"/>
    </xf>
    <xf numFmtId="0" fontId="122" fillId="0" borderId="0" xfId="59" applyFont="1" applyAlignment="1">
      <alignment horizontal="center"/>
    </xf>
    <xf numFmtId="0" fontId="145" fillId="0" borderId="0" xfId="59" applyFont="1" applyFill="1" applyBorder="1" applyAlignment="1">
      <alignment horizontal="center"/>
    </xf>
    <xf numFmtId="0" fontId="120" fillId="0" borderId="0" xfId="59" applyAlignment="1">
      <alignment horizontal="center"/>
    </xf>
    <xf numFmtId="1" fontId="150" fillId="18" borderId="0" xfId="45" applyNumberFormat="1" applyFont="1" applyFill="1" applyBorder="1" applyAlignment="1">
      <alignment horizontal="center" vertical="center" wrapText="1"/>
    </xf>
    <xf numFmtId="0" fontId="0" fillId="0" borderId="0" xfId="0" applyAlignment="1">
      <alignment horizontal="center" vertical="center" wrapText="1"/>
    </xf>
    <xf numFmtId="0" fontId="155" fillId="0" borderId="0" xfId="626" applyFont="1" applyAlignment="1">
      <alignment vertical="center"/>
    </xf>
    <xf numFmtId="0" fontId="122" fillId="18" borderId="0" xfId="0" applyFont="1" applyFill="1" applyAlignment="1"/>
    <xf numFmtId="0" fontId="0" fillId="18" borderId="0" xfId="0" applyFill="1"/>
    <xf numFmtId="0" fontId="145" fillId="18" borderId="0" xfId="0" applyFont="1" applyFill="1" applyAlignment="1"/>
    <xf numFmtId="0" fontId="0" fillId="18" borderId="0" xfId="0" applyFont="1" applyFill="1"/>
    <xf numFmtId="0" fontId="150" fillId="18" borderId="0" xfId="0" applyFont="1" applyFill="1" applyBorder="1" applyAlignment="1">
      <alignment horizontal="center" vertical="center"/>
    </xf>
    <xf numFmtId="0" fontId="150" fillId="18" borderId="0" xfId="0" applyFont="1" applyFill="1" applyBorder="1" applyAlignment="1">
      <alignment horizontal="center"/>
    </xf>
    <xf numFmtId="0" fontId="126" fillId="18" borderId="0" xfId="0" applyFont="1" applyFill="1"/>
    <xf numFmtId="0" fontId="126" fillId="18" borderId="0" xfId="0" applyFont="1" applyFill="1" applyAlignment="1">
      <alignment horizontal="left" wrapText="1"/>
    </xf>
    <xf numFmtId="0" fontId="161" fillId="0" borderId="0" xfId="43" applyFont="1" applyFill="1" applyBorder="1" applyAlignment="1">
      <alignment horizontal="center" vertical="center"/>
    </xf>
    <xf numFmtId="0" fontId="146" fillId="0" borderId="0" xfId="43" applyFont="1" applyFill="1" applyBorder="1" applyAlignment="1">
      <alignment horizontal="center" vertical="center"/>
    </xf>
    <xf numFmtId="0" fontId="163" fillId="0" borderId="0" xfId="43" applyFont="1" applyAlignment="1">
      <alignment horizontal="center" vertical="center"/>
    </xf>
    <xf numFmtId="0" fontId="193" fillId="0" borderId="0" xfId="43" applyFont="1" applyAlignment="1">
      <alignment horizontal="center" vertical="center"/>
    </xf>
    <xf numFmtId="166" fontId="153" fillId="19" borderId="31" xfId="821" applyNumberFormat="1" applyFont="1" applyFill="1" applyBorder="1" applyAlignment="1">
      <alignment horizontal="center" vertical="center"/>
    </xf>
    <xf numFmtId="166" fontId="153" fillId="19" borderId="33" xfId="821" applyNumberFormat="1" applyFont="1" applyFill="1" applyBorder="1" applyAlignment="1">
      <alignment horizontal="center" vertical="center"/>
    </xf>
    <xf numFmtId="166" fontId="153" fillId="19" borderId="34" xfId="821" applyNumberFormat="1" applyFont="1" applyFill="1" applyBorder="1" applyAlignment="1">
      <alignment horizontal="center" vertical="center"/>
    </xf>
    <xf numFmtId="1" fontId="150" fillId="0" borderId="43" xfId="821" applyNumberFormat="1" applyFont="1" applyFill="1" applyBorder="1" applyAlignment="1">
      <alignment horizontal="center" vertical="center"/>
    </xf>
    <xf numFmtId="1" fontId="151" fillId="0" borderId="10" xfId="821" applyNumberFormat="1" applyFont="1" applyFill="1" applyBorder="1" applyAlignment="1">
      <alignment horizontal="center" vertical="center"/>
    </xf>
    <xf numFmtId="1" fontId="151" fillId="0" borderId="0" xfId="821" applyNumberFormat="1" applyFont="1" applyFill="1" applyBorder="1" applyAlignment="1">
      <alignment horizontal="center" vertical="center"/>
    </xf>
    <xf numFmtId="1" fontId="151" fillId="0" borderId="11" xfId="821" applyNumberFormat="1" applyFont="1" applyFill="1" applyBorder="1" applyAlignment="1">
      <alignment horizontal="center" vertical="center"/>
    </xf>
    <xf numFmtId="1" fontId="150" fillId="0" borderId="10" xfId="821" applyNumberFormat="1" applyFont="1" applyFill="1" applyBorder="1" applyAlignment="1">
      <alignment horizontal="center" vertical="center"/>
    </xf>
    <xf numFmtId="1" fontId="150" fillId="0" borderId="52" xfId="821" applyNumberFormat="1" applyFont="1" applyFill="1" applyBorder="1" applyAlignment="1">
      <alignment horizontal="center" vertical="center"/>
    </xf>
    <xf numFmtId="0" fontId="151" fillId="0" borderId="0" xfId="43" applyFont="1" applyFill="1" applyBorder="1" applyAlignment="1">
      <alignment horizontal="center" vertical="center"/>
    </xf>
    <xf numFmtId="9" fontId="151" fillId="0" borderId="47" xfId="50" applyFont="1" applyFill="1" applyBorder="1" applyAlignment="1">
      <alignment horizontal="center" vertical="center"/>
    </xf>
    <xf numFmtId="9" fontId="151" fillId="0" borderId="41" xfId="50" applyFont="1" applyFill="1" applyBorder="1" applyAlignment="1">
      <alignment horizontal="center" vertical="center"/>
    </xf>
    <xf numFmtId="9" fontId="151" fillId="0" borderId="46" xfId="50" applyFont="1" applyFill="1" applyBorder="1" applyAlignment="1">
      <alignment horizontal="center" vertical="center"/>
    </xf>
    <xf numFmtId="0" fontId="151" fillId="0" borderId="0" xfId="0" applyFont="1" applyAlignment="1">
      <alignment horizontal="left"/>
    </xf>
    <xf numFmtId="0" fontId="163" fillId="0" borderId="0" xfId="43" applyFont="1" applyAlignment="1">
      <alignment horizontal="left" vertical="center"/>
    </xf>
    <xf numFmtId="0" fontId="150" fillId="18" borderId="0" xfId="46" applyFont="1" applyFill="1" applyBorder="1" applyAlignment="1">
      <alignment horizontal="center" vertical="center"/>
    </xf>
    <xf numFmtId="0" fontId="150" fillId="18" borderId="0" xfId="43" applyFont="1" applyFill="1" applyBorder="1" applyAlignment="1">
      <alignment horizontal="centerContinuous" vertical="center"/>
    </xf>
    <xf numFmtId="176" fontId="150" fillId="18" borderId="0" xfId="0" applyNumberFormat="1" applyFont="1" applyFill="1" applyBorder="1" applyAlignment="1">
      <alignment horizontal="right" vertical="center" indent="1"/>
    </xf>
    <xf numFmtId="0" fontId="120" fillId="18" borderId="0" xfId="0" applyFont="1" applyFill="1"/>
    <xf numFmtId="0" fontId="80" fillId="0" borderId="0" xfId="4213"/>
    <xf numFmtId="0" fontId="80" fillId="0" borderId="0" xfId="4213" applyAlignment="1">
      <alignment horizontal="center"/>
    </xf>
    <xf numFmtId="0" fontId="0" fillId="0" borderId="0" xfId="0" applyAlignment="1">
      <alignment horizontal="left" vertical="center" wrapText="1"/>
    </xf>
    <xf numFmtId="166" fontId="153" fillId="19" borderId="73" xfId="821" applyNumberFormat="1" applyFont="1" applyFill="1" applyBorder="1" applyAlignment="1">
      <alignment horizontal="center" vertical="center"/>
    </xf>
    <xf numFmtId="0" fontId="149" fillId="0" borderId="0" xfId="4213" applyFont="1"/>
    <xf numFmtId="179" fontId="120" fillId="0" borderId="0" xfId="59" applyNumberFormat="1" applyFont="1" applyAlignment="1">
      <alignment vertical="center"/>
    </xf>
    <xf numFmtId="0" fontId="202" fillId="0" borderId="0" xfId="59" applyFont="1" applyAlignment="1">
      <alignment vertical="center"/>
    </xf>
    <xf numFmtId="0" fontId="202" fillId="0" borderId="0" xfId="4217" applyFont="1" applyFill="1" applyBorder="1" applyAlignment="1">
      <alignment vertical="center" wrapText="1"/>
    </xf>
    <xf numFmtId="0" fontId="202" fillId="0" borderId="0" xfId="4217" applyFont="1" applyFill="1" applyBorder="1" applyAlignment="1">
      <alignment horizontal="left" vertical="center" wrapText="1"/>
    </xf>
    <xf numFmtId="0" fontId="202" fillId="0" borderId="0" xfId="4217" applyFont="1" applyFill="1" applyBorder="1" applyAlignment="1">
      <alignment horizontal="center" vertical="center" wrapText="1"/>
    </xf>
    <xf numFmtId="0" fontId="178" fillId="0" borderId="0" xfId="4219" applyFont="1"/>
    <xf numFmtId="0" fontId="178" fillId="0" borderId="0" xfId="4219" applyFont="1" applyAlignment="1">
      <alignment horizontal="center"/>
    </xf>
    <xf numFmtId="0" fontId="202" fillId="0" borderId="0" xfId="59" applyFont="1" applyFill="1" applyAlignment="1">
      <alignment vertical="center"/>
    </xf>
    <xf numFmtId="0" fontId="202" fillId="0" borderId="0" xfId="59" applyFont="1" applyFill="1" applyAlignment="1">
      <alignment horizontal="center" vertical="center"/>
    </xf>
    <xf numFmtId="0" fontId="178" fillId="0" borderId="0" xfId="4219" applyFont="1" applyFill="1"/>
    <xf numFmtId="0" fontId="178" fillId="0" borderId="0" xfId="4219" applyFont="1" applyFill="1" applyAlignment="1">
      <alignment horizontal="center"/>
    </xf>
    <xf numFmtId="0" fontId="202" fillId="0" borderId="0" xfId="59" applyFont="1" applyAlignment="1">
      <alignment horizontal="left" vertical="center" wrapText="1"/>
    </xf>
    <xf numFmtId="0" fontId="178" fillId="0" borderId="0" xfId="4213" applyFont="1" applyAlignment="1">
      <alignment horizontal="left" vertical="center" wrapText="1"/>
    </xf>
    <xf numFmtId="0" fontId="75" fillId="0" borderId="0" xfId="4220"/>
    <xf numFmtId="0" fontId="75" fillId="0" borderId="0" xfId="4220" applyAlignment="1">
      <alignment horizontal="center"/>
    </xf>
    <xf numFmtId="0" fontId="202" fillId="0" borderId="0" xfId="59" applyFont="1" applyAlignment="1">
      <alignment horizontal="center" vertical="center" wrapText="1"/>
    </xf>
    <xf numFmtId="0" fontId="74" fillId="0" borderId="0" xfId="4221" applyAlignment="1">
      <alignment horizontal="center" vertical="center"/>
    </xf>
    <xf numFmtId="0" fontId="74" fillId="0" borderId="0" xfId="4221"/>
    <xf numFmtId="0" fontId="154" fillId="0" borderId="0" xfId="4221" applyFont="1" applyAlignment="1">
      <alignment vertical="center"/>
    </xf>
    <xf numFmtId="0" fontId="154" fillId="0" borderId="0" xfId="4221" applyFont="1" applyBorder="1"/>
    <xf numFmtId="0" fontId="74" fillId="0" borderId="0" xfId="4221" applyBorder="1" applyAlignment="1">
      <alignment horizontal="center" vertical="center"/>
    </xf>
    <xf numFmtId="0" fontId="74" fillId="0" borderId="0" xfId="4221" applyFill="1" applyBorder="1" applyAlignment="1">
      <alignment vertical="center"/>
    </xf>
    <xf numFmtId="0" fontId="154" fillId="0" borderId="0" xfId="4221" applyFont="1" applyFill="1" applyBorder="1" applyAlignment="1">
      <alignment vertical="center" wrapText="1"/>
    </xf>
    <xf numFmtId="0" fontId="74" fillId="0" borderId="0" xfId="4221" applyFill="1" applyBorder="1"/>
    <xf numFmtId="0" fontId="74" fillId="0" borderId="0" xfId="4221" applyBorder="1"/>
    <xf numFmtId="0" fontId="154" fillId="0" borderId="0" xfId="4221" applyFont="1" applyFill="1" applyBorder="1" applyAlignment="1">
      <alignment vertical="center"/>
    </xf>
    <xf numFmtId="9" fontId="0" fillId="0" borderId="0" xfId="4222" applyFont="1" applyFill="1" applyBorder="1" applyAlignment="1">
      <alignment horizontal="center" vertical="center"/>
    </xf>
    <xf numFmtId="9" fontId="154" fillId="0" borderId="0" xfId="4222" applyFont="1" applyFill="1" applyBorder="1" applyAlignment="1">
      <alignment horizontal="center" vertical="center"/>
    </xf>
    <xf numFmtId="0" fontId="171" fillId="0" borderId="0" xfId="4221" applyFont="1" applyFill="1" applyBorder="1" applyAlignment="1">
      <alignment horizontal="center" wrapText="1"/>
    </xf>
    <xf numFmtId="9" fontId="0" fillId="0" borderId="0" xfId="4222" applyFont="1" applyAlignment="1">
      <alignment horizontal="center" vertical="center"/>
    </xf>
    <xf numFmtId="0" fontId="171" fillId="0" borderId="0" xfId="4221" applyFont="1" applyFill="1" applyBorder="1" applyAlignment="1">
      <alignment horizontal="center" vertical="center" wrapText="1"/>
    </xf>
    <xf numFmtId="0" fontId="74" fillId="0" borderId="0" xfId="4221" applyAlignment="1">
      <alignment vertical="center"/>
    </xf>
    <xf numFmtId="0" fontId="171" fillId="0" borderId="0" xfId="4221" applyFont="1" applyBorder="1" applyAlignment="1">
      <alignment horizontal="center" wrapText="1"/>
    </xf>
    <xf numFmtId="0" fontId="120" fillId="0" borderId="0" xfId="59" applyFill="1" applyBorder="1" applyAlignment="1">
      <alignment vertical="center"/>
    </xf>
    <xf numFmtId="0" fontId="74" fillId="0" borderId="0" xfId="4221" applyAlignment="1">
      <alignment horizontal="center" vertical="center"/>
    </xf>
    <xf numFmtId="0" fontId="205" fillId="0" borderId="0" xfId="4218" applyFont="1" applyAlignment="1">
      <alignment horizontal="left" vertical="center"/>
    </xf>
    <xf numFmtId="0" fontId="74" fillId="0" borderId="0" xfId="4221" applyAlignment="1">
      <alignment horizontal="center" vertical="center"/>
    </xf>
    <xf numFmtId="0" fontId="172" fillId="0" borderId="0" xfId="4221" applyFont="1"/>
    <xf numFmtId="0" fontId="203" fillId="0" borderId="0" xfId="4221" applyFont="1"/>
    <xf numFmtId="0" fontId="150" fillId="0" borderId="0" xfId="59" applyFont="1" applyFill="1" applyBorder="1" applyAlignment="1">
      <alignment horizontal="center" vertical="center" wrapText="1"/>
    </xf>
    <xf numFmtId="0" fontId="126" fillId="0" borderId="0" xfId="59" applyFont="1" applyAlignment="1">
      <alignment vertical="center"/>
    </xf>
    <xf numFmtId="1" fontId="151" fillId="0" borderId="57" xfId="821" applyNumberFormat="1" applyFont="1" applyFill="1" applyBorder="1" applyAlignment="1">
      <alignment horizontal="center" vertical="center"/>
    </xf>
    <xf numFmtId="1" fontId="151" fillId="0" borderId="28" xfId="821" applyNumberFormat="1" applyFont="1" applyFill="1" applyBorder="1" applyAlignment="1">
      <alignment horizontal="center" vertical="center"/>
    </xf>
    <xf numFmtId="1" fontId="151" fillId="0" borderId="58" xfId="821" applyNumberFormat="1" applyFont="1" applyFill="1" applyBorder="1" applyAlignment="1">
      <alignment horizontal="center" vertical="center"/>
    </xf>
    <xf numFmtId="1" fontId="151" fillId="0" borderId="59" xfId="821" applyNumberFormat="1" applyFont="1" applyFill="1" applyBorder="1" applyAlignment="1">
      <alignment horizontal="center" vertical="center"/>
    </xf>
    <xf numFmtId="1" fontId="151" fillId="0" borderId="52" xfId="821" applyNumberFormat="1" applyFont="1" applyFill="1" applyBorder="1" applyAlignment="1">
      <alignment horizontal="center" vertical="center"/>
    </xf>
    <xf numFmtId="1" fontId="151" fillId="0" borderId="55" xfId="821" applyNumberFormat="1" applyFont="1" applyFill="1" applyBorder="1" applyAlignment="1">
      <alignment horizontal="center" vertical="center"/>
    </xf>
    <xf numFmtId="1" fontId="151" fillId="0" borderId="44" xfId="821" applyNumberFormat="1" applyFont="1" applyFill="1" applyBorder="1" applyAlignment="1">
      <alignment horizontal="center" vertical="center"/>
    </xf>
    <xf numFmtId="1" fontId="151" fillId="0" borderId="45" xfId="821" applyNumberFormat="1" applyFont="1" applyFill="1" applyBorder="1" applyAlignment="1">
      <alignment horizontal="center" vertical="center"/>
    </xf>
    <xf numFmtId="0" fontId="74" fillId="0" borderId="0" xfId="4221" applyAlignment="1">
      <alignment horizontal="center" vertical="center"/>
    </xf>
    <xf numFmtId="0" fontId="123" fillId="0" borderId="0" xfId="59" applyFont="1" applyFill="1" applyAlignment="1">
      <alignment vertical="center"/>
    </xf>
    <xf numFmtId="0" fontId="154" fillId="0" borderId="0" xfId="4221" applyFont="1" applyFill="1" applyBorder="1" applyAlignment="1">
      <alignment horizontal="center" vertical="center" wrapText="1"/>
    </xf>
    <xf numFmtId="0" fontId="74" fillId="0" borderId="0" xfId="4221" applyAlignment="1">
      <alignment horizontal="center" vertical="center"/>
    </xf>
    <xf numFmtId="0" fontId="74" fillId="0" borderId="0" xfId="4221" applyFill="1" applyBorder="1" applyAlignment="1">
      <alignment horizontal="center"/>
    </xf>
    <xf numFmtId="3" fontId="158" fillId="0" borderId="0" xfId="47" applyNumberFormat="1" applyFont="1" applyFill="1" applyBorder="1" applyAlignment="1">
      <alignment horizontal="center" vertical="center"/>
    </xf>
    <xf numFmtId="1" fontId="177" fillId="0" borderId="0" xfId="45" applyNumberFormat="1" applyFont="1" applyFill="1" applyBorder="1" applyAlignment="1">
      <alignment horizontal="center" vertical="center" wrapText="1"/>
    </xf>
    <xf numFmtId="3" fontId="151" fillId="0" borderId="0" xfId="0" applyNumberFormat="1" applyFont="1" applyFill="1" applyBorder="1" applyAlignment="1">
      <alignment horizontal="center"/>
    </xf>
    <xf numFmtId="3" fontId="150" fillId="0" borderId="0" xfId="59" applyNumberFormat="1" applyFont="1" applyFill="1" applyBorder="1" applyAlignment="1">
      <alignment horizontal="center" vertical="center"/>
    </xf>
    <xf numFmtId="0" fontId="152" fillId="0" borderId="0" xfId="59" applyFont="1" applyFill="1" applyBorder="1" applyAlignment="1">
      <alignment vertical="center"/>
    </xf>
    <xf numFmtId="0" fontId="150" fillId="0" borderId="0" xfId="46" applyFont="1" applyFill="1" applyBorder="1" applyAlignment="1">
      <alignment horizontal="center" vertical="center"/>
    </xf>
    <xf numFmtId="3" fontId="120" fillId="0" borderId="40" xfId="59" applyNumberFormat="1" applyBorder="1" applyAlignment="1">
      <alignment horizontal="center" vertical="center"/>
    </xf>
    <xf numFmtId="1" fontId="150" fillId="0" borderId="0" xfId="45" applyNumberFormat="1" applyFont="1" applyFill="1" applyBorder="1" applyAlignment="1">
      <alignment horizontal="center" vertical="center" wrapText="1"/>
    </xf>
    <xf numFmtId="0" fontId="120" fillId="0" borderId="0" xfId="59" applyFill="1" applyAlignment="1">
      <alignment horizontal="center" vertical="center"/>
    </xf>
    <xf numFmtId="9" fontId="120" fillId="0" borderId="0" xfId="50" applyFill="1" applyBorder="1" applyAlignment="1">
      <alignment horizontal="center" vertical="center"/>
    </xf>
    <xf numFmtId="3" fontId="123" fillId="0" borderId="0" xfId="59" applyNumberFormat="1" applyFont="1" applyFill="1" applyBorder="1" applyAlignment="1">
      <alignment horizontal="center" vertical="center"/>
    </xf>
    <xf numFmtId="0" fontId="120" fillId="0" borderId="0" xfId="59" applyFill="1" applyAlignment="1">
      <alignment vertical="center"/>
    </xf>
    <xf numFmtId="9" fontId="120" fillId="0" borderId="0" xfId="50" applyBorder="1" applyAlignment="1">
      <alignment horizontal="center" vertical="center"/>
    </xf>
    <xf numFmtId="9" fontId="123" fillId="0" borderId="0" xfId="50" applyFont="1" applyFill="1" applyBorder="1" applyAlignment="1">
      <alignment horizontal="center" vertical="center"/>
    </xf>
    <xf numFmtId="3" fontId="120" fillId="0" borderId="0" xfId="59" applyNumberFormat="1" applyFill="1" applyBorder="1" applyAlignment="1">
      <alignment horizontal="center" vertical="center"/>
    </xf>
    <xf numFmtId="0" fontId="163" fillId="0" borderId="0" xfId="45" applyFont="1" applyFill="1" applyBorder="1" applyAlignment="1">
      <alignment horizontal="right" vertical="center" wrapText="1"/>
    </xf>
    <xf numFmtId="3" fontId="120" fillId="0" borderId="0" xfId="59" applyNumberFormat="1" applyFill="1" applyBorder="1" applyAlignment="1">
      <alignment vertical="center"/>
    </xf>
    <xf numFmtId="0" fontId="120" fillId="0" borderId="0" xfId="59" applyFill="1" applyBorder="1" applyAlignment="1">
      <alignment horizontal="center" vertical="center"/>
    </xf>
    <xf numFmtId="0" fontId="120" fillId="0" borderId="0" xfId="59" applyAlignment="1">
      <alignment vertical="center"/>
    </xf>
    <xf numFmtId="3" fontId="120" fillId="0" borderId="0" xfId="59" applyNumberFormat="1" applyAlignment="1">
      <alignment vertical="center"/>
    </xf>
    <xf numFmtId="0" fontId="124" fillId="0" borderId="0" xfId="59" applyFont="1" applyFill="1" applyBorder="1" applyAlignment="1">
      <alignment vertical="center"/>
    </xf>
    <xf numFmtId="0" fontId="122" fillId="0" borderId="0" xfId="59" applyFont="1" applyFill="1" applyBorder="1" applyAlignment="1">
      <alignment vertical="center" wrapText="1"/>
    </xf>
    <xf numFmtId="0" fontId="124" fillId="0" borderId="0" xfId="59" applyFont="1" applyFill="1" applyBorder="1" applyAlignment="1">
      <alignment horizontal="center" vertical="center"/>
    </xf>
    <xf numFmtId="0" fontId="123" fillId="0" borderId="0" xfId="59" applyFont="1" applyAlignment="1">
      <alignment vertical="center"/>
    </xf>
    <xf numFmtId="0" fontId="152" fillId="0" borderId="0" xfId="59" applyFont="1"/>
    <xf numFmtId="0" fontId="152" fillId="0" borderId="0" xfId="59" applyFont="1" applyBorder="1" applyAlignment="1">
      <alignment vertical="center"/>
    </xf>
    <xf numFmtId="0" fontId="152" fillId="0" borderId="0" xfId="59" applyFont="1" applyAlignment="1">
      <alignment vertical="center"/>
    </xf>
    <xf numFmtId="0" fontId="151" fillId="0" borderId="0" xfId="46" applyFont="1" applyFill="1" applyBorder="1" applyAlignment="1">
      <alignment horizontal="left" vertical="center"/>
    </xf>
    <xf numFmtId="0" fontId="151" fillId="0" borderId="0" xfId="59" applyFont="1" applyFill="1" applyBorder="1" applyAlignment="1">
      <alignment horizontal="center" vertical="center"/>
    </xf>
    <xf numFmtId="0" fontId="162" fillId="0" borderId="0" xfId="59" applyFont="1" applyAlignment="1">
      <alignment vertical="center"/>
    </xf>
    <xf numFmtId="0" fontId="162" fillId="0" borderId="0" xfId="59" applyFont="1" applyAlignment="1">
      <alignment horizontal="left" vertical="center"/>
    </xf>
    <xf numFmtId="0" fontId="153" fillId="0" borderId="0" xfId="59" applyFont="1" applyAlignment="1">
      <alignment vertical="center"/>
    </xf>
    <xf numFmtId="0" fontId="122" fillId="0" borderId="0" xfId="59" applyFont="1" applyBorder="1" applyAlignment="1">
      <alignment vertical="center"/>
    </xf>
    <xf numFmtId="0" fontId="122" fillId="0" borderId="0" xfId="0" applyFont="1" applyAlignment="1"/>
    <xf numFmtId="0" fontId="126" fillId="18" borderId="63" xfId="0" applyFont="1" applyFill="1" applyBorder="1" applyAlignment="1">
      <alignment wrapText="1"/>
    </xf>
    <xf numFmtId="0" fontId="144" fillId="0" borderId="0" xfId="32" applyFill="1" applyAlignment="1" applyProtection="1">
      <alignment horizontal="center" vertical="center"/>
    </xf>
    <xf numFmtId="0" fontId="175" fillId="0" borderId="0" xfId="7206" applyFont="1" applyAlignment="1"/>
    <xf numFmtId="0" fontId="66" fillId="0" borderId="0" xfId="7206"/>
    <xf numFmtId="0" fontId="66" fillId="0" borderId="0" xfId="7206" applyAlignment="1">
      <alignment horizontal="center"/>
    </xf>
    <xf numFmtId="0" fontId="172" fillId="0" borderId="0" xfId="7206" applyFont="1"/>
    <xf numFmtId="0" fontId="182" fillId="0" borderId="0" xfId="7206" applyFont="1" applyAlignment="1">
      <alignment horizontal="center"/>
    </xf>
    <xf numFmtId="1" fontId="152" fillId="0" borderId="0" xfId="3940" applyNumberFormat="1" applyFont="1" applyFill="1" applyBorder="1" applyAlignment="1">
      <alignment horizontal="center" vertical="center"/>
    </xf>
    <xf numFmtId="165" fontId="152" fillId="0" borderId="0" xfId="3940" applyFont="1" applyFill="1" applyBorder="1" applyAlignment="1">
      <alignment horizontal="left" vertical="center" wrapText="1" shrinkToFit="1"/>
    </xf>
    <xf numFmtId="3" fontId="152" fillId="0" borderId="0" xfId="7209" applyNumberFormat="1" applyFont="1" applyFill="1" applyBorder="1" applyAlignment="1">
      <alignment horizontal="center" vertical="center" wrapText="1"/>
    </xf>
    <xf numFmtId="1" fontId="152" fillId="0" borderId="0" xfId="7209" applyNumberFormat="1" applyFont="1" applyFill="1" applyBorder="1" applyAlignment="1">
      <alignment horizontal="center" vertical="center" wrapText="1"/>
    </xf>
    <xf numFmtId="3" fontId="123" fillId="0" borderId="0" xfId="7208" applyNumberFormat="1" applyFont="1" applyFill="1" applyBorder="1" applyAlignment="1">
      <alignment horizontal="center" vertical="center"/>
    </xf>
    <xf numFmtId="1" fontId="159" fillId="0" borderId="0" xfId="7209" applyNumberFormat="1" applyFont="1" applyFill="1" applyBorder="1" applyAlignment="1">
      <alignment horizontal="center" vertical="center"/>
    </xf>
    <xf numFmtId="165" fontId="159" fillId="0" borderId="0" xfId="7209" applyFont="1" applyFill="1" applyBorder="1" applyAlignment="1">
      <alignment horizontal="left" vertical="center"/>
    </xf>
    <xf numFmtId="3" fontId="159" fillId="0" borderId="0" xfId="7209" applyNumberFormat="1" applyFont="1" applyFill="1" applyBorder="1" applyAlignment="1">
      <alignment horizontal="center" vertical="center"/>
    </xf>
    <xf numFmtId="0" fontId="178" fillId="0" borderId="0" xfId="7210" applyFont="1" applyAlignment="1">
      <alignment horizontal="center" vertical="center" wrapText="1"/>
    </xf>
    <xf numFmtId="0" fontId="65" fillId="0" borderId="0" xfId="7210" applyAlignment="1">
      <alignment horizontal="center"/>
    </xf>
    <xf numFmtId="0" fontId="65" fillId="0" borderId="0" xfId="7210"/>
    <xf numFmtId="0" fontId="120" fillId="0" borderId="0" xfId="2237"/>
    <xf numFmtId="0" fontId="120" fillId="0" borderId="0" xfId="2237" applyAlignment="1">
      <alignment horizontal="center"/>
    </xf>
    <xf numFmtId="0" fontId="178" fillId="0" borderId="0" xfId="7211" applyFont="1" applyAlignment="1">
      <alignment horizontal="left" vertical="center" wrapText="1"/>
    </xf>
    <xf numFmtId="0" fontId="64" fillId="0" borderId="0" xfId="7211"/>
    <xf numFmtId="0" fontId="64" fillId="0" borderId="0" xfId="7211" applyAlignment="1">
      <alignment horizontal="center"/>
    </xf>
    <xf numFmtId="0" fontId="154" fillId="0" borderId="0" xfId="50" applyNumberFormat="1" applyFont="1" applyFill="1" applyBorder="1" applyAlignment="1">
      <alignment horizontal="center"/>
    </xf>
    <xf numFmtId="0" fontId="64" fillId="0" borderId="0" xfId="7214"/>
    <xf numFmtId="0" fontId="178" fillId="0" borderId="0" xfId="7214" applyFont="1"/>
    <xf numFmtId="0" fontId="64" fillId="0" borderId="0" xfId="7214" applyAlignment="1">
      <alignment horizontal="center"/>
    </xf>
    <xf numFmtId="0" fontId="64" fillId="0" borderId="0" xfId="7211" applyFont="1" applyAlignment="1">
      <alignment horizontal="center"/>
    </xf>
    <xf numFmtId="0" fontId="63" fillId="0" borderId="0" xfId="4220" applyFont="1" applyAlignment="1">
      <alignment horizontal="center"/>
    </xf>
    <xf numFmtId="0" fontId="63" fillId="0" borderId="0" xfId="4220" applyFont="1"/>
    <xf numFmtId="1" fontId="98" fillId="0" borderId="0" xfId="631" applyNumberFormat="1"/>
    <xf numFmtId="0" fontId="151" fillId="0" borderId="0" xfId="7216" applyFont="1" applyFill="1" applyBorder="1" applyAlignment="1">
      <alignment vertical="center" wrapText="1"/>
    </xf>
    <xf numFmtId="0" fontId="151" fillId="0" borderId="0" xfId="7216" applyFont="1" applyFill="1" applyBorder="1" applyAlignment="1">
      <alignment horizontal="center" vertical="center" wrapText="1"/>
    </xf>
    <xf numFmtId="0" fontId="150" fillId="0" borderId="0" xfId="7216" applyFont="1" applyFill="1" applyBorder="1" applyAlignment="1">
      <alignment vertical="center" wrapText="1"/>
    </xf>
    <xf numFmtId="0" fontId="120" fillId="0" borderId="0" xfId="59" applyAlignment="1">
      <alignment horizontal="left" vertical="center"/>
    </xf>
    <xf numFmtId="0" fontId="152" fillId="0" borderId="0" xfId="0" applyFont="1" applyAlignment="1">
      <alignment horizontal="left" vertical="center"/>
    </xf>
    <xf numFmtId="0" fontId="178" fillId="0" borderId="0" xfId="7217" applyFont="1" applyAlignment="1">
      <alignment horizontal="left" vertical="center" wrapText="1"/>
    </xf>
    <xf numFmtId="0" fontId="61" fillId="0" borderId="0" xfId="7217"/>
    <xf numFmtId="0" fontId="61" fillId="0" borderId="0" xfId="7217" applyAlignment="1">
      <alignment horizontal="center"/>
    </xf>
    <xf numFmtId="0" fontId="61" fillId="0" borderId="0" xfId="7218"/>
    <xf numFmtId="0" fontId="154" fillId="0" borderId="0" xfId="7218" applyFont="1" applyFill="1" applyBorder="1" applyAlignment="1">
      <alignment horizontal="center"/>
    </xf>
    <xf numFmtId="0" fontId="154" fillId="0" borderId="0" xfId="7218" applyFont="1" applyBorder="1" applyAlignment="1">
      <alignment horizontal="center"/>
    </xf>
    <xf numFmtId="0" fontId="178" fillId="0" borderId="0" xfId="7218" applyFont="1" applyAlignment="1">
      <alignment horizontal="left" vertical="center" wrapText="1"/>
    </xf>
    <xf numFmtId="0" fontId="144" fillId="0" borderId="0" xfId="32" applyAlignment="1" applyProtection="1"/>
    <xf numFmtId="0" fontId="211" fillId="0" borderId="0" xfId="7220">
      <alignment vertical="top" wrapText="1"/>
    </xf>
    <xf numFmtId="0" fontId="211" fillId="0" borderId="0" xfId="7220" applyFill="1" applyBorder="1">
      <alignment vertical="top" wrapText="1"/>
    </xf>
    <xf numFmtId="0" fontId="150" fillId="0" borderId="0" xfId="59" applyFont="1" applyBorder="1" applyAlignment="1">
      <alignment vertical="center"/>
    </xf>
    <xf numFmtId="0" fontId="214" fillId="0" borderId="0" xfId="7221" applyFont="1"/>
    <xf numFmtId="0" fontId="197" fillId="0" borderId="0" xfId="7221" applyFont="1"/>
    <xf numFmtId="0" fontId="216" fillId="0" borderId="0" xfId="221" applyFont="1" applyAlignment="1">
      <alignment vertical="center"/>
    </xf>
    <xf numFmtId="0" fontId="217" fillId="0" borderId="0" xfId="221" applyFont="1" applyBorder="1" applyAlignment="1">
      <alignment horizontal="center" vertical="center"/>
    </xf>
    <xf numFmtId="3" fontId="217" fillId="0" borderId="0" xfId="221" applyNumberFormat="1" applyFont="1" applyBorder="1" applyAlignment="1">
      <alignment horizontal="right" vertical="center" indent="2"/>
    </xf>
    <xf numFmtId="0" fontId="158" fillId="0" borderId="0" xfId="7221" applyFont="1"/>
    <xf numFmtId="0" fontId="215" fillId="0" borderId="0" xfId="7221" applyFont="1" applyBorder="1"/>
    <xf numFmtId="0" fontId="214" fillId="0" borderId="0" xfId="7221" applyFont="1" applyBorder="1"/>
    <xf numFmtId="0" fontId="217" fillId="0" borderId="0" xfId="221" applyFont="1" applyBorder="1" applyAlignment="1">
      <alignment vertical="center"/>
    </xf>
    <xf numFmtId="0" fontId="215" fillId="0" borderId="0" xfId="7221" applyFont="1"/>
    <xf numFmtId="0" fontId="218" fillId="0" borderId="0" xfId="7221" applyFont="1" applyBorder="1" applyAlignment="1">
      <alignment horizontal="justify" wrapText="1"/>
    </xf>
    <xf numFmtId="0" fontId="144" fillId="0" borderId="0" xfId="32" applyAlignment="1" applyProtection="1">
      <alignment vertical="center"/>
    </xf>
    <xf numFmtId="0" fontId="59" fillId="0" borderId="0" xfId="7223"/>
    <xf numFmtId="0" fontId="219" fillId="0" borderId="0" xfId="7223" applyFont="1" applyAlignment="1">
      <alignment horizontal="center" wrapText="1"/>
    </xf>
    <xf numFmtId="0" fontId="219" fillId="0" borderId="0" xfId="7223" applyFont="1" applyAlignment="1">
      <alignment wrapText="1"/>
    </xf>
    <xf numFmtId="0" fontId="219" fillId="0" borderId="0" xfId="7223" applyFont="1" applyAlignment="1"/>
    <xf numFmtId="0" fontId="154" fillId="0" borderId="0" xfId="7223" applyFont="1"/>
    <xf numFmtId="0" fontId="220" fillId="0" borderId="0" xfId="7223" applyFont="1"/>
    <xf numFmtId="0" fontId="220" fillId="0" borderId="0" xfId="7223" applyFont="1" applyBorder="1"/>
    <xf numFmtId="3" fontId="170" fillId="0" borderId="0" xfId="48" applyNumberFormat="1" applyFont="1" applyFill="1" applyBorder="1" applyAlignment="1">
      <alignment horizontal="center" wrapText="1"/>
    </xf>
    <xf numFmtId="0" fontId="155" fillId="0" borderId="0" xfId="7223" applyFont="1" applyFill="1"/>
    <xf numFmtId="0" fontId="150" fillId="0" borderId="0" xfId="59" applyFont="1" applyFill="1" applyBorder="1" applyAlignment="1">
      <alignment vertical="center"/>
    </xf>
    <xf numFmtId="0" fontId="144" fillId="0" borderId="0" xfId="32" applyFill="1" applyAlignment="1" applyProtection="1"/>
    <xf numFmtId="0" fontId="214" fillId="0" borderId="0" xfId="7226" applyFont="1"/>
    <xf numFmtId="0" fontId="214" fillId="0" borderId="0" xfId="7226" applyFont="1" applyAlignment="1">
      <alignment horizontal="left" vertical="center" indent="1"/>
    </xf>
    <xf numFmtId="0" fontId="214" fillId="19" borderId="0" xfId="7226" applyFont="1" applyFill="1" applyAlignment="1">
      <alignment horizontal="left" vertical="center" indent="1"/>
    </xf>
    <xf numFmtId="0" fontId="126" fillId="0" borderId="0" xfId="59" applyFont="1" applyBorder="1" applyAlignment="1">
      <alignment horizontal="left" vertical="center"/>
    </xf>
    <xf numFmtId="0" fontId="223" fillId="0" borderId="0" xfId="59" applyFont="1" applyBorder="1" applyAlignment="1">
      <alignment horizontal="left" vertical="center"/>
    </xf>
    <xf numFmtId="0" fontId="197" fillId="0" borderId="0" xfId="7226" applyFont="1"/>
    <xf numFmtId="0" fontId="155" fillId="0" borderId="0" xfId="7230" applyFont="1" applyFill="1" applyBorder="1" applyAlignment="1">
      <alignment vertical="center"/>
    </xf>
    <xf numFmtId="0" fontId="164" fillId="0" borderId="0" xfId="367" applyFont="1" applyAlignment="1">
      <alignment horizontal="left" vertical="center"/>
    </xf>
    <xf numFmtId="0" fontId="55" fillId="0" borderId="0" xfId="7240"/>
    <xf numFmtId="9" fontId="150" fillId="0" borderId="55" xfId="50" applyFont="1" applyFill="1" applyBorder="1" applyAlignment="1">
      <alignment horizontal="center" vertical="center"/>
    </xf>
    <xf numFmtId="0" fontId="161" fillId="0" borderId="0" xfId="7251" applyFont="1" applyAlignment="1">
      <alignment vertical="center"/>
    </xf>
    <xf numFmtId="0" fontId="158" fillId="0" borderId="0" xfId="7251" applyFont="1"/>
    <xf numFmtId="0" fontId="225" fillId="0" borderId="63" xfId="7251" applyFont="1" applyBorder="1" applyAlignment="1">
      <alignment vertical="center" wrapText="1" readingOrder="1"/>
    </xf>
    <xf numFmtId="0" fontId="225" fillId="0" borderId="0" xfId="7251" applyFont="1" applyBorder="1" applyAlignment="1">
      <alignment vertical="center" wrapText="1" readingOrder="1"/>
    </xf>
    <xf numFmtId="0" fontId="221" fillId="0" borderId="0" xfId="7251" applyFont="1" applyBorder="1" applyAlignment="1">
      <alignment vertical="center" wrapText="1" readingOrder="1"/>
    </xf>
    <xf numFmtId="0" fontId="226" fillId="0" borderId="0" xfId="7251" applyFont="1" applyAlignment="1">
      <alignment horizontal="left" vertical="center" readingOrder="1"/>
    </xf>
    <xf numFmtId="0" fontId="225" fillId="0" borderId="0" xfId="7251" applyFont="1" applyAlignment="1">
      <alignment vertical="center" wrapText="1" readingOrder="1"/>
    </xf>
    <xf numFmtId="0" fontId="170" fillId="0" borderId="0" xfId="3799" applyFont="1" applyBorder="1" applyAlignment="1">
      <alignment vertical="center"/>
    </xf>
    <xf numFmtId="0" fontId="0" fillId="0" borderId="0" xfId="0" applyFill="1"/>
    <xf numFmtId="9" fontId="150" fillId="0" borderId="41" xfId="50" applyFont="1" applyFill="1" applyBorder="1" applyAlignment="1">
      <alignment horizontal="center" vertical="center"/>
    </xf>
    <xf numFmtId="0" fontId="154" fillId="0" borderId="0" xfId="7268" applyFont="1" applyFill="1" applyBorder="1" applyAlignment="1">
      <alignment vertical="center"/>
    </xf>
    <xf numFmtId="0" fontId="154" fillId="0" borderId="0" xfId="7268" applyFont="1" applyFill="1" applyBorder="1" applyAlignment="1">
      <alignment horizontal="center" vertical="center"/>
    </xf>
    <xf numFmtId="0" fontId="151" fillId="0" borderId="0" xfId="7267" applyFont="1" applyFill="1" applyBorder="1" applyAlignment="1" applyProtection="1">
      <alignment horizontal="center" vertical="center"/>
      <protection locked="0"/>
    </xf>
    <xf numFmtId="0" fontId="144" fillId="0" borderId="0" xfId="32" applyFill="1" applyAlignment="1" applyProtection="1">
      <alignment horizontal="left" vertical="center"/>
    </xf>
    <xf numFmtId="0" fontId="229" fillId="0" borderId="0" xfId="7274"/>
    <xf numFmtId="0" fontId="46" fillId="0" borderId="0" xfId="7240" applyFont="1" applyFill="1"/>
    <xf numFmtId="0" fontId="224" fillId="0" borderId="0" xfId="7223" applyFont="1"/>
    <xf numFmtId="0" fontId="172" fillId="0" borderId="0" xfId="4221" applyFont="1" applyAlignment="1">
      <alignment horizontal="center" vertical="center"/>
    </xf>
    <xf numFmtId="0" fontId="64" fillId="0" borderId="0" xfId="7211" applyFill="1"/>
    <xf numFmtId="0" fontId="64" fillId="0" borderId="0" xfId="7214" applyFill="1"/>
    <xf numFmtId="0" fontId="183" fillId="0" borderId="0" xfId="7214" applyFont="1" applyFill="1" applyBorder="1" applyAlignment="1">
      <alignment horizontal="center"/>
    </xf>
    <xf numFmtId="0" fontId="64" fillId="0" borderId="0" xfId="7214" applyFill="1" applyAlignment="1">
      <alignment horizontal="center"/>
    </xf>
    <xf numFmtId="0" fontId="151" fillId="32" borderId="99" xfId="7216" applyFont="1" applyFill="1" applyBorder="1" applyAlignment="1">
      <alignment vertical="center" wrapText="1"/>
    </xf>
    <xf numFmtId="0" fontId="151" fillId="32" borderId="99" xfId="7216" applyFont="1" applyFill="1" applyBorder="1" applyAlignment="1">
      <alignment horizontal="left" vertical="center" wrapText="1"/>
    </xf>
    <xf numFmtId="0" fontId="151" fillId="32" borderId="99" xfId="7216" applyFont="1" applyFill="1" applyBorder="1" applyAlignment="1">
      <alignment horizontal="center" vertical="center" wrapText="1"/>
    </xf>
    <xf numFmtId="15" fontId="151" fillId="32" borderId="99" xfId="7216" applyNumberFormat="1" applyFont="1" applyFill="1" applyBorder="1" applyAlignment="1">
      <alignment horizontal="center" vertical="center" wrapText="1"/>
    </xf>
    <xf numFmtId="182" fontId="151" fillId="32" borderId="99" xfId="7216" applyNumberFormat="1" applyFont="1" applyFill="1" applyBorder="1" applyAlignment="1">
      <alignment horizontal="center" vertical="center" wrapText="1"/>
    </xf>
    <xf numFmtId="182" fontId="151" fillId="32" borderId="99" xfId="7216" applyNumberFormat="1" applyFont="1" applyFill="1" applyBorder="1" applyAlignment="1">
      <alignment horizontal="left" vertical="center" wrapText="1"/>
    </xf>
    <xf numFmtId="0" fontId="150" fillId="34" borderId="99" xfId="7216" applyFont="1" applyFill="1" applyBorder="1" applyAlignment="1">
      <alignment horizontal="center" vertical="center" wrapText="1"/>
    </xf>
    <xf numFmtId="15" fontId="151" fillId="0" borderId="99" xfId="7216" applyNumberFormat="1" applyFont="1" applyFill="1" applyBorder="1" applyAlignment="1">
      <alignment horizontal="center" vertical="center" wrapText="1"/>
    </xf>
    <xf numFmtId="0" fontId="150" fillId="0" borderId="0" xfId="7216" applyFont="1" applyFill="1" applyBorder="1" applyAlignment="1">
      <alignment horizontal="center" vertical="center" wrapText="1"/>
    </xf>
    <xf numFmtId="178" fontId="152" fillId="0" borderId="99" xfId="0" applyNumberFormat="1" applyFont="1" applyBorder="1" applyAlignment="1">
      <alignment horizontal="center" vertical="center" wrapText="1"/>
    </xf>
    <xf numFmtId="0" fontId="152" fillId="0" borderId="99" xfId="0" applyFont="1" applyBorder="1" applyAlignment="1">
      <alignment horizontal="center" vertical="center"/>
    </xf>
    <xf numFmtId="0" fontId="152" fillId="0" borderId="99" xfId="0" applyFont="1" applyBorder="1" applyAlignment="1">
      <alignment vertical="center" wrapText="1"/>
    </xf>
    <xf numFmtId="0" fontId="152" fillId="0" borderId="99" xfId="0" applyFont="1" applyFill="1" applyBorder="1" applyAlignment="1">
      <alignment vertical="center" wrapText="1"/>
    </xf>
    <xf numFmtId="0" fontId="220" fillId="0" borderId="0" xfId="4221" applyFont="1"/>
    <xf numFmtId="0" fontId="220" fillId="0" borderId="0" xfId="4221" applyFont="1" applyAlignment="1">
      <alignment horizontal="center" vertical="center"/>
    </xf>
    <xf numFmtId="0" fontId="44" fillId="0" borderId="0" xfId="4221" applyFont="1" applyFill="1" applyBorder="1"/>
    <xf numFmtId="3" fontId="44" fillId="0" borderId="85" xfId="4221" applyNumberFormat="1" applyFont="1" applyFill="1" applyBorder="1" applyAlignment="1">
      <alignment horizontal="center" vertical="center" wrapText="1"/>
    </xf>
    <xf numFmtId="0" fontId="44" fillId="0" borderId="0" xfId="4221" applyFont="1"/>
    <xf numFmtId="9" fontId="151" fillId="0" borderId="0" xfId="4222" applyFont="1" applyFill="1" applyAlignment="1">
      <alignment horizontal="center" vertical="center"/>
    </xf>
    <xf numFmtId="0" fontId="44" fillId="0" borderId="0" xfId="4221" applyFont="1" applyFill="1" applyAlignment="1">
      <alignment horizontal="center" vertical="center"/>
    </xf>
    <xf numFmtId="1" fontId="176" fillId="0" borderId="0" xfId="45" applyNumberFormat="1" applyFont="1" applyFill="1" applyBorder="1" applyAlignment="1">
      <alignment horizontal="center" vertical="center" wrapText="1"/>
    </xf>
    <xf numFmtId="0" fontId="151" fillId="0" borderId="0" xfId="59" applyFont="1" applyFill="1" applyBorder="1" applyAlignment="1">
      <alignment vertical="center"/>
    </xf>
    <xf numFmtId="0" fontId="151" fillId="0" borderId="0" xfId="45" applyFont="1" applyFill="1" applyBorder="1" applyAlignment="1">
      <alignment horizontal="right" vertical="center" wrapText="1"/>
    </xf>
    <xf numFmtId="0" fontId="151" fillId="0" borderId="0" xfId="59" applyFont="1" applyAlignment="1">
      <alignment horizontal="center" vertical="center"/>
    </xf>
    <xf numFmtId="3" fontId="151" fillId="0" borderId="0" xfId="59" applyNumberFormat="1" applyFont="1" applyAlignment="1">
      <alignment vertical="center"/>
    </xf>
    <xf numFmtId="3" fontId="151" fillId="0" borderId="0" xfId="59" applyNumberFormat="1" applyFont="1" applyFill="1" applyBorder="1" applyAlignment="1">
      <alignment horizontal="center" vertical="center"/>
    </xf>
    <xf numFmtId="9" fontId="150" fillId="0" borderId="0" xfId="50" applyFont="1" applyFill="1" applyBorder="1" applyAlignment="1">
      <alignment horizontal="center" vertical="center"/>
    </xf>
    <xf numFmtId="3" fontId="151" fillId="0" borderId="0" xfId="59" applyNumberFormat="1" applyFont="1" applyFill="1" applyBorder="1" applyAlignment="1">
      <alignment vertical="center"/>
    </xf>
    <xf numFmtId="9" fontId="151" fillId="0" borderId="0" xfId="50" applyFont="1" applyFill="1" applyBorder="1" applyAlignment="1">
      <alignment horizontal="center" vertical="center"/>
    </xf>
    <xf numFmtId="9" fontId="150" fillId="32" borderId="41" xfId="50" applyFont="1" applyFill="1" applyBorder="1" applyAlignment="1">
      <alignment horizontal="center" vertical="center"/>
    </xf>
    <xf numFmtId="0" fontId="151" fillId="0" borderId="0" xfId="59" applyFont="1" applyFill="1" applyAlignment="1">
      <alignment vertical="center"/>
    </xf>
    <xf numFmtId="0" fontId="151" fillId="0" borderId="0" xfId="59" applyFont="1" applyFill="1" applyAlignment="1">
      <alignment horizontal="center" vertical="center"/>
    </xf>
    <xf numFmtId="9" fontId="151" fillId="0" borderId="0" xfId="50" applyFont="1" applyBorder="1" applyAlignment="1">
      <alignment horizontal="center" vertical="center"/>
    </xf>
    <xf numFmtId="9" fontId="170" fillId="19" borderId="28" xfId="50" applyFont="1" applyFill="1" applyBorder="1" applyAlignment="1">
      <alignment horizontal="center" vertical="center"/>
    </xf>
    <xf numFmtId="3" fontId="151" fillId="0" borderId="99" xfId="59" applyNumberFormat="1" applyFont="1" applyFill="1" applyBorder="1" applyAlignment="1">
      <alignment horizontal="center" vertical="center"/>
    </xf>
    <xf numFmtId="3" fontId="151" fillId="0" borderId="99" xfId="59" applyNumberFormat="1" applyFont="1" applyBorder="1" applyAlignment="1">
      <alignment horizontal="center" vertical="center"/>
    </xf>
    <xf numFmtId="3" fontId="151" fillId="18" borderId="99" xfId="59" applyNumberFormat="1" applyFont="1" applyFill="1" applyBorder="1" applyAlignment="1">
      <alignment horizontal="center" vertical="center"/>
    </xf>
    <xf numFmtId="0" fontId="151" fillId="0" borderId="99" xfId="59" applyFont="1" applyBorder="1" applyAlignment="1">
      <alignment horizontal="center" vertical="center"/>
    </xf>
    <xf numFmtId="3" fontId="158" fillId="0" borderId="99" xfId="47" applyNumberFormat="1" applyFont="1" applyFill="1" applyBorder="1" applyAlignment="1">
      <alignment horizontal="center" vertical="center"/>
    </xf>
    <xf numFmtId="0" fontId="151" fillId="0" borderId="99" xfId="59" applyFont="1" applyFill="1" applyBorder="1" applyAlignment="1">
      <alignment horizontal="center" vertical="center"/>
    </xf>
    <xf numFmtId="1" fontId="98" fillId="0" borderId="99" xfId="631" applyNumberFormat="1" applyFill="1" applyBorder="1" applyAlignment="1">
      <alignment horizontal="center"/>
    </xf>
    <xf numFmtId="1" fontId="98" fillId="0" borderId="99" xfId="50" applyNumberFormat="1" applyFont="1" applyFill="1" applyBorder="1" applyAlignment="1">
      <alignment horizontal="center"/>
    </xf>
    <xf numFmtId="9" fontId="98" fillId="0" borderId="99" xfId="50" applyFont="1" applyBorder="1" applyAlignment="1">
      <alignment horizontal="center"/>
    </xf>
    <xf numFmtId="0" fontId="98" fillId="0" borderId="99" xfId="631" applyBorder="1" applyAlignment="1">
      <alignment horizontal="center"/>
    </xf>
    <xf numFmtId="9" fontId="158" fillId="0" borderId="99" xfId="50" applyFont="1" applyFill="1" applyBorder="1" applyAlignment="1">
      <alignment horizontal="center" vertical="center"/>
    </xf>
    <xf numFmtId="9" fontId="151" fillId="0" borderId="99" xfId="50" applyFont="1" applyFill="1" applyBorder="1" applyAlignment="1">
      <alignment horizontal="center" vertical="center"/>
    </xf>
    <xf numFmtId="9" fontId="98" fillId="0" borderId="99" xfId="50" applyFont="1" applyFill="1" applyBorder="1" applyAlignment="1">
      <alignment horizontal="center"/>
    </xf>
    <xf numFmtId="167" fontId="151" fillId="0" borderId="99" xfId="50" applyNumberFormat="1" applyFont="1" applyFill="1" applyBorder="1" applyAlignment="1">
      <alignment horizontal="center" vertical="center"/>
    </xf>
    <xf numFmtId="0" fontId="183" fillId="31" borderId="30" xfId="59" applyFont="1" applyFill="1" applyBorder="1" applyAlignment="1">
      <alignment horizontal="center" vertical="center" wrapText="1"/>
    </xf>
    <xf numFmtId="0" fontId="170" fillId="19" borderId="31" xfId="46" applyFont="1" applyFill="1" applyBorder="1" applyAlignment="1">
      <alignment horizontal="center" vertical="center"/>
    </xf>
    <xf numFmtId="3" fontId="170" fillId="19" borderId="30" xfId="48" applyNumberFormat="1" applyFont="1" applyFill="1" applyBorder="1" applyAlignment="1">
      <alignment horizontal="center" wrapText="1"/>
    </xf>
    <xf numFmtId="3" fontId="170" fillId="19" borderId="99" xfId="48" applyNumberFormat="1" applyFont="1" applyFill="1" applyBorder="1" applyAlignment="1">
      <alignment horizontal="center" wrapText="1"/>
    </xf>
    <xf numFmtId="3" fontId="151" fillId="0" borderId="99" xfId="367" applyNumberFormat="1" applyFont="1" applyBorder="1" applyAlignment="1">
      <alignment horizontal="center" vertical="center"/>
    </xf>
    <xf numFmtId="3" fontId="151" fillId="0" borderId="99" xfId="367" applyNumberFormat="1" applyFont="1" applyFill="1" applyBorder="1" applyAlignment="1">
      <alignment horizontal="center" vertical="center"/>
    </xf>
    <xf numFmtId="0" fontId="150" fillId="32" borderId="99" xfId="367" applyFont="1" applyFill="1" applyBorder="1" applyAlignment="1">
      <alignment horizontal="center"/>
    </xf>
    <xf numFmtId="9" fontId="151" fillId="0" borderId="99" xfId="50" applyFont="1" applyBorder="1" applyAlignment="1">
      <alignment horizontal="center" vertical="center"/>
    </xf>
    <xf numFmtId="15" fontId="64" fillId="0" borderId="0" xfId="7211" applyNumberFormat="1"/>
    <xf numFmtId="0" fontId="43" fillId="0" borderId="0" xfId="7211" applyFont="1" applyAlignment="1">
      <alignment horizontal="center"/>
    </xf>
    <xf numFmtId="0" fontId="43" fillId="0" borderId="0" xfId="7211" applyFont="1"/>
    <xf numFmtId="2" fontId="151" fillId="0" borderId="99" xfId="7216" applyNumberFormat="1" applyFont="1" applyFill="1" applyBorder="1" applyAlignment="1">
      <alignment horizontal="center" vertical="center" wrapText="1"/>
    </xf>
    <xf numFmtId="1" fontId="150" fillId="0" borderId="0" xfId="821" applyNumberFormat="1" applyFont="1" applyFill="1" applyBorder="1" applyAlignment="1">
      <alignment horizontal="center" vertical="center"/>
    </xf>
    <xf numFmtId="0" fontId="150" fillId="0" borderId="52" xfId="43" applyFont="1" applyFill="1" applyBorder="1" applyAlignment="1">
      <alignment horizontal="center" vertical="center"/>
    </xf>
    <xf numFmtId="1" fontId="150" fillId="19" borderId="21" xfId="821" applyNumberFormat="1" applyFont="1" applyFill="1" applyBorder="1" applyAlignment="1">
      <alignment horizontal="center" vertical="center"/>
    </xf>
    <xf numFmtId="1" fontId="150" fillId="19" borderId="26" xfId="821" applyNumberFormat="1" applyFont="1" applyFill="1" applyBorder="1" applyAlignment="1">
      <alignment horizontal="center" vertical="center"/>
    </xf>
    <xf numFmtId="9" fontId="151" fillId="0" borderId="28" xfId="50" applyFont="1" applyFill="1" applyBorder="1" applyAlignment="1">
      <alignment horizontal="center" vertical="center"/>
    </xf>
    <xf numFmtId="9" fontId="151" fillId="0" borderId="57" xfId="50" applyFont="1" applyFill="1" applyBorder="1" applyAlignment="1">
      <alignment horizontal="center" vertical="center"/>
    </xf>
    <xf numFmtId="9" fontId="151" fillId="0" borderId="57" xfId="50" applyNumberFormat="1" applyFont="1" applyFill="1" applyBorder="1" applyAlignment="1">
      <alignment horizontal="center" vertical="center"/>
    </xf>
    <xf numFmtId="9" fontId="151" fillId="0" borderId="28" xfId="50" applyNumberFormat="1" applyFont="1" applyFill="1" applyBorder="1" applyAlignment="1">
      <alignment horizontal="center" vertical="center"/>
    </xf>
    <xf numFmtId="9" fontId="151" fillId="0" borderId="59" xfId="50" applyFont="1" applyFill="1" applyBorder="1" applyAlignment="1">
      <alignment horizontal="center" vertical="center"/>
    </xf>
    <xf numFmtId="9" fontId="151" fillId="0" borderId="55" xfId="50" applyFont="1" applyFill="1" applyBorder="1" applyAlignment="1">
      <alignment horizontal="center" vertical="center"/>
    </xf>
    <xf numFmtId="9" fontId="151" fillId="0" borderId="45" xfId="50" applyFont="1" applyFill="1" applyBorder="1" applyAlignment="1">
      <alignment horizontal="center" vertical="center"/>
    </xf>
    <xf numFmtId="176" fontId="151" fillId="0" borderId="99" xfId="0" applyNumberFormat="1" applyFont="1" applyBorder="1" applyAlignment="1">
      <alignment horizontal="right" vertical="center" indent="1"/>
    </xf>
    <xf numFmtId="176" fontId="151" fillId="0" borderId="99" xfId="0" applyNumberFormat="1" applyFont="1" applyFill="1" applyBorder="1" applyAlignment="1">
      <alignment horizontal="right" vertical="center" indent="1"/>
    </xf>
    <xf numFmtId="14" fontId="123" fillId="0" borderId="0" xfId="59" applyNumberFormat="1" applyFont="1" applyFill="1" applyAlignment="1">
      <alignment vertical="center"/>
    </xf>
    <xf numFmtId="0" fontId="214" fillId="0" borderId="0" xfId="0" applyFont="1"/>
    <xf numFmtId="49" fontId="150" fillId="0" borderId="0" xfId="72" applyNumberFormat="1" applyFont="1" applyBorder="1" applyAlignment="1">
      <alignment horizontal="left" vertical="center" wrapText="1"/>
    </xf>
    <xf numFmtId="0" fontId="158" fillId="0" borderId="0" xfId="0" applyFont="1" applyAlignment="1">
      <alignment horizontal="left" vertical="center" wrapText="1"/>
    </xf>
    <xf numFmtId="0" fontId="158" fillId="0" borderId="0" xfId="0" applyFont="1" applyAlignment="1">
      <alignment horizontal="center" vertical="center" wrapText="1"/>
    </xf>
    <xf numFmtId="0" fontId="161" fillId="0" borderId="0" xfId="7251" applyFont="1" applyAlignment="1">
      <alignment horizontal="center" vertical="center"/>
    </xf>
    <xf numFmtId="0" fontId="172" fillId="0" borderId="0" xfId="4220" applyFont="1"/>
    <xf numFmtId="0" fontId="203" fillId="0" borderId="0" xfId="4220" applyFont="1"/>
    <xf numFmtId="0" fontId="150" fillId="0" borderId="29" xfId="43" applyFont="1" applyFill="1" applyBorder="1" applyAlignment="1">
      <alignment horizontal="center" vertical="center"/>
    </xf>
    <xf numFmtId="0" fontId="150" fillId="0" borderId="10" xfId="43" applyFont="1" applyFill="1" applyBorder="1" applyAlignment="1">
      <alignment horizontal="center" vertical="center"/>
    </xf>
    <xf numFmtId="9" fontId="150" fillId="32" borderId="55" xfId="50" applyFont="1" applyFill="1" applyBorder="1" applyAlignment="1">
      <alignment horizontal="center" vertical="center"/>
    </xf>
    <xf numFmtId="0" fontId="170" fillId="19" borderId="31" xfId="43" applyFont="1" applyFill="1" applyBorder="1" applyAlignment="1">
      <alignment horizontal="center" vertical="center"/>
    </xf>
    <xf numFmtId="1" fontId="170" fillId="19" borderId="60" xfId="821" applyNumberFormat="1" applyFont="1" applyFill="1" applyBorder="1" applyAlignment="1">
      <alignment horizontal="center" vertical="center"/>
    </xf>
    <xf numFmtId="1" fontId="170" fillId="19" borderId="31" xfId="821" applyNumberFormat="1" applyFont="1" applyFill="1" applyBorder="1" applyAlignment="1">
      <alignment horizontal="center" vertical="center"/>
    </xf>
    <xf numFmtId="1" fontId="170" fillId="19" borderId="33" xfId="821" applyNumberFormat="1" applyFont="1" applyFill="1" applyBorder="1" applyAlignment="1">
      <alignment horizontal="center" vertical="center"/>
    </xf>
    <xf numFmtId="1" fontId="170" fillId="19" borderId="34" xfId="821" applyNumberFormat="1" applyFont="1" applyFill="1" applyBorder="1" applyAlignment="1">
      <alignment horizontal="center" vertical="center"/>
    </xf>
    <xf numFmtId="9" fontId="170" fillId="19" borderId="34" xfId="50" applyFont="1" applyFill="1" applyBorder="1" applyAlignment="1">
      <alignment horizontal="center" vertical="center"/>
    </xf>
    <xf numFmtId="1" fontId="170" fillId="19" borderId="54" xfId="821" applyNumberFormat="1" applyFont="1" applyFill="1" applyBorder="1" applyAlignment="1">
      <alignment horizontal="center" vertical="center"/>
    </xf>
    <xf numFmtId="1" fontId="170" fillId="19" borderId="50" xfId="821" applyNumberFormat="1" applyFont="1" applyFill="1" applyBorder="1" applyAlignment="1">
      <alignment horizontal="center" vertical="center"/>
    </xf>
    <xf numFmtId="1" fontId="170" fillId="19" borderId="64" xfId="821" applyNumberFormat="1" applyFont="1" applyFill="1" applyBorder="1" applyAlignment="1">
      <alignment horizontal="center" vertical="center"/>
    </xf>
    <xf numFmtId="1" fontId="170" fillId="19" borderId="56" xfId="821" applyNumberFormat="1" applyFont="1" applyFill="1" applyBorder="1" applyAlignment="1">
      <alignment horizontal="center" vertical="center"/>
    </xf>
    <xf numFmtId="9" fontId="170" fillId="19" borderId="51" xfId="50" applyFont="1" applyFill="1" applyBorder="1" applyAlignment="1">
      <alignment horizontal="center" vertical="center"/>
    </xf>
    <xf numFmtId="0" fontId="154" fillId="0" borderId="58" xfId="43" applyFont="1" applyFill="1" applyBorder="1" applyAlignment="1">
      <alignment horizontal="center" vertical="center"/>
    </xf>
    <xf numFmtId="0" fontId="154" fillId="0" borderId="52" xfId="43" applyFont="1" applyFill="1" applyBorder="1" applyAlignment="1">
      <alignment horizontal="center" vertical="center"/>
    </xf>
    <xf numFmtId="0" fontId="154" fillId="0" borderId="44" xfId="43" applyFont="1" applyFill="1" applyBorder="1" applyAlignment="1">
      <alignment horizontal="center" vertical="center"/>
    </xf>
    <xf numFmtId="166" fontId="235" fillId="31" borderId="43" xfId="821" applyNumberFormat="1" applyFont="1" applyFill="1" applyBorder="1" applyAlignment="1">
      <alignment horizontal="center" vertical="center"/>
    </xf>
    <xf numFmtId="166" fontId="235" fillId="31" borderId="63" xfId="821" applyNumberFormat="1" applyFont="1" applyFill="1" applyBorder="1" applyAlignment="1">
      <alignment horizontal="center" vertical="center"/>
    </xf>
    <xf numFmtId="166" fontId="235" fillId="31" borderId="61" xfId="821" applyNumberFormat="1" applyFont="1" applyFill="1" applyBorder="1" applyAlignment="1">
      <alignment horizontal="center" vertical="center"/>
    </xf>
    <xf numFmtId="166" fontId="235" fillId="31" borderId="0" xfId="821" applyNumberFormat="1" applyFont="1" applyFill="1" applyBorder="1" applyAlignment="1">
      <alignment horizontal="center" vertical="center"/>
    </xf>
    <xf numFmtId="166" fontId="235" fillId="31" borderId="53" xfId="821" applyNumberFormat="1" applyFont="1" applyFill="1" applyBorder="1" applyAlignment="1">
      <alignment horizontal="center" vertical="center"/>
    </xf>
    <xf numFmtId="166" fontId="235" fillId="31" borderId="48" xfId="821" applyNumberFormat="1" applyFont="1" applyFill="1" applyBorder="1" applyAlignment="1">
      <alignment horizontal="center" vertical="center"/>
    </xf>
    <xf numFmtId="166" fontId="235" fillId="31" borderId="58" xfId="821" applyNumberFormat="1" applyFont="1" applyFill="1" applyBorder="1" applyAlignment="1">
      <alignment horizontal="center" vertical="center"/>
    </xf>
    <xf numFmtId="166" fontId="235" fillId="31" borderId="57" xfId="821" applyNumberFormat="1" applyFont="1" applyFill="1" applyBorder="1" applyAlignment="1">
      <alignment horizontal="center" vertical="center"/>
    </xf>
    <xf numFmtId="166" fontId="235" fillId="31" borderId="59" xfId="821" applyNumberFormat="1" applyFont="1" applyFill="1" applyBorder="1" applyAlignment="1">
      <alignment horizontal="center" vertical="center"/>
    </xf>
    <xf numFmtId="0" fontId="170" fillId="19" borderId="44" xfId="43" applyFont="1" applyFill="1" applyBorder="1" applyAlignment="1">
      <alignment horizontal="center" vertical="center"/>
    </xf>
    <xf numFmtId="1" fontId="170" fillId="19" borderId="44" xfId="821" applyNumberFormat="1" applyFont="1" applyFill="1" applyBorder="1" applyAlignment="1">
      <alignment horizontal="center" vertical="center"/>
    </xf>
    <xf numFmtId="1" fontId="170" fillId="19" borderId="28" xfId="821" applyNumberFormat="1" applyFont="1" applyFill="1" applyBorder="1" applyAlignment="1">
      <alignment horizontal="center" vertical="center"/>
    </xf>
    <xf numFmtId="1" fontId="170" fillId="19" borderId="45" xfId="821" applyNumberFormat="1" applyFont="1" applyFill="1" applyBorder="1" applyAlignment="1">
      <alignment horizontal="center" vertical="center"/>
    </xf>
    <xf numFmtId="1" fontId="170" fillId="19" borderId="53" xfId="821" applyNumberFormat="1" applyFont="1" applyFill="1" applyBorder="1" applyAlignment="1">
      <alignment horizontal="center" vertical="center"/>
    </xf>
    <xf numFmtId="1" fontId="170" fillId="19" borderId="48" xfId="821" applyNumberFormat="1" applyFont="1" applyFill="1" applyBorder="1" applyAlignment="1">
      <alignment horizontal="center" vertical="center"/>
    </xf>
    <xf numFmtId="9" fontId="170" fillId="19" borderId="48" xfId="50" applyFont="1" applyFill="1" applyBorder="1" applyAlignment="1">
      <alignment horizontal="center" vertical="center"/>
    </xf>
    <xf numFmtId="9" fontId="170" fillId="19" borderId="28" xfId="50" applyNumberFormat="1" applyFont="1" applyFill="1" applyBorder="1" applyAlignment="1">
      <alignment horizontal="center" vertical="center"/>
    </xf>
    <xf numFmtId="9" fontId="170" fillId="19" borderId="45" xfId="50" applyFont="1" applyFill="1" applyBorder="1" applyAlignment="1">
      <alignment horizontal="center" vertical="center"/>
    </xf>
    <xf numFmtId="1" fontId="150" fillId="32" borderId="26" xfId="821" applyNumberFormat="1" applyFont="1" applyFill="1" applyBorder="1" applyAlignment="1">
      <alignment horizontal="center" vertical="center"/>
    </xf>
    <xf numFmtId="1" fontId="150" fillId="32" borderId="57" xfId="821" applyNumberFormat="1" applyFont="1" applyFill="1" applyBorder="1" applyAlignment="1">
      <alignment horizontal="center" vertical="center"/>
    </xf>
    <xf numFmtId="9" fontId="150" fillId="32" borderId="57" xfId="50" applyFont="1" applyFill="1" applyBorder="1" applyAlignment="1">
      <alignment horizontal="center" vertical="center"/>
    </xf>
    <xf numFmtId="9" fontId="150" fillId="32" borderId="59" xfId="50" applyFont="1" applyFill="1" applyBorder="1" applyAlignment="1">
      <alignment horizontal="center" vertical="center"/>
    </xf>
    <xf numFmtId="1" fontId="150" fillId="32" borderId="0" xfId="821" applyNumberFormat="1" applyFont="1" applyFill="1" applyBorder="1" applyAlignment="1">
      <alignment horizontal="center" vertical="center"/>
    </xf>
    <xf numFmtId="9" fontId="150" fillId="32" borderId="0" xfId="50" applyFont="1" applyFill="1" applyBorder="1" applyAlignment="1">
      <alignment horizontal="center" vertical="center"/>
    </xf>
    <xf numFmtId="1" fontId="150" fillId="32" borderId="28" xfId="821" applyNumberFormat="1" applyFont="1" applyFill="1" applyBorder="1" applyAlignment="1">
      <alignment horizontal="center" vertical="center"/>
    </xf>
    <xf numFmtId="9" fontId="150" fillId="32" borderId="28" xfId="50" applyFont="1" applyFill="1" applyBorder="1" applyAlignment="1">
      <alignment horizontal="center" vertical="center"/>
    </xf>
    <xf numFmtId="9" fontId="150" fillId="32" borderId="45" xfId="50" applyFont="1" applyFill="1" applyBorder="1" applyAlignment="1">
      <alignment horizontal="center" vertical="center"/>
    </xf>
    <xf numFmtId="0" fontId="152" fillId="0" borderId="99" xfId="0" applyFont="1" applyBorder="1"/>
    <xf numFmtId="0" fontId="155" fillId="0" borderId="0" xfId="4221" applyFont="1"/>
    <xf numFmtId="0" fontId="164" fillId="0" borderId="0" xfId="59" applyFont="1" applyBorder="1" applyAlignment="1">
      <alignment vertical="center"/>
    </xf>
    <xf numFmtId="0" fontId="185" fillId="0" borderId="0" xfId="59" applyFont="1" applyBorder="1" applyAlignment="1">
      <alignment vertical="center"/>
    </xf>
    <xf numFmtId="0" fontId="155" fillId="0" borderId="0" xfId="631" applyFont="1" applyAlignment="1"/>
    <xf numFmtId="0" fontId="219" fillId="0" borderId="0" xfId="631" applyFont="1" applyAlignment="1"/>
    <xf numFmtId="0" fontId="164" fillId="0" borderId="0" xfId="59" applyFont="1" applyAlignment="1"/>
    <xf numFmtId="0" fontId="164" fillId="0" borderId="0" xfId="367" applyFont="1" applyFill="1" applyBorder="1" applyAlignment="1">
      <alignment vertical="center"/>
    </xf>
    <xf numFmtId="0" fontId="164" fillId="0" borderId="0" xfId="7216" applyFont="1" applyFill="1" applyBorder="1" applyAlignment="1">
      <alignment horizontal="left" vertical="center"/>
    </xf>
    <xf numFmtId="0" fontId="236" fillId="0" borderId="0" xfId="4218" applyFont="1" applyAlignment="1">
      <alignment horizontal="left" vertical="center"/>
    </xf>
    <xf numFmtId="0" fontId="236" fillId="0" borderId="0" xfId="4218" applyFont="1" applyBorder="1" applyAlignment="1">
      <alignment horizontal="left" vertical="center"/>
    </xf>
    <xf numFmtId="0" fontId="125" fillId="0" borderId="0" xfId="0" applyFont="1"/>
    <xf numFmtId="0" fontId="164" fillId="0" borderId="0" xfId="43" applyFont="1" applyFill="1" applyBorder="1" applyAlignment="1">
      <alignment horizontal="left" vertical="center"/>
    </xf>
    <xf numFmtId="0" fontId="155" fillId="0" borderId="0" xfId="7267" applyFont="1" applyFill="1" applyBorder="1" applyAlignment="1" applyProtection="1">
      <alignment horizontal="left" vertical="center"/>
      <protection locked="0"/>
    </xf>
    <xf numFmtId="0" fontId="164" fillId="0" borderId="0" xfId="59" applyFont="1" applyAlignment="1">
      <alignment vertical="center"/>
    </xf>
    <xf numFmtId="0" fontId="164" fillId="0" borderId="0" xfId="7220" applyFont="1" applyAlignment="1">
      <alignment vertical="top"/>
    </xf>
    <xf numFmtId="0" fontId="152" fillId="0" borderId="0" xfId="7220" applyFont="1" applyFill="1" applyBorder="1" applyAlignment="1">
      <alignment horizontal="center" vertical="center" wrapText="1"/>
    </xf>
    <xf numFmtId="2" fontId="152" fillId="0" borderId="0" xfId="7220" applyNumberFormat="1" applyFont="1" applyFill="1" applyBorder="1" applyAlignment="1">
      <alignment horizontal="center" vertical="center" wrapText="1"/>
    </xf>
    <xf numFmtId="0" fontId="164" fillId="18" borderId="0" xfId="0" applyFont="1" applyFill="1" applyAlignment="1"/>
    <xf numFmtId="0" fontId="150" fillId="21" borderId="75" xfId="0" applyFont="1" applyFill="1" applyBorder="1"/>
    <xf numFmtId="0" fontId="151" fillId="18" borderId="75" xfId="0" applyFont="1" applyFill="1" applyBorder="1"/>
    <xf numFmtId="9" fontId="151" fillId="18" borderId="75" xfId="50" applyFont="1" applyFill="1" applyBorder="1"/>
    <xf numFmtId="9" fontId="151" fillId="0" borderId="75" xfId="50" applyFont="1" applyFill="1" applyBorder="1"/>
    <xf numFmtId="9" fontId="150" fillId="32" borderId="75" xfId="0" applyNumberFormat="1" applyFont="1" applyFill="1" applyBorder="1"/>
    <xf numFmtId="0" fontId="170" fillId="21" borderId="75" xfId="0" applyFont="1" applyFill="1" applyBorder="1"/>
    <xf numFmtId="9" fontId="170" fillId="21" borderId="75" xfId="0" applyNumberFormat="1" applyFont="1" applyFill="1" applyBorder="1"/>
    <xf numFmtId="0" fontId="155" fillId="0" borderId="0" xfId="7223" applyFont="1" applyAlignment="1">
      <alignment wrapText="1"/>
    </xf>
    <xf numFmtId="0" fontId="155" fillId="0" borderId="0" xfId="7223" applyFont="1"/>
    <xf numFmtId="15" fontId="149" fillId="32" borderId="99" xfId="4219" applyNumberFormat="1" applyFont="1" applyFill="1" applyBorder="1" applyAlignment="1">
      <alignment horizontal="center"/>
    </xf>
    <xf numFmtId="0" fontId="155" fillId="0" borderId="0" xfId="7211" applyFont="1"/>
    <xf numFmtId="0" fontId="164" fillId="0" borderId="0" xfId="4217" applyFont="1" applyFill="1" applyBorder="1" applyAlignment="1">
      <alignment horizontal="left" vertical="center"/>
    </xf>
    <xf numFmtId="0" fontId="155" fillId="0" borderId="0" xfId="7210" applyFont="1"/>
    <xf numFmtId="0" fontId="164" fillId="0" borderId="0" xfId="0" applyFont="1" applyAlignment="1">
      <alignment horizontal="left" vertical="center"/>
    </xf>
    <xf numFmtId="0" fontId="155" fillId="0" borderId="0" xfId="7217" applyFont="1"/>
    <xf numFmtId="0" fontId="183" fillId="31" borderId="99" xfId="0" applyFont="1" applyFill="1" applyBorder="1" applyAlignment="1">
      <alignment horizontal="center" vertical="center" wrapText="1"/>
    </xf>
    <xf numFmtId="165" fontId="123" fillId="0" borderId="0" xfId="3940" applyFont="1" applyFill="1" applyBorder="1" applyAlignment="1">
      <alignment horizontal="center" vertical="center"/>
    </xf>
    <xf numFmtId="165" fontId="206" fillId="0" borderId="0" xfId="7208" applyFont="1" applyFill="1" applyBorder="1" applyAlignment="1">
      <alignment horizontal="center" vertical="center" wrapText="1"/>
    </xf>
    <xf numFmtId="165" fontId="66" fillId="0" borderId="0" xfId="7208" applyFill="1" applyBorder="1"/>
    <xf numFmtId="165" fontId="120" fillId="0" borderId="0" xfId="3940" applyFont="1" applyFill="1" applyBorder="1" applyAlignment="1">
      <alignment vertical="center"/>
    </xf>
    <xf numFmtId="0" fontId="0" fillId="0" borderId="0" xfId="0" applyFill="1" applyBorder="1"/>
    <xf numFmtId="165" fontId="122" fillId="0" borderId="0" xfId="3940" applyFont="1" applyFill="1" applyBorder="1" applyAlignment="1">
      <alignment vertical="center"/>
    </xf>
    <xf numFmtId="165" fontId="122" fillId="0" borderId="0" xfId="3940" applyFont="1" applyFill="1" applyBorder="1" applyAlignment="1">
      <alignment horizontal="left" vertical="center"/>
    </xf>
    <xf numFmtId="165" fontId="197" fillId="0" borderId="0" xfId="7208" applyFont="1" applyFill="1" applyBorder="1"/>
    <xf numFmtId="165" fontId="143" fillId="0" borderId="0" xfId="7208" applyFont="1" applyFill="1" applyBorder="1"/>
    <xf numFmtId="165" fontId="123" fillId="0" borderId="0" xfId="3940" applyFont="1" applyFill="1" applyBorder="1" applyAlignment="1">
      <alignment horizontal="center" vertical="center" wrapText="1"/>
    </xf>
    <xf numFmtId="0" fontId="152" fillId="0" borderId="0" xfId="0" applyFont="1" applyFill="1" applyBorder="1"/>
    <xf numFmtId="165" fontId="206" fillId="0" borderId="0" xfId="7207" applyFont="1" applyFill="1" applyBorder="1" applyAlignment="1">
      <alignment horizontal="left" wrapText="1"/>
    </xf>
    <xf numFmtId="165" fontId="143" fillId="0" borderId="0" xfId="7208" applyFont="1" applyFill="1" applyBorder="1" applyAlignment="1">
      <alignment wrapText="1"/>
    </xf>
    <xf numFmtId="3" fontId="231" fillId="0" borderId="0" xfId="7207" applyNumberFormat="1" applyFont="1" applyFill="1" applyBorder="1" applyAlignment="1">
      <alignment horizontal="center" vertical="center"/>
    </xf>
    <xf numFmtId="165" fontId="231" fillId="0" borderId="0" xfId="3804" applyFont="1" applyFill="1" applyBorder="1" applyAlignment="1">
      <alignment horizontal="center" vertical="center"/>
    </xf>
    <xf numFmtId="0" fontId="0" fillId="0" borderId="0" xfId="0" applyFill="1" applyBorder="1" applyAlignment="1"/>
    <xf numFmtId="0" fontId="153" fillId="0" borderId="0" xfId="59" applyFont="1" applyBorder="1" applyAlignment="1">
      <alignment vertical="center"/>
    </xf>
    <xf numFmtId="0" fontId="206" fillId="0" borderId="0" xfId="0" applyFont="1" applyAlignment="1">
      <alignment wrapText="1"/>
    </xf>
    <xf numFmtId="0" fontId="183" fillId="31" borderId="101" xfId="59" applyFont="1" applyFill="1" applyBorder="1" applyAlignment="1">
      <alignment horizontal="centerContinuous" vertical="center" wrapText="1"/>
    </xf>
    <xf numFmtId="0" fontId="183" fillId="31" borderId="99" xfId="59" applyFont="1" applyFill="1" applyBorder="1" applyAlignment="1">
      <alignment horizontal="centerContinuous" vertical="center" wrapText="1"/>
    </xf>
    <xf numFmtId="0" fontId="172" fillId="19" borderId="99" xfId="4226" applyNumberFormat="1" applyFont="1" applyFill="1" applyBorder="1" applyAlignment="1">
      <alignment horizontal="center" vertical="center" wrapText="1"/>
    </xf>
    <xf numFmtId="0" fontId="154" fillId="32" borderId="99" xfId="4226" applyNumberFormat="1" applyFont="1" applyFill="1" applyBorder="1" applyAlignment="1">
      <alignment horizontal="center" vertical="center"/>
    </xf>
    <xf numFmtId="0" fontId="151" fillId="0" borderId="99" xfId="367" applyFont="1" applyFill="1" applyBorder="1" applyAlignment="1">
      <alignment horizontal="center"/>
    </xf>
    <xf numFmtId="0" fontId="151" fillId="0" borderId="99" xfId="0" applyFont="1" applyBorder="1" applyAlignment="1">
      <alignment horizontal="center" vertical="center"/>
    </xf>
    <xf numFmtId="0" fontId="150" fillId="19" borderId="99" xfId="0" applyFont="1" applyFill="1" applyBorder="1" applyAlignment="1">
      <alignment horizontal="center"/>
    </xf>
    <xf numFmtId="0" fontId="150" fillId="19" borderId="99" xfId="0" applyFont="1" applyFill="1" applyBorder="1" applyAlignment="1">
      <alignment horizontal="center" vertical="center"/>
    </xf>
    <xf numFmtId="0" fontId="158" fillId="0" borderId="99" xfId="0" applyFont="1" applyBorder="1"/>
    <xf numFmtId="3" fontId="151" fillId="0" borderId="99" xfId="0" applyNumberFormat="1" applyFont="1" applyBorder="1" applyAlignment="1">
      <alignment horizontal="center" vertical="center"/>
    </xf>
    <xf numFmtId="0" fontId="150" fillId="19" borderId="99" xfId="0" applyFont="1" applyFill="1" applyBorder="1" applyAlignment="1">
      <alignment horizontal="center" vertical="justify"/>
    </xf>
    <xf numFmtId="3" fontId="150" fillId="19" borderId="99" xfId="0" applyNumberFormat="1" applyFont="1" applyFill="1" applyBorder="1" applyAlignment="1">
      <alignment horizontal="center" vertical="justify"/>
    </xf>
    <xf numFmtId="0" fontId="151" fillId="0" borderId="99" xfId="0" applyFont="1" applyFill="1" applyBorder="1" applyAlignment="1">
      <alignment horizontal="center" vertical="justify"/>
    </xf>
    <xf numFmtId="9" fontId="151" fillId="0" borderId="99" xfId="50" applyFont="1" applyFill="1" applyBorder="1" applyAlignment="1">
      <alignment horizontal="center" vertical="justify"/>
    </xf>
    <xf numFmtId="9" fontId="150" fillId="19" borderId="99" xfId="50" applyFont="1" applyFill="1" applyBorder="1" applyAlignment="1">
      <alignment horizontal="center" vertical="justify"/>
    </xf>
    <xf numFmtId="0" fontId="152" fillId="0" borderId="0" xfId="0" applyFont="1"/>
    <xf numFmtId="0" fontId="151" fillId="0" borderId="99" xfId="0" applyFont="1" applyBorder="1" applyAlignment="1">
      <alignment horizontal="center"/>
    </xf>
    <xf numFmtId="0" fontId="152" fillId="0" borderId="0" xfId="0" applyFont="1" applyFill="1" applyBorder="1" applyAlignment="1">
      <alignment horizontal="left"/>
    </xf>
    <xf numFmtId="0" fontId="201" fillId="0" borderId="0" xfId="7220" applyFont="1" applyFill="1" applyBorder="1" applyAlignment="1">
      <alignment horizontal="center" vertical="center" wrapText="1"/>
    </xf>
    <xf numFmtId="2" fontId="201" fillId="0" borderId="0" xfId="7220" applyNumberFormat="1" applyFont="1" applyFill="1" applyBorder="1" applyAlignment="1">
      <alignment horizontal="center" vertical="center" wrapText="1"/>
    </xf>
    <xf numFmtId="0" fontId="144" fillId="0" borderId="0" xfId="32" applyAlignment="1" applyProtection="1">
      <alignment horizontal="center" vertical="center"/>
    </xf>
    <xf numFmtId="0" fontId="154" fillId="0" borderId="0" xfId="4221" applyFont="1" applyFill="1" applyAlignment="1">
      <alignment horizontal="left" vertical="center"/>
    </xf>
    <xf numFmtId="0" fontId="154" fillId="0" borderId="0" xfId="4221" applyFont="1" applyFill="1" applyAlignment="1">
      <alignment horizontal="center" vertical="center"/>
    </xf>
    <xf numFmtId="0" fontId="74" fillId="0" borderId="0" xfId="4221" applyFill="1" applyAlignment="1">
      <alignment horizontal="center" vertical="center"/>
    </xf>
    <xf numFmtId="0" fontId="214" fillId="0" borderId="0" xfId="7221" applyFont="1" applyFill="1"/>
    <xf numFmtId="0" fontId="120" fillId="0" borderId="0" xfId="0" applyFont="1" applyFill="1"/>
    <xf numFmtId="0" fontId="216" fillId="0" borderId="0" xfId="221" applyFont="1" applyFill="1" applyAlignment="1">
      <alignment vertical="center"/>
    </xf>
    <xf numFmtId="9" fontId="120" fillId="0" borderId="0" xfId="50" applyAlignment="1">
      <alignment vertical="center"/>
    </xf>
    <xf numFmtId="3" fontId="151" fillId="0" borderId="85" xfId="59" applyNumberFormat="1" applyFont="1" applyFill="1" applyBorder="1" applyAlignment="1">
      <alignment horizontal="center" vertical="center"/>
    </xf>
    <xf numFmtId="3" fontId="170" fillId="0" borderId="85" xfId="59" applyNumberFormat="1" applyFont="1" applyFill="1" applyBorder="1" applyAlignment="1">
      <alignment horizontal="center" vertical="center"/>
    </xf>
    <xf numFmtId="0" fontId="160" fillId="0" borderId="0" xfId="59" applyFont="1"/>
    <xf numFmtId="0" fontId="152" fillId="0" borderId="0" xfId="7251" applyFont="1" applyAlignment="1">
      <alignment horizontal="left" vertical="center"/>
    </xf>
    <xf numFmtId="0" fontId="75" fillId="0" borderId="0" xfId="4220" applyFill="1" applyAlignment="1">
      <alignment horizontal="center"/>
    </xf>
    <xf numFmtId="3" fontId="154" fillId="32" borderId="85" xfId="4221" applyNumberFormat="1" applyFont="1" applyFill="1" applyBorder="1" applyAlignment="1">
      <alignment horizontal="center" vertical="center" wrapText="1"/>
    </xf>
    <xf numFmtId="3" fontId="39" fillId="0" borderId="85" xfId="4221" applyNumberFormat="1" applyFont="1" applyFill="1" applyBorder="1"/>
    <xf numFmtId="0" fontId="154" fillId="0" borderId="85" xfId="4221" applyFont="1" applyBorder="1"/>
    <xf numFmtId="3" fontId="74" fillId="0" borderId="85" xfId="4221" applyNumberFormat="1" applyFill="1" applyBorder="1" applyAlignment="1">
      <alignment horizontal="center" vertical="center" wrapText="1"/>
    </xf>
    <xf numFmtId="9" fontId="0" fillId="0" borderId="85" xfId="4222" applyFont="1" applyFill="1" applyBorder="1" applyAlignment="1">
      <alignment horizontal="center" vertical="center"/>
    </xf>
    <xf numFmtId="3" fontId="39" fillId="0" borderId="85" xfId="4221" applyNumberFormat="1" applyFont="1" applyBorder="1"/>
    <xf numFmtId="3" fontId="74" fillId="0" borderId="85" xfId="4221" applyNumberFormat="1" applyBorder="1" applyAlignment="1">
      <alignment horizontal="center" vertical="center" wrapText="1"/>
    </xf>
    <xf numFmtId="9" fontId="0" fillId="0" borderId="85" xfId="4222" applyFont="1" applyBorder="1" applyAlignment="1">
      <alignment horizontal="center" vertical="center" wrapText="1"/>
    </xf>
    <xf numFmtId="9" fontId="39" fillId="0" borderId="85" xfId="50" applyFont="1" applyBorder="1"/>
    <xf numFmtId="0" fontId="154" fillId="0" borderId="89" xfId="4221" applyFont="1" applyBorder="1" applyAlignment="1">
      <alignment horizontal="center" vertical="center" wrapText="1"/>
    </xf>
    <xf numFmtId="9" fontId="0" fillId="0" borderId="85" xfId="4222" applyFont="1" applyFill="1" applyBorder="1" applyAlignment="1">
      <alignment horizontal="center" vertical="center" wrapText="1"/>
    </xf>
    <xf numFmtId="9" fontId="74" fillId="0" borderId="85" xfId="4222" applyFont="1" applyFill="1" applyBorder="1" applyAlignment="1">
      <alignment horizontal="center" vertical="center"/>
    </xf>
    <xf numFmtId="9" fontId="72" fillId="0" borderId="85" xfId="4222" applyFont="1" applyFill="1" applyBorder="1" applyAlignment="1">
      <alignment horizontal="center" vertical="center"/>
    </xf>
    <xf numFmtId="9" fontId="45" fillId="0" borderId="85" xfId="4222" applyFont="1" applyFill="1" applyBorder="1" applyAlignment="1">
      <alignment horizontal="center" vertical="center"/>
    </xf>
    <xf numFmtId="9" fontId="0" fillId="0" borderId="100" xfId="4222" applyFont="1" applyFill="1" applyBorder="1" applyAlignment="1">
      <alignment horizontal="center" vertical="center"/>
    </xf>
    <xf numFmtId="3" fontId="45" fillId="0" borderId="85" xfId="4222" applyNumberFormat="1" applyFont="1" applyFill="1" applyBorder="1" applyAlignment="1">
      <alignment horizontal="center" vertical="center"/>
    </xf>
    <xf numFmtId="9" fontId="74" fillId="0" borderId="85" xfId="4222" applyFont="1" applyFill="1" applyBorder="1" applyAlignment="1">
      <alignment horizontal="center" vertical="center" wrapText="1"/>
    </xf>
    <xf numFmtId="9" fontId="45" fillId="0" borderId="85" xfId="4222" applyFont="1" applyFill="1" applyBorder="1" applyAlignment="1">
      <alignment horizontal="center" vertical="center" wrapText="1"/>
    </xf>
    <xf numFmtId="0" fontId="154" fillId="0" borderId="85" xfId="4221" applyFont="1" applyBorder="1" applyAlignment="1">
      <alignment horizontal="center" vertical="center" wrapText="1"/>
    </xf>
    <xf numFmtId="0" fontId="154" fillId="0" borderId="100" xfId="4221" applyFont="1" applyBorder="1" applyAlignment="1">
      <alignment horizontal="center" vertical="center" wrapText="1"/>
    </xf>
    <xf numFmtId="0" fontId="154" fillId="19" borderId="85" xfId="4221" applyFont="1" applyFill="1" applyBorder="1" applyAlignment="1">
      <alignment vertical="center" wrapText="1"/>
    </xf>
    <xf numFmtId="0" fontId="39" fillId="0" borderId="85" xfId="4221" applyFont="1" applyBorder="1" applyAlignment="1">
      <alignment horizontal="center"/>
    </xf>
    <xf numFmtId="0" fontId="39" fillId="0" borderId="89" xfId="4221" applyFont="1" applyBorder="1" applyAlignment="1">
      <alignment horizontal="center"/>
    </xf>
    <xf numFmtId="0" fontId="39" fillId="0" borderId="85" xfId="4221" applyFont="1" applyBorder="1" applyAlignment="1">
      <alignment horizontal="center" vertical="center" wrapText="1"/>
    </xf>
    <xf numFmtId="3" fontId="0" fillId="0" borderId="85" xfId="4222" applyNumberFormat="1" applyFont="1" applyFill="1" applyBorder="1" applyAlignment="1">
      <alignment horizontal="center" vertical="center"/>
    </xf>
    <xf numFmtId="3" fontId="0" fillId="0" borderId="100" xfId="4222" applyNumberFormat="1" applyFont="1" applyFill="1" applyBorder="1" applyAlignment="1">
      <alignment horizontal="center" vertical="center"/>
    </xf>
    <xf numFmtId="3" fontId="74" fillId="0" borderId="85" xfId="4222" applyNumberFormat="1" applyFont="1" applyFill="1" applyBorder="1" applyAlignment="1">
      <alignment horizontal="center" vertical="center"/>
    </xf>
    <xf numFmtId="9" fontId="72" fillId="0" borderId="85" xfId="4222" applyFont="1" applyFill="1" applyBorder="1" applyAlignment="1">
      <alignment horizontal="center" vertical="center" wrapText="1"/>
    </xf>
    <xf numFmtId="3" fontId="72" fillId="0" borderId="85" xfId="4222" applyNumberFormat="1" applyFont="1" applyFill="1" applyBorder="1" applyAlignment="1">
      <alignment horizontal="center" vertical="center"/>
    </xf>
    <xf numFmtId="9" fontId="45" fillId="0" borderId="85" xfId="50" applyFont="1" applyFill="1" applyBorder="1" applyAlignment="1">
      <alignment horizontal="center" vertical="center"/>
    </xf>
    <xf numFmtId="9" fontId="39" fillId="0" borderId="85" xfId="4222" applyFont="1" applyFill="1" applyBorder="1" applyAlignment="1">
      <alignment horizontal="center" vertical="center"/>
    </xf>
    <xf numFmtId="9" fontId="39" fillId="32" borderId="85" xfId="4222" applyFont="1" applyFill="1" applyBorder="1" applyAlignment="1">
      <alignment horizontal="center" vertical="center"/>
    </xf>
    <xf numFmtId="9" fontId="39" fillId="0" borderId="85" xfId="4222" applyFont="1" applyFill="1" applyBorder="1" applyAlignment="1">
      <alignment horizontal="center" vertical="center" wrapText="1"/>
    </xf>
    <xf numFmtId="3" fontId="39" fillId="0" borderId="85" xfId="4222" applyNumberFormat="1" applyFont="1" applyFill="1" applyBorder="1" applyAlignment="1">
      <alignment horizontal="center" vertical="center"/>
    </xf>
    <xf numFmtId="3" fontId="39" fillId="0" borderId="85" xfId="4226" applyNumberFormat="1" applyFont="1" applyFill="1" applyBorder="1" applyAlignment="1">
      <alignment horizontal="center" vertical="center"/>
    </xf>
    <xf numFmtId="9" fontId="72" fillId="0" borderId="85" xfId="4221" applyNumberFormat="1" applyFont="1" applyFill="1" applyBorder="1" applyAlignment="1">
      <alignment horizontal="center"/>
    </xf>
    <xf numFmtId="9" fontId="74" fillId="0" borderId="85" xfId="4221" applyNumberFormat="1" applyFill="1" applyBorder="1" applyAlignment="1">
      <alignment horizontal="center"/>
    </xf>
    <xf numFmtId="0" fontId="154" fillId="0" borderId="85" xfId="4221" applyFont="1" applyFill="1" applyBorder="1" applyAlignment="1">
      <alignment vertical="center"/>
    </xf>
    <xf numFmtId="9" fontId="39" fillId="0" borderId="85" xfId="4221" applyNumberFormat="1" applyFont="1" applyFill="1" applyBorder="1" applyAlignment="1">
      <alignment horizontal="center"/>
    </xf>
    <xf numFmtId="0" fontId="39" fillId="32" borderId="85" xfId="4221" applyFont="1" applyFill="1" applyBorder="1" applyAlignment="1">
      <alignment horizontal="center"/>
    </xf>
    <xf numFmtId="3" fontId="39" fillId="32" borderId="85" xfId="4222" applyNumberFormat="1" applyFont="1" applyFill="1" applyBorder="1" applyAlignment="1">
      <alignment horizontal="center" vertical="center"/>
    </xf>
    <xf numFmtId="3" fontId="39" fillId="32" borderId="85" xfId="4226" applyNumberFormat="1" applyFont="1" applyFill="1" applyBorder="1" applyAlignment="1">
      <alignment horizontal="center" vertical="center"/>
    </xf>
    <xf numFmtId="9" fontId="154" fillId="19" borderId="85" xfId="4221" applyNumberFormat="1" applyFont="1" applyFill="1" applyBorder="1" applyAlignment="1">
      <alignment horizontal="center"/>
    </xf>
    <xf numFmtId="3" fontId="158" fillId="0" borderId="85" xfId="47" applyNumberFormat="1" applyFont="1" applyFill="1" applyBorder="1" applyAlignment="1">
      <alignment horizontal="center" vertical="center"/>
    </xf>
    <xf numFmtId="0" fontId="151" fillId="0" borderId="85" xfId="59" applyFont="1" applyFill="1" applyBorder="1" applyAlignment="1">
      <alignment horizontal="center" vertical="center"/>
    </xf>
    <xf numFmtId="0" fontId="154" fillId="0" borderId="85" xfId="4221" applyFont="1" applyFill="1" applyBorder="1" applyAlignment="1">
      <alignment horizontal="center" vertical="center" wrapText="1"/>
    </xf>
    <xf numFmtId="3" fontId="39" fillId="0" borderId="85" xfId="4221" applyNumberFormat="1" applyFont="1" applyFill="1" applyBorder="1" applyAlignment="1">
      <alignment horizontal="center" vertical="center" wrapText="1"/>
    </xf>
    <xf numFmtId="0" fontId="154" fillId="0" borderId="85" xfId="4221" applyFont="1" applyFill="1" applyBorder="1"/>
    <xf numFmtId="0" fontId="154" fillId="0" borderId="100" xfId="4221" applyFont="1" applyFill="1" applyBorder="1"/>
    <xf numFmtId="3" fontId="151" fillId="0" borderId="85" xfId="4226" applyNumberFormat="1" applyFont="1" applyFill="1" applyBorder="1" applyAlignment="1">
      <alignment horizontal="center" vertical="center"/>
    </xf>
    <xf numFmtId="3" fontId="151" fillId="0" borderId="85" xfId="4222" applyNumberFormat="1" applyFont="1" applyFill="1" applyBorder="1" applyAlignment="1">
      <alignment horizontal="center" vertical="center"/>
    </xf>
    <xf numFmtId="3" fontId="44" fillId="0" borderId="85" xfId="4221" applyNumberFormat="1" applyFont="1" applyFill="1" applyBorder="1" applyAlignment="1">
      <alignment horizontal="center" vertical="center"/>
    </xf>
    <xf numFmtId="0" fontId="183" fillId="36" borderId="85" xfId="59" applyFont="1" applyFill="1" applyBorder="1" applyAlignment="1">
      <alignment horizontal="center" vertical="center" wrapText="1"/>
    </xf>
    <xf numFmtId="0" fontId="151" fillId="0" borderId="85" xfId="45" applyFont="1" applyFill="1" applyBorder="1" applyAlignment="1">
      <alignment vertical="center" wrapText="1"/>
    </xf>
    <xf numFmtId="3" fontId="150" fillId="32" borderId="85" xfId="59" applyNumberFormat="1" applyFont="1" applyFill="1" applyBorder="1" applyAlignment="1">
      <alignment horizontal="center" vertical="center"/>
    </xf>
    <xf numFmtId="0" fontId="158" fillId="0" borderId="85" xfId="45" applyFont="1" applyFill="1" applyBorder="1" applyAlignment="1">
      <alignment vertical="center" wrapText="1"/>
    </xf>
    <xf numFmtId="0" fontId="151" fillId="0" borderId="85" xfId="46" applyFont="1" applyFill="1" applyBorder="1" applyAlignment="1">
      <alignment horizontal="left" vertical="center"/>
    </xf>
    <xf numFmtId="3" fontId="151" fillId="0" borderId="85" xfId="0" applyNumberFormat="1" applyFont="1" applyBorder="1" applyAlignment="1">
      <alignment horizontal="center"/>
    </xf>
    <xf numFmtId="1" fontId="170" fillId="0" borderId="85" xfId="45" applyNumberFormat="1" applyFont="1" applyFill="1" applyBorder="1" applyAlignment="1">
      <alignment horizontal="center" vertical="center" wrapText="1"/>
    </xf>
    <xf numFmtId="0" fontId="150" fillId="0" borderId="85" xfId="46" applyFont="1" applyFill="1" applyBorder="1" applyAlignment="1">
      <alignment horizontal="center" vertical="center"/>
    </xf>
    <xf numFmtId="0" fontId="170" fillId="0" borderId="85" xfId="46" applyFont="1" applyFill="1" applyBorder="1" applyAlignment="1">
      <alignment horizontal="center" vertical="center"/>
    </xf>
    <xf numFmtId="3" fontId="170" fillId="0" borderId="85" xfId="48" applyNumberFormat="1" applyFont="1" applyFill="1" applyBorder="1" applyAlignment="1">
      <alignment horizontal="center" wrapText="1"/>
    </xf>
    <xf numFmtId="0" fontId="170" fillId="0" borderId="85" xfId="59" applyFont="1" applyFill="1" applyBorder="1" applyAlignment="1">
      <alignment horizontal="center" vertical="center"/>
    </xf>
    <xf numFmtId="3" fontId="170" fillId="32" borderId="85" xfId="59" applyNumberFormat="1" applyFont="1" applyFill="1" applyBorder="1" applyAlignment="1">
      <alignment horizontal="center" vertical="center"/>
    </xf>
    <xf numFmtId="0" fontId="150" fillId="19" borderId="85" xfId="59" applyFont="1" applyFill="1" applyBorder="1" applyAlignment="1">
      <alignment horizontal="center" vertical="center" wrapText="1"/>
    </xf>
    <xf numFmtId="0" fontId="150" fillId="32" borderId="85" xfId="59" applyFont="1" applyFill="1" applyBorder="1" applyAlignment="1">
      <alignment horizontal="center" vertical="center" wrapText="1"/>
    </xf>
    <xf numFmtId="3" fontId="151" fillId="0" borderId="85" xfId="59" applyNumberFormat="1" applyFont="1" applyBorder="1" applyAlignment="1">
      <alignment horizontal="center" vertical="center"/>
    </xf>
    <xf numFmtId="3" fontId="151" fillId="18" borderId="85" xfId="59" applyNumberFormat="1" applyFont="1" applyFill="1" applyBorder="1" applyAlignment="1">
      <alignment horizontal="center" vertical="center"/>
    </xf>
    <xf numFmtId="9" fontId="150" fillId="32" borderId="85" xfId="50" applyFont="1" applyFill="1" applyBorder="1" applyAlignment="1">
      <alignment horizontal="center" vertical="center"/>
    </xf>
    <xf numFmtId="0" fontId="151" fillId="0" borderId="85" xfId="59" applyFont="1" applyBorder="1" applyAlignment="1">
      <alignment horizontal="center" vertical="center"/>
    </xf>
    <xf numFmtId="1" fontId="150" fillId="32" borderId="85" xfId="50" applyNumberFormat="1" applyFont="1" applyFill="1" applyBorder="1" applyAlignment="1">
      <alignment horizontal="center" vertical="center"/>
    </xf>
    <xf numFmtId="1" fontId="151" fillId="0" borderId="85" xfId="50" applyNumberFormat="1" applyFont="1" applyFill="1" applyBorder="1" applyAlignment="1">
      <alignment horizontal="center" vertical="center"/>
    </xf>
    <xf numFmtId="3" fontId="98" fillId="0" borderId="0" xfId="631" applyNumberFormat="1"/>
    <xf numFmtId="0" fontId="183" fillId="36" borderId="99" xfId="59" applyFont="1" applyFill="1" applyBorder="1" applyAlignment="1">
      <alignment horizontal="center" vertical="center" wrapText="1"/>
    </xf>
    <xf numFmtId="0" fontId="151" fillId="0" borderId="99" xfId="45" applyFont="1" applyFill="1" applyBorder="1" applyAlignment="1">
      <alignment vertical="center" wrapText="1"/>
    </xf>
    <xf numFmtId="3" fontId="150" fillId="32" borderId="99" xfId="59" applyNumberFormat="1" applyFont="1" applyFill="1" applyBorder="1" applyAlignment="1">
      <alignment horizontal="center" vertical="center"/>
    </xf>
    <xf numFmtId="0" fontId="158" fillId="0" borderId="99" xfId="45" applyFont="1" applyFill="1" applyBorder="1" applyAlignment="1">
      <alignment vertical="center" wrapText="1"/>
    </xf>
    <xf numFmtId="0" fontId="151" fillId="0" borderId="99" xfId="46" applyFont="1" applyFill="1" applyBorder="1" applyAlignment="1">
      <alignment horizontal="left" vertical="center"/>
    </xf>
    <xf numFmtId="3" fontId="151" fillId="0" borderId="99" xfId="0" applyNumberFormat="1" applyFont="1" applyBorder="1" applyAlignment="1">
      <alignment horizontal="center"/>
    </xf>
    <xf numFmtId="1" fontId="170" fillId="0" borderId="99" xfId="45" applyNumberFormat="1" applyFont="1" applyFill="1" applyBorder="1" applyAlignment="1">
      <alignment horizontal="center" vertical="center" wrapText="1"/>
    </xf>
    <xf numFmtId="0" fontId="150" fillId="0" borderId="99" xfId="46" applyFont="1" applyFill="1" applyBorder="1" applyAlignment="1">
      <alignment horizontal="center" vertical="center"/>
    </xf>
    <xf numFmtId="0" fontId="170" fillId="0" borderId="99" xfId="46" applyFont="1" applyFill="1" applyBorder="1" applyAlignment="1">
      <alignment horizontal="center" vertical="center"/>
    </xf>
    <xf numFmtId="3" fontId="170" fillId="0" borderId="99" xfId="48" applyNumberFormat="1" applyFont="1" applyFill="1" applyBorder="1" applyAlignment="1">
      <alignment horizontal="center" wrapText="1"/>
    </xf>
    <xf numFmtId="3" fontId="170" fillId="0" borderId="99" xfId="59" applyNumberFormat="1" applyFont="1" applyFill="1" applyBorder="1" applyAlignment="1">
      <alignment horizontal="center" vertical="center"/>
    </xf>
    <xf numFmtId="0" fontId="170" fillId="0" borderId="99" xfId="59" applyFont="1" applyFill="1" applyBorder="1" applyAlignment="1">
      <alignment horizontal="center" vertical="center"/>
    </xf>
    <xf numFmtId="0" fontId="150" fillId="19" borderId="99" xfId="59" applyFont="1" applyFill="1" applyBorder="1" applyAlignment="1">
      <alignment horizontal="center" vertical="center" wrapText="1"/>
    </xf>
    <xf numFmtId="9" fontId="150" fillId="32" borderId="99" xfId="50" applyFont="1" applyFill="1" applyBorder="1" applyAlignment="1">
      <alignment horizontal="center" vertical="center"/>
    </xf>
    <xf numFmtId="0" fontId="151" fillId="0" borderId="99" xfId="45" applyFont="1" applyFill="1" applyBorder="1" applyAlignment="1">
      <alignment horizontal="right" vertical="center" wrapText="1"/>
    </xf>
    <xf numFmtId="1" fontId="150" fillId="32" borderId="99" xfId="50" applyNumberFormat="1" applyFont="1" applyFill="1" applyBorder="1" applyAlignment="1">
      <alignment horizontal="center" vertical="center"/>
    </xf>
    <xf numFmtId="3" fontId="150" fillId="19" borderId="99" xfId="59" applyNumberFormat="1" applyFont="1" applyFill="1" applyBorder="1" applyAlignment="1">
      <alignment horizontal="center" vertical="center"/>
    </xf>
    <xf numFmtId="1" fontId="151" fillId="0" borderId="99" xfId="50" applyNumberFormat="1" applyFont="1" applyFill="1" applyBorder="1" applyAlignment="1">
      <alignment horizontal="center" vertical="center"/>
    </xf>
    <xf numFmtId="1" fontId="212" fillId="19" borderId="99" xfId="45" applyNumberFormat="1" applyFont="1" applyFill="1" applyBorder="1" applyAlignment="1">
      <alignment horizontal="center" vertical="center" wrapText="1"/>
    </xf>
    <xf numFmtId="1" fontId="38" fillId="0" borderId="99" xfId="50" applyNumberFormat="1" applyFont="1" applyFill="1" applyBorder="1" applyAlignment="1">
      <alignment horizontal="center"/>
    </xf>
    <xf numFmtId="1" fontId="154" fillId="32" borderId="99" xfId="50" applyNumberFormat="1" applyFont="1" applyFill="1" applyBorder="1" applyAlignment="1">
      <alignment horizontal="center"/>
    </xf>
    <xf numFmtId="0" fontId="154" fillId="32" borderId="99" xfId="631" applyFont="1" applyFill="1" applyBorder="1" applyAlignment="1">
      <alignment horizontal="center"/>
    </xf>
    <xf numFmtId="9" fontId="154" fillId="32" borderId="99" xfId="50" applyFont="1" applyFill="1" applyBorder="1" applyAlignment="1">
      <alignment horizontal="center"/>
    </xf>
    <xf numFmtId="1" fontId="154" fillId="32" borderId="99" xfId="631" applyNumberFormat="1" applyFont="1" applyFill="1" applyBorder="1" applyAlignment="1">
      <alignment horizontal="center"/>
    </xf>
    <xf numFmtId="0" fontId="151" fillId="0" borderId="99" xfId="631" applyFont="1" applyFill="1" applyBorder="1" applyAlignment="1">
      <alignment horizontal="center" vertical="center"/>
    </xf>
    <xf numFmtId="1" fontId="154" fillId="0" borderId="99" xfId="631" applyNumberFormat="1" applyFont="1" applyFill="1" applyBorder="1" applyAlignment="1">
      <alignment horizontal="center"/>
    </xf>
    <xf numFmtId="0" fontId="38" fillId="0" borderId="99" xfId="631" applyFont="1" applyFill="1" applyBorder="1" applyAlignment="1">
      <alignment horizontal="center"/>
    </xf>
    <xf numFmtId="9" fontId="38" fillId="0" borderId="99" xfId="50" applyFont="1" applyFill="1" applyBorder="1" applyAlignment="1">
      <alignment horizontal="center"/>
    </xf>
    <xf numFmtId="9" fontId="154" fillId="0" borderId="99" xfId="50" applyFont="1" applyBorder="1" applyAlignment="1">
      <alignment horizontal="center"/>
    </xf>
    <xf numFmtId="9" fontId="154" fillId="0" borderId="99" xfId="50" applyFont="1" applyFill="1" applyBorder="1" applyAlignment="1">
      <alignment horizontal="center"/>
    </xf>
    <xf numFmtId="0" fontId="163" fillId="0" borderId="99" xfId="45" applyFont="1" applyFill="1" applyBorder="1" applyAlignment="1">
      <alignment vertical="center" wrapText="1"/>
    </xf>
    <xf numFmtId="0" fontId="127" fillId="0" borderId="99" xfId="45" applyFont="1" applyFill="1" applyBorder="1" applyAlignment="1">
      <alignment vertical="center" wrapText="1"/>
    </xf>
    <xf numFmtId="9" fontId="151" fillId="0" borderId="99" xfId="50" applyFont="1" applyBorder="1" applyAlignment="1">
      <alignment horizontal="center"/>
    </xf>
    <xf numFmtId="1" fontId="192" fillId="0" borderId="99" xfId="45" applyNumberFormat="1" applyFont="1" applyFill="1" applyBorder="1" applyAlignment="1">
      <alignment horizontal="center" vertical="center" wrapText="1"/>
    </xf>
    <xf numFmtId="9" fontId="170" fillId="0" borderId="99" xfId="50" applyFont="1" applyFill="1" applyBorder="1" applyAlignment="1">
      <alignment horizontal="center" wrapText="1"/>
    </xf>
    <xf numFmtId="9" fontId="170" fillId="0" borderId="99" xfId="50" applyFont="1" applyFill="1" applyBorder="1" applyAlignment="1">
      <alignment horizontal="center" vertical="center"/>
    </xf>
    <xf numFmtId="9" fontId="170" fillId="32" borderId="99" xfId="50" applyFont="1" applyFill="1" applyBorder="1" applyAlignment="1">
      <alignment horizontal="center" vertical="center"/>
    </xf>
    <xf numFmtId="9" fontId="151" fillId="18" borderId="99" xfId="50" applyFont="1" applyFill="1" applyBorder="1" applyAlignment="1">
      <alignment horizontal="center" vertical="center"/>
    </xf>
    <xf numFmtId="1" fontId="150" fillId="19" borderId="99" xfId="45" applyNumberFormat="1" applyFont="1" applyFill="1" applyBorder="1" applyAlignment="1">
      <alignment horizontal="center" vertical="center" wrapText="1"/>
    </xf>
    <xf numFmtId="0" fontId="151" fillId="0" borderId="99" xfId="0" applyFont="1" applyBorder="1"/>
    <xf numFmtId="176" fontId="151" fillId="0" borderId="99" xfId="0" applyNumberFormat="1" applyFont="1" applyBorder="1"/>
    <xf numFmtId="0" fontId="151" fillId="18" borderId="99" xfId="46" applyFont="1" applyFill="1" applyBorder="1" applyAlignment="1">
      <alignment horizontal="left" vertical="center"/>
    </xf>
    <xf numFmtId="3" fontId="150" fillId="19" borderId="0" xfId="59" applyNumberFormat="1" applyFont="1" applyFill="1" applyBorder="1" applyAlignment="1">
      <alignment horizontal="center" vertical="center"/>
    </xf>
    <xf numFmtId="0" fontId="183" fillId="31" borderId="99" xfId="59" applyFont="1" applyFill="1" applyBorder="1" applyAlignment="1">
      <alignment horizontal="center" vertical="center" wrapText="1"/>
    </xf>
    <xf numFmtId="1" fontId="150" fillId="32" borderId="99" xfId="59" applyNumberFormat="1" applyFont="1" applyFill="1" applyBorder="1" applyAlignment="1">
      <alignment horizontal="center" vertical="center"/>
    </xf>
    <xf numFmtId="3" fontId="170" fillId="32" borderId="99" xfId="59" applyNumberFormat="1" applyFont="1" applyFill="1" applyBorder="1" applyAlignment="1">
      <alignment horizontal="center" vertical="center"/>
    </xf>
    <xf numFmtId="0" fontId="151" fillId="19" borderId="99" xfId="59" applyFont="1" applyFill="1" applyBorder="1" applyAlignment="1">
      <alignment horizontal="center" vertical="center" wrapText="1"/>
    </xf>
    <xf numFmtId="0" fontId="151" fillId="19" borderId="99" xfId="59" applyFont="1" applyFill="1" applyBorder="1" applyAlignment="1">
      <alignment horizontal="center" vertical="center"/>
    </xf>
    <xf numFmtId="167" fontId="150" fillId="32" borderId="99" xfId="50" applyNumberFormat="1" applyFont="1" applyFill="1" applyBorder="1" applyAlignment="1">
      <alignment horizontal="center" vertical="center"/>
    </xf>
    <xf numFmtId="0" fontId="183" fillId="31" borderId="99" xfId="7211" applyFont="1" applyFill="1" applyBorder="1" applyAlignment="1">
      <alignment horizontal="center" vertical="center" wrapText="1"/>
    </xf>
    <xf numFmtId="0" fontId="151" fillId="0" borderId="99" xfId="45" applyFont="1" applyFill="1" applyBorder="1" applyAlignment="1">
      <alignment horizontal="center" vertical="center" wrapText="1"/>
    </xf>
    <xf numFmtId="0" fontId="151" fillId="0" borderId="0" xfId="45" applyFont="1" applyFill="1" applyBorder="1" applyAlignment="1">
      <alignment horizontal="center" vertical="center" wrapText="1"/>
    </xf>
    <xf numFmtId="0" fontId="150" fillId="19" borderId="99" xfId="45" applyFont="1" applyFill="1" applyBorder="1" applyAlignment="1">
      <alignment horizontal="center" vertical="center" wrapText="1"/>
    </xf>
    <xf numFmtId="3" fontId="151" fillId="0" borderId="0" xfId="59" applyNumberFormat="1" applyFont="1" applyAlignment="1">
      <alignment horizontal="center" vertical="center"/>
    </xf>
    <xf numFmtId="0" fontId="161" fillId="0" borderId="0" xfId="59" applyFont="1" applyBorder="1" applyAlignment="1">
      <alignment vertical="center"/>
    </xf>
    <xf numFmtId="0" fontId="164" fillId="0" borderId="0" xfId="59" applyFont="1" applyBorder="1" applyAlignment="1">
      <alignment vertical="center" wrapText="1"/>
    </xf>
    <xf numFmtId="0" fontId="150" fillId="32" borderId="99" xfId="59" applyFont="1" applyFill="1" applyBorder="1" applyAlignment="1">
      <alignment horizontal="center" vertical="center"/>
    </xf>
    <xf numFmtId="3" fontId="152" fillId="19" borderId="99" xfId="45" applyNumberFormat="1" applyFont="1" applyFill="1" applyBorder="1" applyAlignment="1">
      <alignment horizontal="center" vertical="center" wrapText="1"/>
    </xf>
    <xf numFmtId="3" fontId="152" fillId="0" borderId="99" xfId="45" applyNumberFormat="1" applyFont="1" applyFill="1" applyBorder="1" applyAlignment="1">
      <alignment horizontal="center" vertical="center" wrapText="1"/>
    </xf>
    <xf numFmtId="3" fontId="159" fillId="0" borderId="99" xfId="45" applyNumberFormat="1" applyFont="1" applyFill="1" applyBorder="1" applyAlignment="1">
      <alignment horizontal="center" vertical="center" wrapText="1"/>
    </xf>
    <xf numFmtId="3" fontId="176" fillId="19" borderId="99" xfId="367" applyNumberFormat="1" applyFont="1" applyFill="1" applyBorder="1" applyAlignment="1">
      <alignment horizontal="center" vertical="center" wrapText="1"/>
    </xf>
    <xf numFmtId="3" fontId="170" fillId="19" borderId="99" xfId="367" applyNumberFormat="1" applyFont="1" applyFill="1" applyBorder="1" applyAlignment="1">
      <alignment horizontal="center" vertical="center" wrapText="1"/>
    </xf>
    <xf numFmtId="1" fontId="152" fillId="19" borderId="99" xfId="59" applyNumberFormat="1" applyFont="1" applyFill="1" applyBorder="1" applyAlignment="1">
      <alignment horizontal="center" vertical="center" wrapText="1"/>
    </xf>
    <xf numFmtId="0" fontId="176" fillId="19" borderId="99" xfId="820" applyFont="1" applyFill="1" applyBorder="1" applyAlignment="1">
      <alignment horizontal="center" vertical="center"/>
    </xf>
    <xf numFmtId="3" fontId="151" fillId="0" borderId="99" xfId="45" applyNumberFormat="1" applyFont="1" applyFill="1" applyBorder="1" applyAlignment="1">
      <alignment horizontal="center" vertical="center" wrapText="1"/>
    </xf>
    <xf numFmtId="3" fontId="150" fillId="0" borderId="99" xfId="45" applyNumberFormat="1" applyFont="1" applyFill="1" applyBorder="1" applyAlignment="1">
      <alignment horizontal="center" vertical="center" wrapText="1"/>
    </xf>
    <xf numFmtId="0" fontId="154" fillId="0" borderId="99" xfId="4226" applyNumberFormat="1" applyFont="1" applyFill="1" applyBorder="1" applyAlignment="1">
      <alignment horizontal="center" vertical="center"/>
    </xf>
    <xf numFmtId="0" fontId="170" fillId="19" borderId="99" xfId="4226" applyNumberFormat="1" applyFont="1" applyFill="1" applyBorder="1" applyAlignment="1">
      <alignment horizontal="center" vertical="center"/>
    </xf>
    <xf numFmtId="0" fontId="176" fillId="19" borderId="99" xfId="4226" applyNumberFormat="1" applyFont="1" applyFill="1" applyBorder="1" applyAlignment="1">
      <alignment horizontal="center" vertical="center"/>
    </xf>
    <xf numFmtId="0" fontId="154" fillId="0" borderId="99" xfId="820" applyFont="1" applyFill="1" applyBorder="1" applyAlignment="1">
      <alignment horizontal="center" vertical="center"/>
    </xf>
    <xf numFmtId="0" fontId="154" fillId="32" borderId="99" xfId="820" applyFont="1" applyFill="1" applyBorder="1" applyAlignment="1">
      <alignment horizontal="center" vertical="center"/>
    </xf>
    <xf numFmtId="0" fontId="152" fillId="0" borderId="99" xfId="0" applyFont="1" applyBorder="1" applyAlignment="1">
      <alignment horizontal="left" vertical="center" wrapText="1"/>
    </xf>
    <xf numFmtId="0" fontId="150" fillId="21" borderId="99" xfId="7216" applyFont="1" applyFill="1" applyBorder="1" applyAlignment="1">
      <alignment vertical="center" wrapText="1"/>
    </xf>
    <xf numFmtId="0" fontId="150" fillId="21" borderId="99" xfId="7216" applyFont="1" applyFill="1" applyBorder="1" applyAlignment="1">
      <alignment horizontal="left" vertical="center" wrapText="1"/>
    </xf>
    <xf numFmtId="0" fontId="159" fillId="30" borderId="99" xfId="7216" applyFont="1" applyFill="1" applyBorder="1" applyAlignment="1">
      <alignment horizontal="center" vertical="center" textRotation="90" wrapText="1"/>
    </xf>
    <xf numFmtId="0" fontId="151" fillId="30" borderId="99" xfId="7216" applyFont="1" applyFill="1" applyBorder="1" applyAlignment="1">
      <alignment horizontal="center" vertical="center" wrapText="1"/>
    </xf>
    <xf numFmtId="0" fontId="151" fillId="30" borderId="99" xfId="7216" applyFont="1" applyFill="1" applyBorder="1" applyAlignment="1">
      <alignment horizontal="left" vertical="center" wrapText="1"/>
    </xf>
    <xf numFmtId="0" fontId="151" fillId="30" borderId="99" xfId="7216" applyFont="1" applyFill="1" applyBorder="1" applyAlignment="1">
      <alignment vertical="center" wrapText="1"/>
    </xf>
    <xf numFmtId="15" fontId="151" fillId="30" borderId="99" xfId="7216" applyNumberFormat="1" applyFont="1" applyFill="1" applyBorder="1" applyAlignment="1">
      <alignment horizontal="center" vertical="center" wrapText="1"/>
    </xf>
    <xf numFmtId="0" fontId="183" fillId="31" borderId="99" xfId="7211" applyFont="1" applyFill="1" applyBorder="1" applyAlignment="1">
      <alignment vertical="center" wrapText="1"/>
    </xf>
    <xf numFmtId="49" fontId="183" fillId="31" borderId="99" xfId="7211" applyNumberFormat="1" applyFont="1" applyFill="1" applyBorder="1" applyAlignment="1">
      <alignment horizontal="center" vertical="center" wrapText="1"/>
    </xf>
    <xf numFmtId="9" fontId="204" fillId="32" borderId="99" xfId="50" applyFont="1" applyFill="1" applyBorder="1" applyAlignment="1">
      <alignment horizontal="center"/>
    </xf>
    <xf numFmtId="0" fontId="230" fillId="31" borderId="99" xfId="4219" applyFont="1" applyFill="1" applyBorder="1" applyAlignment="1">
      <alignment horizontal="center"/>
    </xf>
    <xf numFmtId="0" fontId="178" fillId="0" borderId="99" xfId="4219" applyFont="1" applyFill="1" applyBorder="1"/>
    <xf numFmtId="15" fontId="178" fillId="0" borderId="99" xfId="4219" applyNumberFormat="1" applyFont="1" applyFill="1" applyBorder="1" applyAlignment="1">
      <alignment horizontal="center"/>
    </xf>
    <xf numFmtId="0" fontId="149" fillId="32" borderId="99" xfId="4219" applyFont="1" applyFill="1" applyBorder="1"/>
    <xf numFmtId="0" fontId="178" fillId="0" borderId="99" xfId="4219" applyFont="1" applyFill="1" applyBorder="1" applyAlignment="1">
      <alignment horizontal="justify" vertical="center"/>
    </xf>
    <xf numFmtId="0" fontId="178" fillId="18" borderId="99" xfId="4219" applyFont="1" applyFill="1" applyBorder="1" applyAlignment="1">
      <alignment horizontal="justify" vertical="center"/>
    </xf>
    <xf numFmtId="15" fontId="178" fillId="18" borderId="99" xfId="4219" applyNumberFormat="1" applyFont="1" applyFill="1" applyBorder="1" applyAlignment="1">
      <alignment horizontal="center"/>
    </xf>
    <xf numFmtId="0" fontId="178" fillId="18" borderId="99" xfId="4219" applyFont="1" applyFill="1" applyBorder="1"/>
    <xf numFmtId="3" fontId="37" fillId="0" borderId="85" xfId="4221" applyNumberFormat="1" applyFont="1" applyFill="1" applyBorder="1" applyAlignment="1">
      <alignment horizontal="center" vertical="center" wrapText="1"/>
    </xf>
    <xf numFmtId="3" fontId="37" fillId="0" borderId="85" xfId="4221" applyNumberFormat="1" applyFont="1" applyFill="1" applyBorder="1" applyAlignment="1">
      <alignment horizontal="center" vertical="center"/>
    </xf>
    <xf numFmtId="1" fontId="150" fillId="32" borderId="85" xfId="59" applyNumberFormat="1" applyFont="1" applyFill="1" applyBorder="1" applyAlignment="1">
      <alignment horizontal="center" vertical="center"/>
    </xf>
    <xf numFmtId="0" fontId="36" fillId="0" borderId="0" xfId="4221" applyFont="1"/>
    <xf numFmtId="0" fontId="151" fillId="0" borderId="100" xfId="45" applyFont="1" applyFill="1" applyBorder="1" applyAlignment="1">
      <alignment horizontal="right" vertical="center" wrapText="1"/>
    </xf>
    <xf numFmtId="9" fontId="150" fillId="0" borderId="99" xfId="50" applyFont="1" applyFill="1" applyBorder="1" applyAlignment="1">
      <alignment horizontal="center" vertical="center"/>
    </xf>
    <xf numFmtId="167" fontId="150" fillId="19" borderId="99" xfId="50" applyNumberFormat="1" applyFont="1" applyFill="1" applyBorder="1" applyAlignment="1">
      <alignment horizontal="center" vertical="center"/>
    </xf>
    <xf numFmtId="0" fontId="154" fillId="0" borderId="99" xfId="43" applyFont="1" applyFill="1" applyBorder="1" applyAlignment="1">
      <alignment horizontal="center" vertical="center"/>
    </xf>
    <xf numFmtId="0" fontId="170" fillId="19" borderId="99" xfId="43" applyFont="1" applyFill="1" applyBorder="1" applyAlignment="1">
      <alignment horizontal="centerContinuous" vertical="center"/>
    </xf>
    <xf numFmtId="176" fontId="176" fillId="19" borderId="99" xfId="0" applyNumberFormat="1" applyFont="1" applyFill="1" applyBorder="1" applyAlignment="1">
      <alignment horizontal="right" vertical="center" indent="1"/>
    </xf>
    <xf numFmtId="0" fontId="183" fillId="31" borderId="99" xfId="3799" applyFont="1" applyFill="1" applyBorder="1" applyAlignment="1">
      <alignment horizontal="center" vertical="center" wrapText="1"/>
    </xf>
    <xf numFmtId="0" fontId="154" fillId="18" borderId="99" xfId="4218" applyFont="1" applyFill="1" applyBorder="1" applyAlignment="1">
      <alignment horizontal="center"/>
    </xf>
    <xf numFmtId="0" fontId="228" fillId="19" borderId="99" xfId="4218" applyFont="1" applyFill="1" applyBorder="1" applyAlignment="1">
      <alignment horizontal="right"/>
    </xf>
    <xf numFmtId="0" fontId="228" fillId="19" borderId="99" xfId="4218" applyFont="1" applyFill="1" applyBorder="1" applyAlignment="1">
      <alignment horizontal="center"/>
    </xf>
    <xf numFmtId="0" fontId="154" fillId="21" borderId="99" xfId="3799" applyFont="1" applyFill="1" applyBorder="1" applyAlignment="1">
      <alignment vertical="center"/>
    </xf>
    <xf numFmtId="0" fontId="151" fillId="0" borderId="99" xfId="367" applyFont="1" applyBorder="1" applyAlignment="1">
      <alignment horizontal="left" vertical="center"/>
    </xf>
    <xf numFmtId="176" fontId="152" fillId="0" borderId="99" xfId="0" applyNumberFormat="1" applyFont="1" applyBorder="1"/>
    <xf numFmtId="176" fontId="159" fillId="19" borderId="99" xfId="0" applyNumberFormat="1" applyFont="1" applyFill="1" applyBorder="1"/>
    <xf numFmtId="0" fontId="154" fillId="0" borderId="99" xfId="820" applyFont="1" applyBorder="1" applyAlignment="1">
      <alignment horizontal="center" vertical="center"/>
    </xf>
    <xf numFmtId="176" fontId="151" fillId="0" borderId="99" xfId="0" applyNumberFormat="1" applyFont="1" applyBorder="1" applyAlignment="1">
      <alignment horizontal="center"/>
    </xf>
    <xf numFmtId="0" fontId="143" fillId="0" borderId="0" xfId="0" applyFont="1" applyAlignment="1">
      <alignment horizontal="center" vertical="center"/>
    </xf>
    <xf numFmtId="0" fontId="241" fillId="19" borderId="99" xfId="0" applyFont="1" applyFill="1" applyBorder="1" applyAlignment="1">
      <alignment horizontal="center" vertical="center"/>
    </xf>
    <xf numFmtId="0" fontId="143" fillId="0" borderId="0" xfId="0" applyFont="1" applyBorder="1" applyAlignment="1">
      <alignment horizontal="center" vertical="center"/>
    </xf>
    <xf numFmtId="0" fontId="214" fillId="0" borderId="0" xfId="7221" applyFont="1" applyAlignment="1">
      <alignment horizontal="center" vertical="center"/>
    </xf>
    <xf numFmtId="0" fontId="242" fillId="0" borderId="0" xfId="0" applyFont="1" applyAlignment="1">
      <alignment horizontal="center" vertical="center"/>
    </xf>
    <xf numFmtId="0" fontId="155" fillId="0" borderId="0" xfId="7223" applyFont="1" applyBorder="1" applyAlignment="1">
      <alignment horizontal="left"/>
    </xf>
    <xf numFmtId="0" fontId="243" fillId="0" borderId="0" xfId="7278" applyFont="1" applyFill="1" applyBorder="1" applyAlignment="1">
      <alignment horizontal="center"/>
    </xf>
    <xf numFmtId="4" fontId="213" fillId="0" borderId="0" xfId="7278" applyNumberFormat="1" applyFont="1" applyFill="1" applyBorder="1" applyAlignment="1">
      <alignment horizontal="center"/>
    </xf>
    <xf numFmtId="0" fontId="35" fillId="0" borderId="0" xfId="4220" applyFont="1"/>
    <xf numFmtId="178" fontId="231" fillId="0" borderId="0" xfId="0" applyNumberFormat="1" applyFont="1" applyFill="1" applyBorder="1" applyAlignment="1">
      <alignment vertical="center" wrapText="1"/>
    </xf>
    <xf numFmtId="0" fontId="209" fillId="19" borderId="99" xfId="0" applyFont="1" applyFill="1" applyBorder="1" applyAlignment="1">
      <alignment horizontal="center" vertical="center" wrapText="1"/>
    </xf>
    <xf numFmtId="0" fontId="209" fillId="19" borderId="99" xfId="0" applyFont="1" applyFill="1" applyBorder="1" applyAlignment="1">
      <alignment horizontal="left" vertical="center" wrapText="1"/>
    </xf>
    <xf numFmtId="0" fontId="198" fillId="0" borderId="99" xfId="0" applyFont="1" applyBorder="1" applyAlignment="1">
      <alignment horizontal="center" vertical="center" wrapText="1"/>
    </xf>
    <xf numFmtId="0" fontId="198" fillId="0" borderId="99" xfId="0" applyFont="1" applyBorder="1" applyAlignment="1">
      <alignment vertical="center" wrapText="1"/>
    </xf>
    <xf numFmtId="0" fontId="198" fillId="0" borderId="99" xfId="0" applyFont="1" applyBorder="1" applyAlignment="1">
      <alignment horizontal="left" vertical="center" wrapText="1"/>
    </xf>
    <xf numFmtId="0" fontId="153" fillId="0" borderId="13" xfId="0" applyFont="1" applyFill="1" applyBorder="1" applyAlignment="1">
      <alignment horizontal="left"/>
    </xf>
    <xf numFmtId="0" fontId="163" fillId="0" borderId="0" xfId="43" applyFont="1" applyAlignment="1">
      <alignment horizontal="left" vertical="center"/>
    </xf>
    <xf numFmtId="9" fontId="151" fillId="0" borderId="14" xfId="50" applyFont="1" applyFill="1" applyBorder="1" applyAlignment="1">
      <alignment horizontal="center" vertical="center"/>
    </xf>
    <xf numFmtId="1" fontId="150" fillId="32" borderId="99" xfId="821" applyNumberFormat="1" applyFont="1" applyFill="1" applyBorder="1" applyAlignment="1">
      <alignment horizontal="center" vertical="center"/>
    </xf>
    <xf numFmtId="1" fontId="170" fillId="32" borderId="99" xfId="821" applyNumberFormat="1" applyFont="1" applyFill="1" applyBorder="1" applyAlignment="1">
      <alignment horizontal="center" vertical="center"/>
    </xf>
    <xf numFmtId="0" fontId="0" fillId="0" borderId="0" xfId="0" applyFont="1" applyFill="1"/>
    <xf numFmtId="0" fontId="150" fillId="21" borderId="99" xfId="0" applyFont="1" applyFill="1" applyBorder="1"/>
    <xf numFmtId="9" fontId="176" fillId="21" borderId="75" xfId="50" applyFont="1" applyFill="1" applyBorder="1"/>
    <xf numFmtId="9" fontId="176" fillId="21" borderId="12" xfId="50" applyFont="1" applyFill="1" applyBorder="1"/>
    <xf numFmtId="165" fontId="123" fillId="0" borderId="0" xfId="3940" applyFont="1" applyFill="1" applyBorder="1" applyAlignment="1">
      <alignment horizontal="center" vertical="center"/>
    </xf>
    <xf numFmtId="0" fontId="183" fillId="36" borderId="99" xfId="0" applyFont="1" applyFill="1" applyBorder="1" applyAlignment="1">
      <alignment horizontal="center"/>
    </xf>
    <xf numFmtId="0" fontId="151" fillId="0" borderId="99" xfId="59" applyFont="1" applyBorder="1" applyAlignment="1">
      <alignment horizontal="right" vertical="center" indent="1"/>
    </xf>
    <xf numFmtId="0" fontId="151" fillId="0" borderId="99" xfId="59" applyFont="1" applyFill="1" applyBorder="1" applyAlignment="1">
      <alignment horizontal="right" vertical="center" indent="1"/>
    </xf>
    <xf numFmtId="3" fontId="151" fillId="0" borderId="99" xfId="59" applyNumberFormat="1" applyFont="1" applyFill="1" applyBorder="1" applyAlignment="1">
      <alignment horizontal="right" vertical="center" indent="1"/>
    </xf>
    <xf numFmtId="0" fontId="151" fillId="0" borderId="0" xfId="59" applyFont="1" applyBorder="1"/>
    <xf numFmtId="0" fontId="151" fillId="0" borderId="0" xfId="59" applyFont="1" applyFill="1" applyBorder="1" applyAlignment="1">
      <alignment horizontal="right" vertical="center" indent="1"/>
    </xf>
    <xf numFmtId="0" fontId="151" fillId="0" borderId="0" xfId="59" applyFont="1" applyBorder="1" applyAlignment="1">
      <alignment horizontal="right" vertical="center" indent="1"/>
    </xf>
    <xf numFmtId="0" fontId="150" fillId="0" borderId="0" xfId="59" applyFont="1" applyBorder="1"/>
    <xf numFmtId="0" fontId="150" fillId="0" borderId="0" xfId="59" applyFont="1" applyFill="1" applyBorder="1"/>
    <xf numFmtId="0" fontId="151" fillId="0" borderId="0" xfId="59" applyFont="1" applyFill="1" applyBorder="1"/>
    <xf numFmtId="0" fontId="151" fillId="0" borderId="99" xfId="59" applyFont="1" applyBorder="1"/>
    <xf numFmtId="0" fontId="150" fillId="0" borderId="99" xfId="59" applyFont="1" applyBorder="1"/>
    <xf numFmtId="0" fontId="150" fillId="0" borderId="99" xfId="59" applyFont="1" applyFill="1" applyBorder="1" applyAlignment="1">
      <alignment horizontal="right" vertical="center" indent="1"/>
    </xf>
    <xf numFmtId="0" fontId="183" fillId="36" borderId="99" xfId="59" applyFont="1" applyFill="1" applyBorder="1"/>
    <xf numFmtId="0" fontId="151" fillId="0" borderId="99" xfId="59" applyFont="1" applyFill="1" applyBorder="1"/>
    <xf numFmtId="2" fontId="154" fillId="0" borderId="99" xfId="0" applyNumberFormat="1" applyFont="1" applyBorder="1" applyAlignment="1">
      <alignment horizontal="center" vertical="center"/>
    </xf>
    <xf numFmtId="2" fontId="154" fillId="19" borderId="99" xfId="0" applyNumberFormat="1" applyFont="1" applyFill="1" applyBorder="1" applyAlignment="1">
      <alignment horizontal="center" vertical="center"/>
    </xf>
    <xf numFmtId="2" fontId="154" fillId="0" borderId="99" xfId="0" applyNumberFormat="1" applyFont="1" applyBorder="1" applyAlignment="1">
      <alignment horizontal="center"/>
    </xf>
    <xf numFmtId="2" fontId="154" fillId="19" borderId="99" xfId="0" applyNumberFormat="1" applyFont="1" applyFill="1" applyBorder="1" applyAlignment="1">
      <alignment horizontal="center"/>
    </xf>
    <xf numFmtId="0" fontId="183" fillId="31" borderId="99" xfId="0" applyFont="1" applyFill="1" applyBorder="1" applyAlignment="1">
      <alignment horizontal="center" vertical="center"/>
    </xf>
    <xf numFmtId="4" fontId="150" fillId="32" borderId="99" xfId="0" applyNumberFormat="1" applyFont="1" applyFill="1" applyBorder="1" applyAlignment="1">
      <alignment horizontal="center"/>
    </xf>
    <xf numFmtId="4" fontId="150" fillId="19" borderId="99" xfId="0" applyNumberFormat="1" applyFont="1" applyFill="1" applyBorder="1" applyAlignment="1">
      <alignment horizontal="center"/>
    </xf>
    <xf numFmtId="0" fontId="150" fillId="0" borderId="99" xfId="7216" applyFont="1" applyFill="1" applyBorder="1" applyAlignment="1">
      <alignment horizontal="center" vertical="center" wrapText="1"/>
    </xf>
    <xf numFmtId="0" fontId="154" fillId="0" borderId="99" xfId="3799" applyFont="1" applyBorder="1" applyAlignment="1">
      <alignment horizontal="center" vertical="center"/>
    </xf>
    <xf numFmtId="0" fontId="154" fillId="32" borderId="99" xfId="4218" applyFont="1" applyFill="1" applyBorder="1" applyAlignment="1">
      <alignment horizontal="center"/>
    </xf>
    <xf numFmtId="0" fontId="126" fillId="0" borderId="0" xfId="0" applyFont="1" applyFill="1" applyBorder="1"/>
    <xf numFmtId="9" fontId="126" fillId="0" borderId="0" xfId="50" applyFont="1" applyFill="1" applyBorder="1"/>
    <xf numFmtId="0" fontId="183" fillId="0" borderId="99" xfId="59" applyFont="1" applyFill="1" applyBorder="1" applyAlignment="1">
      <alignment horizontal="center" vertical="center"/>
    </xf>
    <xf numFmtId="0" fontId="150" fillId="18" borderId="99" xfId="0" applyFont="1" applyFill="1" applyBorder="1" applyAlignment="1">
      <alignment horizontal="center"/>
    </xf>
    <xf numFmtId="3" fontId="151" fillId="18" borderId="99" xfId="0" applyNumberFormat="1" applyFont="1" applyFill="1" applyBorder="1" applyAlignment="1">
      <alignment horizontal="center"/>
    </xf>
    <xf numFmtId="3" fontId="151" fillId="0" borderId="99" xfId="0" applyNumberFormat="1" applyFont="1" applyFill="1" applyBorder="1" applyAlignment="1">
      <alignment horizontal="center"/>
    </xf>
    <xf numFmtId="3" fontId="34" fillId="0" borderId="99" xfId="0" applyNumberFormat="1" applyFont="1" applyFill="1" applyBorder="1" applyAlignment="1">
      <alignment horizontal="center"/>
    </xf>
    <xf numFmtId="3" fontId="154" fillId="32" borderId="99" xfId="0" applyNumberFormat="1" applyFont="1" applyFill="1" applyBorder="1" applyAlignment="1">
      <alignment horizontal="center"/>
    </xf>
    <xf numFmtId="0" fontId="170" fillId="19" borderId="99" xfId="0" applyFont="1" applyFill="1" applyBorder="1" applyAlignment="1">
      <alignment horizontal="center"/>
    </xf>
    <xf numFmtId="3" fontId="176" fillId="19" borderId="99" xfId="0" applyNumberFormat="1" applyFont="1" applyFill="1" applyBorder="1" applyAlignment="1">
      <alignment horizontal="center"/>
    </xf>
    <xf numFmtId="3" fontId="170" fillId="19" borderId="99" xfId="0" applyNumberFormat="1" applyFont="1" applyFill="1" applyBorder="1" applyAlignment="1">
      <alignment horizontal="center"/>
    </xf>
    <xf numFmtId="3" fontId="150" fillId="32" borderId="99" xfId="0" applyNumberFormat="1" applyFont="1" applyFill="1" applyBorder="1" applyAlignment="1">
      <alignment horizontal="center"/>
    </xf>
    <xf numFmtId="9" fontId="151" fillId="18" borderId="99" xfId="50" applyFont="1" applyFill="1" applyBorder="1" applyAlignment="1">
      <alignment horizontal="center"/>
    </xf>
    <xf numFmtId="9" fontId="151" fillId="0" borderId="99" xfId="50" applyFont="1" applyFill="1" applyBorder="1" applyAlignment="1">
      <alignment horizontal="center"/>
    </xf>
    <xf numFmtId="9" fontId="150" fillId="32" borderId="99" xfId="50" applyFont="1" applyFill="1" applyBorder="1" applyAlignment="1">
      <alignment horizontal="center"/>
    </xf>
    <xf numFmtId="9" fontId="176" fillId="19" borderId="99" xfId="50" applyFont="1" applyFill="1" applyBorder="1" applyAlignment="1">
      <alignment horizontal="center"/>
    </xf>
    <xf numFmtId="9" fontId="170" fillId="19" borderId="99" xfId="50" applyFont="1" applyFill="1" applyBorder="1" applyAlignment="1">
      <alignment horizontal="center"/>
    </xf>
    <xf numFmtId="180" fontId="244" fillId="0" borderId="99" xfId="59" applyNumberFormat="1" applyFont="1" applyFill="1" applyBorder="1" applyAlignment="1">
      <alignment horizontal="center" vertical="center"/>
    </xf>
    <xf numFmtId="184" fontId="151" fillId="0" borderId="0" xfId="59" applyNumberFormat="1" applyFont="1" applyBorder="1"/>
    <xf numFmtId="0" fontId="230" fillId="36" borderId="99" xfId="7219" applyFont="1" applyFill="1" applyBorder="1" applyAlignment="1">
      <alignment horizontal="center" vertical="center" wrapText="1"/>
    </xf>
    <xf numFmtId="0" fontId="183" fillId="36" borderId="99" xfId="7218" applyFont="1" applyFill="1" applyBorder="1" applyAlignment="1">
      <alignment horizontal="center" vertical="center"/>
    </xf>
    <xf numFmtId="0" fontId="154" fillId="32" borderId="99" xfId="7218" applyFont="1" applyFill="1" applyBorder="1" applyAlignment="1">
      <alignment horizontal="center" vertical="center"/>
    </xf>
    <xf numFmtId="0" fontId="149" fillId="0" borderId="99" xfId="7218" applyFont="1" applyBorder="1" applyAlignment="1">
      <alignment horizontal="center" vertical="center"/>
    </xf>
    <xf numFmtId="0" fontId="30" fillId="0" borderId="0" xfId="7240" applyFont="1"/>
    <xf numFmtId="0" fontId="172" fillId="0" borderId="0" xfId="4219" applyFont="1" applyAlignment="1">
      <alignment horizontal="left"/>
    </xf>
    <xf numFmtId="0" fontId="30" fillId="0" borderId="0" xfId="7211" applyFont="1" applyAlignment="1">
      <alignment horizontal="left"/>
    </xf>
    <xf numFmtId="0" fontId="206" fillId="0" borderId="0" xfId="0" applyFont="1" applyBorder="1" applyAlignment="1">
      <alignment horizontal="left" vertical="center"/>
    </xf>
    <xf numFmtId="0" fontId="155" fillId="0" borderId="0" xfId="2237" applyFont="1" applyBorder="1" applyAlignment="1">
      <alignment horizontal="left"/>
    </xf>
    <xf numFmtId="0" fontId="235" fillId="31" borderId="99" xfId="7283" applyFont="1" applyFill="1" applyBorder="1" applyAlignment="1">
      <alignment horizontal="center" vertical="center" wrapText="1"/>
    </xf>
    <xf numFmtId="0" fontId="235" fillId="31" borderId="99" xfId="7284" applyFont="1" applyFill="1" applyBorder="1" applyAlignment="1">
      <alignment horizontal="center" vertical="center"/>
    </xf>
    <xf numFmtId="0" fontId="120" fillId="0" borderId="0" xfId="2237" applyFill="1"/>
    <xf numFmtId="0" fontId="204" fillId="0" borderId="99" xfId="7284" applyFont="1" applyBorder="1" applyAlignment="1">
      <alignment horizontal="center"/>
    </xf>
    <xf numFmtId="0" fontId="203" fillId="0" borderId="99" xfId="7284" applyFont="1" applyFill="1" applyBorder="1" applyAlignment="1">
      <alignment horizontal="center"/>
    </xf>
    <xf numFmtId="0" fontId="120" fillId="0" borderId="0" xfId="2237" applyFont="1"/>
    <xf numFmtId="0" fontId="120" fillId="0" borderId="0" xfId="2237" applyFont="1" applyFill="1"/>
    <xf numFmtId="0" fontId="120" fillId="0" borderId="0" xfId="2237" applyFont="1" applyFill="1" applyBorder="1"/>
    <xf numFmtId="186" fontId="120" fillId="0" borderId="0" xfId="60" applyNumberFormat="1" applyFont="1" applyFill="1" applyBorder="1"/>
    <xf numFmtId="186" fontId="203" fillId="0" borderId="10" xfId="60" applyNumberFormat="1" applyFont="1" applyFill="1" applyBorder="1"/>
    <xf numFmtId="0" fontId="183" fillId="36" borderId="99" xfId="59" applyFont="1" applyFill="1" applyBorder="1" applyAlignment="1">
      <alignment horizontal="center" vertical="center" wrapText="1"/>
    </xf>
    <xf numFmtId="3" fontId="74" fillId="0" borderId="0" xfId="4221" applyNumberFormat="1"/>
    <xf numFmtId="0" fontId="183" fillId="36" borderId="0" xfId="4221" applyFont="1" applyFill="1" applyBorder="1" applyAlignment="1">
      <alignment horizontal="center" vertical="center" wrapText="1"/>
    </xf>
    <xf numFmtId="0" fontId="28" fillId="0" borderId="0" xfId="4221" applyFont="1"/>
    <xf numFmtId="9" fontId="154" fillId="32" borderId="99" xfId="4221" applyNumberFormat="1" applyFont="1" applyFill="1" applyBorder="1" applyAlignment="1">
      <alignment horizontal="center"/>
    </xf>
    <xf numFmtId="0" fontId="154" fillId="19" borderId="15" xfId="4221" applyFont="1" applyFill="1" applyBorder="1" applyAlignment="1">
      <alignment vertical="center" wrapText="1"/>
    </xf>
    <xf numFmtId="9" fontId="28" fillId="0" borderId="85" xfId="4221" applyNumberFormat="1" applyFont="1" applyFill="1" applyBorder="1" applyAlignment="1">
      <alignment horizontal="center"/>
    </xf>
    <xf numFmtId="9" fontId="154" fillId="19" borderId="15" xfId="4221" applyNumberFormat="1" applyFont="1" applyFill="1" applyBorder="1" applyAlignment="1">
      <alignment horizontal="center"/>
    </xf>
    <xf numFmtId="9" fontId="154" fillId="19" borderId="99" xfId="4221" applyNumberFormat="1" applyFont="1" applyFill="1" applyBorder="1" applyAlignment="1">
      <alignment horizontal="center"/>
    </xf>
    <xf numFmtId="9" fontId="28" fillId="0" borderId="99" xfId="4221" applyNumberFormat="1" applyFont="1" applyFill="1" applyBorder="1" applyAlignment="1">
      <alignment horizontal="center"/>
    </xf>
    <xf numFmtId="3" fontId="151" fillId="0" borderId="15" xfId="59" applyNumberFormat="1" applyFont="1" applyBorder="1" applyAlignment="1">
      <alignment horizontal="center" vertical="center"/>
    </xf>
    <xf numFmtId="3" fontId="151" fillId="18" borderId="15" xfId="59" applyNumberFormat="1" applyFont="1" applyFill="1" applyBorder="1" applyAlignment="1">
      <alignment horizontal="center" vertical="center"/>
    </xf>
    <xf numFmtId="3" fontId="151" fillId="0" borderId="15" xfId="59" applyNumberFormat="1" applyFont="1" applyFill="1" applyBorder="1" applyAlignment="1">
      <alignment horizontal="center" vertical="center"/>
    </xf>
    <xf numFmtId="0" fontId="151" fillId="0" borderId="15" xfId="59" applyFont="1" applyFill="1" applyBorder="1" applyAlignment="1">
      <alignment horizontal="center" vertical="center"/>
    </xf>
    <xf numFmtId="1" fontId="150" fillId="32" borderId="15" xfId="59" applyNumberFormat="1" applyFont="1" applyFill="1" applyBorder="1" applyAlignment="1">
      <alignment horizontal="center" vertical="center"/>
    </xf>
    <xf numFmtId="3" fontId="154" fillId="32" borderId="99" xfId="50" applyNumberFormat="1" applyFont="1" applyFill="1" applyBorder="1" applyAlignment="1">
      <alignment horizontal="center"/>
    </xf>
    <xf numFmtId="3" fontId="154" fillId="32" borderId="99" xfId="631" applyNumberFormat="1" applyFont="1" applyFill="1" applyBorder="1" applyAlignment="1">
      <alignment horizontal="center"/>
    </xf>
    <xf numFmtId="1" fontId="28" fillId="0" borderId="99" xfId="50" applyNumberFormat="1" applyFont="1" applyFill="1" applyBorder="1" applyAlignment="1">
      <alignment horizontal="center"/>
    </xf>
    <xf numFmtId="0" fontId="28" fillId="0" borderId="99" xfId="631" applyFont="1" applyFill="1" applyBorder="1" applyAlignment="1">
      <alignment horizontal="center"/>
    </xf>
    <xf numFmtId="9" fontId="28" fillId="0" borderId="99" xfId="50" applyFont="1" applyFill="1" applyBorder="1" applyAlignment="1">
      <alignment horizontal="center"/>
    </xf>
    <xf numFmtId="9" fontId="158" fillId="0" borderId="89" xfId="50" applyFont="1" applyFill="1" applyBorder="1" applyAlignment="1">
      <alignment horizontal="center" vertical="center"/>
    </xf>
    <xf numFmtId="9" fontId="151" fillId="0" borderId="89" xfId="50" applyFont="1" applyFill="1" applyBorder="1" applyAlignment="1">
      <alignment horizontal="center" vertical="center"/>
    </xf>
    <xf numFmtId="9" fontId="150" fillId="32" borderId="89" xfId="50" applyFont="1" applyFill="1" applyBorder="1" applyAlignment="1">
      <alignment horizontal="center" vertical="center"/>
    </xf>
    <xf numFmtId="9" fontId="158" fillId="0" borderId="15" xfId="50" applyFont="1" applyFill="1" applyBorder="1" applyAlignment="1">
      <alignment horizontal="center" vertical="center"/>
    </xf>
    <xf numFmtId="9" fontId="151" fillId="0" borderId="15" xfId="50" applyFont="1" applyFill="1" applyBorder="1" applyAlignment="1">
      <alignment horizontal="center" vertical="center"/>
    </xf>
    <xf numFmtId="9" fontId="150" fillId="32" borderId="15" xfId="50" applyFont="1" applyFill="1" applyBorder="1" applyAlignment="1">
      <alignment horizontal="center" vertical="center"/>
    </xf>
    <xf numFmtId="9" fontId="158" fillId="0" borderId="98" xfId="50" applyFont="1" applyFill="1" applyBorder="1" applyAlignment="1">
      <alignment horizontal="center" vertical="center"/>
    </xf>
    <xf numFmtId="9" fontId="151" fillId="0" borderId="98" xfId="50" applyFont="1" applyFill="1" applyBorder="1" applyAlignment="1">
      <alignment horizontal="center" vertical="center"/>
    </xf>
    <xf numFmtId="9" fontId="150" fillId="0" borderId="98" xfId="50" applyFont="1" applyFill="1" applyBorder="1" applyAlignment="1">
      <alignment horizontal="center" vertical="center"/>
    </xf>
    <xf numFmtId="9" fontId="27" fillId="0" borderId="99" xfId="50" applyFont="1" applyFill="1" applyBorder="1" applyAlignment="1">
      <alignment horizontal="center"/>
    </xf>
    <xf numFmtId="0" fontId="154" fillId="32" borderId="99" xfId="4218" applyNumberFormat="1" applyFont="1" applyFill="1" applyBorder="1" applyAlignment="1">
      <alignment horizontal="center"/>
    </xf>
    <xf numFmtId="0" fontId="170" fillId="33" borderId="99" xfId="3799" applyFont="1" applyFill="1" applyBorder="1" applyAlignment="1">
      <alignment vertical="center"/>
    </xf>
    <xf numFmtId="0" fontId="154" fillId="32" borderId="99" xfId="3799" applyFont="1" applyFill="1" applyBorder="1" applyAlignment="1">
      <alignment horizontal="center" vertical="center"/>
    </xf>
    <xf numFmtId="0" fontId="176" fillId="33" borderId="99" xfId="3799" applyFont="1" applyFill="1" applyBorder="1" applyAlignment="1">
      <alignment horizontal="center" vertical="center"/>
    </xf>
    <xf numFmtId="0" fontId="170" fillId="33" borderId="99" xfId="3799" applyFont="1" applyFill="1" applyBorder="1" applyAlignment="1">
      <alignment horizontal="center" vertical="center"/>
    </xf>
    <xf numFmtId="0" fontId="170" fillId="19" borderId="99" xfId="3799" applyFont="1" applyFill="1" applyBorder="1" applyAlignment="1">
      <alignment horizontal="center" vertical="center"/>
    </xf>
    <xf numFmtId="0" fontId="170" fillId="19" borderId="99" xfId="4218" applyFont="1" applyFill="1" applyBorder="1" applyAlignment="1">
      <alignment horizontal="center"/>
    </xf>
    <xf numFmtId="0" fontId="235" fillId="31" borderId="99" xfId="629" applyFont="1" applyFill="1" applyBorder="1" applyAlignment="1">
      <alignment horizontal="center" vertical="center" wrapText="1"/>
    </xf>
    <xf numFmtId="0" fontId="183" fillId="31" borderId="99" xfId="629" applyFont="1" applyFill="1" applyBorder="1" applyAlignment="1">
      <alignment horizontal="center" vertical="center" wrapText="1"/>
    </xf>
    <xf numFmtId="3" fontId="151" fillId="0" borderId="99" xfId="626" applyNumberFormat="1" applyFont="1" applyFill="1" applyBorder="1" applyAlignment="1">
      <alignment horizontal="right" vertical="center" indent="1"/>
    </xf>
    <xf numFmtId="3" fontId="150" fillId="32" borderId="99" xfId="626" applyNumberFormat="1" applyFont="1" applyFill="1" applyBorder="1" applyAlignment="1">
      <alignment horizontal="right" vertical="center" indent="1"/>
    </xf>
    <xf numFmtId="0" fontId="170" fillId="19" borderId="99" xfId="629" applyFont="1" applyFill="1" applyBorder="1" applyAlignment="1">
      <alignment horizontal="center" vertical="center"/>
    </xf>
    <xf numFmtId="3" fontId="176" fillId="19" borderId="99" xfId="626" applyNumberFormat="1" applyFont="1" applyFill="1" applyBorder="1" applyAlignment="1">
      <alignment horizontal="right" vertical="center" indent="1"/>
    </xf>
    <xf numFmtId="3" fontId="170" fillId="19" borderId="99" xfId="626" applyNumberFormat="1" applyFont="1" applyFill="1" applyBorder="1" applyAlignment="1">
      <alignment horizontal="right" vertical="center" indent="1"/>
    </xf>
    <xf numFmtId="9" fontId="154" fillId="32" borderId="99" xfId="50" applyFont="1" applyFill="1" applyBorder="1"/>
    <xf numFmtId="3" fontId="26" fillId="0" borderId="99" xfId="0" applyNumberFormat="1" applyFont="1" applyFill="1" applyBorder="1" applyAlignment="1">
      <alignment horizontal="center"/>
    </xf>
    <xf numFmtId="9" fontId="150" fillId="32" borderId="99" xfId="50" applyFont="1" applyFill="1" applyBorder="1"/>
    <xf numFmtId="9" fontId="170" fillId="21" borderId="99" xfId="50" applyFont="1" applyFill="1" applyBorder="1"/>
    <xf numFmtId="185" fontId="151" fillId="0" borderId="103" xfId="59" applyNumberFormat="1" applyFont="1" applyBorder="1" applyAlignment="1">
      <alignment horizontal="left" vertical="top" wrapText="1"/>
    </xf>
    <xf numFmtId="185" fontId="151" fillId="0" borderId="104" xfId="0" applyNumberFormat="1" applyFont="1" applyBorder="1" applyAlignment="1">
      <alignment horizontal="left" vertical="top" wrapText="1"/>
    </xf>
    <xf numFmtId="0" fontId="151" fillId="0" borderId="89" xfId="7216" applyFont="1" applyFill="1" applyBorder="1" applyAlignment="1">
      <alignment vertical="center" wrapText="1"/>
    </xf>
    <xf numFmtId="182" fontId="151" fillId="0" borderId="89" xfId="7216" applyNumberFormat="1" applyFont="1" applyFill="1" applyBorder="1" applyAlignment="1">
      <alignment horizontal="center" vertical="center" wrapText="1"/>
    </xf>
    <xf numFmtId="182" fontId="151" fillId="0" borderId="89" xfId="7216" applyNumberFormat="1" applyFont="1" applyFill="1" applyBorder="1" applyAlignment="1">
      <alignment horizontal="left" vertical="center" wrapText="1"/>
    </xf>
    <xf numFmtId="3" fontId="151" fillId="0" borderId="99" xfId="221" applyNumberFormat="1" applyFont="1" applyBorder="1" applyAlignment="1">
      <alignment horizontal="center" vertical="center"/>
    </xf>
    <xf numFmtId="3" fontId="158" fillId="0" borderId="99" xfId="0" applyNumberFormat="1" applyFont="1" applyBorder="1" applyAlignment="1">
      <alignment horizontal="center" vertical="center" wrapText="1" readingOrder="1"/>
    </xf>
    <xf numFmtId="3" fontId="151" fillId="0" borderId="99" xfId="221" applyNumberFormat="1" applyFont="1" applyBorder="1" applyAlignment="1">
      <alignment horizontal="left" vertical="center" wrapText="1"/>
    </xf>
    <xf numFmtId="3" fontId="151" fillId="0" borderId="99" xfId="221" applyNumberFormat="1" applyFont="1" applyBorder="1" applyAlignment="1">
      <alignment horizontal="center" vertical="center" wrapText="1"/>
    </xf>
    <xf numFmtId="0" fontId="151" fillId="0" borderId="99" xfId="0" applyFont="1" applyBorder="1" applyAlignment="1" applyProtection="1">
      <alignment horizontal="center" vertical="center"/>
      <protection locked="0"/>
    </xf>
    <xf numFmtId="0" fontId="232" fillId="31" borderId="91" xfId="0" applyFont="1" applyFill="1" applyBorder="1" applyAlignment="1">
      <alignment horizontal="center" vertical="center"/>
    </xf>
    <xf numFmtId="0" fontId="232" fillId="31" borderId="91" xfId="0" applyFont="1" applyFill="1" applyBorder="1" applyAlignment="1">
      <alignment horizontal="center" vertical="center" wrapText="1"/>
    </xf>
    <xf numFmtId="0" fontId="214" fillId="0" borderId="0" xfId="7221" applyFont="1" applyFill="1" applyAlignment="1">
      <alignment vertical="center" wrapText="1"/>
    </xf>
    <xf numFmtId="0" fontId="158" fillId="0" borderId="99" xfId="0" applyFont="1" applyBorder="1" applyAlignment="1">
      <alignment vertical="center" wrapText="1"/>
    </xf>
    <xf numFmtId="0" fontId="143" fillId="0" borderId="0" xfId="0" applyFont="1" applyBorder="1" applyAlignment="1">
      <alignment vertical="center" wrapText="1"/>
    </xf>
    <xf numFmtId="0" fontId="143" fillId="0" borderId="0" xfId="0" applyFont="1" applyAlignment="1">
      <alignment vertical="center" wrapText="1"/>
    </xf>
    <xf numFmtId="0" fontId="214" fillId="0" borderId="0" xfId="0" applyFont="1" applyAlignment="1">
      <alignment vertical="center" wrapText="1"/>
    </xf>
    <xf numFmtId="0" fontId="214" fillId="0" borderId="0" xfId="7221" applyFont="1" applyAlignment="1">
      <alignment vertical="center" wrapText="1"/>
    </xf>
    <xf numFmtId="0" fontId="158" fillId="0" borderId="99" xfId="0" applyFont="1" applyBorder="1" applyAlignment="1">
      <alignment horizontal="left" vertical="center"/>
    </xf>
    <xf numFmtId="0" fontId="149" fillId="0" borderId="0" xfId="7221" applyFont="1" applyAlignment="1">
      <alignment vertical="center" wrapText="1"/>
    </xf>
    <xf numFmtId="0" fontId="158" fillId="0" borderId="0" xfId="0" applyFont="1" applyAlignment="1">
      <alignment vertical="center" wrapText="1"/>
    </xf>
    <xf numFmtId="0" fontId="143" fillId="0" borderId="0" xfId="0" applyFont="1" applyFill="1" applyBorder="1" applyAlignment="1">
      <alignment vertical="center" wrapText="1"/>
    </xf>
    <xf numFmtId="0" fontId="143" fillId="0" borderId="0" xfId="0" applyFont="1" applyFill="1" applyAlignment="1">
      <alignment vertical="center" wrapText="1"/>
    </xf>
    <xf numFmtId="0" fontId="214" fillId="0" borderId="0" xfId="0" applyFont="1" applyFill="1" applyAlignment="1">
      <alignment vertical="center" wrapText="1"/>
    </xf>
    <xf numFmtId="0" fontId="245" fillId="0" borderId="99" xfId="0" applyFont="1" applyBorder="1" applyAlignment="1">
      <alignment horizontal="left" vertical="center" wrapText="1"/>
    </xf>
    <xf numFmtId="0" fontId="245" fillId="0" borderId="99" xfId="0" applyFont="1" applyBorder="1" applyAlignment="1">
      <alignment vertical="center" wrapText="1"/>
    </xf>
    <xf numFmtId="0" fontId="245" fillId="0" borderId="99" xfId="0" applyFont="1" applyBorder="1" applyAlignment="1">
      <alignment horizontal="center" vertical="center" wrapText="1"/>
    </xf>
    <xf numFmtId="0" fontId="214" fillId="0" borderId="0" xfId="0" applyFont="1" applyAlignment="1">
      <alignment horizontal="left" vertical="center" wrapText="1"/>
    </xf>
    <xf numFmtId="0" fontId="214" fillId="0" borderId="0" xfId="0" applyFont="1" applyAlignment="1">
      <alignment horizontal="center"/>
    </xf>
    <xf numFmtId="0" fontId="143" fillId="0" borderId="0" xfId="0" applyFont="1" applyBorder="1" applyAlignment="1">
      <alignment vertical="center"/>
    </xf>
    <xf numFmtId="0" fontId="242" fillId="0" borderId="0" xfId="0" applyFont="1" applyAlignment="1">
      <alignment horizontal="left"/>
    </xf>
    <xf numFmtId="0" fontId="183" fillId="31" borderId="85" xfId="59" quotePrefix="1" applyFont="1" applyFill="1" applyBorder="1" applyAlignment="1">
      <alignment vertical="center"/>
    </xf>
    <xf numFmtId="0" fontId="183" fillId="31" borderId="85" xfId="59" applyFont="1" applyFill="1" applyBorder="1" applyAlignment="1">
      <alignment vertical="center"/>
    </xf>
    <xf numFmtId="0" fontId="151" fillId="0" borderId="99" xfId="59" quotePrefix="1" applyFont="1" applyBorder="1" applyAlignment="1">
      <alignment vertical="center"/>
    </xf>
    <xf numFmtId="3" fontId="151" fillId="0" borderId="99" xfId="0" applyNumberFormat="1" applyFont="1" applyBorder="1" applyAlignment="1">
      <alignment vertical="center"/>
    </xf>
    <xf numFmtId="0" fontId="151" fillId="0" borderId="99" xfId="59" applyFont="1" applyBorder="1" applyAlignment="1">
      <alignment vertical="center"/>
    </xf>
    <xf numFmtId="3" fontId="151" fillId="0" borderId="99" xfId="59" applyNumberFormat="1" applyFont="1" applyBorder="1" applyAlignment="1">
      <alignment vertical="center"/>
    </xf>
    <xf numFmtId="0" fontId="151" fillId="0" borderId="99" xfId="59" applyFont="1" applyFill="1" applyBorder="1" applyAlignment="1">
      <alignment vertical="center"/>
    </xf>
    <xf numFmtId="0" fontId="151" fillId="0" borderId="99" xfId="59" quotePrefix="1" applyFont="1" applyFill="1" applyBorder="1" applyAlignment="1">
      <alignment vertical="center"/>
    </xf>
    <xf numFmtId="0" fontId="154" fillId="27" borderId="99" xfId="7266" applyFont="1" applyFill="1" applyBorder="1" applyAlignment="1">
      <alignment horizontal="center" vertical="center" wrapText="1"/>
    </xf>
    <xf numFmtId="0" fontId="151" fillId="27" borderId="99" xfId="7266" applyFont="1" applyFill="1" applyBorder="1" applyAlignment="1">
      <alignment horizontal="center"/>
    </xf>
    <xf numFmtId="14" fontId="151" fillId="27" borderId="99" xfId="7266" applyNumberFormat="1" applyFont="1" applyFill="1" applyBorder="1" applyAlignment="1">
      <alignment horizontal="center"/>
    </xf>
    <xf numFmtId="0" fontId="151" fillId="27" borderId="99" xfId="0" applyFont="1" applyFill="1" applyBorder="1" applyAlignment="1">
      <alignment horizontal="center"/>
    </xf>
    <xf numFmtId="14" fontId="151" fillId="27" borderId="99" xfId="0" applyNumberFormat="1" applyFont="1" applyFill="1" applyBorder="1" applyAlignment="1">
      <alignment horizontal="center"/>
    </xf>
    <xf numFmtId="0" fontId="151" fillId="27" borderId="99" xfId="0" applyFont="1" applyFill="1" applyBorder="1"/>
    <xf numFmtId="0" fontId="151" fillId="27" borderId="99" xfId="59" applyFont="1" applyFill="1" applyBorder="1" applyAlignment="1">
      <alignment horizontal="center"/>
    </xf>
    <xf numFmtId="0" fontId="154" fillId="29" borderId="99" xfId="7266" applyFont="1" applyFill="1" applyBorder="1" applyAlignment="1">
      <alignment horizontal="center" vertical="center" wrapText="1"/>
    </xf>
    <xf numFmtId="0" fontId="151" fillId="29" borderId="99" xfId="7266" applyFont="1" applyFill="1" applyBorder="1" applyAlignment="1">
      <alignment horizontal="center"/>
    </xf>
    <xf numFmtId="0" fontId="151" fillId="29" borderId="99" xfId="7266" applyFont="1" applyFill="1" applyBorder="1"/>
    <xf numFmtId="0" fontId="245" fillId="29" borderId="99" xfId="0" applyFont="1" applyFill="1" applyBorder="1" applyAlignment="1">
      <alignment horizontal="center"/>
    </xf>
    <xf numFmtId="0" fontId="154" fillId="27" borderId="99" xfId="7269" applyFont="1" applyFill="1" applyBorder="1" applyAlignment="1">
      <alignment horizontal="center" vertical="center" wrapText="1"/>
    </xf>
    <xf numFmtId="0" fontId="151" fillId="27" borderId="99" xfId="7269" applyFont="1" applyFill="1" applyBorder="1" applyAlignment="1">
      <alignment horizontal="center"/>
    </xf>
    <xf numFmtId="0" fontId="151" fillId="27" borderId="99" xfId="7269" applyFont="1" applyFill="1" applyBorder="1"/>
    <xf numFmtId="0" fontId="154" fillId="29" borderId="99" xfId="7269" applyFont="1" applyFill="1" applyBorder="1" applyAlignment="1">
      <alignment horizontal="center" vertical="center" wrapText="1"/>
    </xf>
    <xf numFmtId="14" fontId="151" fillId="29" borderId="99" xfId="7269" applyNumberFormat="1" applyFont="1" applyFill="1" applyBorder="1" applyAlignment="1">
      <alignment horizontal="center"/>
    </xf>
    <xf numFmtId="0" fontId="151" fillId="29" borderId="99" xfId="7269" applyFont="1" applyFill="1" applyBorder="1" applyAlignment="1">
      <alignment horizontal="center"/>
    </xf>
    <xf numFmtId="0" fontId="151" fillId="29" borderId="99" xfId="7269" applyFont="1" applyFill="1" applyBorder="1"/>
    <xf numFmtId="14" fontId="151" fillId="27" borderId="99" xfId="7269" applyNumberFormat="1" applyFont="1" applyFill="1" applyBorder="1" applyAlignment="1">
      <alignment horizontal="center"/>
    </xf>
    <xf numFmtId="0" fontId="152" fillId="0" borderId="99" xfId="0" applyFont="1" applyFill="1" applyBorder="1" applyAlignment="1">
      <alignment vertical="center"/>
    </xf>
    <xf numFmtId="0" fontId="152" fillId="0" borderId="99" xfId="0" applyFont="1" applyFill="1" applyBorder="1" applyAlignment="1">
      <alignment horizontal="center" vertical="center"/>
    </xf>
    <xf numFmtId="178" fontId="152" fillId="0" borderId="99" xfId="0" applyNumberFormat="1" applyFont="1" applyFill="1" applyBorder="1" applyAlignment="1">
      <alignment horizontal="center" vertical="center" wrapText="1"/>
    </xf>
    <xf numFmtId="178" fontId="159" fillId="19" borderId="99" xfId="0" applyNumberFormat="1" applyFont="1" applyFill="1" applyBorder="1" applyAlignment="1">
      <alignment horizontal="center" vertical="center" wrapText="1"/>
    </xf>
    <xf numFmtId="1" fontId="151" fillId="0" borderId="85" xfId="59" applyNumberFormat="1" applyFont="1" applyFill="1" applyBorder="1" applyAlignment="1">
      <alignment horizontal="center" vertical="center"/>
    </xf>
    <xf numFmtId="1" fontId="151" fillId="0" borderId="99" xfId="59" applyNumberFormat="1" applyFont="1" applyFill="1" applyBorder="1" applyAlignment="1">
      <alignment horizontal="center" vertical="center"/>
    </xf>
    <xf numFmtId="0" fontId="120" fillId="0" borderId="0" xfId="59" applyFont="1" applyFill="1" applyAlignment="1">
      <alignment vertical="center"/>
    </xf>
    <xf numFmtId="9" fontId="120" fillId="0" borderId="0" xfId="50" applyFont="1" applyFill="1" applyBorder="1" applyAlignment="1">
      <alignment horizontal="center" vertical="center"/>
    </xf>
    <xf numFmtId="0" fontId="120" fillId="0" borderId="0" xfId="59" applyFont="1" applyFill="1" applyBorder="1" applyAlignment="1">
      <alignment vertical="center"/>
    </xf>
    <xf numFmtId="0" fontId="151" fillId="0" borderId="0" xfId="59" applyFont="1"/>
    <xf numFmtId="0" fontId="151" fillId="0" borderId="0" xfId="59" applyFont="1" applyBorder="1" applyAlignment="1">
      <alignment horizontal="center" vertical="center"/>
    </xf>
    <xf numFmtId="0" fontId="183" fillId="0" borderId="0" xfId="59" applyFont="1" applyFill="1" applyBorder="1" applyAlignment="1">
      <alignment horizontal="center" vertical="center"/>
    </xf>
    <xf numFmtId="0" fontId="151" fillId="0" borderId="99" xfId="59" applyFont="1" applyBorder="1" applyAlignment="1">
      <alignment horizontal="right" vertical="center"/>
    </xf>
    <xf numFmtId="0" fontId="151" fillId="0" borderId="0" xfId="59" applyFont="1" applyBorder="1" applyAlignment="1">
      <alignment horizontal="right" vertical="center"/>
    </xf>
    <xf numFmtId="0" fontId="151" fillId="0" borderId="0" xfId="59" applyFont="1" applyBorder="1" applyAlignment="1">
      <alignment vertical="center"/>
    </xf>
    <xf numFmtId="3" fontId="150" fillId="0" borderId="99" xfId="59" applyNumberFormat="1" applyFont="1" applyBorder="1"/>
    <xf numFmtId="3" fontId="150" fillId="0" borderId="99" xfId="59" applyNumberFormat="1" applyFont="1" applyFill="1" applyBorder="1" applyAlignment="1">
      <alignment horizontal="right" vertical="center" indent="1"/>
    </xf>
    <xf numFmtId="0" fontId="151" fillId="0" borderId="0" xfId="59" applyFont="1" applyBorder="1" applyAlignment="1">
      <alignment horizontal="left" vertical="center"/>
    </xf>
    <xf numFmtId="9" fontId="39" fillId="0" borderId="85" xfId="4222" applyFont="1" applyFill="1" applyBorder="1" applyAlignment="1">
      <alignment horizontal="center" vertical="center" wrapText="1"/>
    </xf>
    <xf numFmtId="0" fontId="39" fillId="0" borderId="85" xfId="4221" applyFont="1" applyFill="1" applyBorder="1" applyAlignment="1">
      <alignment horizontal="center"/>
    </xf>
    <xf numFmtId="0" fontId="126" fillId="0" borderId="0" xfId="59" applyFont="1" applyBorder="1" applyAlignment="1">
      <alignment vertical="center"/>
    </xf>
    <xf numFmtId="176" fontId="150" fillId="32" borderId="99" xfId="0" applyNumberFormat="1" applyFont="1" applyFill="1" applyBorder="1"/>
    <xf numFmtId="176" fontId="159" fillId="32" borderId="99" xfId="0" applyNumberFormat="1" applyFont="1" applyFill="1" applyBorder="1"/>
    <xf numFmtId="3" fontId="151" fillId="19" borderId="85" xfId="59" applyNumberFormat="1" applyFont="1" applyFill="1" applyBorder="1" applyAlignment="1">
      <alignment horizontal="center" vertical="center"/>
    </xf>
    <xf numFmtId="3" fontId="170" fillId="19" borderId="85" xfId="48" applyNumberFormat="1" applyFont="1" applyFill="1" applyBorder="1" applyAlignment="1">
      <alignment horizontal="center" wrapText="1"/>
    </xf>
    <xf numFmtId="3" fontId="170" fillId="19" borderId="85" xfId="59" applyNumberFormat="1" applyFont="1" applyFill="1" applyBorder="1" applyAlignment="1">
      <alignment horizontal="center" vertical="center"/>
    </xf>
    <xf numFmtId="3" fontId="151" fillId="19" borderId="99" xfId="59" applyNumberFormat="1" applyFont="1" applyFill="1" applyBorder="1" applyAlignment="1">
      <alignment horizontal="center" vertical="center"/>
    </xf>
    <xf numFmtId="3" fontId="170" fillId="19" borderId="99" xfId="59" applyNumberFormat="1" applyFont="1" applyFill="1" applyBorder="1" applyAlignment="1">
      <alignment horizontal="center" vertical="center"/>
    </xf>
    <xf numFmtId="9" fontId="151" fillId="19" borderId="99" xfId="50" applyFont="1" applyFill="1" applyBorder="1" applyAlignment="1">
      <alignment horizontal="center" vertical="center"/>
    </xf>
    <xf numFmtId="9" fontId="170" fillId="19" borderId="99" xfId="50" applyFont="1" applyFill="1" applyBorder="1" applyAlignment="1">
      <alignment horizontal="center" wrapText="1"/>
    </xf>
    <xf numFmtId="9" fontId="170" fillId="19" borderId="99" xfId="50" applyFont="1" applyFill="1" applyBorder="1" applyAlignment="1">
      <alignment horizontal="center" vertical="center"/>
    </xf>
    <xf numFmtId="9" fontId="150" fillId="19" borderId="99" xfId="50" applyFont="1" applyFill="1" applyBorder="1" applyAlignment="1">
      <alignment horizontal="center" vertical="center"/>
    </xf>
    <xf numFmtId="9" fontId="170" fillId="19" borderId="99" xfId="50" applyNumberFormat="1" applyFont="1" applyFill="1" applyBorder="1" applyAlignment="1">
      <alignment horizontal="center" vertical="center"/>
    </xf>
    <xf numFmtId="9" fontId="170" fillId="19" borderId="99" xfId="50" applyFont="1" applyFill="1" applyBorder="1" applyAlignment="1">
      <alignment vertical="center"/>
    </xf>
    <xf numFmtId="9" fontId="154" fillId="19" borderId="99" xfId="50" applyFont="1" applyFill="1" applyBorder="1" applyAlignment="1">
      <alignment horizontal="center" vertical="center"/>
    </xf>
    <xf numFmtId="0" fontId="183" fillId="36" borderId="99" xfId="7223" applyFont="1" applyFill="1" applyBorder="1" applyAlignment="1">
      <alignment wrapText="1"/>
    </xf>
    <xf numFmtId="0" fontId="183" fillId="36" borderId="99" xfId="7223" applyFont="1" applyFill="1" applyBorder="1" applyAlignment="1">
      <alignment horizontal="center" vertical="center" wrapText="1"/>
    </xf>
    <xf numFmtId="0" fontId="151" fillId="0" borderId="99" xfId="7223" applyFont="1" applyBorder="1" applyAlignment="1">
      <alignment vertical="top"/>
    </xf>
    <xf numFmtId="0" fontId="183" fillId="36" borderId="99" xfId="7223" applyFont="1" applyFill="1" applyBorder="1" applyAlignment="1">
      <alignment horizontal="center" wrapText="1"/>
    </xf>
    <xf numFmtId="0" fontId="151" fillId="0" borderId="99" xfId="7223" applyFont="1" applyBorder="1" applyAlignment="1">
      <alignment vertical="center" wrapText="1"/>
    </xf>
    <xf numFmtId="0" fontId="25" fillId="0" borderId="0" xfId="7289" applyFont="1"/>
    <xf numFmtId="0" fontId="25" fillId="0" borderId="0" xfId="7289" applyFont="1" applyAlignment="1">
      <alignment horizontal="center"/>
    </xf>
    <xf numFmtId="1" fontId="196" fillId="36" borderId="99" xfId="45" applyNumberFormat="1" applyFont="1" applyFill="1" applyBorder="1" applyAlignment="1">
      <alignment horizontal="center" vertical="center" wrapText="1"/>
    </xf>
    <xf numFmtId="3" fontId="158" fillId="18" borderId="99" xfId="47" applyNumberFormat="1" applyFont="1" applyFill="1" applyBorder="1" applyAlignment="1">
      <alignment horizontal="center" vertical="center"/>
    </xf>
    <xf numFmtId="3" fontId="150" fillId="19" borderId="99" xfId="7224" applyNumberFormat="1" applyFont="1" applyFill="1" applyBorder="1" applyAlignment="1">
      <alignment horizontal="center"/>
    </xf>
    <xf numFmtId="3" fontId="150" fillId="19" borderId="99" xfId="7224" applyNumberFormat="1" applyFont="1" applyFill="1" applyBorder="1" applyAlignment="1">
      <alignment horizontal="center" vertical="center"/>
    </xf>
    <xf numFmtId="0" fontId="59" fillId="0" borderId="0" xfId="7223" applyFill="1"/>
    <xf numFmtId="0" fontId="59" fillId="0" borderId="0" xfId="7223" applyFill="1" applyAlignment="1">
      <alignment horizontal="center"/>
    </xf>
    <xf numFmtId="0" fontId="183" fillId="36" borderId="99" xfId="45" applyFont="1" applyFill="1" applyBorder="1" applyAlignment="1">
      <alignment horizontal="center" vertical="center" wrapText="1"/>
    </xf>
    <xf numFmtId="3" fontId="151" fillId="18" borderId="99" xfId="7224" applyNumberFormat="1" applyFont="1" applyFill="1" applyBorder="1" applyAlignment="1">
      <alignment horizontal="center" vertical="center"/>
    </xf>
    <xf numFmtId="3" fontId="170" fillId="19" borderId="99" xfId="7224" applyNumberFormat="1" applyFont="1" applyFill="1" applyBorder="1" applyAlignment="1">
      <alignment horizontal="center" vertical="center"/>
    </xf>
    <xf numFmtId="3" fontId="183" fillId="36" borderId="99" xfId="7224" applyNumberFormat="1" applyFont="1" applyFill="1" applyBorder="1" applyAlignment="1">
      <alignment horizontal="center" vertical="center"/>
    </xf>
    <xf numFmtId="0" fontId="183" fillId="36" borderId="99" xfId="7290" applyFont="1" applyFill="1" applyBorder="1" applyAlignment="1">
      <alignment horizontal="center"/>
    </xf>
    <xf numFmtId="0" fontId="151" fillId="0" borderId="0" xfId="7290" applyFont="1" applyBorder="1" applyAlignment="1">
      <alignment horizontal="center" vertical="center"/>
    </xf>
    <xf numFmtId="0" fontId="196" fillId="36" borderId="99" xfId="7290" applyFont="1" applyFill="1" applyBorder="1" applyAlignment="1">
      <alignment horizontal="center"/>
    </xf>
    <xf numFmtId="0" fontId="154" fillId="0" borderId="0" xfId="7290" applyFont="1" applyAlignment="1">
      <alignment horizontal="center"/>
    </xf>
    <xf numFmtId="0" fontId="183" fillId="36" borderId="99" xfId="7290" applyFont="1" applyFill="1" applyBorder="1" applyAlignment="1">
      <alignment horizontal="center" vertical="center"/>
    </xf>
    <xf numFmtId="0" fontId="246" fillId="0" borderId="0" xfId="32" applyFont="1" applyAlignment="1" applyProtection="1"/>
    <xf numFmtId="176" fontId="150" fillId="32" borderId="99" xfId="0" applyNumberFormat="1" applyFont="1" applyFill="1" applyBorder="1" applyAlignment="1">
      <alignment horizontal="center" vertical="center"/>
    </xf>
    <xf numFmtId="176" fontId="170" fillId="19" borderId="99" xfId="0" applyNumberFormat="1" applyFont="1" applyFill="1" applyBorder="1" applyAlignment="1">
      <alignment horizontal="center" vertical="center"/>
    </xf>
    <xf numFmtId="176" fontId="151" fillId="0" borderId="99" xfId="0" applyNumberFormat="1" applyFont="1" applyFill="1" applyBorder="1" applyAlignment="1">
      <alignment horizontal="center" vertical="center"/>
    </xf>
    <xf numFmtId="176" fontId="176" fillId="19" borderId="99" xfId="0" applyNumberFormat="1" applyFont="1" applyFill="1" applyBorder="1" applyAlignment="1">
      <alignment horizontal="center" vertical="center"/>
    </xf>
    <xf numFmtId="0" fontId="183" fillId="0" borderId="0" xfId="59" applyFont="1" applyFill="1" applyBorder="1" applyAlignment="1">
      <alignment horizontal="center" vertical="center" wrapText="1"/>
    </xf>
    <xf numFmtId="0" fontId="164" fillId="0" borderId="0" xfId="820" applyFont="1" applyFill="1" applyAlignment="1">
      <alignment horizontal="left" vertical="center"/>
    </xf>
    <xf numFmtId="0" fontId="154" fillId="32" borderId="99" xfId="367" applyFont="1" applyFill="1" applyBorder="1" applyAlignment="1">
      <alignment horizontal="center"/>
    </xf>
    <xf numFmtId="0" fontId="154" fillId="0" borderId="75" xfId="59" applyFont="1" applyFill="1" applyBorder="1" applyAlignment="1">
      <alignment horizontal="center" vertical="center"/>
    </xf>
    <xf numFmtId="167" fontId="151" fillId="19" borderId="99" xfId="50" applyNumberFormat="1" applyFont="1" applyFill="1" applyBorder="1" applyAlignment="1">
      <alignment horizontal="center" vertical="center"/>
    </xf>
    <xf numFmtId="0" fontId="151" fillId="0" borderId="0" xfId="0" applyFont="1" applyFill="1"/>
    <xf numFmtId="0" fontId="164" fillId="0" borderId="0" xfId="7293" applyFont="1" applyAlignment="1">
      <alignment horizontal="left" vertical="center"/>
    </xf>
    <xf numFmtId="0" fontId="151" fillId="0" borderId="0" xfId="7293" applyFont="1" applyAlignment="1">
      <alignment vertical="center" wrapText="1"/>
    </xf>
    <xf numFmtId="0" fontId="151" fillId="0" borderId="0" xfId="7293" applyFont="1" applyAlignment="1">
      <alignment horizontal="left" vertical="center" wrapText="1"/>
    </xf>
    <xf numFmtId="0" fontId="151" fillId="18" borderId="0" xfId="7293" applyFont="1" applyFill="1" applyAlignment="1">
      <alignment horizontal="center" vertical="center" wrapText="1"/>
    </xf>
    <xf numFmtId="0" fontId="151" fillId="0" borderId="0" xfId="7293" applyFont="1" applyAlignment="1">
      <alignment horizontal="center" vertical="center" wrapText="1"/>
    </xf>
    <xf numFmtId="0" fontId="183" fillId="31" borderId="99" xfId="7293" applyFont="1" applyFill="1" applyBorder="1" applyAlignment="1">
      <alignment horizontal="center" vertical="center" wrapText="1"/>
    </xf>
    <xf numFmtId="0" fontId="150" fillId="0" borderId="0" xfId="7293" applyFont="1" applyAlignment="1">
      <alignment vertical="center" wrapText="1"/>
    </xf>
    <xf numFmtId="182" fontId="151" fillId="20" borderId="99" xfId="7293" applyNumberFormat="1" applyFont="1" applyFill="1" applyBorder="1" applyAlignment="1">
      <alignment horizontal="center" vertical="center" wrapText="1"/>
    </xf>
    <xf numFmtId="0" fontId="151" fillId="20" borderId="99" xfId="7293" applyFont="1" applyFill="1" applyBorder="1" applyAlignment="1">
      <alignment vertical="center" wrapText="1"/>
    </xf>
    <xf numFmtId="0" fontId="150" fillId="0" borderId="99" xfId="7293" applyFont="1" applyBorder="1" applyAlignment="1">
      <alignment vertical="center" wrapText="1"/>
    </xf>
    <xf numFmtId="0" fontId="151" fillId="0" borderId="99" xfId="7293" applyFont="1" applyBorder="1" applyAlignment="1">
      <alignment vertical="center" wrapText="1"/>
    </xf>
    <xf numFmtId="0" fontId="150" fillId="37" borderId="99" xfId="7293" applyFont="1" applyFill="1" applyBorder="1" applyAlignment="1">
      <alignment vertical="center" wrapText="1"/>
    </xf>
    <xf numFmtId="0" fontId="150" fillId="21" borderId="99" xfId="7293" applyFont="1" applyFill="1" applyBorder="1" applyAlignment="1">
      <alignment vertical="center" wrapText="1"/>
    </xf>
    <xf numFmtId="182" fontId="151" fillId="24" borderId="99" xfId="7293" applyNumberFormat="1" applyFont="1" applyFill="1" applyBorder="1" applyAlignment="1">
      <alignment horizontal="center" vertical="center" wrapText="1"/>
    </xf>
    <xf numFmtId="0" fontId="151" fillId="24" borderId="99" xfId="7293" applyFont="1" applyFill="1" applyBorder="1" applyAlignment="1">
      <alignment vertical="center" wrapText="1"/>
    </xf>
    <xf numFmtId="15" fontId="151" fillId="24" borderId="99" xfId="7293" applyNumberFormat="1" applyFont="1" applyFill="1" applyBorder="1" applyAlignment="1">
      <alignment horizontal="center" vertical="center" wrapText="1"/>
    </xf>
    <xf numFmtId="182" fontId="151" fillId="24" borderId="99" xfId="7293" applyNumberFormat="1" applyFont="1" applyFill="1" applyBorder="1" applyAlignment="1">
      <alignment horizontal="left" vertical="center" wrapText="1"/>
    </xf>
    <xf numFmtId="0" fontId="151" fillId="27" borderId="99" xfId="7293" applyFont="1" applyFill="1" applyBorder="1" applyAlignment="1">
      <alignment vertical="center" wrapText="1"/>
    </xf>
    <xf numFmtId="182" fontId="151" fillId="27" borderId="99" xfId="7293" applyNumberFormat="1" applyFont="1" applyFill="1" applyBorder="1" applyAlignment="1">
      <alignment horizontal="left" vertical="center" wrapText="1"/>
    </xf>
    <xf numFmtId="15" fontId="151" fillId="27" borderId="99" xfId="7293" applyNumberFormat="1" applyFont="1" applyFill="1" applyBorder="1" applyAlignment="1">
      <alignment horizontal="center" vertical="center" wrapText="1"/>
    </xf>
    <xf numFmtId="182" fontId="151" fillId="33" borderId="99" xfId="7293" applyNumberFormat="1" applyFont="1" applyFill="1" applyBorder="1" applyAlignment="1">
      <alignment horizontal="center" vertical="center" wrapText="1"/>
    </xf>
    <xf numFmtId="0" fontId="151" fillId="33" borderId="99" xfId="7293" applyFont="1" applyFill="1" applyBorder="1" applyAlignment="1">
      <alignment vertical="center" wrapText="1"/>
    </xf>
    <xf numFmtId="182" fontId="151" fillId="33" borderId="99" xfId="7293" applyNumberFormat="1" applyFont="1" applyFill="1" applyBorder="1" applyAlignment="1">
      <alignment horizontal="left" vertical="center" wrapText="1"/>
    </xf>
    <xf numFmtId="15" fontId="151" fillId="33" borderId="99" xfId="7293" applyNumberFormat="1" applyFont="1" applyFill="1" applyBorder="1" applyAlignment="1">
      <alignment horizontal="center" vertical="center" wrapText="1"/>
    </xf>
    <xf numFmtId="0" fontId="151" fillId="30" borderId="99" xfId="7293" applyFont="1" applyFill="1" applyBorder="1" applyAlignment="1">
      <alignment horizontal="center" vertical="center" wrapText="1"/>
    </xf>
    <xf numFmtId="0" fontId="151" fillId="30" borderId="99" xfId="7293" applyFont="1" applyFill="1" applyBorder="1" applyAlignment="1">
      <alignment vertical="center" wrapText="1"/>
    </xf>
    <xf numFmtId="0" fontId="151" fillId="30" borderId="99" xfId="7293" applyFont="1" applyFill="1" applyBorder="1" applyAlignment="1">
      <alignment horizontal="left" vertical="center" wrapText="1"/>
    </xf>
    <xf numFmtId="0" fontId="150" fillId="18" borderId="99" xfId="7293" applyFont="1" applyFill="1" applyBorder="1" applyAlignment="1">
      <alignment horizontal="center" vertical="center" wrapText="1"/>
    </xf>
    <xf numFmtId="182" fontId="151" fillId="30" borderId="99" xfId="7293" applyNumberFormat="1" applyFont="1" applyFill="1" applyBorder="1" applyAlignment="1">
      <alignment horizontal="center" vertical="center" wrapText="1"/>
    </xf>
    <xf numFmtId="182" fontId="151" fillId="28" borderId="99" xfId="7293" applyNumberFormat="1" applyFont="1" applyFill="1" applyBorder="1" applyAlignment="1">
      <alignment horizontal="left" vertical="center" wrapText="1"/>
    </xf>
    <xf numFmtId="182" fontId="151" fillId="29" borderId="99" xfId="7293" applyNumberFormat="1" applyFont="1" applyFill="1" applyBorder="1" applyAlignment="1">
      <alignment horizontal="left" vertical="center" wrapText="1"/>
    </xf>
    <xf numFmtId="182" fontId="151" fillId="29" borderId="99" xfId="7293" applyNumberFormat="1" applyFont="1" applyFill="1" applyBorder="1" applyAlignment="1">
      <alignment vertical="center" wrapText="1"/>
    </xf>
    <xf numFmtId="15" fontId="151" fillId="29" borderId="99" xfId="7293" applyNumberFormat="1" applyFont="1" applyFill="1" applyBorder="1" applyAlignment="1">
      <alignment horizontal="center" vertical="center" wrapText="1"/>
    </xf>
    <xf numFmtId="15" fontId="151" fillId="21" borderId="99" xfId="7293" applyNumberFormat="1" applyFont="1" applyFill="1" applyBorder="1" applyAlignment="1">
      <alignment horizontal="left" vertical="center" wrapText="1"/>
    </xf>
    <xf numFmtId="182" fontId="151" fillId="21" borderId="99" xfId="7293" applyNumberFormat="1" applyFont="1" applyFill="1" applyBorder="1" applyAlignment="1">
      <alignment horizontal="center" vertical="center" wrapText="1"/>
    </xf>
    <xf numFmtId="0" fontId="151" fillId="28" borderId="99" xfId="7293" applyFont="1" applyFill="1" applyBorder="1" applyAlignment="1">
      <alignment vertical="center" wrapText="1"/>
    </xf>
    <xf numFmtId="15" fontId="151" fillId="27" borderId="99" xfId="7293" applyNumberFormat="1" applyFont="1" applyFill="1" applyBorder="1" applyAlignment="1">
      <alignment vertical="center" wrapText="1"/>
    </xf>
    <xf numFmtId="4" fontId="151" fillId="0" borderId="99" xfId="0" applyNumberFormat="1" applyFont="1" applyFill="1" applyBorder="1" applyAlignment="1">
      <alignment horizontal="center"/>
    </xf>
    <xf numFmtId="4" fontId="151" fillId="0" borderId="99" xfId="59" applyNumberFormat="1" applyFont="1" applyFill="1" applyBorder="1" applyAlignment="1">
      <alignment horizontal="center" vertical="center"/>
    </xf>
    <xf numFmtId="4" fontId="151" fillId="19" borderId="99" xfId="0" applyNumberFormat="1" applyFont="1" applyFill="1" applyBorder="1" applyAlignment="1">
      <alignment horizontal="center"/>
    </xf>
    <xf numFmtId="0" fontId="248" fillId="0" borderId="16" xfId="7296" applyFont="1" applyBorder="1"/>
    <xf numFmtId="0" fontId="127" fillId="0" borderId="99" xfId="7296" applyFont="1" applyBorder="1" applyAlignment="1">
      <alignment horizontal="left" vertical="center" wrapText="1" indent="1" readingOrder="1"/>
    </xf>
    <xf numFmtId="0" fontId="127" fillId="0" borderId="99" xfId="7296" applyFont="1" applyBorder="1" applyAlignment="1">
      <alignment horizontal="center"/>
    </xf>
    <xf numFmtId="0" fontId="127" fillId="0" borderId="99" xfId="7296" applyFont="1" applyBorder="1" applyAlignment="1">
      <alignment horizontal="left" vertical="center" indent="1" readingOrder="1"/>
    </xf>
    <xf numFmtId="0" fontId="163" fillId="0" borderId="0" xfId="7296" applyFont="1"/>
    <xf numFmtId="0" fontId="248" fillId="0" borderId="0" xfId="7296" applyFont="1"/>
    <xf numFmtId="0" fontId="234" fillId="0" borderId="0" xfId="7296" applyFont="1"/>
    <xf numFmtId="0" fontId="234" fillId="0" borderId="99" xfId="7296" applyFont="1" applyBorder="1" applyAlignment="1">
      <alignment horizontal="right" indent="1"/>
    </xf>
    <xf numFmtId="9" fontId="248" fillId="0" borderId="0" xfId="7297" applyFont="1"/>
    <xf numFmtId="0" fontId="234" fillId="0" borderId="99" xfId="7296" applyFont="1" applyFill="1" applyBorder="1" applyAlignment="1">
      <alignment horizontal="right" indent="1"/>
    </xf>
    <xf numFmtId="0" fontId="142" fillId="0" borderId="99" xfId="7296" applyFont="1" applyFill="1" applyBorder="1" applyAlignment="1">
      <alignment horizontal="right" indent="1"/>
    </xf>
    <xf numFmtId="0" fontId="234" fillId="0" borderId="99" xfId="7296" applyFont="1" applyFill="1" applyBorder="1" applyAlignment="1">
      <alignment horizontal="center" textRotation="90" wrapText="1"/>
    </xf>
    <xf numFmtId="0" fontId="248" fillId="0" borderId="99" xfId="7296" applyFont="1" applyFill="1" applyBorder="1" applyAlignment="1">
      <alignment horizontal="center" textRotation="90" wrapText="1"/>
    </xf>
    <xf numFmtId="0" fontId="248" fillId="0" borderId="99" xfId="7296" applyFont="1" applyFill="1" applyBorder="1" applyAlignment="1">
      <alignment horizontal="center" textRotation="90"/>
    </xf>
    <xf numFmtId="0" fontId="249" fillId="31" borderId="99" xfId="7296" applyFont="1" applyFill="1" applyBorder="1" applyAlignment="1">
      <alignment horizontal="center" vertical="center" wrapText="1"/>
    </xf>
    <xf numFmtId="0" fontId="249" fillId="31" borderId="99" xfId="7296" applyFont="1" applyFill="1" applyBorder="1" applyAlignment="1">
      <alignment horizontal="left" vertical="center" wrapText="1" indent="1"/>
    </xf>
    <xf numFmtId="0" fontId="234" fillId="19" borderId="99" xfId="7296" applyFont="1" applyFill="1" applyBorder="1" applyAlignment="1">
      <alignment horizontal="center"/>
    </xf>
    <xf numFmtId="0" fontId="127" fillId="0" borderId="99" xfId="7296" applyFont="1" applyFill="1" applyBorder="1" applyAlignment="1">
      <alignment horizontal="center"/>
    </xf>
    <xf numFmtId="0" fontId="127" fillId="0" borderId="99" xfId="7296" applyFont="1" applyFill="1" applyBorder="1" applyAlignment="1">
      <alignment horizontal="left" vertical="center" wrapText="1" indent="1" readingOrder="1"/>
    </xf>
    <xf numFmtId="0" fontId="127" fillId="0" borderId="99" xfId="7296" applyFont="1" applyFill="1" applyBorder="1" applyAlignment="1">
      <alignment horizontal="left" vertical="center" indent="1" readingOrder="1"/>
    </xf>
    <xf numFmtId="0" fontId="249" fillId="31" borderId="107" xfId="7296" applyFont="1" applyFill="1" applyBorder="1" applyAlignment="1">
      <alignment horizontal="center"/>
    </xf>
    <xf numFmtId="0" fontId="249" fillId="31" borderId="99" xfId="7296" applyFont="1" applyFill="1" applyBorder="1" applyAlignment="1">
      <alignment horizontal="center"/>
    </xf>
    <xf numFmtId="0" fontId="234" fillId="0" borderId="99" xfId="7296" applyFont="1" applyFill="1" applyBorder="1" applyAlignment="1">
      <alignment horizontal="left" indent="1"/>
    </xf>
    <xf numFmtId="0" fontId="142" fillId="0" borderId="99" xfId="7296" applyFont="1" applyFill="1" applyBorder="1" applyAlignment="1">
      <alignment horizontal="left" indent="1"/>
    </xf>
    <xf numFmtId="0" fontId="248" fillId="0" borderId="99" xfId="7296" applyFont="1" applyFill="1" applyBorder="1" applyAlignment="1">
      <alignment horizontal="center"/>
    </xf>
    <xf numFmtId="0" fontId="248" fillId="0" borderId="99" xfId="7296" applyFont="1" applyBorder="1" applyAlignment="1">
      <alignment horizontal="center"/>
    </xf>
    <xf numFmtId="9" fontId="234" fillId="19" borderId="99" xfId="50" applyFont="1" applyFill="1" applyBorder="1" applyAlignment="1">
      <alignment horizontal="center"/>
    </xf>
    <xf numFmtId="9" fontId="142" fillId="19" borderId="99" xfId="50" applyFont="1" applyFill="1" applyBorder="1" applyAlignment="1">
      <alignment horizontal="center"/>
    </xf>
    <xf numFmtId="0" fontId="151" fillId="0" borderId="0" xfId="7296" applyFont="1"/>
    <xf numFmtId="0" fontId="158" fillId="0" borderId="99" xfId="7296" applyFont="1" applyFill="1" applyBorder="1" applyAlignment="1">
      <alignment horizontal="center"/>
    </xf>
    <xf numFmtId="0" fontId="158" fillId="0" borderId="99" xfId="7296" applyFont="1" applyBorder="1" applyAlignment="1">
      <alignment horizontal="center"/>
    </xf>
    <xf numFmtId="0" fontId="154" fillId="0" borderId="99" xfId="7296" applyFont="1" applyBorder="1" applyAlignment="1">
      <alignment horizontal="left" indent="1"/>
    </xf>
    <xf numFmtId="0" fontId="154" fillId="0" borderId="99" xfId="7296" applyFont="1" applyFill="1" applyBorder="1" applyAlignment="1">
      <alignment horizontal="right" indent="1"/>
    </xf>
    <xf numFmtId="0" fontId="183" fillId="31" borderId="99" xfId="7296" applyFont="1" applyFill="1" applyBorder="1" applyAlignment="1">
      <alignment horizontal="center" vertical="center" wrapText="1"/>
    </xf>
    <xf numFmtId="0" fontId="183" fillId="31" borderId="99" xfId="7296" applyFont="1" applyFill="1" applyBorder="1" applyAlignment="1">
      <alignment horizontal="left" vertical="center" wrapText="1" indent="1"/>
    </xf>
    <xf numFmtId="0" fontId="183" fillId="31" borderId="100" xfId="7296" applyFont="1" applyFill="1" applyBorder="1" applyAlignment="1">
      <alignment horizontal="center" vertical="center" wrapText="1"/>
    </xf>
    <xf numFmtId="0" fontId="183" fillId="31" borderId="106" xfId="7296" applyFont="1" applyFill="1" applyBorder="1" applyAlignment="1">
      <alignment horizontal="center" vertical="center" wrapText="1"/>
    </xf>
    <xf numFmtId="0" fontId="154" fillId="19" borderId="99" xfId="7296" applyFont="1" applyFill="1" applyBorder="1" applyAlignment="1">
      <alignment horizontal="center"/>
    </xf>
    <xf numFmtId="0" fontId="183" fillId="31" borderId="107" xfId="7296" applyFont="1" applyFill="1" applyBorder="1"/>
    <xf numFmtId="0" fontId="183" fillId="31" borderId="99" xfId="7296" applyFont="1" applyFill="1" applyBorder="1"/>
    <xf numFmtId="0" fontId="154" fillId="0" borderId="99" xfId="7296" applyFont="1" applyFill="1" applyBorder="1" applyAlignment="1">
      <alignment horizontal="left" indent="1"/>
    </xf>
    <xf numFmtId="0" fontId="213" fillId="0" borderId="99" xfId="7296" applyFont="1" applyFill="1" applyBorder="1" applyAlignment="1">
      <alignment horizontal="left" indent="1"/>
    </xf>
    <xf numFmtId="0" fontId="213" fillId="0" borderId="99" xfId="7296" applyFont="1" applyFill="1" applyBorder="1" applyAlignment="1">
      <alignment horizontal="right" indent="1"/>
    </xf>
    <xf numFmtId="9" fontId="154" fillId="19" borderId="99" xfId="50" applyFont="1" applyFill="1" applyBorder="1" applyAlignment="1">
      <alignment horizontal="center"/>
    </xf>
    <xf numFmtId="9" fontId="213" fillId="19" borderId="99" xfId="50" applyFont="1" applyFill="1" applyBorder="1" applyAlignment="1">
      <alignment horizontal="center"/>
    </xf>
    <xf numFmtId="3" fontId="18" fillId="0" borderId="85" xfId="4221" applyNumberFormat="1" applyFont="1" applyFill="1" applyBorder="1" applyAlignment="1">
      <alignment horizontal="center" vertical="center" wrapText="1"/>
    </xf>
    <xf numFmtId="0" fontId="183" fillId="31" borderId="85" xfId="7211" applyFont="1" applyFill="1" applyBorder="1" applyAlignment="1">
      <alignment horizontal="center"/>
    </xf>
    <xf numFmtId="0" fontId="154" fillId="19" borderId="85" xfId="7211" applyFont="1" applyFill="1" applyBorder="1" applyAlignment="1">
      <alignment horizontal="center"/>
    </xf>
    <xf numFmtId="0" fontId="154" fillId="19" borderId="85" xfId="7211" applyFont="1" applyFill="1" applyBorder="1"/>
    <xf numFmtId="0" fontId="149" fillId="32" borderId="99" xfId="4219" applyFont="1" applyFill="1" applyBorder="1" applyAlignment="1">
      <alignment horizontal="justify" vertical="center"/>
    </xf>
    <xf numFmtId="0" fontId="154" fillId="0" borderId="99" xfId="3799" applyFont="1" applyFill="1" applyBorder="1" applyAlignment="1">
      <alignment horizontal="center" vertical="center"/>
    </xf>
    <xf numFmtId="0" fontId="154" fillId="0" borderId="85" xfId="4221" applyFont="1" applyFill="1" applyBorder="1" applyAlignment="1">
      <alignment horizontal="center" vertical="center" wrapText="1"/>
    </xf>
    <xf numFmtId="0" fontId="154" fillId="32" borderId="85" xfId="4221" applyFont="1" applyFill="1" applyBorder="1" applyAlignment="1">
      <alignment horizontal="center" vertical="center" wrapText="1"/>
    </xf>
    <xf numFmtId="3" fontId="17" fillId="0" borderId="85" xfId="4221" applyNumberFormat="1" applyFont="1" applyFill="1" applyBorder="1" applyAlignment="1">
      <alignment horizontal="center" vertical="center" wrapText="1"/>
    </xf>
    <xf numFmtId="0" fontId="17" fillId="0" borderId="0" xfId="4221" applyFont="1"/>
    <xf numFmtId="0" fontId="16" fillId="0" borderId="0" xfId="4221" applyFont="1"/>
    <xf numFmtId="9" fontId="39" fillId="0" borderId="85" xfId="4222" applyFont="1" applyFill="1" applyBorder="1" applyAlignment="1">
      <alignment horizontal="center" vertical="center" wrapText="1"/>
    </xf>
    <xf numFmtId="0" fontId="154" fillId="0" borderId="85" xfId="4221" applyFont="1" applyFill="1" applyBorder="1" applyAlignment="1">
      <alignment horizontal="center" vertical="center" wrapText="1"/>
    </xf>
    <xf numFmtId="0" fontId="154" fillId="32" borderId="85" xfId="4221" applyFont="1" applyFill="1" applyBorder="1" applyAlignment="1">
      <alignment horizontal="center" vertical="center" wrapText="1"/>
    </xf>
    <xf numFmtId="9" fontId="39" fillId="32" borderId="85" xfId="4222" applyFont="1" applyFill="1" applyBorder="1" applyAlignment="1">
      <alignment horizontal="center" vertical="center" wrapText="1"/>
    </xf>
    <xf numFmtId="0" fontId="183" fillId="36" borderId="0" xfId="4221" applyFont="1" applyFill="1" applyBorder="1" applyAlignment="1">
      <alignment horizontal="center" vertical="center" wrapText="1"/>
    </xf>
    <xf numFmtId="2" fontId="151" fillId="28" borderId="99" xfId="7293" applyNumberFormat="1" applyFont="1" applyFill="1" applyBorder="1" applyAlignment="1">
      <alignment horizontal="center" vertical="center" wrapText="1"/>
    </xf>
    <xf numFmtId="0" fontId="154" fillId="0" borderId="0" xfId="7214" applyFont="1" applyBorder="1" applyAlignment="1">
      <alignment vertical="center"/>
    </xf>
    <xf numFmtId="2" fontId="151" fillId="32" borderId="99" xfId="7216" applyNumberFormat="1" applyFont="1" applyFill="1" applyBorder="1" applyAlignment="1">
      <alignment horizontal="center" vertical="center" wrapText="1"/>
    </xf>
    <xf numFmtId="2" fontId="151" fillId="21" borderId="99" xfId="7293" applyNumberFormat="1" applyFont="1" applyFill="1" applyBorder="1" applyAlignment="1">
      <alignment horizontal="center" vertical="center" wrapText="1"/>
    </xf>
    <xf numFmtId="176" fontId="151" fillId="32" borderId="99" xfId="7216" applyNumberFormat="1" applyFont="1" applyFill="1" applyBorder="1" applyAlignment="1">
      <alignment horizontal="center" vertical="center" wrapText="1"/>
    </xf>
    <xf numFmtId="0" fontId="151" fillId="21" borderId="99" xfId="2237" applyFont="1" applyFill="1" applyBorder="1" applyAlignment="1">
      <alignment horizontal="left" vertical="center" wrapText="1"/>
    </xf>
    <xf numFmtId="0" fontId="151" fillId="21" borderId="99" xfId="2237" applyFont="1" applyFill="1" applyBorder="1" applyAlignment="1">
      <alignment horizontal="center" vertical="center" wrapText="1"/>
    </xf>
    <xf numFmtId="15" fontId="151" fillId="28" borderId="99" xfId="7293" applyNumberFormat="1" applyFont="1" applyFill="1" applyBorder="1" applyAlignment="1">
      <alignment vertical="center" wrapText="1"/>
    </xf>
    <xf numFmtId="15" fontId="248" fillId="32" borderId="99" xfId="2237" applyNumberFormat="1" applyFont="1" applyFill="1" applyBorder="1" applyAlignment="1">
      <alignment horizontal="right" vertical="center"/>
    </xf>
    <xf numFmtId="15" fontId="163" fillId="0" borderId="99" xfId="2237" applyNumberFormat="1" applyFont="1" applyFill="1" applyBorder="1" applyAlignment="1">
      <alignment horizontal="right"/>
    </xf>
    <xf numFmtId="15" fontId="163" fillId="0" borderId="99" xfId="2237" applyNumberFormat="1" applyFont="1" applyFill="1" applyBorder="1" applyAlignment="1"/>
    <xf numFmtId="0" fontId="248" fillId="0" borderId="99" xfId="2237" applyFont="1" applyFill="1" applyBorder="1" applyAlignment="1"/>
    <xf numFmtId="0" fontId="248" fillId="0" borderId="99" xfId="2237" applyFont="1" applyFill="1" applyBorder="1" applyAlignment="1">
      <alignment horizontal="center"/>
    </xf>
    <xf numFmtId="0" fontId="248" fillId="0" borderId="99" xfId="2237" applyFont="1" applyFill="1" applyBorder="1" applyAlignment="1">
      <alignment horizontal="left"/>
    </xf>
    <xf numFmtId="0" fontId="250" fillId="0" borderId="99" xfId="2237" applyFont="1" applyFill="1" applyBorder="1" applyAlignment="1">
      <alignment horizontal="center"/>
    </xf>
    <xf numFmtId="15" fontId="250" fillId="0" borderId="99" xfId="2237" applyNumberFormat="1" applyFont="1" applyFill="1" applyBorder="1" applyAlignment="1">
      <alignment horizontal="right"/>
    </xf>
    <xf numFmtId="15" fontId="248" fillId="0" borderId="99" xfId="2237" applyNumberFormat="1" applyFont="1" applyFill="1" applyBorder="1" applyAlignment="1">
      <alignment horizontal="right"/>
    </xf>
    <xf numFmtId="15" fontId="248" fillId="0" borderId="99" xfId="2237" applyNumberFormat="1" applyFont="1" applyFill="1" applyBorder="1" applyAlignment="1"/>
    <xf numFmtId="0" fontId="163" fillId="0" borderId="99" xfId="2237" applyFont="1" applyFill="1" applyBorder="1" applyAlignment="1"/>
    <xf numFmtId="0" fontId="163" fillId="0" borderId="99" xfId="2237" applyFont="1" applyFill="1" applyBorder="1" applyAlignment="1">
      <alignment horizontal="left"/>
    </xf>
    <xf numFmtId="0" fontId="163" fillId="32" borderId="99" xfId="2237" applyFont="1" applyFill="1" applyBorder="1" applyAlignment="1">
      <alignment horizontal="center"/>
    </xf>
    <xf numFmtId="15" fontId="163" fillId="32" borderId="99" xfId="2237" applyNumberFormat="1" applyFont="1" applyFill="1" applyBorder="1" applyAlignment="1">
      <alignment horizontal="right"/>
    </xf>
    <xf numFmtId="0" fontId="163" fillId="32" borderId="99" xfId="2237" applyFont="1" applyFill="1" applyBorder="1" applyAlignment="1"/>
    <xf numFmtId="0" fontId="163" fillId="32" borderId="99" xfId="2237" applyFont="1" applyFill="1" applyBorder="1" applyAlignment="1">
      <alignment horizontal="left"/>
    </xf>
    <xf numFmtId="0" fontId="163" fillId="32" borderId="99" xfId="2237" applyFont="1" applyFill="1" applyBorder="1"/>
    <xf numFmtId="15" fontId="163" fillId="32" borderId="99" xfId="2237" applyNumberFormat="1" applyFont="1" applyFill="1" applyBorder="1" applyAlignment="1"/>
    <xf numFmtId="0" fontId="163" fillId="0" borderId="99" xfId="2237" applyFont="1" applyFill="1" applyBorder="1"/>
    <xf numFmtId="15" fontId="163" fillId="0" borderId="99" xfId="2237" applyNumberFormat="1" applyFont="1" applyFill="1" applyBorder="1" applyAlignment="1">
      <alignment horizontal="left"/>
    </xf>
    <xf numFmtId="15" fontId="163" fillId="0" borderId="99" xfId="2237" applyNumberFormat="1" applyFont="1" applyFill="1" applyBorder="1" applyAlignment="1">
      <alignment horizontal="center"/>
    </xf>
    <xf numFmtId="15" fontId="163" fillId="0" borderId="99" xfId="2237" applyNumberFormat="1" applyFont="1" applyFill="1" applyBorder="1"/>
    <xf numFmtId="0" fontId="163" fillId="0" borderId="99" xfId="2237" applyFont="1" applyFill="1" applyBorder="1" applyAlignment="1">
      <alignment horizontal="right"/>
    </xf>
    <xf numFmtId="0" fontId="248" fillId="0" borderId="99" xfId="2237" applyFont="1" applyBorder="1"/>
    <xf numFmtId="0" fontId="248" fillId="0" borderId="99" xfId="2237" applyFont="1" applyBorder="1" applyAlignment="1">
      <alignment horizontal="center"/>
    </xf>
    <xf numFmtId="15" fontId="248" fillId="0" borderId="99" xfId="2237" applyNumberFormat="1" applyFont="1" applyBorder="1"/>
    <xf numFmtId="0" fontId="248" fillId="0" borderId="99" xfId="2237" applyFont="1" applyFill="1" applyBorder="1"/>
    <xf numFmtId="15" fontId="163" fillId="0" borderId="99" xfId="2237" quotePrefix="1" applyNumberFormat="1" applyFont="1" applyFill="1" applyBorder="1" applyAlignment="1">
      <alignment horizontal="right"/>
    </xf>
    <xf numFmtId="15" fontId="248" fillId="0" borderId="99" xfId="2237" applyNumberFormat="1" applyFont="1" applyFill="1" applyBorder="1"/>
    <xf numFmtId="176" fontId="248" fillId="0" borderId="99" xfId="2237" applyNumberFormat="1" applyFont="1" applyFill="1" applyBorder="1" applyAlignment="1">
      <alignment horizontal="center"/>
    </xf>
    <xf numFmtId="15" fontId="250" fillId="0" borderId="99" xfId="2237" applyNumberFormat="1" applyFont="1" applyFill="1" applyBorder="1" applyAlignment="1"/>
    <xf numFmtId="0" fontId="248" fillId="32" borderId="99" xfId="2237" applyFont="1" applyFill="1" applyBorder="1"/>
    <xf numFmtId="0" fontId="248" fillId="32" borderId="99" xfId="2237" applyFont="1" applyFill="1" applyBorder="1" applyAlignment="1">
      <alignment horizontal="center"/>
    </xf>
    <xf numFmtId="15" fontId="163" fillId="32" borderId="99" xfId="2237" quotePrefix="1" applyNumberFormat="1" applyFont="1" applyFill="1" applyBorder="1" applyAlignment="1">
      <alignment horizontal="right"/>
    </xf>
    <xf numFmtId="15" fontId="248" fillId="32" borderId="99" xfId="2237" applyNumberFormat="1" applyFont="1" applyFill="1" applyBorder="1"/>
    <xf numFmtId="0" fontId="204" fillId="0" borderId="99" xfId="7284" applyFont="1" applyFill="1" applyBorder="1" applyAlignment="1">
      <alignment horizontal="center"/>
    </xf>
    <xf numFmtId="0" fontId="152" fillId="0" borderId="99" xfId="0" applyFont="1" applyBorder="1" applyAlignment="1">
      <alignment horizontal="left" vertical="center"/>
    </xf>
    <xf numFmtId="0" fontId="152" fillId="0" borderId="99" xfId="0" applyFont="1" applyFill="1" applyBorder="1" applyAlignment="1">
      <alignment horizontal="left" vertical="center"/>
    </xf>
    <xf numFmtId="0" fontId="151" fillId="0" borderId="99" xfId="7293" applyFont="1" applyFill="1" applyBorder="1" applyAlignment="1">
      <alignment vertical="center" wrapText="1"/>
    </xf>
    <xf numFmtId="0" fontId="183" fillId="36" borderId="99" xfId="59" applyFont="1" applyFill="1" applyBorder="1" applyAlignment="1">
      <alignment horizontal="center" vertical="center"/>
    </xf>
    <xf numFmtId="0" fontId="183" fillId="31" borderId="99" xfId="7214" applyFont="1" applyFill="1" applyBorder="1" applyAlignment="1">
      <alignment horizontal="center"/>
    </xf>
    <xf numFmtId="0" fontId="154" fillId="0" borderId="99" xfId="7214" applyFont="1" applyBorder="1" applyAlignment="1">
      <alignment horizontal="center" vertical="center"/>
    </xf>
    <xf numFmtId="0" fontId="183" fillId="31" borderId="108" xfId="0" applyFont="1" applyFill="1" applyBorder="1" applyAlignment="1">
      <alignment horizontal="center" vertical="center"/>
    </xf>
    <xf numFmtId="3" fontId="15" fillId="0" borderId="99" xfId="0" applyNumberFormat="1" applyFont="1" applyFill="1" applyBorder="1" applyAlignment="1">
      <alignment horizontal="center"/>
    </xf>
    <xf numFmtId="0" fontId="160" fillId="0" borderId="0" xfId="0" applyFont="1" applyAlignment="1">
      <alignment vertical="center"/>
    </xf>
    <xf numFmtId="165" fontId="123" fillId="0" borderId="0" xfId="3940" applyFont="1" applyFill="1" applyBorder="1" applyAlignment="1">
      <alignment horizontal="center" vertical="center"/>
    </xf>
    <xf numFmtId="0" fontId="183" fillId="31" borderId="99" xfId="0" applyFont="1" applyFill="1" applyBorder="1" applyAlignment="1">
      <alignment horizontal="center" vertical="center"/>
    </xf>
    <xf numFmtId="0" fontId="14" fillId="0" borderId="0" xfId="7206" applyFont="1"/>
    <xf numFmtId="0" fontId="154" fillId="19" borderId="99" xfId="59" applyFont="1" applyFill="1" applyBorder="1" applyAlignment="1">
      <alignment horizontal="center" vertical="center"/>
    </xf>
    <xf numFmtId="3" fontId="183" fillId="36" borderId="99" xfId="370" applyNumberFormat="1" applyFont="1" applyFill="1" applyBorder="1" applyAlignment="1">
      <alignment horizontal="center" vertical="center"/>
    </xf>
    <xf numFmtId="0" fontId="251" fillId="0" borderId="0" xfId="32" applyFont="1" applyFill="1" applyAlignment="1" applyProtection="1">
      <alignment horizontal="center" vertical="center"/>
    </xf>
    <xf numFmtId="0" fontId="210" fillId="0" borderId="0" xfId="32" applyFont="1" applyFill="1" applyAlignment="1" applyProtection="1">
      <alignment horizontal="left" vertical="center"/>
    </xf>
    <xf numFmtId="0" fontId="160" fillId="0" borderId="0" xfId="0" applyFont="1"/>
    <xf numFmtId="3" fontId="158" fillId="0" borderId="99" xfId="0" applyNumberFormat="1" applyFont="1" applyBorder="1" applyAlignment="1">
      <alignment horizontal="center" vertical="center"/>
    </xf>
    <xf numFmtId="3" fontId="150" fillId="19" borderId="99" xfId="0" applyNumberFormat="1" applyFont="1" applyFill="1" applyBorder="1" applyAlignment="1">
      <alignment horizontal="center"/>
    </xf>
    <xf numFmtId="3" fontId="151" fillId="0" borderId="0" xfId="0" applyNumberFormat="1" applyFont="1"/>
    <xf numFmtId="3" fontId="183" fillId="31" borderId="99" xfId="0" applyNumberFormat="1" applyFont="1" applyFill="1" applyBorder="1" applyAlignment="1">
      <alignment horizontal="center"/>
    </xf>
    <xf numFmtId="3" fontId="158" fillId="0" borderId="0" xfId="7278" applyNumberFormat="1" applyFont="1"/>
    <xf numFmtId="3" fontId="154" fillId="19" borderId="99" xfId="7278" applyNumberFormat="1" applyFont="1" applyFill="1" applyBorder="1" applyAlignment="1">
      <alignment horizontal="center"/>
    </xf>
    <xf numFmtId="3" fontId="150" fillId="19" borderId="99" xfId="0" applyNumberFormat="1" applyFont="1" applyFill="1" applyBorder="1" applyAlignment="1">
      <alignment horizontal="center" vertical="center"/>
    </xf>
    <xf numFmtId="3" fontId="213" fillId="0" borderId="99" xfId="7278" applyNumberFormat="1" applyFont="1" applyFill="1" applyBorder="1" applyAlignment="1">
      <alignment horizontal="center"/>
    </xf>
    <xf numFmtId="0" fontId="158" fillId="0" borderId="99" xfId="0" applyFont="1" applyBorder="1" applyAlignment="1">
      <alignment vertical="center"/>
    </xf>
    <xf numFmtId="0" fontId="178" fillId="0" borderId="10" xfId="4219" applyFont="1" applyFill="1" applyBorder="1" applyAlignment="1"/>
    <xf numFmtId="0" fontId="150" fillId="0" borderId="99" xfId="0" applyFont="1" applyBorder="1" applyAlignment="1">
      <alignment horizontal="center"/>
    </xf>
    <xf numFmtId="0" fontId="151" fillId="32" borderId="99" xfId="0" applyFont="1" applyFill="1" applyBorder="1"/>
    <xf numFmtId="0" fontId="151" fillId="0" borderId="99" xfId="0" applyFont="1" applyFill="1" applyBorder="1"/>
    <xf numFmtId="0" fontId="151" fillId="0" borderId="99" xfId="0" applyFont="1" applyFill="1" applyBorder="1" applyAlignment="1">
      <alignment horizontal="center"/>
    </xf>
    <xf numFmtId="15" fontId="151" fillId="0" borderId="99" xfId="0" applyNumberFormat="1" applyFont="1" applyFill="1" applyBorder="1" applyAlignment="1">
      <alignment horizontal="center"/>
    </xf>
    <xf numFmtId="15" fontId="151" fillId="0" borderId="99" xfId="0" applyNumberFormat="1" applyFont="1" applyBorder="1" applyAlignment="1">
      <alignment horizontal="center"/>
    </xf>
    <xf numFmtId="0" fontId="14" fillId="0" borderId="99" xfId="7214" applyFont="1" applyBorder="1"/>
    <xf numFmtId="0" fontId="14" fillId="0" borderId="0" xfId="7214" applyFont="1"/>
    <xf numFmtId="0" fontId="14" fillId="0" borderId="0" xfId="7214" applyFont="1" applyFill="1"/>
    <xf numFmtId="0" fontId="14" fillId="0" borderId="99" xfId="7214" applyFont="1" applyBorder="1" applyAlignment="1">
      <alignment horizontal="center"/>
    </xf>
    <xf numFmtId="0" fontId="14" fillId="0" borderId="0" xfId="7214" applyFont="1" applyFill="1" applyBorder="1" applyAlignment="1">
      <alignment horizontal="center"/>
    </xf>
    <xf numFmtId="0" fontId="14" fillId="0" borderId="99" xfId="7214" applyFont="1" applyFill="1" applyBorder="1" applyAlignment="1">
      <alignment horizontal="center"/>
    </xf>
    <xf numFmtId="0" fontId="14" fillId="0" borderId="0" xfId="7214" applyFont="1" applyAlignment="1">
      <alignment horizontal="center"/>
    </xf>
    <xf numFmtId="0" fontId="14" fillId="0" borderId="0" xfId="7214" applyFont="1" applyFill="1" applyAlignment="1">
      <alignment horizontal="center"/>
    </xf>
    <xf numFmtId="0" fontId="14" fillId="0" borderId="0" xfId="7214" applyFont="1" applyBorder="1"/>
    <xf numFmtId="0" fontId="14" fillId="0" borderId="99" xfId="7214" applyFont="1" applyBorder="1" applyAlignment="1">
      <alignment horizontal="justify" vertical="center"/>
    </xf>
    <xf numFmtId="0" fontId="14" fillId="0" borderId="99" xfId="7214" applyFont="1" applyBorder="1" applyAlignment="1">
      <alignment vertical="center"/>
    </xf>
    <xf numFmtId="0" fontId="154" fillId="0" borderId="0" xfId="7214" applyFont="1" applyBorder="1" applyAlignment="1">
      <alignment horizontal="center" vertical="center"/>
    </xf>
    <xf numFmtId="0" fontId="14" fillId="0" borderId="0" xfId="7214" applyFont="1" applyBorder="1" applyAlignment="1">
      <alignment horizontal="justify" vertical="center"/>
    </xf>
    <xf numFmtId="0" fontId="14" fillId="0" borderId="0" xfId="7214" applyFont="1" applyAlignment="1">
      <alignment horizontal="justify" vertical="center"/>
    </xf>
    <xf numFmtId="0" fontId="158" fillId="0" borderId="99" xfId="0" applyFont="1" applyBorder="1" applyAlignment="1">
      <alignment wrapText="1"/>
    </xf>
    <xf numFmtId="1" fontId="151" fillId="0" borderId="99" xfId="59" applyNumberFormat="1" applyFont="1" applyBorder="1" applyAlignment="1">
      <alignment horizontal="center" vertical="center" wrapText="1" shrinkToFit="1"/>
    </xf>
    <xf numFmtId="0" fontId="158" fillId="0" borderId="0" xfId="0" applyFont="1"/>
    <xf numFmtId="0" fontId="170" fillId="19" borderId="15" xfId="59" applyFont="1" applyFill="1" applyBorder="1" applyAlignment="1">
      <alignment horizontal="center" vertical="center"/>
    </xf>
    <xf numFmtId="186" fontId="170" fillId="19" borderId="15" xfId="59" applyNumberFormat="1" applyFont="1" applyFill="1" applyBorder="1" applyAlignment="1">
      <alignment horizontal="center"/>
    </xf>
    <xf numFmtId="0" fontId="150" fillId="32" borderId="99" xfId="0" applyFont="1" applyFill="1" applyBorder="1" applyAlignment="1">
      <alignment horizontal="center"/>
    </xf>
    <xf numFmtId="15" fontId="151" fillId="0" borderId="98" xfId="7216" applyNumberFormat="1" applyFont="1" applyFill="1" applyBorder="1" applyAlignment="1">
      <alignment horizontal="center" vertical="center" wrapText="1"/>
    </xf>
    <xf numFmtId="15" fontId="151" fillId="0" borderId="102" xfId="7216" applyNumberFormat="1" applyFont="1" applyFill="1" applyBorder="1" applyAlignment="1">
      <alignment horizontal="center" vertical="center" wrapText="1"/>
    </xf>
    <xf numFmtId="0" fontId="203" fillId="0" borderId="0" xfId="4220" applyFont="1" applyAlignment="1">
      <alignment horizontal="left" vertical="top"/>
    </xf>
    <xf numFmtId="0" fontId="203" fillId="0" borderId="0" xfId="4220" applyFont="1" applyAlignment="1">
      <alignment horizontal="left"/>
    </xf>
    <xf numFmtId="0" fontId="203" fillId="0" borderId="0" xfId="4220" applyFont="1" applyAlignment="1">
      <alignment horizontal="center"/>
    </xf>
    <xf numFmtId="0" fontId="151" fillId="0" borderId="99" xfId="4220" applyFont="1" applyFill="1" applyBorder="1"/>
    <xf numFmtId="184" fontId="151" fillId="0" borderId="0" xfId="59" applyNumberFormat="1" applyFont="1" applyFill="1" applyBorder="1" applyAlignment="1">
      <alignment horizontal="right" vertical="center" indent="1"/>
    </xf>
    <xf numFmtId="0" fontId="183" fillId="0" borderId="0" xfId="59" applyFont="1" applyFill="1" applyBorder="1"/>
    <xf numFmtId="184" fontId="183" fillId="0" borderId="0" xfId="59" applyNumberFormat="1" applyFont="1" applyFill="1" applyBorder="1" applyAlignment="1">
      <alignment horizontal="center" vertical="center"/>
    </xf>
    <xf numFmtId="0" fontId="183" fillId="42" borderId="99" xfId="59" applyFont="1" applyFill="1" applyBorder="1"/>
    <xf numFmtId="44" fontId="151" fillId="0" borderId="99" xfId="4211" applyFont="1" applyFill="1" applyBorder="1"/>
    <xf numFmtId="44" fontId="151" fillId="0" borderId="108" xfId="4211" applyFont="1" applyFill="1" applyBorder="1"/>
    <xf numFmtId="44" fontId="151" fillId="0" borderId="10" xfId="4211" applyFont="1" applyFill="1" applyBorder="1"/>
    <xf numFmtId="44" fontId="151" fillId="0" borderId="109" xfId="4211" applyFont="1" applyFill="1" applyBorder="1"/>
    <xf numFmtId="0" fontId="151" fillId="0" borderId="99" xfId="59" applyFont="1" applyFill="1" applyBorder="1" applyAlignment="1">
      <alignment vertical="center" wrapText="1"/>
    </xf>
    <xf numFmtId="184" fontId="154" fillId="0" borderId="0" xfId="59" applyNumberFormat="1" applyFont="1" applyFill="1" applyBorder="1" applyAlignment="1">
      <alignment horizontal="center" vertical="center"/>
    </xf>
    <xf numFmtId="184" fontId="154" fillId="0" borderId="0" xfId="59" applyNumberFormat="1" applyFont="1" applyFill="1" applyBorder="1" applyAlignment="1">
      <alignment horizontal="right" indent="1"/>
    </xf>
    <xf numFmtId="0" fontId="154" fillId="0" borderId="0" xfId="59" applyFont="1" applyFill="1" applyBorder="1" applyAlignment="1">
      <alignment horizontal="center"/>
    </xf>
    <xf numFmtId="184" fontId="154" fillId="0" borderId="0" xfId="59" applyNumberFormat="1" applyFont="1" applyFill="1" applyBorder="1" applyAlignment="1">
      <alignment horizontal="center"/>
    </xf>
    <xf numFmtId="184" fontId="150" fillId="0" borderId="0" xfId="59" applyNumberFormat="1" applyFont="1" applyFill="1" applyBorder="1" applyAlignment="1">
      <alignment horizontal="center"/>
    </xf>
    <xf numFmtId="0" fontId="251" fillId="0" borderId="0" xfId="32" applyFont="1" applyAlignment="1" applyProtection="1"/>
    <xf numFmtId="0" fontId="150" fillId="0" borderId="0" xfId="59" applyFont="1"/>
    <xf numFmtId="3" fontId="151" fillId="0" borderId="0" xfId="59" applyNumberFormat="1" applyFont="1" applyBorder="1"/>
    <xf numFmtId="0" fontId="183" fillId="42" borderId="0" xfId="59" applyFont="1" applyFill="1" applyBorder="1" applyAlignment="1">
      <alignment vertical="center"/>
    </xf>
    <xf numFmtId="184" fontId="151" fillId="0" borderId="0" xfId="59" applyNumberFormat="1" applyFont="1" applyFill="1" applyBorder="1" applyAlignment="1">
      <alignment horizontal="right" indent="1"/>
    </xf>
    <xf numFmtId="184" fontId="151" fillId="0" borderId="0" xfId="59" applyNumberFormat="1" applyFont="1" applyFill="1" applyBorder="1"/>
    <xf numFmtId="0" fontId="151" fillId="0" borderId="0" xfId="59" applyFont="1" applyFill="1" applyBorder="1" applyAlignment="1">
      <alignment horizontal="left"/>
    </xf>
    <xf numFmtId="0" fontId="151" fillId="20" borderId="99" xfId="2237" applyFont="1" applyFill="1" applyBorder="1" applyAlignment="1">
      <alignment horizontal="left" vertical="center" wrapText="1"/>
    </xf>
    <xf numFmtId="0" fontId="151" fillId="20" borderId="99" xfId="2237" applyFont="1" applyFill="1" applyBorder="1" applyAlignment="1">
      <alignment horizontal="center" vertical="center" wrapText="1"/>
    </xf>
    <xf numFmtId="0" fontId="13" fillId="0" borderId="99" xfId="7211" applyFont="1" applyFill="1" applyBorder="1" applyAlignment="1">
      <alignment vertical="center" wrapText="1"/>
    </xf>
    <xf numFmtId="0" fontId="183" fillId="31" borderId="99" xfId="7211" applyFont="1" applyFill="1" applyBorder="1" applyAlignment="1">
      <alignment horizontal="center"/>
    </xf>
    <xf numFmtId="0" fontId="154" fillId="19" borderId="99" xfId="7211" applyFont="1" applyFill="1" applyBorder="1"/>
    <xf numFmtId="49" fontId="13" fillId="0" borderId="99" xfId="7211" applyNumberFormat="1" applyFont="1" applyFill="1" applyBorder="1" applyAlignment="1">
      <alignment horizontal="center" vertical="center" wrapText="1"/>
    </xf>
    <xf numFmtId="0" fontId="13" fillId="0" borderId="0" xfId="7211" applyFont="1"/>
    <xf numFmtId="0" fontId="42" fillId="0" borderId="85" xfId="7211" applyFont="1" applyFill="1" applyBorder="1"/>
    <xf numFmtId="0" fontId="64" fillId="0" borderId="85" xfId="7211" applyFill="1" applyBorder="1"/>
    <xf numFmtId="0" fontId="64" fillId="0" borderId="99" xfId="7211" applyFill="1" applyBorder="1"/>
    <xf numFmtId="0" fontId="13" fillId="0" borderId="99" xfId="7211" applyFont="1" applyBorder="1" applyAlignment="1">
      <alignment horizontal="center" vertical="center" wrapText="1"/>
    </xf>
    <xf numFmtId="15" fontId="13" fillId="0" borderId="99" xfId="7211" applyNumberFormat="1" applyFont="1" applyBorder="1" applyAlignment="1">
      <alignment vertical="center" wrapText="1"/>
    </xf>
    <xf numFmtId="49" fontId="13" fillId="0" borderId="99" xfId="7211" applyNumberFormat="1" applyFont="1" applyBorder="1" applyAlignment="1">
      <alignment horizontal="center" vertical="center" wrapText="1"/>
    </xf>
    <xf numFmtId="49" fontId="13" fillId="0" borderId="99" xfId="7211" applyNumberFormat="1" applyFont="1" applyBorder="1" applyAlignment="1">
      <alignment horizontal="left" vertical="center" wrapText="1"/>
    </xf>
    <xf numFmtId="0" fontId="13" fillId="0" borderId="99" xfId="7211" applyFont="1" applyBorder="1" applyAlignment="1">
      <alignment vertical="center" wrapText="1"/>
    </xf>
    <xf numFmtId="0" fontId="13" fillId="0" borderId="99" xfId="7211" applyFont="1" applyFill="1" applyBorder="1" applyAlignment="1">
      <alignment horizontal="center" vertical="center" wrapText="1"/>
    </xf>
    <xf numFmtId="15" fontId="13" fillId="0" borderId="99" xfId="7211" applyNumberFormat="1" applyFont="1" applyFill="1" applyBorder="1" applyAlignment="1">
      <alignment vertical="center" wrapText="1"/>
    </xf>
    <xf numFmtId="0" fontId="13" fillId="0" borderId="99" xfId="7211" applyFont="1" applyFill="1" applyBorder="1" applyAlignment="1">
      <alignment horizontal="left" vertical="center" wrapText="1"/>
    </xf>
    <xf numFmtId="0" fontId="13" fillId="18" borderId="99" xfId="7211" applyFont="1" applyFill="1" applyBorder="1" applyAlignment="1">
      <alignment horizontal="center" vertical="center" wrapText="1"/>
    </xf>
    <xf numFmtId="15" fontId="13" fillId="18" borderId="99" xfId="7211" applyNumberFormat="1" applyFont="1" applyFill="1" applyBorder="1" applyAlignment="1">
      <alignment vertical="center" wrapText="1"/>
    </xf>
    <xf numFmtId="49" fontId="13" fillId="18" borderId="99" xfId="7211" applyNumberFormat="1" applyFont="1" applyFill="1" applyBorder="1" applyAlignment="1">
      <alignment horizontal="center" vertical="center" wrapText="1"/>
    </xf>
    <xf numFmtId="0" fontId="13" fillId="18" borderId="99" xfId="7211" applyFont="1" applyFill="1" applyBorder="1" applyAlignment="1">
      <alignment horizontal="left" vertical="center" wrapText="1"/>
    </xf>
    <xf numFmtId="0" fontId="13" fillId="18" borderId="99" xfId="7211" applyFont="1" applyFill="1" applyBorder="1" applyAlignment="1">
      <alignment vertical="center" wrapText="1"/>
    </xf>
    <xf numFmtId="0" fontId="13" fillId="32" borderId="99" xfId="7211" applyFont="1" applyFill="1" applyBorder="1" applyAlignment="1">
      <alignment horizontal="center" vertical="center" wrapText="1"/>
    </xf>
    <xf numFmtId="15" fontId="13" fillId="32" borderId="99" xfId="7211" applyNumberFormat="1" applyFont="1" applyFill="1" applyBorder="1" applyAlignment="1">
      <alignment vertical="center" wrapText="1"/>
    </xf>
    <xf numFmtId="49" fontId="13" fillId="32" borderId="99" xfId="7211" applyNumberFormat="1" applyFont="1" applyFill="1" applyBorder="1" applyAlignment="1">
      <alignment horizontal="center" vertical="center" wrapText="1"/>
    </xf>
    <xf numFmtId="0" fontId="13" fillId="32" borderId="99" xfId="7211" applyFont="1" applyFill="1" applyBorder="1" applyAlignment="1">
      <alignment horizontal="left" vertical="center" wrapText="1"/>
    </xf>
    <xf numFmtId="0" fontId="13" fillId="32" borderId="99" xfId="7211" applyFont="1" applyFill="1" applyBorder="1" applyAlignment="1">
      <alignment vertical="center" wrapText="1"/>
    </xf>
    <xf numFmtId="15" fontId="13" fillId="0" borderId="99" xfId="7211" applyNumberFormat="1" applyFont="1" applyFill="1" applyBorder="1" applyAlignment="1">
      <alignment horizontal="right" vertical="center" wrapText="1"/>
    </xf>
    <xf numFmtId="0" fontId="13" fillId="0" borderId="99" xfId="7211" applyFont="1" applyBorder="1" applyAlignment="1">
      <alignment horizontal="left" vertical="center" wrapText="1"/>
    </xf>
    <xf numFmtId="15" fontId="13" fillId="32" borderId="99" xfId="7211" applyNumberFormat="1" applyFont="1" applyFill="1" applyBorder="1" applyAlignment="1">
      <alignment horizontal="right" vertical="center" wrapText="1"/>
    </xf>
    <xf numFmtId="0" fontId="13" fillId="0" borderId="99" xfId="7211" applyFont="1" applyFill="1" applyBorder="1" applyAlignment="1">
      <alignment horizontal="center" vertical="center"/>
    </xf>
    <xf numFmtId="15" fontId="13" fillId="0" borderId="99" xfId="7211" applyNumberFormat="1" applyFont="1" applyFill="1" applyBorder="1" applyAlignment="1">
      <alignment vertical="center"/>
    </xf>
    <xf numFmtId="0" fontId="13" fillId="0" borderId="99" xfId="7211" applyFont="1" applyFill="1" applyBorder="1" applyAlignment="1">
      <alignment wrapText="1"/>
    </xf>
    <xf numFmtId="0" fontId="13" fillId="0" borderId="99" xfId="7211" applyFont="1" applyFill="1" applyBorder="1" applyAlignment="1">
      <alignment horizontal="center"/>
    </xf>
    <xf numFmtId="15" fontId="13" fillId="0" borderId="99" xfId="7211" applyNumberFormat="1" applyFont="1" applyFill="1" applyBorder="1" applyAlignment="1">
      <alignment horizontal="center"/>
    </xf>
    <xf numFmtId="0" fontId="13" fillId="0" borderId="99" xfId="7211" applyFont="1" applyFill="1" applyBorder="1" applyAlignment="1">
      <alignment horizontal="left"/>
    </xf>
    <xf numFmtId="0" fontId="13" fillId="0" borderId="99" xfId="7211" applyFont="1" applyFill="1" applyBorder="1" applyAlignment="1">
      <alignment horizontal="left" wrapText="1"/>
    </xf>
    <xf numFmtId="0" fontId="13" fillId="0" borderId="99" xfId="7223" applyFont="1" applyBorder="1" applyAlignment="1">
      <alignment horizontal="left" vertical="center"/>
    </xf>
    <xf numFmtId="0" fontId="13" fillId="0" borderId="99" xfId="7223" applyFont="1" applyBorder="1" applyAlignment="1">
      <alignment horizontal="center" vertical="center"/>
    </xf>
    <xf numFmtId="0" fontId="13" fillId="0" borderId="99" xfId="7223" applyFont="1" applyFill="1" applyBorder="1" applyAlignment="1">
      <alignment horizontal="center" vertical="center"/>
    </xf>
    <xf numFmtId="0" fontId="13" fillId="0" borderId="99" xfId="7223" applyFont="1" applyFill="1" applyBorder="1" applyAlignment="1">
      <alignment horizontal="left" vertical="center"/>
    </xf>
    <xf numFmtId="0" fontId="151" fillId="0" borderId="99" xfId="7223" applyFont="1" applyFill="1" applyBorder="1" applyAlignment="1">
      <alignment horizontal="left" vertical="center"/>
    </xf>
    <xf numFmtId="0" fontId="151" fillId="0" borderId="99" xfId="7223" applyFont="1" applyBorder="1" applyAlignment="1">
      <alignment horizontal="left" vertical="center"/>
    </xf>
    <xf numFmtId="0" fontId="196" fillId="36" borderId="99" xfId="7223" applyFont="1" applyFill="1" applyBorder="1" applyAlignment="1">
      <alignment horizontal="center" vertical="center"/>
    </xf>
    <xf numFmtId="0" fontId="154" fillId="0" borderId="99" xfId="7223" applyFont="1" applyBorder="1" applyAlignment="1">
      <alignment vertical="center" wrapText="1"/>
    </xf>
    <xf numFmtId="0" fontId="154" fillId="0" borderId="99" xfId="7223" applyFont="1" applyBorder="1" applyAlignment="1">
      <alignment horizontal="center" vertical="center" wrapText="1"/>
    </xf>
    <xf numFmtId="0" fontId="203" fillId="0" borderId="0" xfId="7223" applyFont="1" applyAlignment="1">
      <alignment horizontal="left"/>
    </xf>
    <xf numFmtId="0" fontId="203" fillId="0" borderId="0" xfId="7223" applyFont="1"/>
    <xf numFmtId="0" fontId="203" fillId="0" borderId="0" xfId="7223" applyFont="1" applyAlignment="1">
      <alignment horizontal="center"/>
    </xf>
    <xf numFmtId="0" fontId="151" fillId="0" borderId="99" xfId="7290" applyFont="1" applyBorder="1" applyAlignment="1">
      <alignment horizontal="center" vertical="center"/>
    </xf>
    <xf numFmtId="0" fontId="151" fillId="18" borderId="99" xfId="7290" applyFont="1" applyFill="1" applyBorder="1" applyAlignment="1">
      <alignment horizontal="left" vertical="center" wrapText="1"/>
    </xf>
    <xf numFmtId="0" fontId="151" fillId="0" borderId="99" xfId="7290" applyFont="1" applyFill="1" applyBorder="1" applyAlignment="1">
      <alignment horizontal="center"/>
    </xf>
    <xf numFmtId="0" fontId="151" fillId="0" borderId="99" xfId="7290" applyFont="1" applyFill="1" applyBorder="1" applyAlignment="1">
      <alignment horizontal="center" vertical="center" wrapText="1"/>
    </xf>
    <xf numFmtId="0" fontId="151" fillId="0" borderId="99" xfId="7290" applyFont="1" applyFill="1" applyBorder="1" applyAlignment="1">
      <alignment horizontal="center" wrapText="1"/>
    </xf>
    <xf numFmtId="0" fontId="151" fillId="18" borderId="99" xfId="7223" applyFont="1" applyFill="1" applyBorder="1" applyAlignment="1">
      <alignment horizontal="center" vertical="center"/>
    </xf>
    <xf numFmtId="0" fontId="151" fillId="0" borderId="99" xfId="7223" applyFont="1" applyBorder="1" applyAlignment="1">
      <alignment horizontal="center" vertical="center" wrapText="1"/>
    </xf>
    <xf numFmtId="0" fontId="151" fillId="0" borderId="99" xfId="7223" quotePrefix="1" applyFont="1" applyBorder="1" applyAlignment="1">
      <alignment horizontal="center" vertical="center"/>
    </xf>
    <xf numFmtId="0" fontId="151" fillId="0" borderId="99" xfId="7290" applyFont="1" applyBorder="1"/>
    <xf numFmtId="0" fontId="151" fillId="0" borderId="99" xfId="7223" applyFont="1" applyBorder="1" applyAlignment="1">
      <alignment horizontal="left" vertical="center" wrapText="1"/>
    </xf>
    <xf numFmtId="0" fontId="151" fillId="0" borderId="99" xfId="7223" applyFont="1" applyBorder="1" applyAlignment="1">
      <alignment horizontal="left" wrapText="1"/>
    </xf>
    <xf numFmtId="0" fontId="151" fillId="18" borderId="99" xfId="0" applyFont="1" applyFill="1" applyBorder="1" applyAlignment="1">
      <alignment horizontal="left" wrapText="1"/>
    </xf>
    <xf numFmtId="0" fontId="151" fillId="18" borderId="99" xfId="0" applyFont="1" applyFill="1" applyBorder="1" applyAlignment="1">
      <alignment horizontal="left" vertical="center" wrapText="1"/>
    </xf>
    <xf numFmtId="0" fontId="151" fillId="18" borderId="99" xfId="0" applyFont="1" applyFill="1" applyBorder="1" applyAlignment="1">
      <alignment wrapText="1"/>
    </xf>
    <xf numFmtId="0" fontId="151" fillId="18" borderId="99" xfId="7223" applyFont="1" applyFill="1" applyBorder="1" applyAlignment="1">
      <alignment horizontal="left" vertical="center" wrapText="1"/>
    </xf>
    <xf numFmtId="0" fontId="151" fillId="18" borderId="99" xfId="7223" applyFont="1" applyFill="1" applyBorder="1" applyAlignment="1">
      <alignment horizontal="center" vertical="center" wrapText="1"/>
    </xf>
    <xf numFmtId="0" fontId="151" fillId="0" borderId="0" xfId="7290" applyFont="1" applyBorder="1" applyAlignment="1">
      <alignment horizontal="center" vertical="center" wrapText="1"/>
    </xf>
    <xf numFmtId="0" fontId="151" fillId="0" borderId="99" xfId="7223" applyFont="1" applyBorder="1"/>
    <xf numFmtId="0" fontId="151" fillId="18" borderId="99" xfId="7223" applyFont="1" applyFill="1" applyBorder="1" applyAlignment="1">
      <alignment horizontal="center"/>
    </xf>
    <xf numFmtId="0" fontId="151" fillId="0" borderId="99" xfId="7223" applyFont="1" applyBorder="1" applyAlignment="1">
      <alignment horizontal="center" vertical="center"/>
    </xf>
    <xf numFmtId="0" fontId="151" fillId="0" borderId="99" xfId="7223" applyFont="1" applyBorder="1" applyAlignment="1">
      <alignment vertical="center"/>
    </xf>
    <xf numFmtId="3" fontId="151" fillId="18" borderId="99" xfId="7223" quotePrefix="1" applyNumberFormat="1" applyFont="1" applyFill="1" applyBorder="1" applyAlignment="1">
      <alignment horizontal="center" vertical="center"/>
    </xf>
    <xf numFmtId="3" fontId="151" fillId="18" borderId="99" xfId="7223" applyNumberFormat="1" applyFont="1" applyFill="1" applyBorder="1" applyAlignment="1">
      <alignment horizontal="center" vertical="center" wrapText="1"/>
    </xf>
    <xf numFmtId="3" fontId="151" fillId="0" borderId="99" xfId="7223" applyNumberFormat="1" applyFont="1" applyBorder="1" applyAlignment="1">
      <alignment horizontal="center" vertical="center" wrapText="1"/>
    </xf>
    <xf numFmtId="0" fontId="151" fillId="0" borderId="99" xfId="7223" applyFont="1" applyBorder="1" applyAlignment="1">
      <alignment horizontal="center"/>
    </xf>
    <xf numFmtId="0" fontId="183" fillId="31" borderId="99" xfId="7218" applyFont="1" applyFill="1" applyBorder="1" applyAlignment="1">
      <alignment horizontal="center" vertical="center" wrapText="1"/>
    </xf>
    <xf numFmtId="0" fontId="154" fillId="32" borderId="99" xfId="50" applyNumberFormat="1" applyFont="1" applyFill="1" applyBorder="1" applyAlignment="1">
      <alignment horizontal="center" vertical="center"/>
    </xf>
    <xf numFmtId="0" fontId="154" fillId="0" borderId="99" xfId="7218" applyFont="1" applyBorder="1" applyAlignment="1">
      <alignment horizontal="left"/>
    </xf>
    <xf numFmtId="0" fontId="154" fillId="0" borderId="99" xfId="7218" applyFont="1" applyBorder="1" applyAlignment="1">
      <alignment horizontal="left" vertical="center"/>
    </xf>
    <xf numFmtId="0" fontId="151" fillId="0" borderId="99" xfId="7218" applyFont="1" applyFill="1" applyBorder="1" applyAlignment="1">
      <alignment horizontal="right" vertical="center"/>
    </xf>
    <xf numFmtId="0" fontId="151" fillId="0" borderId="99" xfId="7218" applyFont="1" applyFill="1" applyBorder="1"/>
    <xf numFmtId="15" fontId="151" fillId="0" borderId="99" xfId="7218" applyNumberFormat="1" applyFont="1" applyFill="1" applyBorder="1" applyAlignment="1">
      <alignment vertical="center"/>
    </xf>
    <xf numFmtId="15" fontId="151" fillId="0" borderId="99" xfId="7218" applyNumberFormat="1" applyFont="1" applyBorder="1" applyAlignment="1">
      <alignment horizontal="right"/>
    </xf>
    <xf numFmtId="15" fontId="151" fillId="32" borderId="99" xfId="7218" applyNumberFormat="1" applyFont="1" applyFill="1" applyBorder="1" applyAlignment="1">
      <alignment horizontal="right" vertical="center"/>
    </xf>
    <xf numFmtId="0" fontId="12" fillId="0" borderId="99" xfId="7214" applyFont="1" applyBorder="1"/>
    <xf numFmtId="0" fontId="183" fillId="31" borderId="89" xfId="0" applyFont="1" applyFill="1" applyBorder="1" applyAlignment="1">
      <alignment horizontal="center" vertical="center" wrapText="1"/>
    </xf>
    <xf numFmtId="0" fontId="158" fillId="0" borderId="99" xfId="0" applyFont="1" applyBorder="1" applyAlignment="1">
      <alignment horizontal="center" vertical="center"/>
    </xf>
    <xf numFmtId="0" fontId="158" fillId="0" borderId="99" xfId="0" applyFont="1" applyBorder="1" applyAlignment="1">
      <alignment horizontal="center" vertical="center" wrapText="1"/>
    </xf>
    <xf numFmtId="0" fontId="158" fillId="0" borderId="99" xfId="0" applyFont="1" applyBorder="1" applyAlignment="1">
      <alignment horizontal="center"/>
    </xf>
    <xf numFmtId="0" fontId="158" fillId="0" borderId="99" xfId="0" applyFont="1" applyBorder="1" applyAlignment="1">
      <alignment horizontal="left" vertical="center" wrapText="1"/>
    </xf>
    <xf numFmtId="0" fontId="154" fillId="21" borderId="99" xfId="3799" applyFont="1" applyFill="1" applyBorder="1" applyAlignment="1">
      <alignment horizontal="center" vertical="center"/>
    </xf>
    <xf numFmtId="1" fontId="150" fillId="0" borderId="99" xfId="821" applyNumberFormat="1" applyFont="1" applyFill="1" applyBorder="1" applyAlignment="1">
      <alignment horizontal="center" vertical="center"/>
    </xf>
    <xf numFmtId="1" fontId="170" fillId="19" borderId="99" xfId="821" applyNumberFormat="1" applyFont="1" applyFill="1" applyBorder="1" applyAlignment="1">
      <alignment horizontal="center" vertical="center"/>
    </xf>
    <xf numFmtId="0" fontId="203" fillId="0" borderId="0" xfId="4218" applyFont="1" applyAlignment="1">
      <alignment horizontal="left"/>
    </xf>
    <xf numFmtId="1" fontId="183" fillId="36" borderId="99" xfId="45" applyNumberFormat="1" applyFont="1" applyFill="1" applyBorder="1" applyAlignment="1">
      <alignment horizontal="center" vertical="center" wrapText="1"/>
    </xf>
    <xf numFmtId="9" fontId="170" fillId="21" borderId="12" xfId="50" applyFont="1" applyFill="1" applyBorder="1"/>
    <xf numFmtId="9" fontId="176" fillId="21" borderId="99" xfId="50" applyFont="1" applyFill="1" applyBorder="1"/>
    <xf numFmtId="9" fontId="151" fillId="0" borderId="99" xfId="50" applyFont="1" applyFill="1" applyBorder="1"/>
    <xf numFmtId="9" fontId="152" fillId="0" borderId="99" xfId="7223" applyNumberFormat="1" applyFont="1" applyBorder="1" applyAlignment="1">
      <alignment horizontal="center"/>
    </xf>
    <xf numFmtId="0" fontId="11" fillId="0" borderId="0" xfId="7298"/>
    <xf numFmtId="0" fontId="154" fillId="0" borderId="99" xfId="7299" applyFont="1" applyBorder="1" applyAlignment="1">
      <alignment horizontal="center" vertical="center"/>
    </xf>
    <xf numFmtId="0" fontId="154" fillId="0" borderId="99" xfId="7298" applyFont="1" applyBorder="1" applyAlignment="1">
      <alignment horizontal="center" vertical="center"/>
    </xf>
    <xf numFmtId="0" fontId="150" fillId="0" borderId="99" xfId="7299" applyFont="1" applyBorder="1" applyAlignment="1">
      <alignment horizontal="center" vertical="center"/>
    </xf>
    <xf numFmtId="0" fontId="154" fillId="0" borderId="99" xfId="7299" applyFont="1" applyBorder="1" applyAlignment="1">
      <alignment horizontal="center" vertical="center" wrapText="1"/>
    </xf>
    <xf numFmtId="0" fontId="151" fillId="0" borderId="99" xfId="7300" applyFont="1" applyBorder="1" applyAlignment="1">
      <alignment horizontal="center" vertical="center"/>
    </xf>
    <xf numFmtId="0" fontId="154" fillId="0" borderId="99" xfId="7301" applyFont="1" applyBorder="1" applyAlignment="1">
      <alignment horizontal="center" wrapText="1"/>
    </xf>
    <xf numFmtId="181" fontId="151" fillId="0" borderId="99" xfId="7298" applyNumberFormat="1" applyFont="1" applyBorder="1" applyAlignment="1">
      <alignment horizontal="center" vertical="center"/>
    </xf>
    <xf numFmtId="0" fontId="151" fillId="0" borderId="99" xfId="7298" applyFont="1" applyBorder="1" applyAlignment="1">
      <alignment horizontal="center" vertical="center"/>
    </xf>
    <xf numFmtId="0" fontId="151" fillId="0" borderId="99" xfId="7299" applyFont="1" applyBorder="1" applyAlignment="1" applyProtection="1">
      <alignment horizontal="center" vertical="center" wrapText="1"/>
      <protection locked="0"/>
    </xf>
    <xf numFmtId="181" fontId="151" fillId="0" borderId="99" xfId="7299" applyNumberFormat="1" applyFont="1" applyBorder="1" applyAlignment="1" applyProtection="1">
      <alignment horizontal="center" vertical="center" wrapText="1"/>
      <protection locked="0"/>
    </xf>
    <xf numFmtId="183" fontId="151" fillId="0" borderId="99" xfId="7299" applyNumberFormat="1" applyFont="1" applyBorder="1" applyAlignment="1" applyProtection="1">
      <alignment horizontal="center" vertical="center"/>
      <protection locked="0"/>
    </xf>
    <xf numFmtId="0" fontId="151" fillId="0" borderId="99" xfId="7299" applyFont="1" applyBorder="1" applyAlignment="1" applyProtection="1">
      <alignment horizontal="center" vertical="center"/>
      <protection locked="0"/>
    </xf>
    <xf numFmtId="181" fontId="151" fillId="0" borderId="99" xfId="7299" applyNumberFormat="1" applyFont="1" applyBorder="1" applyAlignment="1" applyProtection="1">
      <alignment horizontal="center" vertical="center"/>
      <protection locked="0"/>
    </xf>
    <xf numFmtId="14" fontId="151" fillId="0" borderId="99" xfId="7298" applyNumberFormat="1" applyFont="1" applyBorder="1" applyAlignment="1">
      <alignment horizontal="left" vertical="center" wrapText="1"/>
    </xf>
    <xf numFmtId="14" fontId="151" fillId="0" borderId="99" xfId="7298" applyNumberFormat="1" applyFont="1" applyBorder="1" applyAlignment="1">
      <alignment horizontal="center" vertical="center"/>
    </xf>
    <xf numFmtId="14" fontId="151" fillId="0" borderId="99" xfId="7298" applyNumberFormat="1" applyFont="1" applyBorder="1" applyAlignment="1">
      <alignment horizontal="left" vertical="center"/>
    </xf>
    <xf numFmtId="0" fontId="151" fillId="0" borderId="99" xfId="7298" applyFont="1" applyBorder="1" applyAlignment="1">
      <alignment horizontal="left" vertical="center"/>
    </xf>
    <xf numFmtId="181" fontId="200" fillId="0" borderId="99" xfId="7298" applyNumberFormat="1" applyFont="1" applyBorder="1" applyAlignment="1">
      <alignment horizontal="center" vertical="center"/>
    </xf>
    <xf numFmtId="181" fontId="151" fillId="0" borderId="99" xfId="7299" applyNumberFormat="1" applyFont="1" applyBorder="1" applyAlignment="1" applyProtection="1">
      <alignment vertical="center"/>
      <protection locked="0"/>
    </xf>
    <xf numFmtId="0" fontId="151" fillId="0" borderId="99" xfId="7300" applyFont="1" applyBorder="1" applyAlignment="1">
      <alignment vertical="center"/>
    </xf>
    <xf numFmtId="0" fontId="200" fillId="0" borderId="99" xfId="7298" applyFont="1" applyBorder="1" applyAlignment="1">
      <alignment horizontal="center" vertical="center"/>
    </xf>
    <xf numFmtId="0" fontId="151" fillId="0" borderId="99" xfId="7298" applyFont="1" applyBorder="1"/>
    <xf numFmtId="0" fontId="11" fillId="0" borderId="99" xfId="7298" applyFont="1" applyBorder="1" applyAlignment="1">
      <alignment horizontal="center" vertical="center"/>
    </xf>
    <xf numFmtId="0" fontId="183" fillId="31" borderId="86" xfId="367" applyFont="1" applyFill="1" applyBorder="1" applyAlignment="1">
      <alignment horizontal="center" vertical="center"/>
    </xf>
    <xf numFmtId="0" fontId="183" fillId="31" borderId="95" xfId="367" applyFont="1" applyFill="1" applyBorder="1" applyAlignment="1">
      <alignment horizontal="center" vertical="center"/>
    </xf>
    <xf numFmtId="0" fontId="183" fillId="31" borderId="89" xfId="367" applyFont="1" applyFill="1" applyBorder="1" applyAlignment="1">
      <alignment horizontal="center" vertical="center"/>
    </xf>
    <xf numFmtId="0" fontId="183" fillId="31" borderId="99" xfId="367" applyFont="1" applyFill="1" applyBorder="1" applyAlignment="1">
      <alignment horizontal="center" vertical="center"/>
    </xf>
    <xf numFmtId="0" fontId="183" fillId="31" borderId="105" xfId="367" applyFont="1" applyFill="1" applyBorder="1" applyAlignment="1">
      <alignment horizontal="center" vertical="center"/>
    </xf>
    <xf numFmtId="0" fontId="183" fillId="31" borderId="15" xfId="367" applyFont="1" applyFill="1" applyBorder="1" applyAlignment="1">
      <alignment horizontal="center" vertical="center"/>
    </xf>
    <xf numFmtId="0" fontId="11" fillId="0" borderId="99" xfId="0" applyFont="1" applyBorder="1" applyAlignment="1">
      <alignment vertical="center" wrapText="1"/>
    </xf>
    <xf numFmtId="0" fontId="11" fillId="0" borderId="99" xfId="0" applyFont="1" applyBorder="1" applyAlignment="1">
      <alignment horizontal="left" vertical="center" wrapText="1"/>
    </xf>
    <xf numFmtId="0" fontId="245" fillId="43" borderId="99" xfId="0" applyFont="1" applyFill="1" applyBorder="1" applyAlignment="1">
      <alignment horizontal="left" vertical="center" wrapText="1"/>
    </xf>
    <xf numFmtId="186" fontId="213" fillId="19" borderId="15" xfId="4226" applyNumberFormat="1" applyFont="1" applyFill="1" applyBorder="1" applyAlignment="1">
      <alignment horizontal="center" wrapText="1"/>
    </xf>
    <xf numFmtId="0" fontId="213" fillId="0" borderId="99" xfId="0" applyFont="1" applyBorder="1" applyAlignment="1">
      <alignment horizontal="center" vertical="center"/>
    </xf>
    <xf numFmtId="3" fontId="241" fillId="19" borderId="15" xfId="0" applyNumberFormat="1" applyFont="1" applyFill="1" applyBorder="1" applyAlignment="1">
      <alignment horizontal="center" vertical="center" wrapText="1"/>
    </xf>
    <xf numFmtId="0" fontId="151" fillId="0" borderId="99" xfId="1596" applyFont="1" applyBorder="1" applyAlignment="1">
      <alignment horizontal="left" vertical="center" wrapText="1"/>
    </xf>
    <xf numFmtId="0" fontId="158" fillId="0" borderId="99" xfId="0" applyFont="1" applyBorder="1" applyAlignment="1">
      <alignment horizontal="left" wrapText="1"/>
    </xf>
    <xf numFmtId="0" fontId="11" fillId="0" borderId="99" xfId="0" applyFont="1" applyBorder="1" applyAlignment="1">
      <alignment horizontal="left" wrapText="1"/>
    </xf>
    <xf numFmtId="0" fontId="158" fillId="18" borderId="99" xfId="0" applyFont="1" applyFill="1" applyBorder="1" applyAlignment="1">
      <alignment horizontal="center" vertical="center" wrapText="1"/>
    </xf>
    <xf numFmtId="0" fontId="255" fillId="0" borderId="99" xfId="0" applyFont="1" applyBorder="1" applyAlignment="1">
      <alignment horizontal="left" vertical="center" wrapText="1"/>
    </xf>
    <xf numFmtId="0" fontId="232" fillId="31" borderId="89" xfId="0" applyFont="1" applyFill="1" applyBorder="1" applyAlignment="1">
      <alignment horizontal="center" vertical="center" wrapText="1"/>
    </xf>
    <xf numFmtId="0" fontId="151" fillId="0" borderId="0" xfId="0" applyFont="1" applyAlignment="1">
      <alignment horizontal="left" vertical="center" wrapText="1"/>
    </xf>
    <xf numFmtId="0" fontId="158" fillId="0" borderId="0" xfId="0" applyFont="1" applyAlignment="1">
      <alignment horizontal="center" vertical="center"/>
    </xf>
    <xf numFmtId="0" fontId="158" fillId="19" borderId="89" xfId="0" applyFont="1" applyFill="1" applyBorder="1" applyAlignment="1">
      <alignment horizontal="center" vertical="center" wrapText="1"/>
    </xf>
    <xf numFmtId="0" fontId="151" fillId="0" borderId="99" xfId="221" applyFont="1" applyBorder="1" applyAlignment="1">
      <alignment horizontal="left" vertical="center"/>
    </xf>
    <xf numFmtId="3" fontId="151" fillId="0" borderId="99" xfId="221" applyNumberFormat="1" applyFont="1" applyBorder="1" applyAlignment="1">
      <alignment vertical="center" wrapText="1"/>
    </xf>
    <xf numFmtId="4" fontId="151" fillId="0" borderId="99" xfId="221" applyNumberFormat="1" applyFont="1" applyBorder="1" applyAlignment="1">
      <alignment horizontal="center" vertical="center"/>
    </xf>
    <xf numFmtId="3" fontId="11" fillId="0" borderId="99" xfId="0" applyNumberFormat="1" applyFont="1" applyBorder="1" applyAlignment="1">
      <alignment horizontal="left" vertical="center" wrapText="1"/>
    </xf>
    <xf numFmtId="3" fontId="11" fillId="0" borderId="99" xfId="0" applyNumberFormat="1" applyFont="1" applyBorder="1" applyAlignment="1">
      <alignment horizontal="center" vertical="center" wrapText="1"/>
    </xf>
    <xf numFmtId="0" fontId="11" fillId="0" borderId="99" xfId="0" applyFont="1" applyBorder="1" applyAlignment="1">
      <alignment horizontal="center" vertical="center" wrapText="1"/>
    </xf>
    <xf numFmtId="0" fontId="151" fillId="0" borderId="0" xfId="221" applyFont="1" applyBorder="1" applyAlignment="1">
      <alignment horizontal="center" vertical="center"/>
    </xf>
    <xf numFmtId="0" fontId="247" fillId="0" borderId="0" xfId="0" applyFont="1" applyAlignment="1">
      <alignment horizontal="center"/>
    </xf>
    <xf numFmtId="3" fontId="170" fillId="19" borderId="15" xfId="221" applyNumberFormat="1" applyFont="1" applyFill="1" applyBorder="1" applyAlignment="1">
      <alignment horizontal="right" vertical="center" indent="2"/>
    </xf>
    <xf numFmtId="0" fontId="213" fillId="0" borderId="0" xfId="0" applyFont="1" applyAlignment="1">
      <alignment horizontal="right" vertical="center" wrapText="1" readingOrder="1"/>
    </xf>
    <xf numFmtId="0" fontId="158" fillId="19" borderId="115" xfId="0" applyFont="1" applyFill="1" applyBorder="1" applyAlignment="1">
      <alignment horizontal="center" vertical="center"/>
    </xf>
    <xf numFmtId="0" fontId="158" fillId="19" borderId="116" xfId="0" applyFont="1" applyFill="1" applyBorder="1" applyAlignment="1">
      <alignment horizontal="center" vertical="center"/>
    </xf>
    <xf numFmtId="0" fontId="158" fillId="19" borderId="99" xfId="0" applyFont="1" applyFill="1" applyBorder="1" applyAlignment="1">
      <alignment horizontal="center" vertical="center" wrapText="1"/>
    </xf>
    <xf numFmtId="0" fontId="158" fillId="0" borderId="99" xfId="0" applyFont="1" applyBorder="1" applyAlignment="1">
      <alignment horizontal="left" vertical="center" wrapText="1" readingOrder="1"/>
    </xf>
    <xf numFmtId="3" fontId="170" fillId="19" borderId="117" xfId="0" applyNumberFormat="1" applyFont="1" applyFill="1" applyBorder="1" applyAlignment="1">
      <alignment horizontal="center" vertical="center" wrapText="1" readingOrder="1"/>
    </xf>
    <xf numFmtId="3" fontId="170" fillId="19" borderId="118" xfId="0" applyNumberFormat="1" applyFont="1" applyFill="1" applyBorder="1" applyAlignment="1">
      <alignment horizontal="center" vertical="center" wrapText="1" readingOrder="1"/>
    </xf>
    <xf numFmtId="3" fontId="170" fillId="19" borderId="119" xfId="0" applyNumberFormat="1" applyFont="1" applyFill="1" applyBorder="1" applyAlignment="1">
      <alignment horizontal="center" vertical="center" wrapText="1" readingOrder="1"/>
    </xf>
    <xf numFmtId="0" fontId="164" fillId="0" borderId="0" xfId="7251" applyFont="1" applyAlignment="1">
      <alignment vertical="center"/>
    </xf>
    <xf numFmtId="0" fontId="11" fillId="0" borderId="0" xfId="7298" applyFont="1"/>
    <xf numFmtId="0" fontId="256" fillId="0" borderId="0" xfId="59" applyFont="1"/>
    <xf numFmtId="0" fontId="183" fillId="31" borderId="108" xfId="59" applyFont="1" applyFill="1" applyBorder="1" applyAlignment="1">
      <alignment horizontal="center" vertical="center" wrapText="1"/>
    </xf>
    <xf numFmtId="3" fontId="151" fillId="0" borderId="99" xfId="59" applyNumberFormat="1" applyFont="1" applyBorder="1" applyAlignment="1">
      <alignment horizontal="left" vertical="center" wrapText="1"/>
    </xf>
    <xf numFmtId="0" fontId="11" fillId="0" borderId="99" xfId="7298" applyFont="1" applyBorder="1" applyAlignment="1">
      <alignment horizontal="center" vertical="center" wrapText="1"/>
    </xf>
    <xf numFmtId="0" fontId="11" fillId="0" borderId="99" xfId="7298" applyFont="1" applyBorder="1" applyAlignment="1">
      <alignment horizontal="left" vertical="center" wrapText="1"/>
    </xf>
    <xf numFmtId="3" fontId="187" fillId="0" borderId="99" xfId="1596" applyNumberFormat="1" applyFont="1" applyBorder="1" applyAlignment="1">
      <alignment horizontal="left" vertical="center" wrapText="1"/>
    </xf>
    <xf numFmtId="3" fontId="151" fillId="0" borderId="99" xfId="59" applyNumberFormat="1" applyFont="1" applyBorder="1" applyAlignment="1">
      <alignment horizontal="center" vertical="center" wrapText="1"/>
    </xf>
    <xf numFmtId="3" fontId="151" fillId="0" borderId="99" xfId="59" applyNumberFormat="1" applyFont="1" applyBorder="1" applyAlignment="1">
      <alignment horizontal="left" vertical="center"/>
    </xf>
    <xf numFmtId="0" fontId="11" fillId="18" borderId="99" xfId="7298" applyFont="1" applyFill="1" applyBorder="1" applyAlignment="1">
      <alignment horizontal="left" vertical="center" wrapText="1"/>
    </xf>
    <xf numFmtId="0" fontId="245" fillId="0" borderId="99" xfId="7298" applyFont="1" applyBorder="1" applyAlignment="1">
      <alignment horizontal="center" vertical="center"/>
    </xf>
    <xf numFmtId="0" fontId="164" fillId="0" borderId="0" xfId="59" applyFont="1" applyAlignment="1">
      <alignment horizontal="center"/>
    </xf>
    <xf numFmtId="0" fontId="237" fillId="0" borderId="0" xfId="59" applyFont="1"/>
    <xf numFmtId="0" fontId="203" fillId="0" borderId="0" xfId="7266" applyFont="1" applyAlignment="1">
      <alignment horizontal="left"/>
    </xf>
    <xf numFmtId="0" fontId="151" fillId="27" borderId="99" xfId="7302" applyFont="1" applyFill="1" applyBorder="1" applyAlignment="1">
      <alignment horizontal="center"/>
    </xf>
    <xf numFmtId="0" fontId="151" fillId="27" borderId="99" xfId="7302" applyFont="1" applyFill="1" applyBorder="1" applyAlignment="1">
      <alignment horizontal="left"/>
    </xf>
    <xf numFmtId="0" fontId="151" fillId="27" borderId="99" xfId="7303" applyFont="1" applyFill="1" applyBorder="1" applyAlignment="1">
      <alignment horizontal="center"/>
    </xf>
    <xf numFmtId="0" fontId="151" fillId="29" borderId="99" xfId="7303" applyFont="1" applyFill="1" applyBorder="1" applyAlignment="1">
      <alignment horizontal="left"/>
    </xf>
    <xf numFmtId="0" fontId="151" fillId="29" borderId="99" xfId="7303" applyFont="1" applyFill="1" applyBorder="1"/>
    <xf numFmtId="0" fontId="150" fillId="0" borderId="0" xfId="59" applyFont="1" applyAlignment="1">
      <alignment vertical="center"/>
    </xf>
    <xf numFmtId="3" fontId="152" fillId="0" borderId="99" xfId="45" applyNumberFormat="1" applyFont="1" applyBorder="1" applyAlignment="1">
      <alignment horizontal="center" vertical="center" wrapText="1"/>
    </xf>
    <xf numFmtId="3" fontId="159" fillId="0" borderId="99" xfId="45" applyNumberFormat="1" applyFont="1" applyBorder="1" applyAlignment="1">
      <alignment horizontal="center" vertical="center" wrapText="1"/>
    </xf>
    <xf numFmtId="3" fontId="150" fillId="32" borderId="99" xfId="367" applyNumberFormat="1" applyFont="1" applyFill="1" applyBorder="1" applyAlignment="1">
      <alignment horizontal="center" vertical="center" wrapText="1"/>
    </xf>
    <xf numFmtId="3" fontId="150" fillId="32" borderId="99" xfId="367" applyNumberFormat="1" applyFont="1" applyFill="1" applyBorder="1" applyAlignment="1">
      <alignment horizontal="center" vertical="center"/>
    </xf>
    <xf numFmtId="0" fontId="151" fillId="0" borderId="0" xfId="59" applyFont="1" applyBorder="1" applyAlignment="1">
      <alignment horizontal="center" vertical="center" wrapText="1"/>
    </xf>
    <xf numFmtId="185" fontId="151" fillId="0" borderId="99" xfId="59" applyNumberFormat="1" applyFont="1" applyBorder="1" applyAlignment="1">
      <alignment horizontal="left" vertical="center" wrapText="1"/>
    </xf>
    <xf numFmtId="185" fontId="151" fillId="0" borderId="99" xfId="59" applyNumberFormat="1" applyFont="1" applyFill="1" applyBorder="1" applyAlignment="1">
      <alignment horizontal="left" vertical="top" wrapText="1"/>
    </xf>
    <xf numFmtId="0" fontId="151" fillId="0" borderId="99" xfId="59" applyFont="1" applyFill="1" applyBorder="1" applyAlignment="1">
      <alignment horizontal="center" vertical="center" wrapText="1"/>
    </xf>
    <xf numFmtId="185" fontId="151" fillId="0" borderId="99" xfId="0" applyNumberFormat="1" applyFont="1" applyFill="1" applyBorder="1" applyAlignment="1">
      <alignment horizontal="left" vertical="top" wrapText="1"/>
    </xf>
    <xf numFmtId="3" fontId="151" fillId="0" borderId="99" xfId="0" applyNumberFormat="1" applyFont="1" applyFill="1" applyBorder="1" applyAlignment="1">
      <alignment horizontal="center" wrapText="1"/>
    </xf>
    <xf numFmtId="0" fontId="151" fillId="0" borderId="99" xfId="0" applyFont="1" applyFill="1" applyBorder="1" applyAlignment="1">
      <alignment horizontal="center" wrapText="1"/>
    </xf>
    <xf numFmtId="185" fontId="151" fillId="0" borderId="99" xfId="0" quotePrefix="1" applyNumberFormat="1" applyFont="1" applyFill="1" applyBorder="1" applyAlignment="1">
      <alignment horizontal="left" vertical="top" wrapText="1"/>
    </xf>
    <xf numFmtId="185" fontId="151" fillId="0" borderId="99" xfId="59" quotePrefix="1" applyNumberFormat="1" applyFont="1" applyFill="1" applyBorder="1" applyAlignment="1">
      <alignment horizontal="left" vertical="center" wrapText="1"/>
    </xf>
    <xf numFmtId="3" fontId="151" fillId="0" borderId="99" xfId="59" applyNumberFormat="1" applyFont="1" applyFill="1" applyBorder="1" applyAlignment="1">
      <alignment horizontal="center" vertical="center" wrapText="1"/>
    </xf>
    <xf numFmtId="185" fontId="151" fillId="0" borderId="99" xfId="59" applyNumberFormat="1" applyFont="1" applyFill="1" applyBorder="1" applyAlignment="1">
      <alignment horizontal="left" vertical="center" wrapText="1"/>
    </xf>
    <xf numFmtId="0" fontId="151" fillId="0" borderId="99" xfId="45" applyFont="1" applyFill="1" applyBorder="1" applyAlignment="1">
      <alignment horizontal="left" vertical="center" wrapText="1"/>
    </xf>
    <xf numFmtId="0" fontId="158" fillId="0" borderId="99" xfId="45" applyFont="1" applyFill="1" applyBorder="1" applyAlignment="1">
      <alignment horizontal="left" vertical="center" wrapText="1"/>
    </xf>
    <xf numFmtId="0" fontId="151" fillId="18" borderId="99" xfId="46" applyFont="1" applyFill="1" applyBorder="1" applyAlignment="1">
      <alignment horizontal="left" vertical="center" wrapText="1"/>
    </xf>
    <xf numFmtId="1" fontId="154" fillId="0" borderId="99" xfId="45" applyNumberFormat="1" applyFont="1" applyFill="1" applyBorder="1" applyAlignment="1">
      <alignment horizontal="left" vertical="center" wrapText="1"/>
    </xf>
    <xf numFmtId="3" fontId="151" fillId="18" borderId="99" xfId="7223" applyNumberFormat="1" applyFont="1" applyFill="1" applyBorder="1" applyAlignment="1">
      <alignment horizontal="center" vertical="center"/>
    </xf>
    <xf numFmtId="3" fontId="151" fillId="19" borderId="99" xfId="7224" applyNumberFormat="1" applyFont="1" applyFill="1" applyBorder="1" applyAlignment="1">
      <alignment horizontal="center" vertical="center"/>
    </xf>
    <xf numFmtId="0" fontId="10" fillId="0" borderId="0" xfId="7223" applyFont="1" applyFill="1"/>
    <xf numFmtId="3" fontId="10" fillId="0" borderId="0" xfId="7223" applyNumberFormat="1" applyFont="1" applyFill="1"/>
    <xf numFmtId="3" fontId="10" fillId="0" borderId="0" xfId="7223" applyNumberFormat="1" applyFont="1" applyFill="1" applyAlignment="1">
      <alignment horizontal="center"/>
    </xf>
    <xf numFmtId="0" fontId="10" fillId="0" borderId="0" xfId="7223" applyFont="1" applyFill="1" applyAlignment="1">
      <alignment horizontal="center"/>
    </xf>
    <xf numFmtId="3" fontId="10" fillId="18" borderId="99" xfId="7224" applyNumberFormat="1" applyFont="1" applyFill="1" applyBorder="1" applyAlignment="1">
      <alignment horizontal="center" vertical="center"/>
    </xf>
    <xf numFmtId="3" fontId="10" fillId="18" borderId="99" xfId="7224" applyNumberFormat="1" applyFont="1" applyFill="1" applyBorder="1" applyAlignment="1">
      <alignment horizontal="center"/>
    </xf>
    <xf numFmtId="0" fontId="151" fillId="0" borderId="99" xfId="59" applyFont="1" applyBorder="1" applyAlignment="1">
      <alignment horizontal="center" vertical="center"/>
    </xf>
    <xf numFmtId="0" fontId="183" fillId="36" borderId="99" xfId="59" applyFont="1" applyFill="1" applyBorder="1" applyAlignment="1">
      <alignment horizontal="center" vertical="center" wrapText="1"/>
    </xf>
    <xf numFmtId="0" fontId="163" fillId="0" borderId="0" xfId="7296" applyFont="1" applyBorder="1" applyAlignment="1">
      <alignment horizontal="center" vertical="center"/>
    </xf>
    <xf numFmtId="0" fontId="234" fillId="0" borderId="0" xfId="7296" applyFont="1" applyFill="1" applyBorder="1" applyAlignment="1">
      <alignment horizontal="center"/>
    </xf>
    <xf numFmtId="0" fontId="248" fillId="0" borderId="16" xfId="0" applyFont="1" applyBorder="1"/>
    <xf numFmtId="0" fontId="249" fillId="31" borderId="99" xfId="0" applyFont="1" applyFill="1" applyBorder="1" applyAlignment="1">
      <alignment horizontal="left" vertical="center" wrapText="1" indent="1"/>
    </xf>
    <xf numFmtId="0" fontId="234" fillId="0" borderId="99" xfId="0" applyFont="1" applyFill="1" applyBorder="1" applyAlignment="1">
      <alignment horizontal="center" textRotation="90" wrapText="1"/>
    </xf>
    <xf numFmtId="0" fontId="248" fillId="0" borderId="99" xfId="0" applyFont="1" applyFill="1" applyBorder="1" applyAlignment="1">
      <alignment horizontal="center" textRotation="90"/>
    </xf>
    <xf numFmtId="0" fontId="127" fillId="0" borderId="99" xfId="0" applyFont="1" applyFill="1" applyBorder="1" applyAlignment="1">
      <alignment horizontal="left" vertical="center" wrapText="1" indent="1" readingOrder="1"/>
    </xf>
    <xf numFmtId="0" fontId="127" fillId="0" borderId="99" xfId="0" applyFont="1" applyFill="1" applyBorder="1" applyAlignment="1">
      <alignment horizontal="center"/>
    </xf>
    <xf numFmtId="0" fontId="127" fillId="0" borderId="99" xfId="0" applyFont="1" applyFill="1" applyBorder="1" applyAlignment="1">
      <alignment horizontal="left" vertical="center" indent="1" readingOrder="1"/>
    </xf>
    <xf numFmtId="0" fontId="234" fillId="19" borderId="99" xfId="0" applyFont="1" applyFill="1" applyBorder="1" applyAlignment="1">
      <alignment horizontal="center"/>
    </xf>
    <xf numFmtId="0" fontId="258" fillId="0" borderId="14" xfId="7296" applyFont="1" applyBorder="1" applyAlignment="1">
      <alignment horizontal="center" wrapText="1"/>
    </xf>
    <xf numFmtId="0" fontId="258" fillId="0" borderId="14" xfId="0" applyFont="1" applyBorder="1" applyAlignment="1">
      <alignment horizontal="center" wrapText="1"/>
    </xf>
    <xf numFmtId="0" fontId="158" fillId="0" borderId="99" xfId="7296" applyFont="1" applyBorder="1" applyAlignment="1">
      <alignment horizontal="left" vertical="center" wrapText="1" indent="1" readingOrder="1"/>
    </xf>
    <xf numFmtId="0" fontId="158" fillId="0" borderId="99" xfId="7296" applyFont="1" applyBorder="1" applyAlignment="1">
      <alignment horizontal="left" vertical="center" indent="1" readingOrder="1"/>
    </xf>
    <xf numFmtId="0" fontId="158" fillId="0" borderId="99" xfId="0" applyFont="1" applyBorder="1" applyAlignment="1">
      <alignment horizontal="left" vertical="center" wrapText="1" indent="1" readingOrder="1"/>
    </xf>
    <xf numFmtId="0" fontId="158" fillId="0" borderId="99" xfId="0" applyFont="1" applyBorder="1" applyAlignment="1">
      <alignment horizontal="left" vertical="center" indent="1" readingOrder="1"/>
    </xf>
    <xf numFmtId="0" fontId="219" fillId="0" borderId="14" xfId="7296" applyFont="1" applyBorder="1" applyAlignment="1">
      <alignment horizontal="center" wrapText="1"/>
    </xf>
    <xf numFmtId="0" fontId="219" fillId="0" borderId="14" xfId="0" applyFont="1" applyBorder="1" applyAlignment="1">
      <alignment horizontal="center" wrapText="1"/>
    </xf>
    <xf numFmtId="0" fontId="183" fillId="31" borderId="99" xfId="0" applyFont="1" applyFill="1" applyBorder="1" applyAlignment="1">
      <alignment horizontal="left" vertical="center" wrapText="1" indent="1"/>
    </xf>
    <xf numFmtId="0" fontId="183" fillId="31" borderId="100" xfId="0" applyFont="1" applyFill="1" applyBorder="1" applyAlignment="1">
      <alignment horizontal="center" vertical="center" wrapText="1"/>
    </xf>
    <xf numFmtId="0" fontId="183" fillId="31" borderId="106" xfId="0" applyFont="1" applyFill="1" applyBorder="1" applyAlignment="1">
      <alignment horizontal="center" vertical="center" wrapText="1"/>
    </xf>
    <xf numFmtId="1" fontId="151" fillId="0" borderId="15" xfId="59" applyNumberFormat="1" applyFont="1" applyFill="1" applyBorder="1" applyAlignment="1">
      <alignment horizontal="center" vertical="center"/>
    </xf>
    <xf numFmtId="0" fontId="151" fillId="0" borderId="85" xfId="45" applyFont="1" applyFill="1" applyBorder="1" applyAlignment="1">
      <alignment horizontal="center" vertical="center" wrapText="1"/>
    </xf>
    <xf numFmtId="1" fontId="9" fillId="0" borderId="99" xfId="50" applyNumberFormat="1" applyFont="1" applyFill="1" applyBorder="1" applyAlignment="1">
      <alignment horizontal="center"/>
    </xf>
    <xf numFmtId="1" fontId="9" fillId="0" borderId="99" xfId="631" applyNumberFormat="1" applyFont="1" applyFill="1" applyBorder="1" applyAlignment="1">
      <alignment horizontal="center"/>
    </xf>
    <xf numFmtId="0" fontId="9" fillId="0" borderId="99" xfId="631" applyFont="1" applyFill="1" applyBorder="1" applyAlignment="1">
      <alignment horizontal="center"/>
    </xf>
    <xf numFmtId="9" fontId="9" fillId="0" borderId="85" xfId="50" applyFont="1" applyFill="1" applyBorder="1" applyAlignment="1">
      <alignment horizontal="center"/>
    </xf>
    <xf numFmtId="3" fontId="9" fillId="0" borderId="99" xfId="50" applyNumberFormat="1" applyFont="1" applyFill="1" applyBorder="1" applyAlignment="1">
      <alignment horizontal="center"/>
    </xf>
    <xf numFmtId="3" fontId="9" fillId="0" borderId="99" xfId="631" applyNumberFormat="1" applyFont="1" applyFill="1" applyBorder="1" applyAlignment="1">
      <alignment horizontal="center"/>
    </xf>
    <xf numFmtId="9" fontId="9" fillId="0" borderId="99" xfId="50" applyFont="1" applyFill="1" applyBorder="1" applyAlignment="1">
      <alignment horizontal="center"/>
    </xf>
    <xf numFmtId="0" fontId="150" fillId="0" borderId="0" xfId="59" applyFont="1" applyFill="1" applyBorder="1" applyAlignment="1">
      <alignment vertical="center" wrapText="1"/>
    </xf>
    <xf numFmtId="0" fontId="9" fillId="0" borderId="0" xfId="631" applyFont="1"/>
    <xf numFmtId="1" fontId="9" fillId="0" borderId="85" xfId="631" applyNumberFormat="1" applyFont="1" applyFill="1" applyBorder="1" applyAlignment="1">
      <alignment horizontal="center"/>
    </xf>
    <xf numFmtId="1" fontId="9" fillId="0" borderId="85" xfId="50" applyNumberFormat="1" applyFont="1" applyFill="1" applyBorder="1" applyAlignment="1">
      <alignment horizontal="center"/>
    </xf>
    <xf numFmtId="0" fontId="9" fillId="0" borderId="85" xfId="631" applyFont="1" applyBorder="1" applyAlignment="1">
      <alignment horizontal="center"/>
    </xf>
    <xf numFmtId="0" fontId="9" fillId="0" borderId="85" xfId="631" applyFont="1" applyFill="1" applyBorder="1" applyAlignment="1">
      <alignment horizontal="center"/>
    </xf>
    <xf numFmtId="9" fontId="9" fillId="0" borderId="85" xfId="50" applyFont="1" applyBorder="1" applyAlignment="1">
      <alignment horizontal="center"/>
    </xf>
    <xf numFmtId="3" fontId="9" fillId="0" borderId="85" xfId="631" applyNumberFormat="1" applyFont="1" applyFill="1" applyBorder="1" applyAlignment="1">
      <alignment horizontal="center"/>
    </xf>
    <xf numFmtId="3" fontId="9" fillId="0" borderId="85" xfId="50" applyNumberFormat="1" applyFont="1" applyFill="1" applyBorder="1" applyAlignment="1">
      <alignment horizontal="center"/>
    </xf>
    <xf numFmtId="3" fontId="9" fillId="0" borderId="85" xfId="631" applyNumberFormat="1" applyFont="1" applyBorder="1" applyAlignment="1">
      <alignment horizontal="center"/>
    </xf>
    <xf numFmtId="9" fontId="9" fillId="0" borderId="99" xfId="50" applyFont="1" applyBorder="1" applyAlignment="1">
      <alignment horizontal="center"/>
    </xf>
    <xf numFmtId="1" fontId="150" fillId="19" borderId="85" xfId="45" applyNumberFormat="1" applyFont="1" applyFill="1" applyBorder="1" applyAlignment="1">
      <alignment horizontal="center" vertical="center" wrapText="1"/>
    </xf>
    <xf numFmtId="1" fontId="150" fillId="19" borderId="122" xfId="45" applyNumberFormat="1" applyFont="1" applyFill="1" applyBorder="1" applyAlignment="1">
      <alignment horizontal="center" vertical="center" wrapText="1"/>
    </xf>
    <xf numFmtId="0" fontId="160" fillId="0" borderId="0" xfId="59" applyFont="1" applyAlignment="1">
      <alignment vertical="center"/>
    </xf>
    <xf numFmtId="0" fontId="160" fillId="0" borderId="0" xfId="46" applyFont="1" applyFill="1" applyBorder="1" applyAlignment="1">
      <alignment horizontal="left" vertical="center"/>
    </xf>
    <xf numFmtId="3" fontId="120" fillId="0" borderId="0" xfId="59" applyNumberFormat="1" applyBorder="1" applyAlignment="1">
      <alignment horizontal="center" vertical="center"/>
    </xf>
    <xf numFmtId="1" fontId="154" fillId="0" borderId="99" xfId="50" applyNumberFormat="1" applyFont="1" applyFill="1" applyBorder="1" applyAlignment="1">
      <alignment horizontal="center"/>
    </xf>
    <xf numFmtId="1" fontId="8" fillId="0" borderId="99" xfId="50" applyNumberFormat="1" applyFont="1" applyFill="1" applyBorder="1" applyAlignment="1">
      <alignment horizontal="center"/>
    </xf>
    <xf numFmtId="0" fontId="154" fillId="0" borderId="99" xfId="631" applyFont="1" applyFill="1" applyBorder="1" applyAlignment="1">
      <alignment horizontal="center"/>
    </xf>
    <xf numFmtId="0" fontId="8" fillId="0" borderId="99" xfId="631" applyFont="1" applyFill="1" applyBorder="1" applyAlignment="1">
      <alignment horizontal="center"/>
    </xf>
    <xf numFmtId="9" fontId="8" fillId="0" borderId="99" xfId="50" applyFont="1" applyFill="1" applyBorder="1" applyAlignment="1">
      <alignment horizontal="center"/>
    </xf>
    <xf numFmtId="9" fontId="213" fillId="32" borderId="99" xfId="50" applyFont="1" applyFill="1" applyBorder="1" applyAlignment="1">
      <alignment horizontal="center" vertical="center"/>
    </xf>
    <xf numFmtId="9" fontId="150" fillId="0" borderId="15" xfId="50" applyFont="1" applyFill="1" applyBorder="1" applyAlignment="1">
      <alignment horizontal="center" vertical="center"/>
    </xf>
    <xf numFmtId="176" fontId="151" fillId="0" borderId="99" xfId="0" applyNumberFormat="1" applyFont="1" applyFill="1" applyBorder="1"/>
    <xf numFmtId="176" fontId="152" fillId="0" borderId="99" xfId="0" applyNumberFormat="1" applyFont="1" applyFill="1" applyBorder="1"/>
    <xf numFmtId="176" fontId="154" fillId="19" borderId="99" xfId="0" applyNumberFormat="1" applyFont="1" applyFill="1" applyBorder="1" applyAlignment="1">
      <alignment horizontal="center"/>
    </xf>
    <xf numFmtId="176" fontId="154" fillId="19" borderId="99" xfId="0" applyNumberFormat="1" applyFont="1" applyFill="1" applyBorder="1"/>
    <xf numFmtId="0" fontId="150" fillId="19" borderId="99" xfId="0" applyFont="1" applyFill="1" applyBorder="1" applyAlignment="1"/>
    <xf numFmtId="2" fontId="150" fillId="19" borderId="99" xfId="0" applyNumberFormat="1" applyFont="1" applyFill="1" applyBorder="1" applyAlignment="1"/>
    <xf numFmtId="0" fontId="153" fillId="0" borderId="0" xfId="0" applyFont="1"/>
    <xf numFmtId="0" fontId="151" fillId="0" borderId="0" xfId="7306" applyFont="1"/>
    <xf numFmtId="0" fontId="245" fillId="0" borderId="99" xfId="7306" applyFont="1" applyBorder="1" applyAlignment="1">
      <alignment horizontal="center" vertical="center" wrapText="1"/>
    </xf>
    <xf numFmtId="0" fontId="245" fillId="0" borderId="99" xfId="7306" applyFont="1" applyBorder="1" applyAlignment="1">
      <alignment horizontal="left" vertical="center" wrapText="1"/>
    </xf>
    <xf numFmtId="0" fontId="151" fillId="0" borderId="99" xfId="7306" applyFont="1" applyBorder="1" applyAlignment="1">
      <alignment horizontal="center" vertical="center" wrapText="1"/>
    </xf>
    <xf numFmtId="0" fontId="151" fillId="0" borderId="99" xfId="7306" applyFont="1" applyBorder="1" applyAlignment="1">
      <alignment horizontal="left" vertical="center" wrapText="1"/>
    </xf>
    <xf numFmtId="0" fontId="151" fillId="0" borderId="99" xfId="7306" applyFont="1" applyBorder="1" applyAlignment="1">
      <alignment horizontal="center" vertical="center"/>
    </xf>
    <xf numFmtId="0" fontId="151" fillId="0" borderId="99" xfId="7306" applyFont="1" applyBorder="1" applyAlignment="1">
      <alignment vertical="center" wrapText="1"/>
    </xf>
    <xf numFmtId="0" fontId="245" fillId="0" borderId="99" xfId="7306" applyFont="1" applyBorder="1" applyAlignment="1">
      <alignment vertical="center" wrapText="1"/>
    </xf>
    <xf numFmtId="0" fontId="183" fillId="39" borderId="99" xfId="7306" applyFont="1" applyFill="1" applyBorder="1" applyAlignment="1">
      <alignment horizontal="center" vertical="center" wrapText="1"/>
    </xf>
    <xf numFmtId="0" fontId="183" fillId="44" borderId="99" xfId="7306" applyFont="1" applyFill="1" applyBorder="1" applyAlignment="1">
      <alignment horizontal="center" vertical="center" wrapText="1"/>
    </xf>
    <xf numFmtId="0" fontId="183" fillId="44" borderId="99" xfId="7306" applyFont="1" applyFill="1" applyBorder="1" applyAlignment="1">
      <alignment horizontal="center" vertical="center"/>
    </xf>
    <xf numFmtId="0" fontId="152" fillId="0" borderId="0" xfId="367" applyFont="1"/>
    <xf numFmtId="0" fontId="259" fillId="0" borderId="0" xfId="59" applyFont="1"/>
    <xf numFmtId="1" fontId="259" fillId="0" borderId="0" xfId="59" applyNumberFormat="1" applyFont="1" applyBorder="1"/>
    <xf numFmtId="0" fontId="259" fillId="0" borderId="0" xfId="59" applyFont="1" applyBorder="1"/>
    <xf numFmtId="0" fontId="152" fillId="0" borderId="0" xfId="820" applyFont="1" applyFill="1" applyAlignment="1">
      <alignment horizontal="left" vertical="center"/>
    </xf>
    <xf numFmtId="0" fontId="151" fillId="0" borderId="99" xfId="0" applyFont="1" applyBorder="1" applyAlignment="1">
      <alignment horizontal="center" vertical="top" wrapText="1"/>
    </xf>
    <xf numFmtId="0" fontId="151" fillId="0" borderId="99" xfId="0" applyFont="1" applyBorder="1" applyAlignment="1">
      <alignment horizontal="center" wrapText="1"/>
    </xf>
    <xf numFmtId="0" fontId="151" fillId="0" borderId="99" xfId="0" applyFont="1" applyBorder="1" applyAlignment="1">
      <alignment horizontal="center" vertical="center" wrapText="1"/>
    </xf>
    <xf numFmtId="0" fontId="203" fillId="0" borderId="0" xfId="7223" applyFont="1" applyBorder="1"/>
    <xf numFmtId="0" fontId="154" fillId="32" borderId="99" xfId="50" applyNumberFormat="1" applyFont="1" applyFill="1" applyBorder="1" applyAlignment="1">
      <alignment horizontal="center"/>
    </xf>
    <xf numFmtId="0" fontId="149" fillId="32" borderId="99" xfId="50" applyNumberFormat="1" applyFont="1" applyFill="1" applyBorder="1" applyAlignment="1">
      <alignment horizontal="center" vertical="center"/>
    </xf>
    <xf numFmtId="0" fontId="183" fillId="31" borderId="99" xfId="7218" applyFont="1" applyFill="1" applyBorder="1" applyAlignment="1">
      <alignment horizontal="center" vertical="center"/>
    </xf>
    <xf numFmtId="0" fontId="151" fillId="0" borderId="99" xfId="7218" applyFont="1" applyFill="1" applyBorder="1" applyAlignment="1">
      <alignment horizontal="left" vertical="center"/>
    </xf>
    <xf numFmtId="0" fontId="151" fillId="32" borderId="99" xfId="7218" applyFont="1" applyFill="1" applyBorder="1" applyAlignment="1">
      <alignment horizontal="left" vertical="center"/>
    </xf>
    <xf numFmtId="0" fontId="151" fillId="0" borderId="99" xfId="7309" applyFont="1" applyFill="1" applyBorder="1"/>
    <xf numFmtId="0" fontId="151" fillId="0" borderId="99" xfId="7218" applyFont="1" applyFill="1" applyBorder="1" applyAlignment="1">
      <alignment vertical="center"/>
    </xf>
    <xf numFmtId="0" fontId="151" fillId="32" borderId="99" xfId="7218" applyFont="1" applyFill="1" applyBorder="1" applyAlignment="1">
      <alignment vertical="center"/>
    </xf>
    <xf numFmtId="0" fontId="151" fillId="0" borderId="99" xfId="7218" applyFont="1" applyBorder="1" applyAlignment="1">
      <alignment horizontal="center"/>
    </xf>
    <xf numFmtId="0" fontId="151" fillId="0" borderId="99" xfId="7218" applyFont="1" applyBorder="1" applyAlignment="1">
      <alignment horizontal="right"/>
    </xf>
    <xf numFmtId="0" fontId="151" fillId="0" borderId="99" xfId="7218" applyFont="1" applyBorder="1" applyAlignment="1">
      <alignment horizontal="center" vertical="center"/>
    </xf>
    <xf numFmtId="15" fontId="151" fillId="0" borderId="99" xfId="7218" applyNumberFormat="1" applyFont="1" applyBorder="1" applyAlignment="1">
      <alignment horizontal="right" vertical="center"/>
    </xf>
    <xf numFmtId="1" fontId="231" fillId="31" borderId="99" xfId="45" applyNumberFormat="1" applyFont="1" applyFill="1" applyBorder="1" applyAlignment="1">
      <alignment horizontal="center" vertical="center" wrapText="1"/>
    </xf>
    <xf numFmtId="0" fontId="150" fillId="19" borderId="99" xfId="59" applyFont="1" applyFill="1" applyBorder="1" applyAlignment="1">
      <alignment horizontal="center" vertical="center"/>
    </xf>
    <xf numFmtId="0" fontId="170" fillId="19" borderId="99" xfId="46" applyFont="1" applyFill="1" applyBorder="1" applyAlignment="1">
      <alignment horizontal="center" vertical="center"/>
    </xf>
    <xf numFmtId="0" fontId="158" fillId="0" borderId="99" xfId="59" applyFont="1" applyFill="1" applyBorder="1" applyAlignment="1">
      <alignment horizontal="left" vertical="center" wrapText="1"/>
    </xf>
    <xf numFmtId="0" fontId="150" fillId="32" borderId="99" xfId="0" applyFont="1" applyFill="1" applyBorder="1" applyAlignment="1">
      <alignment horizontal="center" vertical="center"/>
    </xf>
    <xf numFmtId="0" fontId="153" fillId="0" borderId="0" xfId="0" applyFont="1" applyAlignment="1">
      <alignment vertical="center"/>
    </xf>
    <xf numFmtId="0" fontId="153" fillId="0" borderId="0" xfId="0" applyFont="1" applyAlignment="1"/>
    <xf numFmtId="0" fontId="161" fillId="0" borderId="0" xfId="59" applyFont="1" applyFill="1" applyBorder="1" applyAlignment="1">
      <alignment vertical="center" wrapText="1"/>
    </xf>
    <xf numFmtId="0" fontId="151" fillId="0" borderId="0" xfId="44" applyFont="1" applyFill="1" applyBorder="1" applyAlignment="1">
      <alignment horizontal="left" vertical="center"/>
    </xf>
    <xf numFmtId="175" fontId="170" fillId="19" borderId="99" xfId="48" applyNumberFormat="1" applyFont="1" applyFill="1" applyBorder="1" applyAlignment="1">
      <alignment horizontal="center" wrapText="1"/>
    </xf>
    <xf numFmtId="0" fontId="203" fillId="0" borderId="0" xfId="7306" applyFont="1"/>
    <xf numFmtId="0" fontId="151" fillId="0" borderId="0" xfId="7220" applyFont="1">
      <alignment vertical="top" wrapText="1"/>
    </xf>
    <xf numFmtId="0" fontId="151" fillId="19" borderId="99" xfId="7220" applyFont="1" applyFill="1" applyBorder="1" applyAlignment="1">
      <alignment horizontal="center" vertical="center" wrapText="1"/>
    </xf>
    <xf numFmtId="0" fontId="150" fillId="19" borderId="99" xfId="7220" applyFont="1" applyFill="1" applyBorder="1" applyAlignment="1">
      <alignment horizontal="center" vertical="center" wrapText="1"/>
    </xf>
    <xf numFmtId="0" fontId="150" fillId="0" borderId="99" xfId="7220" applyFont="1" applyBorder="1" applyAlignment="1">
      <alignment horizontal="center" vertical="center" wrapText="1"/>
    </xf>
    <xf numFmtId="0" fontId="151" fillId="0" borderId="99" xfId="7220" applyFont="1" applyBorder="1" applyAlignment="1">
      <alignment horizontal="center" vertical="center" wrapText="1"/>
    </xf>
    <xf numFmtId="2" fontId="151" fillId="0" borderId="99" xfId="7220" applyNumberFormat="1" applyFont="1" applyBorder="1" applyAlignment="1">
      <alignment horizontal="center" vertical="center" wrapText="1"/>
    </xf>
    <xf numFmtId="2" fontId="150" fillId="32" borderId="99" xfId="7220" applyNumberFormat="1" applyFont="1" applyFill="1" applyBorder="1" applyAlignment="1">
      <alignment horizontal="center" vertical="center" wrapText="1"/>
    </xf>
    <xf numFmtId="0" fontId="170" fillId="19" borderId="99" xfId="7220" applyFont="1" applyFill="1" applyBorder="1" applyAlignment="1">
      <alignment horizontal="center" vertical="center" wrapText="1"/>
    </xf>
    <xf numFmtId="2" fontId="170" fillId="19" borderId="99" xfId="7220" applyNumberFormat="1" applyFont="1" applyFill="1" applyBorder="1" applyAlignment="1">
      <alignment horizontal="center" vertical="center" wrapText="1"/>
    </xf>
    <xf numFmtId="0" fontId="150" fillId="0" borderId="0" xfId="7220" applyFont="1" applyFill="1" applyBorder="1" applyAlignment="1">
      <alignment horizontal="center" vertical="center" wrapText="1"/>
    </xf>
    <xf numFmtId="0" fontId="151" fillId="0" borderId="0" xfId="7220" applyFont="1" applyFill="1" applyBorder="1" applyAlignment="1">
      <alignment horizontal="center" vertical="center" wrapText="1"/>
    </xf>
    <xf numFmtId="2" fontId="151" fillId="0" borderId="0" xfId="7220" applyNumberFormat="1" applyFont="1" applyFill="1" applyBorder="1" applyAlignment="1">
      <alignment horizontal="center" vertical="center" wrapText="1"/>
    </xf>
    <xf numFmtId="2" fontId="183" fillId="0" borderId="0" xfId="7220" applyNumberFormat="1" applyFont="1" applyFill="1" applyBorder="1" applyAlignment="1">
      <alignment horizontal="center" vertical="center" wrapText="1"/>
    </xf>
    <xf numFmtId="0" fontId="151" fillId="0" borderId="0" xfId="7220" applyFont="1" applyFill="1" applyBorder="1">
      <alignment vertical="top" wrapText="1"/>
    </xf>
    <xf numFmtId="0" fontId="170" fillId="0" borderId="0" xfId="7220" applyFont="1" applyFill="1" applyBorder="1" applyAlignment="1">
      <alignment horizontal="center" vertical="center" wrapText="1"/>
    </xf>
    <xf numFmtId="2" fontId="170" fillId="0" borderId="0" xfId="7220" applyNumberFormat="1" applyFont="1" applyFill="1" applyBorder="1" applyAlignment="1">
      <alignment horizontal="center" vertical="center" wrapText="1"/>
    </xf>
    <xf numFmtId="0" fontId="151" fillId="0" borderId="0" xfId="7220" applyFont="1" applyFill="1">
      <alignment vertical="top" wrapText="1"/>
    </xf>
    <xf numFmtId="4" fontId="151" fillId="0" borderId="99" xfId="7220" applyNumberFormat="1" applyFont="1" applyBorder="1" applyAlignment="1">
      <alignment horizontal="center" vertical="center" wrapText="1"/>
    </xf>
    <xf numFmtId="3" fontId="151" fillId="0" borderId="99" xfId="7220" applyNumberFormat="1" applyFont="1" applyBorder="1" applyAlignment="1">
      <alignment horizontal="center" vertical="center" wrapText="1"/>
    </xf>
    <xf numFmtId="1" fontId="183" fillId="31" borderId="99" xfId="45" applyNumberFormat="1" applyFont="1" applyFill="1" applyBorder="1" applyAlignment="1">
      <alignment horizontal="center" vertical="center" wrapText="1"/>
    </xf>
    <xf numFmtId="0" fontId="6" fillId="0" borderId="0" xfId="7311"/>
    <xf numFmtId="0" fontId="154" fillId="0" borderId="0" xfId="7311" applyFont="1" applyAlignment="1">
      <alignment horizontal="center"/>
    </xf>
    <xf numFmtId="0" fontId="154" fillId="0" borderId="99" xfId="7311" applyFont="1" applyBorder="1" applyAlignment="1">
      <alignment horizontal="center"/>
    </xf>
    <xf numFmtId="0" fontId="183" fillId="36" borderId="99" xfId="7311" applyFont="1" applyFill="1" applyBorder="1" applyAlignment="1">
      <alignment horizontal="center" vertical="center"/>
    </xf>
    <xf numFmtId="0" fontId="154" fillId="0" borderId="99" xfId="7311" applyFont="1" applyBorder="1"/>
    <xf numFmtId="9" fontId="154" fillId="0" borderId="99" xfId="7312" applyFont="1" applyBorder="1" applyAlignment="1">
      <alignment horizontal="center"/>
    </xf>
    <xf numFmtId="9" fontId="154" fillId="26" borderId="99" xfId="7312" applyFont="1" applyFill="1" applyBorder="1" applyAlignment="1">
      <alignment horizontal="center"/>
    </xf>
    <xf numFmtId="9" fontId="154" fillId="25" borderId="99" xfId="7312" applyFont="1" applyFill="1" applyBorder="1" applyAlignment="1">
      <alignment horizontal="center"/>
    </xf>
    <xf numFmtId="0" fontId="154" fillId="19" borderId="99" xfId="7311" applyFont="1" applyFill="1" applyBorder="1" applyAlignment="1">
      <alignment horizontal="center"/>
    </xf>
    <xf numFmtId="9" fontId="154" fillId="19" borderId="99" xfId="7312" applyFont="1" applyFill="1" applyBorder="1" applyAlignment="1">
      <alignment horizontal="center"/>
    </xf>
    <xf numFmtId="9" fontId="154" fillId="0" borderId="99" xfId="7312" applyFont="1" applyFill="1" applyBorder="1" applyAlignment="1">
      <alignment horizontal="center"/>
    </xf>
    <xf numFmtId="0" fontId="154" fillId="0" borderId="0" xfId="7311" applyFont="1" applyAlignment="1">
      <alignment horizontal="center" vertical="center"/>
    </xf>
    <xf numFmtId="17" fontId="183" fillId="36" borderId="126" xfId="7311" applyNumberFormat="1" applyFont="1" applyFill="1" applyBorder="1" applyAlignment="1">
      <alignment horizontal="center"/>
    </xf>
    <xf numFmtId="0" fontId="183" fillId="36" borderId="127" xfId="7311" applyFont="1" applyFill="1" applyBorder="1" applyAlignment="1">
      <alignment horizontal="center"/>
    </xf>
    <xf numFmtId="0" fontId="183" fillId="36" borderId="24" xfId="7311" applyFont="1" applyFill="1" applyBorder="1" applyAlignment="1">
      <alignment horizontal="center"/>
    </xf>
    <xf numFmtId="0" fontId="183" fillId="36" borderId="22" xfId="7311" applyFont="1" applyFill="1" applyBorder="1" applyAlignment="1">
      <alignment horizontal="center"/>
    </xf>
    <xf numFmtId="0" fontId="183" fillId="36" borderId="23" xfId="7311" applyFont="1" applyFill="1" applyBorder="1" applyAlignment="1">
      <alignment horizontal="center"/>
    </xf>
    <xf numFmtId="0" fontId="183" fillId="36" borderId="25" xfId="7311" applyFont="1" applyFill="1" applyBorder="1" applyAlignment="1">
      <alignment horizontal="center"/>
    </xf>
    <xf numFmtId="0" fontId="183" fillId="36" borderId="25" xfId="7311" applyFont="1" applyFill="1" applyBorder="1" applyAlignment="1">
      <alignment horizontal="center" vertical="center"/>
    </xf>
    <xf numFmtId="0" fontId="183" fillId="36" borderId="99" xfId="7311" applyFont="1" applyFill="1" applyBorder="1" applyAlignment="1">
      <alignment horizontal="center"/>
    </xf>
    <xf numFmtId="0" fontId="154" fillId="0" borderId="99" xfId="7311" applyFont="1" applyBorder="1" applyAlignment="1">
      <alignment horizontal="left"/>
    </xf>
    <xf numFmtId="9" fontId="154" fillId="0" borderId="99" xfId="7311" applyNumberFormat="1" applyFont="1" applyBorder="1"/>
    <xf numFmtId="9" fontId="6" fillId="0" borderId="99" xfId="7312" applyFont="1" applyFill="1" applyBorder="1" applyAlignment="1">
      <alignment horizontal="center"/>
    </xf>
    <xf numFmtId="9" fontId="154" fillId="0" borderId="99" xfId="7311" applyNumberFormat="1" applyFont="1" applyBorder="1" applyAlignment="1">
      <alignment horizontal="center"/>
    </xf>
    <xf numFmtId="0" fontId="154" fillId="19" borderId="99" xfId="7311" applyFont="1" applyFill="1" applyBorder="1" applyAlignment="1">
      <alignment horizontal="center" vertical="center"/>
    </xf>
    <xf numFmtId="0" fontId="6" fillId="0" borderId="0" xfId="7311" applyFont="1"/>
    <xf numFmtId="0" fontId="6" fillId="0" borderId="0" xfId="7311" applyFont="1" applyAlignment="1">
      <alignment horizontal="center"/>
    </xf>
    <xf numFmtId="0" fontId="6" fillId="0" borderId="99" xfId="7311" applyFont="1" applyBorder="1"/>
    <xf numFmtId="0" fontId="6" fillId="0" borderId="99" xfId="7311" applyFont="1" applyBorder="1" applyAlignment="1">
      <alignment horizontal="center"/>
    </xf>
    <xf numFmtId="0" fontId="6" fillId="19" borderId="99" xfId="7311" applyFont="1" applyFill="1" applyBorder="1" applyAlignment="1">
      <alignment horizontal="center"/>
    </xf>
    <xf numFmtId="9" fontId="152" fillId="0" borderId="99" xfId="7312" applyFont="1" applyBorder="1"/>
    <xf numFmtId="9" fontId="152" fillId="0" borderId="99" xfId="7312" applyFont="1" applyFill="1" applyBorder="1"/>
    <xf numFmtId="9" fontId="6" fillId="0" borderId="99" xfId="7311" applyNumberFormat="1" applyFont="1" applyBorder="1"/>
    <xf numFmtId="0" fontId="6" fillId="0" borderId="99" xfId="7311" applyFont="1" applyBorder="1" applyAlignment="1">
      <alignment horizontal="center" vertical="center"/>
    </xf>
    <xf numFmtId="9" fontId="152" fillId="0" borderId="0" xfId="7312" applyFont="1"/>
    <xf numFmtId="0" fontId="6" fillId="19" borderId="99" xfId="7311" applyFont="1" applyFill="1" applyBorder="1" applyAlignment="1">
      <alignment horizontal="center" vertical="center"/>
    </xf>
    <xf numFmtId="0" fontId="210" fillId="0" borderId="0" xfId="7311" applyFont="1"/>
    <xf numFmtId="0" fontId="6" fillId="0" borderId="0" xfId="7311" applyFont="1" applyAlignment="1">
      <alignment horizontal="left"/>
    </xf>
    <xf numFmtId="0" fontId="6" fillId="0" borderId="0" xfId="7313"/>
    <xf numFmtId="0" fontId="203" fillId="0" borderId="0" xfId="7313" applyFont="1"/>
    <xf numFmtId="9" fontId="154" fillId="19" borderId="99" xfId="7314" applyFont="1" applyFill="1" applyBorder="1" applyAlignment="1">
      <alignment horizontal="center"/>
    </xf>
    <xf numFmtId="0" fontId="154" fillId="19" borderId="99" xfId="7313" applyFont="1" applyFill="1" applyBorder="1"/>
    <xf numFmtId="0" fontId="154" fillId="19" borderId="99" xfId="7313" applyFont="1" applyFill="1" applyBorder="1" applyAlignment="1">
      <alignment horizontal="center"/>
    </xf>
    <xf numFmtId="0" fontId="6" fillId="19" borderId="99" xfId="7313" applyFill="1" applyBorder="1"/>
    <xf numFmtId="9" fontId="154" fillId="40" borderId="99" xfId="7314" applyFont="1" applyFill="1" applyBorder="1" applyAlignment="1">
      <alignment horizontal="center"/>
    </xf>
    <xf numFmtId="0" fontId="6" fillId="0" borderId="99" xfId="7313" applyBorder="1"/>
    <xf numFmtId="0" fontId="154" fillId="40" borderId="99" xfId="7313" applyFont="1" applyFill="1" applyBorder="1"/>
    <xf numFmtId="0" fontId="154" fillId="0" borderId="99" xfId="7313" applyFont="1" applyBorder="1"/>
    <xf numFmtId="0" fontId="173" fillId="0" borderId="99" xfId="7313" applyFont="1" applyBorder="1"/>
    <xf numFmtId="0" fontId="183" fillId="36" borderId="99" xfId="7313" applyFont="1" applyFill="1" applyBorder="1" applyAlignment="1">
      <alignment horizontal="center" vertical="center"/>
    </xf>
    <xf numFmtId="0" fontId="183" fillId="36" borderId="99" xfId="7313" applyFont="1" applyFill="1" applyBorder="1" applyAlignment="1">
      <alignment horizontal="center"/>
    </xf>
    <xf numFmtId="0" fontId="231" fillId="36" borderId="99" xfId="7313" applyFont="1" applyFill="1" applyBorder="1" applyAlignment="1">
      <alignment horizontal="center"/>
    </xf>
    <xf numFmtId="0" fontId="183" fillId="36" borderId="99" xfId="7313" applyFont="1" applyFill="1" applyBorder="1"/>
    <xf numFmtId="0" fontId="172" fillId="0" borderId="0" xfId="7313" applyFont="1"/>
    <xf numFmtId="0" fontId="231" fillId="36" borderId="99" xfId="7313" applyFont="1" applyFill="1" applyBorder="1" applyAlignment="1">
      <alignment horizontal="center" vertical="center"/>
    </xf>
    <xf numFmtId="0" fontId="231" fillId="36" borderId="99" xfId="7313" applyFont="1" applyFill="1" applyBorder="1"/>
    <xf numFmtId="9" fontId="154" fillId="0" borderId="0" xfId="7314" applyFont="1" applyFill="1" applyBorder="1" applyAlignment="1">
      <alignment horizontal="center" vertical="center"/>
    </xf>
    <xf numFmtId="0" fontId="154" fillId="0" borderId="0" xfId="7313" applyFont="1"/>
    <xf numFmtId="0" fontId="154" fillId="0" borderId="0" xfId="7313" applyFont="1" applyAlignment="1">
      <alignment horizontal="center"/>
    </xf>
    <xf numFmtId="9" fontId="154" fillId="19" borderId="99" xfId="7314" applyFont="1" applyFill="1" applyBorder="1" applyAlignment="1">
      <alignment horizontal="center" vertical="center"/>
    </xf>
    <xf numFmtId="9" fontId="150" fillId="40" borderId="99" xfId="7314" applyFont="1" applyFill="1" applyBorder="1" applyAlignment="1">
      <alignment horizontal="center" vertical="center"/>
    </xf>
    <xf numFmtId="0" fontId="173" fillId="0" borderId="99" xfId="7313" applyFont="1" applyBorder="1" applyAlignment="1">
      <alignment horizontal="center"/>
    </xf>
    <xf numFmtId="0" fontId="173" fillId="40" borderId="99" xfId="7313" applyFont="1" applyFill="1" applyBorder="1"/>
    <xf numFmtId="9" fontId="0" fillId="0" borderId="0" xfId="7314" applyFont="1"/>
    <xf numFmtId="9" fontId="0" fillId="0" borderId="0" xfId="7314" applyFont="1" applyAlignment="1">
      <alignment horizontal="center"/>
    </xf>
    <xf numFmtId="0" fontId="6" fillId="0" borderId="0" xfId="7313" applyAlignment="1">
      <alignment horizontal="center"/>
    </xf>
    <xf numFmtId="9" fontId="149" fillId="0" borderId="99" xfId="7314" applyFont="1" applyBorder="1" applyAlignment="1">
      <alignment horizontal="center"/>
    </xf>
    <xf numFmtId="0" fontId="178" fillId="0" borderId="99" xfId="7313" applyFont="1" applyBorder="1" applyAlignment="1">
      <alignment horizontal="center"/>
    </xf>
    <xf numFmtId="1" fontId="178" fillId="0" borderId="99" xfId="7313" applyNumberFormat="1" applyFont="1" applyBorder="1" applyAlignment="1">
      <alignment horizontal="center"/>
    </xf>
    <xf numFmtId="0" fontId="6" fillId="0" borderId="0" xfId="7313" applyAlignment="1">
      <alignment horizontal="center" vertical="center"/>
    </xf>
    <xf numFmtId="9" fontId="154" fillId="40" borderId="99" xfId="7314" applyFont="1" applyFill="1" applyBorder="1" applyAlignment="1">
      <alignment horizontal="center" vertical="center"/>
    </xf>
    <xf numFmtId="0" fontId="6" fillId="40" borderId="99" xfId="7313" applyFill="1" applyBorder="1"/>
    <xf numFmtId="3" fontId="6" fillId="0" borderId="0" xfId="7313" applyNumberFormat="1"/>
    <xf numFmtId="0" fontId="150" fillId="0" borderId="0" xfId="59" applyFont="1" applyFill="1" applyBorder="1" applyAlignment="1">
      <alignment wrapText="1"/>
    </xf>
    <xf numFmtId="0" fontId="5" fillId="0" borderId="0" xfId="7279" applyFont="1"/>
    <xf numFmtId="0" fontId="5" fillId="0" borderId="0" xfId="7313" applyFont="1"/>
    <xf numFmtId="49" fontId="4" fillId="0" borderId="99" xfId="7211" applyNumberFormat="1" applyFont="1" applyFill="1" applyBorder="1" applyAlignment="1">
      <alignment horizontal="center" vertical="center" wrapText="1"/>
    </xf>
    <xf numFmtId="0" fontId="154" fillId="0" borderId="128" xfId="59" applyFont="1" applyFill="1" applyBorder="1" applyAlignment="1">
      <alignment horizontal="center" vertical="center"/>
    </xf>
    <xf numFmtId="0" fontId="261" fillId="19" borderId="128" xfId="59" applyFont="1" applyFill="1" applyBorder="1" applyAlignment="1">
      <alignment horizontal="center" vertical="center"/>
    </xf>
    <xf numFmtId="180" fontId="150" fillId="0" borderId="99" xfId="4211" applyNumberFormat="1" applyFont="1" applyBorder="1" applyAlignment="1">
      <alignment vertical="center"/>
    </xf>
    <xf numFmtId="0" fontId="151" fillId="0" borderId="0" xfId="0" applyFont="1" applyAlignment="1">
      <alignment vertical="center"/>
    </xf>
    <xf numFmtId="180" fontId="151" fillId="32" borderId="99" xfId="4211" applyNumberFormat="1" applyFont="1" applyFill="1" applyBorder="1" applyAlignment="1">
      <alignment vertical="center"/>
    </xf>
    <xf numFmtId="0" fontId="151" fillId="0" borderId="0" xfId="0" applyFont="1" applyFill="1" applyAlignment="1">
      <alignment vertical="center"/>
    </xf>
    <xf numFmtId="180" fontId="261" fillId="19" borderId="99" xfId="4211" applyNumberFormat="1" applyFont="1" applyFill="1" applyBorder="1" applyAlignment="1">
      <alignment vertical="center"/>
    </xf>
    <xf numFmtId="0" fontId="245" fillId="0" borderId="99" xfId="59" applyFont="1" applyFill="1" applyBorder="1" applyAlignment="1">
      <alignment horizontal="center" vertical="center"/>
    </xf>
    <xf numFmtId="180" fontId="151" fillId="0" borderId="99" xfId="4211" applyNumberFormat="1" applyFont="1" applyFill="1" applyBorder="1" applyAlignment="1">
      <alignment vertical="center"/>
    </xf>
    <xf numFmtId="0" fontId="154" fillId="0" borderId="99" xfId="59" applyFont="1" applyFill="1" applyBorder="1" applyAlignment="1">
      <alignment horizontal="center" vertical="center"/>
    </xf>
    <xf numFmtId="180" fontId="151" fillId="0" borderId="99" xfId="59" applyNumberFormat="1" applyFont="1" applyFill="1" applyBorder="1" applyAlignment="1">
      <alignment horizontal="center" vertical="center"/>
    </xf>
    <xf numFmtId="180" fontId="151" fillId="0" borderId="99" xfId="0" applyNumberFormat="1" applyFont="1" applyBorder="1" applyAlignment="1">
      <alignment vertical="center"/>
    </xf>
    <xf numFmtId="0" fontId="150" fillId="0" borderId="99" xfId="0" applyFont="1" applyBorder="1" applyAlignment="1">
      <alignment horizontal="center" vertical="center"/>
    </xf>
    <xf numFmtId="0" fontId="170" fillId="19" borderId="99" xfId="59" applyFont="1" applyFill="1" applyBorder="1" applyAlignment="1">
      <alignment horizontal="center" vertical="center"/>
    </xf>
    <xf numFmtId="180" fontId="170" fillId="19" borderId="99" xfId="4211" applyNumberFormat="1" applyFont="1" applyFill="1" applyBorder="1" applyAlignment="1">
      <alignment vertical="center"/>
    </xf>
    <xf numFmtId="0" fontId="245" fillId="0" borderId="99" xfId="59" applyFont="1" applyBorder="1" applyAlignment="1">
      <alignment horizontal="center" vertical="center"/>
    </xf>
    <xf numFmtId="180" fontId="151" fillId="0" borderId="99" xfId="4211" applyNumberFormat="1" applyFont="1" applyBorder="1" applyAlignment="1">
      <alignment vertical="center"/>
    </xf>
    <xf numFmtId="0" fontId="170" fillId="0" borderId="99" xfId="59" applyFont="1" applyBorder="1" applyAlignment="1">
      <alignment horizontal="center" vertical="center"/>
    </xf>
    <xf numFmtId="180" fontId="170" fillId="0" borderId="99" xfId="4211" applyNumberFormat="1" applyFont="1" applyBorder="1" applyAlignment="1">
      <alignment vertical="center"/>
    </xf>
    <xf numFmtId="180" fontId="151" fillId="0" borderId="0" xfId="0" applyNumberFormat="1" applyFont="1" applyFill="1" applyAlignment="1">
      <alignment vertical="center"/>
    </xf>
    <xf numFmtId="9" fontId="151" fillId="0" borderId="0" xfId="50" applyFont="1" applyAlignment="1">
      <alignment vertical="center"/>
    </xf>
    <xf numFmtId="180" fontId="151" fillId="0" borderId="75" xfId="59" applyNumberFormat="1" applyFont="1" applyFill="1" applyBorder="1" applyAlignment="1">
      <alignment horizontal="center" vertical="center"/>
    </xf>
    <xf numFmtId="180" fontId="154" fillId="32" borderId="128" xfId="59" applyNumberFormat="1" applyFont="1" applyFill="1" applyBorder="1" applyAlignment="1">
      <alignment horizontal="center" vertical="center"/>
    </xf>
    <xf numFmtId="0" fontId="196" fillId="0" borderId="99" xfId="59" applyFont="1" applyFill="1" applyBorder="1" applyAlignment="1">
      <alignment horizontal="center" vertical="center"/>
    </xf>
    <xf numFmtId="180" fontId="176" fillId="0" borderId="99" xfId="4211" applyNumberFormat="1" applyFont="1" applyBorder="1" applyAlignment="1">
      <alignment vertical="center"/>
    </xf>
    <xf numFmtId="0" fontId="151" fillId="0" borderId="128" xfId="0" applyFont="1" applyBorder="1"/>
    <xf numFmtId="0" fontId="183" fillId="31" borderId="128" xfId="367" applyFont="1" applyFill="1" applyBorder="1" applyAlignment="1">
      <alignment horizontal="center"/>
    </xf>
    <xf numFmtId="0" fontId="201" fillId="19" borderId="128" xfId="0" applyFont="1" applyFill="1" applyBorder="1"/>
    <xf numFmtId="0" fontId="150" fillId="0" borderId="0" xfId="820" applyFont="1" applyFill="1" applyAlignment="1">
      <alignment horizontal="left" vertical="center"/>
    </xf>
    <xf numFmtId="0" fontId="170" fillId="19" borderId="128" xfId="367" applyFont="1" applyFill="1" applyBorder="1"/>
    <xf numFmtId="0" fontId="150" fillId="19" borderId="99" xfId="59" applyFont="1" applyFill="1" applyBorder="1" applyAlignment="1">
      <alignment horizontal="center" vertical="center"/>
    </xf>
    <xf numFmtId="0" fontId="183" fillId="36" borderId="99" xfId="59" applyFont="1" applyFill="1" applyBorder="1" applyAlignment="1">
      <alignment horizontal="center" vertical="center"/>
    </xf>
    <xf numFmtId="3" fontId="183" fillId="36" borderId="99" xfId="59" applyNumberFormat="1" applyFont="1" applyFill="1" applyBorder="1" applyAlignment="1">
      <alignment horizontal="center" vertical="center"/>
    </xf>
    <xf numFmtId="0" fontId="150" fillId="19" borderId="99" xfId="0" applyFont="1" applyFill="1" applyBorder="1" applyAlignment="1">
      <alignment horizontal="center"/>
    </xf>
    <xf numFmtId="0" fontId="183" fillId="31" borderId="99" xfId="59" applyFont="1" applyFill="1" applyBorder="1" applyAlignment="1">
      <alignment horizontal="center" vertical="center"/>
    </xf>
    <xf numFmtId="0" fontId="150" fillId="0" borderId="0" xfId="59" applyFont="1" applyFill="1" applyBorder="1" applyAlignment="1">
      <alignment horizontal="center" vertical="center"/>
    </xf>
    <xf numFmtId="0" fontId="150" fillId="19" borderId="99" xfId="59" applyFont="1" applyFill="1" applyBorder="1" applyAlignment="1">
      <alignment horizontal="center" vertical="center" wrapText="1"/>
    </xf>
    <xf numFmtId="0" fontId="154" fillId="19" borderId="99" xfId="0" applyFont="1" applyFill="1" applyBorder="1" applyAlignment="1">
      <alignment horizontal="center"/>
    </xf>
    <xf numFmtId="0" fontId="170" fillId="19" borderId="99" xfId="820" applyFont="1" applyFill="1" applyBorder="1" applyAlignment="1">
      <alignment horizontal="center" vertical="center"/>
    </xf>
    <xf numFmtId="0" fontId="151" fillId="0" borderId="108" xfId="7216" applyFont="1" applyFill="1" applyBorder="1" applyAlignment="1">
      <alignment horizontal="center" vertical="center" wrapText="1"/>
    </xf>
    <xf numFmtId="0" fontId="151" fillId="0" borderId="15" xfId="7216" applyFont="1" applyFill="1" applyBorder="1" applyAlignment="1">
      <alignment horizontal="center" vertical="center" wrapText="1"/>
    </xf>
    <xf numFmtId="0" fontId="151" fillId="0" borderId="89" xfId="7216" applyFont="1" applyFill="1" applyBorder="1" applyAlignment="1">
      <alignment horizontal="center" vertical="center" wrapText="1"/>
    </xf>
    <xf numFmtId="0" fontId="151" fillId="0" borderId="99" xfId="7216" applyFont="1" applyFill="1" applyBorder="1" applyAlignment="1">
      <alignment horizontal="center" vertical="center" wrapText="1"/>
    </xf>
    <xf numFmtId="0" fontId="151" fillId="0" borderId="99" xfId="7216" applyFont="1" applyFill="1" applyBorder="1" applyAlignment="1">
      <alignment horizontal="left" vertical="center" wrapText="1"/>
    </xf>
    <xf numFmtId="0" fontId="150" fillId="21" borderId="99" xfId="7216" applyFont="1" applyFill="1" applyBorder="1" applyAlignment="1">
      <alignment horizontal="center" vertical="center" wrapText="1"/>
    </xf>
    <xf numFmtId="182" fontId="151" fillId="0" borderId="99" xfId="7216" applyNumberFormat="1" applyFont="1" applyFill="1" applyBorder="1" applyAlignment="1">
      <alignment horizontal="left" vertical="center" wrapText="1"/>
    </xf>
    <xf numFmtId="182" fontId="151" fillId="0" borderId="99" xfId="7216" applyNumberFormat="1" applyFont="1" applyFill="1" applyBorder="1" applyAlignment="1">
      <alignment horizontal="center" vertical="center" wrapText="1"/>
    </xf>
    <xf numFmtId="0" fontId="151" fillId="0" borderId="0" xfId="7216" applyFont="1" applyFill="1" applyBorder="1" applyAlignment="1">
      <alignment horizontal="left" vertical="center" wrapText="1"/>
    </xf>
    <xf numFmtId="0" fontId="151" fillId="0" borderId="99" xfId="7216" applyFont="1" applyFill="1" applyBorder="1" applyAlignment="1">
      <alignment vertical="center" wrapText="1"/>
    </xf>
    <xf numFmtId="15" fontId="151" fillId="0" borderId="100" xfId="7216" applyNumberFormat="1" applyFont="1" applyFill="1" applyBorder="1" applyAlignment="1">
      <alignment horizontal="left" vertical="center" wrapText="1"/>
    </xf>
    <xf numFmtId="0" fontId="183" fillId="31" borderId="99" xfId="0" applyFont="1" applyFill="1" applyBorder="1" applyAlignment="1">
      <alignment horizontal="center" vertical="center"/>
    </xf>
    <xf numFmtId="0" fontId="249" fillId="31" borderId="99" xfId="0" applyFont="1" applyFill="1" applyBorder="1" applyAlignment="1">
      <alignment horizontal="center" vertical="center" wrapText="1"/>
    </xf>
    <xf numFmtId="0" fontId="154" fillId="0" borderId="99" xfId="3799" applyFont="1" applyBorder="1" applyAlignment="1">
      <alignment horizontal="center" vertical="center" wrapText="1"/>
    </xf>
    <xf numFmtId="0" fontId="248" fillId="32" borderId="99" xfId="2237" applyFont="1" applyFill="1" applyBorder="1" applyAlignment="1">
      <alignment horizontal="center" vertical="center"/>
    </xf>
    <xf numFmtId="0" fontId="163" fillId="0" borderId="99" xfId="2237" applyFont="1" applyFill="1" applyBorder="1" applyAlignment="1">
      <alignment horizontal="center"/>
    </xf>
    <xf numFmtId="14" fontId="151" fillId="0" borderId="99" xfId="7298" applyNumberFormat="1" applyFont="1" applyBorder="1" applyAlignment="1">
      <alignment horizontal="center" vertical="center" wrapText="1"/>
    </xf>
    <xf numFmtId="0" fontId="183" fillId="31" borderId="99" xfId="7299" applyFont="1" applyFill="1" applyBorder="1" applyAlignment="1">
      <alignment horizontal="center" vertical="center"/>
    </xf>
    <xf numFmtId="0" fontId="183" fillId="31" borderId="99" xfId="7298" applyFont="1" applyFill="1" applyBorder="1" applyAlignment="1">
      <alignment horizontal="center" vertical="center" wrapText="1"/>
    </xf>
    <xf numFmtId="0" fontId="151" fillId="28" borderId="99" xfId="7293" applyFont="1" applyFill="1" applyBorder="1" applyAlignment="1">
      <alignment horizontal="center" vertical="center" wrapText="1"/>
    </xf>
    <xf numFmtId="0" fontId="151" fillId="27" borderId="99" xfId="7293" applyFont="1" applyFill="1" applyBorder="1" applyAlignment="1">
      <alignment horizontal="center" vertical="center" wrapText="1"/>
    </xf>
    <xf numFmtId="0" fontId="151" fillId="29" borderId="99" xfId="7293" applyFont="1" applyFill="1" applyBorder="1" applyAlignment="1">
      <alignment horizontal="center" vertical="center" wrapText="1"/>
    </xf>
    <xf numFmtId="0" fontId="151" fillId="21" borderId="99" xfId="7293" applyFont="1" applyFill="1" applyBorder="1" applyAlignment="1">
      <alignment horizontal="center" vertical="center" wrapText="1"/>
    </xf>
    <xf numFmtId="0" fontId="151" fillId="24" borderId="99" xfId="7293" applyFont="1" applyFill="1" applyBorder="1" applyAlignment="1">
      <alignment horizontal="center" vertical="center" wrapText="1"/>
    </xf>
    <xf numFmtId="0" fontId="151" fillId="20" borderId="99" xfId="7293" applyFont="1" applyFill="1" applyBorder="1" applyAlignment="1">
      <alignment horizontal="center" vertical="center" wrapText="1"/>
    </xf>
    <xf numFmtId="0" fontId="151" fillId="33" borderId="99" xfId="7293" applyFont="1" applyFill="1" applyBorder="1" applyAlignment="1">
      <alignment horizontal="center" vertical="center" wrapText="1"/>
    </xf>
    <xf numFmtId="0" fontId="151" fillId="21" borderId="99" xfId="7293" applyFont="1" applyFill="1" applyBorder="1" applyAlignment="1">
      <alignment horizontal="left" vertical="center" wrapText="1"/>
    </xf>
    <xf numFmtId="0" fontId="150" fillId="21" borderId="99" xfId="7293" applyFont="1" applyFill="1" applyBorder="1" applyAlignment="1">
      <alignment horizontal="center" vertical="center" wrapText="1"/>
    </xf>
    <xf numFmtId="182" fontId="151" fillId="29" borderId="99" xfId="7293" applyNumberFormat="1" applyFont="1" applyFill="1" applyBorder="1" applyAlignment="1">
      <alignment horizontal="center" vertical="center" wrapText="1"/>
    </xf>
    <xf numFmtId="0" fontId="151" fillId="28" borderId="99" xfId="7293" applyFont="1" applyFill="1" applyBorder="1" applyAlignment="1">
      <alignment horizontal="left" vertical="center" wrapText="1"/>
    </xf>
    <xf numFmtId="182" fontId="151" fillId="28" borderId="99" xfId="7293" applyNumberFormat="1" applyFont="1" applyFill="1" applyBorder="1" applyAlignment="1">
      <alignment horizontal="center" vertical="center" wrapText="1"/>
    </xf>
    <xf numFmtId="0" fontId="151" fillId="29" borderId="99" xfId="7293" applyFont="1" applyFill="1" applyBorder="1" applyAlignment="1">
      <alignment horizontal="left" vertical="center" wrapText="1"/>
    </xf>
    <xf numFmtId="0" fontId="151" fillId="27" borderId="99" xfId="7293" applyFont="1" applyFill="1" applyBorder="1" applyAlignment="1">
      <alignment horizontal="left" vertical="center" wrapText="1"/>
    </xf>
    <xf numFmtId="0" fontId="151" fillId="28" borderId="99" xfId="2237" applyFont="1" applyFill="1" applyBorder="1" applyAlignment="1">
      <alignment horizontal="center" vertical="center" wrapText="1"/>
    </xf>
    <xf numFmtId="0" fontId="151" fillId="21" borderId="99" xfId="7293" applyFont="1" applyFill="1" applyBorder="1" applyAlignment="1">
      <alignment vertical="center" wrapText="1"/>
    </xf>
    <xf numFmtId="182" fontId="151" fillId="27" borderId="99" xfId="7293" applyNumberFormat="1" applyFont="1" applyFill="1" applyBorder="1" applyAlignment="1">
      <alignment horizontal="center" vertical="center" wrapText="1"/>
    </xf>
    <xf numFmtId="0" fontId="151" fillId="33" borderId="99" xfId="7293" applyFont="1" applyFill="1" applyBorder="1" applyAlignment="1">
      <alignment horizontal="left" vertical="center" wrapText="1"/>
    </xf>
    <xf numFmtId="0" fontId="151" fillId="24" borderId="99" xfId="7293" applyFont="1" applyFill="1" applyBorder="1" applyAlignment="1">
      <alignment horizontal="left" vertical="center" wrapText="1"/>
    </xf>
    <xf numFmtId="0" fontId="151" fillId="20" borderId="99" xfId="7293" applyFont="1" applyFill="1" applyBorder="1" applyAlignment="1">
      <alignment horizontal="left" vertical="center" wrapText="1"/>
    </xf>
    <xf numFmtId="0" fontId="151" fillId="28" borderId="99" xfId="2237" applyFont="1" applyFill="1" applyBorder="1" applyAlignment="1">
      <alignment horizontal="left" vertical="center" wrapText="1"/>
    </xf>
    <xf numFmtId="0" fontId="150" fillId="0" borderId="99" xfId="59" applyFont="1" applyFill="1" applyBorder="1" applyAlignment="1">
      <alignment horizontal="center" vertical="center"/>
    </xf>
    <xf numFmtId="0" fontId="213" fillId="0" borderId="99" xfId="0" applyFont="1" applyBorder="1" applyAlignment="1">
      <alignment horizontal="center" vertical="center" wrapText="1"/>
    </xf>
    <xf numFmtId="0" fontId="183" fillId="36" borderId="99" xfId="7223" applyFont="1" applyFill="1" applyBorder="1" applyAlignment="1">
      <alignment horizontal="center"/>
    </xf>
    <xf numFmtId="0" fontId="183" fillId="36" borderId="99" xfId="7223" applyFont="1" applyFill="1" applyBorder="1" applyAlignment="1">
      <alignment horizontal="center" vertical="center"/>
    </xf>
    <xf numFmtId="0" fontId="154" fillId="0" borderId="0" xfId="7290" applyFont="1" applyBorder="1" applyAlignment="1">
      <alignment horizontal="left"/>
    </xf>
    <xf numFmtId="9" fontId="183" fillId="0" borderId="0" xfId="3378" applyFont="1" applyFill="1" applyBorder="1" applyAlignment="1">
      <alignment horizontal="center" vertical="center"/>
    </xf>
    <xf numFmtId="0" fontId="150" fillId="0" borderId="0" xfId="59" applyFont="1" applyFill="1" applyBorder="1" applyAlignment="1">
      <alignment horizontal="center"/>
    </xf>
    <xf numFmtId="0" fontId="151" fillId="0" borderId="99" xfId="59" applyFont="1" applyBorder="1" applyAlignment="1">
      <alignment horizontal="left" vertical="center"/>
    </xf>
    <xf numFmtId="0" fontId="151" fillId="0" borderId="99" xfId="59" applyFont="1" applyFill="1" applyBorder="1" applyAlignment="1">
      <alignment horizontal="left" vertical="center"/>
    </xf>
    <xf numFmtId="0" fontId="183" fillId="36" borderId="99" xfId="59" applyFont="1" applyFill="1" applyBorder="1" applyAlignment="1">
      <alignment horizontal="center"/>
    </xf>
    <xf numFmtId="0" fontId="183" fillId="36" borderId="99" xfId="59" applyFont="1" applyFill="1" applyBorder="1" applyAlignment="1">
      <alignment horizontal="center" vertical="center" wrapText="1"/>
    </xf>
    <xf numFmtId="0" fontId="183" fillId="31" borderId="99" xfId="4220" applyFont="1" applyFill="1" applyBorder="1" applyAlignment="1">
      <alignment horizontal="center"/>
    </xf>
    <xf numFmtId="0" fontId="158" fillId="0" borderId="99" xfId="0" applyFont="1" applyBorder="1" applyAlignment="1">
      <alignment horizontal="center" vertical="center" wrapText="1"/>
    </xf>
    <xf numFmtId="0" fontId="158" fillId="0" borderId="99" xfId="0" applyFont="1" applyBorder="1" applyAlignment="1">
      <alignment horizontal="center" vertical="center"/>
    </xf>
    <xf numFmtId="0" fontId="149" fillId="0" borderId="0" xfId="7221" applyFont="1" applyAlignment="1">
      <alignment horizontal="left"/>
    </xf>
    <xf numFmtId="0" fontId="154" fillId="0" borderId="99" xfId="7298" applyFont="1" applyBorder="1" applyAlignment="1">
      <alignment horizontal="center" vertical="center" wrapText="1"/>
    </xf>
    <xf numFmtId="0" fontId="151" fillId="0" borderId="99" xfId="59" applyFont="1" applyBorder="1" applyAlignment="1">
      <alignment horizontal="center" vertical="center"/>
    </xf>
    <xf numFmtId="0" fontId="251" fillId="0" borderId="92" xfId="32" applyFont="1" applyFill="1" applyBorder="1" applyAlignment="1" applyProtection="1">
      <alignment horizontal="center" vertical="center"/>
    </xf>
    <xf numFmtId="0" fontId="251" fillId="0" borderId="10" xfId="32" applyFont="1" applyFill="1" applyBorder="1" applyAlignment="1" applyProtection="1">
      <alignment horizontal="center" vertical="center"/>
    </xf>
    <xf numFmtId="0" fontId="251" fillId="0" borderId="12" xfId="32" applyFont="1" applyFill="1" applyBorder="1" applyAlignment="1" applyProtection="1">
      <alignment horizontal="center" vertical="center"/>
    </xf>
    <xf numFmtId="0" fontId="251" fillId="0" borderId="89" xfId="32" applyFont="1" applyFill="1" applyBorder="1" applyAlignment="1" applyProtection="1">
      <alignment horizontal="center" vertical="center"/>
    </xf>
    <xf numFmtId="0" fontId="251" fillId="0" borderId="13" xfId="32" applyFont="1" applyFill="1" applyBorder="1" applyAlignment="1" applyProtection="1">
      <alignment horizontal="center" vertical="center"/>
    </xf>
    <xf numFmtId="0" fontId="251" fillId="0" borderId="109" xfId="32" applyFont="1" applyFill="1" applyBorder="1" applyAlignment="1" applyProtection="1">
      <alignment horizontal="center" vertical="center"/>
    </xf>
    <xf numFmtId="0" fontId="251" fillId="0" borderId="15" xfId="32" applyFont="1" applyFill="1" applyBorder="1" applyAlignment="1" applyProtection="1">
      <alignment horizontal="center" vertical="center"/>
    </xf>
    <xf numFmtId="0" fontId="251" fillId="0" borderId="125" xfId="32" applyFont="1" applyFill="1" applyBorder="1" applyAlignment="1" applyProtection="1">
      <alignment horizontal="center" vertical="center"/>
    </xf>
    <xf numFmtId="0" fontId="251" fillId="0" borderId="122" xfId="32" applyFont="1" applyFill="1" applyBorder="1" applyAlignment="1" applyProtection="1">
      <alignment horizontal="center" vertical="center"/>
    </xf>
    <xf numFmtId="0" fontId="251" fillId="0" borderId="99" xfId="32" applyFont="1" applyFill="1" applyBorder="1" applyAlignment="1" applyProtection="1">
      <alignment horizontal="center" vertical="center"/>
    </xf>
    <xf numFmtId="0" fontId="144" fillId="0" borderId="13" xfId="32" applyFill="1" applyBorder="1" applyAlignment="1" applyProtection="1">
      <alignment horizontal="center" vertical="center"/>
    </xf>
    <xf numFmtId="0" fontId="251" fillId="0" borderId="108" xfId="32" applyFont="1" applyFill="1" applyBorder="1" applyAlignment="1" applyProtection="1">
      <alignment horizontal="center" vertical="center" wrapText="1"/>
    </xf>
    <xf numFmtId="0" fontId="251" fillId="0" borderId="13" xfId="32" applyFont="1" applyFill="1" applyBorder="1" applyAlignment="1" applyProtection="1">
      <alignment horizontal="center"/>
    </xf>
    <xf numFmtId="0" fontId="251" fillId="0" borderId="108" xfId="32" applyFont="1" applyFill="1" applyBorder="1" applyAlignment="1" applyProtection="1">
      <alignment horizontal="center" vertical="center"/>
    </xf>
    <xf numFmtId="0" fontId="161" fillId="0" borderId="0" xfId="221" applyFont="1" applyAlignment="1">
      <alignment horizontal="left" vertical="center"/>
    </xf>
    <xf numFmtId="0" fontId="251" fillId="0" borderId="129" xfId="32" applyFont="1" applyFill="1" applyBorder="1" applyAlignment="1" applyProtection="1">
      <alignment horizontal="center" vertical="center"/>
    </xf>
    <xf numFmtId="0" fontId="251" fillId="0" borderId="11" xfId="32" applyFont="1" applyFill="1" applyBorder="1" applyAlignment="1" applyProtection="1">
      <alignment horizontal="center" vertical="center"/>
    </xf>
    <xf numFmtId="0" fontId="251" fillId="0" borderId="11" xfId="32" applyFont="1" applyFill="1" applyBorder="1" applyAlignment="1" applyProtection="1">
      <alignment horizontal="center"/>
    </xf>
    <xf numFmtId="0" fontId="251" fillId="0" borderId="14" xfId="32" applyFont="1" applyFill="1" applyBorder="1" applyAlignment="1" applyProtection="1">
      <alignment horizontal="center" vertical="center"/>
    </xf>
    <xf numFmtId="0" fontId="144" fillId="0" borderId="13" xfId="32" applyFill="1" applyBorder="1" applyAlignment="1" applyProtection="1">
      <alignment horizontal="center"/>
    </xf>
    <xf numFmtId="0" fontId="203" fillId="0" borderId="0" xfId="7311" applyFont="1"/>
    <xf numFmtId="0" fontId="159" fillId="32" borderId="128" xfId="0" applyFont="1" applyFill="1" applyBorder="1"/>
    <xf numFmtId="0" fontId="150" fillId="32" borderId="128" xfId="0" applyFont="1" applyFill="1" applyBorder="1"/>
    <xf numFmtId="0" fontId="154" fillId="19" borderId="122" xfId="4221" applyFont="1" applyFill="1" applyBorder="1" applyAlignment="1">
      <alignment vertical="center" wrapText="1"/>
    </xf>
    <xf numFmtId="0" fontId="154" fillId="19" borderId="128" xfId="4221" applyFont="1" applyFill="1" applyBorder="1" applyAlignment="1">
      <alignment vertical="center" wrapText="1"/>
    </xf>
    <xf numFmtId="9" fontId="154" fillId="32" borderId="128" xfId="4221" applyNumberFormat="1" applyFont="1" applyFill="1" applyBorder="1" applyAlignment="1">
      <alignment horizontal="center"/>
    </xf>
    <xf numFmtId="9" fontId="0" fillId="0" borderId="128" xfId="4222" applyFont="1" applyFill="1" applyBorder="1" applyAlignment="1">
      <alignment horizontal="center" vertical="center"/>
    </xf>
    <xf numFmtId="9" fontId="74" fillId="0" borderId="128" xfId="4222" applyFont="1" applyFill="1" applyBorder="1" applyAlignment="1">
      <alignment horizontal="center" vertical="center"/>
    </xf>
    <xf numFmtId="9" fontId="72" fillId="0" borderId="128" xfId="4221" applyNumberFormat="1" applyFont="1" applyFill="1" applyBorder="1" applyAlignment="1">
      <alignment horizontal="center"/>
    </xf>
    <xf numFmtId="9" fontId="74" fillId="0" borderId="128" xfId="4221" applyNumberFormat="1" applyFill="1" applyBorder="1" applyAlignment="1">
      <alignment horizontal="center"/>
    </xf>
    <xf numFmtId="9" fontId="39" fillId="0" borderId="128" xfId="4221" applyNumberFormat="1" applyFont="1" applyFill="1" applyBorder="1" applyAlignment="1">
      <alignment horizontal="center"/>
    </xf>
    <xf numFmtId="9" fontId="28" fillId="0" borderId="128" xfId="4221" applyNumberFormat="1" applyFont="1" applyFill="1" applyBorder="1" applyAlignment="1">
      <alignment horizontal="center"/>
    </xf>
    <xf numFmtId="9" fontId="154" fillId="0" borderId="99" xfId="4221" applyNumberFormat="1" applyFont="1" applyFill="1" applyBorder="1" applyAlignment="1">
      <alignment horizontal="center"/>
    </xf>
    <xf numFmtId="9" fontId="3" fillId="0" borderId="99" xfId="4221" applyNumberFormat="1" applyFont="1" applyFill="1" applyBorder="1" applyAlignment="1">
      <alignment horizontal="center"/>
    </xf>
    <xf numFmtId="9" fontId="3" fillId="0" borderId="128" xfId="4221" applyNumberFormat="1" applyFont="1" applyFill="1" applyBorder="1" applyAlignment="1">
      <alignment horizontal="center"/>
    </xf>
    <xf numFmtId="0" fontId="246" fillId="0" borderId="0" xfId="32" applyFont="1" applyFill="1" applyAlignment="1" applyProtection="1">
      <alignment horizontal="center" vertical="center"/>
    </xf>
    <xf numFmtId="0" fontId="159" fillId="0" borderId="0" xfId="59" applyFont="1" applyFill="1" applyAlignment="1">
      <alignment vertical="center"/>
    </xf>
    <xf numFmtId="0" fontId="152" fillId="0" borderId="0" xfId="59" applyFont="1" applyAlignment="1">
      <alignment horizontal="center" vertical="center"/>
    </xf>
    <xf numFmtId="0" fontId="152" fillId="0" borderId="0" xfId="59" applyFont="1" applyFill="1" applyAlignment="1">
      <alignment vertical="center"/>
    </xf>
    <xf numFmtId="3" fontId="152" fillId="0" borderId="0" xfId="59" applyNumberFormat="1" applyFont="1" applyAlignment="1">
      <alignment vertical="center"/>
    </xf>
    <xf numFmtId="0" fontId="152" fillId="0" borderId="0" xfId="59" applyFont="1" applyAlignment="1">
      <alignment horizontal="left" vertical="center"/>
    </xf>
    <xf numFmtId="3" fontId="152" fillId="0" borderId="0" xfId="59" applyNumberFormat="1" applyFont="1" applyBorder="1" applyAlignment="1">
      <alignment horizontal="center" vertical="center"/>
    </xf>
    <xf numFmtId="0" fontId="159" fillId="0" borderId="0" xfId="59" applyFont="1" applyAlignment="1">
      <alignment vertical="center"/>
    </xf>
    <xf numFmtId="0" fontId="3" fillId="0" borderId="0" xfId="631" applyFont="1"/>
    <xf numFmtId="1" fontId="3" fillId="0" borderId="99" xfId="631" applyNumberFormat="1" applyFont="1" applyFill="1" applyBorder="1" applyAlignment="1">
      <alignment horizontal="center"/>
    </xf>
    <xf numFmtId="1" fontId="3" fillId="0" borderId="99" xfId="50" applyNumberFormat="1" applyFont="1" applyFill="1" applyBorder="1" applyAlignment="1">
      <alignment horizontal="center"/>
    </xf>
    <xf numFmtId="0" fontId="3" fillId="0" borderId="99" xfId="631" applyFont="1" applyFill="1" applyBorder="1" applyAlignment="1">
      <alignment horizontal="center"/>
    </xf>
    <xf numFmtId="9" fontId="3" fillId="0" borderId="99" xfId="50" applyFont="1" applyBorder="1" applyAlignment="1">
      <alignment horizontal="center"/>
    </xf>
    <xf numFmtId="9" fontId="3" fillId="0" borderId="99" xfId="50" applyFont="1" applyFill="1" applyBorder="1" applyAlignment="1">
      <alignment horizontal="center"/>
    </xf>
    <xf numFmtId="0" fontId="3" fillId="0" borderId="99" xfId="631" applyFont="1" applyBorder="1" applyAlignment="1">
      <alignment horizontal="center"/>
    </xf>
    <xf numFmtId="1" fontId="3" fillId="0" borderId="0" xfId="631" applyNumberFormat="1" applyFont="1"/>
    <xf numFmtId="0" fontId="150" fillId="0" borderId="99" xfId="631" applyFont="1" applyFill="1" applyBorder="1" applyAlignment="1">
      <alignment horizontal="center" vertical="center"/>
    </xf>
    <xf numFmtId="0" fontId="150" fillId="0" borderId="85" xfId="631" applyFont="1" applyFill="1" applyBorder="1" applyAlignment="1">
      <alignment horizontal="center" vertical="center"/>
    </xf>
    <xf numFmtId="1" fontId="151" fillId="19" borderId="99" xfId="45" applyNumberFormat="1" applyFont="1" applyFill="1" applyBorder="1" applyAlignment="1">
      <alignment horizontal="center" vertical="center" wrapText="1"/>
    </xf>
    <xf numFmtId="0" fontId="150" fillId="0" borderId="99" xfId="45" applyFont="1" applyFill="1" applyBorder="1" applyAlignment="1">
      <alignment horizontal="center" vertical="center" wrapText="1"/>
    </xf>
    <xf numFmtId="0" fontId="150" fillId="0" borderId="0" xfId="45" applyFont="1" applyFill="1" applyBorder="1" applyAlignment="1">
      <alignment horizontal="center" vertical="center" wrapText="1"/>
    </xf>
    <xf numFmtId="0" fontId="150" fillId="0" borderId="99" xfId="45" applyFont="1" applyFill="1" applyBorder="1" applyAlignment="1">
      <alignment horizontal="right" vertical="center" wrapText="1"/>
    </xf>
    <xf numFmtId="2" fontId="151" fillId="0" borderId="99" xfId="0" applyNumberFormat="1" applyFont="1" applyBorder="1" applyAlignment="1">
      <alignment horizontal="center"/>
    </xf>
    <xf numFmtId="0" fontId="151" fillId="19" borderId="99" xfId="0" applyFont="1" applyFill="1" applyBorder="1" applyAlignment="1">
      <alignment horizontal="center" vertical="center"/>
    </xf>
    <xf numFmtId="1" fontId="151" fillId="0" borderId="99" xfId="0" applyNumberFormat="1" applyFont="1" applyBorder="1" applyAlignment="1">
      <alignment horizontal="center"/>
    </xf>
    <xf numFmtId="0" fontId="151" fillId="19" borderId="99" xfId="0" applyFont="1" applyFill="1" applyBorder="1" applyAlignment="1">
      <alignment horizontal="center"/>
    </xf>
    <xf numFmtId="0" fontId="164" fillId="0" borderId="0" xfId="367" applyFont="1" applyFill="1" applyBorder="1" applyAlignment="1">
      <alignment vertical="center" wrapText="1"/>
    </xf>
    <xf numFmtId="0" fontId="152" fillId="0" borderId="0" xfId="367" applyFont="1" applyAlignment="1">
      <alignment wrapText="1"/>
    </xf>
    <xf numFmtId="0" fontId="3" fillId="0" borderId="0" xfId="820" applyFont="1" applyAlignment="1">
      <alignment horizontal="center" vertical="center"/>
    </xf>
    <xf numFmtId="0" fontId="3" fillId="0" borderId="99" xfId="820" applyFont="1" applyFill="1" applyBorder="1" applyAlignment="1">
      <alignment horizontal="center" vertical="center"/>
    </xf>
    <xf numFmtId="0" fontId="3" fillId="0" borderId="99" xfId="820" applyFont="1" applyBorder="1" applyAlignment="1">
      <alignment horizontal="left" vertical="center"/>
    </xf>
    <xf numFmtId="0" fontId="3" fillId="0" borderId="99" xfId="820" applyFont="1" applyBorder="1" applyAlignment="1">
      <alignment horizontal="center" vertical="center"/>
    </xf>
    <xf numFmtId="0" fontId="3" fillId="0" borderId="99" xfId="4226" applyNumberFormat="1" applyFont="1" applyFill="1" applyBorder="1" applyAlignment="1">
      <alignment horizontal="center" vertical="center"/>
    </xf>
    <xf numFmtId="0" fontId="3" fillId="0" borderId="0" xfId="820" applyFont="1" applyAlignment="1">
      <alignment horizontal="left" vertical="center"/>
    </xf>
    <xf numFmtId="0" fontId="3" fillId="0" borderId="0" xfId="4226" applyNumberFormat="1" applyFont="1" applyFill="1" applyBorder="1" applyAlignment="1">
      <alignment horizontal="center" vertical="center"/>
    </xf>
    <xf numFmtId="0" fontId="3" fillId="0" borderId="0" xfId="820" applyFont="1"/>
    <xf numFmtId="0" fontId="3" fillId="0" borderId="0" xfId="820" applyFont="1" applyFill="1" applyAlignment="1">
      <alignment horizontal="center" vertical="center"/>
    </xf>
    <xf numFmtId="0" fontId="3" fillId="0" borderId="99" xfId="367" applyFont="1" applyFill="1" applyBorder="1" applyAlignment="1">
      <alignment horizontal="center"/>
    </xf>
    <xf numFmtId="0" fontId="3" fillId="0" borderId="128" xfId="820" applyFont="1" applyBorder="1" applyAlignment="1">
      <alignment horizontal="left" vertical="center"/>
    </xf>
    <xf numFmtId="0" fontId="3" fillId="0" borderId="99" xfId="7216" applyFont="1" applyFill="1" applyBorder="1" applyAlignment="1">
      <alignment vertical="center" wrapText="1"/>
    </xf>
    <xf numFmtId="0" fontId="3" fillId="0" borderId="99" xfId="7216" applyFont="1" applyFill="1" applyBorder="1" applyAlignment="1">
      <alignment horizontal="left" vertical="center" wrapText="1"/>
    </xf>
    <xf numFmtId="0" fontId="3" fillId="32" borderId="99" xfId="7216" applyFont="1" applyFill="1" applyBorder="1" applyAlignment="1">
      <alignment vertical="center" wrapText="1"/>
    </xf>
    <xf numFmtId="0" fontId="3" fillId="32" borderId="99" xfId="7216" applyFont="1" applyFill="1" applyBorder="1" applyAlignment="1">
      <alignment horizontal="left" vertical="center" wrapText="1"/>
    </xf>
    <xf numFmtId="0" fontId="151" fillId="0" borderId="99" xfId="0" applyFont="1" applyFill="1" applyBorder="1" applyAlignment="1">
      <alignment vertical="center"/>
    </xf>
    <xf numFmtId="0" fontId="151" fillId="32" borderId="99" xfId="0" applyFont="1" applyFill="1" applyBorder="1" applyAlignment="1">
      <alignment vertical="center"/>
    </xf>
    <xf numFmtId="0" fontId="152" fillId="0" borderId="15" xfId="0" applyFont="1" applyBorder="1" applyAlignment="1">
      <alignment horizontal="center" vertical="center" wrapText="1"/>
    </xf>
    <xf numFmtId="0" fontId="213" fillId="0" borderId="99" xfId="0" applyFont="1" applyBorder="1" applyAlignment="1">
      <alignment horizontal="center" vertical="center" wrapText="1" readingOrder="1"/>
    </xf>
    <xf numFmtId="0" fontId="221" fillId="0" borderId="0" xfId="7251" applyFont="1"/>
    <xf numFmtId="0" fontId="226" fillId="0" borderId="0" xfId="7251" applyFont="1" applyAlignment="1">
      <alignment vertical="center" readingOrder="1"/>
    </xf>
    <xf numFmtId="0" fontId="264" fillId="0" borderId="0" xfId="7251" applyFont="1"/>
    <xf numFmtId="0" fontId="158" fillId="19" borderId="85" xfId="7251" applyFont="1" applyFill="1" applyBorder="1" applyAlignment="1">
      <alignment horizontal="center" vertical="center"/>
    </xf>
    <xf numFmtId="0" fontId="158" fillId="19" borderId="85" xfId="7251" applyFont="1" applyFill="1" applyBorder="1" applyAlignment="1">
      <alignment horizontal="center" vertical="center" wrapText="1"/>
    </xf>
    <xf numFmtId="3" fontId="158" fillId="0" borderId="99" xfId="0" applyNumberFormat="1" applyFont="1" applyFill="1" applyBorder="1" applyAlignment="1">
      <alignment horizontal="center" vertical="center" wrapText="1" readingOrder="1"/>
    </xf>
    <xf numFmtId="3" fontId="158" fillId="0" borderId="85" xfId="7251" applyNumberFormat="1" applyFont="1" applyBorder="1" applyAlignment="1">
      <alignment horizontal="center" vertical="center" wrapText="1"/>
    </xf>
    <xf numFmtId="3" fontId="158" fillId="0" borderId="85" xfId="7251" applyNumberFormat="1" applyFont="1" applyFill="1" applyBorder="1" applyAlignment="1">
      <alignment horizontal="center" vertical="center" wrapText="1"/>
    </xf>
    <xf numFmtId="3" fontId="158" fillId="0" borderId="99" xfId="7251" applyNumberFormat="1" applyFont="1" applyFill="1" applyBorder="1" applyAlignment="1">
      <alignment horizontal="center" vertical="center" wrapText="1"/>
    </xf>
    <xf numFmtId="0" fontId="170" fillId="19" borderId="93" xfId="7251" applyFont="1" applyFill="1" applyBorder="1" applyAlignment="1">
      <alignment vertical="center" wrapText="1" readingOrder="1"/>
    </xf>
    <xf numFmtId="0" fontId="170" fillId="19" borderId="90" xfId="7251" applyFont="1" applyFill="1" applyBorder="1" applyAlignment="1">
      <alignment horizontal="center" vertical="center" wrapText="1" readingOrder="1"/>
    </xf>
    <xf numFmtId="3" fontId="176" fillId="19" borderId="94" xfId="7251" applyNumberFormat="1" applyFont="1" applyFill="1" applyBorder="1" applyAlignment="1">
      <alignment horizontal="center" vertical="center" wrapText="1" readingOrder="1"/>
    </xf>
    <xf numFmtId="3" fontId="176" fillId="19" borderId="95" xfId="7251" applyNumberFormat="1" applyFont="1" applyFill="1" applyBorder="1" applyAlignment="1">
      <alignment horizontal="center" vertical="center"/>
    </xf>
    <xf numFmtId="3" fontId="170" fillId="19" borderId="94" xfId="7251" applyNumberFormat="1" applyFont="1" applyFill="1" applyBorder="1" applyAlignment="1">
      <alignment horizontal="center" vertical="center" wrapText="1" readingOrder="1"/>
    </xf>
    <xf numFmtId="0" fontId="176" fillId="19" borderId="95" xfId="7251" applyFont="1" applyFill="1" applyBorder="1" applyAlignment="1">
      <alignment horizontal="center" vertical="center"/>
    </xf>
    <xf numFmtId="0" fontId="213" fillId="0" borderId="85" xfId="7251" applyFont="1" applyBorder="1" applyAlignment="1">
      <alignment horizontal="center" vertical="center" wrapText="1" readingOrder="1"/>
    </xf>
    <xf numFmtId="0" fontId="158" fillId="0" borderId="85" xfId="7251" applyFont="1" applyBorder="1" applyAlignment="1">
      <alignment horizontal="center" vertical="center"/>
    </xf>
    <xf numFmtId="0" fontId="213" fillId="0" borderId="85" xfId="7251" applyFont="1" applyFill="1" applyBorder="1" applyAlignment="1">
      <alignment horizontal="center" vertical="center" wrapText="1" readingOrder="1"/>
    </xf>
    <xf numFmtId="0" fontId="158" fillId="0" borderId="85" xfId="7251" applyFont="1" applyFill="1" applyBorder="1" applyAlignment="1">
      <alignment horizontal="center" vertical="center"/>
    </xf>
    <xf numFmtId="0" fontId="213" fillId="19" borderId="93" xfId="7251" applyFont="1" applyFill="1" applyBorder="1" applyAlignment="1">
      <alignment vertical="center" wrapText="1" readingOrder="1"/>
    </xf>
    <xf numFmtId="0" fontId="158" fillId="0" borderId="85" xfId="7251" applyFont="1" applyBorder="1" applyAlignment="1">
      <alignment horizontal="left" vertical="center" wrapText="1" readingOrder="1"/>
    </xf>
    <xf numFmtId="0" fontId="255" fillId="0" borderId="85" xfId="7251" applyFont="1" applyFill="1" applyBorder="1" applyAlignment="1">
      <alignment horizontal="left" vertical="center" wrapText="1"/>
    </xf>
    <xf numFmtId="0" fontId="213" fillId="0" borderId="89" xfId="0" applyFont="1" applyBorder="1" applyAlignment="1">
      <alignment horizontal="center" vertical="center" wrapText="1" readingOrder="1"/>
    </xf>
    <xf numFmtId="0" fontId="158" fillId="19" borderId="99" xfId="0" applyFont="1" applyFill="1" applyBorder="1" applyAlignment="1">
      <alignment horizontal="center" vertical="center"/>
    </xf>
    <xf numFmtId="3" fontId="158" fillId="32" borderId="99" xfId="0" applyNumberFormat="1" applyFont="1" applyFill="1" applyBorder="1" applyAlignment="1">
      <alignment horizontal="center" vertical="center" wrapText="1" readingOrder="1"/>
    </xf>
    <xf numFmtId="0" fontId="225" fillId="0" borderId="0" xfId="0" applyFont="1" applyAlignment="1">
      <alignment vertical="center" wrapText="1" readingOrder="1"/>
    </xf>
    <xf numFmtId="0" fontId="158" fillId="0" borderId="0" xfId="7251" applyFont="1" applyFill="1"/>
    <xf numFmtId="0" fontId="265" fillId="0" borderId="0" xfId="7251" applyFont="1"/>
    <xf numFmtId="0" fontId="158" fillId="19" borderId="95" xfId="7251" applyFont="1" applyFill="1" applyBorder="1" applyAlignment="1">
      <alignment horizontal="center" vertical="center"/>
    </xf>
    <xf numFmtId="0" fontId="158" fillId="19" borderId="95" xfId="7251" applyFont="1" applyFill="1" applyBorder="1" applyAlignment="1">
      <alignment horizontal="center" vertical="center" wrapText="1"/>
    </xf>
    <xf numFmtId="0" fontId="213" fillId="0" borderId="89" xfId="7251" applyFont="1" applyBorder="1" applyAlignment="1">
      <alignment horizontal="center" vertical="center" wrapText="1" readingOrder="1"/>
    </xf>
    <xf numFmtId="0" fontId="255" fillId="0" borderId="95" xfId="7251" applyFont="1" applyBorder="1" applyAlignment="1">
      <alignment horizontal="left" vertical="center" wrapText="1"/>
    </xf>
    <xf numFmtId="0" fontId="158" fillId="0" borderId="99" xfId="7251" applyFont="1" applyBorder="1" applyAlignment="1">
      <alignment horizontal="center" vertical="center"/>
    </xf>
    <xf numFmtId="0" fontId="158" fillId="0" borderId="99" xfId="7251" applyFont="1" applyBorder="1" applyAlignment="1">
      <alignment vertical="center"/>
    </xf>
    <xf numFmtId="3" fontId="158" fillId="0" borderId="99" xfId="7251" applyNumberFormat="1" applyFont="1" applyFill="1" applyBorder="1" applyAlignment="1">
      <alignment horizontal="center" vertical="center" wrapText="1" readingOrder="1"/>
    </xf>
    <xf numFmtId="3" fontId="158" fillId="0" borderId="99" xfId="7251" applyNumberFormat="1" applyFont="1" applyBorder="1" applyAlignment="1">
      <alignment horizontal="center" vertical="center" wrapText="1" readingOrder="1"/>
    </xf>
    <xf numFmtId="3" fontId="176" fillId="19" borderId="96" xfId="7251" applyNumberFormat="1" applyFont="1" applyFill="1" applyBorder="1" applyAlignment="1">
      <alignment horizontal="center" vertical="center" wrapText="1" readingOrder="1"/>
    </xf>
    <xf numFmtId="0" fontId="213" fillId="0" borderId="95" xfId="7251" applyFont="1" applyBorder="1" applyAlignment="1">
      <alignment horizontal="center" vertical="center" wrapText="1" readingOrder="1"/>
    </xf>
    <xf numFmtId="0" fontId="158" fillId="0" borderId="95" xfId="7251" applyFont="1" applyBorder="1" applyAlignment="1">
      <alignment horizontal="left" vertical="center" wrapText="1" readingOrder="1"/>
    </xf>
    <xf numFmtId="0" fontId="158" fillId="0" borderId="107" xfId="7251" applyFont="1" applyBorder="1" applyAlignment="1">
      <alignment horizontal="left" vertical="center" wrapText="1" readingOrder="1"/>
    </xf>
    <xf numFmtId="0" fontId="158" fillId="0" borderId="107" xfId="7251" applyFont="1" applyFill="1" applyBorder="1" applyAlignment="1">
      <alignment horizontal="left" vertical="center" wrapText="1" readingOrder="1"/>
    </xf>
    <xf numFmtId="0" fontId="158" fillId="0" borderId="99" xfId="7251" applyFont="1" applyFill="1" applyBorder="1" applyAlignment="1">
      <alignment horizontal="center" vertical="center"/>
    </xf>
    <xf numFmtId="0" fontId="158" fillId="0" borderId="99" xfId="7251" applyFont="1" applyFill="1" applyBorder="1" applyAlignment="1">
      <alignment vertical="center"/>
    </xf>
    <xf numFmtId="3" fontId="170" fillId="19" borderId="96" xfId="7251" applyNumberFormat="1" applyFont="1" applyFill="1" applyBorder="1" applyAlignment="1">
      <alignment horizontal="center" vertical="center" wrapText="1" readingOrder="1"/>
    </xf>
    <xf numFmtId="0" fontId="158" fillId="0" borderId="95" xfId="7251" applyFont="1" applyBorder="1" applyAlignment="1">
      <alignment horizontal="center" vertical="center"/>
    </xf>
    <xf numFmtId="3" fontId="158" fillId="0" borderId="95" xfId="7251" applyNumberFormat="1" applyFont="1" applyFill="1" applyBorder="1" applyAlignment="1">
      <alignment horizontal="center" vertical="center" wrapText="1" readingOrder="1"/>
    </xf>
    <xf numFmtId="3" fontId="158" fillId="0" borderId="95" xfId="7251" applyNumberFormat="1" applyFont="1" applyBorder="1" applyAlignment="1">
      <alignment horizontal="center" vertical="center" wrapText="1" readingOrder="1"/>
    </xf>
    <xf numFmtId="0" fontId="158" fillId="0" borderId="95" xfId="7251" applyFont="1" applyBorder="1" applyAlignment="1">
      <alignment vertical="center"/>
    </xf>
    <xf numFmtId="0" fontId="266" fillId="0" borderId="0" xfId="32" applyFont="1" applyAlignment="1" applyProtection="1"/>
    <xf numFmtId="0" fontId="257" fillId="0" borderId="0" xfId="7296" applyFont="1"/>
    <xf numFmtId="0" fontId="260" fillId="0" borderId="0" xfId="7296" applyFont="1" applyAlignment="1">
      <alignment vertical="center"/>
    </xf>
    <xf numFmtId="0" fontId="260" fillId="0" borderId="0" xfId="7296" applyFont="1"/>
    <xf numFmtId="0" fontId="267" fillId="0" borderId="0" xfId="7296" applyFont="1" applyAlignment="1">
      <alignment horizontal="right"/>
    </xf>
    <xf numFmtId="2" fontId="260" fillId="0" borderId="0" xfId="7296" applyNumberFormat="1" applyFont="1"/>
    <xf numFmtId="2" fontId="248" fillId="0" borderId="0" xfId="7296" applyNumberFormat="1" applyFont="1"/>
    <xf numFmtId="0" fontId="142" fillId="0" borderId="99" xfId="7296" applyFont="1" applyBorder="1" applyAlignment="1">
      <alignment horizontal="center" vertical="center" wrapText="1"/>
    </xf>
    <xf numFmtId="0" fontId="142" fillId="0" borderId="99" xfId="0" applyFont="1" applyFill="1" applyBorder="1" applyAlignment="1">
      <alignment horizontal="center" vertical="center" wrapText="1"/>
    </xf>
    <xf numFmtId="0" fontId="3" fillId="0" borderId="0" xfId="7296" applyFont="1"/>
    <xf numFmtId="0" fontId="155" fillId="0" borderId="0" xfId="7296" applyFont="1"/>
    <xf numFmtId="0" fontId="3" fillId="0" borderId="16" xfId="7296" applyFont="1" applyBorder="1"/>
    <xf numFmtId="0" fontId="3" fillId="0" borderId="0" xfId="7296" applyFont="1" applyAlignment="1">
      <alignment vertical="center"/>
    </xf>
    <xf numFmtId="0" fontId="172" fillId="0" borderId="0" xfId="7296" applyFont="1" applyAlignment="1">
      <alignment vertical="center"/>
    </xf>
    <xf numFmtId="0" fontId="3" fillId="0" borderId="99" xfId="7296" applyFont="1" applyBorder="1" applyAlignment="1">
      <alignment horizontal="center"/>
    </xf>
    <xf numFmtId="0" fontId="3" fillId="0" borderId="16" xfId="0" applyFont="1" applyBorder="1"/>
    <xf numFmtId="0" fontId="3" fillId="0" borderId="99" xfId="7296" applyFont="1" applyFill="1" applyBorder="1" applyAlignment="1">
      <alignment horizontal="center"/>
    </xf>
    <xf numFmtId="0" fontId="3" fillId="0" borderId="100" xfId="7296" applyFont="1" applyFill="1" applyBorder="1"/>
    <xf numFmtId="0" fontId="3" fillId="0" borderId="106" xfId="7296" applyFont="1" applyFill="1" applyBorder="1" applyAlignment="1">
      <alignment horizontal="center"/>
    </xf>
    <xf numFmtId="0" fontId="3" fillId="0" borderId="107" xfId="7296" applyFont="1" applyFill="1" applyBorder="1" applyAlignment="1">
      <alignment horizontal="center"/>
    </xf>
    <xf numFmtId="0" fontId="213" fillId="0" borderId="99" xfId="7296" applyFont="1" applyBorder="1" applyAlignment="1">
      <alignment horizontal="center" vertical="center" wrapText="1"/>
    </xf>
    <xf numFmtId="0" fontId="3" fillId="0" borderId="0" xfId="4218" applyFont="1" applyAlignment="1">
      <alignment horizontal="left"/>
    </xf>
    <xf numFmtId="0" fontId="3" fillId="0" borderId="0" xfId="4218" applyFont="1"/>
    <xf numFmtId="0" fontId="3" fillId="0" borderId="0" xfId="4218" applyFont="1" applyAlignment="1">
      <alignment horizontal="center"/>
    </xf>
    <xf numFmtId="0" fontId="3" fillId="0" borderId="0" xfId="3799" applyFont="1" applyAlignment="1">
      <alignment vertical="center"/>
    </xf>
    <xf numFmtId="0" fontId="3" fillId="18" borderId="99" xfId="4218" applyNumberFormat="1" applyFont="1" applyFill="1" applyBorder="1" applyAlignment="1">
      <alignment horizontal="center"/>
    </xf>
    <xf numFmtId="0" fontId="3" fillId="0" borderId="99" xfId="4218" applyNumberFormat="1" applyFont="1" applyFill="1" applyBorder="1" applyAlignment="1">
      <alignment horizontal="center"/>
    </xf>
    <xf numFmtId="0" fontId="3" fillId="0" borderId="99" xfId="3799" applyFont="1" applyBorder="1" applyAlignment="1">
      <alignment vertical="center"/>
    </xf>
    <xf numFmtId="0" fontId="3" fillId="0" borderId="99" xfId="3799" applyFont="1" applyBorder="1" applyAlignment="1">
      <alignment horizontal="center" vertical="center"/>
    </xf>
    <xf numFmtId="0" fontId="3" fillId="21" borderId="99" xfId="3799" applyFont="1" applyFill="1" applyBorder="1" applyAlignment="1">
      <alignment horizontal="center" vertical="center"/>
    </xf>
    <xf numFmtId="0" fontId="3" fillId="0" borderId="99" xfId="3799" applyFont="1" applyFill="1" applyBorder="1" applyAlignment="1">
      <alignment horizontal="center" vertical="center"/>
    </xf>
    <xf numFmtId="0" fontId="3" fillId="0" borderId="85" xfId="4218" applyFont="1" applyBorder="1"/>
    <xf numFmtId="0" fontId="3" fillId="0" borderId="85" xfId="4218" applyFont="1" applyBorder="1" applyAlignment="1">
      <alignment horizontal="center"/>
    </xf>
    <xf numFmtId="0" fontId="3" fillId="0" borderId="99" xfId="4218" applyFont="1" applyBorder="1" applyAlignment="1">
      <alignment horizontal="center"/>
    </xf>
    <xf numFmtId="0" fontId="3" fillId="0" borderId="99" xfId="4218" applyFont="1" applyBorder="1"/>
    <xf numFmtId="0" fontId="3" fillId="0" borderId="108" xfId="4218" applyFont="1" applyBorder="1" applyAlignment="1">
      <alignment horizontal="center"/>
    </xf>
    <xf numFmtId="0" fontId="3" fillId="0" borderId="108" xfId="4218" applyFont="1" applyBorder="1"/>
    <xf numFmtId="0" fontId="3" fillId="0" borderId="110" xfId="4218" applyFont="1" applyBorder="1" applyAlignment="1">
      <alignment vertical="center"/>
    </xf>
    <xf numFmtId="0" fontId="3" fillId="0" borderId="110" xfId="4218" applyFont="1" applyBorder="1" applyAlignment="1">
      <alignment horizontal="center"/>
    </xf>
    <xf numFmtId="0" fontId="3" fillId="0" borderId="110" xfId="4218" applyFont="1" applyBorder="1"/>
    <xf numFmtId="0" fontId="3" fillId="0" borderId="99" xfId="4218" applyFont="1" applyFill="1" applyBorder="1" applyAlignment="1">
      <alignment horizontal="center"/>
    </xf>
    <xf numFmtId="9" fontId="152" fillId="0" borderId="0" xfId="50" applyFont="1"/>
    <xf numFmtId="0" fontId="164" fillId="0" borderId="52" xfId="43" applyFont="1" applyFill="1" applyBorder="1" applyAlignment="1">
      <alignment horizontal="center" vertical="center"/>
    </xf>
    <xf numFmtId="0" fontId="164" fillId="0" borderId="0" xfId="43" applyFont="1" applyFill="1" applyBorder="1" applyAlignment="1">
      <alignment horizontal="center" vertical="center"/>
    </xf>
    <xf numFmtId="0" fontId="164" fillId="0" borderId="55" xfId="43" applyFont="1" applyFill="1" applyBorder="1" applyAlignment="1">
      <alignment horizontal="center" vertical="center"/>
    </xf>
    <xf numFmtId="0" fontId="151" fillId="0" borderId="0" xfId="43" applyFont="1" applyAlignment="1">
      <alignment horizontal="center" vertical="center"/>
    </xf>
    <xf numFmtId="0" fontId="164" fillId="0" borderId="0" xfId="43" applyFont="1" applyAlignment="1">
      <alignment horizontal="center" vertical="center"/>
    </xf>
    <xf numFmtId="0" fontId="150" fillId="0" borderId="99" xfId="629" applyFont="1" applyFill="1" applyBorder="1" applyAlignment="1">
      <alignment horizontal="center" vertical="center"/>
    </xf>
    <xf numFmtId="0" fontId="3" fillId="0" borderId="0" xfId="626" applyFont="1"/>
    <xf numFmtId="9" fontId="3" fillId="0" borderId="12" xfId="50" applyFont="1" applyBorder="1"/>
    <xf numFmtId="9" fontId="3" fillId="0" borderId="14" xfId="50" applyFont="1" applyBorder="1"/>
    <xf numFmtId="9" fontId="3" fillId="0" borderId="99" xfId="50" applyFont="1" applyFill="1" applyBorder="1"/>
    <xf numFmtId="0" fontId="249" fillId="31" borderId="99" xfId="2237" applyFont="1" applyFill="1" applyBorder="1" applyAlignment="1">
      <alignment vertical="center"/>
    </xf>
    <xf numFmtId="0" fontId="249" fillId="38" borderId="99" xfId="2237" applyFont="1" applyFill="1" applyBorder="1" applyAlignment="1">
      <alignment horizontal="center" vertical="center"/>
    </xf>
    <xf numFmtId="0" fontId="183" fillId="31" borderId="99" xfId="0" applyFont="1" applyFill="1" applyBorder="1"/>
    <xf numFmtId="0" fontId="183" fillId="38" borderId="99" xfId="0" applyFont="1" applyFill="1" applyBorder="1" applyAlignment="1">
      <alignment horizontal="center"/>
    </xf>
    <xf numFmtId="0" fontId="3" fillId="32" borderId="99" xfId="0" applyFont="1" applyFill="1" applyBorder="1" applyAlignment="1">
      <alignment horizontal="left"/>
    </xf>
    <xf numFmtId="0" fontId="3" fillId="32" borderId="99" xfId="0" applyFont="1" applyFill="1" applyBorder="1" applyAlignment="1">
      <alignment horizontal="center"/>
    </xf>
    <xf numFmtId="49" fontId="3" fillId="32" borderId="99" xfId="0" applyNumberFormat="1" applyFont="1" applyFill="1" applyBorder="1" applyAlignment="1">
      <alignment horizontal="right"/>
    </xf>
    <xf numFmtId="0" fontId="3" fillId="32" borderId="99" xfId="0" applyFont="1" applyFill="1" applyBorder="1" applyAlignment="1">
      <alignment horizontal="right"/>
    </xf>
    <xf numFmtId="0" fontId="3" fillId="0" borderId="0" xfId="0" applyFont="1" applyFill="1"/>
    <xf numFmtId="0" fontId="3" fillId="0" borderId="99" xfId="0" applyFont="1" applyBorder="1"/>
    <xf numFmtId="0" fontId="3" fillId="0" borderId="99" xfId="0" applyFont="1" applyBorder="1" applyAlignment="1">
      <alignment horizontal="center"/>
    </xf>
    <xf numFmtId="49" fontId="3" fillId="0" borderId="99" xfId="0" applyNumberFormat="1" applyFont="1" applyBorder="1" applyAlignment="1">
      <alignment horizontal="right"/>
    </xf>
    <xf numFmtId="0" fontId="3" fillId="0" borderId="99" xfId="0" applyFont="1" applyBorder="1" applyAlignment="1">
      <alignment horizontal="right"/>
    </xf>
    <xf numFmtId="0" fontId="3" fillId="32" borderId="99" xfId="0" applyFont="1" applyFill="1" applyBorder="1"/>
    <xf numFmtId="0" fontId="246" fillId="0" borderId="0" xfId="32" applyFont="1" applyFill="1" applyAlignment="1" applyProtection="1">
      <alignment horizontal="left" vertical="center"/>
    </xf>
    <xf numFmtId="0" fontId="152" fillId="0" borderId="0" xfId="59" applyFont="1" applyFill="1" applyAlignment="1">
      <alignment horizontal="left" vertical="center"/>
    </xf>
    <xf numFmtId="0" fontId="152" fillId="0" borderId="0" xfId="59" applyFont="1" applyFill="1" applyBorder="1" applyAlignment="1">
      <alignment horizontal="left" vertical="center"/>
    </xf>
    <xf numFmtId="0" fontId="3" fillId="0" borderId="0" xfId="7267" applyFont="1" applyFill="1" applyBorder="1" applyAlignment="1" applyProtection="1">
      <alignment horizontal="center" vertical="center"/>
      <protection locked="0"/>
    </xf>
    <xf numFmtId="0" fontId="3" fillId="0" borderId="0" xfId="7267" applyFont="1" applyFill="1" applyBorder="1" applyAlignment="1" applyProtection="1">
      <alignment vertical="center"/>
      <protection locked="0"/>
    </xf>
    <xf numFmtId="0" fontId="3" fillId="0" borderId="0" xfId="7268" applyFont="1" applyFill="1" applyAlignment="1">
      <alignment vertical="center"/>
    </xf>
    <xf numFmtId="14" fontId="3" fillId="27" borderId="99" xfId="7266" applyNumberFormat="1" applyFont="1" applyFill="1" applyBorder="1" applyAlignment="1">
      <alignment horizontal="center"/>
    </xf>
    <xf numFmtId="0" fontId="3" fillId="27" borderId="99" xfId="7266" applyFont="1" applyFill="1" applyBorder="1" applyAlignment="1">
      <alignment horizontal="center"/>
    </xf>
    <xf numFmtId="0" fontId="3" fillId="27" borderId="99" xfId="7266" applyFont="1" applyFill="1" applyBorder="1"/>
    <xf numFmtId="0" fontId="3" fillId="29" borderId="99" xfId="7266" applyFont="1" applyFill="1" applyBorder="1" applyAlignment="1">
      <alignment horizontal="center"/>
    </xf>
    <xf numFmtId="14" fontId="3" fillId="29" borderId="99" xfId="7266" applyNumberFormat="1" applyFont="1" applyFill="1" applyBorder="1" applyAlignment="1">
      <alignment horizontal="center"/>
    </xf>
    <xf numFmtId="0" fontId="3" fillId="29" borderId="99" xfId="7266" applyFont="1" applyFill="1" applyBorder="1"/>
    <xf numFmtId="14" fontId="3" fillId="27" borderId="99" xfId="0" applyNumberFormat="1" applyFont="1" applyFill="1" applyBorder="1" applyAlignment="1">
      <alignment horizontal="center"/>
    </xf>
    <xf numFmtId="0" fontId="3" fillId="27" borderId="99" xfId="0" applyFont="1" applyFill="1" applyBorder="1"/>
    <xf numFmtId="0" fontId="3" fillId="27" borderId="99" xfId="0" applyFont="1" applyFill="1" applyBorder="1" applyAlignment="1">
      <alignment horizontal="center"/>
    </xf>
    <xf numFmtId="14" fontId="3" fillId="29" borderId="99" xfId="7266" applyNumberFormat="1" applyFont="1" applyFill="1" applyBorder="1"/>
    <xf numFmtId="0" fontId="3" fillId="29" borderId="99" xfId="7266" applyFont="1" applyFill="1" applyBorder="1" applyAlignment="1">
      <alignment horizontal="left"/>
    </xf>
    <xf numFmtId="0" fontId="3" fillId="0" borderId="0" xfId="7266" applyFont="1"/>
    <xf numFmtId="14" fontId="3" fillId="27" borderId="99" xfId="7303" applyNumberFormat="1" applyFont="1" applyFill="1" applyBorder="1" applyAlignment="1">
      <alignment horizontal="center"/>
    </xf>
    <xf numFmtId="0" fontId="3" fillId="27" borderId="99" xfId="7303" applyFont="1" applyFill="1" applyBorder="1" applyAlignment="1">
      <alignment horizontal="center"/>
    </xf>
    <xf numFmtId="0" fontId="3" fillId="27" borderId="99" xfId="7303" applyFont="1" applyFill="1" applyBorder="1" applyAlignment="1">
      <alignment horizontal="left"/>
    </xf>
    <xf numFmtId="0" fontId="3" fillId="29" borderId="99" xfId="7303" applyFont="1" applyFill="1" applyBorder="1" applyAlignment="1">
      <alignment horizontal="center"/>
    </xf>
    <xf numFmtId="14" fontId="3" fillId="29" borderId="107" xfId="7303" applyNumberFormat="1" applyFont="1" applyFill="1" applyBorder="1"/>
    <xf numFmtId="0" fontId="3" fillId="29" borderId="99" xfId="7303" applyFont="1" applyFill="1" applyBorder="1" applyAlignment="1">
      <alignment horizontal="left"/>
    </xf>
    <xf numFmtId="14" fontId="3" fillId="29" borderId="105" xfId="7303" applyNumberFormat="1" applyFont="1" applyFill="1" applyBorder="1"/>
    <xf numFmtId="14" fontId="3" fillId="29" borderId="99" xfId="7303" applyNumberFormat="1" applyFont="1" applyFill="1" applyBorder="1"/>
    <xf numFmtId="14" fontId="3" fillId="27" borderId="99" xfId="7302" applyNumberFormat="1" applyFont="1" applyFill="1" applyBorder="1" applyAlignment="1">
      <alignment horizontal="center"/>
    </xf>
    <xf numFmtId="0" fontId="3" fillId="27" borderId="99" xfId="7302" applyFont="1" applyFill="1" applyBorder="1" applyAlignment="1">
      <alignment horizontal="center"/>
    </xf>
    <xf numFmtId="0" fontId="3" fillId="29" borderId="99" xfId="7303" applyFont="1" applyFill="1" applyBorder="1"/>
    <xf numFmtId="0" fontId="152" fillId="29" borderId="99" xfId="7303" applyFont="1" applyFill="1" applyBorder="1"/>
    <xf numFmtId="0" fontId="152" fillId="29" borderId="99" xfId="7303" applyFont="1" applyFill="1" applyBorder="1" applyAlignment="1">
      <alignment horizontal="left"/>
    </xf>
    <xf numFmtId="0" fontId="3" fillId="0" borderId="0" xfId="7266" applyFont="1" applyAlignment="1">
      <alignment horizontal="center"/>
    </xf>
    <xf numFmtId="14" fontId="3" fillId="27" borderId="99" xfId="7269" applyNumberFormat="1" applyFont="1" applyFill="1" applyBorder="1" applyAlignment="1">
      <alignment horizontal="center"/>
    </xf>
    <xf numFmtId="0" fontId="3" fillId="27" borderId="99" xfId="7269" applyFont="1" applyFill="1" applyBorder="1" applyAlignment="1">
      <alignment horizontal="center"/>
    </xf>
    <xf numFmtId="0" fontId="3" fillId="27" borderId="99" xfId="7269" applyFont="1" applyFill="1" applyBorder="1"/>
    <xf numFmtId="0" fontId="3" fillId="29" borderId="99" xfId="7269" applyFont="1" applyFill="1" applyBorder="1" applyAlignment="1">
      <alignment horizontal="center"/>
    </xf>
    <xf numFmtId="14" fontId="3" fillId="29" borderId="99" xfId="7269" applyNumberFormat="1" applyFont="1" applyFill="1" applyBorder="1" applyAlignment="1">
      <alignment horizontal="center"/>
    </xf>
    <xf numFmtId="0" fontId="3" fillId="29" borderId="99" xfId="7269" applyFont="1" applyFill="1" applyBorder="1"/>
    <xf numFmtId="14" fontId="3" fillId="29" borderId="99" xfId="7269" applyNumberFormat="1" applyFont="1" applyFill="1" applyBorder="1"/>
    <xf numFmtId="14" fontId="3" fillId="27" borderId="99" xfId="7269" applyNumberFormat="1" applyFont="1" applyFill="1" applyBorder="1" applyAlignment="1">
      <alignment horizontal="left"/>
    </xf>
    <xf numFmtId="0" fontId="3" fillId="29" borderId="99" xfId="7269" applyFont="1" applyFill="1" applyBorder="1" applyAlignment="1">
      <alignment horizontal="left"/>
    </xf>
    <xf numFmtId="14" fontId="3" fillId="27" borderId="99" xfId="0" applyNumberFormat="1" applyFont="1" applyFill="1" applyBorder="1" applyAlignment="1">
      <alignment horizontal="left"/>
    </xf>
    <xf numFmtId="14" fontId="3" fillId="27" borderId="99" xfId="7304" applyNumberFormat="1" applyFont="1" applyFill="1" applyBorder="1" applyAlignment="1">
      <alignment horizontal="center" vertical="center"/>
    </xf>
    <xf numFmtId="0" fontId="3" fillId="27" borderId="99" xfId="7269" applyFont="1" applyFill="1" applyBorder="1" applyAlignment="1">
      <alignment horizontal="center" vertical="center"/>
    </xf>
    <xf numFmtId="0" fontId="3" fillId="27" borderId="99" xfId="7269" applyFont="1" applyFill="1" applyBorder="1" applyAlignment="1">
      <alignment vertical="center"/>
    </xf>
    <xf numFmtId="14" fontId="3" fillId="27" borderId="99" xfId="7304" applyNumberFormat="1" applyFont="1" applyFill="1" applyBorder="1" applyAlignment="1">
      <alignment horizontal="center" vertical="center" wrapText="1"/>
    </xf>
    <xf numFmtId="0" fontId="3" fillId="0" borderId="0" xfId="7269" applyFont="1" applyAlignment="1">
      <alignment horizontal="left"/>
    </xf>
    <xf numFmtId="0" fontId="3" fillId="0" borderId="0" xfId="7269" applyFont="1" applyAlignment="1">
      <alignment horizontal="center"/>
    </xf>
    <xf numFmtId="0" fontId="3" fillId="0" borderId="0" xfId="7269" applyFont="1"/>
    <xf numFmtId="0" fontId="3" fillId="0" borderId="0" xfId="7298" applyFont="1"/>
    <xf numFmtId="0" fontId="3" fillId="0" borderId="99" xfId="7300" applyFont="1" applyBorder="1" applyAlignment="1">
      <alignment horizontal="center" vertical="center"/>
    </xf>
    <xf numFmtId="0" fontId="3" fillId="0" borderId="99" xfId="7300" applyFont="1" applyBorder="1" applyAlignment="1">
      <alignment vertical="center"/>
    </xf>
    <xf numFmtId="0" fontId="3" fillId="0" borderId="99" xfId="7301" applyFont="1" applyBorder="1" applyAlignment="1">
      <alignment horizontal="left" vertical="center" wrapText="1"/>
    </xf>
    <xf numFmtId="0" fontId="3" fillId="0" borderId="99" xfId="7299" applyFont="1" applyBorder="1" applyAlignment="1" applyProtection="1">
      <alignment horizontal="center" vertical="center" wrapText="1"/>
      <protection locked="0"/>
    </xf>
    <xf numFmtId="0" fontId="3" fillId="0" borderId="99" xfId="7299" applyFont="1" applyBorder="1" applyAlignment="1" applyProtection="1">
      <alignment horizontal="center" vertical="center"/>
      <protection locked="0"/>
    </xf>
    <xf numFmtId="3" fontId="3" fillId="0" borderId="99" xfId="7299" applyNumberFormat="1" applyFont="1" applyBorder="1" applyAlignment="1" applyProtection="1">
      <alignment horizontal="center" vertical="center"/>
      <protection locked="0"/>
    </xf>
    <xf numFmtId="15" fontId="3" fillId="0" borderId="99" xfId="7299" applyNumberFormat="1" applyFont="1" applyBorder="1" applyAlignment="1" applyProtection="1">
      <alignment horizontal="center" vertical="center"/>
      <protection locked="0"/>
    </xf>
    <xf numFmtId="3" fontId="3" fillId="0" borderId="99" xfId="7299" applyNumberFormat="1" applyFont="1" applyBorder="1" applyAlignment="1" applyProtection="1">
      <alignment horizontal="center" vertical="center" wrapText="1"/>
      <protection locked="0"/>
    </xf>
    <xf numFmtId="0" fontId="3" fillId="0" borderId="99" xfId="7301" applyFont="1" applyBorder="1" applyAlignment="1">
      <alignment horizontal="left" wrapText="1"/>
    </xf>
    <xf numFmtId="0" fontId="3" fillId="0" borderId="99" xfId="7301" applyFont="1" applyBorder="1" applyAlignment="1">
      <alignment horizontal="center" vertical="center"/>
    </xf>
    <xf numFmtId="0" fontId="3" fillId="0" borderId="99" xfId="7298" applyFont="1" applyBorder="1" applyAlignment="1">
      <alignment horizontal="center" vertical="center"/>
    </xf>
    <xf numFmtId="15" fontId="3" fillId="0" borderId="99" xfId="7298" applyNumberFormat="1" applyFont="1" applyBorder="1" applyAlignment="1">
      <alignment horizontal="center" vertical="center"/>
    </xf>
    <xf numFmtId="14" fontId="3" fillId="0" borderId="99" xfId="7298" applyNumberFormat="1" applyFont="1" applyBorder="1" applyAlignment="1">
      <alignment horizontal="center" vertical="center"/>
    </xf>
    <xf numFmtId="0" fontId="3" fillId="0" borderId="99" xfId="7301" applyFont="1" applyBorder="1" applyAlignment="1">
      <alignment horizontal="center"/>
    </xf>
    <xf numFmtId="14" fontId="3" fillId="0" borderId="99" xfId="7298" applyNumberFormat="1" applyFont="1" applyBorder="1" applyAlignment="1">
      <alignment horizontal="left" vertical="center"/>
    </xf>
    <xf numFmtId="0" fontId="3" fillId="0" borderId="99" xfId="7298" applyFont="1" applyBorder="1" applyAlignment="1">
      <alignment horizontal="left" vertical="center"/>
    </xf>
    <xf numFmtId="15" fontId="3" fillId="0" borderId="99" xfId="7300" applyNumberFormat="1" applyFont="1" applyBorder="1" applyAlignment="1">
      <alignment horizontal="center" vertical="center"/>
    </xf>
    <xf numFmtId="15" fontId="3" fillId="0" borderId="99" xfId="7301" applyNumberFormat="1" applyFont="1" applyBorder="1" applyAlignment="1">
      <alignment horizontal="center" vertical="center" wrapText="1"/>
    </xf>
    <xf numFmtId="14" fontId="3" fillId="0" borderId="99" xfId="7298" applyNumberFormat="1" applyFont="1" applyBorder="1" applyAlignment="1">
      <alignment vertical="center"/>
    </xf>
    <xf numFmtId="0" fontId="3" fillId="0" borderId="99" xfId="7298" applyFont="1" applyBorder="1" applyAlignment="1">
      <alignment horizontal="center"/>
    </xf>
    <xf numFmtId="0" fontId="3" fillId="0" borderId="99" xfId="7298" applyFont="1" applyBorder="1"/>
    <xf numFmtId="0" fontId="3" fillId="0" borderId="99" xfId="7298" applyFont="1" applyBorder="1" applyAlignment="1">
      <alignment wrapText="1"/>
    </xf>
    <xf numFmtId="0" fontId="3" fillId="0" borderId="0" xfId="7306" applyFont="1"/>
    <xf numFmtId="0" fontId="3" fillId="0" borderId="99" xfId="7306" applyFont="1" applyBorder="1" applyAlignment="1">
      <alignment horizontal="center" vertical="center"/>
    </xf>
    <xf numFmtId="0" fontId="3" fillId="0" borderId="99" xfId="7306" applyFont="1" applyBorder="1" applyAlignment="1">
      <alignment vertical="center" wrapText="1"/>
    </xf>
    <xf numFmtId="0" fontId="3" fillId="0" borderId="99" xfId="7306" applyFont="1" applyBorder="1" applyAlignment="1">
      <alignment horizontal="center" vertical="center" wrapText="1"/>
    </xf>
    <xf numFmtId="0" fontId="3" fillId="0" borderId="99" xfId="7306" applyFont="1" applyBorder="1" applyAlignment="1">
      <alignment horizontal="left" vertical="center" wrapText="1"/>
    </xf>
    <xf numFmtId="176" fontId="3" fillId="0" borderId="99" xfId="7306" applyNumberFormat="1" applyFont="1" applyBorder="1" applyAlignment="1">
      <alignment horizontal="center" vertical="center"/>
    </xf>
    <xf numFmtId="20" fontId="3" fillId="0" borderId="99" xfId="7306" applyNumberFormat="1" applyFont="1" applyBorder="1" applyAlignment="1">
      <alignment horizontal="center" vertical="center" wrapText="1"/>
    </xf>
    <xf numFmtId="0" fontId="3" fillId="0" borderId="99" xfId="7306" applyFont="1" applyBorder="1" applyAlignment="1">
      <alignment horizontal="left" vertical="center"/>
    </xf>
    <xf numFmtId="14" fontId="3" fillId="0" borderId="99" xfId="7306" applyNumberFormat="1" applyFont="1" applyBorder="1" applyAlignment="1">
      <alignment horizontal="center" vertical="center" wrapText="1"/>
    </xf>
    <xf numFmtId="0" fontId="3" fillId="0" borderId="13" xfId="7306" applyFont="1" applyBorder="1" applyAlignment="1">
      <alignment horizontal="center" vertical="center" wrapText="1"/>
    </xf>
    <xf numFmtId="0" fontId="246" fillId="0" borderId="0" xfId="32" applyFont="1" applyAlignment="1" applyProtection="1">
      <alignment horizontal="center" vertical="center"/>
    </xf>
    <xf numFmtId="0" fontId="152" fillId="27" borderId="99" xfId="0" applyFont="1" applyFill="1" applyBorder="1" applyAlignment="1">
      <alignment horizontal="left" vertical="center" wrapText="1"/>
    </xf>
    <xf numFmtId="0" fontId="152" fillId="0" borderId="99" xfId="0" applyFont="1" applyFill="1" applyBorder="1" applyAlignment="1">
      <alignment horizontal="center" vertical="center" wrapText="1"/>
    </xf>
    <xf numFmtId="15" fontId="152" fillId="0" borderId="99" xfId="0" applyNumberFormat="1" applyFont="1" applyFill="1" applyBorder="1" applyAlignment="1">
      <alignment horizontal="center" vertical="center" wrapText="1"/>
    </xf>
    <xf numFmtId="0" fontId="152" fillId="0" borderId="99" xfId="0" applyFont="1" applyBorder="1" applyAlignment="1">
      <alignment horizontal="center" vertical="center" wrapText="1"/>
    </xf>
    <xf numFmtId="15" fontId="152" fillId="0" borderId="99" xfId="0" applyNumberFormat="1" applyFont="1" applyBorder="1" applyAlignment="1">
      <alignment horizontal="center" vertical="center" wrapText="1"/>
    </xf>
    <xf numFmtId="0" fontId="183" fillId="31" borderId="99" xfId="0" applyFont="1" applyFill="1" applyBorder="1" applyAlignment="1">
      <alignment horizontal="center" wrapText="1"/>
    </xf>
    <xf numFmtId="0" fontId="154" fillId="32" borderId="108" xfId="0" applyFont="1" applyFill="1" applyBorder="1" applyAlignment="1">
      <alignment horizontal="center" vertical="center" wrapText="1"/>
    </xf>
    <xf numFmtId="15" fontId="154" fillId="32" borderId="108" xfId="0" applyNumberFormat="1" applyFont="1" applyFill="1" applyBorder="1" applyAlignment="1">
      <alignment horizontal="center" vertical="center" wrapText="1"/>
    </xf>
    <xf numFmtId="0" fontId="154" fillId="32" borderId="99" xfId="0" applyFont="1" applyFill="1" applyBorder="1" applyAlignment="1">
      <alignment horizontal="left" vertical="center" wrapText="1"/>
    </xf>
    <xf numFmtId="0" fontId="3" fillId="0" borderId="99" xfId="0" applyFont="1" applyFill="1" applyBorder="1" applyAlignment="1">
      <alignment wrapText="1"/>
    </xf>
    <xf numFmtId="0" fontId="3" fillId="0" borderId="99" xfId="0" applyFont="1" applyFill="1" applyBorder="1" applyAlignment="1">
      <alignment horizontal="center" vertical="center" wrapText="1"/>
    </xf>
    <xf numFmtId="0" fontId="151" fillId="0" borderId="99" xfId="0" applyFont="1" applyFill="1" applyBorder="1" applyAlignment="1">
      <alignment horizontal="center" vertical="center" wrapText="1"/>
    </xf>
    <xf numFmtId="15" fontId="151" fillId="0" borderId="99" xfId="0" applyNumberFormat="1" applyFont="1" applyFill="1" applyBorder="1" applyAlignment="1">
      <alignment horizontal="center" vertical="center" wrapText="1"/>
    </xf>
    <xf numFmtId="0" fontId="151" fillId="0" borderId="99" xfId="0" applyFont="1" applyFill="1" applyBorder="1" applyAlignment="1">
      <alignment vertical="center" wrapText="1"/>
    </xf>
    <xf numFmtId="15" fontId="151" fillId="0" borderId="99" xfId="0" applyNumberFormat="1" applyFont="1" applyBorder="1" applyAlignment="1">
      <alignment horizontal="center" vertical="center" wrapText="1"/>
    </xf>
    <xf numFmtId="0" fontId="151" fillId="0" borderId="99" xfId="0" applyFont="1" applyBorder="1" applyAlignment="1">
      <alignment vertical="center" wrapText="1"/>
    </xf>
    <xf numFmtId="0" fontId="3" fillId="0" borderId="99" xfId="0" applyFont="1" applyFill="1" applyBorder="1" applyAlignment="1">
      <alignment horizontal="left" vertical="center" wrapText="1"/>
    </xf>
    <xf numFmtId="0" fontId="151" fillId="0" borderId="99" xfId="0" applyFont="1" applyBorder="1" applyAlignment="1">
      <alignment horizontal="left" vertical="center" wrapText="1"/>
    </xf>
    <xf numFmtId="0" fontId="3" fillId="0" borderId="0" xfId="7240" applyFont="1"/>
    <xf numFmtId="0" fontId="3" fillId="0" borderId="0" xfId="7240" applyFont="1" applyFill="1"/>
    <xf numFmtId="0" fontId="183" fillId="31" borderId="95" xfId="7240" applyFont="1" applyFill="1" applyBorder="1" applyAlignment="1">
      <alignment horizontal="center" vertical="center" wrapText="1"/>
    </xf>
    <xf numFmtId="9" fontId="183" fillId="31" borderId="95" xfId="7240" applyNumberFormat="1" applyFont="1" applyFill="1" applyBorder="1" applyAlignment="1">
      <alignment horizontal="center" vertical="center" wrapText="1"/>
    </xf>
    <xf numFmtId="0" fontId="150" fillId="32" borderId="99" xfId="7240" applyFont="1" applyFill="1" applyBorder="1" applyAlignment="1">
      <alignment horizontal="center" vertical="center" wrapText="1"/>
    </xf>
    <xf numFmtId="0" fontId="151" fillId="32" borderId="99" xfId="7240" applyFont="1" applyFill="1" applyBorder="1" applyAlignment="1">
      <alignment horizontal="center" vertical="center" wrapText="1"/>
    </xf>
    <xf numFmtId="0" fontId="151" fillId="32" borderId="99" xfId="7240" applyFont="1" applyFill="1" applyBorder="1" applyAlignment="1">
      <alignment horizontal="left" vertical="center" wrapText="1"/>
    </xf>
    <xf numFmtId="184" fontId="151" fillId="32" borderId="99" xfId="7240" applyNumberFormat="1" applyFont="1" applyFill="1" applyBorder="1" applyAlignment="1">
      <alignment horizontal="center" vertical="center" wrapText="1"/>
    </xf>
    <xf numFmtId="15" fontId="151" fillId="32" borderId="99" xfId="7240" applyNumberFormat="1" applyFont="1" applyFill="1" applyBorder="1" applyAlignment="1">
      <alignment horizontal="center" vertical="center" wrapText="1"/>
    </xf>
    <xf numFmtId="9" fontId="151" fillId="32" borderId="99" xfId="7240" applyNumberFormat="1" applyFont="1" applyFill="1" applyBorder="1" applyAlignment="1">
      <alignment horizontal="center" vertical="center" wrapText="1"/>
    </xf>
    <xf numFmtId="0" fontId="3" fillId="0" borderId="99" xfId="7240" applyFont="1" applyFill="1" applyBorder="1" applyAlignment="1">
      <alignment horizontal="center" vertical="center" wrapText="1"/>
    </xf>
    <xf numFmtId="0" fontId="151" fillId="0" borderId="89" xfId="7240" applyFont="1" applyFill="1" applyBorder="1" applyAlignment="1">
      <alignment horizontal="center" vertical="top" wrapText="1"/>
    </xf>
    <xf numFmtId="0" fontId="151" fillId="0" borderId="99" xfId="7240" applyFont="1" applyFill="1" applyBorder="1" applyAlignment="1">
      <alignment horizontal="left" vertical="center" wrapText="1"/>
    </xf>
    <xf numFmtId="0" fontId="151" fillId="0" borderId="99" xfId="7240" applyFont="1" applyFill="1" applyBorder="1" applyAlignment="1">
      <alignment horizontal="center" vertical="center" wrapText="1"/>
    </xf>
    <xf numFmtId="184" fontId="151" fillId="0" borderId="99" xfId="7240" applyNumberFormat="1" applyFont="1" applyFill="1" applyBorder="1" applyAlignment="1">
      <alignment horizontal="center" vertical="center" wrapText="1"/>
    </xf>
    <xf numFmtId="9" fontId="151" fillId="0" borderId="99" xfId="7240" applyNumberFormat="1" applyFont="1" applyFill="1" applyBorder="1" applyAlignment="1">
      <alignment horizontal="center" vertical="center" wrapText="1"/>
    </xf>
    <xf numFmtId="15" fontId="151" fillId="0" borderId="99" xfId="7240" applyNumberFormat="1" applyFont="1" applyFill="1" applyBorder="1" applyAlignment="1">
      <alignment horizontal="center" vertical="center" wrapText="1"/>
    </xf>
    <xf numFmtId="8" fontId="151" fillId="0" borderId="99" xfId="7240" applyNumberFormat="1" applyFont="1" applyFill="1" applyBorder="1" applyAlignment="1">
      <alignment horizontal="center" vertical="center" wrapText="1"/>
    </xf>
    <xf numFmtId="0" fontId="151" fillId="0" borderId="89" xfId="7240" applyFont="1" applyFill="1" applyBorder="1" applyAlignment="1">
      <alignment horizontal="center" vertical="center" wrapText="1"/>
    </xf>
    <xf numFmtId="0" fontId="3" fillId="0" borderId="89" xfId="7240" applyFont="1" applyFill="1" applyBorder="1" applyAlignment="1">
      <alignment horizontal="center" vertical="center" wrapText="1"/>
    </xf>
    <xf numFmtId="0" fontId="3" fillId="0" borderId="99" xfId="7240" applyFont="1" applyFill="1" applyBorder="1" applyAlignment="1">
      <alignment horizontal="left" vertical="center" wrapText="1"/>
    </xf>
    <xf numFmtId="15" fontId="3" fillId="0" borderId="99" xfId="7240" applyNumberFormat="1" applyFont="1" applyFill="1" applyBorder="1" applyAlignment="1">
      <alignment horizontal="center" vertical="center" wrapText="1"/>
    </xf>
    <xf numFmtId="184" fontId="3" fillId="0" borderId="99" xfId="7240" applyNumberFormat="1" applyFont="1" applyFill="1" applyBorder="1" applyAlignment="1">
      <alignment horizontal="center" vertical="center" wrapText="1"/>
    </xf>
    <xf numFmtId="9" fontId="3" fillId="0" borderId="99" xfId="7240" applyNumberFormat="1" applyFont="1" applyFill="1" applyBorder="1" applyAlignment="1">
      <alignment horizontal="center" vertical="center" wrapText="1"/>
    </xf>
    <xf numFmtId="0" fontId="3" fillId="0" borderId="15" xfId="0" applyFont="1" applyFill="1" applyBorder="1" applyAlignment="1">
      <alignment horizontal="center" vertical="center" wrapText="1"/>
    </xf>
    <xf numFmtId="8" fontId="3" fillId="0" borderId="15" xfId="0" applyNumberFormat="1" applyFont="1" applyFill="1" applyBorder="1" applyAlignment="1">
      <alignment horizontal="center" vertical="center" wrapText="1"/>
    </xf>
    <xf numFmtId="15" fontId="3" fillId="0" borderId="15" xfId="0" applyNumberFormat="1" applyFont="1" applyFill="1" applyBorder="1" applyAlignment="1">
      <alignment horizontal="center" vertical="center" wrapText="1"/>
    </xf>
    <xf numFmtId="184" fontId="3" fillId="0" borderId="89" xfId="7240" applyNumberFormat="1" applyFont="1" applyFill="1" applyBorder="1" applyAlignment="1">
      <alignment horizontal="center" vertical="center" wrapText="1"/>
    </xf>
    <xf numFmtId="15" fontId="3" fillId="0" borderId="89" xfId="7240" applyNumberFormat="1" applyFont="1" applyFill="1" applyBorder="1" applyAlignment="1">
      <alignment horizontal="center" vertical="center" wrapText="1"/>
    </xf>
    <xf numFmtId="44" fontId="3" fillId="0" borderId="99" xfId="4211" applyFont="1" applyFill="1" applyBorder="1" applyAlignment="1">
      <alignment horizontal="center" vertical="center" wrapText="1"/>
    </xf>
    <xf numFmtId="0" fontId="3" fillId="0" borderId="95" xfId="7240" applyFont="1" applyFill="1" applyBorder="1" applyAlignment="1">
      <alignment horizontal="justify" vertical="center" wrapText="1"/>
    </xf>
    <xf numFmtId="0" fontId="3" fillId="0" borderId="99" xfId="7240" applyFont="1" applyFill="1" applyBorder="1" applyAlignment="1">
      <alignment horizontal="justify" vertical="center" wrapText="1"/>
    </xf>
    <xf numFmtId="0" fontId="3" fillId="0" borderId="15" xfId="7240" applyFont="1" applyFill="1" applyBorder="1" applyAlignment="1">
      <alignment horizontal="center" vertical="center" wrapText="1"/>
    </xf>
    <xf numFmtId="15" fontId="3" fillId="0" borderId="15" xfId="7240" applyNumberFormat="1" applyFont="1" applyFill="1" applyBorder="1" applyAlignment="1">
      <alignment horizontal="center" vertical="center" wrapText="1"/>
    </xf>
    <xf numFmtId="0" fontId="3" fillId="0" borderId="95" xfId="7240" applyFont="1" applyBorder="1" applyAlignment="1">
      <alignment horizontal="justify" vertical="center" wrapText="1"/>
    </xf>
    <xf numFmtId="0" fontId="3" fillId="0" borderId="95" xfId="7240" applyFont="1" applyBorder="1" applyAlignment="1">
      <alignment horizontal="center" vertical="center" wrapText="1"/>
    </xf>
    <xf numFmtId="0" fontId="245" fillId="0" borderId="95" xfId="0" applyFont="1" applyBorder="1" applyAlignment="1">
      <alignment horizontal="left" vertical="center" wrapText="1"/>
    </xf>
    <xf numFmtId="8" fontId="3" fillId="0" borderId="95" xfId="7240" applyNumberFormat="1" applyFont="1" applyBorder="1" applyAlignment="1">
      <alignment horizontal="center" vertical="center" wrapText="1"/>
    </xf>
    <xf numFmtId="15" fontId="3" fillId="0" borderId="95" xfId="7240" applyNumberFormat="1" applyFont="1" applyBorder="1" applyAlignment="1">
      <alignment horizontal="center" vertical="center" wrapText="1"/>
    </xf>
    <xf numFmtId="0" fontId="3" fillId="0" borderId="95" xfId="7240" applyFont="1" applyBorder="1" applyAlignment="1">
      <alignment vertical="center" wrapText="1"/>
    </xf>
    <xf numFmtId="180" fontId="3" fillId="32" borderId="128" xfId="59" applyNumberFormat="1" applyFont="1" applyFill="1" applyBorder="1" applyAlignment="1">
      <alignment horizontal="center" vertical="center"/>
    </xf>
    <xf numFmtId="0" fontId="3" fillId="0" borderId="128" xfId="59" applyFont="1" applyFill="1" applyBorder="1" applyAlignment="1">
      <alignment horizontal="center" vertical="center"/>
    </xf>
    <xf numFmtId="0" fontId="154" fillId="32" borderId="128" xfId="59" applyFont="1" applyFill="1" applyBorder="1" applyAlignment="1">
      <alignment horizontal="center" vertical="center"/>
    </xf>
    <xf numFmtId="0" fontId="150" fillId="0" borderId="0" xfId="0" applyFont="1" applyFill="1" applyBorder="1" applyAlignment="1"/>
    <xf numFmtId="0" fontId="151" fillId="0" borderId="0" xfId="0" applyFont="1" applyFill="1" applyBorder="1" applyAlignment="1"/>
    <xf numFmtId="0" fontId="3" fillId="0" borderId="0" xfId="7223" applyFont="1"/>
    <xf numFmtId="0" fontId="152" fillId="0" borderId="0" xfId="7223" applyFont="1" applyBorder="1"/>
    <xf numFmtId="0" fontId="3" fillId="0" borderId="0" xfId="7223" applyFont="1" applyBorder="1"/>
    <xf numFmtId="0" fontId="3" fillId="18" borderId="99" xfId="7223" applyFont="1" applyFill="1" applyBorder="1" applyAlignment="1">
      <alignment horizontal="left"/>
    </xf>
    <xf numFmtId="0" fontId="3" fillId="18" borderId="99" xfId="7223" applyFont="1" applyFill="1" applyBorder="1" applyAlignment="1">
      <alignment horizontal="center"/>
    </xf>
    <xf numFmtId="3" fontId="3" fillId="18" borderId="99" xfId="7223" applyNumberFormat="1" applyFont="1" applyFill="1" applyBorder="1" applyAlignment="1">
      <alignment horizontal="center"/>
    </xf>
    <xf numFmtId="0" fontId="3" fillId="0" borderId="99" xfId="7223" applyFont="1" applyFill="1" applyBorder="1" applyAlignment="1">
      <alignment horizontal="center"/>
    </xf>
    <xf numFmtId="0" fontId="3" fillId="0" borderId="0" xfId="7223" applyFont="1" applyBorder="1" applyAlignment="1">
      <alignment horizontal="center"/>
    </xf>
    <xf numFmtId="0" fontId="3" fillId="0" borderId="0" xfId="7223" applyFont="1" applyFill="1" applyBorder="1" applyAlignment="1">
      <alignment horizontal="center"/>
    </xf>
    <xf numFmtId="0" fontId="3" fillId="0" borderId="99" xfId="7223" applyFont="1" applyBorder="1" applyAlignment="1">
      <alignment horizontal="center"/>
    </xf>
    <xf numFmtId="9" fontId="3" fillId="0" borderId="99" xfId="7223" applyNumberFormat="1" applyFont="1" applyBorder="1" applyAlignment="1">
      <alignment horizontal="center"/>
    </xf>
    <xf numFmtId="0" fontId="3" fillId="0" borderId="0" xfId="7223" applyFont="1" applyAlignment="1">
      <alignment horizontal="center"/>
    </xf>
    <xf numFmtId="0" fontId="3" fillId="0" borderId="0" xfId="7223" applyFont="1" applyAlignment="1">
      <alignment horizontal="left"/>
    </xf>
    <xf numFmtId="0" fontId="3" fillId="0" borderId="0" xfId="7223" applyFont="1" applyAlignment="1"/>
    <xf numFmtId="0" fontId="3" fillId="0" borderId="0" xfId="7223" applyFont="1" applyAlignment="1">
      <alignment wrapText="1"/>
    </xf>
    <xf numFmtId="0" fontId="3" fillId="0" borderId="99" xfId="7223" applyFont="1" applyBorder="1" applyAlignment="1"/>
    <xf numFmtId="3" fontId="3" fillId="0" borderId="99" xfId="7223" applyNumberFormat="1" applyFont="1" applyBorder="1" applyAlignment="1">
      <alignment horizontal="center"/>
    </xf>
    <xf numFmtId="0" fontId="3" fillId="0" borderId="0" xfId="7223" applyFont="1" applyBorder="1" applyAlignment="1">
      <alignment wrapText="1"/>
    </xf>
    <xf numFmtId="0" fontId="3" fillId="0" borderId="99" xfId="7223" applyFont="1" applyBorder="1" applyAlignment="1">
      <alignment vertical="center"/>
    </xf>
    <xf numFmtId="0" fontId="3" fillId="0" borderId="0" xfId="7223" applyFont="1" applyBorder="1" applyAlignment="1">
      <alignment vertical="center" wrapText="1"/>
    </xf>
    <xf numFmtId="3" fontId="3" fillId="0" borderId="99" xfId="7223" applyNumberFormat="1" applyFont="1" applyBorder="1" applyAlignment="1">
      <alignment horizontal="center" wrapText="1"/>
    </xf>
    <xf numFmtId="0" fontId="3" fillId="0" borderId="99" xfId="7223" applyFont="1" applyBorder="1" applyAlignment="1">
      <alignment vertical="top"/>
    </xf>
    <xf numFmtId="3" fontId="3" fillId="0" borderId="99" xfId="7223" applyNumberFormat="1" applyFont="1" applyBorder="1" applyAlignment="1">
      <alignment horizontal="center" vertical="top" wrapText="1"/>
    </xf>
    <xf numFmtId="0" fontId="3" fillId="0" borderId="0" xfId="7223" applyFont="1" applyBorder="1" applyAlignment="1">
      <alignment vertical="top" wrapText="1"/>
    </xf>
    <xf numFmtId="3" fontId="3" fillId="0" borderId="99" xfId="7223" applyNumberFormat="1" applyFont="1" applyBorder="1" applyAlignment="1">
      <alignment horizontal="center" vertical="center" wrapText="1"/>
    </xf>
    <xf numFmtId="0" fontId="3" fillId="0" borderId="0" xfId="7223" applyFont="1" applyBorder="1" applyAlignment="1"/>
    <xf numFmtId="0" fontId="3" fillId="0" borderId="0" xfId="7223" applyFont="1" applyBorder="1" applyAlignment="1">
      <alignment horizontal="left"/>
    </xf>
    <xf numFmtId="0" fontId="3" fillId="0" borderId="0" xfId="7290" applyFont="1" applyAlignment="1">
      <alignment horizontal="center"/>
    </xf>
    <xf numFmtId="0" fontId="3" fillId="0" borderId="0" xfId="7290" applyFont="1"/>
    <xf numFmtId="0" fontId="3" fillId="36" borderId="99" xfId="7290" applyFont="1" applyFill="1" applyBorder="1" applyAlignment="1">
      <alignment horizontal="left"/>
    </xf>
    <xf numFmtId="0" fontId="3" fillId="0" borderId="99" xfId="7290" applyFont="1" applyBorder="1" applyAlignment="1">
      <alignment horizontal="center"/>
    </xf>
    <xf numFmtId="0" fontId="3" fillId="0" borderId="99" xfId="7290" applyFont="1" applyBorder="1"/>
    <xf numFmtId="0" fontId="3" fillId="0" borderId="99" xfId="7290" applyFont="1" applyBorder="1" applyAlignment="1">
      <alignment horizontal="center" vertical="center"/>
    </xf>
    <xf numFmtId="0" fontId="3" fillId="0" borderId="99" xfId="7290" applyFont="1" applyBorder="1" applyAlignment="1">
      <alignment horizontal="left" vertical="center"/>
    </xf>
    <xf numFmtId="0" fontId="3" fillId="0" borderId="99" xfId="7290" applyFont="1" applyBorder="1" applyAlignment="1">
      <alignment vertical="center"/>
    </xf>
    <xf numFmtId="0" fontId="3" fillId="0" borderId="99" xfId="7223" applyFont="1" applyBorder="1"/>
    <xf numFmtId="0" fontId="3" fillId="0" borderId="99" xfId="7223" applyFont="1" applyBorder="1" applyAlignment="1">
      <alignment horizontal="center" vertical="center"/>
    </xf>
    <xf numFmtId="0" fontId="3" fillId="18" borderId="99" xfId="7223" applyFont="1" applyFill="1" applyBorder="1" applyAlignment="1">
      <alignment horizontal="center" vertical="center"/>
    </xf>
    <xf numFmtId="0" fontId="3" fillId="0" borderId="99" xfId="7223" applyFont="1" applyBorder="1" applyAlignment="1">
      <alignment vertical="justify" wrapText="1"/>
    </xf>
    <xf numFmtId="0" fontId="3" fillId="0" borderId="99" xfId="7223" applyFont="1" applyBorder="1" applyAlignment="1">
      <alignment horizontal="center" vertical="center" wrapText="1"/>
    </xf>
    <xf numFmtId="0" fontId="3" fillId="0" borderId="0" xfId="7290" applyFont="1" applyBorder="1" applyAlignment="1">
      <alignment horizontal="center" vertical="center"/>
    </xf>
    <xf numFmtId="0" fontId="3" fillId="0" borderId="0" xfId="7290" applyFont="1" applyBorder="1"/>
    <xf numFmtId="0" fontId="3" fillId="0" borderId="0" xfId="7290" applyFont="1" applyFill="1" applyBorder="1" applyAlignment="1">
      <alignment vertical="justify" wrapText="1"/>
    </xf>
    <xf numFmtId="3" fontId="3" fillId="0" borderId="99" xfId="7290" applyNumberFormat="1" applyFont="1" applyBorder="1" applyAlignment="1">
      <alignment horizontal="center" vertical="center"/>
    </xf>
    <xf numFmtId="0" fontId="3" fillId="0" borderId="0" xfId="7290" applyFont="1" applyFill="1" applyBorder="1" applyAlignment="1">
      <alignment horizontal="center"/>
    </xf>
    <xf numFmtId="0" fontId="3" fillId="0" borderId="0" xfId="7290" applyFont="1" applyAlignment="1">
      <alignment vertical="justify" wrapText="1"/>
    </xf>
    <xf numFmtId="0" fontId="3" fillId="18" borderId="99" xfId="7223" applyFont="1" applyFill="1" applyBorder="1" applyAlignment="1">
      <alignment horizontal="left" vertical="center"/>
    </xf>
    <xf numFmtId="0" fontId="3" fillId="0" borderId="99" xfId="7223" applyFont="1" applyBorder="1" applyAlignment="1">
      <alignment horizontal="left" vertical="center"/>
    </xf>
    <xf numFmtId="0" fontId="3" fillId="0" borderId="99" xfId="7223" applyFont="1" applyBorder="1" applyAlignment="1">
      <alignment horizontal="left" vertical="center" wrapText="1"/>
    </xf>
    <xf numFmtId="0" fontId="3" fillId="18" borderId="99" xfId="7223" applyFont="1" applyFill="1" applyBorder="1" applyAlignment="1">
      <alignment vertical="center" wrapText="1"/>
    </xf>
    <xf numFmtId="0" fontId="3" fillId="0" borderId="0" xfId="7290" applyFont="1" applyBorder="1" applyAlignment="1">
      <alignment vertical="center"/>
    </xf>
    <xf numFmtId="0" fontId="3" fillId="0" borderId="99" xfId="7290" applyFont="1" applyBorder="1" applyAlignment="1">
      <alignment vertical="justify" wrapText="1"/>
    </xf>
    <xf numFmtId="0" fontId="3" fillId="0" borderId="99" xfId="7223" applyFont="1" applyBorder="1" applyAlignment="1">
      <alignment vertical="center" wrapText="1"/>
    </xf>
    <xf numFmtId="3" fontId="3" fillId="18" borderId="99" xfId="7223" applyNumberFormat="1" applyFont="1" applyFill="1" applyBorder="1" applyAlignment="1">
      <alignment horizontal="center" vertical="center"/>
    </xf>
    <xf numFmtId="0" fontId="3" fillId="0" borderId="0" xfId="7290" applyFont="1" applyBorder="1" applyAlignment="1">
      <alignment vertical="justify" wrapText="1"/>
    </xf>
    <xf numFmtId="0" fontId="152" fillId="0" borderId="0" xfId="59" applyFont="1" applyBorder="1"/>
    <xf numFmtId="0" fontId="151" fillId="18" borderId="99" xfId="59" applyFont="1" applyFill="1" applyBorder="1" applyAlignment="1">
      <alignment horizontal="center" vertical="center"/>
    </xf>
    <xf numFmtId="0" fontId="152" fillId="0" borderId="0" xfId="0" applyFont="1" applyAlignment="1"/>
    <xf numFmtId="9" fontId="151" fillId="18" borderId="99" xfId="59" applyNumberFormat="1" applyFont="1" applyFill="1" applyBorder="1" applyAlignment="1">
      <alignment horizontal="center" vertical="center"/>
    </xf>
    <xf numFmtId="0" fontId="151" fillId="18" borderId="124" xfId="59" applyFont="1" applyFill="1" applyBorder="1" applyAlignment="1">
      <alignment horizontal="center" vertical="center"/>
    </xf>
    <xf numFmtId="0" fontId="269" fillId="0" borderId="0" xfId="59" applyFont="1" applyAlignment="1">
      <alignment vertical="center" wrapText="1"/>
    </xf>
    <xf numFmtId="0" fontId="172" fillId="0" borderId="0" xfId="7223" applyFont="1" applyAlignment="1">
      <alignment vertical="center" wrapText="1"/>
    </xf>
    <xf numFmtId="0" fontId="3" fillId="0" borderId="0" xfId="7223" applyFont="1" applyAlignment="1">
      <alignment vertical="center" wrapText="1"/>
    </xf>
    <xf numFmtId="0" fontId="3" fillId="0" borderId="0" xfId="7289" applyFont="1"/>
    <xf numFmtId="0" fontId="151" fillId="0" borderId="0" xfId="2237" applyFont="1"/>
    <xf numFmtId="0" fontId="150" fillId="19" borderId="99" xfId="2237" applyFont="1" applyFill="1" applyBorder="1" applyAlignment="1">
      <alignment horizontal="center"/>
    </xf>
    <xf numFmtId="0" fontId="150" fillId="0" borderId="99" xfId="2237" applyFont="1" applyBorder="1"/>
    <xf numFmtId="0" fontId="151" fillId="0" borderId="99" xfId="2237" applyFont="1" applyBorder="1" applyAlignment="1">
      <alignment horizontal="center"/>
    </xf>
    <xf numFmtId="0" fontId="151" fillId="0" borderId="99" xfId="2237" applyFont="1" applyFill="1" applyBorder="1" applyAlignment="1">
      <alignment horizontal="center"/>
    </xf>
    <xf numFmtId="0" fontId="150" fillId="32" borderId="99" xfId="2237" applyFont="1" applyFill="1" applyBorder="1" applyAlignment="1">
      <alignment horizontal="center"/>
    </xf>
    <xf numFmtId="0" fontId="176" fillId="19" borderId="99" xfId="2237" applyFont="1" applyFill="1" applyBorder="1" applyAlignment="1">
      <alignment horizontal="center"/>
    </xf>
    <xf numFmtId="0" fontId="170" fillId="19" borderId="99" xfId="2237" applyFont="1" applyFill="1" applyBorder="1" applyAlignment="1">
      <alignment horizontal="center"/>
    </xf>
    <xf numFmtId="0" fontId="151" fillId="0" borderId="0" xfId="2237" applyFont="1" applyAlignment="1">
      <alignment horizontal="center"/>
    </xf>
    <xf numFmtId="176" fontId="151" fillId="0" borderId="99" xfId="2237" applyNumberFormat="1" applyFont="1" applyBorder="1" applyAlignment="1">
      <alignment horizontal="center"/>
    </xf>
    <xf numFmtId="176" fontId="151" fillId="0" borderId="99" xfId="2237" applyNumberFormat="1" applyFont="1" applyFill="1" applyBorder="1" applyAlignment="1">
      <alignment horizontal="center"/>
    </xf>
    <xf numFmtId="176" fontId="150" fillId="32" borderId="99" xfId="2237" applyNumberFormat="1" applyFont="1" applyFill="1" applyBorder="1" applyAlignment="1">
      <alignment horizontal="center"/>
    </xf>
    <xf numFmtId="176" fontId="176" fillId="19" borderId="99" xfId="2237" applyNumberFormat="1" applyFont="1" applyFill="1" applyBorder="1" applyAlignment="1">
      <alignment horizontal="center"/>
    </xf>
    <xf numFmtId="176" fontId="170" fillId="19" borderId="99" xfId="2237" applyNumberFormat="1" applyFont="1" applyFill="1" applyBorder="1" applyAlignment="1">
      <alignment horizontal="center"/>
    </xf>
    <xf numFmtId="178" fontId="152" fillId="0" borderId="0" xfId="0" applyNumberFormat="1" applyFont="1" applyAlignment="1">
      <alignment horizontal="center" vertical="center" wrapText="1"/>
    </xf>
    <xf numFmtId="0" fontId="152" fillId="0" borderId="0" xfId="0" applyFont="1" applyAlignment="1">
      <alignment horizontal="center" vertical="center" wrapText="1"/>
    </xf>
    <xf numFmtId="0" fontId="152" fillId="0" borderId="0" xfId="0" applyFont="1" applyAlignment="1">
      <alignment vertical="center" wrapText="1"/>
    </xf>
    <xf numFmtId="0" fontId="153" fillId="0" borderId="0" xfId="0" applyFont="1" applyAlignment="1">
      <alignment horizontal="left" vertical="center"/>
    </xf>
    <xf numFmtId="178" fontId="159" fillId="0" borderId="99" xfId="0" applyNumberFormat="1" applyFont="1" applyBorder="1" applyAlignment="1">
      <alignment horizontal="center" vertical="center" wrapText="1"/>
    </xf>
    <xf numFmtId="0" fontId="159" fillId="0" borderId="0" xfId="0" applyFont="1" applyAlignment="1">
      <alignment vertical="center" wrapText="1"/>
    </xf>
    <xf numFmtId="0" fontId="152" fillId="0" borderId="0" xfId="0" applyFont="1" applyFill="1" applyAlignment="1">
      <alignment vertical="center" wrapText="1"/>
    </xf>
    <xf numFmtId="0" fontId="152" fillId="32" borderId="99" xfId="0" applyFont="1" applyFill="1" applyBorder="1" applyAlignment="1">
      <alignment horizontal="center" vertical="center" wrapText="1"/>
    </xf>
    <xf numFmtId="15" fontId="152" fillId="32" borderId="99" xfId="0" applyNumberFormat="1" applyFont="1" applyFill="1" applyBorder="1" applyAlignment="1">
      <alignment horizontal="center" vertical="center" wrapText="1"/>
    </xf>
    <xf numFmtId="0" fontId="152" fillId="32" borderId="99" xfId="0" applyFont="1" applyFill="1" applyBorder="1" applyAlignment="1">
      <alignment vertical="center" wrapText="1"/>
    </xf>
    <xf numFmtId="2" fontId="152" fillId="0" borderId="99" xfId="0" applyNumberFormat="1" applyFont="1" applyFill="1" applyBorder="1" applyAlignment="1">
      <alignment horizontal="center" vertical="center" wrapText="1"/>
    </xf>
    <xf numFmtId="0" fontId="152" fillId="0" borderId="0" xfId="0" applyFont="1" applyBorder="1" applyAlignment="1">
      <alignment horizontal="center" vertical="center" wrapText="1"/>
    </xf>
    <xf numFmtId="178" fontId="152" fillId="0" borderId="0" xfId="0" applyNumberFormat="1" applyFont="1" applyBorder="1" applyAlignment="1">
      <alignment horizontal="center" vertical="center" wrapText="1"/>
    </xf>
    <xf numFmtId="0" fontId="152" fillId="0" borderId="0" xfId="0" applyFont="1" applyBorder="1" applyAlignment="1">
      <alignment vertical="center" wrapText="1"/>
    </xf>
    <xf numFmtId="0" fontId="3" fillId="0" borderId="0" xfId="7218" applyFont="1"/>
    <xf numFmtId="0" fontId="3" fillId="0" borderId="99" xfId="7218" applyFont="1" applyFill="1" applyBorder="1" applyAlignment="1">
      <alignment horizontal="left" vertical="center" wrapText="1"/>
    </xf>
    <xf numFmtId="0" fontId="3" fillId="0" borderId="99" xfId="7218" applyFont="1" applyFill="1" applyBorder="1" applyAlignment="1">
      <alignment vertical="center"/>
    </xf>
    <xf numFmtId="15" fontId="3" fillId="0" borderId="99" xfId="7218" applyNumberFormat="1" applyFont="1" applyFill="1" applyBorder="1" applyAlignment="1">
      <alignment vertical="center"/>
    </xf>
    <xf numFmtId="0" fontId="3" fillId="0" borderId="99" xfId="7218" applyFont="1" applyFill="1" applyBorder="1" applyAlignment="1">
      <alignment horizontal="left" vertical="center"/>
    </xf>
    <xf numFmtId="15" fontId="3" fillId="0" borderId="99" xfId="7218" applyNumberFormat="1" applyFont="1" applyFill="1" applyBorder="1" applyAlignment="1">
      <alignment horizontal="right" vertical="center"/>
    </xf>
    <xf numFmtId="0" fontId="3" fillId="0" borderId="0" xfId="7218" applyFont="1" applyFill="1" applyBorder="1"/>
    <xf numFmtId="0" fontId="3" fillId="0" borderId="99" xfId="7218" applyFont="1" applyFill="1" applyBorder="1"/>
    <xf numFmtId="0" fontId="3" fillId="0" borderId="99" xfId="7218" applyFont="1" applyFill="1" applyBorder="1" applyAlignment="1">
      <alignment wrapText="1"/>
    </xf>
    <xf numFmtId="0" fontId="3" fillId="0" borderId="99" xfId="7218" applyFont="1" applyFill="1" applyBorder="1" applyAlignment="1">
      <alignment horizontal="right" vertical="center"/>
    </xf>
    <xf numFmtId="0" fontId="3" fillId="32" borderId="99" xfId="7218" applyFont="1" applyFill="1" applyBorder="1" applyAlignment="1">
      <alignment horizontal="left" vertical="center" wrapText="1"/>
    </xf>
    <xf numFmtId="0" fontId="3" fillId="32" borderId="99" xfId="7218" applyFont="1" applyFill="1" applyBorder="1" applyAlignment="1">
      <alignment horizontal="right" vertical="center"/>
    </xf>
    <xf numFmtId="15" fontId="3" fillId="32" borderId="99" xfId="7218" applyNumberFormat="1" applyFont="1" applyFill="1" applyBorder="1" applyAlignment="1">
      <alignment horizontal="right" vertical="center"/>
    </xf>
    <xf numFmtId="0" fontId="3" fillId="0" borderId="99" xfId="7309" applyFont="1" applyFill="1" applyBorder="1"/>
    <xf numFmtId="15" fontId="3" fillId="0" borderId="99" xfId="7309" applyNumberFormat="1" applyFont="1" applyFill="1" applyBorder="1" applyAlignment="1">
      <alignment horizontal="right"/>
    </xf>
    <xf numFmtId="0" fontId="3" fillId="0" borderId="99" xfId="7309" applyFont="1" applyFill="1" applyBorder="1" applyAlignment="1">
      <alignment horizontal="left" vertical="center" wrapText="1"/>
    </xf>
    <xf numFmtId="4" fontId="3" fillId="0" borderId="99" xfId="7309" applyNumberFormat="1" applyFont="1" applyFill="1" applyBorder="1"/>
    <xf numFmtId="175" fontId="3" fillId="0" borderId="99" xfId="7309" applyNumberFormat="1" applyFont="1" applyFill="1" applyBorder="1"/>
    <xf numFmtId="2" fontId="3" fillId="0" borderId="99" xfId="7309" applyNumberFormat="1" applyFont="1" applyFill="1" applyBorder="1"/>
    <xf numFmtId="0" fontId="3" fillId="0" borderId="99" xfId="7309" applyFont="1" applyFill="1" applyBorder="1" applyAlignment="1">
      <alignment horizontal="right"/>
    </xf>
    <xf numFmtId="0" fontId="3" fillId="0" borderId="0" xfId="7307" applyFont="1" applyFill="1"/>
    <xf numFmtId="0" fontId="3" fillId="0" borderId="99" xfId="7309" applyFont="1" applyFill="1" applyBorder="1" applyAlignment="1">
      <alignment horizontal="right" vertical="center"/>
    </xf>
    <xf numFmtId="15" fontId="3" fillId="0" borderId="99" xfId="7309" applyNumberFormat="1" applyFont="1" applyFill="1" applyBorder="1" applyAlignment="1">
      <alignment horizontal="right" vertical="center"/>
    </xf>
    <xf numFmtId="0" fontId="3" fillId="0" borderId="0" xfId="7309" applyFont="1" applyFill="1"/>
    <xf numFmtId="0" fontId="3" fillId="0" borderId="99" xfId="7309" applyNumberFormat="1" applyFont="1" applyFill="1" applyBorder="1" applyAlignment="1">
      <alignment horizontal="right" vertical="center"/>
    </xf>
    <xf numFmtId="0" fontId="3" fillId="0" borderId="99" xfId="7309" applyFont="1" applyFill="1" applyBorder="1" applyAlignment="1">
      <alignment horizontal="right" vertical="center" wrapText="1"/>
    </xf>
    <xf numFmtId="0" fontId="3" fillId="32" borderId="99" xfId="7309" applyFont="1" applyFill="1" applyBorder="1" applyAlignment="1">
      <alignment horizontal="left" vertical="center" wrapText="1"/>
    </xf>
    <xf numFmtId="0" fontId="3" fillId="32" borderId="99" xfId="7309" applyFont="1" applyFill="1" applyBorder="1" applyAlignment="1">
      <alignment horizontal="right" vertical="center" wrapText="1"/>
    </xf>
    <xf numFmtId="15" fontId="3" fillId="32" borderId="99" xfId="7309" applyNumberFormat="1" applyFont="1" applyFill="1" applyBorder="1" applyAlignment="1">
      <alignment horizontal="right" vertical="center"/>
    </xf>
    <xf numFmtId="0" fontId="3" fillId="32" borderId="108" xfId="7218" applyFont="1" applyFill="1" applyBorder="1" applyAlignment="1">
      <alignment vertical="center" wrapText="1"/>
    </xf>
    <xf numFmtId="15" fontId="3" fillId="32" borderId="99" xfId="7218" applyNumberFormat="1" applyFont="1" applyFill="1" applyBorder="1" applyAlignment="1">
      <alignment vertical="center"/>
    </xf>
    <xf numFmtId="0" fontId="3" fillId="0" borderId="99" xfId="7218" applyFont="1" applyBorder="1" applyAlignment="1">
      <alignment horizontal="left" vertical="center" wrapText="1"/>
    </xf>
    <xf numFmtId="0" fontId="3" fillId="0" borderId="99" xfId="7218" applyFont="1" applyBorder="1" applyAlignment="1">
      <alignment horizontal="right"/>
    </xf>
    <xf numFmtId="15" fontId="3" fillId="0" borderId="99" xfId="7218" applyNumberFormat="1" applyFont="1" applyBorder="1" applyAlignment="1">
      <alignment horizontal="right"/>
    </xf>
    <xf numFmtId="0" fontId="3" fillId="0" borderId="99" xfId="7218" applyFont="1" applyBorder="1" applyAlignment="1">
      <alignment horizontal="center"/>
    </xf>
    <xf numFmtId="0" fontId="3" fillId="0" borderId="99" xfId="7218" applyFont="1" applyBorder="1" applyAlignment="1">
      <alignment horizontal="right" vertical="center" wrapText="1"/>
    </xf>
    <xf numFmtId="15" fontId="3" fillId="0" borderId="99" xfId="7218" applyNumberFormat="1" applyFont="1" applyBorder="1" applyAlignment="1">
      <alignment horizontal="right" vertical="center" wrapText="1"/>
    </xf>
    <xf numFmtId="15" fontId="3" fillId="0" borderId="99" xfId="7218" applyNumberFormat="1" applyFont="1" applyBorder="1"/>
    <xf numFmtId="0" fontId="3" fillId="0" borderId="99" xfId="7218" applyFont="1" applyBorder="1" applyAlignment="1">
      <alignment horizontal="left" wrapText="1"/>
    </xf>
    <xf numFmtId="0" fontId="3" fillId="0" borderId="99" xfId="7218" applyFont="1" applyBorder="1" applyAlignment="1">
      <alignment horizontal="right" vertical="center"/>
    </xf>
    <xf numFmtId="15" fontId="3" fillId="0" borderId="99" xfId="7218" applyNumberFormat="1" applyFont="1" applyBorder="1" applyAlignment="1">
      <alignment horizontal="right" vertical="center"/>
    </xf>
    <xf numFmtId="0" fontId="3" fillId="0" borderId="99" xfId="4220" applyFont="1" applyFill="1" applyBorder="1"/>
    <xf numFmtId="0" fontId="3" fillId="0" borderId="99" xfId="4220" applyFont="1" applyFill="1" applyBorder="1" applyAlignment="1">
      <alignment horizontal="center"/>
    </xf>
    <xf numFmtId="15" fontId="3" fillId="0" borderId="99" xfId="4220" applyNumberFormat="1" applyFont="1" applyFill="1" applyBorder="1" applyAlignment="1">
      <alignment horizontal="center"/>
    </xf>
    <xf numFmtId="0" fontId="3" fillId="18" borderId="99" xfId="4220" applyFont="1" applyFill="1" applyBorder="1"/>
    <xf numFmtId="0" fontId="3" fillId="18" borderId="99" xfId="4220" applyFont="1" applyFill="1" applyBorder="1" applyAlignment="1">
      <alignment horizontal="center"/>
    </xf>
    <xf numFmtId="15" fontId="3" fillId="18" borderId="99" xfId="4220" applyNumberFormat="1" applyFont="1" applyFill="1" applyBorder="1" applyAlignment="1">
      <alignment horizontal="center"/>
    </xf>
    <xf numFmtId="0" fontId="3" fillId="0" borderId="99" xfId="4220" applyFont="1" applyBorder="1" applyAlignment="1">
      <alignment horizontal="center" vertical="center"/>
    </xf>
    <xf numFmtId="0" fontId="3" fillId="0" borderId="99" xfId="4220" applyFont="1" applyFill="1" applyBorder="1" applyAlignment="1">
      <alignment horizontal="center" vertical="center"/>
    </xf>
    <xf numFmtId="0" fontId="3" fillId="32" borderId="99" xfId="4220" applyFont="1" applyFill="1" applyBorder="1"/>
    <xf numFmtId="0" fontId="3" fillId="32" borderId="99" xfId="4220" applyFont="1" applyFill="1" applyBorder="1" applyAlignment="1">
      <alignment horizontal="center"/>
    </xf>
    <xf numFmtId="15" fontId="3" fillId="32" borderId="99" xfId="4220" applyNumberFormat="1" applyFont="1" applyFill="1" applyBorder="1" applyAlignment="1">
      <alignment horizontal="center"/>
    </xf>
    <xf numFmtId="0" fontId="3" fillId="32" borderId="99" xfId="4220" applyFont="1" applyFill="1" applyBorder="1" applyAlignment="1">
      <alignment horizontal="center" vertical="center"/>
    </xf>
    <xf numFmtId="0" fontId="3" fillId="0" borderId="99" xfId="0" applyFont="1" applyBorder="1" applyAlignment="1">
      <alignment horizontal="left" vertical="center" wrapText="1"/>
    </xf>
    <xf numFmtId="15" fontId="3" fillId="32" borderId="99" xfId="0" applyNumberFormat="1" applyFont="1" applyFill="1" applyBorder="1" applyAlignment="1">
      <alignment horizontal="center"/>
    </xf>
    <xf numFmtId="0" fontId="3" fillId="32" borderId="99" xfId="0" applyFont="1" applyFill="1" applyBorder="1" applyAlignment="1">
      <alignment vertical="center" wrapText="1"/>
    </xf>
    <xf numFmtId="0" fontId="3" fillId="32" borderId="99" xfId="0" applyFont="1" applyFill="1" applyBorder="1" applyAlignment="1">
      <alignment horizontal="center" vertical="center"/>
    </xf>
    <xf numFmtId="15" fontId="3" fillId="32" borderId="99" xfId="0" applyNumberFormat="1" applyFont="1" applyFill="1" applyBorder="1" applyAlignment="1">
      <alignment horizontal="center" vertical="center"/>
    </xf>
    <xf numFmtId="0" fontId="3" fillId="0" borderId="99" xfId="0" applyFont="1" applyFill="1" applyBorder="1" applyAlignment="1">
      <alignment horizontal="center"/>
    </xf>
    <xf numFmtId="15" fontId="3" fillId="0" borderId="99" xfId="0" applyNumberFormat="1" applyFont="1" applyFill="1" applyBorder="1" applyAlignment="1">
      <alignment horizontal="center"/>
    </xf>
    <xf numFmtId="0" fontId="3" fillId="0" borderId="99" xfId="0" applyFont="1" applyFill="1" applyBorder="1" applyAlignment="1">
      <alignment horizontal="left"/>
    </xf>
    <xf numFmtId="0" fontId="183" fillId="31" borderId="99" xfId="0" applyFont="1" applyFill="1" applyBorder="1" applyAlignment="1">
      <alignment horizontal="center"/>
    </xf>
    <xf numFmtId="0" fontId="144" fillId="19" borderId="0" xfId="32" applyFill="1" applyBorder="1" applyAlignment="1" applyProtection="1">
      <alignment horizontal="left" vertical="center"/>
    </xf>
    <xf numFmtId="0" fontId="151" fillId="19" borderId="0" xfId="367" applyFont="1" applyFill="1" applyBorder="1" applyAlignment="1">
      <alignment horizontal="center" vertical="center"/>
    </xf>
    <xf numFmtId="0" fontId="180" fillId="19" borderId="0" xfId="367" applyFont="1" applyFill="1" applyBorder="1" applyAlignment="1">
      <alignment vertical="center"/>
    </xf>
    <xf numFmtId="0" fontId="185" fillId="19" borderId="0" xfId="367" applyFont="1" applyFill="1" applyBorder="1" applyAlignment="1">
      <alignment horizontal="center" vertical="center"/>
    </xf>
    <xf numFmtId="0" fontId="151" fillId="19" borderId="0" xfId="367" applyFont="1" applyFill="1"/>
    <xf numFmtId="0" fontId="253" fillId="19" borderId="0" xfId="367" applyFont="1" applyFill="1" applyAlignment="1">
      <alignment vertical="center"/>
    </xf>
    <xf numFmtId="0" fontId="151" fillId="19" borderId="0" xfId="367" applyFont="1" applyFill="1" applyAlignment="1">
      <alignment vertical="center"/>
    </xf>
    <xf numFmtId="0" fontId="151" fillId="19" borderId="0" xfId="367" applyFont="1" applyFill="1" applyBorder="1" applyAlignment="1">
      <alignment vertical="center"/>
    </xf>
    <xf numFmtId="0" fontId="254" fillId="19" borderId="0" xfId="367" applyFont="1" applyFill="1" applyAlignment="1">
      <alignment vertical="center"/>
    </xf>
    <xf numFmtId="0" fontId="251" fillId="19" borderId="0" xfId="32" applyFont="1" applyFill="1" applyBorder="1" applyAlignment="1" applyProtection="1">
      <alignment horizontal="center" vertical="center"/>
    </xf>
    <xf numFmtId="0" fontId="251" fillId="19" borderId="0" xfId="32" applyFont="1" applyFill="1" applyBorder="1" applyAlignment="1" applyProtection="1">
      <alignment vertical="center" wrapText="1"/>
    </xf>
    <xf numFmtId="0" fontId="151" fillId="19" borderId="0" xfId="367" applyFont="1" applyFill="1" applyAlignment="1">
      <alignment horizontal="center" vertical="center"/>
    </xf>
    <xf numFmtId="0" fontId="150" fillId="0" borderId="99" xfId="0" applyFont="1" applyBorder="1"/>
    <xf numFmtId="0" fontId="164" fillId="0" borderId="0" xfId="59" applyFont="1" applyAlignment="1">
      <alignment horizontal="left"/>
    </xf>
    <xf numFmtId="0" fontId="2" fillId="32" borderId="99" xfId="7211" applyFont="1" applyFill="1" applyBorder="1" applyAlignment="1">
      <alignment vertical="center" wrapText="1"/>
    </xf>
    <xf numFmtId="9" fontId="151" fillId="19" borderId="89" xfId="50" applyFont="1" applyFill="1" applyBorder="1" applyAlignment="1">
      <alignment horizontal="center" vertical="center"/>
    </xf>
    <xf numFmtId="9" fontId="151" fillId="19" borderId="15" xfId="50" applyFont="1" applyFill="1" applyBorder="1" applyAlignment="1">
      <alignment horizontal="center" vertical="center"/>
    </xf>
    <xf numFmtId="0" fontId="183" fillId="31" borderId="97" xfId="367" applyFont="1" applyFill="1" applyBorder="1" applyAlignment="1">
      <alignment horizontal="center" vertical="center"/>
    </xf>
    <xf numFmtId="0" fontId="183" fillId="31" borderId="91" xfId="367" applyFont="1" applyFill="1" applyBorder="1" applyAlignment="1">
      <alignment horizontal="center" vertical="center"/>
    </xf>
    <xf numFmtId="0" fontId="183" fillId="31" borderId="95" xfId="367" applyFont="1" applyFill="1" applyBorder="1" applyAlignment="1">
      <alignment horizontal="center" vertical="center"/>
    </xf>
    <xf numFmtId="0" fontId="233" fillId="0" borderId="52" xfId="4221" applyFont="1" applyFill="1" applyBorder="1" applyAlignment="1">
      <alignment horizontal="left" wrapText="1"/>
    </xf>
    <xf numFmtId="0" fontId="233" fillId="0" borderId="0" xfId="4221" applyFont="1" applyFill="1" applyBorder="1" applyAlignment="1">
      <alignment horizontal="left" wrapText="1"/>
    </xf>
    <xf numFmtId="0" fontId="154" fillId="19" borderId="85" xfId="4221" applyFont="1" applyFill="1" applyBorder="1" applyAlignment="1">
      <alignment horizontal="center" vertical="center" wrapText="1"/>
    </xf>
    <xf numFmtId="0" fontId="183" fillId="36" borderId="99" xfId="4221" applyFont="1" applyFill="1" applyBorder="1" applyAlignment="1">
      <alignment horizontal="center" vertical="center" wrapText="1"/>
    </xf>
    <xf numFmtId="0" fontId="183" fillId="36" borderId="100" xfId="4221" applyFont="1" applyFill="1" applyBorder="1" applyAlignment="1">
      <alignment horizontal="center" vertical="center" wrapText="1"/>
    </xf>
    <xf numFmtId="0" fontId="183" fillId="36" borderId="106" xfId="4221" applyFont="1" applyFill="1" applyBorder="1" applyAlignment="1">
      <alignment horizontal="center" vertical="center" wrapText="1"/>
    </xf>
    <xf numFmtId="0" fontId="183" fillId="36" borderId="107" xfId="4221" applyFont="1" applyFill="1" applyBorder="1" applyAlignment="1">
      <alignment horizontal="center" vertical="center" wrapText="1"/>
    </xf>
    <xf numFmtId="9" fontId="74" fillId="0" borderId="85" xfId="4222" applyFont="1" applyFill="1" applyBorder="1" applyAlignment="1">
      <alignment horizontal="center" vertical="center" wrapText="1"/>
    </xf>
    <xf numFmtId="9" fontId="72" fillId="0" borderId="85" xfId="4222" applyFont="1" applyFill="1" applyBorder="1" applyAlignment="1">
      <alignment horizontal="center" vertical="center" wrapText="1"/>
    </xf>
    <xf numFmtId="9" fontId="45" fillId="0" borderId="85" xfId="4222" applyFont="1" applyFill="1" applyBorder="1" applyAlignment="1">
      <alignment horizontal="center" vertical="center" wrapText="1"/>
    </xf>
    <xf numFmtId="9" fontId="39" fillId="0" borderId="85" xfId="4222" applyFont="1" applyFill="1" applyBorder="1" applyAlignment="1">
      <alignment horizontal="center" vertical="center" wrapText="1"/>
    </xf>
    <xf numFmtId="0" fontId="154" fillId="0" borderId="85" xfId="4221" applyFont="1" applyBorder="1" applyAlignment="1">
      <alignment horizontal="center" vertical="center" wrapText="1"/>
    </xf>
    <xf numFmtId="0" fontId="154" fillId="19" borderId="100" xfId="4221" applyFont="1" applyFill="1" applyBorder="1" applyAlignment="1">
      <alignment horizontal="center" vertical="center" wrapText="1"/>
    </xf>
    <xf numFmtId="0" fontId="154" fillId="19" borderId="98" xfId="4221" applyFont="1" applyFill="1" applyBorder="1" applyAlignment="1">
      <alignment horizontal="center" vertical="center" wrapText="1"/>
    </xf>
    <xf numFmtId="0" fontId="154" fillId="19" borderId="101" xfId="4221" applyFont="1" applyFill="1" applyBorder="1" applyAlignment="1">
      <alignment horizontal="center" vertical="center" wrapText="1"/>
    </xf>
    <xf numFmtId="0" fontId="154" fillId="0" borderId="100" xfId="4221" applyFont="1" applyBorder="1" applyAlignment="1">
      <alignment horizontal="center" vertical="center" wrapText="1"/>
    </xf>
    <xf numFmtId="0" fontId="154" fillId="0" borderId="98" xfId="4221" applyFont="1" applyBorder="1" applyAlignment="1">
      <alignment horizontal="center" vertical="center" wrapText="1"/>
    </xf>
    <xf numFmtId="0" fontId="154" fillId="0" borderId="101" xfId="4221" applyFont="1" applyBorder="1" applyAlignment="1">
      <alignment horizontal="center" vertical="center" wrapText="1"/>
    </xf>
    <xf numFmtId="0" fontId="183" fillId="36" borderId="85" xfId="4221" applyFont="1" applyFill="1" applyBorder="1" applyAlignment="1">
      <alignment horizontal="center" vertical="center" wrapText="1"/>
    </xf>
    <xf numFmtId="0" fontId="154" fillId="0" borderId="85" xfId="4221" applyFont="1" applyFill="1" applyBorder="1" applyAlignment="1">
      <alignment horizontal="center" vertical="center" wrapText="1"/>
    </xf>
    <xf numFmtId="9" fontId="0" fillId="0" borderId="85" xfId="4222" applyFont="1" applyFill="1" applyBorder="1" applyAlignment="1">
      <alignment horizontal="center" vertical="center" wrapText="1"/>
    </xf>
    <xf numFmtId="0" fontId="154" fillId="32" borderId="85" xfId="4221" applyFont="1" applyFill="1" applyBorder="1" applyAlignment="1">
      <alignment horizontal="center" vertical="center" wrapText="1"/>
    </xf>
    <xf numFmtId="0" fontId="154" fillId="0" borderId="100" xfId="4221" applyFont="1" applyFill="1" applyBorder="1" applyAlignment="1">
      <alignment horizontal="center" vertical="center" wrapText="1"/>
    </xf>
    <xf numFmtId="0" fontId="154" fillId="0" borderId="98" xfId="4221" applyFont="1" applyFill="1" applyBorder="1" applyAlignment="1">
      <alignment horizontal="center" vertical="center" wrapText="1"/>
    </xf>
    <xf numFmtId="0" fontId="154" fillId="0" borderId="101" xfId="4221" applyFont="1" applyFill="1" applyBorder="1" applyAlignment="1">
      <alignment horizontal="center" vertical="center" wrapText="1"/>
    </xf>
    <xf numFmtId="0" fontId="183" fillId="36" borderId="128" xfId="4221" applyFont="1" applyFill="1" applyBorder="1" applyAlignment="1">
      <alignment horizontal="center" vertical="center" wrapText="1"/>
    </xf>
    <xf numFmtId="9" fontId="39" fillId="32" borderId="85" xfId="4222" applyFont="1" applyFill="1" applyBorder="1" applyAlignment="1">
      <alignment horizontal="center" vertical="center" wrapText="1"/>
    </xf>
    <xf numFmtId="0" fontId="154" fillId="32" borderId="100" xfId="4221" applyFont="1" applyFill="1" applyBorder="1" applyAlignment="1">
      <alignment horizontal="center" vertical="center" wrapText="1"/>
    </xf>
    <xf numFmtId="0" fontId="154" fillId="32" borderId="98" xfId="4221" applyFont="1" applyFill="1" applyBorder="1" applyAlignment="1">
      <alignment horizontal="center" vertical="center" wrapText="1"/>
    </xf>
    <xf numFmtId="0" fontId="154" fillId="32" borderId="101" xfId="4221" applyFont="1" applyFill="1" applyBorder="1" applyAlignment="1">
      <alignment horizontal="center" vertical="center" wrapText="1"/>
    </xf>
    <xf numFmtId="0" fontId="150" fillId="19" borderId="85" xfId="59" applyFont="1" applyFill="1" applyBorder="1" applyAlignment="1">
      <alignment horizontal="center" vertical="center"/>
    </xf>
    <xf numFmtId="0" fontId="183" fillId="36" borderId="123" xfId="59" applyFont="1" applyFill="1" applyBorder="1" applyAlignment="1">
      <alignment horizontal="center" vertical="center"/>
    </xf>
    <xf numFmtId="0" fontId="183" fillId="36" borderId="16" xfId="59" applyFont="1" applyFill="1" applyBorder="1" applyAlignment="1">
      <alignment horizontal="center" vertical="center"/>
    </xf>
    <xf numFmtId="3" fontId="183" fillId="36" borderId="123" xfId="59" applyNumberFormat="1" applyFont="1" applyFill="1" applyBorder="1" applyAlignment="1">
      <alignment horizontal="center" vertical="center"/>
    </xf>
    <xf numFmtId="3" fontId="183" fillId="36" borderId="16" xfId="59" applyNumberFormat="1" applyFont="1" applyFill="1" applyBorder="1" applyAlignment="1">
      <alignment horizontal="center" vertical="center"/>
    </xf>
    <xf numFmtId="1" fontId="203" fillId="0" borderId="0" xfId="45" applyNumberFormat="1" applyFont="1" applyFill="1" applyBorder="1" applyAlignment="1">
      <alignment horizontal="left" vertical="center" wrapText="1"/>
    </xf>
    <xf numFmtId="1" fontId="170" fillId="0" borderId="85" xfId="45" applyNumberFormat="1" applyFont="1" applyFill="1" applyBorder="1" applyAlignment="1">
      <alignment horizontal="center" vertical="center" wrapText="1"/>
    </xf>
    <xf numFmtId="1" fontId="183" fillId="36" borderId="85" xfId="45" applyNumberFormat="1" applyFont="1" applyFill="1" applyBorder="1" applyAlignment="1">
      <alignment horizontal="center" vertical="center" wrapText="1"/>
    </xf>
    <xf numFmtId="0" fontId="154" fillId="19" borderId="99" xfId="631" applyFont="1" applyFill="1" applyBorder="1" applyAlignment="1">
      <alignment horizontal="center"/>
    </xf>
    <xf numFmtId="0" fontId="183" fillId="36" borderId="10" xfId="631" applyFont="1" applyFill="1" applyBorder="1" applyAlignment="1">
      <alignment horizontal="center"/>
    </xf>
    <xf numFmtId="0" fontId="183" fillId="36" borderId="0" xfId="631" applyFont="1" applyFill="1" applyBorder="1" applyAlignment="1">
      <alignment horizontal="center"/>
    </xf>
    <xf numFmtId="0" fontId="154" fillId="19" borderId="100" xfId="631" applyFont="1" applyFill="1" applyBorder="1" applyAlignment="1">
      <alignment horizontal="center"/>
    </xf>
    <xf numFmtId="0" fontId="154" fillId="19" borderId="106" xfId="631" applyFont="1" applyFill="1" applyBorder="1" applyAlignment="1">
      <alignment horizontal="center"/>
    </xf>
    <xf numFmtId="0" fontId="154" fillId="19" borderId="107" xfId="631" applyFont="1" applyFill="1" applyBorder="1" applyAlignment="1">
      <alignment horizontal="center"/>
    </xf>
    <xf numFmtId="0" fontId="183" fillId="36" borderId="100" xfId="631" applyFont="1" applyFill="1" applyBorder="1" applyAlignment="1">
      <alignment horizontal="center"/>
    </xf>
    <xf numFmtId="0" fontId="183" fillId="36" borderId="106" xfId="631" applyFont="1" applyFill="1" applyBorder="1" applyAlignment="1">
      <alignment horizontal="center"/>
    </xf>
    <xf numFmtId="0" fontId="183" fillId="36" borderId="107" xfId="631" applyFont="1" applyFill="1" applyBorder="1" applyAlignment="1">
      <alignment horizontal="center"/>
    </xf>
    <xf numFmtId="0" fontId="150" fillId="19" borderId="99" xfId="59" applyFont="1" applyFill="1" applyBorder="1" applyAlignment="1">
      <alignment horizontal="center" vertical="center"/>
    </xf>
    <xf numFmtId="0" fontId="183" fillId="36" borderId="99" xfId="59" applyFont="1" applyFill="1" applyBorder="1" applyAlignment="1">
      <alignment horizontal="center" vertical="center"/>
    </xf>
    <xf numFmtId="3" fontId="183" fillId="36" borderId="99" xfId="59" applyNumberFormat="1" applyFont="1" applyFill="1" applyBorder="1" applyAlignment="1">
      <alignment horizontal="center" vertical="center"/>
    </xf>
    <xf numFmtId="1" fontId="183" fillId="36" borderId="99" xfId="45" applyNumberFormat="1" applyFont="1" applyFill="1" applyBorder="1" applyAlignment="1">
      <alignment horizontal="center" vertical="center" wrapText="1"/>
    </xf>
    <xf numFmtId="0" fontId="160" fillId="0" borderId="0" xfId="59" applyFont="1" applyAlignment="1">
      <alignment horizontal="left" vertical="center" wrapText="1"/>
    </xf>
    <xf numFmtId="1" fontId="170" fillId="0" borderId="99" xfId="45" applyNumberFormat="1" applyFont="1" applyFill="1" applyBorder="1" applyAlignment="1">
      <alignment horizontal="center" vertical="center" wrapText="1"/>
    </xf>
    <xf numFmtId="0" fontId="154" fillId="19" borderId="123" xfId="631" applyFont="1" applyFill="1" applyBorder="1" applyAlignment="1">
      <alignment horizontal="center"/>
    </xf>
    <xf numFmtId="0" fontId="154" fillId="19" borderId="16" xfId="631" applyFont="1" applyFill="1" applyBorder="1" applyAlignment="1">
      <alignment horizontal="center"/>
    </xf>
    <xf numFmtId="0" fontId="154" fillId="19" borderId="14" xfId="631" applyFont="1" applyFill="1" applyBorder="1" applyAlignment="1">
      <alignment horizontal="center"/>
    </xf>
    <xf numFmtId="0" fontId="183" fillId="36" borderId="99" xfId="631" applyFont="1" applyFill="1" applyBorder="1" applyAlignment="1">
      <alignment horizontal="center"/>
    </xf>
    <xf numFmtId="1" fontId="192" fillId="0" borderId="89" xfId="45" applyNumberFormat="1" applyFont="1" applyFill="1" applyBorder="1" applyAlignment="1">
      <alignment horizontal="center" vertical="center" wrapText="1"/>
    </xf>
    <xf numFmtId="1" fontId="192" fillId="0" borderId="13" xfId="45" applyNumberFormat="1" applyFont="1" applyFill="1" applyBorder="1" applyAlignment="1">
      <alignment horizontal="center" vertical="center" wrapText="1"/>
    </xf>
    <xf numFmtId="1" fontId="192" fillId="0" borderId="15" xfId="45" applyNumberFormat="1" applyFont="1" applyFill="1" applyBorder="1" applyAlignment="1">
      <alignment horizontal="center" vertical="center" wrapText="1"/>
    </xf>
    <xf numFmtId="9" fontId="192" fillId="0" borderId="89" xfId="50" applyFont="1" applyFill="1" applyBorder="1" applyAlignment="1">
      <alignment horizontal="center" vertical="center" wrapText="1"/>
    </xf>
    <xf numFmtId="9" fontId="192" fillId="0" borderId="13" xfId="50" applyFont="1" applyFill="1" applyBorder="1" applyAlignment="1">
      <alignment horizontal="center" vertical="center" wrapText="1"/>
    </xf>
    <xf numFmtId="9" fontId="192" fillId="0" borderId="15" xfId="50" applyFont="1" applyFill="1" applyBorder="1" applyAlignment="1">
      <alignment horizontal="center" vertical="center" wrapText="1"/>
    </xf>
    <xf numFmtId="1" fontId="192" fillId="0" borderId="99" xfId="45" applyNumberFormat="1" applyFont="1" applyFill="1" applyBorder="1" applyAlignment="1">
      <alignment horizontal="center" vertical="center" wrapText="1"/>
    </xf>
    <xf numFmtId="1" fontId="150" fillId="19" borderId="100" xfId="45" applyNumberFormat="1" applyFont="1" applyFill="1" applyBorder="1" applyAlignment="1">
      <alignment horizontal="center" vertical="center" wrapText="1"/>
    </xf>
    <xf numFmtId="1" fontId="150" fillId="19" borderId="101" xfId="45" applyNumberFormat="1" applyFont="1" applyFill="1" applyBorder="1" applyAlignment="1">
      <alignment horizontal="center" vertical="center" wrapText="1"/>
    </xf>
    <xf numFmtId="1" fontId="150" fillId="19" borderId="92" xfId="45" applyNumberFormat="1" applyFont="1" applyFill="1" applyBorder="1" applyAlignment="1">
      <alignment horizontal="center" vertical="center" wrapText="1"/>
    </xf>
    <xf numFmtId="1" fontId="150" fillId="19" borderId="91" xfId="45" applyNumberFormat="1" applyFont="1" applyFill="1" applyBorder="1" applyAlignment="1">
      <alignment horizontal="center" vertical="center" wrapText="1"/>
    </xf>
    <xf numFmtId="0" fontId="183" fillId="31" borderId="100" xfId="0" applyFont="1" applyFill="1" applyBorder="1" applyAlignment="1">
      <alignment horizontal="center"/>
    </xf>
    <xf numFmtId="0" fontId="183" fillId="31" borderId="98" xfId="0" applyFont="1" applyFill="1" applyBorder="1" applyAlignment="1">
      <alignment horizontal="center"/>
    </xf>
    <xf numFmtId="0" fontId="183" fillId="31" borderId="101" xfId="0" applyFont="1" applyFill="1" applyBorder="1" applyAlignment="1">
      <alignment horizontal="center"/>
    </xf>
    <xf numFmtId="1" fontId="154" fillId="19" borderId="100" xfId="45" applyNumberFormat="1" applyFont="1" applyFill="1" applyBorder="1" applyAlignment="1">
      <alignment horizontal="center" vertical="center" wrapText="1"/>
    </xf>
    <xf numFmtId="1" fontId="154" fillId="19" borderId="101" xfId="45" applyNumberFormat="1" applyFont="1" applyFill="1" applyBorder="1" applyAlignment="1">
      <alignment horizontal="center" vertical="center" wrapText="1"/>
    </xf>
    <xf numFmtId="1" fontId="183" fillId="31" borderId="99" xfId="45" applyNumberFormat="1" applyFont="1" applyFill="1" applyBorder="1" applyAlignment="1">
      <alignment horizontal="center" vertical="center" wrapText="1"/>
    </xf>
    <xf numFmtId="1" fontId="170" fillId="0" borderId="89" xfId="45" applyNumberFormat="1" applyFont="1" applyFill="1" applyBorder="1" applyAlignment="1">
      <alignment horizontal="center" vertical="center" wrapText="1"/>
    </xf>
    <xf numFmtId="1" fontId="170" fillId="0" borderId="13" xfId="45" applyNumberFormat="1" applyFont="1" applyFill="1" applyBorder="1" applyAlignment="1">
      <alignment horizontal="center" vertical="center" wrapText="1"/>
    </xf>
    <xf numFmtId="1" fontId="170" fillId="0" borderId="15" xfId="45" applyNumberFormat="1" applyFont="1" applyFill="1" applyBorder="1" applyAlignment="1">
      <alignment horizontal="center" vertical="center" wrapText="1"/>
    </xf>
    <xf numFmtId="0" fontId="159" fillId="19" borderId="99" xfId="0" applyFont="1" applyFill="1" applyBorder="1" applyAlignment="1">
      <alignment horizontal="center"/>
    </xf>
    <xf numFmtId="0" fontId="150" fillId="19" borderId="99" xfId="0" applyFont="1" applyFill="1" applyBorder="1" applyAlignment="1">
      <alignment horizontal="center"/>
    </xf>
    <xf numFmtId="0" fontId="150" fillId="0" borderId="89" xfId="0" applyFont="1" applyBorder="1" applyAlignment="1">
      <alignment horizontal="center" vertical="center"/>
    </xf>
    <xf numFmtId="0" fontId="150" fillId="0" borderId="15" xfId="0" applyFont="1" applyBorder="1" applyAlignment="1">
      <alignment horizontal="center" vertical="center"/>
    </xf>
    <xf numFmtId="1" fontId="231" fillId="31" borderId="99" xfId="45" applyNumberFormat="1" applyFont="1" applyFill="1" applyBorder="1" applyAlignment="1">
      <alignment horizontal="center" vertical="center" wrapText="1"/>
    </xf>
    <xf numFmtId="0" fontId="231" fillId="31" borderId="99" xfId="0" applyFont="1" applyFill="1" applyBorder="1" applyAlignment="1">
      <alignment horizontal="center" vertical="center"/>
    </xf>
    <xf numFmtId="0" fontId="150" fillId="19" borderId="100" xfId="0" applyFont="1" applyFill="1" applyBorder="1" applyAlignment="1">
      <alignment horizontal="center"/>
    </xf>
    <xf numFmtId="0" fontId="150" fillId="19" borderId="98" xfId="0" applyFont="1" applyFill="1" applyBorder="1" applyAlignment="1">
      <alignment horizontal="center"/>
    </xf>
    <xf numFmtId="0" fontId="150" fillId="19" borderId="101" xfId="0" applyFont="1" applyFill="1" applyBorder="1" applyAlignment="1">
      <alignment horizontal="center"/>
    </xf>
    <xf numFmtId="0" fontId="183" fillId="31" borderId="99" xfId="59" applyFont="1" applyFill="1" applyBorder="1" applyAlignment="1">
      <alignment horizontal="center" vertical="center"/>
    </xf>
    <xf numFmtId="3" fontId="183" fillId="31" borderId="99" xfId="59" applyNumberFormat="1" applyFont="1" applyFill="1" applyBorder="1" applyAlignment="1">
      <alignment horizontal="center" vertical="center"/>
    </xf>
    <xf numFmtId="3" fontId="183" fillId="31" borderId="123" xfId="59" applyNumberFormat="1" applyFont="1" applyFill="1" applyBorder="1" applyAlignment="1">
      <alignment horizontal="center" vertical="center"/>
    </xf>
    <xf numFmtId="3" fontId="183" fillId="31" borderId="16" xfId="59" applyNumberFormat="1" applyFont="1" applyFill="1" applyBorder="1" applyAlignment="1">
      <alignment horizontal="center" vertical="center"/>
    </xf>
    <xf numFmtId="0" fontId="183" fillId="31" borderId="99" xfId="631" applyFont="1" applyFill="1" applyBorder="1" applyAlignment="1">
      <alignment horizontal="center"/>
    </xf>
    <xf numFmtId="0" fontId="183" fillId="31" borderId="100" xfId="631" applyFont="1" applyFill="1" applyBorder="1" applyAlignment="1">
      <alignment horizontal="center"/>
    </xf>
    <xf numFmtId="0" fontId="183" fillId="31" borderId="106" xfId="631" applyFont="1" applyFill="1" applyBorder="1" applyAlignment="1">
      <alignment horizontal="center"/>
    </xf>
    <xf numFmtId="0" fontId="183" fillId="31" borderId="107" xfId="631" applyFont="1" applyFill="1" applyBorder="1" applyAlignment="1">
      <alignment horizontal="center"/>
    </xf>
    <xf numFmtId="0" fontId="183" fillId="31" borderId="123" xfId="59" applyFont="1" applyFill="1" applyBorder="1" applyAlignment="1">
      <alignment horizontal="center" vertical="center"/>
    </xf>
    <xf numFmtId="0" fontId="183" fillId="31" borderId="16" xfId="59" applyFont="1" applyFill="1" applyBorder="1" applyAlignment="1">
      <alignment horizontal="center" vertical="center"/>
    </xf>
    <xf numFmtId="1" fontId="150" fillId="31" borderId="99" xfId="45" applyNumberFormat="1" applyFont="1" applyFill="1" applyBorder="1" applyAlignment="1">
      <alignment horizontal="center" vertical="center" wrapText="1"/>
    </xf>
    <xf numFmtId="0" fontId="150" fillId="0" borderId="0" xfId="59" applyFont="1" applyFill="1" applyBorder="1" applyAlignment="1">
      <alignment horizontal="center" vertical="center"/>
    </xf>
    <xf numFmtId="0" fontId="183" fillId="31" borderId="100" xfId="59" applyFont="1" applyFill="1" applyBorder="1" applyAlignment="1">
      <alignment horizontal="center" vertical="center"/>
    </xf>
    <xf numFmtId="0" fontId="183" fillId="31" borderId="106" xfId="59" applyFont="1" applyFill="1" applyBorder="1" applyAlignment="1">
      <alignment horizontal="center" vertical="center"/>
    </xf>
    <xf numFmtId="0" fontId="183" fillId="31" borderId="107" xfId="59" applyFont="1" applyFill="1" applyBorder="1" applyAlignment="1">
      <alignment horizontal="center" vertical="center"/>
    </xf>
    <xf numFmtId="0" fontId="150" fillId="19" borderId="100" xfId="59" applyFont="1" applyFill="1" applyBorder="1" applyAlignment="1">
      <alignment horizontal="center" vertical="center" wrapText="1"/>
    </xf>
    <xf numFmtId="0" fontId="150" fillId="19" borderId="107" xfId="59" applyFont="1" applyFill="1" applyBorder="1" applyAlignment="1">
      <alignment horizontal="center" vertical="center" wrapText="1"/>
    </xf>
    <xf numFmtId="0" fontId="150" fillId="19" borderId="99" xfId="59" applyFont="1" applyFill="1" applyBorder="1" applyAlignment="1">
      <alignment horizontal="center" vertical="center" wrapText="1"/>
    </xf>
    <xf numFmtId="0" fontId="150" fillId="19" borderId="101" xfId="59" applyFont="1" applyFill="1" applyBorder="1" applyAlignment="1">
      <alignment horizontal="center" vertical="center" wrapText="1"/>
    </xf>
    <xf numFmtId="0" fontId="170" fillId="19" borderId="99" xfId="46" applyFont="1" applyFill="1" applyBorder="1" applyAlignment="1">
      <alignment horizontal="center" vertical="center"/>
    </xf>
    <xf numFmtId="0" fontId="263" fillId="19" borderId="99" xfId="46" applyFont="1" applyFill="1" applyBorder="1" applyAlignment="1">
      <alignment horizontal="center" vertical="center"/>
    </xf>
    <xf numFmtId="0" fontId="150" fillId="32" borderId="100" xfId="59" applyFont="1" applyFill="1" applyBorder="1" applyAlignment="1">
      <alignment horizontal="center" vertical="center"/>
    </xf>
    <xf numFmtId="0" fontId="150" fillId="32" borderId="106" xfId="59" applyFont="1" applyFill="1" applyBorder="1" applyAlignment="1">
      <alignment horizontal="center" vertical="center"/>
    </xf>
    <xf numFmtId="0" fontId="150" fillId="32" borderId="107" xfId="59" applyFont="1" applyFill="1" applyBorder="1" applyAlignment="1">
      <alignment horizontal="center" vertical="center"/>
    </xf>
    <xf numFmtId="0" fontId="150" fillId="19" borderId="99" xfId="46" applyFont="1" applyFill="1" applyBorder="1" applyAlignment="1">
      <alignment horizontal="center" vertical="center"/>
    </xf>
    <xf numFmtId="1" fontId="176" fillId="0" borderId="99" xfId="45" applyNumberFormat="1" applyFont="1" applyFill="1" applyBorder="1" applyAlignment="1">
      <alignment horizontal="center" vertical="center" wrapText="1"/>
    </xf>
    <xf numFmtId="0" fontId="154" fillId="19" borderId="99" xfId="46" applyFont="1" applyFill="1" applyBorder="1" applyAlignment="1">
      <alignment horizontal="center" vertical="center"/>
    </xf>
    <xf numFmtId="0" fontId="154" fillId="19" borderId="99" xfId="7311" applyFont="1" applyFill="1" applyBorder="1" applyAlignment="1">
      <alignment horizontal="center" vertical="center"/>
    </xf>
    <xf numFmtId="0" fontId="183" fillId="36" borderId="99" xfId="7311" applyFont="1" applyFill="1" applyBorder="1" applyAlignment="1">
      <alignment horizontal="center"/>
    </xf>
    <xf numFmtId="0" fontId="154" fillId="0" borderId="99" xfId="7311" applyFont="1" applyBorder="1" applyAlignment="1">
      <alignment horizontal="center" vertical="center"/>
    </xf>
    <xf numFmtId="0" fontId="154" fillId="0" borderId="99" xfId="7311" applyFont="1" applyBorder="1" applyAlignment="1">
      <alignment horizontal="center"/>
    </xf>
    <xf numFmtId="0" fontId="6" fillId="0" borderId="99" xfId="7311" applyFont="1" applyBorder="1" applyAlignment="1">
      <alignment horizontal="left" vertical="center"/>
    </xf>
    <xf numFmtId="0" fontId="6" fillId="0" borderId="99" xfId="7311" applyFont="1" applyBorder="1" applyAlignment="1">
      <alignment horizontal="center" vertical="center"/>
    </xf>
    <xf numFmtId="0" fontId="154" fillId="19" borderId="99" xfId="7311" applyFont="1" applyFill="1" applyBorder="1" applyAlignment="1">
      <alignment horizontal="center"/>
    </xf>
    <xf numFmtId="0" fontId="183" fillId="36" borderId="125" xfId="7311" applyFont="1" applyFill="1" applyBorder="1" applyAlignment="1">
      <alignment horizontal="center"/>
    </xf>
    <xf numFmtId="0" fontId="183" fillId="36" borderId="125" xfId="7311" applyFont="1" applyFill="1" applyBorder="1" applyAlignment="1">
      <alignment horizontal="center" vertical="center"/>
    </xf>
    <xf numFmtId="0" fontId="154" fillId="19" borderId="99" xfId="7313" applyFont="1" applyFill="1" applyBorder="1" applyAlignment="1">
      <alignment horizontal="center" vertical="center"/>
    </xf>
    <xf numFmtId="0" fontId="154" fillId="0" borderId="99" xfId="7313" applyFont="1" applyBorder="1" applyAlignment="1">
      <alignment horizontal="center" vertical="center"/>
    </xf>
    <xf numFmtId="0" fontId="154" fillId="0" borderId="125" xfId="7313" applyFont="1" applyBorder="1" applyAlignment="1">
      <alignment horizontal="center" vertical="center"/>
    </xf>
    <xf numFmtId="0" fontId="154" fillId="0" borderId="13" xfId="7313" applyFont="1" applyBorder="1" applyAlignment="1">
      <alignment horizontal="center" vertical="center"/>
    </xf>
    <xf numFmtId="0" fontId="154" fillId="0" borderId="122" xfId="7313" applyFont="1" applyBorder="1" applyAlignment="1">
      <alignment horizontal="center" vertical="center"/>
    </xf>
    <xf numFmtId="0" fontId="154" fillId="19" borderId="100" xfId="7313" applyFont="1" applyFill="1" applyBorder="1" applyAlignment="1">
      <alignment horizontal="center" vertical="center"/>
    </xf>
    <xf numFmtId="0" fontId="154" fillId="19" borderId="107" xfId="7313" applyFont="1" applyFill="1" applyBorder="1" applyAlignment="1">
      <alignment horizontal="center" vertical="center"/>
    </xf>
    <xf numFmtId="0" fontId="6" fillId="0" borderId="0" xfId="7313" applyAlignment="1">
      <alignment horizontal="center"/>
    </xf>
    <xf numFmtId="0" fontId="154" fillId="19" borderId="99" xfId="7313" applyFont="1" applyFill="1" applyBorder="1" applyAlignment="1">
      <alignment horizontal="center"/>
    </xf>
    <xf numFmtId="0" fontId="154" fillId="21" borderId="99" xfId="0" applyFont="1" applyFill="1" applyBorder="1" applyAlignment="1">
      <alignment horizontal="center" vertical="center"/>
    </xf>
    <xf numFmtId="0" fontId="151" fillId="0" borderId="99" xfId="0" applyFont="1" applyBorder="1" applyAlignment="1">
      <alignment horizontal="left" vertical="center"/>
    </xf>
    <xf numFmtId="0" fontId="154" fillId="19" borderId="99" xfId="0" applyFont="1" applyFill="1" applyBorder="1" applyAlignment="1">
      <alignment horizontal="center"/>
    </xf>
    <xf numFmtId="0" fontId="170" fillId="0" borderId="99" xfId="46" applyFont="1" applyFill="1" applyBorder="1" applyAlignment="1">
      <alignment horizontal="center" vertical="center"/>
    </xf>
    <xf numFmtId="0" fontId="154" fillId="19" borderId="99" xfId="59" applyFont="1" applyFill="1" applyBorder="1" applyAlignment="1">
      <alignment horizontal="center" vertical="center"/>
    </xf>
    <xf numFmtId="0" fontId="170" fillId="19" borderId="32" xfId="46" applyFont="1" applyFill="1" applyBorder="1" applyAlignment="1">
      <alignment horizontal="center" vertical="center"/>
    </xf>
    <xf numFmtId="0" fontId="170" fillId="19" borderId="13" xfId="46" applyFont="1" applyFill="1" applyBorder="1" applyAlignment="1">
      <alignment horizontal="center" vertical="center"/>
    </xf>
    <xf numFmtId="0" fontId="170" fillId="19" borderId="15" xfId="46" applyFont="1" applyFill="1" applyBorder="1" applyAlignment="1">
      <alignment horizontal="center" vertical="center"/>
    </xf>
    <xf numFmtId="0" fontId="154" fillId="19" borderId="100" xfId="59" applyFont="1" applyFill="1" applyBorder="1" applyAlignment="1">
      <alignment horizontal="center" vertical="center"/>
    </xf>
    <xf numFmtId="0" fontId="154" fillId="19" borderId="101" xfId="59" applyFont="1" applyFill="1" applyBorder="1" applyAlignment="1">
      <alignment horizontal="center" vertical="center"/>
    </xf>
    <xf numFmtId="0" fontId="170" fillId="21" borderId="99" xfId="46" applyFont="1" applyFill="1" applyBorder="1" applyAlignment="1">
      <alignment horizontal="center" vertical="center"/>
    </xf>
    <xf numFmtId="0" fontId="154" fillId="19" borderId="107" xfId="59" applyFont="1" applyFill="1" applyBorder="1" applyAlignment="1">
      <alignment horizontal="center" vertical="center"/>
    </xf>
    <xf numFmtId="0" fontId="153" fillId="0" borderId="16" xfId="367" applyFont="1" applyBorder="1" applyAlignment="1">
      <alignment horizontal="center" vertical="center" wrapText="1"/>
    </xf>
    <xf numFmtId="0" fontId="183" fillId="31" borderId="99" xfId="367" applyFont="1" applyFill="1" applyBorder="1" applyAlignment="1">
      <alignment horizontal="center"/>
    </xf>
    <xf numFmtId="0" fontId="231" fillId="31" borderId="15" xfId="367" applyFont="1" applyFill="1" applyBorder="1" applyAlignment="1">
      <alignment horizontal="center"/>
    </xf>
    <xf numFmtId="0" fontId="183" fillId="31" borderId="15" xfId="367" applyFont="1" applyFill="1" applyBorder="1" applyAlignment="1">
      <alignment horizontal="center" vertical="center" wrapText="1"/>
    </xf>
    <xf numFmtId="0" fontId="196" fillId="31" borderId="15" xfId="367" applyFont="1" applyFill="1" applyBorder="1" applyAlignment="1">
      <alignment horizontal="center" vertical="center" wrapText="1"/>
    </xf>
    <xf numFmtId="3" fontId="151" fillId="0" borderId="100" xfId="367" applyNumberFormat="1" applyFont="1" applyBorder="1" applyAlignment="1">
      <alignment horizontal="center" vertical="center"/>
    </xf>
    <xf numFmtId="3" fontId="151" fillId="0" borderId="106" xfId="367" applyNumberFormat="1" applyFont="1" applyBorder="1" applyAlignment="1">
      <alignment horizontal="center" vertical="center"/>
    </xf>
    <xf numFmtId="3" fontId="151" fillId="0" borderId="107" xfId="367" applyNumberFormat="1" applyFont="1" applyBorder="1" applyAlignment="1">
      <alignment horizontal="center" vertical="center"/>
    </xf>
    <xf numFmtId="0" fontId="183" fillId="31" borderId="99" xfId="367" applyFont="1" applyFill="1" applyBorder="1" applyAlignment="1">
      <alignment horizontal="center" vertical="center" wrapText="1"/>
    </xf>
    <xf numFmtId="0" fontId="196" fillId="31" borderId="99" xfId="367" applyFont="1" applyFill="1" applyBorder="1" applyAlignment="1">
      <alignment horizontal="center" vertical="center" wrapText="1"/>
    </xf>
    <xf numFmtId="0" fontId="170" fillId="0" borderId="89" xfId="367" applyFont="1" applyBorder="1" applyAlignment="1">
      <alignment horizontal="center" vertical="center"/>
    </xf>
    <xf numFmtId="0" fontId="170" fillId="0" borderId="13" xfId="367" applyFont="1" applyBorder="1" applyAlignment="1">
      <alignment horizontal="center" vertical="center"/>
    </xf>
    <xf numFmtId="0" fontId="170" fillId="0" borderId="15" xfId="367" applyFont="1" applyBorder="1" applyAlignment="1">
      <alignment horizontal="center" vertical="center"/>
    </xf>
    <xf numFmtId="0" fontId="170" fillId="19" borderId="99" xfId="820" applyFont="1" applyFill="1" applyBorder="1" applyAlignment="1">
      <alignment horizontal="center" vertical="center"/>
    </xf>
    <xf numFmtId="0" fontId="183" fillId="31" borderId="99" xfId="820" applyFont="1" applyFill="1" applyBorder="1" applyAlignment="1">
      <alignment horizontal="center" vertical="center"/>
    </xf>
    <xf numFmtId="0" fontId="183" fillId="31" borderId="99" xfId="820" applyFont="1" applyFill="1" applyBorder="1" applyAlignment="1">
      <alignment horizontal="center" vertical="center" wrapText="1"/>
    </xf>
    <xf numFmtId="0" fontId="196" fillId="31" borderId="99" xfId="820" applyFont="1" applyFill="1" applyBorder="1" applyAlignment="1">
      <alignment horizontal="center" vertical="center" wrapText="1"/>
    </xf>
    <xf numFmtId="0" fontId="183" fillId="31" borderId="99" xfId="4226" applyNumberFormat="1" applyFont="1" applyFill="1" applyBorder="1" applyAlignment="1">
      <alignment horizontal="center" vertical="center" wrapText="1"/>
    </xf>
    <xf numFmtId="0" fontId="3" fillId="0" borderId="100" xfId="820" applyFont="1" applyBorder="1" applyAlignment="1">
      <alignment horizontal="center" vertical="center"/>
    </xf>
    <xf numFmtId="0" fontId="3" fillId="0" borderId="106" xfId="820" applyFont="1" applyBorder="1" applyAlignment="1">
      <alignment horizontal="center" vertical="center"/>
    </xf>
    <xf numFmtId="0" fontId="3" fillId="0" borderId="107" xfId="820" applyFont="1" applyBorder="1" applyAlignment="1">
      <alignment horizontal="center" vertical="center"/>
    </xf>
    <xf numFmtId="0" fontId="196" fillId="31" borderId="99" xfId="367" applyFont="1" applyFill="1" applyBorder="1" applyAlignment="1">
      <alignment wrapText="1"/>
    </xf>
    <xf numFmtId="0" fontId="170" fillId="19" borderId="99" xfId="367" applyFont="1" applyFill="1" applyBorder="1" applyAlignment="1">
      <alignment horizontal="center" vertical="center"/>
    </xf>
    <xf numFmtId="0" fontId="151" fillId="0" borderId="100" xfId="367" applyFont="1" applyFill="1" applyBorder="1" applyAlignment="1">
      <alignment horizontal="center"/>
    </xf>
    <xf numFmtId="0" fontId="151" fillId="0" borderId="106" xfId="367" applyFont="1" applyFill="1" applyBorder="1" applyAlignment="1">
      <alignment horizontal="center"/>
    </xf>
    <xf numFmtId="0" fontId="151" fillId="0" borderId="107" xfId="367" applyFont="1" applyFill="1" applyBorder="1" applyAlignment="1">
      <alignment horizontal="center"/>
    </xf>
    <xf numFmtId="0" fontId="154" fillId="0" borderId="100" xfId="820" applyFont="1" applyBorder="1" applyAlignment="1">
      <alignment horizontal="center" vertical="center"/>
    </xf>
    <xf numFmtId="0" fontId="154" fillId="0" borderId="106" xfId="820" applyFont="1" applyBorder="1" applyAlignment="1">
      <alignment horizontal="center" vertical="center"/>
    </xf>
    <xf numFmtId="0" fontId="154" fillId="0" borderId="107" xfId="820" applyFont="1" applyBorder="1" applyAlignment="1">
      <alignment horizontal="center" vertical="center"/>
    </xf>
    <xf numFmtId="0" fontId="170" fillId="19" borderId="100" xfId="820" applyFont="1" applyFill="1" applyBorder="1" applyAlignment="1">
      <alignment horizontal="center" vertical="center"/>
    </xf>
    <xf numFmtId="0" fontId="170" fillId="19" borderId="102" xfId="820" applyFont="1" applyFill="1" applyBorder="1" applyAlignment="1">
      <alignment horizontal="center" vertical="center"/>
    </xf>
    <xf numFmtId="0" fontId="183" fillId="31" borderId="89" xfId="820" applyFont="1" applyFill="1" applyBorder="1" applyAlignment="1">
      <alignment horizontal="center" vertical="center"/>
    </xf>
    <xf numFmtId="0" fontId="183" fillId="31" borderId="15" xfId="820" applyFont="1" applyFill="1" applyBorder="1" applyAlignment="1">
      <alignment horizontal="center" vertical="center"/>
    </xf>
    <xf numFmtId="0" fontId="151" fillId="0" borderId="108" xfId="7216" applyFont="1" applyFill="1" applyBorder="1" applyAlignment="1">
      <alignment horizontal="center" vertical="center" wrapText="1"/>
    </xf>
    <xf numFmtId="0" fontId="151" fillId="0" borderId="13" xfId="7216" applyFont="1" applyFill="1" applyBorder="1" applyAlignment="1">
      <alignment horizontal="center" vertical="center" wrapText="1"/>
    </xf>
    <xf numFmtId="0" fontId="151" fillId="0" borderId="15" xfId="7216" applyFont="1" applyFill="1" applyBorder="1" applyAlignment="1">
      <alignment horizontal="center" vertical="center" wrapText="1"/>
    </xf>
    <xf numFmtId="0" fontId="152" fillId="0" borderId="108" xfId="0" applyFont="1" applyBorder="1" applyAlignment="1">
      <alignment horizontal="center" vertical="center" wrapText="1"/>
    </xf>
    <xf numFmtId="0" fontId="152" fillId="0" borderId="15" xfId="0" applyFont="1" applyBorder="1" applyAlignment="1">
      <alignment horizontal="center" vertical="center" wrapText="1"/>
    </xf>
    <xf numFmtId="0" fontId="151" fillId="0" borderId="89" xfId="7216" applyFont="1" applyFill="1" applyBorder="1" applyAlignment="1">
      <alignment horizontal="center" vertical="center" wrapText="1"/>
    </xf>
    <xf numFmtId="0" fontId="151" fillId="0" borderId="99" xfId="7216" applyFont="1" applyFill="1" applyBorder="1" applyAlignment="1">
      <alignment horizontal="center" vertical="center" wrapText="1"/>
    </xf>
    <xf numFmtId="0" fontId="151" fillId="0" borderId="99" xfId="7216" applyFont="1" applyFill="1" applyBorder="1" applyAlignment="1">
      <alignment horizontal="left" vertical="center" wrapText="1"/>
    </xf>
    <xf numFmtId="0" fontId="152" fillId="0" borderId="99" xfId="0" applyFont="1" applyBorder="1" applyAlignment="1">
      <alignment horizontal="center" vertical="center" wrapText="1"/>
    </xf>
    <xf numFmtId="0" fontId="150" fillId="21" borderId="100" xfId="7216" applyFont="1" applyFill="1" applyBorder="1" applyAlignment="1">
      <alignment horizontal="center" vertical="center" wrapText="1"/>
    </xf>
    <xf numFmtId="0" fontId="150" fillId="21" borderId="106" xfId="7216" applyFont="1" applyFill="1" applyBorder="1" applyAlignment="1">
      <alignment horizontal="center" vertical="center" wrapText="1"/>
    </xf>
    <xf numFmtId="0" fontId="150" fillId="21" borderId="107" xfId="7216" applyFont="1" applyFill="1" applyBorder="1" applyAlignment="1">
      <alignment horizontal="center" vertical="center" wrapText="1"/>
    </xf>
    <xf numFmtId="0" fontId="150" fillId="21" borderId="99" xfId="7216" applyFont="1" applyFill="1" applyBorder="1" applyAlignment="1">
      <alignment horizontal="center" vertical="center" wrapText="1"/>
    </xf>
    <xf numFmtId="0" fontId="152" fillId="0" borderId="89" xfId="0" applyFont="1" applyBorder="1" applyAlignment="1">
      <alignment horizontal="center" vertical="center" wrapText="1"/>
    </xf>
    <xf numFmtId="0" fontId="152" fillId="0" borderId="99" xfId="0" applyFont="1" applyBorder="1" applyAlignment="1">
      <alignment horizontal="left" vertical="center" wrapText="1"/>
    </xf>
    <xf numFmtId="182" fontId="153" fillId="32" borderId="100" xfId="7216" applyNumberFormat="1" applyFont="1" applyFill="1" applyBorder="1" applyAlignment="1">
      <alignment horizontal="center" vertical="center" wrapText="1"/>
    </xf>
    <xf numFmtId="182" fontId="153" fillId="32" borderId="107" xfId="7216" applyNumberFormat="1" applyFont="1" applyFill="1" applyBorder="1" applyAlignment="1">
      <alignment horizontal="center" vertical="center" wrapText="1"/>
    </xf>
    <xf numFmtId="0" fontId="151" fillId="0" borderId="89" xfId="7216" applyFont="1" applyFill="1" applyBorder="1" applyAlignment="1">
      <alignment horizontal="left" vertical="center" wrapText="1"/>
    </xf>
    <xf numFmtId="0" fontId="152" fillId="0" borderId="15" xfId="0" applyFont="1" applyBorder="1" applyAlignment="1">
      <alignment horizontal="left" vertical="center" wrapText="1"/>
    </xf>
    <xf numFmtId="182" fontId="151" fillId="0" borderId="99" xfId="7216" applyNumberFormat="1" applyFont="1" applyFill="1" applyBorder="1" applyAlignment="1">
      <alignment horizontal="left" vertical="center" wrapText="1"/>
    </xf>
    <xf numFmtId="182" fontId="151" fillId="0" borderId="99" xfId="7216" applyNumberFormat="1" applyFont="1" applyFill="1" applyBorder="1" applyAlignment="1">
      <alignment horizontal="center" vertical="center" wrapText="1"/>
    </xf>
    <xf numFmtId="0" fontId="151" fillId="0" borderId="0" xfId="7216" applyFont="1" applyFill="1" applyBorder="1" applyAlignment="1">
      <alignment horizontal="left" vertical="center" wrapText="1"/>
    </xf>
    <xf numFmtId="0" fontId="151" fillId="0" borderId="99" xfId="7216" applyFont="1" applyFill="1" applyBorder="1" applyAlignment="1">
      <alignment vertical="center" wrapText="1"/>
    </xf>
    <xf numFmtId="0" fontId="152" fillId="0" borderId="99" xfId="0" applyFont="1" applyBorder="1" applyAlignment="1">
      <alignment vertical="center" wrapText="1"/>
    </xf>
    <xf numFmtId="0" fontId="151" fillId="0" borderId="15" xfId="7216" applyFont="1" applyFill="1" applyBorder="1" applyAlignment="1">
      <alignment horizontal="left" vertical="center" wrapText="1"/>
    </xf>
    <xf numFmtId="0" fontId="151" fillId="0" borderId="108" xfId="7216" applyFont="1" applyFill="1" applyBorder="1" applyAlignment="1">
      <alignment horizontal="left" vertical="center" wrapText="1"/>
    </xf>
    <xf numFmtId="15" fontId="151" fillId="0" borderId="100" xfId="7216" applyNumberFormat="1" applyFont="1" applyFill="1" applyBorder="1" applyAlignment="1">
      <alignment horizontal="left" vertical="center" wrapText="1"/>
    </xf>
    <xf numFmtId="15" fontId="151" fillId="0" borderId="98" xfId="7216" applyNumberFormat="1" applyFont="1" applyFill="1" applyBorder="1" applyAlignment="1">
      <alignment horizontal="left" vertical="center" wrapText="1"/>
    </xf>
    <xf numFmtId="15" fontId="151" fillId="0" borderId="101" xfId="7216" applyNumberFormat="1" applyFont="1" applyFill="1" applyBorder="1" applyAlignment="1">
      <alignment horizontal="left" vertical="center" wrapText="1"/>
    </xf>
    <xf numFmtId="0" fontId="151" fillId="0" borderId="13" xfId="7216" applyFont="1" applyFill="1" applyBorder="1" applyAlignment="1">
      <alignment horizontal="left" vertical="center" wrapText="1"/>
    </xf>
    <xf numFmtId="0" fontId="152" fillId="0" borderId="13" xfId="0" applyFont="1" applyBorder="1" applyAlignment="1">
      <alignment horizontal="left" vertical="center" wrapText="1"/>
    </xf>
    <xf numFmtId="0" fontId="152" fillId="0" borderId="13" xfId="0" applyFont="1" applyBorder="1" applyAlignment="1">
      <alignment horizontal="center" vertical="center" wrapText="1"/>
    </xf>
    <xf numFmtId="0" fontId="150" fillId="0" borderId="108" xfId="7216" applyFont="1" applyFill="1" applyBorder="1" applyAlignment="1">
      <alignment horizontal="center" vertical="center" textRotation="90" wrapText="1"/>
    </xf>
    <xf numFmtId="0" fontId="150" fillId="0" borderId="13" xfId="7216" applyFont="1" applyFill="1" applyBorder="1" applyAlignment="1">
      <alignment horizontal="center" vertical="center" textRotation="90" wrapText="1"/>
    </xf>
    <xf numFmtId="0" fontId="150" fillId="0" borderId="15" xfId="7216" applyFont="1" applyFill="1" applyBorder="1" applyAlignment="1">
      <alignment horizontal="center" vertical="center" textRotation="90" wrapText="1"/>
    </xf>
    <xf numFmtId="0" fontId="159" fillId="0" borderId="108" xfId="7216" applyFont="1" applyFill="1" applyBorder="1" applyAlignment="1">
      <alignment horizontal="center" vertical="center" textRotation="90" wrapText="1"/>
    </xf>
    <xf numFmtId="0" fontId="159" fillId="0" borderId="13" xfId="7216" applyFont="1" applyFill="1" applyBorder="1" applyAlignment="1">
      <alignment horizontal="center" vertical="center" textRotation="90" wrapText="1"/>
    </xf>
    <xf numFmtId="0" fontId="159" fillId="0" borderId="15" xfId="7216" applyFont="1" applyFill="1" applyBorder="1" applyAlignment="1">
      <alignment horizontal="center" vertical="center" textRotation="90" wrapText="1"/>
    </xf>
    <xf numFmtId="0" fontId="213" fillId="0" borderId="99" xfId="0" applyFont="1" applyBorder="1" applyAlignment="1">
      <alignment horizontal="center" vertical="center" wrapText="1" readingOrder="1"/>
    </xf>
    <xf numFmtId="0" fontId="164" fillId="0" borderId="0" xfId="7251" applyFont="1" applyAlignment="1">
      <alignment horizontal="left" vertical="center"/>
    </xf>
    <xf numFmtId="0" fontId="183" fillId="31" borderId="108" xfId="0" applyFont="1" applyFill="1" applyBorder="1" applyAlignment="1">
      <alignment horizontal="center" vertical="center" wrapText="1"/>
    </xf>
    <xf numFmtId="0" fontId="183" fillId="31" borderId="13" xfId="0" applyFont="1" applyFill="1" applyBorder="1" applyAlignment="1">
      <alignment horizontal="center" vertical="center" wrapText="1"/>
    </xf>
    <xf numFmtId="0" fontId="183" fillId="31" borderId="15" xfId="0" applyFont="1" applyFill="1" applyBorder="1" applyAlignment="1">
      <alignment horizontal="center" vertical="center" wrapText="1"/>
    </xf>
    <xf numFmtId="0" fontId="183" fillId="31" borderId="109" xfId="0" applyFont="1" applyFill="1" applyBorder="1" applyAlignment="1">
      <alignment horizontal="center" vertical="center"/>
    </xf>
    <xf numFmtId="0" fontId="183" fillId="31" borderId="110" xfId="0" applyFont="1" applyFill="1" applyBorder="1" applyAlignment="1">
      <alignment horizontal="center" vertical="center"/>
    </xf>
    <xf numFmtId="0" fontId="183" fillId="31" borderId="105" xfId="0" applyFont="1" applyFill="1" applyBorder="1" applyAlignment="1">
      <alignment horizontal="center" vertical="center"/>
    </xf>
    <xf numFmtId="0" fontId="183" fillId="31" borderId="109" xfId="0" applyFont="1" applyFill="1" applyBorder="1" applyAlignment="1">
      <alignment horizontal="center" vertical="center" wrapText="1"/>
    </xf>
    <xf numFmtId="0" fontId="183" fillId="31" borderId="110" xfId="0" applyFont="1" applyFill="1" applyBorder="1" applyAlignment="1">
      <alignment horizontal="center" vertical="center" wrapText="1"/>
    </xf>
    <xf numFmtId="0" fontId="183" fillId="31" borderId="105" xfId="0" applyFont="1" applyFill="1" applyBorder="1" applyAlignment="1">
      <alignment horizontal="center" vertical="center" wrapText="1"/>
    </xf>
    <xf numFmtId="0" fontId="183" fillId="31" borderId="10" xfId="0" applyFont="1" applyFill="1" applyBorder="1" applyAlignment="1">
      <alignment horizontal="center" vertical="center" wrapText="1"/>
    </xf>
    <xf numFmtId="0" fontId="183" fillId="31" borderId="0" xfId="0" applyFont="1" applyFill="1" applyAlignment="1">
      <alignment horizontal="center" vertical="center" wrapText="1"/>
    </xf>
    <xf numFmtId="0" fontId="183" fillId="31" borderId="11" xfId="0" applyFont="1" applyFill="1" applyBorder="1" applyAlignment="1">
      <alignment horizontal="center" vertical="center" wrapText="1"/>
    </xf>
    <xf numFmtId="0" fontId="158" fillId="0" borderId="100" xfId="0" applyFont="1" applyBorder="1" applyAlignment="1">
      <alignment horizontal="center" vertical="center" wrapText="1"/>
    </xf>
    <xf numFmtId="0" fontId="158" fillId="0" borderId="107" xfId="0" applyFont="1" applyBorder="1" applyAlignment="1">
      <alignment horizontal="center" vertical="center" wrapText="1"/>
    </xf>
    <xf numFmtId="0" fontId="183" fillId="31" borderId="100" xfId="0" applyFont="1" applyFill="1" applyBorder="1" applyAlignment="1">
      <alignment horizontal="center" vertical="center"/>
    </xf>
    <xf numFmtId="0" fontId="183" fillId="31" borderId="107" xfId="0" applyFont="1" applyFill="1" applyBorder="1" applyAlignment="1">
      <alignment horizontal="center" vertical="center"/>
    </xf>
    <xf numFmtId="0" fontId="183" fillId="31" borderId="99" xfId="0" applyFont="1" applyFill="1" applyBorder="1" applyAlignment="1">
      <alignment horizontal="center" vertical="center"/>
    </xf>
    <xf numFmtId="0" fontId="158" fillId="19" borderId="13" xfId="0" applyFont="1" applyFill="1" applyBorder="1" applyAlignment="1">
      <alignment horizontal="center" vertical="center" wrapText="1"/>
    </xf>
    <xf numFmtId="0" fontId="158" fillId="19" borderId="15" xfId="0" applyFont="1" applyFill="1" applyBorder="1" applyAlignment="1">
      <alignment horizontal="center" vertical="center" wrapText="1"/>
    </xf>
    <xf numFmtId="0" fontId="158" fillId="19" borderId="108" xfId="0" applyFont="1" applyFill="1" applyBorder="1" applyAlignment="1">
      <alignment horizontal="center" vertical="center" wrapText="1"/>
    </xf>
    <xf numFmtId="0" fontId="213" fillId="0" borderId="89" xfId="0" applyFont="1" applyBorder="1" applyAlignment="1">
      <alignment horizontal="center" vertical="center" wrapText="1" readingOrder="1"/>
    </xf>
    <xf numFmtId="0" fontId="213" fillId="0" borderId="13" xfId="0" applyFont="1" applyBorder="1" applyAlignment="1">
      <alignment horizontal="center" vertical="center" wrapText="1" readingOrder="1"/>
    </xf>
    <xf numFmtId="0" fontId="158" fillId="19" borderId="93" xfId="7251" applyFont="1" applyFill="1" applyBorder="1" applyAlignment="1">
      <alignment horizontal="center" vertical="center" wrapText="1"/>
    </xf>
    <xf numFmtId="0" fontId="158" fillId="19" borderId="90" xfId="7251" applyFont="1" applyFill="1" applyBorder="1" applyAlignment="1">
      <alignment horizontal="center" vertical="center" wrapText="1"/>
    </xf>
    <xf numFmtId="0" fontId="183" fillId="31" borderId="93" xfId="7251" applyFont="1" applyFill="1" applyBorder="1" applyAlignment="1">
      <alignment horizontal="center" vertical="center"/>
    </xf>
    <xf numFmtId="0" fontId="183" fillId="31" borderId="90" xfId="7251" applyFont="1" applyFill="1" applyBorder="1" applyAlignment="1">
      <alignment horizontal="center" vertical="center"/>
    </xf>
    <xf numFmtId="0" fontId="183" fillId="31" borderId="85" xfId="7251" applyFont="1" applyFill="1" applyBorder="1" applyAlignment="1">
      <alignment horizontal="center" vertical="center"/>
    </xf>
    <xf numFmtId="0" fontId="158" fillId="19" borderId="13" xfId="7251" applyFont="1" applyFill="1" applyBorder="1" applyAlignment="1">
      <alignment horizontal="center" vertical="center" wrapText="1"/>
    </xf>
    <xf numFmtId="0" fontId="158" fillId="19" borderId="15" xfId="7251" applyFont="1" applyFill="1" applyBorder="1" applyAlignment="1">
      <alignment horizontal="center" vertical="center" wrapText="1"/>
    </xf>
    <xf numFmtId="0" fontId="158" fillId="19" borderId="89" xfId="7251" applyFont="1" applyFill="1" applyBorder="1" applyAlignment="1">
      <alignment horizontal="center" vertical="center" wrapText="1"/>
    </xf>
    <xf numFmtId="0" fontId="183" fillId="31" borderId="89" xfId="7251" applyFont="1" applyFill="1" applyBorder="1" applyAlignment="1">
      <alignment horizontal="center" vertical="center" wrapText="1"/>
    </xf>
    <xf numFmtId="0" fontId="183" fillId="31" borderId="13" xfId="7251" applyFont="1" applyFill="1" applyBorder="1" applyAlignment="1">
      <alignment horizontal="center" vertical="center" wrapText="1"/>
    </xf>
    <xf numFmtId="0" fontId="183" fillId="31" borderId="15" xfId="7251" applyFont="1" applyFill="1" applyBorder="1" applyAlignment="1">
      <alignment horizontal="center" vertical="center" wrapText="1"/>
    </xf>
    <xf numFmtId="0" fontId="183" fillId="31" borderId="100" xfId="7251" applyFont="1" applyFill="1" applyBorder="1" applyAlignment="1">
      <alignment horizontal="center" vertical="center" wrapText="1"/>
    </xf>
    <xf numFmtId="0" fontId="183" fillId="31" borderId="98" xfId="7251" applyFont="1" applyFill="1" applyBorder="1" applyAlignment="1">
      <alignment horizontal="center" vertical="center" wrapText="1"/>
    </xf>
    <xf numFmtId="0" fontId="183" fillId="31" borderId="101" xfId="7251" applyFont="1" applyFill="1" applyBorder="1" applyAlignment="1">
      <alignment horizontal="center" vertical="center" wrapText="1"/>
    </xf>
    <xf numFmtId="0" fontId="183" fillId="31" borderId="92" xfId="7251" applyFont="1" applyFill="1" applyBorder="1" applyAlignment="1">
      <alignment horizontal="center" vertical="center" wrapText="1"/>
    </xf>
    <xf numFmtId="0" fontId="183" fillId="31" borderId="63" xfId="7251" applyFont="1" applyFill="1" applyBorder="1" applyAlignment="1">
      <alignment horizontal="center" vertical="center" wrapText="1"/>
    </xf>
    <xf numFmtId="0" fontId="183" fillId="31" borderId="91" xfId="7251" applyFont="1" applyFill="1" applyBorder="1" applyAlignment="1">
      <alignment horizontal="center" vertical="center" wrapText="1"/>
    </xf>
    <xf numFmtId="0" fontId="183" fillId="31" borderId="10" xfId="7251" applyFont="1" applyFill="1" applyBorder="1" applyAlignment="1">
      <alignment horizontal="center" vertical="center" wrapText="1"/>
    </xf>
    <xf numFmtId="0" fontId="183" fillId="31" borderId="0" xfId="7251" applyFont="1" applyFill="1" applyBorder="1" applyAlignment="1">
      <alignment horizontal="center" vertical="center" wrapText="1"/>
    </xf>
    <xf numFmtId="0" fontId="183" fillId="31" borderId="11" xfId="7251" applyFont="1" applyFill="1" applyBorder="1" applyAlignment="1">
      <alignment horizontal="center" vertical="center" wrapText="1"/>
    </xf>
    <xf numFmtId="0" fontId="213" fillId="0" borderId="15" xfId="0" applyFont="1" applyBorder="1" applyAlignment="1">
      <alignment horizontal="center" vertical="center" wrapText="1" readingOrder="1"/>
    </xf>
    <xf numFmtId="0" fontId="183" fillId="31" borderId="92" xfId="7251" applyFont="1" applyFill="1" applyBorder="1" applyAlignment="1">
      <alignment horizontal="center" vertical="center"/>
    </xf>
    <xf numFmtId="0" fontId="183" fillId="31" borderId="63" xfId="7251" applyFont="1" applyFill="1" applyBorder="1" applyAlignment="1">
      <alignment horizontal="center" vertical="center"/>
    </xf>
    <xf numFmtId="0" fontId="183" fillId="31" borderId="91" xfId="7251" applyFont="1" applyFill="1" applyBorder="1" applyAlignment="1">
      <alignment horizontal="center" vertical="center"/>
    </xf>
    <xf numFmtId="0" fontId="221" fillId="0" borderId="0" xfId="0" applyFont="1" applyAlignment="1">
      <alignment horizontal="left" vertical="center" wrapText="1" readingOrder="1"/>
    </xf>
    <xf numFmtId="0" fontId="164" fillId="0" borderId="0" xfId="7251" applyFont="1" applyAlignment="1">
      <alignment horizontal="center" vertical="center"/>
    </xf>
    <xf numFmtId="0" fontId="183" fillId="31" borderId="99" xfId="0" applyFont="1" applyFill="1" applyBorder="1" applyAlignment="1">
      <alignment horizontal="center" vertical="center" wrapText="1"/>
    </xf>
    <xf numFmtId="0" fontId="158" fillId="0" borderId="99" xfId="0" applyFont="1" applyBorder="1" applyAlignment="1">
      <alignment horizontal="center" vertical="center" wrapText="1"/>
    </xf>
    <xf numFmtId="0" fontId="158" fillId="19" borderId="99" xfId="0" applyFont="1" applyFill="1" applyBorder="1" applyAlignment="1">
      <alignment horizontal="center" vertical="center" wrapText="1"/>
    </xf>
    <xf numFmtId="0" fontId="183" fillId="31" borderId="95" xfId="7251" applyFont="1" applyFill="1" applyBorder="1" applyAlignment="1">
      <alignment horizontal="center" vertical="center"/>
    </xf>
    <xf numFmtId="0" fontId="213" fillId="0" borderId="108" xfId="7251" applyFont="1" applyBorder="1" applyAlignment="1">
      <alignment horizontal="center" vertical="center" wrapText="1" readingOrder="1"/>
    </xf>
    <xf numFmtId="0" fontId="213" fillId="0" borderId="15" xfId="7251" applyFont="1" applyBorder="1" applyAlignment="1">
      <alignment horizontal="center" vertical="center" wrapText="1" readingOrder="1"/>
    </xf>
    <xf numFmtId="0" fontId="249" fillId="31" borderId="100" xfId="7296" applyFont="1" applyFill="1" applyBorder="1" applyAlignment="1">
      <alignment horizontal="center" vertical="center" wrapText="1"/>
    </xf>
    <xf numFmtId="0" fontId="249" fillId="31" borderId="106" xfId="7296" applyFont="1" applyFill="1" applyBorder="1" applyAlignment="1">
      <alignment horizontal="center" vertical="center" wrapText="1"/>
    </xf>
    <xf numFmtId="0" fontId="249" fillId="31" borderId="107" xfId="7296" applyFont="1" applyFill="1" applyBorder="1" applyAlignment="1">
      <alignment horizontal="center" vertical="center" wrapText="1"/>
    </xf>
    <xf numFmtId="0" fontId="262" fillId="0" borderId="108" xfId="7296" applyFont="1" applyBorder="1" applyAlignment="1">
      <alignment horizontal="center" vertical="center"/>
    </xf>
    <xf numFmtId="0" fontId="262" fillId="0" borderId="13" xfId="7296" applyFont="1" applyBorder="1" applyAlignment="1">
      <alignment horizontal="center" vertical="center"/>
    </xf>
    <xf numFmtId="0" fontId="262" fillId="0" borderId="15" xfId="7296" applyFont="1" applyBorder="1" applyAlignment="1">
      <alignment horizontal="center" vertical="center"/>
    </xf>
    <xf numFmtId="0" fontId="142" fillId="0" borderId="108" xfId="7296" applyFont="1" applyBorder="1" applyAlignment="1">
      <alignment horizontal="center" vertical="center"/>
    </xf>
    <xf numFmtId="0" fontId="142" fillId="0" borderId="15" xfId="7296" applyFont="1" applyBorder="1" applyAlignment="1">
      <alignment horizontal="center" vertical="center"/>
    </xf>
    <xf numFmtId="0" fontId="257" fillId="0" borderId="0" xfId="7296" applyFont="1" applyAlignment="1">
      <alignment horizontal="center" vertical="center"/>
    </xf>
    <xf numFmtId="0" fontId="257" fillId="0" borderId="16" xfId="7296" applyFont="1" applyBorder="1" applyAlignment="1">
      <alignment horizontal="center" vertical="center"/>
    </xf>
    <xf numFmtId="0" fontId="249" fillId="31" borderId="100" xfId="0" applyFont="1" applyFill="1" applyBorder="1" applyAlignment="1">
      <alignment horizontal="center" vertical="center" wrapText="1"/>
    </xf>
    <xf numFmtId="0" fontId="249" fillId="31" borderId="106" xfId="0" applyFont="1" applyFill="1" applyBorder="1" applyAlignment="1">
      <alignment horizontal="center" vertical="center" wrapText="1"/>
    </xf>
    <xf numFmtId="0" fontId="249" fillId="31" borderId="107" xfId="0" applyFont="1" applyFill="1" applyBorder="1" applyAlignment="1">
      <alignment horizontal="center" vertical="center" wrapText="1"/>
    </xf>
    <xf numFmtId="0" fontId="262" fillId="0" borderId="108" xfId="0" applyFont="1" applyBorder="1" applyAlignment="1">
      <alignment horizontal="center" vertical="center"/>
    </xf>
    <xf numFmtId="0" fontId="262" fillId="0" borderId="13" xfId="0" applyFont="1" applyBorder="1" applyAlignment="1">
      <alignment horizontal="center" vertical="center"/>
    </xf>
    <xf numFmtId="0" fontId="262" fillId="0" borderId="122" xfId="0" applyFont="1" applyBorder="1" applyAlignment="1">
      <alignment horizontal="center" vertical="center"/>
    </xf>
    <xf numFmtId="0" fontId="142" fillId="0" borderId="108" xfId="0" applyFont="1" applyFill="1" applyBorder="1" applyAlignment="1">
      <alignment horizontal="center" vertical="center"/>
    </xf>
    <xf numFmtId="0" fontId="142" fillId="0" borderId="122" xfId="0" applyFont="1" applyFill="1" applyBorder="1" applyAlignment="1">
      <alignment horizontal="center" vertical="center"/>
    </xf>
    <xf numFmtId="0" fontId="149" fillId="0" borderId="0" xfId="7296" applyFont="1" applyAlignment="1">
      <alignment horizontal="center" vertical="center"/>
    </xf>
    <xf numFmtId="0" fontId="149" fillId="0" borderId="16" xfId="7296" applyFont="1" applyBorder="1" applyAlignment="1">
      <alignment horizontal="center" vertical="center"/>
    </xf>
    <xf numFmtId="0" fontId="154" fillId="0" borderId="100" xfId="7296" applyFont="1" applyFill="1" applyBorder="1" applyAlignment="1">
      <alignment horizontal="center" textRotation="90" wrapText="1"/>
    </xf>
    <xf numFmtId="0" fontId="154" fillId="0" borderId="107" xfId="7296" applyFont="1" applyFill="1" applyBorder="1" applyAlignment="1">
      <alignment horizontal="center" textRotation="90" wrapText="1"/>
    </xf>
    <xf numFmtId="0" fontId="3" fillId="0" borderId="100" xfId="7296" applyFont="1" applyFill="1" applyBorder="1" applyAlignment="1">
      <alignment horizontal="center" textRotation="90" wrapText="1"/>
    </xf>
    <xf numFmtId="0" fontId="3" fillId="0" borderId="107" xfId="7296" applyFont="1" applyFill="1" applyBorder="1" applyAlignment="1">
      <alignment horizontal="center" textRotation="90" wrapText="1"/>
    </xf>
    <xf numFmtId="0" fontId="3" fillId="0" borderId="100" xfId="7296" applyFont="1" applyFill="1" applyBorder="1" applyAlignment="1">
      <alignment horizontal="center" textRotation="90"/>
    </xf>
    <xf numFmtId="0" fontId="3" fillId="0" borderId="107" xfId="7296" applyFont="1" applyFill="1" applyBorder="1" applyAlignment="1">
      <alignment horizontal="center" textRotation="90"/>
    </xf>
    <xf numFmtId="0" fontId="150" fillId="0" borderId="108" xfId="7296" applyFont="1" applyBorder="1" applyAlignment="1">
      <alignment horizontal="center" vertical="center"/>
    </xf>
    <xf numFmtId="0" fontId="150" fillId="0" borderId="13" xfId="7296" applyFont="1" applyBorder="1" applyAlignment="1">
      <alignment horizontal="center" vertical="center"/>
    </xf>
    <xf numFmtId="0" fontId="150" fillId="0" borderId="15" xfId="7296" applyFont="1" applyBorder="1" applyAlignment="1">
      <alignment horizontal="center" vertical="center"/>
    </xf>
    <xf numFmtId="0" fontId="213" fillId="0" borderId="108" xfId="7296" applyFont="1" applyBorder="1" applyAlignment="1">
      <alignment horizontal="center" vertical="center"/>
    </xf>
    <xf numFmtId="0" fontId="213" fillId="0" borderId="15" xfId="7296" applyFont="1" applyBorder="1" applyAlignment="1">
      <alignment horizontal="center" vertical="center"/>
    </xf>
    <xf numFmtId="0" fontId="154" fillId="0" borderId="100" xfId="0" applyFont="1" applyFill="1" applyBorder="1" applyAlignment="1">
      <alignment horizontal="center" textRotation="90" wrapText="1"/>
    </xf>
    <xf numFmtId="0" fontId="154" fillId="0" borderId="107" xfId="0" applyFont="1" applyFill="1" applyBorder="1" applyAlignment="1">
      <alignment horizontal="center" textRotation="90" wrapText="1"/>
    </xf>
    <xf numFmtId="0" fontId="3" fillId="0" borderId="100" xfId="0" applyFont="1" applyFill="1" applyBorder="1" applyAlignment="1">
      <alignment horizontal="center" textRotation="90" wrapText="1"/>
    </xf>
    <xf numFmtId="0" fontId="3" fillId="0" borderId="107" xfId="0" applyFont="1" applyFill="1" applyBorder="1" applyAlignment="1">
      <alignment horizontal="center" textRotation="90" wrapText="1"/>
    </xf>
    <xf numFmtId="0" fontId="3" fillId="0" borderId="100" xfId="0" applyFont="1" applyFill="1" applyBorder="1" applyAlignment="1">
      <alignment horizontal="center" textRotation="90"/>
    </xf>
    <xf numFmtId="0" fontId="3" fillId="0" borderId="107" xfId="0" applyFont="1" applyFill="1" applyBorder="1" applyAlignment="1">
      <alignment horizontal="center" textRotation="90"/>
    </xf>
    <xf numFmtId="0" fontId="150" fillId="0" borderId="108" xfId="0" applyFont="1" applyBorder="1" applyAlignment="1">
      <alignment horizontal="center" vertical="center"/>
    </xf>
    <xf numFmtId="0" fontId="150" fillId="0" borderId="13" xfId="0" applyFont="1" applyBorder="1" applyAlignment="1">
      <alignment horizontal="center" vertical="center"/>
    </xf>
    <xf numFmtId="0" fontId="150" fillId="0" borderId="122" xfId="0" applyFont="1" applyBorder="1" applyAlignment="1">
      <alignment horizontal="center" vertical="center"/>
    </xf>
    <xf numFmtId="0" fontId="213" fillId="0" borderId="125" xfId="0" applyFont="1" applyBorder="1" applyAlignment="1">
      <alignment horizontal="center" vertical="center"/>
    </xf>
    <xf numFmtId="0" fontId="213" fillId="0" borderId="122" xfId="0" applyFont="1" applyBorder="1" applyAlignment="1">
      <alignment horizontal="center" vertical="center"/>
    </xf>
    <xf numFmtId="0" fontId="154" fillId="0" borderId="100" xfId="3799" applyFont="1" applyBorder="1" applyAlignment="1">
      <alignment horizontal="center" vertical="center" wrapText="1"/>
    </xf>
    <xf numFmtId="0" fontId="154" fillId="0" borderId="106" xfId="3799" applyFont="1" applyBorder="1" applyAlignment="1">
      <alignment horizontal="center" vertical="center" wrapText="1"/>
    </xf>
    <xf numFmtId="0" fontId="154" fillId="0" borderId="107" xfId="3799" applyFont="1" applyBorder="1" applyAlignment="1">
      <alignment horizontal="center" vertical="center" wrapText="1"/>
    </xf>
    <xf numFmtId="0" fontId="154" fillId="0" borderId="99" xfId="3799" applyFont="1" applyBorder="1" applyAlignment="1">
      <alignment horizontal="center" vertical="center" wrapText="1"/>
    </xf>
    <xf numFmtId="0" fontId="170" fillId="0" borderId="99" xfId="3799" applyFont="1" applyBorder="1" applyAlignment="1">
      <alignment horizontal="center" vertical="center"/>
    </xf>
    <xf numFmtId="0" fontId="3" fillId="0" borderId="89" xfId="4218" applyFont="1" applyBorder="1" applyAlignment="1">
      <alignment horizontal="center" vertical="center"/>
    </xf>
    <xf numFmtId="0" fontId="3" fillId="0" borderId="13" xfId="4218" applyFont="1" applyBorder="1" applyAlignment="1">
      <alignment horizontal="center" vertical="center"/>
    </xf>
    <xf numFmtId="0" fontId="3" fillId="0" borderId="15" xfId="4218" applyFont="1" applyBorder="1" applyAlignment="1">
      <alignment horizontal="center" vertical="center"/>
    </xf>
    <xf numFmtId="0" fontId="3" fillId="0" borderId="85" xfId="4218" applyFont="1" applyBorder="1" applyAlignment="1">
      <alignment horizontal="center"/>
    </xf>
    <xf numFmtId="0" fontId="154" fillId="21" borderId="100" xfId="3799" applyFont="1" applyFill="1" applyBorder="1" applyAlignment="1">
      <alignment horizontal="center" vertical="center"/>
    </xf>
    <xf numFmtId="0" fontId="154" fillId="21" borderId="106" xfId="3799" applyFont="1" applyFill="1" applyBorder="1" applyAlignment="1">
      <alignment horizontal="center" vertical="center"/>
    </xf>
    <xf numFmtId="0" fontId="154" fillId="21" borderId="107" xfId="3799" applyFont="1" applyFill="1" applyBorder="1" applyAlignment="1">
      <alignment horizontal="center" vertical="center"/>
    </xf>
    <xf numFmtId="0" fontId="3" fillId="0" borderId="108" xfId="4218" applyFont="1" applyBorder="1" applyAlignment="1">
      <alignment horizontal="center" vertical="center"/>
    </xf>
    <xf numFmtId="166" fontId="150" fillId="19" borderId="58" xfId="821" applyNumberFormat="1" applyFont="1" applyFill="1" applyBorder="1" applyAlignment="1">
      <alignment horizontal="center" vertical="center"/>
    </xf>
    <xf numFmtId="166" fontId="150" fillId="19" borderId="57" xfId="821" applyNumberFormat="1" applyFont="1" applyFill="1" applyBorder="1" applyAlignment="1">
      <alignment horizontal="center" vertical="center"/>
    </xf>
    <xf numFmtId="166" fontId="150" fillId="19" borderId="59" xfId="821" applyNumberFormat="1" applyFont="1" applyFill="1" applyBorder="1" applyAlignment="1">
      <alignment horizontal="center" vertical="center"/>
    </xf>
    <xf numFmtId="166" fontId="183" fillId="31" borderId="99" xfId="821" applyNumberFormat="1" applyFont="1" applyFill="1" applyBorder="1" applyAlignment="1">
      <alignment horizontal="center" vertical="center"/>
    </xf>
    <xf numFmtId="166" fontId="183" fillId="31" borderId="35" xfId="821" applyNumberFormat="1" applyFont="1" applyFill="1" applyBorder="1" applyAlignment="1">
      <alignment horizontal="center" vertical="center"/>
    </xf>
    <xf numFmtId="166" fontId="183" fillId="31" borderId="68" xfId="821" applyNumberFormat="1" applyFont="1" applyFill="1" applyBorder="1" applyAlignment="1">
      <alignment horizontal="center" vertical="center"/>
    </xf>
    <xf numFmtId="166" fontId="183" fillId="31" borderId="76" xfId="821" applyNumberFormat="1" applyFont="1" applyFill="1" applyBorder="1" applyAlignment="1">
      <alignment horizontal="center" vertical="center"/>
    </xf>
    <xf numFmtId="166" fontId="183" fillId="31" borderId="31" xfId="821" applyNumberFormat="1" applyFont="1" applyFill="1" applyBorder="1" applyAlignment="1">
      <alignment horizontal="center" vertical="center"/>
    </xf>
    <xf numFmtId="166" fontId="183" fillId="31" borderId="62" xfId="821" applyNumberFormat="1" applyFont="1" applyFill="1" applyBorder="1" applyAlignment="1">
      <alignment horizontal="center" vertical="center"/>
    </xf>
    <xf numFmtId="166" fontId="183" fillId="31" borderId="63" xfId="821" applyNumberFormat="1" applyFont="1" applyFill="1" applyBorder="1" applyAlignment="1">
      <alignment horizontal="center" vertical="center"/>
    </xf>
    <xf numFmtId="166" fontId="183" fillId="31" borderId="98" xfId="821" applyNumberFormat="1" applyFont="1" applyFill="1" applyBorder="1" applyAlignment="1">
      <alignment horizontal="center" vertical="center"/>
    </xf>
    <xf numFmtId="166" fontId="183" fillId="31" borderId="29" xfId="821" applyNumberFormat="1" applyFont="1" applyFill="1" applyBorder="1" applyAlignment="1">
      <alignment horizontal="center" vertical="center"/>
    </xf>
    <xf numFmtId="166" fontId="183" fillId="31" borderId="27" xfId="821" applyNumberFormat="1" applyFont="1" applyFill="1" applyBorder="1" applyAlignment="1">
      <alignment horizontal="center" vertical="center"/>
    </xf>
    <xf numFmtId="166" fontId="183" fillId="31" borderId="61" xfId="821" applyNumberFormat="1" applyFont="1" applyFill="1" applyBorder="1" applyAlignment="1">
      <alignment horizontal="center" vertical="center"/>
    </xf>
    <xf numFmtId="166" fontId="183" fillId="31" borderId="52" xfId="821" applyNumberFormat="1" applyFont="1" applyFill="1" applyBorder="1" applyAlignment="1">
      <alignment horizontal="center" vertical="center"/>
    </xf>
    <xf numFmtId="166" fontId="183" fillId="31" borderId="42" xfId="821" applyNumberFormat="1" applyFont="1" applyFill="1" applyBorder="1" applyAlignment="1">
      <alignment horizontal="center" vertical="center"/>
    </xf>
    <xf numFmtId="166" fontId="183" fillId="31" borderId="34" xfId="821" applyNumberFormat="1" applyFont="1" applyFill="1" applyBorder="1" applyAlignment="1">
      <alignment horizontal="center" vertical="center"/>
    </xf>
    <xf numFmtId="0" fontId="183" fillId="31" borderId="27" xfId="43" applyFont="1" applyFill="1" applyBorder="1" applyAlignment="1">
      <alignment horizontal="center" vertical="center"/>
    </xf>
    <xf numFmtId="0" fontId="183" fillId="31" borderId="0" xfId="43" applyFont="1" applyFill="1" applyBorder="1" applyAlignment="1">
      <alignment horizontal="center" vertical="center"/>
    </xf>
    <xf numFmtId="0" fontId="196" fillId="31" borderId="16" xfId="43" applyFont="1" applyFill="1" applyBorder="1" applyAlignment="1">
      <alignment horizontal="center" vertical="center"/>
    </xf>
    <xf numFmtId="0" fontId="151" fillId="0" borderId="0" xfId="43" applyFont="1" applyAlignment="1">
      <alignment horizontal="left" vertical="center"/>
    </xf>
    <xf numFmtId="166" fontId="150" fillId="19" borderId="53" xfId="821" applyNumberFormat="1" applyFont="1" applyFill="1" applyBorder="1" applyAlignment="1">
      <alignment horizontal="center" vertical="center"/>
    </xf>
    <xf numFmtId="166" fontId="150" fillId="19" borderId="48" xfId="821" applyNumberFormat="1" applyFont="1" applyFill="1" applyBorder="1" applyAlignment="1">
      <alignment horizontal="center" vertical="center"/>
    </xf>
    <xf numFmtId="166" fontId="150" fillId="19" borderId="49" xfId="821" applyNumberFormat="1" applyFont="1" applyFill="1" applyBorder="1" applyAlignment="1">
      <alignment horizontal="center" vertical="center"/>
    </xf>
    <xf numFmtId="0" fontId="183" fillId="31" borderId="58" xfId="43" applyFont="1" applyFill="1" applyBorder="1" applyAlignment="1">
      <alignment horizontal="center" vertical="center"/>
    </xf>
    <xf numFmtId="0" fontId="196" fillId="31" borderId="52" xfId="43" applyFont="1" applyFill="1" applyBorder="1" applyAlignment="1">
      <alignment horizontal="center" vertical="center"/>
    </xf>
    <xf numFmtId="0" fontId="154" fillId="19" borderId="99" xfId="626" applyFont="1" applyFill="1" applyBorder="1" applyAlignment="1">
      <alignment horizontal="center"/>
    </xf>
    <xf numFmtId="0" fontId="248" fillId="32" borderId="99" xfId="2237" applyFont="1" applyFill="1" applyBorder="1" applyAlignment="1">
      <alignment horizontal="left" vertical="center"/>
    </xf>
    <xf numFmtId="0" fontId="248" fillId="32" borderId="99" xfId="2237" applyFont="1" applyFill="1" applyBorder="1" applyAlignment="1">
      <alignment horizontal="center" vertical="center"/>
    </xf>
    <xf numFmtId="0" fontId="163" fillId="32" borderId="99" xfId="2237" applyFont="1" applyFill="1" applyBorder="1" applyAlignment="1">
      <alignment horizontal="left" vertical="center"/>
    </xf>
    <xf numFmtId="0" fontId="163" fillId="32" borderId="99" xfId="2237" applyFont="1" applyFill="1" applyBorder="1" applyAlignment="1">
      <alignment horizontal="center" vertical="center"/>
    </xf>
    <xf numFmtId="0" fontId="163" fillId="32" borderId="99" xfId="0" applyFont="1" applyFill="1" applyBorder="1" applyAlignment="1">
      <alignment horizontal="center" vertical="center"/>
    </xf>
    <xf numFmtId="0" fontId="163" fillId="32" borderId="99" xfId="0" applyFont="1" applyFill="1" applyBorder="1" applyAlignment="1">
      <alignment horizontal="left" vertical="center"/>
    </xf>
    <xf numFmtId="0" fontId="234" fillId="0" borderId="99" xfId="2237" applyFont="1" applyFill="1" applyBorder="1" applyAlignment="1">
      <alignment horizontal="center" vertical="center" wrapText="1"/>
    </xf>
    <xf numFmtId="0" fontId="163" fillId="0" borderId="99" xfId="2237" applyFont="1" applyFill="1" applyBorder="1" applyAlignment="1">
      <alignment horizontal="center"/>
    </xf>
    <xf numFmtId="0" fontId="155" fillId="0" borderId="0" xfId="0" applyFont="1" applyBorder="1" applyAlignment="1">
      <alignment horizontal="left"/>
    </xf>
    <xf numFmtId="0" fontId="154" fillId="0" borderId="108" xfId="0" applyFont="1" applyBorder="1" applyAlignment="1">
      <alignment horizontal="center" vertical="center"/>
    </xf>
    <xf numFmtId="0" fontId="154" fillId="0" borderId="13" xfId="0" applyFont="1" applyBorder="1" applyAlignment="1">
      <alignment horizontal="center" vertical="center"/>
    </xf>
    <xf numFmtId="0" fontId="154" fillId="0" borderId="122" xfId="0" applyFont="1" applyBorder="1" applyAlignment="1">
      <alignment horizontal="center" vertical="center"/>
    </xf>
    <xf numFmtId="0" fontId="183" fillId="31" borderId="99" xfId="46" applyFont="1" applyFill="1" applyBorder="1" applyAlignment="1">
      <alignment horizontal="center" vertical="center"/>
    </xf>
    <xf numFmtId="0" fontId="3" fillId="29" borderId="100" xfId="7303" applyFont="1" applyFill="1" applyBorder="1" applyAlignment="1">
      <alignment horizontal="left"/>
    </xf>
    <xf numFmtId="0" fontId="3" fillId="29" borderId="107" xfId="7303" applyFont="1" applyFill="1" applyBorder="1" applyAlignment="1">
      <alignment horizontal="left"/>
    </xf>
    <xf numFmtId="0" fontId="154" fillId="41" borderId="99" xfId="7266" applyFont="1" applyFill="1" applyBorder="1" applyAlignment="1">
      <alignment horizontal="center"/>
    </xf>
    <xf numFmtId="0" fontId="154" fillId="26" borderId="99" xfId="7266" applyFont="1" applyFill="1" applyBorder="1" applyAlignment="1">
      <alignment horizontal="center"/>
    </xf>
    <xf numFmtId="0" fontId="3" fillId="29" borderId="99" xfId="7266" applyFont="1" applyFill="1" applyBorder="1" applyAlignment="1">
      <alignment horizontal="center"/>
    </xf>
    <xf numFmtId="0" fontId="3" fillId="29" borderId="100" xfId="7303" applyFont="1" applyFill="1" applyBorder="1" applyAlignment="1">
      <alignment horizontal="center"/>
    </xf>
    <xf numFmtId="0" fontId="3" fillId="29" borderId="106" xfId="7303" applyFont="1" applyFill="1" applyBorder="1" applyAlignment="1">
      <alignment horizontal="center"/>
    </xf>
    <xf numFmtId="0" fontId="3" fillId="29" borderId="107" xfId="7303" applyFont="1" applyFill="1" applyBorder="1" applyAlignment="1">
      <alignment horizontal="center"/>
    </xf>
    <xf numFmtId="0" fontId="3" fillId="29" borderId="99" xfId="7269" applyFont="1" applyFill="1" applyBorder="1" applyAlignment="1">
      <alignment horizontal="center" vertical="center"/>
    </xf>
    <xf numFmtId="0" fontId="154" fillId="41" borderId="99" xfId="7269" applyFont="1" applyFill="1" applyBorder="1" applyAlignment="1">
      <alignment horizontal="center"/>
    </xf>
    <xf numFmtId="0" fontId="154" fillId="26" borderId="99" xfId="7269" applyFont="1" applyFill="1" applyBorder="1" applyAlignment="1">
      <alignment horizontal="center"/>
    </xf>
    <xf numFmtId="0" fontId="3" fillId="29" borderId="99" xfId="7269" applyFont="1" applyFill="1" applyBorder="1" applyAlignment="1">
      <alignment horizontal="center"/>
    </xf>
    <xf numFmtId="0" fontId="3" fillId="0" borderId="99" xfId="7298" applyFont="1" applyBorder="1" applyAlignment="1">
      <alignment horizontal="center" vertical="center"/>
    </xf>
    <xf numFmtId="0" fontId="151" fillId="0" borderId="99" xfId="7298" applyFont="1" applyBorder="1" applyAlignment="1">
      <alignment horizontal="center"/>
    </xf>
    <xf numFmtId="0" fontId="151" fillId="0" borderId="100" xfId="7298" applyFont="1" applyBorder="1" applyAlignment="1">
      <alignment horizontal="center"/>
    </xf>
    <xf numFmtId="0" fontId="151" fillId="0" borderId="107" xfId="7298" applyFont="1" applyBorder="1" applyAlignment="1">
      <alignment horizontal="center"/>
    </xf>
    <xf numFmtId="14" fontId="151" fillId="0" borderId="99" xfId="7298" applyNumberFormat="1" applyFont="1" applyBorder="1" applyAlignment="1">
      <alignment horizontal="center" vertical="center" wrapText="1"/>
    </xf>
    <xf numFmtId="14" fontId="151" fillId="0" borderId="100" xfId="7298" applyNumberFormat="1" applyFont="1" applyBorder="1" applyAlignment="1">
      <alignment horizontal="center" vertical="center" wrapText="1"/>
    </xf>
    <xf numFmtId="14" fontId="151" fillId="0" borderId="107" xfId="7298" applyNumberFormat="1" applyFont="1" applyBorder="1" applyAlignment="1">
      <alignment horizontal="center" vertical="center" wrapText="1"/>
    </xf>
    <xf numFmtId="14" fontId="3" fillId="0" borderId="99" xfId="7298" applyNumberFormat="1" applyFont="1" applyBorder="1" applyAlignment="1">
      <alignment horizontal="center" vertical="center"/>
    </xf>
    <xf numFmtId="0" fontId="183" fillId="31" borderId="99" xfId="7299" applyFont="1" applyFill="1" applyBorder="1" applyAlignment="1">
      <alignment horizontal="center" vertical="center" wrapText="1"/>
    </xf>
    <xf numFmtId="0" fontId="183" fillId="31" borderId="99" xfId="7298" applyFont="1" applyFill="1" applyBorder="1" applyAlignment="1">
      <alignment horizontal="center" vertical="center"/>
    </xf>
    <xf numFmtId="0" fontId="183" fillId="31" borderId="99" xfId="7299" applyFont="1" applyFill="1" applyBorder="1" applyAlignment="1">
      <alignment horizontal="center" vertical="center"/>
    </xf>
    <xf numFmtId="0" fontId="183" fillId="31" borderId="99" xfId="7298" applyFont="1" applyFill="1" applyBorder="1" applyAlignment="1">
      <alignment horizontal="center" vertical="center" wrapText="1"/>
    </xf>
    <xf numFmtId="0" fontId="183" fillId="31" borderId="100" xfId="7299" applyFont="1" applyFill="1" applyBorder="1" applyAlignment="1">
      <alignment horizontal="center" vertical="center"/>
    </xf>
    <xf numFmtId="0" fontId="183" fillId="31" borderId="106" xfId="7299" applyFont="1" applyFill="1" applyBorder="1" applyAlignment="1">
      <alignment horizontal="center" vertical="center"/>
    </xf>
    <xf numFmtId="0" fontId="183" fillId="31" borderId="107" xfId="7299" applyFont="1" applyFill="1" applyBorder="1" applyAlignment="1">
      <alignment horizontal="center" vertical="center"/>
    </xf>
    <xf numFmtId="0" fontId="183" fillId="31" borderId="100" xfId="7299" applyFont="1" applyFill="1" applyBorder="1" applyAlignment="1">
      <alignment horizontal="center" vertical="center" wrapText="1"/>
    </xf>
    <xf numFmtId="0" fontId="183" fillId="31" borderId="106" xfId="7299" applyFont="1" applyFill="1" applyBorder="1" applyAlignment="1">
      <alignment horizontal="center" vertical="center" wrapText="1"/>
    </xf>
    <xf numFmtId="0" fontId="183" fillId="31" borderId="107" xfId="7299" applyFont="1" applyFill="1" applyBorder="1" applyAlignment="1">
      <alignment horizontal="center" vertical="center" wrapText="1"/>
    </xf>
    <xf numFmtId="0" fontId="3" fillId="0" borderId="99" xfId="7306" applyFont="1" applyBorder="1" applyAlignment="1">
      <alignment horizontal="center" vertical="center" wrapText="1"/>
    </xf>
    <xf numFmtId="0" fontId="211" fillId="0" borderId="0" xfId="7220" applyBorder="1" applyAlignment="1">
      <alignment horizontal="left" vertical="top" wrapText="1"/>
    </xf>
    <xf numFmtId="0" fontId="183" fillId="31" borderId="99" xfId="7220" applyFont="1" applyFill="1" applyBorder="1" applyAlignment="1">
      <alignment horizontal="center" vertical="top" wrapText="1"/>
    </xf>
    <xf numFmtId="0" fontId="151" fillId="0" borderId="100" xfId="7220" applyFont="1" applyBorder="1" applyAlignment="1">
      <alignment horizontal="center" vertical="center" wrapText="1"/>
    </xf>
    <xf numFmtId="0" fontId="151" fillId="0" borderId="107" xfId="7220" applyFont="1" applyBorder="1" applyAlignment="1">
      <alignment horizontal="center" vertical="center" wrapText="1"/>
    </xf>
    <xf numFmtId="0" fontId="151" fillId="18" borderId="88" xfId="0" applyFont="1" applyFill="1" applyBorder="1" applyAlignment="1">
      <alignment horizontal="center"/>
    </xf>
    <xf numFmtId="0" fontId="151" fillId="18" borderId="87" xfId="0" applyFont="1" applyFill="1" applyBorder="1" applyAlignment="1">
      <alignment horizontal="center"/>
    </xf>
    <xf numFmtId="0" fontId="151" fillId="18" borderId="10" xfId="0" applyFont="1" applyFill="1" applyBorder="1" applyAlignment="1">
      <alignment horizontal="center"/>
    </xf>
    <xf numFmtId="0" fontId="151" fillId="18" borderId="11" xfId="0" applyFont="1" applyFill="1" applyBorder="1" applyAlignment="1">
      <alignment horizontal="center"/>
    </xf>
    <xf numFmtId="0" fontId="151" fillId="18" borderId="12" xfId="0" applyFont="1" applyFill="1" applyBorder="1" applyAlignment="1">
      <alignment horizontal="center"/>
    </xf>
    <xf numFmtId="0" fontId="151" fillId="18" borderId="14" xfId="0" applyFont="1" applyFill="1" applyBorder="1" applyAlignment="1">
      <alignment horizontal="center"/>
    </xf>
    <xf numFmtId="0" fontId="150" fillId="18" borderId="82" xfId="0" applyFont="1" applyFill="1" applyBorder="1" applyAlignment="1">
      <alignment horizontal="center"/>
    </xf>
    <xf numFmtId="0" fontId="150" fillId="18" borderId="84" xfId="0" applyFont="1" applyFill="1" applyBorder="1" applyAlignment="1">
      <alignment horizontal="center"/>
    </xf>
    <xf numFmtId="0" fontId="150" fillId="18" borderId="98" xfId="0" applyFont="1" applyFill="1" applyBorder="1" applyAlignment="1">
      <alignment horizontal="center"/>
    </xf>
    <xf numFmtId="0" fontId="150" fillId="18" borderId="106" xfId="0" applyFont="1" applyFill="1" applyBorder="1" applyAlignment="1">
      <alignment horizontal="center"/>
    </xf>
    <xf numFmtId="0" fontId="150" fillId="18" borderId="83" xfId="0" applyFont="1" applyFill="1" applyBorder="1" applyAlignment="1">
      <alignment horizontal="center"/>
    </xf>
    <xf numFmtId="0" fontId="170" fillId="19" borderId="99" xfId="0" applyFont="1" applyFill="1" applyBorder="1" applyAlignment="1">
      <alignment horizontal="center" vertical="center"/>
    </xf>
    <xf numFmtId="0" fontId="208" fillId="0" borderId="0" xfId="0" applyFont="1" applyFill="1" applyBorder="1" applyAlignment="1">
      <alignment horizontal="center"/>
    </xf>
    <xf numFmtId="0" fontId="150" fillId="18" borderId="99" xfId="0" applyFont="1" applyFill="1" applyBorder="1" applyAlignment="1">
      <alignment horizontal="center" vertical="center"/>
    </xf>
    <xf numFmtId="0" fontId="150" fillId="18" borderId="77" xfId="0" applyFont="1" applyFill="1" applyBorder="1" applyAlignment="1">
      <alignment horizontal="center" vertical="center" wrapText="1"/>
    </xf>
    <xf numFmtId="0" fontId="150" fillId="18" borderId="13" xfId="0" applyFont="1" applyFill="1" applyBorder="1" applyAlignment="1">
      <alignment horizontal="center" vertical="center" wrapText="1"/>
    </xf>
    <xf numFmtId="0" fontId="150" fillId="18" borderId="15" xfId="0" applyFont="1" applyFill="1" applyBorder="1" applyAlignment="1">
      <alignment horizontal="center" vertical="center" wrapText="1"/>
    </xf>
    <xf numFmtId="0" fontId="170" fillId="19" borderId="77" xfId="0" applyFont="1" applyFill="1" applyBorder="1" applyAlignment="1">
      <alignment horizontal="center" vertical="center"/>
    </xf>
    <xf numFmtId="0" fontId="170" fillId="19" borderId="13" xfId="0" applyFont="1" applyFill="1" applyBorder="1" applyAlignment="1">
      <alignment horizontal="center" vertical="center"/>
    </xf>
    <xf numFmtId="0" fontId="170" fillId="19" borderId="15" xfId="0" applyFont="1" applyFill="1" applyBorder="1" applyAlignment="1">
      <alignment horizontal="center" vertical="center"/>
    </xf>
    <xf numFmtId="0" fontId="151" fillId="28" borderId="108" xfId="7293" applyFont="1" applyFill="1" applyBorder="1" applyAlignment="1">
      <alignment horizontal="center" vertical="center" wrapText="1"/>
    </xf>
    <xf numFmtId="0" fontId="151" fillId="28" borderId="15" xfId="7293" applyFont="1" applyFill="1" applyBorder="1" applyAlignment="1">
      <alignment horizontal="center" vertical="center" wrapText="1"/>
    </xf>
    <xf numFmtId="0" fontId="151" fillId="28" borderId="13" xfId="7293" applyFont="1" applyFill="1" applyBorder="1" applyAlignment="1">
      <alignment horizontal="center" vertical="center" wrapText="1"/>
    </xf>
    <xf numFmtId="0" fontId="151" fillId="28" borderId="99" xfId="7293" applyFont="1" applyFill="1" applyBorder="1" applyAlignment="1">
      <alignment horizontal="center" vertical="center" wrapText="1"/>
    </xf>
    <xf numFmtId="0" fontId="151" fillId="27" borderId="99" xfId="7293" applyFont="1" applyFill="1" applyBorder="1" applyAlignment="1">
      <alignment horizontal="center" vertical="center" wrapText="1"/>
    </xf>
    <xf numFmtId="0" fontId="150" fillId="0" borderId="99" xfId="7293" applyFont="1" applyBorder="1" applyAlignment="1">
      <alignment horizontal="center" vertical="center" textRotation="90" wrapText="1"/>
    </xf>
    <xf numFmtId="0" fontId="151" fillId="29" borderId="99" xfId="7293" applyFont="1" applyFill="1" applyBorder="1" applyAlignment="1">
      <alignment horizontal="center" vertical="center" wrapText="1"/>
    </xf>
    <xf numFmtId="0" fontId="151" fillId="21" borderId="99" xfId="7293" applyFont="1" applyFill="1" applyBorder="1" applyAlignment="1">
      <alignment horizontal="center" vertical="center" wrapText="1"/>
    </xf>
    <xf numFmtId="0" fontId="151" fillId="29" borderId="108" xfId="7293" applyFont="1" applyFill="1" applyBorder="1" applyAlignment="1">
      <alignment horizontal="center" vertical="center" wrapText="1"/>
    </xf>
    <xf numFmtId="0" fontId="151" fillId="29" borderId="15" xfId="7293" applyFont="1" applyFill="1" applyBorder="1" applyAlignment="1">
      <alignment horizontal="center" vertical="center" wrapText="1"/>
    </xf>
    <xf numFmtId="0" fontId="151" fillId="29" borderId="13" xfId="7293" applyFont="1" applyFill="1" applyBorder="1" applyAlignment="1">
      <alignment horizontal="center" vertical="center" wrapText="1"/>
    </xf>
    <xf numFmtId="0" fontId="151" fillId="27" borderId="108" xfId="7293" applyFont="1" applyFill="1" applyBorder="1" applyAlignment="1">
      <alignment horizontal="center" vertical="center" wrapText="1"/>
    </xf>
    <xf numFmtId="0" fontId="151" fillId="27" borderId="13" xfId="7293" applyFont="1" applyFill="1" applyBorder="1" applyAlignment="1">
      <alignment horizontal="center" vertical="center" wrapText="1"/>
    </xf>
    <xf numFmtId="0" fontId="151" fillId="27" borderId="15" xfId="7293" applyFont="1" applyFill="1" applyBorder="1" applyAlignment="1">
      <alignment horizontal="center" vertical="center" wrapText="1"/>
    </xf>
    <xf numFmtId="0" fontId="151" fillId="24" borderId="99" xfId="7293" applyFont="1" applyFill="1" applyBorder="1" applyAlignment="1">
      <alignment horizontal="center" vertical="center" wrapText="1"/>
    </xf>
    <xf numFmtId="0" fontId="151" fillId="20" borderId="99" xfId="7293" applyFont="1" applyFill="1" applyBorder="1" applyAlignment="1">
      <alignment horizontal="center" vertical="center" wrapText="1"/>
    </xf>
    <xf numFmtId="0" fontId="151" fillId="33" borderId="99" xfId="7293" applyFont="1" applyFill="1" applyBorder="1" applyAlignment="1">
      <alignment horizontal="center" vertical="center" wrapText="1"/>
    </xf>
    <xf numFmtId="0" fontId="151" fillId="21" borderId="99" xfId="7293" applyFont="1" applyFill="1" applyBorder="1" applyAlignment="1">
      <alignment horizontal="left" vertical="center" wrapText="1"/>
    </xf>
    <xf numFmtId="0" fontId="151" fillId="0" borderId="99" xfId="2237" applyFont="1" applyBorder="1" applyAlignment="1">
      <alignment horizontal="left" vertical="center" wrapText="1"/>
    </xf>
    <xf numFmtId="0" fontId="151" fillId="21" borderId="108" xfId="7293" applyFont="1" applyFill="1" applyBorder="1" applyAlignment="1">
      <alignment horizontal="center" vertical="center" wrapText="1"/>
    </xf>
    <xf numFmtId="0" fontId="151" fillId="21" borderId="15" xfId="7293" applyFont="1" applyFill="1" applyBorder="1" applyAlignment="1">
      <alignment horizontal="center" vertical="center" wrapText="1"/>
    </xf>
    <xf numFmtId="0" fontId="150" fillId="21" borderId="99" xfId="7293" applyFont="1" applyFill="1" applyBorder="1" applyAlignment="1">
      <alignment horizontal="center" vertical="center" wrapText="1"/>
    </xf>
    <xf numFmtId="0" fontId="150" fillId="21" borderId="100" xfId="7293" applyFont="1" applyFill="1" applyBorder="1" applyAlignment="1">
      <alignment horizontal="center" vertical="center" wrapText="1"/>
    </xf>
    <xf numFmtId="0" fontId="150" fillId="21" borderId="106" xfId="7293" applyFont="1" applyFill="1" applyBorder="1" applyAlignment="1">
      <alignment horizontal="center" vertical="center" wrapText="1"/>
    </xf>
    <xf numFmtId="0" fontId="150" fillId="21" borderId="107" xfId="7293" applyFont="1" applyFill="1" applyBorder="1" applyAlignment="1">
      <alignment horizontal="center" vertical="center" wrapText="1"/>
    </xf>
    <xf numFmtId="182" fontId="151" fillId="29" borderId="99" xfId="7293" applyNumberFormat="1" applyFont="1" applyFill="1" applyBorder="1" applyAlignment="1">
      <alignment horizontal="center" vertical="center" wrapText="1"/>
    </xf>
    <xf numFmtId="0" fontId="151" fillId="28" borderId="99" xfId="7293" applyFont="1" applyFill="1" applyBorder="1" applyAlignment="1">
      <alignment horizontal="left" vertical="center" wrapText="1"/>
    </xf>
    <xf numFmtId="182" fontId="151" fillId="28" borderId="99" xfId="7293" applyNumberFormat="1" applyFont="1" applyFill="1" applyBorder="1" applyAlignment="1">
      <alignment horizontal="center" vertical="center" wrapText="1"/>
    </xf>
    <xf numFmtId="0" fontId="151" fillId="29" borderId="99" xfId="7293" applyFont="1" applyFill="1" applyBorder="1" applyAlignment="1">
      <alignment horizontal="left" vertical="center" wrapText="1"/>
    </xf>
    <xf numFmtId="0" fontId="151" fillId="27" borderId="99" xfId="7293" applyFont="1" applyFill="1" applyBorder="1" applyAlignment="1">
      <alignment horizontal="left" vertical="center" wrapText="1"/>
    </xf>
    <xf numFmtId="0" fontId="151" fillId="0" borderId="99" xfId="2237" applyFont="1" applyBorder="1" applyAlignment="1">
      <alignment horizontal="center" vertical="center" wrapText="1"/>
    </xf>
    <xf numFmtId="0" fontId="151" fillId="0" borderId="63" xfId="7293" applyFont="1" applyBorder="1" applyAlignment="1">
      <alignment horizontal="left" vertical="center" wrapText="1"/>
    </xf>
    <xf numFmtId="0" fontId="151" fillId="28" borderId="99" xfId="2237" applyFont="1" applyFill="1" applyBorder="1" applyAlignment="1">
      <alignment horizontal="center" vertical="center" wrapText="1"/>
    </xf>
    <xf numFmtId="0" fontId="151" fillId="21" borderId="99" xfId="7293" applyFont="1" applyFill="1" applyBorder="1" applyAlignment="1">
      <alignment vertical="center" wrapText="1"/>
    </xf>
    <xf numFmtId="0" fontId="151" fillId="0" borderId="99" xfId="2237" applyFont="1" applyBorder="1" applyAlignment="1">
      <alignment vertical="center" wrapText="1"/>
    </xf>
    <xf numFmtId="182" fontId="151" fillId="27" borderId="99" xfId="7293" applyNumberFormat="1" applyFont="1" applyFill="1" applyBorder="1" applyAlignment="1">
      <alignment horizontal="center" vertical="center" wrapText="1"/>
    </xf>
    <xf numFmtId="0" fontId="151" fillId="33" borderId="99" xfId="7293" applyFont="1" applyFill="1" applyBorder="1" applyAlignment="1">
      <alignment horizontal="left" vertical="center" wrapText="1"/>
    </xf>
    <xf numFmtId="0" fontId="151" fillId="24" borderId="99" xfId="7293" applyFont="1" applyFill="1" applyBorder="1" applyAlignment="1">
      <alignment horizontal="left" vertical="center" wrapText="1"/>
    </xf>
    <xf numFmtId="0" fontId="151" fillId="20" borderId="99" xfId="7293" applyFont="1" applyFill="1" applyBorder="1" applyAlignment="1">
      <alignment horizontal="left" vertical="center" wrapText="1"/>
    </xf>
    <xf numFmtId="0" fontId="151" fillId="20" borderId="108" xfId="7293" applyFont="1" applyFill="1" applyBorder="1" applyAlignment="1">
      <alignment horizontal="center" vertical="center" wrapText="1"/>
    </xf>
    <xf numFmtId="0" fontId="151" fillId="20" borderId="13" xfId="7293" applyFont="1" applyFill="1" applyBorder="1" applyAlignment="1">
      <alignment horizontal="center" vertical="center" wrapText="1"/>
    </xf>
    <xf numFmtId="0" fontId="151" fillId="20" borderId="15" xfId="7293" applyFont="1" applyFill="1" applyBorder="1" applyAlignment="1">
      <alignment horizontal="center" vertical="center" wrapText="1"/>
    </xf>
    <xf numFmtId="0" fontId="151" fillId="28" borderId="99" xfId="2237" applyFont="1" applyFill="1" applyBorder="1" applyAlignment="1">
      <alignment horizontal="left" vertical="center" wrapText="1"/>
    </xf>
    <xf numFmtId="0" fontId="151" fillId="20" borderId="108" xfId="7293" applyFont="1" applyFill="1" applyBorder="1" applyAlignment="1">
      <alignment horizontal="left" vertical="center" wrapText="1"/>
    </xf>
    <xf numFmtId="0" fontId="151" fillId="20" borderId="13" xfId="7293" applyFont="1" applyFill="1" applyBorder="1" applyAlignment="1">
      <alignment horizontal="left" vertical="center" wrapText="1"/>
    </xf>
    <xf numFmtId="0" fontId="151" fillId="20" borderId="15" xfId="7293" applyFont="1" applyFill="1" applyBorder="1" applyAlignment="1">
      <alignment horizontal="left" vertical="center" wrapText="1"/>
    </xf>
    <xf numFmtId="0" fontId="151" fillId="0" borderId="13" xfId="2237" applyFont="1" applyBorder="1" applyAlignment="1">
      <alignment horizontal="left" vertical="center" wrapText="1"/>
    </xf>
    <xf numFmtId="0" fontId="152" fillId="0" borderId="99" xfId="0" applyFont="1" applyBorder="1" applyAlignment="1">
      <alignment horizontal="left" vertical="center"/>
    </xf>
    <xf numFmtId="178" fontId="231" fillId="31" borderId="99" xfId="0" applyNumberFormat="1" applyFont="1" applyFill="1" applyBorder="1" applyAlignment="1">
      <alignment horizontal="center" vertical="center" wrapText="1"/>
    </xf>
    <xf numFmtId="178" fontId="159" fillId="19" borderId="99" xfId="0" applyNumberFormat="1" applyFont="1" applyFill="1" applyBorder="1" applyAlignment="1">
      <alignment horizontal="center" vertical="center" wrapText="1"/>
    </xf>
    <xf numFmtId="0" fontId="152" fillId="0" borderId="99" xfId="0" applyFont="1" applyFill="1" applyBorder="1" applyAlignment="1">
      <alignment horizontal="left" vertical="center"/>
    </xf>
    <xf numFmtId="0" fontId="160" fillId="0" borderId="110" xfId="0" applyFont="1" applyBorder="1" applyAlignment="1">
      <alignment horizontal="left" vertical="center" wrapText="1"/>
    </xf>
    <xf numFmtId="0" fontId="151" fillId="0" borderId="89" xfId="0" applyFont="1" applyFill="1" applyBorder="1" applyAlignment="1">
      <alignment horizontal="center" vertical="center" wrapText="1"/>
    </xf>
    <xf numFmtId="0" fontId="151" fillId="0" borderId="15" xfId="0" applyFont="1" applyFill="1" applyBorder="1" applyAlignment="1">
      <alignment horizontal="center" vertical="center" wrapText="1"/>
    </xf>
    <xf numFmtId="0" fontId="3" fillId="0" borderId="89"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5" xfId="0" applyFont="1" applyFill="1" applyBorder="1" applyAlignment="1">
      <alignment horizontal="center" vertical="center" wrapText="1"/>
    </xf>
    <xf numFmtId="15" fontId="3" fillId="0" borderId="89" xfId="0" applyNumberFormat="1" applyFont="1" applyFill="1" applyBorder="1" applyAlignment="1">
      <alignment horizontal="center" vertical="center" wrapText="1"/>
    </xf>
    <xf numFmtId="0" fontId="164" fillId="0" borderId="0" xfId="0" applyFont="1" applyBorder="1" applyAlignment="1">
      <alignment horizontal="left" vertical="center" wrapText="1"/>
    </xf>
    <xf numFmtId="0" fontId="154" fillId="32" borderId="100" xfId="7240" applyFont="1" applyFill="1" applyBorder="1" applyAlignment="1">
      <alignment horizontal="center" vertical="center" wrapText="1"/>
    </xf>
    <xf numFmtId="0" fontId="154" fillId="32" borderId="106" xfId="7240" applyFont="1" applyFill="1" applyBorder="1" applyAlignment="1">
      <alignment horizontal="center" vertical="center" wrapText="1"/>
    </xf>
    <xf numFmtId="0" fontId="154" fillId="32" borderId="107" xfId="7240" applyFont="1" applyFill="1" applyBorder="1" applyAlignment="1">
      <alignment horizontal="center" vertical="center" wrapText="1"/>
    </xf>
    <xf numFmtId="0" fontId="154" fillId="0" borderId="100" xfId="7240" applyFont="1" applyFill="1" applyBorder="1" applyAlignment="1">
      <alignment horizontal="center" vertical="center" wrapText="1"/>
    </xf>
    <xf numFmtId="0" fontId="154" fillId="0" borderId="106" xfId="7240" applyFont="1" applyFill="1" applyBorder="1" applyAlignment="1">
      <alignment horizontal="center" vertical="center" wrapText="1"/>
    </xf>
    <xf numFmtId="0" fontId="154" fillId="0" borderId="107" xfId="7240" applyFont="1" applyFill="1" applyBorder="1" applyAlignment="1">
      <alignment horizontal="center" vertical="center" wrapText="1"/>
    </xf>
    <xf numFmtId="0" fontId="154" fillId="0" borderId="98" xfId="7240" applyFont="1" applyFill="1" applyBorder="1" applyAlignment="1">
      <alignment horizontal="center" vertical="center" wrapText="1"/>
    </xf>
    <xf numFmtId="0" fontId="154" fillId="0" borderId="102" xfId="7240" applyFont="1" applyFill="1" applyBorder="1" applyAlignment="1">
      <alignment horizontal="center" vertical="center" wrapText="1"/>
    </xf>
    <xf numFmtId="15" fontId="3" fillId="0" borderId="89" xfId="7240" applyNumberFormat="1" applyFont="1" applyFill="1" applyBorder="1" applyAlignment="1">
      <alignment horizontal="center" vertical="center" wrapText="1"/>
    </xf>
    <xf numFmtId="0" fontId="3" fillId="0" borderId="89" xfId="7240" applyFont="1" applyFill="1" applyBorder="1" applyAlignment="1">
      <alignment horizontal="center" vertical="center" wrapText="1"/>
    </xf>
    <xf numFmtId="0" fontId="3" fillId="0" borderId="13" xfId="7240" applyFont="1" applyFill="1" applyBorder="1" applyAlignment="1">
      <alignment horizontal="center" vertical="center" wrapText="1"/>
    </xf>
    <xf numFmtId="0" fontId="3" fillId="0" borderId="15" xfId="7240" applyFont="1" applyFill="1" applyBorder="1" applyAlignment="1">
      <alignment horizontal="center" vertical="center" wrapText="1"/>
    </xf>
    <xf numFmtId="8" fontId="3" fillId="0" borderId="89" xfId="7240" applyNumberFormat="1" applyFont="1" applyBorder="1" applyAlignment="1">
      <alignment horizontal="center" vertical="center" wrapText="1"/>
    </xf>
    <xf numFmtId="8" fontId="3" fillId="0" borderId="13" xfId="7240" applyNumberFormat="1" applyFont="1" applyBorder="1" applyAlignment="1">
      <alignment horizontal="center" vertical="center" wrapText="1"/>
    </xf>
    <xf numFmtId="8" fontId="3" fillId="0" borderId="15" xfId="7240" applyNumberFormat="1" applyFont="1" applyBorder="1" applyAlignment="1">
      <alignment horizontal="center" vertical="center" wrapText="1"/>
    </xf>
    <xf numFmtId="15" fontId="3" fillId="0" borderId="95" xfId="7240" applyNumberFormat="1" applyFont="1" applyBorder="1" applyAlignment="1">
      <alignment horizontal="center" vertical="center" wrapText="1"/>
    </xf>
    <xf numFmtId="0" fontId="3" fillId="0" borderId="95" xfId="7240" applyFont="1" applyFill="1" applyBorder="1" applyAlignment="1">
      <alignment horizontal="center" vertical="center" wrapText="1"/>
    </xf>
    <xf numFmtId="0" fontId="3" fillId="0" borderId="95" xfId="7240" applyFont="1" applyBorder="1" applyAlignment="1">
      <alignment horizontal="center" vertical="center" wrapText="1"/>
    </xf>
    <xf numFmtId="0" fontId="3" fillId="0" borderId="95" xfId="7240" applyFont="1" applyBorder="1" applyAlignment="1">
      <alignment horizontal="left" vertical="center" wrapText="1"/>
    </xf>
    <xf numFmtId="0" fontId="3" fillId="0" borderId="95" xfId="7240" applyFont="1" applyBorder="1" applyAlignment="1">
      <alignment horizontal="justify" vertical="center" wrapText="1"/>
    </xf>
    <xf numFmtId="0" fontId="183" fillId="31" borderId="95" xfId="7240" applyFont="1" applyFill="1" applyBorder="1" applyAlignment="1">
      <alignment horizontal="center" vertical="center" wrapText="1"/>
    </xf>
    <xf numFmtId="0" fontId="3" fillId="0" borderId="89" xfId="7240" applyFont="1" applyBorder="1" applyAlignment="1">
      <alignment horizontal="center" vertical="center" wrapText="1"/>
    </xf>
    <xf numFmtId="0" fontId="3" fillId="0" borderId="13" xfId="7240" applyFont="1" applyBorder="1" applyAlignment="1">
      <alignment horizontal="center" vertical="center" wrapText="1"/>
    </xf>
    <xf numFmtId="0" fontId="3" fillId="0" borderId="15" xfId="7240" applyFont="1" applyBorder="1" applyAlignment="1">
      <alignment horizontal="center" vertical="center" wrapText="1"/>
    </xf>
    <xf numFmtId="0" fontId="154" fillId="0" borderId="101" xfId="7240" applyFont="1" applyFill="1" applyBorder="1" applyAlignment="1">
      <alignment horizontal="center" vertical="center" wrapText="1"/>
    </xf>
    <xf numFmtId="9" fontId="3" fillId="0" borderId="89" xfId="7240" applyNumberFormat="1" applyFont="1" applyFill="1" applyBorder="1" applyAlignment="1">
      <alignment horizontal="center" vertical="center" wrapText="1"/>
    </xf>
    <xf numFmtId="8" fontId="3" fillId="0" borderId="95" xfId="7240" applyNumberFormat="1" applyFont="1" applyBorder="1" applyAlignment="1">
      <alignment horizontal="center" vertical="center" wrapText="1"/>
    </xf>
    <xf numFmtId="0" fontId="3" fillId="0" borderId="100" xfId="7240" applyFont="1" applyFill="1" applyBorder="1" applyAlignment="1">
      <alignment horizontal="center" vertical="center" wrapText="1"/>
    </xf>
    <xf numFmtId="0" fontId="3" fillId="0" borderId="98" xfId="7240" applyFont="1" applyFill="1" applyBorder="1" applyAlignment="1">
      <alignment horizontal="center" vertical="center" wrapText="1"/>
    </xf>
    <xf numFmtId="0" fontId="3" fillId="0" borderId="101" xfId="7240" applyFont="1" applyFill="1" applyBorder="1" applyAlignment="1">
      <alignment horizontal="center" vertical="center" wrapText="1"/>
    </xf>
    <xf numFmtId="15" fontId="3" fillId="0" borderId="95" xfId="7240" applyNumberFormat="1" applyFont="1" applyFill="1" applyBorder="1" applyAlignment="1">
      <alignment horizontal="center" vertical="center" wrapText="1"/>
    </xf>
    <xf numFmtId="0" fontId="154" fillId="0" borderId="125" xfId="59" applyFont="1" applyFill="1" applyBorder="1" applyAlignment="1">
      <alignment horizontal="center" vertical="center"/>
    </xf>
    <xf numFmtId="0" fontId="154" fillId="0" borderId="13" xfId="59" applyFont="1" applyFill="1" applyBorder="1" applyAlignment="1">
      <alignment horizontal="center" vertical="center"/>
    </xf>
    <xf numFmtId="0" fontId="154" fillId="0" borderId="122" xfId="59" applyFont="1" applyFill="1" applyBorder="1" applyAlignment="1">
      <alignment horizontal="center" vertical="center"/>
    </xf>
    <xf numFmtId="0" fontId="150" fillId="0" borderId="99" xfId="59" applyFont="1" applyBorder="1" applyAlignment="1">
      <alignment horizontal="center" vertical="center"/>
    </xf>
    <xf numFmtId="0" fontId="150" fillId="0" borderId="99" xfId="59" applyFont="1" applyFill="1" applyBorder="1" applyAlignment="1">
      <alignment horizontal="center" vertical="center"/>
    </xf>
    <xf numFmtId="0" fontId="210" fillId="0" borderId="0" xfId="59" applyFont="1" applyAlignment="1">
      <alignment horizontal="left" wrapText="1"/>
    </xf>
    <xf numFmtId="0" fontId="203" fillId="0" borderId="0" xfId="0" applyFont="1" applyBorder="1" applyAlignment="1">
      <alignment horizontal="left" wrapText="1"/>
    </xf>
    <xf numFmtId="3" fontId="183" fillId="36" borderId="100" xfId="370" applyNumberFormat="1" applyFont="1" applyFill="1" applyBorder="1" applyAlignment="1">
      <alignment horizontal="center" vertical="center"/>
    </xf>
    <xf numFmtId="3" fontId="183" fillId="36" borderId="106" xfId="370" applyNumberFormat="1" applyFont="1" applyFill="1" applyBorder="1" applyAlignment="1">
      <alignment horizontal="center" vertical="center"/>
    </xf>
    <xf numFmtId="3" fontId="183" fillId="36" borderId="107" xfId="370" applyNumberFormat="1" applyFont="1" applyFill="1" applyBorder="1" applyAlignment="1">
      <alignment horizontal="center" vertical="center"/>
    </xf>
    <xf numFmtId="0" fontId="154" fillId="19" borderId="106" xfId="59" applyFont="1" applyFill="1" applyBorder="1" applyAlignment="1">
      <alignment horizontal="center" vertical="center"/>
    </xf>
    <xf numFmtId="0" fontId="151" fillId="0" borderId="111" xfId="59" applyFont="1" applyBorder="1" applyAlignment="1">
      <alignment horizontal="center" wrapText="1"/>
    </xf>
    <xf numFmtId="0" fontId="151" fillId="0" borderId="120" xfId="59" applyFont="1" applyBorder="1" applyAlignment="1">
      <alignment horizontal="center" wrapText="1"/>
    </xf>
    <xf numFmtId="0" fontId="151" fillId="0" borderId="112" xfId="59" applyFont="1" applyBorder="1" applyAlignment="1">
      <alignment horizontal="center" wrapText="1"/>
    </xf>
    <xf numFmtId="0" fontId="151" fillId="0" borderId="113" xfId="0" applyFont="1" applyBorder="1" applyAlignment="1">
      <alignment horizontal="center" wrapText="1"/>
    </xf>
    <xf numFmtId="0" fontId="151" fillId="0" borderId="121" xfId="0" applyFont="1" applyBorder="1" applyAlignment="1">
      <alignment horizontal="center" wrapText="1"/>
    </xf>
    <xf numFmtId="0" fontId="151" fillId="0" borderId="114" xfId="0" applyFont="1" applyBorder="1" applyAlignment="1">
      <alignment horizontal="center" wrapText="1"/>
    </xf>
    <xf numFmtId="165" fontId="123" fillId="0" borderId="0" xfId="3940" applyFont="1" applyFill="1" applyBorder="1" applyAlignment="1">
      <alignment horizontal="center" vertical="center"/>
    </xf>
    <xf numFmtId="0" fontId="213" fillId="0" borderId="99" xfId="0" applyFont="1" applyBorder="1" applyAlignment="1">
      <alignment horizontal="center" vertical="center" wrapText="1"/>
    </xf>
    <xf numFmtId="0" fontId="183" fillId="36" borderId="99" xfId="7223" applyFont="1" applyFill="1" applyBorder="1" applyAlignment="1">
      <alignment horizontal="center"/>
    </xf>
    <xf numFmtId="0" fontId="152" fillId="0" borderId="99" xfId="7223" applyFont="1" applyBorder="1" applyAlignment="1">
      <alignment horizontal="left"/>
    </xf>
    <xf numFmtId="0" fontId="3" fillId="0" borderId="99" xfId="7223" applyFont="1" applyFill="1" applyBorder="1" applyAlignment="1">
      <alignment horizontal="left"/>
    </xf>
    <xf numFmtId="0" fontId="152" fillId="0" borderId="99" xfId="7223" applyFont="1" applyFill="1" applyBorder="1" applyAlignment="1">
      <alignment horizontal="left"/>
    </xf>
    <xf numFmtId="0" fontId="3" fillId="0" borderId="99" xfId="7223" applyFont="1" applyBorder="1" applyAlignment="1">
      <alignment horizontal="left"/>
    </xf>
    <xf numFmtId="0" fontId="183" fillId="36" borderId="89" xfId="7223" applyFont="1" applyFill="1" applyBorder="1" applyAlignment="1">
      <alignment horizontal="center" vertical="center" wrapText="1"/>
    </xf>
    <xf numFmtId="0" fontId="183" fillId="36" borderId="13" xfId="7223" applyFont="1" applyFill="1" applyBorder="1" applyAlignment="1">
      <alignment horizontal="center" vertical="center" wrapText="1"/>
    </xf>
    <xf numFmtId="0" fontId="183" fillId="36" borderId="15" xfId="7223" applyFont="1" applyFill="1" applyBorder="1" applyAlignment="1">
      <alignment horizontal="center" vertical="center" wrapText="1"/>
    </xf>
    <xf numFmtId="0" fontId="183" fillId="36" borderId="99" xfId="7223" applyFont="1" applyFill="1" applyBorder="1" applyAlignment="1">
      <alignment horizontal="center" vertical="center"/>
    </xf>
    <xf numFmtId="0" fontId="154" fillId="0" borderId="0" xfId="7290" applyFont="1" applyAlignment="1">
      <alignment horizontal="left"/>
    </xf>
    <xf numFmtId="0" fontId="246" fillId="0" borderId="0" xfId="32" applyFont="1" applyAlignment="1" applyProtection="1">
      <alignment horizontal="left"/>
    </xf>
    <xf numFmtId="0" fontId="155" fillId="0" borderId="0" xfId="7290" applyFont="1" applyAlignment="1">
      <alignment horizontal="left"/>
    </xf>
    <xf numFmtId="0" fontId="154" fillId="0" borderId="0" xfId="7290" applyFont="1" applyBorder="1" applyAlignment="1">
      <alignment horizontal="left"/>
    </xf>
    <xf numFmtId="0" fontId="150" fillId="0" borderId="0" xfId="7290" applyFont="1" applyBorder="1" applyAlignment="1">
      <alignment horizontal="left"/>
    </xf>
    <xf numFmtId="0" fontId="160" fillId="0" borderId="0" xfId="7223" applyFont="1" applyAlignment="1">
      <alignment horizontal="left" vertical="top" wrapText="1"/>
    </xf>
    <xf numFmtId="9" fontId="183" fillId="0" borderId="0" xfId="3378" applyFont="1" applyFill="1" applyBorder="1" applyAlignment="1">
      <alignment horizontal="center" vertical="center"/>
    </xf>
    <xf numFmtId="0" fontId="150" fillId="0" borderId="0" xfId="59" applyFont="1" applyFill="1" applyBorder="1" applyAlignment="1">
      <alignment horizontal="center"/>
    </xf>
    <xf numFmtId="184" fontId="183" fillId="42" borderId="99" xfId="59" applyNumberFormat="1" applyFont="1" applyFill="1" applyBorder="1" applyAlignment="1">
      <alignment horizontal="center"/>
    </xf>
    <xf numFmtId="0" fontId="151" fillId="0" borderId="99" xfId="59" applyFont="1" applyBorder="1" applyAlignment="1">
      <alignment horizontal="left" vertical="center"/>
    </xf>
    <xf numFmtId="187" fontId="154" fillId="0" borderId="99" xfId="59" applyNumberFormat="1" applyFont="1" applyFill="1" applyBorder="1" applyAlignment="1">
      <alignment horizontal="center" vertical="center"/>
    </xf>
    <xf numFmtId="0" fontId="151" fillId="0" borderId="99" xfId="59" applyFont="1" applyFill="1" applyBorder="1" applyAlignment="1">
      <alignment horizontal="left" vertical="center"/>
    </xf>
    <xf numFmtId="184" fontId="151" fillId="0" borderId="99" xfId="59" applyNumberFormat="1" applyFont="1" applyFill="1" applyBorder="1" applyAlignment="1">
      <alignment horizontal="center"/>
    </xf>
    <xf numFmtId="184" fontId="151" fillId="0" borderId="100" xfId="59" applyNumberFormat="1" applyFont="1" applyFill="1" applyBorder="1" applyAlignment="1">
      <alignment horizontal="center"/>
    </xf>
    <xf numFmtId="184" fontId="151" fillId="0" borderId="102" xfId="59" applyNumberFormat="1" applyFont="1" applyFill="1" applyBorder="1" applyAlignment="1">
      <alignment horizontal="center"/>
    </xf>
    <xf numFmtId="0" fontId="183" fillId="42" borderId="100" xfId="59" applyFont="1" applyFill="1" applyBorder="1" applyAlignment="1">
      <alignment horizontal="center" vertical="center"/>
    </xf>
    <xf numFmtId="0" fontId="183" fillId="42" borderId="107" xfId="59" applyFont="1" applyFill="1" applyBorder="1" applyAlignment="1">
      <alignment horizontal="center" vertical="center"/>
    </xf>
    <xf numFmtId="184" fontId="151" fillId="0" borderId="99" xfId="59" applyNumberFormat="1" applyFont="1" applyFill="1" applyBorder="1" applyAlignment="1">
      <alignment horizontal="center" vertical="center"/>
    </xf>
    <xf numFmtId="184" fontId="183" fillId="36" borderId="99" xfId="59" applyNumberFormat="1" applyFont="1" applyFill="1" applyBorder="1" applyAlignment="1">
      <alignment horizontal="center" vertical="center"/>
    </xf>
    <xf numFmtId="0" fontId="183" fillId="36" borderId="99" xfId="59" applyFont="1" applyFill="1" applyBorder="1" applyAlignment="1">
      <alignment horizontal="center"/>
    </xf>
    <xf numFmtId="0" fontId="150" fillId="0" borderId="0" xfId="59" applyFont="1" applyAlignment="1">
      <alignment horizontal="left"/>
    </xf>
    <xf numFmtId="0" fontId="151" fillId="0" borderId="89" xfId="59" applyFont="1" applyBorder="1" applyAlignment="1">
      <alignment horizontal="left" vertical="center"/>
    </xf>
    <xf numFmtId="0" fontId="151" fillId="0" borderId="13" xfId="59" applyFont="1" applyBorder="1" applyAlignment="1">
      <alignment horizontal="left" vertical="center"/>
    </xf>
    <xf numFmtId="0" fontId="151" fillId="0" borderId="15" xfId="59" applyFont="1" applyBorder="1" applyAlignment="1">
      <alignment horizontal="left" vertical="center"/>
    </xf>
    <xf numFmtId="0" fontId="151" fillId="0" borderId="108" xfId="59" applyFont="1" applyBorder="1" applyAlignment="1">
      <alignment horizontal="left" vertical="center"/>
    </xf>
    <xf numFmtId="0" fontId="151" fillId="0" borderId="108" xfId="59" applyFont="1" applyBorder="1" applyAlignment="1">
      <alignment horizontal="center" vertical="center" wrapText="1"/>
    </xf>
    <xf numFmtId="0" fontId="151" fillId="0" borderId="13" xfId="59" applyFont="1" applyBorder="1" applyAlignment="1">
      <alignment horizontal="center" vertical="center" wrapText="1"/>
    </xf>
    <xf numFmtId="0" fontId="151" fillId="0" borderId="15" xfId="59" applyFont="1" applyBorder="1" applyAlignment="1">
      <alignment horizontal="center" vertical="center" wrapText="1"/>
    </xf>
    <xf numFmtId="184" fontId="183" fillId="36" borderId="100" xfId="59" applyNumberFormat="1" applyFont="1" applyFill="1" applyBorder="1" applyAlignment="1">
      <alignment horizontal="center" vertical="center"/>
    </xf>
    <xf numFmtId="184" fontId="183" fillId="36" borderId="106" xfId="59" applyNumberFormat="1" applyFont="1" applyFill="1" applyBorder="1" applyAlignment="1">
      <alignment horizontal="center" vertical="center"/>
    </xf>
    <xf numFmtId="184" fontId="183" fillId="36" borderId="107" xfId="59" applyNumberFormat="1" applyFont="1" applyFill="1" applyBorder="1" applyAlignment="1">
      <alignment horizontal="center" vertical="center"/>
    </xf>
    <xf numFmtId="184" fontId="3" fillId="0" borderId="100" xfId="59" applyNumberFormat="1" applyFont="1" applyFill="1" applyBorder="1" applyAlignment="1">
      <alignment horizontal="center" vertical="center"/>
    </xf>
    <xf numFmtId="184" fontId="3" fillId="0" borderId="107" xfId="59" applyNumberFormat="1" applyFont="1" applyFill="1" applyBorder="1" applyAlignment="1">
      <alignment horizontal="center" vertical="center"/>
    </xf>
    <xf numFmtId="0" fontId="183" fillId="36" borderId="100" xfId="59" applyFont="1" applyFill="1" applyBorder="1" applyAlignment="1">
      <alignment horizontal="center"/>
    </xf>
    <xf numFmtId="184" fontId="183" fillId="42" borderId="100" xfId="59" applyNumberFormat="1" applyFont="1" applyFill="1" applyBorder="1" applyAlignment="1">
      <alignment horizontal="center" vertical="center"/>
    </xf>
    <xf numFmtId="184" fontId="183" fillId="42" borderId="107" xfId="59" applyNumberFormat="1" applyFont="1" applyFill="1" applyBorder="1" applyAlignment="1">
      <alignment horizontal="center" vertical="center"/>
    </xf>
    <xf numFmtId="0" fontId="183" fillId="42" borderId="99" xfId="59" applyFont="1" applyFill="1" applyBorder="1" applyAlignment="1">
      <alignment horizontal="center" vertical="center"/>
    </xf>
    <xf numFmtId="0" fontId="155" fillId="0" borderId="0" xfId="7223" applyFont="1" applyAlignment="1">
      <alignment horizontal="left"/>
    </xf>
    <xf numFmtId="0" fontId="183" fillId="36" borderId="99" xfId="59" applyFont="1" applyFill="1" applyBorder="1" applyAlignment="1">
      <alignment horizontal="center" vertical="center" wrapText="1"/>
    </xf>
    <xf numFmtId="3" fontId="183" fillId="36" borderId="99" xfId="7224" applyNumberFormat="1" applyFont="1" applyFill="1" applyBorder="1" applyAlignment="1">
      <alignment horizontal="left" vertical="center"/>
    </xf>
    <xf numFmtId="1" fontId="154" fillId="0" borderId="99" xfId="45" applyNumberFormat="1" applyFont="1" applyFill="1" applyBorder="1" applyAlignment="1">
      <alignment horizontal="center" vertical="center" wrapText="1"/>
    </xf>
    <xf numFmtId="3" fontId="150" fillId="19" borderId="99" xfId="7224" applyNumberFormat="1" applyFont="1" applyFill="1" applyBorder="1" applyAlignment="1">
      <alignment horizontal="left"/>
    </xf>
    <xf numFmtId="3" fontId="170" fillId="19" borderId="99" xfId="7224" applyNumberFormat="1" applyFont="1" applyFill="1" applyBorder="1" applyAlignment="1">
      <alignment horizontal="left" vertical="center"/>
    </xf>
    <xf numFmtId="0" fontId="238" fillId="0" borderId="0" xfId="59" applyFont="1" applyAlignment="1">
      <alignment horizontal="left"/>
    </xf>
    <xf numFmtId="0" fontId="220" fillId="0" borderId="0" xfId="7223" applyFont="1" applyBorder="1" applyAlignment="1">
      <alignment horizontal="center"/>
    </xf>
    <xf numFmtId="0" fontId="59" fillId="0" borderId="0" xfId="7223" applyAlignment="1">
      <alignment horizontal="center"/>
    </xf>
    <xf numFmtId="15" fontId="149" fillId="32" borderId="100" xfId="4219" applyNumberFormat="1" applyFont="1" applyFill="1" applyBorder="1" applyAlignment="1">
      <alignment horizontal="center"/>
    </xf>
    <xf numFmtId="15" fontId="149" fillId="32" borderId="107" xfId="4219" applyNumberFormat="1" applyFont="1" applyFill="1" applyBorder="1" applyAlignment="1">
      <alignment horizontal="center"/>
    </xf>
    <xf numFmtId="0" fontId="149" fillId="18" borderId="108" xfId="4219" applyFont="1" applyFill="1" applyBorder="1" applyAlignment="1">
      <alignment vertical="center" wrapText="1"/>
    </xf>
    <xf numFmtId="0" fontId="149" fillId="18" borderId="13" xfId="4219" applyFont="1" applyFill="1" applyBorder="1" applyAlignment="1">
      <alignment vertical="center" wrapText="1"/>
    </xf>
    <xf numFmtId="0" fontId="149" fillId="18" borderId="15" xfId="4219" applyFont="1" applyFill="1" applyBorder="1" applyAlignment="1">
      <alignment vertical="center" wrapText="1"/>
    </xf>
    <xf numFmtId="0" fontId="149" fillId="18" borderId="108" xfId="4219" applyFont="1" applyFill="1" applyBorder="1" applyAlignment="1">
      <alignment horizontal="left" vertical="center" wrapText="1"/>
    </xf>
    <xf numFmtId="0" fontId="149" fillId="18" borderId="13" xfId="4219" applyFont="1" applyFill="1" applyBorder="1" applyAlignment="1">
      <alignment horizontal="left" vertical="center" wrapText="1"/>
    </xf>
    <xf numFmtId="0" fontId="149" fillId="18" borderId="15" xfId="4219" applyFont="1" applyFill="1" applyBorder="1" applyAlignment="1">
      <alignment horizontal="left" vertical="center" wrapText="1"/>
    </xf>
    <xf numFmtId="0" fontId="149" fillId="19" borderId="89" xfId="4219" applyFont="1" applyFill="1" applyBorder="1" applyAlignment="1">
      <alignment vertical="center" wrapText="1"/>
    </xf>
    <xf numFmtId="0" fontId="149" fillId="19" borderId="13" xfId="4219" applyFont="1" applyFill="1" applyBorder="1" applyAlignment="1">
      <alignment vertical="center" wrapText="1"/>
    </xf>
    <xf numFmtId="0" fontId="149" fillId="19" borderId="15" xfId="4219" applyFont="1" applyFill="1" applyBorder="1" applyAlignment="1">
      <alignment vertical="center" wrapText="1"/>
    </xf>
    <xf numFmtId="0" fontId="149" fillId="18" borderId="89" xfId="4219" applyFont="1" applyFill="1" applyBorder="1" applyAlignment="1">
      <alignment horizontal="center" vertical="center"/>
    </xf>
    <xf numFmtId="0" fontId="149" fillId="18" borderId="13" xfId="4219" applyFont="1" applyFill="1" applyBorder="1" applyAlignment="1">
      <alignment horizontal="center" vertical="center"/>
    </xf>
    <xf numFmtId="0" fontId="149" fillId="18" borderId="15" xfId="4219" applyFont="1" applyFill="1" applyBorder="1" applyAlignment="1">
      <alignment horizontal="center" vertical="center"/>
    </xf>
    <xf numFmtId="0" fontId="149" fillId="19" borderId="91" xfId="4219" applyFont="1" applyFill="1" applyBorder="1" applyAlignment="1">
      <alignment vertical="center" wrapText="1"/>
    </xf>
    <xf numFmtId="0" fontId="149" fillId="19" borderId="11" xfId="4219" applyFont="1" applyFill="1" applyBorder="1" applyAlignment="1">
      <alignment vertical="center" wrapText="1"/>
    </xf>
    <xf numFmtId="0" fontId="149" fillId="19" borderId="14" xfId="4219" applyFont="1" applyFill="1" applyBorder="1" applyAlignment="1">
      <alignment vertical="center" wrapText="1"/>
    </xf>
    <xf numFmtId="0" fontId="149" fillId="19" borderId="99" xfId="4219" applyFont="1" applyFill="1" applyBorder="1" applyAlignment="1">
      <alignment vertical="center" wrapText="1"/>
    </xf>
    <xf numFmtId="0" fontId="149" fillId="18" borderId="99" xfId="4219" applyFont="1" applyFill="1" applyBorder="1" applyAlignment="1">
      <alignment horizontal="center" vertical="center"/>
    </xf>
    <xf numFmtId="0" fontId="149" fillId="18" borderId="89" xfId="4219" applyFont="1" applyFill="1" applyBorder="1" applyAlignment="1">
      <alignment horizontal="left" vertical="center"/>
    </xf>
    <xf numFmtId="0" fontId="149" fillId="18" borderId="13" xfId="4219" applyFont="1" applyFill="1" applyBorder="1" applyAlignment="1">
      <alignment horizontal="left" vertical="center"/>
    </xf>
    <xf numFmtId="0" fontId="149" fillId="18" borderId="15" xfId="4219" applyFont="1" applyFill="1" applyBorder="1" applyAlignment="1">
      <alignment horizontal="left" vertical="center"/>
    </xf>
    <xf numFmtId="0" fontId="149" fillId="18" borderId="91" xfId="4219" applyFont="1" applyFill="1" applyBorder="1" applyAlignment="1">
      <alignment horizontal="left" vertical="center"/>
    </xf>
    <xf numFmtId="0" fontId="149" fillId="18" borderId="11" xfId="4219" applyFont="1" applyFill="1" applyBorder="1" applyAlignment="1">
      <alignment horizontal="left" vertical="center"/>
    </xf>
    <xf numFmtId="0" fontId="149" fillId="18" borderId="14" xfId="4219" applyFont="1" applyFill="1" applyBorder="1" applyAlignment="1">
      <alignment horizontal="left" vertical="center"/>
    </xf>
    <xf numFmtId="0" fontId="149" fillId="0" borderId="89" xfId="4219" applyFont="1" applyFill="1" applyBorder="1" applyAlignment="1">
      <alignment horizontal="left" vertical="center"/>
    </xf>
    <xf numFmtId="0" fontId="149" fillId="0" borderId="13" xfId="4219" applyFont="1" applyFill="1" applyBorder="1" applyAlignment="1">
      <alignment horizontal="left" vertical="center"/>
    </xf>
    <xf numFmtId="0" fontId="149" fillId="0" borderId="15" xfId="4219" applyFont="1" applyFill="1" applyBorder="1" applyAlignment="1">
      <alignment horizontal="left" vertical="center"/>
    </xf>
    <xf numFmtId="0" fontId="149" fillId="18" borderId="99" xfId="4219" applyFont="1" applyFill="1" applyBorder="1" applyAlignment="1">
      <alignment vertical="center" wrapText="1"/>
    </xf>
    <xf numFmtId="0" fontId="149" fillId="18" borderId="108" xfId="4219" applyFont="1" applyFill="1" applyBorder="1" applyAlignment="1">
      <alignment horizontal="center" vertical="center"/>
    </xf>
    <xf numFmtId="0" fontId="149" fillId="19" borderId="108" xfId="4219" applyFont="1" applyFill="1" applyBorder="1" applyAlignment="1">
      <alignment vertical="center" wrapText="1"/>
    </xf>
    <xf numFmtId="0" fontId="183" fillId="31" borderId="100" xfId="2237" applyFont="1" applyFill="1" applyBorder="1" applyAlignment="1">
      <alignment horizontal="center"/>
    </xf>
    <xf numFmtId="0" fontId="183" fillId="31" borderId="106" xfId="2237" applyFont="1" applyFill="1" applyBorder="1" applyAlignment="1">
      <alignment horizontal="center"/>
    </xf>
    <xf numFmtId="0" fontId="183" fillId="31" borderId="107" xfId="2237" applyFont="1" applyFill="1" applyBorder="1" applyAlignment="1">
      <alignment horizontal="center"/>
    </xf>
    <xf numFmtId="178" fontId="230" fillId="31" borderId="99" xfId="0" applyNumberFormat="1" applyFont="1" applyFill="1" applyBorder="1" applyAlignment="1">
      <alignment horizontal="left" vertical="center" wrapText="1"/>
    </xf>
    <xf numFmtId="178" fontId="230" fillId="31" borderId="100" xfId="0" applyNumberFormat="1" applyFont="1" applyFill="1" applyBorder="1" applyAlignment="1">
      <alignment horizontal="left" vertical="center" wrapText="1"/>
    </xf>
    <xf numFmtId="178" fontId="230" fillId="31" borderId="106" xfId="0" applyNumberFormat="1" applyFont="1" applyFill="1" applyBorder="1" applyAlignment="1">
      <alignment horizontal="left" vertical="center" wrapText="1"/>
    </xf>
    <xf numFmtId="178" fontId="230" fillId="31" borderId="107" xfId="0" applyNumberFormat="1" applyFont="1" applyFill="1" applyBorder="1" applyAlignment="1">
      <alignment horizontal="left" vertical="center" wrapText="1"/>
    </xf>
    <xf numFmtId="0" fontId="231" fillId="31" borderId="99" xfId="0" applyFont="1" applyFill="1" applyBorder="1" applyAlignment="1">
      <alignment horizontal="center" vertical="center" wrapText="1"/>
    </xf>
    <xf numFmtId="178" fontId="159" fillId="0" borderId="99" xfId="0" applyNumberFormat="1" applyFont="1" applyBorder="1" applyAlignment="1">
      <alignment horizontal="center" vertical="center" wrapText="1"/>
    </xf>
    <xf numFmtId="0" fontId="13" fillId="0" borderId="99" xfId="7211" applyFont="1" applyFill="1" applyBorder="1" applyAlignment="1">
      <alignment horizontal="left" vertical="center" wrapText="1"/>
    </xf>
    <xf numFmtId="0" fontId="154" fillId="0" borderId="99" xfId="7211" applyFont="1" applyFill="1" applyBorder="1" applyAlignment="1">
      <alignment horizontal="center" vertical="center" wrapText="1"/>
    </xf>
    <xf numFmtId="15" fontId="154" fillId="0" borderId="108" xfId="7211" applyNumberFormat="1" applyFont="1" applyFill="1" applyBorder="1" applyAlignment="1">
      <alignment horizontal="center" vertical="center" wrapText="1"/>
    </xf>
    <xf numFmtId="15" fontId="154" fillId="0" borderId="13" xfId="7211" applyNumberFormat="1" applyFont="1" applyFill="1" applyBorder="1" applyAlignment="1">
      <alignment horizontal="center" vertical="center" wrapText="1"/>
    </xf>
    <xf numFmtId="15" fontId="154" fillId="0" borderId="99" xfId="7211" applyNumberFormat="1" applyFont="1" applyFill="1" applyBorder="1" applyAlignment="1">
      <alignment horizontal="center" vertical="center" wrapText="1"/>
    </xf>
    <xf numFmtId="0" fontId="154" fillId="0" borderId="108" xfId="7211" applyFont="1" applyFill="1" applyBorder="1" applyAlignment="1">
      <alignment horizontal="center" vertical="center" wrapText="1"/>
    </xf>
    <xf numFmtId="0" fontId="154" fillId="0" borderId="13" xfId="7211" applyFont="1" applyFill="1" applyBorder="1" applyAlignment="1">
      <alignment horizontal="center" vertical="center" wrapText="1"/>
    </xf>
    <xf numFmtId="0" fontId="154" fillId="0" borderId="15" xfId="7211" applyFont="1" applyFill="1" applyBorder="1" applyAlignment="1">
      <alignment horizontal="center" vertical="center" wrapText="1"/>
    </xf>
    <xf numFmtId="3" fontId="154" fillId="0" borderId="99" xfId="7278" applyNumberFormat="1" applyFont="1" applyFill="1" applyBorder="1" applyAlignment="1">
      <alignment horizontal="center"/>
    </xf>
    <xf numFmtId="0" fontId="183" fillId="31" borderId="98" xfId="0" applyFont="1" applyFill="1" applyBorder="1" applyAlignment="1">
      <alignment horizontal="center" vertical="center"/>
    </xf>
    <xf numFmtId="0" fontId="183" fillId="31" borderId="101" xfId="0" applyFont="1" applyFill="1" applyBorder="1" applyAlignment="1">
      <alignment horizontal="center" vertical="center"/>
    </xf>
    <xf numFmtId="0" fontId="183" fillId="31" borderId="89" xfId="0" applyFont="1" applyFill="1" applyBorder="1" applyAlignment="1">
      <alignment horizontal="center" vertical="center" wrapText="1"/>
    </xf>
    <xf numFmtId="3" fontId="183" fillId="31" borderId="99" xfId="0" applyNumberFormat="1" applyFont="1" applyFill="1" applyBorder="1" applyAlignment="1">
      <alignment horizontal="center" vertical="center"/>
    </xf>
    <xf numFmtId="0" fontId="164" fillId="0" borderId="0" xfId="0" applyFont="1" applyFill="1" applyAlignment="1">
      <alignment horizontal="left"/>
    </xf>
    <xf numFmtId="0" fontId="183" fillId="31" borderId="99" xfId="7211" applyFont="1" applyFill="1" applyBorder="1" applyAlignment="1">
      <alignment horizontal="center" vertical="center" wrapText="1"/>
    </xf>
    <xf numFmtId="0" fontId="150" fillId="0" borderId="99" xfId="0" applyFont="1" applyFill="1" applyBorder="1" applyAlignment="1">
      <alignment horizontal="center" vertical="center"/>
    </xf>
    <xf numFmtId="0" fontId="164" fillId="0" borderId="0" xfId="0" applyFont="1" applyFill="1" applyBorder="1" applyAlignment="1">
      <alignment horizontal="left" vertical="justify"/>
    </xf>
    <xf numFmtId="0" fontId="152" fillId="0" borderId="110" xfId="0" applyFont="1" applyFill="1" applyBorder="1" applyAlignment="1">
      <alignment horizontal="left" vertical="center" wrapText="1"/>
    </xf>
    <xf numFmtId="0" fontId="178" fillId="0" borderId="0" xfId="7218" applyFont="1" applyBorder="1" applyAlignment="1">
      <alignment horizontal="left" vertical="center" wrapText="1"/>
    </xf>
    <xf numFmtId="0" fontId="154" fillId="0" borderId="108" xfId="7218" applyFont="1" applyFill="1" applyBorder="1" applyAlignment="1">
      <alignment horizontal="center" vertical="center" wrapText="1"/>
    </xf>
    <xf numFmtId="0" fontId="154" fillId="0" borderId="13" xfId="7218" applyFont="1" applyFill="1" applyBorder="1" applyAlignment="1">
      <alignment horizontal="center" vertical="center" wrapText="1"/>
    </xf>
    <xf numFmtId="0" fontId="154" fillId="0" borderId="15" xfId="7218" applyFont="1" applyFill="1" applyBorder="1" applyAlignment="1">
      <alignment horizontal="center" vertical="center" wrapText="1"/>
    </xf>
    <xf numFmtId="0" fontId="154" fillId="0" borderId="125" xfId="7218" applyFont="1" applyFill="1" applyBorder="1" applyAlignment="1">
      <alignment horizontal="center" vertical="center" wrapText="1"/>
    </xf>
    <xf numFmtId="0" fontId="154" fillId="0" borderId="122" xfId="7218" applyFont="1" applyFill="1" applyBorder="1" applyAlignment="1">
      <alignment horizontal="center" vertical="center" wrapText="1"/>
    </xf>
    <xf numFmtId="0" fontId="183" fillId="31" borderId="99" xfId="7214" applyFont="1" applyFill="1" applyBorder="1" applyAlignment="1">
      <alignment horizontal="center"/>
    </xf>
    <xf numFmtId="0" fontId="154" fillId="0" borderId="89" xfId="7214" applyFont="1" applyBorder="1" applyAlignment="1">
      <alignment horizontal="center" vertical="center"/>
    </xf>
    <xf numFmtId="0" fontId="154" fillId="0" borderId="13" xfId="7214" applyFont="1" applyBorder="1" applyAlignment="1">
      <alignment horizontal="center" vertical="center"/>
    </xf>
    <xf numFmtId="0" fontId="154" fillId="0" borderId="15" xfId="7214" applyFont="1" applyBorder="1" applyAlignment="1">
      <alignment horizontal="center" vertical="center"/>
    </xf>
    <xf numFmtId="0" fontId="154" fillId="0" borderId="108" xfId="7214" applyFont="1" applyBorder="1" applyAlignment="1">
      <alignment horizontal="center" vertical="center"/>
    </xf>
    <xf numFmtId="0" fontId="154" fillId="0" borderId="99" xfId="7214" applyFont="1" applyBorder="1" applyAlignment="1">
      <alignment horizontal="center" vertical="center"/>
    </xf>
    <xf numFmtId="0" fontId="2" fillId="0" borderId="108" xfId="7214" applyFont="1" applyBorder="1" applyAlignment="1">
      <alignment horizontal="left" vertical="center" wrapText="1"/>
    </xf>
    <xf numFmtId="0" fontId="14" fillId="0" borderId="15" xfId="7214" applyFont="1" applyBorder="1" applyAlignment="1">
      <alignment horizontal="left" vertical="center" wrapText="1"/>
    </xf>
    <xf numFmtId="0" fontId="14" fillId="0" borderId="89" xfId="7214" applyFont="1" applyBorder="1" applyAlignment="1">
      <alignment horizontal="left" vertical="center"/>
    </xf>
    <xf numFmtId="0" fontId="14" fillId="0" borderId="15" xfId="7214" applyFont="1" applyBorder="1" applyAlignment="1">
      <alignment horizontal="left" vertical="center"/>
    </xf>
    <xf numFmtId="0" fontId="203" fillId="0" borderId="0" xfId="4220" applyFont="1" applyAlignment="1">
      <alignment horizontal="left" vertical="center" wrapText="1" shrinkToFit="1"/>
    </xf>
    <xf numFmtId="0" fontId="183" fillId="31" borderId="99" xfId="4220" applyFont="1" applyFill="1" applyBorder="1" applyAlignment="1">
      <alignment horizontal="center"/>
    </xf>
    <xf numFmtId="0" fontId="154" fillId="0" borderId="99" xfId="4220" applyFont="1" applyFill="1" applyBorder="1" applyAlignment="1">
      <alignment horizontal="center" vertical="center"/>
    </xf>
    <xf numFmtId="0" fontId="154" fillId="18" borderId="108" xfId="4220" applyFont="1" applyFill="1" applyBorder="1" applyAlignment="1">
      <alignment horizontal="center" vertical="center"/>
    </xf>
    <xf numFmtId="0" fontId="154" fillId="18" borderId="13" xfId="4220" applyFont="1" applyFill="1" applyBorder="1" applyAlignment="1">
      <alignment horizontal="center" vertical="center"/>
    </xf>
    <xf numFmtId="0" fontId="154" fillId="18" borderId="15" xfId="4220" applyFont="1" applyFill="1" applyBorder="1" applyAlignment="1">
      <alignment horizontal="center" vertical="center"/>
    </xf>
    <xf numFmtId="0" fontId="154" fillId="0" borderId="108" xfId="4220" applyFont="1" applyFill="1" applyBorder="1" applyAlignment="1">
      <alignment horizontal="center" vertical="center"/>
    </xf>
    <xf numFmtId="0" fontId="154" fillId="0" borderId="13" xfId="4220" applyFont="1" applyFill="1" applyBorder="1" applyAlignment="1">
      <alignment horizontal="center" vertical="center"/>
    </xf>
    <xf numFmtId="0" fontId="154" fillId="0" borderId="15" xfId="4220" applyFont="1" applyFill="1" applyBorder="1" applyAlignment="1">
      <alignment horizontal="center" vertical="center"/>
    </xf>
    <xf numFmtId="0" fontId="213" fillId="0" borderId="99" xfId="0" applyFont="1" applyBorder="1" applyAlignment="1">
      <alignment horizontal="left" vertical="center"/>
    </xf>
    <xf numFmtId="0" fontId="213" fillId="0" borderId="108" xfId="0" applyFont="1" applyBorder="1" applyAlignment="1">
      <alignment horizontal="center" vertical="center"/>
    </xf>
    <xf numFmtId="0" fontId="213" fillId="0" borderId="13" xfId="0" applyFont="1" applyBorder="1" applyAlignment="1">
      <alignment horizontal="center" vertical="center"/>
    </xf>
    <xf numFmtId="0" fontId="213" fillId="0" borderId="15" xfId="0" applyFont="1" applyBorder="1" applyAlignment="1">
      <alignment horizontal="center" vertical="center"/>
    </xf>
    <xf numFmtId="0" fontId="206" fillId="0" borderId="110" xfId="0" applyFont="1" applyBorder="1" applyAlignment="1">
      <alignment horizontal="left" vertical="center" wrapText="1"/>
    </xf>
    <xf numFmtId="0" fontId="206" fillId="0" borderId="105" xfId="0" applyFont="1" applyBorder="1" applyAlignment="1">
      <alignment horizontal="left" vertical="center" wrapText="1"/>
    </xf>
    <xf numFmtId="0" fontId="158" fillId="0" borderId="108" xfId="0" applyFont="1" applyBorder="1" applyAlignment="1">
      <alignment horizontal="center" vertical="center"/>
    </xf>
    <xf numFmtId="0" fontId="158" fillId="0" borderId="13" xfId="0" applyFont="1" applyBorder="1" applyAlignment="1">
      <alignment horizontal="center" vertical="center"/>
    </xf>
    <xf numFmtId="0" fontId="158" fillId="0" borderId="15" xfId="0" applyFont="1" applyBorder="1" applyAlignment="1">
      <alignment horizontal="center" vertical="center"/>
    </xf>
    <xf numFmtId="0" fontId="213" fillId="0" borderId="0" xfId="0" applyFont="1" applyBorder="1" applyAlignment="1">
      <alignment horizontal="center"/>
    </xf>
    <xf numFmtId="0" fontId="240" fillId="0" borderId="16" xfId="0" applyFont="1" applyBorder="1" applyAlignment="1">
      <alignment horizontal="center"/>
    </xf>
    <xf numFmtId="0" fontId="213" fillId="0" borderId="99" xfId="0" applyFont="1" applyBorder="1" applyAlignment="1">
      <alignment horizontal="center" vertical="center"/>
    </xf>
    <xf numFmtId="0" fontId="158" fillId="0" borderId="99" xfId="0" applyFont="1" applyBorder="1" applyAlignment="1">
      <alignment horizontal="center" vertical="center"/>
    </xf>
    <xf numFmtId="0" fontId="158" fillId="0" borderId="99" xfId="0" applyFont="1" applyBorder="1" applyAlignment="1">
      <alignment vertical="center"/>
    </xf>
    <xf numFmtId="0" fontId="152" fillId="0" borderId="0" xfId="221" applyFont="1" applyAlignment="1">
      <alignment horizontal="left" vertical="center"/>
    </xf>
    <xf numFmtId="49" fontId="150" fillId="19" borderId="99" xfId="72" applyNumberFormat="1" applyFont="1" applyFill="1" applyBorder="1" applyAlignment="1">
      <alignment horizontal="center" vertical="center" wrapText="1"/>
    </xf>
    <xf numFmtId="0" fontId="150" fillId="0" borderId="100" xfId="0" applyFont="1" applyFill="1" applyBorder="1" applyAlignment="1">
      <alignment horizontal="center" vertical="center" wrapText="1"/>
    </xf>
    <xf numFmtId="0" fontId="150" fillId="0" borderId="102" xfId="0" applyFont="1" applyFill="1" applyBorder="1" applyAlignment="1">
      <alignment horizontal="center" vertical="center" wrapText="1"/>
    </xf>
    <xf numFmtId="3" fontId="151" fillId="0" borderId="99" xfId="221" applyNumberFormat="1" applyFont="1" applyBorder="1" applyAlignment="1">
      <alignment horizontal="center" vertical="center" wrapText="1"/>
    </xf>
    <xf numFmtId="3" fontId="151" fillId="0" borderId="108" xfId="221" applyNumberFormat="1" applyFont="1" applyBorder="1" applyAlignment="1">
      <alignment horizontal="center" vertical="center" wrapText="1"/>
    </xf>
    <xf numFmtId="3" fontId="151" fillId="0" borderId="15" xfId="221" applyNumberFormat="1" applyFont="1" applyBorder="1" applyAlignment="1">
      <alignment horizontal="center" vertical="center" wrapText="1"/>
    </xf>
    <xf numFmtId="3" fontId="151" fillId="0" borderId="109" xfId="221" applyNumberFormat="1" applyFont="1" applyBorder="1" applyAlignment="1">
      <alignment horizontal="center" vertical="center" wrapText="1"/>
    </xf>
    <xf numFmtId="3" fontId="151" fillId="0" borderId="10" xfId="221" applyNumberFormat="1" applyFont="1" applyBorder="1" applyAlignment="1">
      <alignment horizontal="center" vertical="center" wrapText="1"/>
    </xf>
    <xf numFmtId="3" fontId="151" fillId="0" borderId="12" xfId="221" applyNumberFormat="1" applyFont="1" applyBorder="1" applyAlignment="1">
      <alignment horizontal="center" vertical="center" wrapText="1"/>
    </xf>
    <xf numFmtId="0" fontId="206" fillId="0" borderId="0" xfId="0" applyFont="1" applyBorder="1" applyAlignment="1">
      <alignment horizontal="left" vertical="center" wrapText="1"/>
    </xf>
    <xf numFmtId="0" fontId="11" fillId="0" borderId="99" xfId="7298" applyFont="1" applyBorder="1" applyAlignment="1">
      <alignment horizontal="center" vertical="center" wrapText="1"/>
    </xf>
    <xf numFmtId="0" fontId="154" fillId="0" borderId="99" xfId="7298" applyFont="1" applyBorder="1" applyAlignment="1">
      <alignment horizontal="center" vertical="center" wrapText="1"/>
    </xf>
    <xf numFmtId="0" fontId="151" fillId="0" borderId="99" xfId="59" applyFont="1" applyBorder="1" applyAlignment="1">
      <alignment horizontal="center" vertical="center" wrapText="1"/>
    </xf>
    <xf numFmtId="0" fontId="151" fillId="0" borderId="99" xfId="59" applyFont="1" applyBorder="1" applyAlignment="1">
      <alignment horizontal="center" vertical="center"/>
    </xf>
    <xf numFmtId="0" fontId="245" fillId="0" borderId="99" xfId="7298" applyFont="1" applyBorder="1" applyAlignment="1">
      <alignment horizontal="center" vertical="center" wrapText="1"/>
    </xf>
    <xf numFmtId="0" fontId="150" fillId="32" borderId="108" xfId="0" applyFont="1" applyFill="1" applyBorder="1" applyAlignment="1">
      <alignment horizontal="center" vertical="center"/>
    </xf>
    <xf numFmtId="0" fontId="150" fillId="32" borderId="13" xfId="0" applyFont="1" applyFill="1" applyBorder="1" applyAlignment="1">
      <alignment horizontal="center" vertical="center"/>
    </xf>
    <xf numFmtId="0" fontId="150" fillId="32" borderId="15" xfId="0" applyFont="1" applyFill="1" applyBorder="1" applyAlignment="1">
      <alignment horizontal="center" vertical="center"/>
    </xf>
    <xf numFmtId="0" fontId="3" fillId="32" borderId="108" xfId="0" applyFont="1" applyFill="1" applyBorder="1" applyAlignment="1">
      <alignment horizontal="center" vertical="center"/>
    </xf>
    <xf numFmtId="0" fontId="3" fillId="32" borderId="13" xfId="0" applyFont="1" applyFill="1" applyBorder="1" applyAlignment="1">
      <alignment horizontal="center" vertical="center"/>
    </xf>
    <xf numFmtId="0" fontId="3" fillId="32" borderId="15" xfId="0" applyFont="1" applyFill="1" applyBorder="1" applyAlignment="1">
      <alignment horizontal="center" vertical="center"/>
    </xf>
  </cellXfs>
  <cellStyles count="7315">
    <cellStyle name="20% - Énfasis1" xfId="1" builtinId="30" customBuiltin="1"/>
    <cellStyle name="20% - Énfasis1 2" xfId="74" xr:uid="{00000000-0005-0000-0000-000001000000}"/>
    <cellStyle name="20% - Énfasis1 2 2" xfId="75" xr:uid="{00000000-0005-0000-0000-000002000000}"/>
    <cellStyle name="20% - Énfasis1 2 2 2" xfId="76" xr:uid="{00000000-0005-0000-0000-000003000000}"/>
    <cellStyle name="20% - Énfasis1 2 2 2 2" xfId="826" xr:uid="{00000000-0005-0000-0000-000004000000}"/>
    <cellStyle name="20% - Énfasis1 2 2 2 2 2" xfId="827" xr:uid="{00000000-0005-0000-0000-000005000000}"/>
    <cellStyle name="20% - Énfasis1 2 2 2 3" xfId="828" xr:uid="{00000000-0005-0000-0000-000006000000}"/>
    <cellStyle name="20% - Énfasis1 2 2 2 4" xfId="3810" xr:uid="{00000000-0005-0000-0000-000007000000}"/>
    <cellStyle name="20% - Énfasis1 2 2 3" xfId="829" xr:uid="{00000000-0005-0000-0000-000008000000}"/>
    <cellStyle name="20% - Énfasis1 2 2 3 2" xfId="830" xr:uid="{00000000-0005-0000-0000-000009000000}"/>
    <cellStyle name="20% - Énfasis1 2 2 4" xfId="831" xr:uid="{00000000-0005-0000-0000-00000A000000}"/>
    <cellStyle name="20% - Énfasis1 2 2 5" xfId="3809" xr:uid="{00000000-0005-0000-0000-00000B000000}"/>
    <cellStyle name="20% - Énfasis1 2 2_ARTURO SSMC110113xls" xfId="832" xr:uid="{00000000-0005-0000-0000-00000C000000}"/>
    <cellStyle name="20% - Énfasis1 2 3" xfId="77" xr:uid="{00000000-0005-0000-0000-00000D000000}"/>
    <cellStyle name="20% - Énfasis1 2 3 2" xfId="78" xr:uid="{00000000-0005-0000-0000-00000E000000}"/>
    <cellStyle name="20% - Énfasis1 2 3 2 2" xfId="833" xr:uid="{00000000-0005-0000-0000-00000F000000}"/>
    <cellStyle name="20% - Énfasis1 2 3 2 2 2" xfId="834" xr:uid="{00000000-0005-0000-0000-000010000000}"/>
    <cellStyle name="20% - Énfasis1 2 3 2 3" xfId="835" xr:uid="{00000000-0005-0000-0000-000011000000}"/>
    <cellStyle name="20% - Énfasis1 2 3 2 4" xfId="3812" xr:uid="{00000000-0005-0000-0000-000012000000}"/>
    <cellStyle name="20% - Énfasis1 2 3 3" xfId="836" xr:uid="{00000000-0005-0000-0000-000013000000}"/>
    <cellStyle name="20% - Énfasis1 2 3 3 2" xfId="837" xr:uid="{00000000-0005-0000-0000-000014000000}"/>
    <cellStyle name="20% - Énfasis1 2 3 4" xfId="838" xr:uid="{00000000-0005-0000-0000-000015000000}"/>
    <cellStyle name="20% - Énfasis1 2 3 5" xfId="3811" xr:uid="{00000000-0005-0000-0000-000016000000}"/>
    <cellStyle name="20% - Énfasis1 2 3_ARTURO SSMC110113xls" xfId="839" xr:uid="{00000000-0005-0000-0000-000017000000}"/>
    <cellStyle name="20% - Énfasis1 2 4" xfId="79" xr:uid="{00000000-0005-0000-0000-000018000000}"/>
    <cellStyle name="20% - Énfasis1 2 4 2" xfId="840" xr:uid="{00000000-0005-0000-0000-000019000000}"/>
    <cellStyle name="20% - Énfasis1 2 4 2 2" xfId="841" xr:uid="{00000000-0005-0000-0000-00001A000000}"/>
    <cellStyle name="20% - Énfasis1 2 4 3" xfId="842" xr:uid="{00000000-0005-0000-0000-00001B000000}"/>
    <cellStyle name="20% - Énfasis1 2 4 4" xfId="3813" xr:uid="{00000000-0005-0000-0000-00001C000000}"/>
    <cellStyle name="20% - Énfasis1 2 5" xfId="843" xr:uid="{00000000-0005-0000-0000-00001D000000}"/>
    <cellStyle name="20% - Énfasis1 2 5 2" xfId="844" xr:uid="{00000000-0005-0000-0000-00001E000000}"/>
    <cellStyle name="20% - Énfasis1 2 6" xfId="845" xr:uid="{00000000-0005-0000-0000-00001F000000}"/>
    <cellStyle name="20% - Énfasis1 2 7" xfId="3808" xr:uid="{00000000-0005-0000-0000-000020000000}"/>
    <cellStyle name="20% - Énfasis1 2_ARTURO SSMC110113xls" xfId="846" xr:uid="{00000000-0005-0000-0000-000021000000}"/>
    <cellStyle name="20% - Énfasis1 3" xfId="225" xr:uid="{00000000-0005-0000-0000-000022000000}"/>
    <cellStyle name="20% - Énfasis2" xfId="2" builtinId="34" customBuiltin="1"/>
    <cellStyle name="20% - Énfasis2 2" xfId="80" xr:uid="{00000000-0005-0000-0000-000024000000}"/>
    <cellStyle name="20% - Énfasis2 2 2" xfId="81" xr:uid="{00000000-0005-0000-0000-000025000000}"/>
    <cellStyle name="20% - Énfasis2 2 2 2" xfId="82" xr:uid="{00000000-0005-0000-0000-000026000000}"/>
    <cellStyle name="20% - Énfasis2 2 2 2 2" xfId="847" xr:uid="{00000000-0005-0000-0000-000027000000}"/>
    <cellStyle name="20% - Énfasis2 2 2 2 2 2" xfId="848" xr:uid="{00000000-0005-0000-0000-000028000000}"/>
    <cellStyle name="20% - Énfasis2 2 2 2 3" xfId="849" xr:uid="{00000000-0005-0000-0000-000029000000}"/>
    <cellStyle name="20% - Énfasis2 2 2 2 4" xfId="3816" xr:uid="{00000000-0005-0000-0000-00002A000000}"/>
    <cellStyle name="20% - Énfasis2 2 2 3" xfId="850" xr:uid="{00000000-0005-0000-0000-00002B000000}"/>
    <cellStyle name="20% - Énfasis2 2 2 3 2" xfId="851" xr:uid="{00000000-0005-0000-0000-00002C000000}"/>
    <cellStyle name="20% - Énfasis2 2 2 4" xfId="852" xr:uid="{00000000-0005-0000-0000-00002D000000}"/>
    <cellStyle name="20% - Énfasis2 2 2 5" xfId="3815" xr:uid="{00000000-0005-0000-0000-00002E000000}"/>
    <cellStyle name="20% - Énfasis2 2 2_ARTURO SSMC110113xls" xfId="853" xr:uid="{00000000-0005-0000-0000-00002F000000}"/>
    <cellStyle name="20% - Énfasis2 2 3" xfId="83" xr:uid="{00000000-0005-0000-0000-000030000000}"/>
    <cellStyle name="20% - Énfasis2 2 3 2" xfId="84" xr:uid="{00000000-0005-0000-0000-000031000000}"/>
    <cellStyle name="20% - Énfasis2 2 3 2 2" xfId="854" xr:uid="{00000000-0005-0000-0000-000032000000}"/>
    <cellStyle name="20% - Énfasis2 2 3 2 2 2" xfId="855" xr:uid="{00000000-0005-0000-0000-000033000000}"/>
    <cellStyle name="20% - Énfasis2 2 3 2 3" xfId="856" xr:uid="{00000000-0005-0000-0000-000034000000}"/>
    <cellStyle name="20% - Énfasis2 2 3 2 4" xfId="3818" xr:uid="{00000000-0005-0000-0000-000035000000}"/>
    <cellStyle name="20% - Énfasis2 2 3 3" xfId="857" xr:uid="{00000000-0005-0000-0000-000036000000}"/>
    <cellStyle name="20% - Énfasis2 2 3 3 2" xfId="858" xr:uid="{00000000-0005-0000-0000-000037000000}"/>
    <cellStyle name="20% - Énfasis2 2 3 4" xfId="859" xr:uid="{00000000-0005-0000-0000-000038000000}"/>
    <cellStyle name="20% - Énfasis2 2 3 5" xfId="3817" xr:uid="{00000000-0005-0000-0000-000039000000}"/>
    <cellStyle name="20% - Énfasis2 2 3_ARTURO SSMC110113xls" xfId="860" xr:uid="{00000000-0005-0000-0000-00003A000000}"/>
    <cellStyle name="20% - Énfasis2 2 4" xfId="85" xr:uid="{00000000-0005-0000-0000-00003B000000}"/>
    <cellStyle name="20% - Énfasis2 2 4 2" xfId="861" xr:uid="{00000000-0005-0000-0000-00003C000000}"/>
    <cellStyle name="20% - Énfasis2 2 4 2 2" xfId="862" xr:uid="{00000000-0005-0000-0000-00003D000000}"/>
    <cellStyle name="20% - Énfasis2 2 4 3" xfId="863" xr:uid="{00000000-0005-0000-0000-00003E000000}"/>
    <cellStyle name="20% - Énfasis2 2 4 4" xfId="3819" xr:uid="{00000000-0005-0000-0000-00003F000000}"/>
    <cellStyle name="20% - Énfasis2 2 5" xfId="864" xr:uid="{00000000-0005-0000-0000-000040000000}"/>
    <cellStyle name="20% - Énfasis2 2 5 2" xfId="865" xr:uid="{00000000-0005-0000-0000-000041000000}"/>
    <cellStyle name="20% - Énfasis2 2 6" xfId="866" xr:uid="{00000000-0005-0000-0000-000042000000}"/>
    <cellStyle name="20% - Énfasis2 2 7" xfId="3814" xr:uid="{00000000-0005-0000-0000-000043000000}"/>
    <cellStyle name="20% - Énfasis2 2_ARTURO SSMC110113xls" xfId="867" xr:uid="{00000000-0005-0000-0000-000044000000}"/>
    <cellStyle name="20% - Énfasis2 3" xfId="226" xr:uid="{00000000-0005-0000-0000-000045000000}"/>
    <cellStyle name="20% - Énfasis3" xfId="3" builtinId="38" customBuiltin="1"/>
    <cellStyle name="20% - Énfasis3 2" xfId="86" xr:uid="{00000000-0005-0000-0000-000047000000}"/>
    <cellStyle name="20% - Énfasis3 2 2" xfId="87" xr:uid="{00000000-0005-0000-0000-000048000000}"/>
    <cellStyle name="20% - Énfasis3 2 2 2" xfId="88" xr:uid="{00000000-0005-0000-0000-000049000000}"/>
    <cellStyle name="20% - Énfasis3 2 2 2 2" xfId="868" xr:uid="{00000000-0005-0000-0000-00004A000000}"/>
    <cellStyle name="20% - Énfasis3 2 2 2 2 2" xfId="869" xr:uid="{00000000-0005-0000-0000-00004B000000}"/>
    <cellStyle name="20% - Énfasis3 2 2 2 3" xfId="870" xr:uid="{00000000-0005-0000-0000-00004C000000}"/>
    <cellStyle name="20% - Énfasis3 2 2 2 4" xfId="3822" xr:uid="{00000000-0005-0000-0000-00004D000000}"/>
    <cellStyle name="20% - Énfasis3 2 2 3" xfId="871" xr:uid="{00000000-0005-0000-0000-00004E000000}"/>
    <cellStyle name="20% - Énfasis3 2 2 3 2" xfId="872" xr:uid="{00000000-0005-0000-0000-00004F000000}"/>
    <cellStyle name="20% - Énfasis3 2 2 4" xfId="873" xr:uid="{00000000-0005-0000-0000-000050000000}"/>
    <cellStyle name="20% - Énfasis3 2 2 5" xfId="3821" xr:uid="{00000000-0005-0000-0000-000051000000}"/>
    <cellStyle name="20% - Énfasis3 2 2_ARTURO SSMC110113xls" xfId="874" xr:uid="{00000000-0005-0000-0000-000052000000}"/>
    <cellStyle name="20% - Énfasis3 2 3" xfId="89" xr:uid="{00000000-0005-0000-0000-000053000000}"/>
    <cellStyle name="20% - Énfasis3 2 3 2" xfId="90" xr:uid="{00000000-0005-0000-0000-000054000000}"/>
    <cellStyle name="20% - Énfasis3 2 3 2 2" xfId="875" xr:uid="{00000000-0005-0000-0000-000055000000}"/>
    <cellStyle name="20% - Énfasis3 2 3 2 2 2" xfId="876" xr:uid="{00000000-0005-0000-0000-000056000000}"/>
    <cellStyle name="20% - Énfasis3 2 3 2 3" xfId="877" xr:uid="{00000000-0005-0000-0000-000057000000}"/>
    <cellStyle name="20% - Énfasis3 2 3 2 4" xfId="3824" xr:uid="{00000000-0005-0000-0000-000058000000}"/>
    <cellStyle name="20% - Énfasis3 2 3 3" xfId="878" xr:uid="{00000000-0005-0000-0000-000059000000}"/>
    <cellStyle name="20% - Énfasis3 2 3 3 2" xfId="879" xr:uid="{00000000-0005-0000-0000-00005A000000}"/>
    <cellStyle name="20% - Énfasis3 2 3 4" xfId="880" xr:uid="{00000000-0005-0000-0000-00005B000000}"/>
    <cellStyle name="20% - Énfasis3 2 3 5" xfId="3823" xr:uid="{00000000-0005-0000-0000-00005C000000}"/>
    <cellStyle name="20% - Énfasis3 2 3_ARTURO SSMC110113xls" xfId="881" xr:uid="{00000000-0005-0000-0000-00005D000000}"/>
    <cellStyle name="20% - Énfasis3 2 4" xfId="91" xr:uid="{00000000-0005-0000-0000-00005E000000}"/>
    <cellStyle name="20% - Énfasis3 2 4 2" xfId="882" xr:uid="{00000000-0005-0000-0000-00005F000000}"/>
    <cellStyle name="20% - Énfasis3 2 4 2 2" xfId="883" xr:uid="{00000000-0005-0000-0000-000060000000}"/>
    <cellStyle name="20% - Énfasis3 2 4 3" xfId="884" xr:uid="{00000000-0005-0000-0000-000061000000}"/>
    <cellStyle name="20% - Énfasis3 2 4 4" xfId="3825" xr:uid="{00000000-0005-0000-0000-000062000000}"/>
    <cellStyle name="20% - Énfasis3 2 5" xfId="885" xr:uid="{00000000-0005-0000-0000-000063000000}"/>
    <cellStyle name="20% - Énfasis3 2 5 2" xfId="886" xr:uid="{00000000-0005-0000-0000-000064000000}"/>
    <cellStyle name="20% - Énfasis3 2 6" xfId="887" xr:uid="{00000000-0005-0000-0000-000065000000}"/>
    <cellStyle name="20% - Énfasis3 2 7" xfId="3820" xr:uid="{00000000-0005-0000-0000-000066000000}"/>
    <cellStyle name="20% - Énfasis3 2_ARTURO SSMC110113xls" xfId="888" xr:uid="{00000000-0005-0000-0000-000067000000}"/>
    <cellStyle name="20% - Énfasis3 3" xfId="227" xr:uid="{00000000-0005-0000-0000-000068000000}"/>
    <cellStyle name="20% - Énfasis4" xfId="4" builtinId="42" customBuiltin="1"/>
    <cellStyle name="20% - Énfasis4 2" xfId="92" xr:uid="{00000000-0005-0000-0000-00006A000000}"/>
    <cellStyle name="20% - Énfasis4 2 2" xfId="93" xr:uid="{00000000-0005-0000-0000-00006B000000}"/>
    <cellStyle name="20% - Énfasis4 2 2 2" xfId="94" xr:uid="{00000000-0005-0000-0000-00006C000000}"/>
    <cellStyle name="20% - Énfasis4 2 2 2 2" xfId="889" xr:uid="{00000000-0005-0000-0000-00006D000000}"/>
    <cellStyle name="20% - Énfasis4 2 2 2 2 2" xfId="890" xr:uid="{00000000-0005-0000-0000-00006E000000}"/>
    <cellStyle name="20% - Énfasis4 2 2 2 3" xfId="891" xr:uid="{00000000-0005-0000-0000-00006F000000}"/>
    <cellStyle name="20% - Énfasis4 2 2 2 4" xfId="3828" xr:uid="{00000000-0005-0000-0000-000070000000}"/>
    <cellStyle name="20% - Énfasis4 2 2 3" xfId="892" xr:uid="{00000000-0005-0000-0000-000071000000}"/>
    <cellStyle name="20% - Énfasis4 2 2 3 2" xfId="893" xr:uid="{00000000-0005-0000-0000-000072000000}"/>
    <cellStyle name="20% - Énfasis4 2 2 4" xfId="894" xr:uid="{00000000-0005-0000-0000-000073000000}"/>
    <cellStyle name="20% - Énfasis4 2 2 5" xfId="3827" xr:uid="{00000000-0005-0000-0000-000074000000}"/>
    <cellStyle name="20% - Énfasis4 2 2_ARTURO SSMC110113xls" xfId="895" xr:uid="{00000000-0005-0000-0000-000075000000}"/>
    <cellStyle name="20% - Énfasis4 2 3" xfId="95" xr:uid="{00000000-0005-0000-0000-000076000000}"/>
    <cellStyle name="20% - Énfasis4 2 3 2" xfId="96" xr:uid="{00000000-0005-0000-0000-000077000000}"/>
    <cellStyle name="20% - Énfasis4 2 3 2 2" xfId="896" xr:uid="{00000000-0005-0000-0000-000078000000}"/>
    <cellStyle name="20% - Énfasis4 2 3 2 2 2" xfId="897" xr:uid="{00000000-0005-0000-0000-000079000000}"/>
    <cellStyle name="20% - Énfasis4 2 3 2 3" xfId="898" xr:uid="{00000000-0005-0000-0000-00007A000000}"/>
    <cellStyle name="20% - Énfasis4 2 3 2 4" xfId="3830" xr:uid="{00000000-0005-0000-0000-00007B000000}"/>
    <cellStyle name="20% - Énfasis4 2 3 3" xfId="899" xr:uid="{00000000-0005-0000-0000-00007C000000}"/>
    <cellStyle name="20% - Énfasis4 2 3 3 2" xfId="900" xr:uid="{00000000-0005-0000-0000-00007D000000}"/>
    <cellStyle name="20% - Énfasis4 2 3 4" xfId="901" xr:uid="{00000000-0005-0000-0000-00007E000000}"/>
    <cellStyle name="20% - Énfasis4 2 3 5" xfId="3829" xr:uid="{00000000-0005-0000-0000-00007F000000}"/>
    <cellStyle name="20% - Énfasis4 2 3_ARTURO SSMC110113xls" xfId="902" xr:uid="{00000000-0005-0000-0000-000080000000}"/>
    <cellStyle name="20% - Énfasis4 2 4" xfId="97" xr:uid="{00000000-0005-0000-0000-000081000000}"/>
    <cellStyle name="20% - Énfasis4 2 4 2" xfId="903" xr:uid="{00000000-0005-0000-0000-000082000000}"/>
    <cellStyle name="20% - Énfasis4 2 4 2 2" xfId="904" xr:uid="{00000000-0005-0000-0000-000083000000}"/>
    <cellStyle name="20% - Énfasis4 2 4 3" xfId="905" xr:uid="{00000000-0005-0000-0000-000084000000}"/>
    <cellStyle name="20% - Énfasis4 2 4 4" xfId="3831" xr:uid="{00000000-0005-0000-0000-000085000000}"/>
    <cellStyle name="20% - Énfasis4 2 5" xfId="906" xr:uid="{00000000-0005-0000-0000-000086000000}"/>
    <cellStyle name="20% - Énfasis4 2 5 2" xfId="907" xr:uid="{00000000-0005-0000-0000-000087000000}"/>
    <cellStyle name="20% - Énfasis4 2 6" xfId="908" xr:uid="{00000000-0005-0000-0000-000088000000}"/>
    <cellStyle name="20% - Énfasis4 2 7" xfId="3826" xr:uid="{00000000-0005-0000-0000-000089000000}"/>
    <cellStyle name="20% - Énfasis4 2_ARTURO SSMC110113xls" xfId="909" xr:uid="{00000000-0005-0000-0000-00008A000000}"/>
    <cellStyle name="20% - Énfasis4 3" xfId="228" xr:uid="{00000000-0005-0000-0000-00008B000000}"/>
    <cellStyle name="20% - Énfasis5" xfId="5" builtinId="46" customBuiltin="1"/>
    <cellStyle name="20% - Énfasis5 2" xfId="98" xr:uid="{00000000-0005-0000-0000-00008D000000}"/>
    <cellStyle name="20% - Énfasis5 2 2" xfId="99" xr:uid="{00000000-0005-0000-0000-00008E000000}"/>
    <cellStyle name="20% - Énfasis5 2 2 2" xfId="100" xr:uid="{00000000-0005-0000-0000-00008F000000}"/>
    <cellStyle name="20% - Énfasis5 2 2 2 2" xfId="910" xr:uid="{00000000-0005-0000-0000-000090000000}"/>
    <cellStyle name="20% - Énfasis5 2 2 2 2 2" xfId="911" xr:uid="{00000000-0005-0000-0000-000091000000}"/>
    <cellStyle name="20% - Énfasis5 2 2 2 3" xfId="912" xr:uid="{00000000-0005-0000-0000-000092000000}"/>
    <cellStyle name="20% - Énfasis5 2 2 2 4" xfId="3834" xr:uid="{00000000-0005-0000-0000-000093000000}"/>
    <cellStyle name="20% - Énfasis5 2 2 3" xfId="913" xr:uid="{00000000-0005-0000-0000-000094000000}"/>
    <cellStyle name="20% - Énfasis5 2 2 3 2" xfId="914" xr:uid="{00000000-0005-0000-0000-000095000000}"/>
    <cellStyle name="20% - Énfasis5 2 2 4" xfId="915" xr:uid="{00000000-0005-0000-0000-000096000000}"/>
    <cellStyle name="20% - Énfasis5 2 2 5" xfId="3833" xr:uid="{00000000-0005-0000-0000-000097000000}"/>
    <cellStyle name="20% - Énfasis5 2 2_ARTURO SSMC110113xls" xfId="916" xr:uid="{00000000-0005-0000-0000-000098000000}"/>
    <cellStyle name="20% - Énfasis5 2 3" xfId="101" xr:uid="{00000000-0005-0000-0000-000099000000}"/>
    <cellStyle name="20% - Énfasis5 2 3 2" xfId="102" xr:uid="{00000000-0005-0000-0000-00009A000000}"/>
    <cellStyle name="20% - Énfasis5 2 3 2 2" xfId="917" xr:uid="{00000000-0005-0000-0000-00009B000000}"/>
    <cellStyle name="20% - Énfasis5 2 3 2 2 2" xfId="918" xr:uid="{00000000-0005-0000-0000-00009C000000}"/>
    <cellStyle name="20% - Énfasis5 2 3 2 3" xfId="919" xr:uid="{00000000-0005-0000-0000-00009D000000}"/>
    <cellStyle name="20% - Énfasis5 2 3 2 4" xfId="3836" xr:uid="{00000000-0005-0000-0000-00009E000000}"/>
    <cellStyle name="20% - Énfasis5 2 3 3" xfId="920" xr:uid="{00000000-0005-0000-0000-00009F000000}"/>
    <cellStyle name="20% - Énfasis5 2 3 3 2" xfId="921" xr:uid="{00000000-0005-0000-0000-0000A0000000}"/>
    <cellStyle name="20% - Énfasis5 2 3 4" xfId="922" xr:uid="{00000000-0005-0000-0000-0000A1000000}"/>
    <cellStyle name="20% - Énfasis5 2 3 5" xfId="3835" xr:uid="{00000000-0005-0000-0000-0000A2000000}"/>
    <cellStyle name="20% - Énfasis5 2 3_ARTURO SSMC110113xls" xfId="923" xr:uid="{00000000-0005-0000-0000-0000A3000000}"/>
    <cellStyle name="20% - Énfasis5 2 4" xfId="103" xr:uid="{00000000-0005-0000-0000-0000A4000000}"/>
    <cellStyle name="20% - Énfasis5 2 4 2" xfId="924" xr:uid="{00000000-0005-0000-0000-0000A5000000}"/>
    <cellStyle name="20% - Énfasis5 2 4 2 2" xfId="925" xr:uid="{00000000-0005-0000-0000-0000A6000000}"/>
    <cellStyle name="20% - Énfasis5 2 4 3" xfId="926" xr:uid="{00000000-0005-0000-0000-0000A7000000}"/>
    <cellStyle name="20% - Énfasis5 2 4 4" xfId="3837" xr:uid="{00000000-0005-0000-0000-0000A8000000}"/>
    <cellStyle name="20% - Énfasis5 2 5" xfId="927" xr:uid="{00000000-0005-0000-0000-0000A9000000}"/>
    <cellStyle name="20% - Énfasis5 2 5 2" xfId="928" xr:uid="{00000000-0005-0000-0000-0000AA000000}"/>
    <cellStyle name="20% - Énfasis5 2 6" xfId="929" xr:uid="{00000000-0005-0000-0000-0000AB000000}"/>
    <cellStyle name="20% - Énfasis5 2 7" xfId="3832" xr:uid="{00000000-0005-0000-0000-0000AC000000}"/>
    <cellStyle name="20% - Énfasis5 2_ARTURO SSMC110113xls" xfId="930" xr:uid="{00000000-0005-0000-0000-0000AD000000}"/>
    <cellStyle name="20% - Énfasis5 3" xfId="229" xr:uid="{00000000-0005-0000-0000-0000AE000000}"/>
    <cellStyle name="20% - Énfasis5 3 10" xfId="931" xr:uid="{00000000-0005-0000-0000-0000AF000000}"/>
    <cellStyle name="20% - Énfasis5 3 10 2" xfId="4680" xr:uid="{00000000-0005-0000-0000-0000B0000000}"/>
    <cellStyle name="20% - Énfasis5 3 11" xfId="3838" xr:uid="{00000000-0005-0000-0000-0000B1000000}"/>
    <cellStyle name="20% - Énfasis5 3 2" xfId="344" xr:uid="{00000000-0005-0000-0000-0000B2000000}"/>
    <cellStyle name="20% - Énfasis5 3 2 2" xfId="751" xr:uid="{00000000-0005-0000-0000-0000B3000000}"/>
    <cellStyle name="20% - Énfasis5 3 2 2 2" xfId="932" xr:uid="{00000000-0005-0000-0000-0000B4000000}"/>
    <cellStyle name="20% - Énfasis5 3 2 2 2 2" xfId="933" xr:uid="{00000000-0005-0000-0000-0000B5000000}"/>
    <cellStyle name="20% - Énfasis5 3 2 2 2 2 2" xfId="4682" xr:uid="{00000000-0005-0000-0000-0000B6000000}"/>
    <cellStyle name="20% - Énfasis5 3 2 2 2 3" xfId="4681" xr:uid="{00000000-0005-0000-0000-0000B7000000}"/>
    <cellStyle name="20% - Énfasis5 3 2 2 3" xfId="934" xr:uid="{00000000-0005-0000-0000-0000B8000000}"/>
    <cellStyle name="20% - Énfasis5 3 2 2 3 2" xfId="4683" xr:uid="{00000000-0005-0000-0000-0000B9000000}"/>
    <cellStyle name="20% - Énfasis5 3 2 2 4" xfId="4609" xr:uid="{00000000-0005-0000-0000-0000BA000000}"/>
    <cellStyle name="20% - Énfasis5 3 2 3" xfId="935" xr:uid="{00000000-0005-0000-0000-0000BB000000}"/>
    <cellStyle name="20% - Énfasis5 3 2 3 2" xfId="936" xr:uid="{00000000-0005-0000-0000-0000BC000000}"/>
    <cellStyle name="20% - Énfasis5 3 2 3 2 2" xfId="4685" xr:uid="{00000000-0005-0000-0000-0000BD000000}"/>
    <cellStyle name="20% - Énfasis5 3 2 3 3" xfId="4684" xr:uid="{00000000-0005-0000-0000-0000BE000000}"/>
    <cellStyle name="20% - Énfasis5 3 2 4" xfId="937" xr:uid="{00000000-0005-0000-0000-0000BF000000}"/>
    <cellStyle name="20% - Énfasis5 3 2 4 2" xfId="4686" xr:uid="{00000000-0005-0000-0000-0000C0000000}"/>
    <cellStyle name="20% - Énfasis5 3 2 5" xfId="4390" xr:uid="{00000000-0005-0000-0000-0000C1000000}"/>
    <cellStyle name="20% - Énfasis5 3 3" xfId="938" xr:uid="{00000000-0005-0000-0000-0000C2000000}"/>
    <cellStyle name="20% - Énfasis5 3 3 2" xfId="939" xr:uid="{00000000-0005-0000-0000-0000C3000000}"/>
    <cellStyle name="20% - Énfasis5 3 3 2 2" xfId="940" xr:uid="{00000000-0005-0000-0000-0000C4000000}"/>
    <cellStyle name="20% - Énfasis5 3 3 2 2 2" xfId="941" xr:uid="{00000000-0005-0000-0000-0000C5000000}"/>
    <cellStyle name="20% - Énfasis5 3 3 2 2 2 2" xfId="4690" xr:uid="{00000000-0005-0000-0000-0000C6000000}"/>
    <cellStyle name="20% - Énfasis5 3 3 2 2 3" xfId="4689" xr:uid="{00000000-0005-0000-0000-0000C7000000}"/>
    <cellStyle name="20% - Énfasis5 3 3 2 3" xfId="942" xr:uid="{00000000-0005-0000-0000-0000C8000000}"/>
    <cellStyle name="20% - Énfasis5 3 3 2 3 2" xfId="4691" xr:uid="{00000000-0005-0000-0000-0000C9000000}"/>
    <cellStyle name="20% - Énfasis5 3 3 2 4" xfId="4688" xr:uid="{00000000-0005-0000-0000-0000CA000000}"/>
    <cellStyle name="20% - Énfasis5 3 3 3" xfId="943" xr:uid="{00000000-0005-0000-0000-0000CB000000}"/>
    <cellStyle name="20% - Énfasis5 3 3 3 2" xfId="944" xr:uid="{00000000-0005-0000-0000-0000CC000000}"/>
    <cellStyle name="20% - Énfasis5 3 3 3 2 2" xfId="4693" xr:uid="{00000000-0005-0000-0000-0000CD000000}"/>
    <cellStyle name="20% - Énfasis5 3 3 3 3" xfId="4692" xr:uid="{00000000-0005-0000-0000-0000CE000000}"/>
    <cellStyle name="20% - Énfasis5 3 3 4" xfId="945" xr:uid="{00000000-0005-0000-0000-0000CF000000}"/>
    <cellStyle name="20% - Énfasis5 3 3 4 2" xfId="4694" xr:uid="{00000000-0005-0000-0000-0000D0000000}"/>
    <cellStyle name="20% - Énfasis5 3 3 5" xfId="4687" xr:uid="{00000000-0005-0000-0000-0000D1000000}"/>
    <cellStyle name="20% - Énfasis5 3 4" xfId="946" xr:uid="{00000000-0005-0000-0000-0000D2000000}"/>
    <cellStyle name="20% - Énfasis5 3 4 2" xfId="947" xr:uid="{00000000-0005-0000-0000-0000D3000000}"/>
    <cellStyle name="20% - Énfasis5 3 4 2 2" xfId="948" xr:uid="{00000000-0005-0000-0000-0000D4000000}"/>
    <cellStyle name="20% - Énfasis5 3 4 2 2 2" xfId="949" xr:uid="{00000000-0005-0000-0000-0000D5000000}"/>
    <cellStyle name="20% - Énfasis5 3 4 2 2 2 2" xfId="4698" xr:uid="{00000000-0005-0000-0000-0000D6000000}"/>
    <cellStyle name="20% - Énfasis5 3 4 2 2 3" xfId="4697" xr:uid="{00000000-0005-0000-0000-0000D7000000}"/>
    <cellStyle name="20% - Énfasis5 3 4 2 3" xfId="950" xr:uid="{00000000-0005-0000-0000-0000D8000000}"/>
    <cellStyle name="20% - Énfasis5 3 4 2 3 2" xfId="4699" xr:uid="{00000000-0005-0000-0000-0000D9000000}"/>
    <cellStyle name="20% - Énfasis5 3 4 2 4" xfId="4696" xr:uid="{00000000-0005-0000-0000-0000DA000000}"/>
    <cellStyle name="20% - Énfasis5 3 4 3" xfId="951" xr:uid="{00000000-0005-0000-0000-0000DB000000}"/>
    <cellStyle name="20% - Énfasis5 3 4 3 2" xfId="952" xr:uid="{00000000-0005-0000-0000-0000DC000000}"/>
    <cellStyle name="20% - Énfasis5 3 4 3 2 2" xfId="4701" xr:uid="{00000000-0005-0000-0000-0000DD000000}"/>
    <cellStyle name="20% - Énfasis5 3 4 3 3" xfId="4700" xr:uid="{00000000-0005-0000-0000-0000DE000000}"/>
    <cellStyle name="20% - Énfasis5 3 4 4" xfId="953" xr:uid="{00000000-0005-0000-0000-0000DF000000}"/>
    <cellStyle name="20% - Énfasis5 3 4 4 2" xfId="4702" xr:uid="{00000000-0005-0000-0000-0000E0000000}"/>
    <cellStyle name="20% - Énfasis5 3 4 5" xfId="4695" xr:uid="{00000000-0005-0000-0000-0000E1000000}"/>
    <cellStyle name="20% - Énfasis5 3 5" xfId="954" xr:uid="{00000000-0005-0000-0000-0000E2000000}"/>
    <cellStyle name="20% - Énfasis5 3 5 2" xfId="955" xr:uid="{00000000-0005-0000-0000-0000E3000000}"/>
    <cellStyle name="20% - Énfasis5 3 5 2 2" xfId="956" xr:uid="{00000000-0005-0000-0000-0000E4000000}"/>
    <cellStyle name="20% - Énfasis5 3 5 2 2 2" xfId="957" xr:uid="{00000000-0005-0000-0000-0000E5000000}"/>
    <cellStyle name="20% - Énfasis5 3 5 2 2 2 2" xfId="4706" xr:uid="{00000000-0005-0000-0000-0000E6000000}"/>
    <cellStyle name="20% - Énfasis5 3 5 2 2 3" xfId="4705" xr:uid="{00000000-0005-0000-0000-0000E7000000}"/>
    <cellStyle name="20% - Énfasis5 3 5 2 3" xfId="958" xr:uid="{00000000-0005-0000-0000-0000E8000000}"/>
    <cellStyle name="20% - Énfasis5 3 5 2 3 2" xfId="4707" xr:uid="{00000000-0005-0000-0000-0000E9000000}"/>
    <cellStyle name="20% - Énfasis5 3 5 2 4" xfId="4704" xr:uid="{00000000-0005-0000-0000-0000EA000000}"/>
    <cellStyle name="20% - Énfasis5 3 5 3" xfId="959" xr:uid="{00000000-0005-0000-0000-0000EB000000}"/>
    <cellStyle name="20% - Énfasis5 3 5 3 2" xfId="960" xr:uid="{00000000-0005-0000-0000-0000EC000000}"/>
    <cellStyle name="20% - Énfasis5 3 5 3 2 2" xfId="4709" xr:uid="{00000000-0005-0000-0000-0000ED000000}"/>
    <cellStyle name="20% - Énfasis5 3 5 3 3" xfId="4708" xr:uid="{00000000-0005-0000-0000-0000EE000000}"/>
    <cellStyle name="20% - Énfasis5 3 5 4" xfId="961" xr:uid="{00000000-0005-0000-0000-0000EF000000}"/>
    <cellStyle name="20% - Énfasis5 3 5 4 2" xfId="4710" xr:uid="{00000000-0005-0000-0000-0000F0000000}"/>
    <cellStyle name="20% - Énfasis5 3 5 5" xfId="4703" xr:uid="{00000000-0005-0000-0000-0000F1000000}"/>
    <cellStyle name="20% - Énfasis5 3 6" xfId="962" xr:uid="{00000000-0005-0000-0000-0000F2000000}"/>
    <cellStyle name="20% - Énfasis5 3 6 2" xfId="963" xr:uid="{00000000-0005-0000-0000-0000F3000000}"/>
    <cellStyle name="20% - Énfasis5 3 6 2 2" xfId="964" xr:uid="{00000000-0005-0000-0000-0000F4000000}"/>
    <cellStyle name="20% - Énfasis5 3 6 2 2 2" xfId="965" xr:uid="{00000000-0005-0000-0000-0000F5000000}"/>
    <cellStyle name="20% - Énfasis5 3 6 2 2 2 2" xfId="4714" xr:uid="{00000000-0005-0000-0000-0000F6000000}"/>
    <cellStyle name="20% - Énfasis5 3 6 2 2 3" xfId="4713" xr:uid="{00000000-0005-0000-0000-0000F7000000}"/>
    <cellStyle name="20% - Énfasis5 3 6 2 3" xfId="966" xr:uid="{00000000-0005-0000-0000-0000F8000000}"/>
    <cellStyle name="20% - Énfasis5 3 6 2 3 2" xfId="4715" xr:uid="{00000000-0005-0000-0000-0000F9000000}"/>
    <cellStyle name="20% - Énfasis5 3 6 2 4" xfId="4712" xr:uid="{00000000-0005-0000-0000-0000FA000000}"/>
    <cellStyle name="20% - Énfasis5 3 6 3" xfId="967" xr:uid="{00000000-0005-0000-0000-0000FB000000}"/>
    <cellStyle name="20% - Énfasis5 3 6 3 2" xfId="968" xr:uid="{00000000-0005-0000-0000-0000FC000000}"/>
    <cellStyle name="20% - Énfasis5 3 6 3 2 2" xfId="4717" xr:uid="{00000000-0005-0000-0000-0000FD000000}"/>
    <cellStyle name="20% - Énfasis5 3 6 3 3" xfId="4716" xr:uid="{00000000-0005-0000-0000-0000FE000000}"/>
    <cellStyle name="20% - Énfasis5 3 6 4" xfId="969" xr:uid="{00000000-0005-0000-0000-0000FF000000}"/>
    <cellStyle name="20% - Énfasis5 3 6 4 2" xfId="4718" xr:uid="{00000000-0005-0000-0000-000000010000}"/>
    <cellStyle name="20% - Énfasis5 3 6 5" xfId="4711" xr:uid="{00000000-0005-0000-0000-000001010000}"/>
    <cellStyle name="20% - Énfasis5 3 7" xfId="970" xr:uid="{00000000-0005-0000-0000-000002010000}"/>
    <cellStyle name="20% - Énfasis5 3 7 2" xfId="971" xr:uid="{00000000-0005-0000-0000-000003010000}"/>
    <cellStyle name="20% - Énfasis5 3 7 2 2" xfId="972" xr:uid="{00000000-0005-0000-0000-000004010000}"/>
    <cellStyle name="20% - Énfasis5 3 7 2 2 2" xfId="973" xr:uid="{00000000-0005-0000-0000-000005010000}"/>
    <cellStyle name="20% - Énfasis5 3 7 2 2 2 2" xfId="4722" xr:uid="{00000000-0005-0000-0000-000006010000}"/>
    <cellStyle name="20% - Énfasis5 3 7 2 2 3" xfId="4721" xr:uid="{00000000-0005-0000-0000-000007010000}"/>
    <cellStyle name="20% - Énfasis5 3 7 2 3" xfId="974" xr:uid="{00000000-0005-0000-0000-000008010000}"/>
    <cellStyle name="20% - Énfasis5 3 7 2 3 2" xfId="4723" xr:uid="{00000000-0005-0000-0000-000009010000}"/>
    <cellStyle name="20% - Énfasis5 3 7 2 4" xfId="4720" xr:uid="{00000000-0005-0000-0000-00000A010000}"/>
    <cellStyle name="20% - Énfasis5 3 7 3" xfId="975" xr:uid="{00000000-0005-0000-0000-00000B010000}"/>
    <cellStyle name="20% - Énfasis5 3 7 3 2" xfId="976" xr:uid="{00000000-0005-0000-0000-00000C010000}"/>
    <cellStyle name="20% - Énfasis5 3 7 3 2 2" xfId="4725" xr:uid="{00000000-0005-0000-0000-00000D010000}"/>
    <cellStyle name="20% - Énfasis5 3 7 3 3" xfId="4724" xr:uid="{00000000-0005-0000-0000-00000E010000}"/>
    <cellStyle name="20% - Énfasis5 3 7 4" xfId="977" xr:uid="{00000000-0005-0000-0000-00000F010000}"/>
    <cellStyle name="20% - Énfasis5 3 7 4 2" xfId="4726" xr:uid="{00000000-0005-0000-0000-000010010000}"/>
    <cellStyle name="20% - Énfasis5 3 7 5" xfId="4719" xr:uid="{00000000-0005-0000-0000-000011010000}"/>
    <cellStyle name="20% - Énfasis5 3 8" xfId="978" xr:uid="{00000000-0005-0000-0000-000012010000}"/>
    <cellStyle name="20% - Énfasis5 3 8 2" xfId="979" xr:uid="{00000000-0005-0000-0000-000013010000}"/>
    <cellStyle name="20% - Énfasis5 3 8 2 2" xfId="980" xr:uid="{00000000-0005-0000-0000-000014010000}"/>
    <cellStyle name="20% - Énfasis5 3 8 2 2 2" xfId="4729" xr:uid="{00000000-0005-0000-0000-000015010000}"/>
    <cellStyle name="20% - Énfasis5 3 8 2 3" xfId="4728" xr:uid="{00000000-0005-0000-0000-000016010000}"/>
    <cellStyle name="20% - Énfasis5 3 8 3" xfId="981" xr:uid="{00000000-0005-0000-0000-000017010000}"/>
    <cellStyle name="20% - Énfasis5 3 8 3 2" xfId="4730" xr:uid="{00000000-0005-0000-0000-000018010000}"/>
    <cellStyle name="20% - Énfasis5 3 8 4" xfId="4727" xr:uid="{00000000-0005-0000-0000-000019010000}"/>
    <cellStyle name="20% - Énfasis5 3 9" xfId="982" xr:uid="{00000000-0005-0000-0000-00001A010000}"/>
    <cellStyle name="20% - Énfasis5 3 9 2" xfId="983" xr:uid="{00000000-0005-0000-0000-00001B010000}"/>
    <cellStyle name="20% - Énfasis5 3 9 2 2" xfId="4732" xr:uid="{00000000-0005-0000-0000-00001C010000}"/>
    <cellStyle name="20% - Énfasis5 3 9 3" xfId="4731" xr:uid="{00000000-0005-0000-0000-00001D010000}"/>
    <cellStyle name="20% - Énfasis5 4" xfId="345" xr:uid="{00000000-0005-0000-0000-00001E010000}"/>
    <cellStyle name="20% - Énfasis5 4 10" xfId="984" xr:uid="{00000000-0005-0000-0000-00001F010000}"/>
    <cellStyle name="20% - Énfasis5 4 10 2" xfId="4733" xr:uid="{00000000-0005-0000-0000-000020010000}"/>
    <cellStyle name="20% - Énfasis5 4 11" xfId="3839" xr:uid="{00000000-0005-0000-0000-000021010000}"/>
    <cellStyle name="20% - Énfasis5 4 12" xfId="4391" xr:uid="{00000000-0005-0000-0000-000022010000}"/>
    <cellStyle name="20% - Énfasis5 4 2" xfId="752" xr:uid="{00000000-0005-0000-0000-000023010000}"/>
    <cellStyle name="20% - Énfasis5 4 2 2" xfId="985" xr:uid="{00000000-0005-0000-0000-000024010000}"/>
    <cellStyle name="20% - Énfasis5 4 2 2 2" xfId="986" xr:uid="{00000000-0005-0000-0000-000025010000}"/>
    <cellStyle name="20% - Énfasis5 4 2 2 2 2" xfId="987" xr:uid="{00000000-0005-0000-0000-000026010000}"/>
    <cellStyle name="20% - Énfasis5 4 2 2 2 2 2" xfId="4736" xr:uid="{00000000-0005-0000-0000-000027010000}"/>
    <cellStyle name="20% - Énfasis5 4 2 2 2 3" xfId="4735" xr:uid="{00000000-0005-0000-0000-000028010000}"/>
    <cellStyle name="20% - Énfasis5 4 2 2 3" xfId="988" xr:uid="{00000000-0005-0000-0000-000029010000}"/>
    <cellStyle name="20% - Énfasis5 4 2 2 3 2" xfId="4737" xr:uid="{00000000-0005-0000-0000-00002A010000}"/>
    <cellStyle name="20% - Énfasis5 4 2 2 4" xfId="4734" xr:uid="{00000000-0005-0000-0000-00002B010000}"/>
    <cellStyle name="20% - Énfasis5 4 2 3" xfId="989" xr:uid="{00000000-0005-0000-0000-00002C010000}"/>
    <cellStyle name="20% - Énfasis5 4 2 3 2" xfId="990" xr:uid="{00000000-0005-0000-0000-00002D010000}"/>
    <cellStyle name="20% - Énfasis5 4 2 3 2 2" xfId="4739" xr:uid="{00000000-0005-0000-0000-00002E010000}"/>
    <cellStyle name="20% - Énfasis5 4 2 3 3" xfId="4738" xr:uid="{00000000-0005-0000-0000-00002F010000}"/>
    <cellStyle name="20% - Énfasis5 4 2 4" xfId="991" xr:uid="{00000000-0005-0000-0000-000030010000}"/>
    <cellStyle name="20% - Énfasis5 4 2 4 2" xfId="4740" xr:uid="{00000000-0005-0000-0000-000031010000}"/>
    <cellStyle name="20% - Énfasis5 4 2 5" xfId="4610" xr:uid="{00000000-0005-0000-0000-000032010000}"/>
    <cellStyle name="20% - Énfasis5 4 3" xfId="992" xr:uid="{00000000-0005-0000-0000-000033010000}"/>
    <cellStyle name="20% - Énfasis5 4 3 2" xfId="993" xr:uid="{00000000-0005-0000-0000-000034010000}"/>
    <cellStyle name="20% - Énfasis5 4 3 2 2" xfId="994" xr:uid="{00000000-0005-0000-0000-000035010000}"/>
    <cellStyle name="20% - Énfasis5 4 3 2 2 2" xfId="995" xr:uid="{00000000-0005-0000-0000-000036010000}"/>
    <cellStyle name="20% - Énfasis5 4 3 2 2 2 2" xfId="4744" xr:uid="{00000000-0005-0000-0000-000037010000}"/>
    <cellStyle name="20% - Énfasis5 4 3 2 2 3" xfId="4743" xr:uid="{00000000-0005-0000-0000-000038010000}"/>
    <cellStyle name="20% - Énfasis5 4 3 2 3" xfId="996" xr:uid="{00000000-0005-0000-0000-000039010000}"/>
    <cellStyle name="20% - Énfasis5 4 3 2 3 2" xfId="4745" xr:uid="{00000000-0005-0000-0000-00003A010000}"/>
    <cellStyle name="20% - Énfasis5 4 3 2 4" xfId="4742" xr:uid="{00000000-0005-0000-0000-00003B010000}"/>
    <cellStyle name="20% - Énfasis5 4 3 3" xfId="997" xr:uid="{00000000-0005-0000-0000-00003C010000}"/>
    <cellStyle name="20% - Énfasis5 4 3 3 2" xfId="998" xr:uid="{00000000-0005-0000-0000-00003D010000}"/>
    <cellStyle name="20% - Énfasis5 4 3 3 2 2" xfId="4747" xr:uid="{00000000-0005-0000-0000-00003E010000}"/>
    <cellStyle name="20% - Énfasis5 4 3 3 3" xfId="4746" xr:uid="{00000000-0005-0000-0000-00003F010000}"/>
    <cellStyle name="20% - Énfasis5 4 3 4" xfId="999" xr:uid="{00000000-0005-0000-0000-000040010000}"/>
    <cellStyle name="20% - Énfasis5 4 3 4 2" xfId="4748" xr:uid="{00000000-0005-0000-0000-000041010000}"/>
    <cellStyle name="20% - Énfasis5 4 3 5" xfId="4741" xr:uid="{00000000-0005-0000-0000-000042010000}"/>
    <cellStyle name="20% - Énfasis5 4 4" xfId="1000" xr:uid="{00000000-0005-0000-0000-000043010000}"/>
    <cellStyle name="20% - Énfasis5 4 4 2" xfId="1001" xr:uid="{00000000-0005-0000-0000-000044010000}"/>
    <cellStyle name="20% - Énfasis5 4 4 2 2" xfId="1002" xr:uid="{00000000-0005-0000-0000-000045010000}"/>
    <cellStyle name="20% - Énfasis5 4 4 2 2 2" xfId="1003" xr:uid="{00000000-0005-0000-0000-000046010000}"/>
    <cellStyle name="20% - Énfasis5 4 4 2 2 2 2" xfId="4752" xr:uid="{00000000-0005-0000-0000-000047010000}"/>
    <cellStyle name="20% - Énfasis5 4 4 2 2 3" xfId="4751" xr:uid="{00000000-0005-0000-0000-000048010000}"/>
    <cellStyle name="20% - Énfasis5 4 4 2 3" xfId="1004" xr:uid="{00000000-0005-0000-0000-000049010000}"/>
    <cellStyle name="20% - Énfasis5 4 4 2 3 2" xfId="4753" xr:uid="{00000000-0005-0000-0000-00004A010000}"/>
    <cellStyle name="20% - Énfasis5 4 4 2 4" xfId="4750" xr:uid="{00000000-0005-0000-0000-00004B010000}"/>
    <cellStyle name="20% - Énfasis5 4 4 3" xfId="1005" xr:uid="{00000000-0005-0000-0000-00004C010000}"/>
    <cellStyle name="20% - Énfasis5 4 4 3 2" xfId="1006" xr:uid="{00000000-0005-0000-0000-00004D010000}"/>
    <cellStyle name="20% - Énfasis5 4 4 3 2 2" xfId="4755" xr:uid="{00000000-0005-0000-0000-00004E010000}"/>
    <cellStyle name="20% - Énfasis5 4 4 3 3" xfId="4754" xr:uid="{00000000-0005-0000-0000-00004F010000}"/>
    <cellStyle name="20% - Énfasis5 4 4 4" xfId="1007" xr:uid="{00000000-0005-0000-0000-000050010000}"/>
    <cellStyle name="20% - Énfasis5 4 4 4 2" xfId="4756" xr:uid="{00000000-0005-0000-0000-000051010000}"/>
    <cellStyle name="20% - Énfasis5 4 4 5" xfId="4749" xr:uid="{00000000-0005-0000-0000-000052010000}"/>
    <cellStyle name="20% - Énfasis5 4 5" xfId="1008" xr:uid="{00000000-0005-0000-0000-000053010000}"/>
    <cellStyle name="20% - Énfasis5 4 5 2" xfId="1009" xr:uid="{00000000-0005-0000-0000-000054010000}"/>
    <cellStyle name="20% - Énfasis5 4 5 2 2" xfId="1010" xr:uid="{00000000-0005-0000-0000-000055010000}"/>
    <cellStyle name="20% - Énfasis5 4 5 2 2 2" xfId="1011" xr:uid="{00000000-0005-0000-0000-000056010000}"/>
    <cellStyle name="20% - Énfasis5 4 5 2 2 2 2" xfId="4760" xr:uid="{00000000-0005-0000-0000-000057010000}"/>
    <cellStyle name="20% - Énfasis5 4 5 2 2 3" xfId="4759" xr:uid="{00000000-0005-0000-0000-000058010000}"/>
    <cellStyle name="20% - Énfasis5 4 5 2 3" xfId="1012" xr:uid="{00000000-0005-0000-0000-000059010000}"/>
    <cellStyle name="20% - Énfasis5 4 5 2 3 2" xfId="4761" xr:uid="{00000000-0005-0000-0000-00005A010000}"/>
    <cellStyle name="20% - Énfasis5 4 5 2 4" xfId="4758" xr:uid="{00000000-0005-0000-0000-00005B010000}"/>
    <cellStyle name="20% - Énfasis5 4 5 3" xfId="1013" xr:uid="{00000000-0005-0000-0000-00005C010000}"/>
    <cellStyle name="20% - Énfasis5 4 5 3 2" xfId="1014" xr:uid="{00000000-0005-0000-0000-00005D010000}"/>
    <cellStyle name="20% - Énfasis5 4 5 3 2 2" xfId="4763" xr:uid="{00000000-0005-0000-0000-00005E010000}"/>
    <cellStyle name="20% - Énfasis5 4 5 3 3" xfId="4762" xr:uid="{00000000-0005-0000-0000-00005F010000}"/>
    <cellStyle name="20% - Énfasis5 4 5 4" xfId="1015" xr:uid="{00000000-0005-0000-0000-000060010000}"/>
    <cellStyle name="20% - Énfasis5 4 5 4 2" xfId="4764" xr:uid="{00000000-0005-0000-0000-000061010000}"/>
    <cellStyle name="20% - Énfasis5 4 5 5" xfId="4757" xr:uid="{00000000-0005-0000-0000-000062010000}"/>
    <cellStyle name="20% - Énfasis5 4 6" xfId="1016" xr:uid="{00000000-0005-0000-0000-000063010000}"/>
    <cellStyle name="20% - Énfasis5 4 6 2" xfId="1017" xr:uid="{00000000-0005-0000-0000-000064010000}"/>
    <cellStyle name="20% - Énfasis5 4 6 2 2" xfId="1018" xr:uid="{00000000-0005-0000-0000-000065010000}"/>
    <cellStyle name="20% - Énfasis5 4 6 2 2 2" xfId="1019" xr:uid="{00000000-0005-0000-0000-000066010000}"/>
    <cellStyle name="20% - Énfasis5 4 6 2 2 2 2" xfId="4768" xr:uid="{00000000-0005-0000-0000-000067010000}"/>
    <cellStyle name="20% - Énfasis5 4 6 2 2 3" xfId="4767" xr:uid="{00000000-0005-0000-0000-000068010000}"/>
    <cellStyle name="20% - Énfasis5 4 6 2 3" xfId="1020" xr:uid="{00000000-0005-0000-0000-000069010000}"/>
    <cellStyle name="20% - Énfasis5 4 6 2 3 2" xfId="4769" xr:uid="{00000000-0005-0000-0000-00006A010000}"/>
    <cellStyle name="20% - Énfasis5 4 6 2 4" xfId="4766" xr:uid="{00000000-0005-0000-0000-00006B010000}"/>
    <cellStyle name="20% - Énfasis5 4 6 3" xfId="1021" xr:uid="{00000000-0005-0000-0000-00006C010000}"/>
    <cellStyle name="20% - Énfasis5 4 6 3 2" xfId="1022" xr:uid="{00000000-0005-0000-0000-00006D010000}"/>
    <cellStyle name="20% - Énfasis5 4 6 3 2 2" xfId="4771" xr:uid="{00000000-0005-0000-0000-00006E010000}"/>
    <cellStyle name="20% - Énfasis5 4 6 3 3" xfId="4770" xr:uid="{00000000-0005-0000-0000-00006F010000}"/>
    <cellStyle name="20% - Énfasis5 4 6 4" xfId="1023" xr:uid="{00000000-0005-0000-0000-000070010000}"/>
    <cellStyle name="20% - Énfasis5 4 6 4 2" xfId="4772" xr:uid="{00000000-0005-0000-0000-000071010000}"/>
    <cellStyle name="20% - Énfasis5 4 6 5" xfId="4765" xr:uid="{00000000-0005-0000-0000-000072010000}"/>
    <cellStyle name="20% - Énfasis5 4 7" xfId="1024" xr:uid="{00000000-0005-0000-0000-000073010000}"/>
    <cellStyle name="20% - Énfasis5 4 7 2" xfId="1025" xr:uid="{00000000-0005-0000-0000-000074010000}"/>
    <cellStyle name="20% - Énfasis5 4 7 2 2" xfId="1026" xr:uid="{00000000-0005-0000-0000-000075010000}"/>
    <cellStyle name="20% - Énfasis5 4 7 2 2 2" xfId="1027" xr:uid="{00000000-0005-0000-0000-000076010000}"/>
    <cellStyle name="20% - Énfasis5 4 7 2 2 2 2" xfId="4776" xr:uid="{00000000-0005-0000-0000-000077010000}"/>
    <cellStyle name="20% - Énfasis5 4 7 2 2 3" xfId="4775" xr:uid="{00000000-0005-0000-0000-000078010000}"/>
    <cellStyle name="20% - Énfasis5 4 7 2 3" xfId="1028" xr:uid="{00000000-0005-0000-0000-000079010000}"/>
    <cellStyle name="20% - Énfasis5 4 7 2 3 2" xfId="4777" xr:uid="{00000000-0005-0000-0000-00007A010000}"/>
    <cellStyle name="20% - Énfasis5 4 7 2 4" xfId="4774" xr:uid="{00000000-0005-0000-0000-00007B010000}"/>
    <cellStyle name="20% - Énfasis5 4 7 3" xfId="1029" xr:uid="{00000000-0005-0000-0000-00007C010000}"/>
    <cellStyle name="20% - Énfasis5 4 7 3 2" xfId="1030" xr:uid="{00000000-0005-0000-0000-00007D010000}"/>
    <cellStyle name="20% - Énfasis5 4 7 3 2 2" xfId="4779" xr:uid="{00000000-0005-0000-0000-00007E010000}"/>
    <cellStyle name="20% - Énfasis5 4 7 3 3" xfId="4778" xr:uid="{00000000-0005-0000-0000-00007F010000}"/>
    <cellStyle name="20% - Énfasis5 4 7 4" xfId="1031" xr:uid="{00000000-0005-0000-0000-000080010000}"/>
    <cellStyle name="20% - Énfasis5 4 7 4 2" xfId="4780" xr:uid="{00000000-0005-0000-0000-000081010000}"/>
    <cellStyle name="20% - Énfasis5 4 7 5" xfId="4773" xr:uid="{00000000-0005-0000-0000-000082010000}"/>
    <cellStyle name="20% - Énfasis5 4 8" xfId="1032" xr:uid="{00000000-0005-0000-0000-000083010000}"/>
    <cellStyle name="20% - Énfasis5 4 8 2" xfId="1033" xr:uid="{00000000-0005-0000-0000-000084010000}"/>
    <cellStyle name="20% - Énfasis5 4 8 2 2" xfId="1034" xr:uid="{00000000-0005-0000-0000-000085010000}"/>
    <cellStyle name="20% - Énfasis5 4 8 2 2 2" xfId="4783" xr:uid="{00000000-0005-0000-0000-000086010000}"/>
    <cellStyle name="20% - Énfasis5 4 8 2 3" xfId="4782" xr:uid="{00000000-0005-0000-0000-000087010000}"/>
    <cellStyle name="20% - Énfasis5 4 8 3" xfId="1035" xr:uid="{00000000-0005-0000-0000-000088010000}"/>
    <cellStyle name="20% - Énfasis5 4 8 3 2" xfId="4784" xr:uid="{00000000-0005-0000-0000-000089010000}"/>
    <cellStyle name="20% - Énfasis5 4 8 4" xfId="4781" xr:uid="{00000000-0005-0000-0000-00008A010000}"/>
    <cellStyle name="20% - Énfasis5 4 9" xfId="1036" xr:uid="{00000000-0005-0000-0000-00008B010000}"/>
    <cellStyle name="20% - Énfasis5 4 9 2" xfId="1037" xr:uid="{00000000-0005-0000-0000-00008C010000}"/>
    <cellStyle name="20% - Énfasis5 4 9 2 2" xfId="4786" xr:uid="{00000000-0005-0000-0000-00008D010000}"/>
    <cellStyle name="20% - Énfasis5 4 9 3" xfId="4785" xr:uid="{00000000-0005-0000-0000-00008E010000}"/>
    <cellStyle name="20% - Énfasis5 5" xfId="346" xr:uid="{00000000-0005-0000-0000-00008F010000}"/>
    <cellStyle name="20% - Énfasis5 5 10" xfId="1038" xr:uid="{00000000-0005-0000-0000-000090010000}"/>
    <cellStyle name="20% - Énfasis5 5 10 2" xfId="4787" xr:uid="{00000000-0005-0000-0000-000091010000}"/>
    <cellStyle name="20% - Énfasis5 5 11" xfId="3840" xr:uid="{00000000-0005-0000-0000-000092010000}"/>
    <cellStyle name="20% - Énfasis5 5 12" xfId="4392" xr:uid="{00000000-0005-0000-0000-000093010000}"/>
    <cellStyle name="20% - Énfasis5 5 2" xfId="753" xr:uid="{00000000-0005-0000-0000-000094010000}"/>
    <cellStyle name="20% - Énfasis5 5 2 2" xfId="1039" xr:uid="{00000000-0005-0000-0000-000095010000}"/>
    <cellStyle name="20% - Énfasis5 5 2 2 2" xfId="1040" xr:uid="{00000000-0005-0000-0000-000096010000}"/>
    <cellStyle name="20% - Énfasis5 5 2 2 2 2" xfId="1041" xr:uid="{00000000-0005-0000-0000-000097010000}"/>
    <cellStyle name="20% - Énfasis5 5 2 2 2 2 2" xfId="4790" xr:uid="{00000000-0005-0000-0000-000098010000}"/>
    <cellStyle name="20% - Énfasis5 5 2 2 2 3" xfId="4789" xr:uid="{00000000-0005-0000-0000-000099010000}"/>
    <cellStyle name="20% - Énfasis5 5 2 2 3" xfId="1042" xr:uid="{00000000-0005-0000-0000-00009A010000}"/>
    <cellStyle name="20% - Énfasis5 5 2 2 3 2" xfId="4791" xr:uid="{00000000-0005-0000-0000-00009B010000}"/>
    <cellStyle name="20% - Énfasis5 5 2 2 4" xfId="4788" xr:uid="{00000000-0005-0000-0000-00009C010000}"/>
    <cellStyle name="20% - Énfasis5 5 2 3" xfId="1043" xr:uid="{00000000-0005-0000-0000-00009D010000}"/>
    <cellStyle name="20% - Énfasis5 5 2 3 2" xfId="1044" xr:uid="{00000000-0005-0000-0000-00009E010000}"/>
    <cellStyle name="20% - Énfasis5 5 2 3 2 2" xfId="4793" xr:uid="{00000000-0005-0000-0000-00009F010000}"/>
    <cellStyle name="20% - Énfasis5 5 2 3 3" xfId="4792" xr:uid="{00000000-0005-0000-0000-0000A0010000}"/>
    <cellStyle name="20% - Énfasis5 5 2 4" xfId="1045" xr:uid="{00000000-0005-0000-0000-0000A1010000}"/>
    <cellStyle name="20% - Énfasis5 5 2 4 2" xfId="4794" xr:uid="{00000000-0005-0000-0000-0000A2010000}"/>
    <cellStyle name="20% - Énfasis5 5 2 5" xfId="4611" xr:uid="{00000000-0005-0000-0000-0000A3010000}"/>
    <cellStyle name="20% - Énfasis5 5 3" xfId="1046" xr:uid="{00000000-0005-0000-0000-0000A4010000}"/>
    <cellStyle name="20% - Énfasis5 5 3 2" xfId="1047" xr:uid="{00000000-0005-0000-0000-0000A5010000}"/>
    <cellStyle name="20% - Énfasis5 5 3 2 2" xfId="1048" xr:uid="{00000000-0005-0000-0000-0000A6010000}"/>
    <cellStyle name="20% - Énfasis5 5 3 2 2 2" xfId="1049" xr:uid="{00000000-0005-0000-0000-0000A7010000}"/>
    <cellStyle name="20% - Énfasis5 5 3 2 2 2 2" xfId="4798" xr:uid="{00000000-0005-0000-0000-0000A8010000}"/>
    <cellStyle name="20% - Énfasis5 5 3 2 2 3" xfId="4797" xr:uid="{00000000-0005-0000-0000-0000A9010000}"/>
    <cellStyle name="20% - Énfasis5 5 3 2 3" xfId="1050" xr:uid="{00000000-0005-0000-0000-0000AA010000}"/>
    <cellStyle name="20% - Énfasis5 5 3 2 3 2" xfId="4799" xr:uid="{00000000-0005-0000-0000-0000AB010000}"/>
    <cellStyle name="20% - Énfasis5 5 3 2 4" xfId="4796" xr:uid="{00000000-0005-0000-0000-0000AC010000}"/>
    <cellStyle name="20% - Énfasis5 5 3 3" xfId="1051" xr:uid="{00000000-0005-0000-0000-0000AD010000}"/>
    <cellStyle name="20% - Énfasis5 5 3 3 2" xfId="1052" xr:uid="{00000000-0005-0000-0000-0000AE010000}"/>
    <cellStyle name="20% - Énfasis5 5 3 3 2 2" xfId="4801" xr:uid="{00000000-0005-0000-0000-0000AF010000}"/>
    <cellStyle name="20% - Énfasis5 5 3 3 3" xfId="4800" xr:uid="{00000000-0005-0000-0000-0000B0010000}"/>
    <cellStyle name="20% - Énfasis5 5 3 4" xfId="1053" xr:uid="{00000000-0005-0000-0000-0000B1010000}"/>
    <cellStyle name="20% - Énfasis5 5 3 4 2" xfId="4802" xr:uid="{00000000-0005-0000-0000-0000B2010000}"/>
    <cellStyle name="20% - Énfasis5 5 3 5" xfId="4795" xr:uid="{00000000-0005-0000-0000-0000B3010000}"/>
    <cellStyle name="20% - Énfasis5 5 4" xfId="1054" xr:uid="{00000000-0005-0000-0000-0000B4010000}"/>
    <cellStyle name="20% - Énfasis5 5 4 2" xfId="1055" xr:uid="{00000000-0005-0000-0000-0000B5010000}"/>
    <cellStyle name="20% - Énfasis5 5 4 2 2" xfId="1056" xr:uid="{00000000-0005-0000-0000-0000B6010000}"/>
    <cellStyle name="20% - Énfasis5 5 4 2 2 2" xfId="1057" xr:uid="{00000000-0005-0000-0000-0000B7010000}"/>
    <cellStyle name="20% - Énfasis5 5 4 2 2 2 2" xfId="4806" xr:uid="{00000000-0005-0000-0000-0000B8010000}"/>
    <cellStyle name="20% - Énfasis5 5 4 2 2 3" xfId="4805" xr:uid="{00000000-0005-0000-0000-0000B9010000}"/>
    <cellStyle name="20% - Énfasis5 5 4 2 3" xfId="1058" xr:uid="{00000000-0005-0000-0000-0000BA010000}"/>
    <cellStyle name="20% - Énfasis5 5 4 2 3 2" xfId="4807" xr:uid="{00000000-0005-0000-0000-0000BB010000}"/>
    <cellStyle name="20% - Énfasis5 5 4 2 4" xfId="4804" xr:uid="{00000000-0005-0000-0000-0000BC010000}"/>
    <cellStyle name="20% - Énfasis5 5 4 3" xfId="1059" xr:uid="{00000000-0005-0000-0000-0000BD010000}"/>
    <cellStyle name="20% - Énfasis5 5 4 3 2" xfId="1060" xr:uid="{00000000-0005-0000-0000-0000BE010000}"/>
    <cellStyle name="20% - Énfasis5 5 4 3 2 2" xfId="4809" xr:uid="{00000000-0005-0000-0000-0000BF010000}"/>
    <cellStyle name="20% - Énfasis5 5 4 3 3" xfId="4808" xr:uid="{00000000-0005-0000-0000-0000C0010000}"/>
    <cellStyle name="20% - Énfasis5 5 4 4" xfId="1061" xr:uid="{00000000-0005-0000-0000-0000C1010000}"/>
    <cellStyle name="20% - Énfasis5 5 4 4 2" xfId="4810" xr:uid="{00000000-0005-0000-0000-0000C2010000}"/>
    <cellStyle name="20% - Énfasis5 5 4 5" xfId="4803" xr:uid="{00000000-0005-0000-0000-0000C3010000}"/>
    <cellStyle name="20% - Énfasis5 5 5" xfId="1062" xr:uid="{00000000-0005-0000-0000-0000C4010000}"/>
    <cellStyle name="20% - Énfasis5 5 5 2" xfId="1063" xr:uid="{00000000-0005-0000-0000-0000C5010000}"/>
    <cellStyle name="20% - Énfasis5 5 5 2 2" xfId="1064" xr:uid="{00000000-0005-0000-0000-0000C6010000}"/>
    <cellStyle name="20% - Énfasis5 5 5 2 2 2" xfId="1065" xr:uid="{00000000-0005-0000-0000-0000C7010000}"/>
    <cellStyle name="20% - Énfasis5 5 5 2 2 2 2" xfId="4814" xr:uid="{00000000-0005-0000-0000-0000C8010000}"/>
    <cellStyle name="20% - Énfasis5 5 5 2 2 3" xfId="4813" xr:uid="{00000000-0005-0000-0000-0000C9010000}"/>
    <cellStyle name="20% - Énfasis5 5 5 2 3" xfId="1066" xr:uid="{00000000-0005-0000-0000-0000CA010000}"/>
    <cellStyle name="20% - Énfasis5 5 5 2 3 2" xfId="4815" xr:uid="{00000000-0005-0000-0000-0000CB010000}"/>
    <cellStyle name="20% - Énfasis5 5 5 2 4" xfId="4812" xr:uid="{00000000-0005-0000-0000-0000CC010000}"/>
    <cellStyle name="20% - Énfasis5 5 5 3" xfId="1067" xr:uid="{00000000-0005-0000-0000-0000CD010000}"/>
    <cellStyle name="20% - Énfasis5 5 5 3 2" xfId="1068" xr:uid="{00000000-0005-0000-0000-0000CE010000}"/>
    <cellStyle name="20% - Énfasis5 5 5 3 2 2" xfId="4817" xr:uid="{00000000-0005-0000-0000-0000CF010000}"/>
    <cellStyle name="20% - Énfasis5 5 5 3 3" xfId="4816" xr:uid="{00000000-0005-0000-0000-0000D0010000}"/>
    <cellStyle name="20% - Énfasis5 5 5 4" xfId="1069" xr:uid="{00000000-0005-0000-0000-0000D1010000}"/>
    <cellStyle name="20% - Énfasis5 5 5 4 2" xfId="4818" xr:uid="{00000000-0005-0000-0000-0000D2010000}"/>
    <cellStyle name="20% - Énfasis5 5 5 5" xfId="4811" xr:uid="{00000000-0005-0000-0000-0000D3010000}"/>
    <cellStyle name="20% - Énfasis5 5 6" xfId="1070" xr:uid="{00000000-0005-0000-0000-0000D4010000}"/>
    <cellStyle name="20% - Énfasis5 5 6 2" xfId="1071" xr:uid="{00000000-0005-0000-0000-0000D5010000}"/>
    <cellStyle name="20% - Énfasis5 5 6 2 2" xfId="1072" xr:uid="{00000000-0005-0000-0000-0000D6010000}"/>
    <cellStyle name="20% - Énfasis5 5 6 2 2 2" xfId="1073" xr:uid="{00000000-0005-0000-0000-0000D7010000}"/>
    <cellStyle name="20% - Énfasis5 5 6 2 2 2 2" xfId="4822" xr:uid="{00000000-0005-0000-0000-0000D8010000}"/>
    <cellStyle name="20% - Énfasis5 5 6 2 2 3" xfId="4821" xr:uid="{00000000-0005-0000-0000-0000D9010000}"/>
    <cellStyle name="20% - Énfasis5 5 6 2 3" xfId="1074" xr:uid="{00000000-0005-0000-0000-0000DA010000}"/>
    <cellStyle name="20% - Énfasis5 5 6 2 3 2" xfId="4823" xr:uid="{00000000-0005-0000-0000-0000DB010000}"/>
    <cellStyle name="20% - Énfasis5 5 6 2 4" xfId="4820" xr:uid="{00000000-0005-0000-0000-0000DC010000}"/>
    <cellStyle name="20% - Énfasis5 5 6 3" xfId="1075" xr:uid="{00000000-0005-0000-0000-0000DD010000}"/>
    <cellStyle name="20% - Énfasis5 5 6 3 2" xfId="1076" xr:uid="{00000000-0005-0000-0000-0000DE010000}"/>
    <cellStyle name="20% - Énfasis5 5 6 3 2 2" xfId="4825" xr:uid="{00000000-0005-0000-0000-0000DF010000}"/>
    <cellStyle name="20% - Énfasis5 5 6 3 3" xfId="4824" xr:uid="{00000000-0005-0000-0000-0000E0010000}"/>
    <cellStyle name="20% - Énfasis5 5 6 4" xfId="1077" xr:uid="{00000000-0005-0000-0000-0000E1010000}"/>
    <cellStyle name="20% - Énfasis5 5 6 4 2" xfId="4826" xr:uid="{00000000-0005-0000-0000-0000E2010000}"/>
    <cellStyle name="20% - Énfasis5 5 6 5" xfId="4819" xr:uid="{00000000-0005-0000-0000-0000E3010000}"/>
    <cellStyle name="20% - Énfasis5 5 7" xfId="1078" xr:uid="{00000000-0005-0000-0000-0000E4010000}"/>
    <cellStyle name="20% - Énfasis5 5 7 2" xfId="1079" xr:uid="{00000000-0005-0000-0000-0000E5010000}"/>
    <cellStyle name="20% - Énfasis5 5 7 2 2" xfId="1080" xr:uid="{00000000-0005-0000-0000-0000E6010000}"/>
    <cellStyle name="20% - Énfasis5 5 7 2 2 2" xfId="1081" xr:uid="{00000000-0005-0000-0000-0000E7010000}"/>
    <cellStyle name="20% - Énfasis5 5 7 2 2 2 2" xfId="4830" xr:uid="{00000000-0005-0000-0000-0000E8010000}"/>
    <cellStyle name="20% - Énfasis5 5 7 2 2 3" xfId="4829" xr:uid="{00000000-0005-0000-0000-0000E9010000}"/>
    <cellStyle name="20% - Énfasis5 5 7 2 3" xfId="1082" xr:uid="{00000000-0005-0000-0000-0000EA010000}"/>
    <cellStyle name="20% - Énfasis5 5 7 2 3 2" xfId="4831" xr:uid="{00000000-0005-0000-0000-0000EB010000}"/>
    <cellStyle name="20% - Énfasis5 5 7 2 4" xfId="4828" xr:uid="{00000000-0005-0000-0000-0000EC010000}"/>
    <cellStyle name="20% - Énfasis5 5 7 3" xfId="1083" xr:uid="{00000000-0005-0000-0000-0000ED010000}"/>
    <cellStyle name="20% - Énfasis5 5 7 3 2" xfId="1084" xr:uid="{00000000-0005-0000-0000-0000EE010000}"/>
    <cellStyle name="20% - Énfasis5 5 7 3 2 2" xfId="4833" xr:uid="{00000000-0005-0000-0000-0000EF010000}"/>
    <cellStyle name="20% - Énfasis5 5 7 3 3" xfId="4832" xr:uid="{00000000-0005-0000-0000-0000F0010000}"/>
    <cellStyle name="20% - Énfasis5 5 7 4" xfId="1085" xr:uid="{00000000-0005-0000-0000-0000F1010000}"/>
    <cellStyle name="20% - Énfasis5 5 7 4 2" xfId="4834" xr:uid="{00000000-0005-0000-0000-0000F2010000}"/>
    <cellStyle name="20% - Énfasis5 5 7 5" xfId="4827" xr:uid="{00000000-0005-0000-0000-0000F3010000}"/>
    <cellStyle name="20% - Énfasis5 5 8" xfId="1086" xr:uid="{00000000-0005-0000-0000-0000F4010000}"/>
    <cellStyle name="20% - Énfasis5 5 8 2" xfId="1087" xr:uid="{00000000-0005-0000-0000-0000F5010000}"/>
    <cellStyle name="20% - Énfasis5 5 8 2 2" xfId="1088" xr:uid="{00000000-0005-0000-0000-0000F6010000}"/>
    <cellStyle name="20% - Énfasis5 5 8 2 2 2" xfId="4837" xr:uid="{00000000-0005-0000-0000-0000F7010000}"/>
    <cellStyle name="20% - Énfasis5 5 8 2 3" xfId="4836" xr:uid="{00000000-0005-0000-0000-0000F8010000}"/>
    <cellStyle name="20% - Énfasis5 5 8 3" xfId="1089" xr:uid="{00000000-0005-0000-0000-0000F9010000}"/>
    <cellStyle name="20% - Énfasis5 5 8 3 2" xfId="4838" xr:uid="{00000000-0005-0000-0000-0000FA010000}"/>
    <cellStyle name="20% - Énfasis5 5 8 4" xfId="4835" xr:uid="{00000000-0005-0000-0000-0000FB010000}"/>
    <cellStyle name="20% - Énfasis5 5 9" xfId="1090" xr:uid="{00000000-0005-0000-0000-0000FC010000}"/>
    <cellStyle name="20% - Énfasis5 5 9 2" xfId="1091" xr:uid="{00000000-0005-0000-0000-0000FD010000}"/>
    <cellStyle name="20% - Énfasis5 5 9 2 2" xfId="4840" xr:uid="{00000000-0005-0000-0000-0000FE010000}"/>
    <cellStyle name="20% - Énfasis5 5 9 3" xfId="4839" xr:uid="{00000000-0005-0000-0000-0000FF010000}"/>
    <cellStyle name="20% - Énfasis5 6" xfId="347" xr:uid="{00000000-0005-0000-0000-000000020000}"/>
    <cellStyle name="20% - Énfasis5 6 10" xfId="1092" xr:uid="{00000000-0005-0000-0000-000001020000}"/>
    <cellStyle name="20% - Énfasis5 6 10 2" xfId="4841" xr:uid="{00000000-0005-0000-0000-000002020000}"/>
    <cellStyle name="20% - Énfasis5 6 11" xfId="3841" xr:uid="{00000000-0005-0000-0000-000003020000}"/>
    <cellStyle name="20% - Énfasis5 6 12" xfId="4393" xr:uid="{00000000-0005-0000-0000-000004020000}"/>
    <cellStyle name="20% - Énfasis5 6 2" xfId="754" xr:uid="{00000000-0005-0000-0000-000005020000}"/>
    <cellStyle name="20% - Énfasis5 6 2 2" xfId="1093" xr:uid="{00000000-0005-0000-0000-000006020000}"/>
    <cellStyle name="20% - Énfasis5 6 2 2 2" xfId="1094" xr:uid="{00000000-0005-0000-0000-000007020000}"/>
    <cellStyle name="20% - Énfasis5 6 2 2 2 2" xfId="1095" xr:uid="{00000000-0005-0000-0000-000008020000}"/>
    <cellStyle name="20% - Énfasis5 6 2 2 2 2 2" xfId="4844" xr:uid="{00000000-0005-0000-0000-000009020000}"/>
    <cellStyle name="20% - Énfasis5 6 2 2 2 3" xfId="4843" xr:uid="{00000000-0005-0000-0000-00000A020000}"/>
    <cellStyle name="20% - Énfasis5 6 2 2 3" xfId="1096" xr:uid="{00000000-0005-0000-0000-00000B020000}"/>
    <cellStyle name="20% - Énfasis5 6 2 2 3 2" xfId="4845" xr:uid="{00000000-0005-0000-0000-00000C020000}"/>
    <cellStyle name="20% - Énfasis5 6 2 2 4" xfId="4842" xr:uid="{00000000-0005-0000-0000-00000D020000}"/>
    <cellStyle name="20% - Énfasis5 6 2 3" xfId="1097" xr:uid="{00000000-0005-0000-0000-00000E020000}"/>
    <cellStyle name="20% - Énfasis5 6 2 3 2" xfId="1098" xr:uid="{00000000-0005-0000-0000-00000F020000}"/>
    <cellStyle name="20% - Énfasis5 6 2 3 2 2" xfId="4847" xr:uid="{00000000-0005-0000-0000-000010020000}"/>
    <cellStyle name="20% - Énfasis5 6 2 3 3" xfId="4846" xr:uid="{00000000-0005-0000-0000-000011020000}"/>
    <cellStyle name="20% - Énfasis5 6 2 4" xfId="1099" xr:uid="{00000000-0005-0000-0000-000012020000}"/>
    <cellStyle name="20% - Énfasis5 6 2 4 2" xfId="4848" xr:uid="{00000000-0005-0000-0000-000013020000}"/>
    <cellStyle name="20% - Énfasis5 6 2 5" xfId="4612" xr:uid="{00000000-0005-0000-0000-000014020000}"/>
    <cellStyle name="20% - Énfasis5 6 3" xfId="1100" xr:uid="{00000000-0005-0000-0000-000015020000}"/>
    <cellStyle name="20% - Énfasis5 6 3 2" xfId="1101" xr:uid="{00000000-0005-0000-0000-000016020000}"/>
    <cellStyle name="20% - Énfasis5 6 3 2 2" xfId="1102" xr:uid="{00000000-0005-0000-0000-000017020000}"/>
    <cellStyle name="20% - Énfasis5 6 3 2 2 2" xfId="1103" xr:uid="{00000000-0005-0000-0000-000018020000}"/>
    <cellStyle name="20% - Énfasis5 6 3 2 2 2 2" xfId="4852" xr:uid="{00000000-0005-0000-0000-000019020000}"/>
    <cellStyle name="20% - Énfasis5 6 3 2 2 3" xfId="4851" xr:uid="{00000000-0005-0000-0000-00001A020000}"/>
    <cellStyle name="20% - Énfasis5 6 3 2 3" xfId="1104" xr:uid="{00000000-0005-0000-0000-00001B020000}"/>
    <cellStyle name="20% - Énfasis5 6 3 2 3 2" xfId="4853" xr:uid="{00000000-0005-0000-0000-00001C020000}"/>
    <cellStyle name="20% - Énfasis5 6 3 2 4" xfId="4850" xr:uid="{00000000-0005-0000-0000-00001D020000}"/>
    <cellStyle name="20% - Énfasis5 6 3 3" xfId="1105" xr:uid="{00000000-0005-0000-0000-00001E020000}"/>
    <cellStyle name="20% - Énfasis5 6 3 3 2" xfId="1106" xr:uid="{00000000-0005-0000-0000-00001F020000}"/>
    <cellStyle name="20% - Énfasis5 6 3 3 2 2" xfId="4855" xr:uid="{00000000-0005-0000-0000-000020020000}"/>
    <cellStyle name="20% - Énfasis5 6 3 3 3" xfId="4854" xr:uid="{00000000-0005-0000-0000-000021020000}"/>
    <cellStyle name="20% - Énfasis5 6 3 4" xfId="1107" xr:uid="{00000000-0005-0000-0000-000022020000}"/>
    <cellStyle name="20% - Énfasis5 6 3 4 2" xfId="4856" xr:uid="{00000000-0005-0000-0000-000023020000}"/>
    <cellStyle name="20% - Énfasis5 6 3 5" xfId="4849" xr:uid="{00000000-0005-0000-0000-000024020000}"/>
    <cellStyle name="20% - Énfasis5 6 4" xfId="1108" xr:uid="{00000000-0005-0000-0000-000025020000}"/>
    <cellStyle name="20% - Énfasis5 6 4 2" xfId="1109" xr:uid="{00000000-0005-0000-0000-000026020000}"/>
    <cellStyle name="20% - Énfasis5 6 4 2 2" xfId="1110" xr:uid="{00000000-0005-0000-0000-000027020000}"/>
    <cellStyle name="20% - Énfasis5 6 4 2 2 2" xfId="1111" xr:uid="{00000000-0005-0000-0000-000028020000}"/>
    <cellStyle name="20% - Énfasis5 6 4 2 2 2 2" xfId="4860" xr:uid="{00000000-0005-0000-0000-000029020000}"/>
    <cellStyle name="20% - Énfasis5 6 4 2 2 3" xfId="4859" xr:uid="{00000000-0005-0000-0000-00002A020000}"/>
    <cellStyle name="20% - Énfasis5 6 4 2 3" xfId="1112" xr:uid="{00000000-0005-0000-0000-00002B020000}"/>
    <cellStyle name="20% - Énfasis5 6 4 2 3 2" xfId="4861" xr:uid="{00000000-0005-0000-0000-00002C020000}"/>
    <cellStyle name="20% - Énfasis5 6 4 2 4" xfId="4858" xr:uid="{00000000-0005-0000-0000-00002D020000}"/>
    <cellStyle name="20% - Énfasis5 6 4 3" xfId="1113" xr:uid="{00000000-0005-0000-0000-00002E020000}"/>
    <cellStyle name="20% - Énfasis5 6 4 3 2" xfId="1114" xr:uid="{00000000-0005-0000-0000-00002F020000}"/>
    <cellStyle name="20% - Énfasis5 6 4 3 2 2" xfId="4863" xr:uid="{00000000-0005-0000-0000-000030020000}"/>
    <cellStyle name="20% - Énfasis5 6 4 3 3" xfId="4862" xr:uid="{00000000-0005-0000-0000-000031020000}"/>
    <cellStyle name="20% - Énfasis5 6 4 4" xfId="1115" xr:uid="{00000000-0005-0000-0000-000032020000}"/>
    <cellStyle name="20% - Énfasis5 6 4 4 2" xfId="4864" xr:uid="{00000000-0005-0000-0000-000033020000}"/>
    <cellStyle name="20% - Énfasis5 6 4 5" xfId="4857" xr:uid="{00000000-0005-0000-0000-000034020000}"/>
    <cellStyle name="20% - Énfasis5 6 5" xfId="1116" xr:uid="{00000000-0005-0000-0000-000035020000}"/>
    <cellStyle name="20% - Énfasis5 6 5 2" xfId="1117" xr:uid="{00000000-0005-0000-0000-000036020000}"/>
    <cellStyle name="20% - Énfasis5 6 5 2 2" xfId="1118" xr:uid="{00000000-0005-0000-0000-000037020000}"/>
    <cellStyle name="20% - Énfasis5 6 5 2 2 2" xfId="1119" xr:uid="{00000000-0005-0000-0000-000038020000}"/>
    <cellStyle name="20% - Énfasis5 6 5 2 2 2 2" xfId="4868" xr:uid="{00000000-0005-0000-0000-000039020000}"/>
    <cellStyle name="20% - Énfasis5 6 5 2 2 3" xfId="4867" xr:uid="{00000000-0005-0000-0000-00003A020000}"/>
    <cellStyle name="20% - Énfasis5 6 5 2 3" xfId="1120" xr:uid="{00000000-0005-0000-0000-00003B020000}"/>
    <cellStyle name="20% - Énfasis5 6 5 2 3 2" xfId="4869" xr:uid="{00000000-0005-0000-0000-00003C020000}"/>
    <cellStyle name="20% - Énfasis5 6 5 2 4" xfId="4866" xr:uid="{00000000-0005-0000-0000-00003D020000}"/>
    <cellStyle name="20% - Énfasis5 6 5 3" xfId="1121" xr:uid="{00000000-0005-0000-0000-00003E020000}"/>
    <cellStyle name="20% - Énfasis5 6 5 3 2" xfId="1122" xr:uid="{00000000-0005-0000-0000-00003F020000}"/>
    <cellStyle name="20% - Énfasis5 6 5 3 2 2" xfId="4871" xr:uid="{00000000-0005-0000-0000-000040020000}"/>
    <cellStyle name="20% - Énfasis5 6 5 3 3" xfId="4870" xr:uid="{00000000-0005-0000-0000-000041020000}"/>
    <cellStyle name="20% - Énfasis5 6 5 4" xfId="1123" xr:uid="{00000000-0005-0000-0000-000042020000}"/>
    <cellStyle name="20% - Énfasis5 6 5 4 2" xfId="4872" xr:uid="{00000000-0005-0000-0000-000043020000}"/>
    <cellStyle name="20% - Énfasis5 6 5 5" xfId="4865" xr:uid="{00000000-0005-0000-0000-000044020000}"/>
    <cellStyle name="20% - Énfasis5 6 6" xfId="1124" xr:uid="{00000000-0005-0000-0000-000045020000}"/>
    <cellStyle name="20% - Énfasis5 6 6 2" xfId="1125" xr:uid="{00000000-0005-0000-0000-000046020000}"/>
    <cellStyle name="20% - Énfasis5 6 6 2 2" xfId="1126" xr:uid="{00000000-0005-0000-0000-000047020000}"/>
    <cellStyle name="20% - Énfasis5 6 6 2 2 2" xfId="1127" xr:uid="{00000000-0005-0000-0000-000048020000}"/>
    <cellStyle name="20% - Énfasis5 6 6 2 2 2 2" xfId="4876" xr:uid="{00000000-0005-0000-0000-000049020000}"/>
    <cellStyle name="20% - Énfasis5 6 6 2 2 3" xfId="4875" xr:uid="{00000000-0005-0000-0000-00004A020000}"/>
    <cellStyle name="20% - Énfasis5 6 6 2 3" xfId="1128" xr:uid="{00000000-0005-0000-0000-00004B020000}"/>
    <cellStyle name="20% - Énfasis5 6 6 2 3 2" xfId="4877" xr:uid="{00000000-0005-0000-0000-00004C020000}"/>
    <cellStyle name="20% - Énfasis5 6 6 2 4" xfId="4874" xr:uid="{00000000-0005-0000-0000-00004D020000}"/>
    <cellStyle name="20% - Énfasis5 6 6 3" xfId="1129" xr:uid="{00000000-0005-0000-0000-00004E020000}"/>
    <cellStyle name="20% - Énfasis5 6 6 3 2" xfId="1130" xr:uid="{00000000-0005-0000-0000-00004F020000}"/>
    <cellStyle name="20% - Énfasis5 6 6 3 2 2" xfId="4879" xr:uid="{00000000-0005-0000-0000-000050020000}"/>
    <cellStyle name="20% - Énfasis5 6 6 3 3" xfId="4878" xr:uid="{00000000-0005-0000-0000-000051020000}"/>
    <cellStyle name="20% - Énfasis5 6 6 4" xfId="1131" xr:uid="{00000000-0005-0000-0000-000052020000}"/>
    <cellStyle name="20% - Énfasis5 6 6 4 2" xfId="4880" xr:uid="{00000000-0005-0000-0000-000053020000}"/>
    <cellStyle name="20% - Énfasis5 6 6 5" xfId="4873" xr:uid="{00000000-0005-0000-0000-000054020000}"/>
    <cellStyle name="20% - Énfasis5 6 7" xfId="1132" xr:uid="{00000000-0005-0000-0000-000055020000}"/>
    <cellStyle name="20% - Énfasis5 6 7 2" xfId="1133" xr:uid="{00000000-0005-0000-0000-000056020000}"/>
    <cellStyle name="20% - Énfasis5 6 7 2 2" xfId="1134" xr:uid="{00000000-0005-0000-0000-000057020000}"/>
    <cellStyle name="20% - Énfasis5 6 7 2 2 2" xfId="1135" xr:uid="{00000000-0005-0000-0000-000058020000}"/>
    <cellStyle name="20% - Énfasis5 6 7 2 2 2 2" xfId="4884" xr:uid="{00000000-0005-0000-0000-000059020000}"/>
    <cellStyle name="20% - Énfasis5 6 7 2 2 3" xfId="4883" xr:uid="{00000000-0005-0000-0000-00005A020000}"/>
    <cellStyle name="20% - Énfasis5 6 7 2 3" xfId="1136" xr:uid="{00000000-0005-0000-0000-00005B020000}"/>
    <cellStyle name="20% - Énfasis5 6 7 2 3 2" xfId="4885" xr:uid="{00000000-0005-0000-0000-00005C020000}"/>
    <cellStyle name="20% - Énfasis5 6 7 2 4" xfId="4882" xr:uid="{00000000-0005-0000-0000-00005D020000}"/>
    <cellStyle name="20% - Énfasis5 6 7 3" xfId="1137" xr:uid="{00000000-0005-0000-0000-00005E020000}"/>
    <cellStyle name="20% - Énfasis5 6 7 3 2" xfId="1138" xr:uid="{00000000-0005-0000-0000-00005F020000}"/>
    <cellStyle name="20% - Énfasis5 6 7 3 2 2" xfId="4887" xr:uid="{00000000-0005-0000-0000-000060020000}"/>
    <cellStyle name="20% - Énfasis5 6 7 3 3" xfId="4886" xr:uid="{00000000-0005-0000-0000-000061020000}"/>
    <cellStyle name="20% - Énfasis5 6 7 4" xfId="1139" xr:uid="{00000000-0005-0000-0000-000062020000}"/>
    <cellStyle name="20% - Énfasis5 6 7 4 2" xfId="4888" xr:uid="{00000000-0005-0000-0000-000063020000}"/>
    <cellStyle name="20% - Énfasis5 6 7 5" xfId="4881" xr:uid="{00000000-0005-0000-0000-000064020000}"/>
    <cellStyle name="20% - Énfasis5 6 8" xfId="1140" xr:uid="{00000000-0005-0000-0000-000065020000}"/>
    <cellStyle name="20% - Énfasis5 6 8 2" xfId="1141" xr:uid="{00000000-0005-0000-0000-000066020000}"/>
    <cellStyle name="20% - Énfasis5 6 8 2 2" xfId="1142" xr:uid="{00000000-0005-0000-0000-000067020000}"/>
    <cellStyle name="20% - Énfasis5 6 8 2 2 2" xfId="4891" xr:uid="{00000000-0005-0000-0000-000068020000}"/>
    <cellStyle name="20% - Énfasis5 6 8 2 3" xfId="4890" xr:uid="{00000000-0005-0000-0000-000069020000}"/>
    <cellStyle name="20% - Énfasis5 6 8 3" xfId="1143" xr:uid="{00000000-0005-0000-0000-00006A020000}"/>
    <cellStyle name="20% - Énfasis5 6 8 3 2" xfId="4892" xr:uid="{00000000-0005-0000-0000-00006B020000}"/>
    <cellStyle name="20% - Énfasis5 6 8 4" xfId="4889" xr:uid="{00000000-0005-0000-0000-00006C020000}"/>
    <cellStyle name="20% - Énfasis5 6 9" xfId="1144" xr:uid="{00000000-0005-0000-0000-00006D020000}"/>
    <cellStyle name="20% - Énfasis5 6 9 2" xfId="1145" xr:uid="{00000000-0005-0000-0000-00006E020000}"/>
    <cellStyle name="20% - Énfasis5 6 9 2 2" xfId="4894" xr:uid="{00000000-0005-0000-0000-00006F020000}"/>
    <cellStyle name="20% - Énfasis5 6 9 3" xfId="4893" xr:uid="{00000000-0005-0000-0000-000070020000}"/>
    <cellStyle name="20% - Énfasis6" xfId="6" builtinId="50" customBuiltin="1"/>
    <cellStyle name="20% - Énfasis6 2" xfId="104" xr:uid="{00000000-0005-0000-0000-000072020000}"/>
    <cellStyle name="20% - Énfasis6 2 2" xfId="105" xr:uid="{00000000-0005-0000-0000-000073020000}"/>
    <cellStyle name="20% - Énfasis6 2 2 2" xfId="106" xr:uid="{00000000-0005-0000-0000-000074020000}"/>
    <cellStyle name="20% - Énfasis6 2 2 2 2" xfId="1146" xr:uid="{00000000-0005-0000-0000-000075020000}"/>
    <cellStyle name="20% - Énfasis6 2 2 2 2 2" xfId="1147" xr:uid="{00000000-0005-0000-0000-000076020000}"/>
    <cellStyle name="20% - Énfasis6 2 2 2 3" xfId="1148" xr:uid="{00000000-0005-0000-0000-000077020000}"/>
    <cellStyle name="20% - Énfasis6 2 2 2 4" xfId="3844" xr:uid="{00000000-0005-0000-0000-000078020000}"/>
    <cellStyle name="20% - Énfasis6 2 2 3" xfId="1149" xr:uid="{00000000-0005-0000-0000-000079020000}"/>
    <cellStyle name="20% - Énfasis6 2 2 3 2" xfId="1150" xr:uid="{00000000-0005-0000-0000-00007A020000}"/>
    <cellStyle name="20% - Énfasis6 2 2 4" xfId="1151" xr:uid="{00000000-0005-0000-0000-00007B020000}"/>
    <cellStyle name="20% - Énfasis6 2 2 5" xfId="3843" xr:uid="{00000000-0005-0000-0000-00007C020000}"/>
    <cellStyle name="20% - Énfasis6 2 2_ARTURO SSMC110113xls" xfId="1152" xr:uid="{00000000-0005-0000-0000-00007D020000}"/>
    <cellStyle name="20% - Énfasis6 2 3" xfId="107" xr:uid="{00000000-0005-0000-0000-00007E020000}"/>
    <cellStyle name="20% - Énfasis6 2 3 2" xfId="108" xr:uid="{00000000-0005-0000-0000-00007F020000}"/>
    <cellStyle name="20% - Énfasis6 2 3 2 2" xfId="1153" xr:uid="{00000000-0005-0000-0000-000080020000}"/>
    <cellStyle name="20% - Énfasis6 2 3 2 2 2" xfId="1154" xr:uid="{00000000-0005-0000-0000-000081020000}"/>
    <cellStyle name="20% - Énfasis6 2 3 2 3" xfId="1155" xr:uid="{00000000-0005-0000-0000-000082020000}"/>
    <cellStyle name="20% - Énfasis6 2 3 2 4" xfId="3846" xr:uid="{00000000-0005-0000-0000-000083020000}"/>
    <cellStyle name="20% - Énfasis6 2 3 3" xfId="1156" xr:uid="{00000000-0005-0000-0000-000084020000}"/>
    <cellStyle name="20% - Énfasis6 2 3 3 2" xfId="1157" xr:uid="{00000000-0005-0000-0000-000085020000}"/>
    <cellStyle name="20% - Énfasis6 2 3 4" xfId="1158" xr:uid="{00000000-0005-0000-0000-000086020000}"/>
    <cellStyle name="20% - Énfasis6 2 3 5" xfId="3845" xr:uid="{00000000-0005-0000-0000-000087020000}"/>
    <cellStyle name="20% - Énfasis6 2 3_ARTURO SSMC110113xls" xfId="1159" xr:uid="{00000000-0005-0000-0000-000088020000}"/>
    <cellStyle name="20% - Énfasis6 2 4" xfId="109" xr:uid="{00000000-0005-0000-0000-000089020000}"/>
    <cellStyle name="20% - Énfasis6 2 4 2" xfId="1160" xr:uid="{00000000-0005-0000-0000-00008A020000}"/>
    <cellStyle name="20% - Énfasis6 2 4 2 2" xfId="1161" xr:uid="{00000000-0005-0000-0000-00008B020000}"/>
    <cellStyle name="20% - Énfasis6 2 4 3" xfId="1162" xr:uid="{00000000-0005-0000-0000-00008C020000}"/>
    <cellStyle name="20% - Énfasis6 2 4 4" xfId="3847" xr:uid="{00000000-0005-0000-0000-00008D020000}"/>
    <cellStyle name="20% - Énfasis6 2 5" xfId="1163" xr:uid="{00000000-0005-0000-0000-00008E020000}"/>
    <cellStyle name="20% - Énfasis6 2 5 2" xfId="1164" xr:uid="{00000000-0005-0000-0000-00008F020000}"/>
    <cellStyle name="20% - Énfasis6 2 6" xfId="1165" xr:uid="{00000000-0005-0000-0000-000090020000}"/>
    <cellStyle name="20% - Énfasis6 2 7" xfId="3842" xr:uid="{00000000-0005-0000-0000-000091020000}"/>
    <cellStyle name="20% - Énfasis6 2_ARTURO SSMC110113xls" xfId="1166" xr:uid="{00000000-0005-0000-0000-000092020000}"/>
    <cellStyle name="20% - Énfasis6 3" xfId="230" xr:uid="{00000000-0005-0000-0000-000093020000}"/>
    <cellStyle name="40% - Énfasis1" xfId="7" builtinId="31" customBuiltin="1"/>
    <cellStyle name="40% - Énfasis1 2" xfId="110" xr:uid="{00000000-0005-0000-0000-000095020000}"/>
    <cellStyle name="40% - Énfasis1 2 2" xfId="111" xr:uid="{00000000-0005-0000-0000-000096020000}"/>
    <cellStyle name="40% - Énfasis1 2 2 2" xfId="112" xr:uid="{00000000-0005-0000-0000-000097020000}"/>
    <cellStyle name="40% - Énfasis1 2 2 2 2" xfId="1167" xr:uid="{00000000-0005-0000-0000-000098020000}"/>
    <cellStyle name="40% - Énfasis1 2 2 2 2 2" xfId="1168" xr:uid="{00000000-0005-0000-0000-000099020000}"/>
    <cellStyle name="40% - Énfasis1 2 2 2 3" xfId="1169" xr:uid="{00000000-0005-0000-0000-00009A020000}"/>
    <cellStyle name="40% - Énfasis1 2 2 2 4" xfId="3850" xr:uid="{00000000-0005-0000-0000-00009B020000}"/>
    <cellStyle name="40% - Énfasis1 2 2 3" xfId="1170" xr:uid="{00000000-0005-0000-0000-00009C020000}"/>
    <cellStyle name="40% - Énfasis1 2 2 3 2" xfId="1171" xr:uid="{00000000-0005-0000-0000-00009D020000}"/>
    <cellStyle name="40% - Énfasis1 2 2 4" xfId="1172" xr:uid="{00000000-0005-0000-0000-00009E020000}"/>
    <cellStyle name="40% - Énfasis1 2 2 5" xfId="3849" xr:uid="{00000000-0005-0000-0000-00009F020000}"/>
    <cellStyle name="40% - Énfasis1 2 2_ARTURO SSMC110113xls" xfId="1173" xr:uid="{00000000-0005-0000-0000-0000A0020000}"/>
    <cellStyle name="40% - Énfasis1 2 3" xfId="113" xr:uid="{00000000-0005-0000-0000-0000A1020000}"/>
    <cellStyle name="40% - Énfasis1 2 3 2" xfId="114" xr:uid="{00000000-0005-0000-0000-0000A2020000}"/>
    <cellStyle name="40% - Énfasis1 2 3 2 2" xfId="1174" xr:uid="{00000000-0005-0000-0000-0000A3020000}"/>
    <cellStyle name="40% - Énfasis1 2 3 2 2 2" xfId="1175" xr:uid="{00000000-0005-0000-0000-0000A4020000}"/>
    <cellStyle name="40% - Énfasis1 2 3 2 3" xfId="1176" xr:uid="{00000000-0005-0000-0000-0000A5020000}"/>
    <cellStyle name="40% - Énfasis1 2 3 2 4" xfId="3852" xr:uid="{00000000-0005-0000-0000-0000A6020000}"/>
    <cellStyle name="40% - Énfasis1 2 3 3" xfId="1177" xr:uid="{00000000-0005-0000-0000-0000A7020000}"/>
    <cellStyle name="40% - Énfasis1 2 3 3 2" xfId="1178" xr:uid="{00000000-0005-0000-0000-0000A8020000}"/>
    <cellStyle name="40% - Énfasis1 2 3 4" xfId="1179" xr:uid="{00000000-0005-0000-0000-0000A9020000}"/>
    <cellStyle name="40% - Énfasis1 2 3 5" xfId="3851" xr:uid="{00000000-0005-0000-0000-0000AA020000}"/>
    <cellStyle name="40% - Énfasis1 2 3_ARTURO SSMC110113xls" xfId="1180" xr:uid="{00000000-0005-0000-0000-0000AB020000}"/>
    <cellStyle name="40% - Énfasis1 2 4" xfId="115" xr:uid="{00000000-0005-0000-0000-0000AC020000}"/>
    <cellStyle name="40% - Énfasis1 2 4 2" xfId="1181" xr:uid="{00000000-0005-0000-0000-0000AD020000}"/>
    <cellStyle name="40% - Énfasis1 2 4 2 2" xfId="1182" xr:uid="{00000000-0005-0000-0000-0000AE020000}"/>
    <cellStyle name="40% - Énfasis1 2 4 3" xfId="1183" xr:uid="{00000000-0005-0000-0000-0000AF020000}"/>
    <cellStyle name="40% - Énfasis1 2 4 4" xfId="3853" xr:uid="{00000000-0005-0000-0000-0000B0020000}"/>
    <cellStyle name="40% - Énfasis1 2 5" xfId="1184" xr:uid="{00000000-0005-0000-0000-0000B1020000}"/>
    <cellStyle name="40% - Énfasis1 2 5 2" xfId="1185" xr:uid="{00000000-0005-0000-0000-0000B2020000}"/>
    <cellStyle name="40% - Énfasis1 2 6" xfId="1186" xr:uid="{00000000-0005-0000-0000-0000B3020000}"/>
    <cellStyle name="40% - Énfasis1 2 7" xfId="3848" xr:uid="{00000000-0005-0000-0000-0000B4020000}"/>
    <cellStyle name="40% - Énfasis1 2_ARTURO SSMC110113xls" xfId="1187" xr:uid="{00000000-0005-0000-0000-0000B5020000}"/>
    <cellStyle name="40% - Énfasis1 3" xfId="231" xr:uid="{00000000-0005-0000-0000-0000B6020000}"/>
    <cellStyle name="40% - Énfasis2" xfId="8" builtinId="35" customBuiltin="1"/>
    <cellStyle name="40% - Énfasis2 2" xfId="116" xr:uid="{00000000-0005-0000-0000-0000B8020000}"/>
    <cellStyle name="40% - Énfasis2 2 2" xfId="117" xr:uid="{00000000-0005-0000-0000-0000B9020000}"/>
    <cellStyle name="40% - Énfasis2 2 2 2" xfId="118" xr:uid="{00000000-0005-0000-0000-0000BA020000}"/>
    <cellStyle name="40% - Énfasis2 2 2 2 2" xfId="1188" xr:uid="{00000000-0005-0000-0000-0000BB020000}"/>
    <cellStyle name="40% - Énfasis2 2 2 2 2 2" xfId="1189" xr:uid="{00000000-0005-0000-0000-0000BC020000}"/>
    <cellStyle name="40% - Énfasis2 2 2 2 3" xfId="1190" xr:uid="{00000000-0005-0000-0000-0000BD020000}"/>
    <cellStyle name="40% - Énfasis2 2 2 2 4" xfId="3856" xr:uid="{00000000-0005-0000-0000-0000BE020000}"/>
    <cellStyle name="40% - Énfasis2 2 2 3" xfId="1191" xr:uid="{00000000-0005-0000-0000-0000BF020000}"/>
    <cellStyle name="40% - Énfasis2 2 2 3 2" xfId="1192" xr:uid="{00000000-0005-0000-0000-0000C0020000}"/>
    <cellStyle name="40% - Énfasis2 2 2 4" xfId="1193" xr:uid="{00000000-0005-0000-0000-0000C1020000}"/>
    <cellStyle name="40% - Énfasis2 2 2 5" xfId="3855" xr:uid="{00000000-0005-0000-0000-0000C2020000}"/>
    <cellStyle name="40% - Énfasis2 2 2_ARTURO SSMC110113xls" xfId="1194" xr:uid="{00000000-0005-0000-0000-0000C3020000}"/>
    <cellStyle name="40% - Énfasis2 2 3" xfId="119" xr:uid="{00000000-0005-0000-0000-0000C4020000}"/>
    <cellStyle name="40% - Énfasis2 2 3 2" xfId="120" xr:uid="{00000000-0005-0000-0000-0000C5020000}"/>
    <cellStyle name="40% - Énfasis2 2 3 2 2" xfId="1195" xr:uid="{00000000-0005-0000-0000-0000C6020000}"/>
    <cellStyle name="40% - Énfasis2 2 3 2 2 2" xfId="1196" xr:uid="{00000000-0005-0000-0000-0000C7020000}"/>
    <cellStyle name="40% - Énfasis2 2 3 2 3" xfId="1197" xr:uid="{00000000-0005-0000-0000-0000C8020000}"/>
    <cellStyle name="40% - Énfasis2 2 3 2 4" xfId="3858" xr:uid="{00000000-0005-0000-0000-0000C9020000}"/>
    <cellStyle name="40% - Énfasis2 2 3 3" xfId="1198" xr:uid="{00000000-0005-0000-0000-0000CA020000}"/>
    <cellStyle name="40% - Énfasis2 2 3 3 2" xfId="1199" xr:uid="{00000000-0005-0000-0000-0000CB020000}"/>
    <cellStyle name="40% - Énfasis2 2 3 4" xfId="1200" xr:uid="{00000000-0005-0000-0000-0000CC020000}"/>
    <cellStyle name="40% - Énfasis2 2 3 5" xfId="3857" xr:uid="{00000000-0005-0000-0000-0000CD020000}"/>
    <cellStyle name="40% - Énfasis2 2 3_ARTURO SSMC110113xls" xfId="1201" xr:uid="{00000000-0005-0000-0000-0000CE020000}"/>
    <cellStyle name="40% - Énfasis2 2 4" xfId="121" xr:uid="{00000000-0005-0000-0000-0000CF020000}"/>
    <cellStyle name="40% - Énfasis2 2 4 2" xfId="1202" xr:uid="{00000000-0005-0000-0000-0000D0020000}"/>
    <cellStyle name="40% - Énfasis2 2 4 2 2" xfId="1203" xr:uid="{00000000-0005-0000-0000-0000D1020000}"/>
    <cellStyle name="40% - Énfasis2 2 4 3" xfId="1204" xr:uid="{00000000-0005-0000-0000-0000D2020000}"/>
    <cellStyle name="40% - Énfasis2 2 4 4" xfId="3859" xr:uid="{00000000-0005-0000-0000-0000D3020000}"/>
    <cellStyle name="40% - Énfasis2 2 5" xfId="1205" xr:uid="{00000000-0005-0000-0000-0000D4020000}"/>
    <cellStyle name="40% - Énfasis2 2 5 2" xfId="1206" xr:uid="{00000000-0005-0000-0000-0000D5020000}"/>
    <cellStyle name="40% - Énfasis2 2 6" xfId="1207" xr:uid="{00000000-0005-0000-0000-0000D6020000}"/>
    <cellStyle name="40% - Énfasis2 2 7" xfId="3854" xr:uid="{00000000-0005-0000-0000-0000D7020000}"/>
    <cellStyle name="40% - Énfasis2 2_ARTURO SSMC110113xls" xfId="1208" xr:uid="{00000000-0005-0000-0000-0000D8020000}"/>
    <cellStyle name="40% - Énfasis2 3" xfId="232" xr:uid="{00000000-0005-0000-0000-0000D9020000}"/>
    <cellStyle name="40% - Énfasis3" xfId="9" builtinId="39" customBuiltin="1"/>
    <cellStyle name="40% - Énfasis3 2" xfId="122" xr:uid="{00000000-0005-0000-0000-0000DB020000}"/>
    <cellStyle name="40% - Énfasis3 2 2" xfId="123" xr:uid="{00000000-0005-0000-0000-0000DC020000}"/>
    <cellStyle name="40% - Énfasis3 2 2 2" xfId="124" xr:uid="{00000000-0005-0000-0000-0000DD020000}"/>
    <cellStyle name="40% - Énfasis3 2 2 2 2" xfId="1209" xr:uid="{00000000-0005-0000-0000-0000DE020000}"/>
    <cellStyle name="40% - Énfasis3 2 2 2 2 2" xfId="1210" xr:uid="{00000000-0005-0000-0000-0000DF020000}"/>
    <cellStyle name="40% - Énfasis3 2 2 2 3" xfId="1211" xr:uid="{00000000-0005-0000-0000-0000E0020000}"/>
    <cellStyle name="40% - Énfasis3 2 2 2 4" xfId="3862" xr:uid="{00000000-0005-0000-0000-0000E1020000}"/>
    <cellStyle name="40% - Énfasis3 2 2 3" xfId="1212" xr:uid="{00000000-0005-0000-0000-0000E2020000}"/>
    <cellStyle name="40% - Énfasis3 2 2 3 2" xfId="1213" xr:uid="{00000000-0005-0000-0000-0000E3020000}"/>
    <cellStyle name="40% - Énfasis3 2 2 4" xfId="1214" xr:uid="{00000000-0005-0000-0000-0000E4020000}"/>
    <cellStyle name="40% - Énfasis3 2 2 5" xfId="3861" xr:uid="{00000000-0005-0000-0000-0000E5020000}"/>
    <cellStyle name="40% - Énfasis3 2 2_ARTURO SSMC110113xls" xfId="1215" xr:uid="{00000000-0005-0000-0000-0000E6020000}"/>
    <cellStyle name="40% - Énfasis3 2 3" xfId="125" xr:uid="{00000000-0005-0000-0000-0000E7020000}"/>
    <cellStyle name="40% - Énfasis3 2 3 2" xfId="126" xr:uid="{00000000-0005-0000-0000-0000E8020000}"/>
    <cellStyle name="40% - Énfasis3 2 3 2 2" xfId="1216" xr:uid="{00000000-0005-0000-0000-0000E9020000}"/>
    <cellStyle name="40% - Énfasis3 2 3 2 2 2" xfId="1217" xr:uid="{00000000-0005-0000-0000-0000EA020000}"/>
    <cellStyle name="40% - Énfasis3 2 3 2 3" xfId="1218" xr:uid="{00000000-0005-0000-0000-0000EB020000}"/>
    <cellStyle name="40% - Énfasis3 2 3 2 4" xfId="3864" xr:uid="{00000000-0005-0000-0000-0000EC020000}"/>
    <cellStyle name="40% - Énfasis3 2 3 3" xfId="1219" xr:uid="{00000000-0005-0000-0000-0000ED020000}"/>
    <cellStyle name="40% - Énfasis3 2 3 3 2" xfId="1220" xr:uid="{00000000-0005-0000-0000-0000EE020000}"/>
    <cellStyle name="40% - Énfasis3 2 3 4" xfId="1221" xr:uid="{00000000-0005-0000-0000-0000EF020000}"/>
    <cellStyle name="40% - Énfasis3 2 3 5" xfId="3863" xr:uid="{00000000-0005-0000-0000-0000F0020000}"/>
    <cellStyle name="40% - Énfasis3 2 3_ARTURO SSMC110113xls" xfId="1222" xr:uid="{00000000-0005-0000-0000-0000F1020000}"/>
    <cellStyle name="40% - Énfasis3 2 4" xfId="127" xr:uid="{00000000-0005-0000-0000-0000F2020000}"/>
    <cellStyle name="40% - Énfasis3 2 4 2" xfId="1223" xr:uid="{00000000-0005-0000-0000-0000F3020000}"/>
    <cellStyle name="40% - Énfasis3 2 4 2 2" xfId="1224" xr:uid="{00000000-0005-0000-0000-0000F4020000}"/>
    <cellStyle name="40% - Énfasis3 2 4 3" xfId="1225" xr:uid="{00000000-0005-0000-0000-0000F5020000}"/>
    <cellStyle name="40% - Énfasis3 2 4 4" xfId="3865" xr:uid="{00000000-0005-0000-0000-0000F6020000}"/>
    <cellStyle name="40% - Énfasis3 2 5" xfId="1226" xr:uid="{00000000-0005-0000-0000-0000F7020000}"/>
    <cellStyle name="40% - Énfasis3 2 5 2" xfId="1227" xr:uid="{00000000-0005-0000-0000-0000F8020000}"/>
    <cellStyle name="40% - Énfasis3 2 6" xfId="1228" xr:uid="{00000000-0005-0000-0000-0000F9020000}"/>
    <cellStyle name="40% - Énfasis3 2 7" xfId="3860" xr:uid="{00000000-0005-0000-0000-0000FA020000}"/>
    <cellStyle name="40% - Énfasis3 2_ARTURO SSMC110113xls" xfId="1229" xr:uid="{00000000-0005-0000-0000-0000FB020000}"/>
    <cellStyle name="40% - Énfasis3 3" xfId="233" xr:uid="{00000000-0005-0000-0000-0000FC020000}"/>
    <cellStyle name="40% - Énfasis4" xfId="10" builtinId="43" customBuiltin="1"/>
    <cellStyle name="40% - Énfasis4 2" xfId="128" xr:uid="{00000000-0005-0000-0000-0000FE020000}"/>
    <cellStyle name="40% - Énfasis4 2 2" xfId="129" xr:uid="{00000000-0005-0000-0000-0000FF020000}"/>
    <cellStyle name="40% - Énfasis4 2 2 2" xfId="130" xr:uid="{00000000-0005-0000-0000-000000030000}"/>
    <cellStyle name="40% - Énfasis4 2 2 2 2" xfId="1230" xr:uid="{00000000-0005-0000-0000-000001030000}"/>
    <cellStyle name="40% - Énfasis4 2 2 2 2 2" xfId="1231" xr:uid="{00000000-0005-0000-0000-000002030000}"/>
    <cellStyle name="40% - Énfasis4 2 2 2 3" xfId="1232" xr:uid="{00000000-0005-0000-0000-000003030000}"/>
    <cellStyle name="40% - Énfasis4 2 2 2 4" xfId="3868" xr:uid="{00000000-0005-0000-0000-000004030000}"/>
    <cellStyle name="40% - Énfasis4 2 2 3" xfId="1233" xr:uid="{00000000-0005-0000-0000-000005030000}"/>
    <cellStyle name="40% - Énfasis4 2 2 3 2" xfId="1234" xr:uid="{00000000-0005-0000-0000-000006030000}"/>
    <cellStyle name="40% - Énfasis4 2 2 4" xfId="1235" xr:uid="{00000000-0005-0000-0000-000007030000}"/>
    <cellStyle name="40% - Énfasis4 2 2 5" xfId="3867" xr:uid="{00000000-0005-0000-0000-000008030000}"/>
    <cellStyle name="40% - Énfasis4 2 2_ARTURO SSMC110113xls" xfId="1236" xr:uid="{00000000-0005-0000-0000-000009030000}"/>
    <cellStyle name="40% - Énfasis4 2 3" xfId="131" xr:uid="{00000000-0005-0000-0000-00000A030000}"/>
    <cellStyle name="40% - Énfasis4 2 3 2" xfId="132" xr:uid="{00000000-0005-0000-0000-00000B030000}"/>
    <cellStyle name="40% - Énfasis4 2 3 2 2" xfId="1237" xr:uid="{00000000-0005-0000-0000-00000C030000}"/>
    <cellStyle name="40% - Énfasis4 2 3 2 2 2" xfId="1238" xr:uid="{00000000-0005-0000-0000-00000D030000}"/>
    <cellStyle name="40% - Énfasis4 2 3 2 3" xfId="1239" xr:uid="{00000000-0005-0000-0000-00000E030000}"/>
    <cellStyle name="40% - Énfasis4 2 3 2 4" xfId="3870" xr:uid="{00000000-0005-0000-0000-00000F030000}"/>
    <cellStyle name="40% - Énfasis4 2 3 3" xfId="1240" xr:uid="{00000000-0005-0000-0000-000010030000}"/>
    <cellStyle name="40% - Énfasis4 2 3 3 2" xfId="1241" xr:uid="{00000000-0005-0000-0000-000011030000}"/>
    <cellStyle name="40% - Énfasis4 2 3 4" xfId="1242" xr:uid="{00000000-0005-0000-0000-000012030000}"/>
    <cellStyle name="40% - Énfasis4 2 3 5" xfId="3869" xr:uid="{00000000-0005-0000-0000-000013030000}"/>
    <cellStyle name="40% - Énfasis4 2 3_ARTURO SSMC110113xls" xfId="1243" xr:uid="{00000000-0005-0000-0000-000014030000}"/>
    <cellStyle name="40% - Énfasis4 2 4" xfId="133" xr:uid="{00000000-0005-0000-0000-000015030000}"/>
    <cellStyle name="40% - Énfasis4 2 4 2" xfId="1244" xr:uid="{00000000-0005-0000-0000-000016030000}"/>
    <cellStyle name="40% - Énfasis4 2 4 2 2" xfId="1245" xr:uid="{00000000-0005-0000-0000-000017030000}"/>
    <cellStyle name="40% - Énfasis4 2 4 3" xfId="1246" xr:uid="{00000000-0005-0000-0000-000018030000}"/>
    <cellStyle name="40% - Énfasis4 2 4 4" xfId="3871" xr:uid="{00000000-0005-0000-0000-000019030000}"/>
    <cellStyle name="40% - Énfasis4 2 5" xfId="1247" xr:uid="{00000000-0005-0000-0000-00001A030000}"/>
    <cellStyle name="40% - Énfasis4 2 5 2" xfId="1248" xr:uid="{00000000-0005-0000-0000-00001B030000}"/>
    <cellStyle name="40% - Énfasis4 2 6" xfId="1249" xr:uid="{00000000-0005-0000-0000-00001C030000}"/>
    <cellStyle name="40% - Énfasis4 2 7" xfId="3866" xr:uid="{00000000-0005-0000-0000-00001D030000}"/>
    <cellStyle name="40% - Énfasis4 2_ARTURO SSMC110113xls" xfId="1250" xr:uid="{00000000-0005-0000-0000-00001E030000}"/>
    <cellStyle name="40% - Énfasis4 3" xfId="234" xr:uid="{00000000-0005-0000-0000-00001F030000}"/>
    <cellStyle name="40% - Énfasis5" xfId="11" builtinId="47" customBuiltin="1"/>
    <cellStyle name="40% - Énfasis5 2" xfId="134" xr:uid="{00000000-0005-0000-0000-000021030000}"/>
    <cellStyle name="40% - Énfasis5 2 2" xfId="135" xr:uid="{00000000-0005-0000-0000-000022030000}"/>
    <cellStyle name="40% - Énfasis5 2 2 2" xfId="136" xr:uid="{00000000-0005-0000-0000-000023030000}"/>
    <cellStyle name="40% - Énfasis5 2 2 2 2" xfId="1251" xr:uid="{00000000-0005-0000-0000-000024030000}"/>
    <cellStyle name="40% - Énfasis5 2 2 2 2 2" xfId="1252" xr:uid="{00000000-0005-0000-0000-000025030000}"/>
    <cellStyle name="40% - Énfasis5 2 2 2 3" xfId="1253" xr:uid="{00000000-0005-0000-0000-000026030000}"/>
    <cellStyle name="40% - Énfasis5 2 2 2 4" xfId="3874" xr:uid="{00000000-0005-0000-0000-000027030000}"/>
    <cellStyle name="40% - Énfasis5 2 2 3" xfId="1254" xr:uid="{00000000-0005-0000-0000-000028030000}"/>
    <cellStyle name="40% - Énfasis5 2 2 3 2" xfId="1255" xr:uid="{00000000-0005-0000-0000-000029030000}"/>
    <cellStyle name="40% - Énfasis5 2 2 4" xfId="1256" xr:uid="{00000000-0005-0000-0000-00002A030000}"/>
    <cellStyle name="40% - Énfasis5 2 2 5" xfId="3873" xr:uid="{00000000-0005-0000-0000-00002B030000}"/>
    <cellStyle name="40% - Énfasis5 2 2_ARTURO SSMC110113xls" xfId="1257" xr:uid="{00000000-0005-0000-0000-00002C030000}"/>
    <cellStyle name="40% - Énfasis5 2 3" xfId="137" xr:uid="{00000000-0005-0000-0000-00002D030000}"/>
    <cellStyle name="40% - Énfasis5 2 3 2" xfId="138" xr:uid="{00000000-0005-0000-0000-00002E030000}"/>
    <cellStyle name="40% - Énfasis5 2 3 2 2" xfId="1258" xr:uid="{00000000-0005-0000-0000-00002F030000}"/>
    <cellStyle name="40% - Énfasis5 2 3 2 2 2" xfId="1259" xr:uid="{00000000-0005-0000-0000-000030030000}"/>
    <cellStyle name="40% - Énfasis5 2 3 2 3" xfId="1260" xr:uid="{00000000-0005-0000-0000-000031030000}"/>
    <cellStyle name="40% - Énfasis5 2 3 2 4" xfId="3876" xr:uid="{00000000-0005-0000-0000-000032030000}"/>
    <cellStyle name="40% - Énfasis5 2 3 3" xfId="1261" xr:uid="{00000000-0005-0000-0000-000033030000}"/>
    <cellStyle name="40% - Énfasis5 2 3 3 2" xfId="1262" xr:uid="{00000000-0005-0000-0000-000034030000}"/>
    <cellStyle name="40% - Énfasis5 2 3 4" xfId="1263" xr:uid="{00000000-0005-0000-0000-000035030000}"/>
    <cellStyle name="40% - Énfasis5 2 3 5" xfId="3875" xr:uid="{00000000-0005-0000-0000-000036030000}"/>
    <cellStyle name="40% - Énfasis5 2 3_ARTURO SSMC110113xls" xfId="1264" xr:uid="{00000000-0005-0000-0000-000037030000}"/>
    <cellStyle name="40% - Énfasis5 2 4" xfId="139" xr:uid="{00000000-0005-0000-0000-000038030000}"/>
    <cellStyle name="40% - Énfasis5 2 4 2" xfId="1265" xr:uid="{00000000-0005-0000-0000-000039030000}"/>
    <cellStyle name="40% - Énfasis5 2 4 2 2" xfId="1266" xr:uid="{00000000-0005-0000-0000-00003A030000}"/>
    <cellStyle name="40% - Énfasis5 2 4 3" xfId="1267" xr:uid="{00000000-0005-0000-0000-00003B030000}"/>
    <cellStyle name="40% - Énfasis5 2 4 4" xfId="3877" xr:uid="{00000000-0005-0000-0000-00003C030000}"/>
    <cellStyle name="40% - Énfasis5 2 5" xfId="1268" xr:uid="{00000000-0005-0000-0000-00003D030000}"/>
    <cellStyle name="40% - Énfasis5 2 5 2" xfId="1269" xr:uid="{00000000-0005-0000-0000-00003E030000}"/>
    <cellStyle name="40% - Énfasis5 2 6" xfId="1270" xr:uid="{00000000-0005-0000-0000-00003F030000}"/>
    <cellStyle name="40% - Énfasis5 2 7" xfId="3872" xr:uid="{00000000-0005-0000-0000-000040030000}"/>
    <cellStyle name="40% - Énfasis5 2_ARTURO SSMC110113xls" xfId="1271" xr:uid="{00000000-0005-0000-0000-000041030000}"/>
    <cellStyle name="40% - Énfasis5 3" xfId="235" xr:uid="{00000000-0005-0000-0000-000042030000}"/>
    <cellStyle name="40% - Énfasis6" xfId="12" builtinId="51" customBuiltin="1"/>
    <cellStyle name="40% - Énfasis6 2" xfId="140" xr:uid="{00000000-0005-0000-0000-000044030000}"/>
    <cellStyle name="40% - Énfasis6 2 2" xfId="141" xr:uid="{00000000-0005-0000-0000-000045030000}"/>
    <cellStyle name="40% - Énfasis6 2 2 2" xfId="142" xr:uid="{00000000-0005-0000-0000-000046030000}"/>
    <cellStyle name="40% - Énfasis6 2 2 2 2" xfId="1272" xr:uid="{00000000-0005-0000-0000-000047030000}"/>
    <cellStyle name="40% - Énfasis6 2 2 2 2 2" xfId="1273" xr:uid="{00000000-0005-0000-0000-000048030000}"/>
    <cellStyle name="40% - Énfasis6 2 2 2 3" xfId="1274" xr:uid="{00000000-0005-0000-0000-000049030000}"/>
    <cellStyle name="40% - Énfasis6 2 2 2 4" xfId="3880" xr:uid="{00000000-0005-0000-0000-00004A030000}"/>
    <cellStyle name="40% - Énfasis6 2 2 3" xfId="1275" xr:uid="{00000000-0005-0000-0000-00004B030000}"/>
    <cellStyle name="40% - Énfasis6 2 2 3 2" xfId="1276" xr:uid="{00000000-0005-0000-0000-00004C030000}"/>
    <cellStyle name="40% - Énfasis6 2 2 4" xfId="1277" xr:uid="{00000000-0005-0000-0000-00004D030000}"/>
    <cellStyle name="40% - Énfasis6 2 2 5" xfId="3879" xr:uid="{00000000-0005-0000-0000-00004E030000}"/>
    <cellStyle name="40% - Énfasis6 2 2_ARTURO SSMC110113xls" xfId="1278" xr:uid="{00000000-0005-0000-0000-00004F030000}"/>
    <cellStyle name="40% - Énfasis6 2 3" xfId="143" xr:uid="{00000000-0005-0000-0000-000050030000}"/>
    <cellStyle name="40% - Énfasis6 2 3 2" xfId="144" xr:uid="{00000000-0005-0000-0000-000051030000}"/>
    <cellStyle name="40% - Énfasis6 2 3 2 2" xfId="1279" xr:uid="{00000000-0005-0000-0000-000052030000}"/>
    <cellStyle name="40% - Énfasis6 2 3 2 2 2" xfId="1280" xr:uid="{00000000-0005-0000-0000-000053030000}"/>
    <cellStyle name="40% - Énfasis6 2 3 2 3" xfId="1281" xr:uid="{00000000-0005-0000-0000-000054030000}"/>
    <cellStyle name="40% - Énfasis6 2 3 2 4" xfId="3882" xr:uid="{00000000-0005-0000-0000-000055030000}"/>
    <cellStyle name="40% - Énfasis6 2 3 3" xfId="1282" xr:uid="{00000000-0005-0000-0000-000056030000}"/>
    <cellStyle name="40% - Énfasis6 2 3 3 2" xfId="1283" xr:uid="{00000000-0005-0000-0000-000057030000}"/>
    <cellStyle name="40% - Énfasis6 2 3 4" xfId="1284" xr:uid="{00000000-0005-0000-0000-000058030000}"/>
    <cellStyle name="40% - Énfasis6 2 3 5" xfId="3881" xr:uid="{00000000-0005-0000-0000-000059030000}"/>
    <cellStyle name="40% - Énfasis6 2 3_ARTURO SSMC110113xls" xfId="1285" xr:uid="{00000000-0005-0000-0000-00005A030000}"/>
    <cellStyle name="40% - Énfasis6 2 4" xfId="145" xr:uid="{00000000-0005-0000-0000-00005B030000}"/>
    <cellStyle name="40% - Énfasis6 2 4 2" xfId="1286" xr:uid="{00000000-0005-0000-0000-00005C030000}"/>
    <cellStyle name="40% - Énfasis6 2 4 2 2" xfId="1287" xr:uid="{00000000-0005-0000-0000-00005D030000}"/>
    <cellStyle name="40% - Énfasis6 2 4 3" xfId="1288" xr:uid="{00000000-0005-0000-0000-00005E030000}"/>
    <cellStyle name="40% - Énfasis6 2 4 4" xfId="3883" xr:uid="{00000000-0005-0000-0000-00005F030000}"/>
    <cellStyle name="40% - Énfasis6 2 5" xfId="1289" xr:uid="{00000000-0005-0000-0000-000060030000}"/>
    <cellStyle name="40% - Énfasis6 2 5 2" xfId="1290" xr:uid="{00000000-0005-0000-0000-000061030000}"/>
    <cellStyle name="40% - Énfasis6 2 6" xfId="1291" xr:uid="{00000000-0005-0000-0000-000062030000}"/>
    <cellStyle name="40% - Énfasis6 2 7" xfId="3878" xr:uid="{00000000-0005-0000-0000-000063030000}"/>
    <cellStyle name="40% - Énfasis6 2_ARTURO SSMC110113xls" xfId="1292" xr:uid="{00000000-0005-0000-0000-000064030000}"/>
    <cellStyle name="40% - Énfasis6 3" xfId="236" xr:uid="{00000000-0005-0000-0000-000065030000}"/>
    <cellStyle name="40% - Énfasis6 3 10" xfId="1293" xr:uid="{00000000-0005-0000-0000-000066030000}"/>
    <cellStyle name="40% - Énfasis6 3 10 2" xfId="4895" xr:uid="{00000000-0005-0000-0000-000067030000}"/>
    <cellStyle name="40% - Énfasis6 3 11" xfId="3884" xr:uid="{00000000-0005-0000-0000-000068030000}"/>
    <cellStyle name="40% - Énfasis6 3 2" xfId="348" xr:uid="{00000000-0005-0000-0000-000069030000}"/>
    <cellStyle name="40% - Énfasis6 3 2 2" xfId="755" xr:uid="{00000000-0005-0000-0000-00006A030000}"/>
    <cellStyle name="40% - Énfasis6 3 2 2 2" xfId="1294" xr:uid="{00000000-0005-0000-0000-00006B030000}"/>
    <cellStyle name="40% - Énfasis6 3 2 2 2 2" xfId="1295" xr:uid="{00000000-0005-0000-0000-00006C030000}"/>
    <cellStyle name="40% - Énfasis6 3 2 2 2 2 2" xfId="4897" xr:uid="{00000000-0005-0000-0000-00006D030000}"/>
    <cellStyle name="40% - Énfasis6 3 2 2 2 3" xfId="4896" xr:uid="{00000000-0005-0000-0000-00006E030000}"/>
    <cellStyle name="40% - Énfasis6 3 2 2 3" xfId="1296" xr:uid="{00000000-0005-0000-0000-00006F030000}"/>
    <cellStyle name="40% - Énfasis6 3 2 2 3 2" xfId="4898" xr:uid="{00000000-0005-0000-0000-000070030000}"/>
    <cellStyle name="40% - Énfasis6 3 2 2 4" xfId="4613" xr:uid="{00000000-0005-0000-0000-000071030000}"/>
    <cellStyle name="40% - Énfasis6 3 2 3" xfId="1297" xr:uid="{00000000-0005-0000-0000-000072030000}"/>
    <cellStyle name="40% - Énfasis6 3 2 3 2" xfId="1298" xr:uid="{00000000-0005-0000-0000-000073030000}"/>
    <cellStyle name="40% - Énfasis6 3 2 3 2 2" xfId="4900" xr:uid="{00000000-0005-0000-0000-000074030000}"/>
    <cellStyle name="40% - Énfasis6 3 2 3 3" xfId="4899" xr:uid="{00000000-0005-0000-0000-000075030000}"/>
    <cellStyle name="40% - Énfasis6 3 2 4" xfId="1299" xr:uid="{00000000-0005-0000-0000-000076030000}"/>
    <cellStyle name="40% - Énfasis6 3 2 4 2" xfId="4901" xr:uid="{00000000-0005-0000-0000-000077030000}"/>
    <cellStyle name="40% - Énfasis6 3 2 5" xfId="4394" xr:uid="{00000000-0005-0000-0000-000078030000}"/>
    <cellStyle name="40% - Énfasis6 3 3" xfId="1300" xr:uid="{00000000-0005-0000-0000-000079030000}"/>
    <cellStyle name="40% - Énfasis6 3 3 2" xfId="1301" xr:uid="{00000000-0005-0000-0000-00007A030000}"/>
    <cellStyle name="40% - Énfasis6 3 3 2 2" xfId="1302" xr:uid="{00000000-0005-0000-0000-00007B030000}"/>
    <cellStyle name="40% - Énfasis6 3 3 2 2 2" xfId="1303" xr:uid="{00000000-0005-0000-0000-00007C030000}"/>
    <cellStyle name="40% - Énfasis6 3 3 2 2 2 2" xfId="4905" xr:uid="{00000000-0005-0000-0000-00007D030000}"/>
    <cellStyle name="40% - Énfasis6 3 3 2 2 3" xfId="4904" xr:uid="{00000000-0005-0000-0000-00007E030000}"/>
    <cellStyle name="40% - Énfasis6 3 3 2 3" xfId="1304" xr:uid="{00000000-0005-0000-0000-00007F030000}"/>
    <cellStyle name="40% - Énfasis6 3 3 2 3 2" xfId="4906" xr:uid="{00000000-0005-0000-0000-000080030000}"/>
    <cellStyle name="40% - Énfasis6 3 3 2 4" xfId="4903" xr:uid="{00000000-0005-0000-0000-000081030000}"/>
    <cellStyle name="40% - Énfasis6 3 3 3" xfId="1305" xr:uid="{00000000-0005-0000-0000-000082030000}"/>
    <cellStyle name="40% - Énfasis6 3 3 3 2" xfId="1306" xr:uid="{00000000-0005-0000-0000-000083030000}"/>
    <cellStyle name="40% - Énfasis6 3 3 3 2 2" xfId="4908" xr:uid="{00000000-0005-0000-0000-000084030000}"/>
    <cellStyle name="40% - Énfasis6 3 3 3 3" xfId="4907" xr:uid="{00000000-0005-0000-0000-000085030000}"/>
    <cellStyle name="40% - Énfasis6 3 3 4" xfId="1307" xr:uid="{00000000-0005-0000-0000-000086030000}"/>
    <cellStyle name="40% - Énfasis6 3 3 4 2" xfId="4909" xr:uid="{00000000-0005-0000-0000-000087030000}"/>
    <cellStyle name="40% - Énfasis6 3 3 5" xfId="4902" xr:uid="{00000000-0005-0000-0000-000088030000}"/>
    <cellStyle name="40% - Énfasis6 3 4" xfId="1308" xr:uid="{00000000-0005-0000-0000-000089030000}"/>
    <cellStyle name="40% - Énfasis6 3 4 2" xfId="1309" xr:uid="{00000000-0005-0000-0000-00008A030000}"/>
    <cellStyle name="40% - Énfasis6 3 4 2 2" xfId="1310" xr:uid="{00000000-0005-0000-0000-00008B030000}"/>
    <cellStyle name="40% - Énfasis6 3 4 2 2 2" xfId="1311" xr:uid="{00000000-0005-0000-0000-00008C030000}"/>
    <cellStyle name="40% - Énfasis6 3 4 2 2 2 2" xfId="4913" xr:uid="{00000000-0005-0000-0000-00008D030000}"/>
    <cellStyle name="40% - Énfasis6 3 4 2 2 3" xfId="4912" xr:uid="{00000000-0005-0000-0000-00008E030000}"/>
    <cellStyle name="40% - Énfasis6 3 4 2 3" xfId="1312" xr:uid="{00000000-0005-0000-0000-00008F030000}"/>
    <cellStyle name="40% - Énfasis6 3 4 2 3 2" xfId="4914" xr:uid="{00000000-0005-0000-0000-000090030000}"/>
    <cellStyle name="40% - Énfasis6 3 4 2 4" xfId="4911" xr:uid="{00000000-0005-0000-0000-000091030000}"/>
    <cellStyle name="40% - Énfasis6 3 4 3" xfId="1313" xr:uid="{00000000-0005-0000-0000-000092030000}"/>
    <cellStyle name="40% - Énfasis6 3 4 3 2" xfId="1314" xr:uid="{00000000-0005-0000-0000-000093030000}"/>
    <cellStyle name="40% - Énfasis6 3 4 3 2 2" xfId="4916" xr:uid="{00000000-0005-0000-0000-000094030000}"/>
    <cellStyle name="40% - Énfasis6 3 4 3 3" xfId="4915" xr:uid="{00000000-0005-0000-0000-000095030000}"/>
    <cellStyle name="40% - Énfasis6 3 4 4" xfId="1315" xr:uid="{00000000-0005-0000-0000-000096030000}"/>
    <cellStyle name="40% - Énfasis6 3 4 4 2" xfId="4917" xr:uid="{00000000-0005-0000-0000-000097030000}"/>
    <cellStyle name="40% - Énfasis6 3 4 5" xfId="4910" xr:uid="{00000000-0005-0000-0000-000098030000}"/>
    <cellStyle name="40% - Énfasis6 3 5" xfId="1316" xr:uid="{00000000-0005-0000-0000-000099030000}"/>
    <cellStyle name="40% - Énfasis6 3 5 2" xfId="1317" xr:uid="{00000000-0005-0000-0000-00009A030000}"/>
    <cellStyle name="40% - Énfasis6 3 5 2 2" xfId="1318" xr:uid="{00000000-0005-0000-0000-00009B030000}"/>
    <cellStyle name="40% - Énfasis6 3 5 2 2 2" xfId="1319" xr:uid="{00000000-0005-0000-0000-00009C030000}"/>
    <cellStyle name="40% - Énfasis6 3 5 2 2 2 2" xfId="4921" xr:uid="{00000000-0005-0000-0000-00009D030000}"/>
    <cellStyle name="40% - Énfasis6 3 5 2 2 3" xfId="4920" xr:uid="{00000000-0005-0000-0000-00009E030000}"/>
    <cellStyle name="40% - Énfasis6 3 5 2 3" xfId="1320" xr:uid="{00000000-0005-0000-0000-00009F030000}"/>
    <cellStyle name="40% - Énfasis6 3 5 2 3 2" xfId="4922" xr:uid="{00000000-0005-0000-0000-0000A0030000}"/>
    <cellStyle name="40% - Énfasis6 3 5 2 4" xfId="4919" xr:uid="{00000000-0005-0000-0000-0000A1030000}"/>
    <cellStyle name="40% - Énfasis6 3 5 3" xfId="1321" xr:uid="{00000000-0005-0000-0000-0000A2030000}"/>
    <cellStyle name="40% - Énfasis6 3 5 3 2" xfId="1322" xr:uid="{00000000-0005-0000-0000-0000A3030000}"/>
    <cellStyle name="40% - Énfasis6 3 5 3 2 2" xfId="4924" xr:uid="{00000000-0005-0000-0000-0000A4030000}"/>
    <cellStyle name="40% - Énfasis6 3 5 3 3" xfId="4923" xr:uid="{00000000-0005-0000-0000-0000A5030000}"/>
    <cellStyle name="40% - Énfasis6 3 5 4" xfId="1323" xr:uid="{00000000-0005-0000-0000-0000A6030000}"/>
    <cellStyle name="40% - Énfasis6 3 5 4 2" xfId="4925" xr:uid="{00000000-0005-0000-0000-0000A7030000}"/>
    <cellStyle name="40% - Énfasis6 3 5 5" xfId="4918" xr:uid="{00000000-0005-0000-0000-0000A8030000}"/>
    <cellStyle name="40% - Énfasis6 3 6" xfId="1324" xr:uid="{00000000-0005-0000-0000-0000A9030000}"/>
    <cellStyle name="40% - Énfasis6 3 6 2" xfId="1325" xr:uid="{00000000-0005-0000-0000-0000AA030000}"/>
    <cellStyle name="40% - Énfasis6 3 6 2 2" xfId="1326" xr:uid="{00000000-0005-0000-0000-0000AB030000}"/>
    <cellStyle name="40% - Énfasis6 3 6 2 2 2" xfId="1327" xr:uid="{00000000-0005-0000-0000-0000AC030000}"/>
    <cellStyle name="40% - Énfasis6 3 6 2 2 2 2" xfId="4929" xr:uid="{00000000-0005-0000-0000-0000AD030000}"/>
    <cellStyle name="40% - Énfasis6 3 6 2 2 3" xfId="4928" xr:uid="{00000000-0005-0000-0000-0000AE030000}"/>
    <cellStyle name="40% - Énfasis6 3 6 2 3" xfId="1328" xr:uid="{00000000-0005-0000-0000-0000AF030000}"/>
    <cellStyle name="40% - Énfasis6 3 6 2 3 2" xfId="4930" xr:uid="{00000000-0005-0000-0000-0000B0030000}"/>
    <cellStyle name="40% - Énfasis6 3 6 2 4" xfId="4927" xr:uid="{00000000-0005-0000-0000-0000B1030000}"/>
    <cellStyle name="40% - Énfasis6 3 6 3" xfId="1329" xr:uid="{00000000-0005-0000-0000-0000B2030000}"/>
    <cellStyle name="40% - Énfasis6 3 6 3 2" xfId="1330" xr:uid="{00000000-0005-0000-0000-0000B3030000}"/>
    <cellStyle name="40% - Énfasis6 3 6 3 2 2" xfId="4932" xr:uid="{00000000-0005-0000-0000-0000B4030000}"/>
    <cellStyle name="40% - Énfasis6 3 6 3 3" xfId="4931" xr:uid="{00000000-0005-0000-0000-0000B5030000}"/>
    <cellStyle name="40% - Énfasis6 3 6 4" xfId="1331" xr:uid="{00000000-0005-0000-0000-0000B6030000}"/>
    <cellStyle name="40% - Énfasis6 3 6 4 2" xfId="4933" xr:uid="{00000000-0005-0000-0000-0000B7030000}"/>
    <cellStyle name="40% - Énfasis6 3 6 5" xfId="4926" xr:uid="{00000000-0005-0000-0000-0000B8030000}"/>
    <cellStyle name="40% - Énfasis6 3 7" xfId="1332" xr:uid="{00000000-0005-0000-0000-0000B9030000}"/>
    <cellStyle name="40% - Énfasis6 3 7 2" xfId="1333" xr:uid="{00000000-0005-0000-0000-0000BA030000}"/>
    <cellStyle name="40% - Énfasis6 3 7 2 2" xfId="1334" xr:uid="{00000000-0005-0000-0000-0000BB030000}"/>
    <cellStyle name="40% - Énfasis6 3 7 2 2 2" xfId="1335" xr:uid="{00000000-0005-0000-0000-0000BC030000}"/>
    <cellStyle name="40% - Énfasis6 3 7 2 2 2 2" xfId="4937" xr:uid="{00000000-0005-0000-0000-0000BD030000}"/>
    <cellStyle name="40% - Énfasis6 3 7 2 2 3" xfId="4936" xr:uid="{00000000-0005-0000-0000-0000BE030000}"/>
    <cellStyle name="40% - Énfasis6 3 7 2 3" xfId="1336" xr:uid="{00000000-0005-0000-0000-0000BF030000}"/>
    <cellStyle name="40% - Énfasis6 3 7 2 3 2" xfId="4938" xr:uid="{00000000-0005-0000-0000-0000C0030000}"/>
    <cellStyle name="40% - Énfasis6 3 7 2 4" xfId="4935" xr:uid="{00000000-0005-0000-0000-0000C1030000}"/>
    <cellStyle name="40% - Énfasis6 3 7 3" xfId="1337" xr:uid="{00000000-0005-0000-0000-0000C2030000}"/>
    <cellStyle name="40% - Énfasis6 3 7 3 2" xfId="1338" xr:uid="{00000000-0005-0000-0000-0000C3030000}"/>
    <cellStyle name="40% - Énfasis6 3 7 3 2 2" xfId="4940" xr:uid="{00000000-0005-0000-0000-0000C4030000}"/>
    <cellStyle name="40% - Énfasis6 3 7 3 3" xfId="4939" xr:uid="{00000000-0005-0000-0000-0000C5030000}"/>
    <cellStyle name="40% - Énfasis6 3 7 4" xfId="1339" xr:uid="{00000000-0005-0000-0000-0000C6030000}"/>
    <cellStyle name="40% - Énfasis6 3 7 4 2" xfId="4941" xr:uid="{00000000-0005-0000-0000-0000C7030000}"/>
    <cellStyle name="40% - Énfasis6 3 7 5" xfId="4934" xr:uid="{00000000-0005-0000-0000-0000C8030000}"/>
    <cellStyle name="40% - Énfasis6 3 8" xfId="1340" xr:uid="{00000000-0005-0000-0000-0000C9030000}"/>
    <cellStyle name="40% - Énfasis6 3 8 2" xfId="1341" xr:uid="{00000000-0005-0000-0000-0000CA030000}"/>
    <cellStyle name="40% - Énfasis6 3 8 2 2" xfId="1342" xr:uid="{00000000-0005-0000-0000-0000CB030000}"/>
    <cellStyle name="40% - Énfasis6 3 8 2 2 2" xfId="4944" xr:uid="{00000000-0005-0000-0000-0000CC030000}"/>
    <cellStyle name="40% - Énfasis6 3 8 2 3" xfId="4943" xr:uid="{00000000-0005-0000-0000-0000CD030000}"/>
    <cellStyle name="40% - Énfasis6 3 8 3" xfId="1343" xr:uid="{00000000-0005-0000-0000-0000CE030000}"/>
    <cellStyle name="40% - Énfasis6 3 8 3 2" xfId="4945" xr:uid="{00000000-0005-0000-0000-0000CF030000}"/>
    <cellStyle name="40% - Énfasis6 3 8 4" xfId="4942" xr:uid="{00000000-0005-0000-0000-0000D0030000}"/>
    <cellStyle name="40% - Énfasis6 3 9" xfId="1344" xr:uid="{00000000-0005-0000-0000-0000D1030000}"/>
    <cellStyle name="40% - Énfasis6 3 9 2" xfId="1345" xr:uid="{00000000-0005-0000-0000-0000D2030000}"/>
    <cellStyle name="40% - Énfasis6 3 9 2 2" xfId="4947" xr:uid="{00000000-0005-0000-0000-0000D3030000}"/>
    <cellStyle name="40% - Énfasis6 3 9 3" xfId="4946" xr:uid="{00000000-0005-0000-0000-0000D4030000}"/>
    <cellStyle name="60% - Énfasis1" xfId="13" builtinId="32" customBuiltin="1"/>
    <cellStyle name="60% - Énfasis1 2" xfId="146" xr:uid="{00000000-0005-0000-0000-0000D6030000}"/>
    <cellStyle name="60% - Énfasis1 2 2" xfId="3885" xr:uid="{00000000-0005-0000-0000-0000D7030000}"/>
    <cellStyle name="60% - Énfasis1 3" xfId="237" xr:uid="{00000000-0005-0000-0000-0000D8030000}"/>
    <cellStyle name="60% - Énfasis2" xfId="14" builtinId="36" customBuiltin="1"/>
    <cellStyle name="60% - Énfasis2 2" xfId="147" xr:uid="{00000000-0005-0000-0000-0000DA030000}"/>
    <cellStyle name="60% - Énfasis2 2 2" xfId="3886" xr:uid="{00000000-0005-0000-0000-0000DB030000}"/>
    <cellStyle name="60% - Énfasis2 3" xfId="238" xr:uid="{00000000-0005-0000-0000-0000DC030000}"/>
    <cellStyle name="60% - Énfasis3" xfId="15" builtinId="40" customBuiltin="1"/>
    <cellStyle name="60% - Énfasis3 2" xfId="148" xr:uid="{00000000-0005-0000-0000-0000DE030000}"/>
    <cellStyle name="60% - Énfasis3 2 2" xfId="3887" xr:uid="{00000000-0005-0000-0000-0000DF030000}"/>
    <cellStyle name="60% - Énfasis3 3" xfId="239" xr:uid="{00000000-0005-0000-0000-0000E0030000}"/>
    <cellStyle name="60% - Énfasis4" xfId="16" builtinId="44" customBuiltin="1"/>
    <cellStyle name="60% - Énfasis4 2" xfId="149" xr:uid="{00000000-0005-0000-0000-0000E2030000}"/>
    <cellStyle name="60% - Énfasis4 2 2" xfId="3888" xr:uid="{00000000-0005-0000-0000-0000E3030000}"/>
    <cellStyle name="60% - Énfasis4 3" xfId="240" xr:uid="{00000000-0005-0000-0000-0000E4030000}"/>
    <cellStyle name="60% - Énfasis5" xfId="17" builtinId="48" customBuiltin="1"/>
    <cellStyle name="60% - Énfasis5 2" xfId="150" xr:uid="{00000000-0005-0000-0000-0000E6030000}"/>
    <cellStyle name="60% - Énfasis5 2 2" xfId="3889" xr:uid="{00000000-0005-0000-0000-0000E7030000}"/>
    <cellStyle name="60% - Énfasis5 3" xfId="241" xr:uid="{00000000-0005-0000-0000-0000E8030000}"/>
    <cellStyle name="60% - Énfasis6" xfId="18" builtinId="52" customBuiltin="1"/>
    <cellStyle name="60% - Énfasis6 2" xfId="151" xr:uid="{00000000-0005-0000-0000-0000EA030000}"/>
    <cellStyle name="60% - Énfasis6 2 2" xfId="3890" xr:uid="{00000000-0005-0000-0000-0000EB030000}"/>
    <cellStyle name="60% - Énfasis6 3" xfId="242" xr:uid="{00000000-0005-0000-0000-0000EC030000}"/>
    <cellStyle name="Buena 2" xfId="152" xr:uid="{00000000-0005-0000-0000-0000EE030000}"/>
    <cellStyle name="Buena 2 2" xfId="3891" xr:uid="{00000000-0005-0000-0000-0000EF030000}"/>
    <cellStyle name="Buena 3" xfId="243" xr:uid="{00000000-0005-0000-0000-0000F0030000}"/>
    <cellStyle name="Bueno" xfId="19" builtinId="26" customBuiltin="1"/>
    <cellStyle name="Cálculo" xfId="20" builtinId="22" customBuiltin="1"/>
    <cellStyle name="Cálculo 2" xfId="153" xr:uid="{00000000-0005-0000-0000-0000F2030000}"/>
    <cellStyle name="Cálculo 2 10" xfId="4208" xr:uid="{00000000-0005-0000-0000-0000F3030000}"/>
    <cellStyle name="Cálculo 2 11" xfId="6262" xr:uid="{00000000-0005-0000-0000-0000F4030000}"/>
    <cellStyle name="Cálculo 2 2" xfId="406" xr:uid="{00000000-0005-0000-0000-0000F5030000}"/>
    <cellStyle name="Cálculo 2 2 2" xfId="431" xr:uid="{00000000-0005-0000-0000-0000F6030000}"/>
    <cellStyle name="Cálculo 2 2 2 10" xfId="1346" xr:uid="{00000000-0005-0000-0000-0000F7030000}"/>
    <cellStyle name="Cálculo 2 2 2 10 2" xfId="6532" xr:uid="{00000000-0005-0000-0000-0000F8030000}"/>
    <cellStyle name="Cálculo 2 2 2 11" xfId="1347" xr:uid="{00000000-0005-0000-0000-0000F9030000}"/>
    <cellStyle name="Cálculo 2 2 2 11 2" xfId="6533" xr:uid="{00000000-0005-0000-0000-0000FA030000}"/>
    <cellStyle name="Cálculo 2 2 2 12" xfId="4009" xr:uid="{00000000-0005-0000-0000-0000FB030000}"/>
    <cellStyle name="Cálculo 2 2 2 13" xfId="5064" xr:uid="{00000000-0005-0000-0000-0000FC030000}"/>
    <cellStyle name="Cálculo 2 2 2 2" xfId="458" xr:uid="{00000000-0005-0000-0000-0000FD030000}"/>
    <cellStyle name="Cálculo 2 2 2 2 2" xfId="1348" xr:uid="{00000000-0005-0000-0000-0000FE030000}"/>
    <cellStyle name="Cálculo 2 2 2 2 2 2" xfId="6534" xr:uid="{00000000-0005-0000-0000-0000FF030000}"/>
    <cellStyle name="Cálculo 2 2 2 2 3" xfId="1349" xr:uid="{00000000-0005-0000-0000-000000040000}"/>
    <cellStyle name="Cálculo 2 2 2 2 3 2" xfId="6535" xr:uid="{00000000-0005-0000-0000-000001040000}"/>
    <cellStyle name="Cálculo 2 2 2 2 4" xfId="1350" xr:uid="{00000000-0005-0000-0000-000002040000}"/>
    <cellStyle name="Cálculo 2 2 2 2 4 2" xfId="6536" xr:uid="{00000000-0005-0000-0000-000003040000}"/>
    <cellStyle name="Cálculo 2 2 2 2 5" xfId="1351" xr:uid="{00000000-0005-0000-0000-000004040000}"/>
    <cellStyle name="Cálculo 2 2 2 2 5 2" xfId="6537" xr:uid="{00000000-0005-0000-0000-000005040000}"/>
    <cellStyle name="Cálculo 2 2 2 2 6" xfId="4010" xr:uid="{00000000-0005-0000-0000-000006040000}"/>
    <cellStyle name="Cálculo 2 2 2 2 7" xfId="5056" xr:uid="{00000000-0005-0000-0000-000007040000}"/>
    <cellStyle name="Cálculo 2 2 2 3" xfId="459" xr:uid="{00000000-0005-0000-0000-000008040000}"/>
    <cellStyle name="Cálculo 2 2 2 3 2" xfId="1352" xr:uid="{00000000-0005-0000-0000-000009040000}"/>
    <cellStyle name="Cálculo 2 2 2 3 2 2" xfId="6538" xr:uid="{00000000-0005-0000-0000-00000A040000}"/>
    <cellStyle name="Cálculo 2 2 2 3 3" xfId="1353" xr:uid="{00000000-0005-0000-0000-00000B040000}"/>
    <cellStyle name="Cálculo 2 2 2 3 3 2" xfId="6539" xr:uid="{00000000-0005-0000-0000-00000C040000}"/>
    <cellStyle name="Cálculo 2 2 2 3 4" xfId="1354" xr:uid="{00000000-0005-0000-0000-00000D040000}"/>
    <cellStyle name="Cálculo 2 2 2 3 4 2" xfId="6540" xr:uid="{00000000-0005-0000-0000-00000E040000}"/>
    <cellStyle name="Cálculo 2 2 2 3 5" xfId="1355" xr:uid="{00000000-0005-0000-0000-00000F040000}"/>
    <cellStyle name="Cálculo 2 2 2 3 5 2" xfId="6541" xr:uid="{00000000-0005-0000-0000-000010040000}"/>
    <cellStyle name="Cálculo 2 2 2 3 6" xfId="4011" xr:uid="{00000000-0005-0000-0000-000011040000}"/>
    <cellStyle name="Cálculo 2 2 2 3 7" xfId="5055" xr:uid="{00000000-0005-0000-0000-000012040000}"/>
    <cellStyle name="Cálculo 2 2 2 4" xfId="460" xr:uid="{00000000-0005-0000-0000-000013040000}"/>
    <cellStyle name="Cálculo 2 2 2 4 2" xfId="1356" xr:uid="{00000000-0005-0000-0000-000014040000}"/>
    <cellStyle name="Cálculo 2 2 2 4 2 2" xfId="6542" xr:uid="{00000000-0005-0000-0000-000015040000}"/>
    <cellStyle name="Cálculo 2 2 2 4 3" xfId="1357" xr:uid="{00000000-0005-0000-0000-000016040000}"/>
    <cellStyle name="Cálculo 2 2 2 4 3 2" xfId="6543" xr:uid="{00000000-0005-0000-0000-000017040000}"/>
    <cellStyle name="Cálculo 2 2 2 4 4" xfId="1358" xr:uid="{00000000-0005-0000-0000-000018040000}"/>
    <cellStyle name="Cálculo 2 2 2 4 4 2" xfId="6544" xr:uid="{00000000-0005-0000-0000-000019040000}"/>
    <cellStyle name="Cálculo 2 2 2 4 5" xfId="1359" xr:uid="{00000000-0005-0000-0000-00001A040000}"/>
    <cellStyle name="Cálculo 2 2 2 4 5 2" xfId="6545" xr:uid="{00000000-0005-0000-0000-00001B040000}"/>
    <cellStyle name="Cálculo 2 2 2 4 6" xfId="4012" xr:uid="{00000000-0005-0000-0000-00001C040000}"/>
    <cellStyle name="Cálculo 2 2 2 4 7" xfId="5054" xr:uid="{00000000-0005-0000-0000-00001D040000}"/>
    <cellStyle name="Cálculo 2 2 2 5" xfId="461" xr:uid="{00000000-0005-0000-0000-00001E040000}"/>
    <cellStyle name="Cálculo 2 2 2 5 2" xfId="1360" xr:uid="{00000000-0005-0000-0000-00001F040000}"/>
    <cellStyle name="Cálculo 2 2 2 5 2 2" xfId="6546" xr:uid="{00000000-0005-0000-0000-000020040000}"/>
    <cellStyle name="Cálculo 2 2 2 5 3" xfId="1361" xr:uid="{00000000-0005-0000-0000-000021040000}"/>
    <cellStyle name="Cálculo 2 2 2 5 3 2" xfId="6547" xr:uid="{00000000-0005-0000-0000-000022040000}"/>
    <cellStyle name="Cálculo 2 2 2 5 4" xfId="1362" xr:uid="{00000000-0005-0000-0000-000023040000}"/>
    <cellStyle name="Cálculo 2 2 2 5 4 2" xfId="6548" xr:uid="{00000000-0005-0000-0000-000024040000}"/>
    <cellStyle name="Cálculo 2 2 2 5 5" xfId="1363" xr:uid="{00000000-0005-0000-0000-000025040000}"/>
    <cellStyle name="Cálculo 2 2 2 5 5 2" xfId="6549" xr:uid="{00000000-0005-0000-0000-000026040000}"/>
    <cellStyle name="Cálculo 2 2 2 5 6" xfId="4013" xr:uid="{00000000-0005-0000-0000-000027040000}"/>
    <cellStyle name="Cálculo 2 2 2 5 7" xfId="4468" xr:uid="{00000000-0005-0000-0000-000028040000}"/>
    <cellStyle name="Cálculo 2 2 2 6" xfId="462" xr:uid="{00000000-0005-0000-0000-000029040000}"/>
    <cellStyle name="Cálculo 2 2 2 6 2" xfId="1364" xr:uid="{00000000-0005-0000-0000-00002A040000}"/>
    <cellStyle name="Cálculo 2 2 2 6 2 2" xfId="6550" xr:uid="{00000000-0005-0000-0000-00002B040000}"/>
    <cellStyle name="Cálculo 2 2 2 6 3" xfId="1365" xr:uid="{00000000-0005-0000-0000-00002C040000}"/>
    <cellStyle name="Cálculo 2 2 2 6 3 2" xfId="6551" xr:uid="{00000000-0005-0000-0000-00002D040000}"/>
    <cellStyle name="Cálculo 2 2 2 6 4" xfId="1366" xr:uid="{00000000-0005-0000-0000-00002E040000}"/>
    <cellStyle name="Cálculo 2 2 2 6 4 2" xfId="6552" xr:uid="{00000000-0005-0000-0000-00002F040000}"/>
    <cellStyle name="Cálculo 2 2 2 6 5" xfId="1367" xr:uid="{00000000-0005-0000-0000-000030040000}"/>
    <cellStyle name="Cálculo 2 2 2 6 5 2" xfId="6553" xr:uid="{00000000-0005-0000-0000-000031040000}"/>
    <cellStyle name="Cálculo 2 2 2 6 6" xfId="4014" xr:uid="{00000000-0005-0000-0000-000032040000}"/>
    <cellStyle name="Cálculo 2 2 2 6 7" xfId="5053" xr:uid="{00000000-0005-0000-0000-000033040000}"/>
    <cellStyle name="Cálculo 2 2 2 7" xfId="463" xr:uid="{00000000-0005-0000-0000-000034040000}"/>
    <cellStyle name="Cálculo 2 2 2 7 2" xfId="1368" xr:uid="{00000000-0005-0000-0000-000035040000}"/>
    <cellStyle name="Cálculo 2 2 2 7 2 2" xfId="6554" xr:uid="{00000000-0005-0000-0000-000036040000}"/>
    <cellStyle name="Cálculo 2 2 2 7 3" xfId="1369" xr:uid="{00000000-0005-0000-0000-000037040000}"/>
    <cellStyle name="Cálculo 2 2 2 7 3 2" xfId="6555" xr:uid="{00000000-0005-0000-0000-000038040000}"/>
    <cellStyle name="Cálculo 2 2 2 7 4" xfId="1370" xr:uid="{00000000-0005-0000-0000-000039040000}"/>
    <cellStyle name="Cálculo 2 2 2 7 4 2" xfId="6556" xr:uid="{00000000-0005-0000-0000-00003A040000}"/>
    <cellStyle name="Cálculo 2 2 2 7 5" xfId="1371" xr:uid="{00000000-0005-0000-0000-00003B040000}"/>
    <cellStyle name="Cálculo 2 2 2 7 5 2" xfId="6557" xr:uid="{00000000-0005-0000-0000-00003C040000}"/>
    <cellStyle name="Cálculo 2 2 2 7 6" xfId="4015" xr:uid="{00000000-0005-0000-0000-00003D040000}"/>
    <cellStyle name="Cálculo 2 2 2 7 7" xfId="5052" xr:uid="{00000000-0005-0000-0000-00003E040000}"/>
    <cellStyle name="Cálculo 2 2 2 8" xfId="1372" xr:uid="{00000000-0005-0000-0000-00003F040000}"/>
    <cellStyle name="Cálculo 2 2 2 8 2" xfId="6558" xr:uid="{00000000-0005-0000-0000-000040040000}"/>
    <cellStyle name="Cálculo 2 2 2 9" xfId="1373" xr:uid="{00000000-0005-0000-0000-000041040000}"/>
    <cellStyle name="Cálculo 2 2 2 9 2" xfId="6559" xr:uid="{00000000-0005-0000-0000-000042040000}"/>
    <cellStyle name="Cálculo 2 2 3" xfId="464" xr:uid="{00000000-0005-0000-0000-000043040000}"/>
    <cellStyle name="Cálculo 2 2 3 2" xfId="1374" xr:uid="{00000000-0005-0000-0000-000044040000}"/>
    <cellStyle name="Cálculo 2 2 3 2 2" xfId="6560" xr:uid="{00000000-0005-0000-0000-000045040000}"/>
    <cellStyle name="Cálculo 2 2 3 3" xfId="1375" xr:uid="{00000000-0005-0000-0000-000046040000}"/>
    <cellStyle name="Cálculo 2 2 3 3 2" xfId="6561" xr:uid="{00000000-0005-0000-0000-000047040000}"/>
    <cellStyle name="Cálculo 2 2 3 4" xfId="1376" xr:uid="{00000000-0005-0000-0000-000048040000}"/>
    <cellStyle name="Cálculo 2 2 3 4 2" xfId="6562" xr:uid="{00000000-0005-0000-0000-000049040000}"/>
    <cellStyle name="Cálculo 2 2 3 5" xfId="1377" xr:uid="{00000000-0005-0000-0000-00004A040000}"/>
    <cellStyle name="Cálculo 2 2 3 5 2" xfId="6563" xr:uid="{00000000-0005-0000-0000-00004B040000}"/>
    <cellStyle name="Cálculo 2 2 3 6" xfId="4016" xr:uid="{00000000-0005-0000-0000-00004C040000}"/>
    <cellStyle name="Cálculo 2 2 3 7" xfId="5051" xr:uid="{00000000-0005-0000-0000-00004D040000}"/>
    <cellStyle name="Cálculo 2 2 4" xfId="465" xr:uid="{00000000-0005-0000-0000-00004E040000}"/>
    <cellStyle name="Cálculo 2 2 4 2" xfId="1378" xr:uid="{00000000-0005-0000-0000-00004F040000}"/>
    <cellStyle name="Cálculo 2 2 4 2 2" xfId="6564" xr:uid="{00000000-0005-0000-0000-000050040000}"/>
    <cellStyle name="Cálculo 2 2 4 3" xfId="1379" xr:uid="{00000000-0005-0000-0000-000051040000}"/>
    <cellStyle name="Cálculo 2 2 4 3 2" xfId="6565" xr:uid="{00000000-0005-0000-0000-000052040000}"/>
    <cellStyle name="Cálculo 2 2 4 4" xfId="1380" xr:uid="{00000000-0005-0000-0000-000053040000}"/>
    <cellStyle name="Cálculo 2 2 4 4 2" xfId="6566" xr:uid="{00000000-0005-0000-0000-000054040000}"/>
    <cellStyle name="Cálculo 2 2 4 5" xfId="1381" xr:uid="{00000000-0005-0000-0000-000055040000}"/>
    <cellStyle name="Cálculo 2 2 4 5 2" xfId="6567" xr:uid="{00000000-0005-0000-0000-000056040000}"/>
    <cellStyle name="Cálculo 2 2 4 6" xfId="4017" xr:uid="{00000000-0005-0000-0000-000057040000}"/>
    <cellStyle name="Cálculo 2 2 4 7" xfId="5050" xr:uid="{00000000-0005-0000-0000-000058040000}"/>
    <cellStyle name="Cálculo 2 2 5" xfId="466" xr:uid="{00000000-0005-0000-0000-000059040000}"/>
    <cellStyle name="Cálculo 2 2 5 2" xfId="1382" xr:uid="{00000000-0005-0000-0000-00005A040000}"/>
    <cellStyle name="Cálculo 2 2 5 2 2" xfId="6568" xr:uid="{00000000-0005-0000-0000-00005B040000}"/>
    <cellStyle name="Cálculo 2 2 5 3" xfId="1383" xr:uid="{00000000-0005-0000-0000-00005C040000}"/>
    <cellStyle name="Cálculo 2 2 5 3 2" xfId="6569" xr:uid="{00000000-0005-0000-0000-00005D040000}"/>
    <cellStyle name="Cálculo 2 2 5 4" xfId="1384" xr:uid="{00000000-0005-0000-0000-00005E040000}"/>
    <cellStyle name="Cálculo 2 2 5 4 2" xfId="6570" xr:uid="{00000000-0005-0000-0000-00005F040000}"/>
    <cellStyle name="Cálculo 2 2 5 5" xfId="1385" xr:uid="{00000000-0005-0000-0000-000060040000}"/>
    <cellStyle name="Cálculo 2 2 5 5 2" xfId="6571" xr:uid="{00000000-0005-0000-0000-000061040000}"/>
    <cellStyle name="Cálculo 2 2 5 6" xfId="4018" xr:uid="{00000000-0005-0000-0000-000062040000}"/>
    <cellStyle name="Cálculo 2 2 5 7" xfId="5049" xr:uid="{00000000-0005-0000-0000-000063040000}"/>
    <cellStyle name="Cálculo 2 2 6" xfId="3992" xr:uid="{00000000-0005-0000-0000-000064040000}"/>
    <cellStyle name="Cálculo 2 2 7" xfId="4203" xr:uid="{00000000-0005-0000-0000-000065040000}"/>
    <cellStyle name="Cálculo 2 2 8" xfId="5077" xr:uid="{00000000-0005-0000-0000-000066040000}"/>
    <cellStyle name="Cálculo 2 3" xfId="407" xr:uid="{00000000-0005-0000-0000-000067040000}"/>
    <cellStyle name="Cálculo 2 3 2" xfId="432" xr:uid="{00000000-0005-0000-0000-000068040000}"/>
    <cellStyle name="Cálculo 2 3 2 10" xfId="1386" xr:uid="{00000000-0005-0000-0000-000069040000}"/>
    <cellStyle name="Cálculo 2 3 2 10 2" xfId="6572" xr:uid="{00000000-0005-0000-0000-00006A040000}"/>
    <cellStyle name="Cálculo 2 3 2 11" xfId="1387" xr:uid="{00000000-0005-0000-0000-00006B040000}"/>
    <cellStyle name="Cálculo 2 3 2 11 2" xfId="6573" xr:uid="{00000000-0005-0000-0000-00006C040000}"/>
    <cellStyle name="Cálculo 2 3 2 12" xfId="4019" xr:uid="{00000000-0005-0000-0000-00006D040000}"/>
    <cellStyle name="Cálculo 2 3 2 13" xfId="5063" xr:uid="{00000000-0005-0000-0000-00006E040000}"/>
    <cellStyle name="Cálculo 2 3 2 2" xfId="467" xr:uid="{00000000-0005-0000-0000-00006F040000}"/>
    <cellStyle name="Cálculo 2 3 2 2 2" xfId="1388" xr:uid="{00000000-0005-0000-0000-000070040000}"/>
    <cellStyle name="Cálculo 2 3 2 2 2 2" xfId="6574" xr:uid="{00000000-0005-0000-0000-000071040000}"/>
    <cellStyle name="Cálculo 2 3 2 2 3" xfId="1389" xr:uid="{00000000-0005-0000-0000-000072040000}"/>
    <cellStyle name="Cálculo 2 3 2 2 3 2" xfId="6575" xr:uid="{00000000-0005-0000-0000-000073040000}"/>
    <cellStyle name="Cálculo 2 3 2 2 4" xfId="1390" xr:uid="{00000000-0005-0000-0000-000074040000}"/>
    <cellStyle name="Cálculo 2 3 2 2 4 2" xfId="6576" xr:uid="{00000000-0005-0000-0000-000075040000}"/>
    <cellStyle name="Cálculo 2 3 2 2 5" xfId="1391" xr:uid="{00000000-0005-0000-0000-000076040000}"/>
    <cellStyle name="Cálculo 2 3 2 2 5 2" xfId="6577" xr:uid="{00000000-0005-0000-0000-000077040000}"/>
    <cellStyle name="Cálculo 2 3 2 2 6" xfId="4020" xr:uid="{00000000-0005-0000-0000-000078040000}"/>
    <cellStyle name="Cálculo 2 3 2 2 7" xfId="5048" xr:uid="{00000000-0005-0000-0000-000079040000}"/>
    <cellStyle name="Cálculo 2 3 2 3" xfId="468" xr:uid="{00000000-0005-0000-0000-00007A040000}"/>
    <cellStyle name="Cálculo 2 3 2 3 2" xfId="1392" xr:uid="{00000000-0005-0000-0000-00007B040000}"/>
    <cellStyle name="Cálculo 2 3 2 3 2 2" xfId="6578" xr:uid="{00000000-0005-0000-0000-00007C040000}"/>
    <cellStyle name="Cálculo 2 3 2 3 3" xfId="1393" xr:uid="{00000000-0005-0000-0000-00007D040000}"/>
    <cellStyle name="Cálculo 2 3 2 3 3 2" xfId="6579" xr:uid="{00000000-0005-0000-0000-00007E040000}"/>
    <cellStyle name="Cálculo 2 3 2 3 4" xfId="1394" xr:uid="{00000000-0005-0000-0000-00007F040000}"/>
    <cellStyle name="Cálculo 2 3 2 3 4 2" xfId="6580" xr:uid="{00000000-0005-0000-0000-000080040000}"/>
    <cellStyle name="Cálculo 2 3 2 3 5" xfId="1395" xr:uid="{00000000-0005-0000-0000-000081040000}"/>
    <cellStyle name="Cálculo 2 3 2 3 5 2" xfId="6581" xr:uid="{00000000-0005-0000-0000-000082040000}"/>
    <cellStyle name="Cálculo 2 3 2 3 6" xfId="4021" xr:uid="{00000000-0005-0000-0000-000083040000}"/>
    <cellStyle name="Cálculo 2 3 2 3 7" xfId="4467" xr:uid="{00000000-0005-0000-0000-000084040000}"/>
    <cellStyle name="Cálculo 2 3 2 4" xfId="469" xr:uid="{00000000-0005-0000-0000-000085040000}"/>
    <cellStyle name="Cálculo 2 3 2 4 2" xfId="1396" xr:uid="{00000000-0005-0000-0000-000086040000}"/>
    <cellStyle name="Cálculo 2 3 2 4 2 2" xfId="6582" xr:uid="{00000000-0005-0000-0000-000087040000}"/>
    <cellStyle name="Cálculo 2 3 2 4 3" xfId="1397" xr:uid="{00000000-0005-0000-0000-000088040000}"/>
    <cellStyle name="Cálculo 2 3 2 4 3 2" xfId="6583" xr:uid="{00000000-0005-0000-0000-000089040000}"/>
    <cellStyle name="Cálculo 2 3 2 4 4" xfId="1398" xr:uid="{00000000-0005-0000-0000-00008A040000}"/>
    <cellStyle name="Cálculo 2 3 2 4 4 2" xfId="6584" xr:uid="{00000000-0005-0000-0000-00008B040000}"/>
    <cellStyle name="Cálculo 2 3 2 4 5" xfId="1399" xr:uid="{00000000-0005-0000-0000-00008C040000}"/>
    <cellStyle name="Cálculo 2 3 2 4 5 2" xfId="6585" xr:uid="{00000000-0005-0000-0000-00008D040000}"/>
    <cellStyle name="Cálculo 2 3 2 4 6" xfId="4022" xr:uid="{00000000-0005-0000-0000-00008E040000}"/>
    <cellStyle name="Cálculo 2 3 2 4 7" xfId="5047" xr:uid="{00000000-0005-0000-0000-00008F040000}"/>
    <cellStyle name="Cálculo 2 3 2 5" xfId="470" xr:uid="{00000000-0005-0000-0000-000090040000}"/>
    <cellStyle name="Cálculo 2 3 2 5 2" xfId="1400" xr:uid="{00000000-0005-0000-0000-000091040000}"/>
    <cellStyle name="Cálculo 2 3 2 5 2 2" xfId="6586" xr:uid="{00000000-0005-0000-0000-000092040000}"/>
    <cellStyle name="Cálculo 2 3 2 5 3" xfId="1401" xr:uid="{00000000-0005-0000-0000-000093040000}"/>
    <cellStyle name="Cálculo 2 3 2 5 3 2" xfId="6587" xr:uid="{00000000-0005-0000-0000-000094040000}"/>
    <cellStyle name="Cálculo 2 3 2 5 4" xfId="1402" xr:uid="{00000000-0005-0000-0000-000095040000}"/>
    <cellStyle name="Cálculo 2 3 2 5 4 2" xfId="6588" xr:uid="{00000000-0005-0000-0000-000096040000}"/>
    <cellStyle name="Cálculo 2 3 2 5 5" xfId="1403" xr:uid="{00000000-0005-0000-0000-000097040000}"/>
    <cellStyle name="Cálculo 2 3 2 5 5 2" xfId="6589" xr:uid="{00000000-0005-0000-0000-000098040000}"/>
    <cellStyle name="Cálculo 2 3 2 5 6" xfId="4023" xr:uid="{00000000-0005-0000-0000-000099040000}"/>
    <cellStyle name="Cálculo 2 3 2 5 7" xfId="5046" xr:uid="{00000000-0005-0000-0000-00009A040000}"/>
    <cellStyle name="Cálculo 2 3 2 6" xfId="471" xr:uid="{00000000-0005-0000-0000-00009B040000}"/>
    <cellStyle name="Cálculo 2 3 2 6 2" xfId="1404" xr:uid="{00000000-0005-0000-0000-00009C040000}"/>
    <cellStyle name="Cálculo 2 3 2 6 2 2" xfId="6590" xr:uid="{00000000-0005-0000-0000-00009D040000}"/>
    <cellStyle name="Cálculo 2 3 2 6 3" xfId="1405" xr:uid="{00000000-0005-0000-0000-00009E040000}"/>
    <cellStyle name="Cálculo 2 3 2 6 3 2" xfId="6591" xr:uid="{00000000-0005-0000-0000-00009F040000}"/>
    <cellStyle name="Cálculo 2 3 2 6 4" xfId="1406" xr:uid="{00000000-0005-0000-0000-0000A0040000}"/>
    <cellStyle name="Cálculo 2 3 2 6 4 2" xfId="6592" xr:uid="{00000000-0005-0000-0000-0000A1040000}"/>
    <cellStyle name="Cálculo 2 3 2 6 5" xfId="1407" xr:uid="{00000000-0005-0000-0000-0000A2040000}"/>
    <cellStyle name="Cálculo 2 3 2 6 5 2" xfId="6593" xr:uid="{00000000-0005-0000-0000-0000A3040000}"/>
    <cellStyle name="Cálculo 2 3 2 6 6" xfId="4024" xr:uid="{00000000-0005-0000-0000-0000A4040000}"/>
    <cellStyle name="Cálculo 2 3 2 6 7" xfId="5045" xr:uid="{00000000-0005-0000-0000-0000A5040000}"/>
    <cellStyle name="Cálculo 2 3 2 7" xfId="472" xr:uid="{00000000-0005-0000-0000-0000A6040000}"/>
    <cellStyle name="Cálculo 2 3 2 7 2" xfId="1408" xr:uid="{00000000-0005-0000-0000-0000A7040000}"/>
    <cellStyle name="Cálculo 2 3 2 7 2 2" xfId="6594" xr:uid="{00000000-0005-0000-0000-0000A8040000}"/>
    <cellStyle name="Cálculo 2 3 2 7 3" xfId="1409" xr:uid="{00000000-0005-0000-0000-0000A9040000}"/>
    <cellStyle name="Cálculo 2 3 2 7 3 2" xfId="6595" xr:uid="{00000000-0005-0000-0000-0000AA040000}"/>
    <cellStyle name="Cálculo 2 3 2 7 4" xfId="1410" xr:uid="{00000000-0005-0000-0000-0000AB040000}"/>
    <cellStyle name="Cálculo 2 3 2 7 4 2" xfId="6596" xr:uid="{00000000-0005-0000-0000-0000AC040000}"/>
    <cellStyle name="Cálculo 2 3 2 7 5" xfId="1411" xr:uid="{00000000-0005-0000-0000-0000AD040000}"/>
    <cellStyle name="Cálculo 2 3 2 7 5 2" xfId="6597" xr:uid="{00000000-0005-0000-0000-0000AE040000}"/>
    <cellStyle name="Cálculo 2 3 2 7 6" xfId="4025" xr:uid="{00000000-0005-0000-0000-0000AF040000}"/>
    <cellStyle name="Cálculo 2 3 2 7 7" xfId="5044" xr:uid="{00000000-0005-0000-0000-0000B0040000}"/>
    <cellStyle name="Cálculo 2 3 2 8" xfId="1412" xr:uid="{00000000-0005-0000-0000-0000B1040000}"/>
    <cellStyle name="Cálculo 2 3 2 8 2" xfId="6598" xr:uid="{00000000-0005-0000-0000-0000B2040000}"/>
    <cellStyle name="Cálculo 2 3 2 9" xfId="1413" xr:uid="{00000000-0005-0000-0000-0000B3040000}"/>
    <cellStyle name="Cálculo 2 3 2 9 2" xfId="6599" xr:uid="{00000000-0005-0000-0000-0000B4040000}"/>
    <cellStyle name="Cálculo 2 3 3" xfId="473" xr:uid="{00000000-0005-0000-0000-0000B5040000}"/>
    <cellStyle name="Cálculo 2 3 3 2" xfId="1414" xr:uid="{00000000-0005-0000-0000-0000B6040000}"/>
    <cellStyle name="Cálculo 2 3 3 2 2" xfId="6600" xr:uid="{00000000-0005-0000-0000-0000B7040000}"/>
    <cellStyle name="Cálculo 2 3 3 3" xfId="1415" xr:uid="{00000000-0005-0000-0000-0000B8040000}"/>
    <cellStyle name="Cálculo 2 3 3 3 2" xfId="6601" xr:uid="{00000000-0005-0000-0000-0000B9040000}"/>
    <cellStyle name="Cálculo 2 3 3 4" xfId="1416" xr:uid="{00000000-0005-0000-0000-0000BA040000}"/>
    <cellStyle name="Cálculo 2 3 3 4 2" xfId="6602" xr:uid="{00000000-0005-0000-0000-0000BB040000}"/>
    <cellStyle name="Cálculo 2 3 3 5" xfId="1417" xr:uid="{00000000-0005-0000-0000-0000BC040000}"/>
    <cellStyle name="Cálculo 2 3 3 5 2" xfId="6603" xr:uid="{00000000-0005-0000-0000-0000BD040000}"/>
    <cellStyle name="Cálculo 2 3 3 6" xfId="4026" xr:uid="{00000000-0005-0000-0000-0000BE040000}"/>
    <cellStyle name="Cálculo 2 3 3 7" xfId="4466" xr:uid="{00000000-0005-0000-0000-0000BF040000}"/>
    <cellStyle name="Cálculo 2 3 4" xfId="474" xr:uid="{00000000-0005-0000-0000-0000C0040000}"/>
    <cellStyle name="Cálculo 2 3 4 2" xfId="1418" xr:uid="{00000000-0005-0000-0000-0000C1040000}"/>
    <cellStyle name="Cálculo 2 3 4 2 2" xfId="6604" xr:uid="{00000000-0005-0000-0000-0000C2040000}"/>
    <cellStyle name="Cálculo 2 3 4 3" xfId="1419" xr:uid="{00000000-0005-0000-0000-0000C3040000}"/>
    <cellStyle name="Cálculo 2 3 4 3 2" xfId="6605" xr:uid="{00000000-0005-0000-0000-0000C4040000}"/>
    <cellStyle name="Cálculo 2 3 4 4" xfId="1420" xr:uid="{00000000-0005-0000-0000-0000C5040000}"/>
    <cellStyle name="Cálculo 2 3 4 4 2" xfId="6606" xr:uid="{00000000-0005-0000-0000-0000C6040000}"/>
    <cellStyle name="Cálculo 2 3 4 5" xfId="1421" xr:uid="{00000000-0005-0000-0000-0000C7040000}"/>
    <cellStyle name="Cálculo 2 3 4 5 2" xfId="6607" xr:uid="{00000000-0005-0000-0000-0000C8040000}"/>
    <cellStyle name="Cálculo 2 3 4 6" xfId="4027" xr:uid="{00000000-0005-0000-0000-0000C9040000}"/>
    <cellStyle name="Cálculo 2 3 4 7" xfId="5043" xr:uid="{00000000-0005-0000-0000-0000CA040000}"/>
    <cellStyle name="Cálculo 2 3 5" xfId="475" xr:uid="{00000000-0005-0000-0000-0000CB040000}"/>
    <cellStyle name="Cálculo 2 3 5 2" xfId="1422" xr:uid="{00000000-0005-0000-0000-0000CC040000}"/>
    <cellStyle name="Cálculo 2 3 5 2 2" xfId="6608" xr:uid="{00000000-0005-0000-0000-0000CD040000}"/>
    <cellStyle name="Cálculo 2 3 5 3" xfId="1423" xr:uid="{00000000-0005-0000-0000-0000CE040000}"/>
    <cellStyle name="Cálculo 2 3 5 3 2" xfId="6609" xr:uid="{00000000-0005-0000-0000-0000CF040000}"/>
    <cellStyle name="Cálculo 2 3 5 4" xfId="1424" xr:uid="{00000000-0005-0000-0000-0000D0040000}"/>
    <cellStyle name="Cálculo 2 3 5 4 2" xfId="6610" xr:uid="{00000000-0005-0000-0000-0000D1040000}"/>
    <cellStyle name="Cálculo 2 3 5 5" xfId="1425" xr:uid="{00000000-0005-0000-0000-0000D2040000}"/>
    <cellStyle name="Cálculo 2 3 5 5 2" xfId="6611" xr:uid="{00000000-0005-0000-0000-0000D3040000}"/>
    <cellStyle name="Cálculo 2 3 5 6" xfId="4028" xr:uid="{00000000-0005-0000-0000-0000D4040000}"/>
    <cellStyle name="Cálculo 2 3 5 7" xfId="5042" xr:uid="{00000000-0005-0000-0000-0000D5040000}"/>
    <cellStyle name="Cálculo 2 3 6" xfId="3993" xr:uid="{00000000-0005-0000-0000-0000D6040000}"/>
    <cellStyle name="Cálculo 2 3 7" xfId="4199" xr:uid="{00000000-0005-0000-0000-0000D7040000}"/>
    <cellStyle name="Cálculo 2 3 8" xfId="4473" xr:uid="{00000000-0005-0000-0000-0000D8040000}"/>
    <cellStyle name="Cálculo 2 4" xfId="425" xr:uid="{00000000-0005-0000-0000-0000D9040000}"/>
    <cellStyle name="Cálculo 2 4 2" xfId="476" xr:uid="{00000000-0005-0000-0000-0000DA040000}"/>
    <cellStyle name="Cálculo 2 4 2 2" xfId="1426" xr:uid="{00000000-0005-0000-0000-0000DB040000}"/>
    <cellStyle name="Cálculo 2 4 2 2 2" xfId="6612" xr:uid="{00000000-0005-0000-0000-0000DC040000}"/>
    <cellStyle name="Cálculo 2 4 2 3" xfId="1427" xr:uid="{00000000-0005-0000-0000-0000DD040000}"/>
    <cellStyle name="Cálculo 2 4 2 3 2" xfId="6613" xr:uid="{00000000-0005-0000-0000-0000DE040000}"/>
    <cellStyle name="Cálculo 2 4 2 4" xfId="1428" xr:uid="{00000000-0005-0000-0000-0000DF040000}"/>
    <cellStyle name="Cálculo 2 4 2 4 2" xfId="6614" xr:uid="{00000000-0005-0000-0000-0000E0040000}"/>
    <cellStyle name="Cálculo 2 4 2 5" xfId="1429" xr:uid="{00000000-0005-0000-0000-0000E1040000}"/>
    <cellStyle name="Cálculo 2 4 2 5 2" xfId="6615" xr:uid="{00000000-0005-0000-0000-0000E2040000}"/>
    <cellStyle name="Cálculo 2 4 2 6" xfId="4030" xr:uid="{00000000-0005-0000-0000-0000E3040000}"/>
    <cellStyle name="Cálculo 2 4 2 7" xfId="5041" xr:uid="{00000000-0005-0000-0000-0000E4040000}"/>
    <cellStyle name="Cálculo 2 4 3" xfId="477" xr:uid="{00000000-0005-0000-0000-0000E5040000}"/>
    <cellStyle name="Cálculo 2 4 3 2" xfId="1430" xr:uid="{00000000-0005-0000-0000-0000E6040000}"/>
    <cellStyle name="Cálculo 2 4 3 2 2" xfId="6616" xr:uid="{00000000-0005-0000-0000-0000E7040000}"/>
    <cellStyle name="Cálculo 2 4 3 3" xfId="1431" xr:uid="{00000000-0005-0000-0000-0000E8040000}"/>
    <cellStyle name="Cálculo 2 4 3 3 2" xfId="6617" xr:uid="{00000000-0005-0000-0000-0000E9040000}"/>
    <cellStyle name="Cálculo 2 4 3 4" xfId="1432" xr:uid="{00000000-0005-0000-0000-0000EA040000}"/>
    <cellStyle name="Cálculo 2 4 3 4 2" xfId="6618" xr:uid="{00000000-0005-0000-0000-0000EB040000}"/>
    <cellStyle name="Cálculo 2 4 3 5" xfId="1433" xr:uid="{00000000-0005-0000-0000-0000EC040000}"/>
    <cellStyle name="Cálculo 2 4 3 5 2" xfId="6619" xr:uid="{00000000-0005-0000-0000-0000ED040000}"/>
    <cellStyle name="Cálculo 2 4 3 6" xfId="4031" xr:uid="{00000000-0005-0000-0000-0000EE040000}"/>
    <cellStyle name="Cálculo 2 4 3 7" xfId="5040" xr:uid="{00000000-0005-0000-0000-0000EF040000}"/>
    <cellStyle name="Cálculo 2 4 4" xfId="478" xr:uid="{00000000-0005-0000-0000-0000F0040000}"/>
    <cellStyle name="Cálculo 2 4 4 2" xfId="1434" xr:uid="{00000000-0005-0000-0000-0000F1040000}"/>
    <cellStyle name="Cálculo 2 4 4 2 2" xfId="6620" xr:uid="{00000000-0005-0000-0000-0000F2040000}"/>
    <cellStyle name="Cálculo 2 4 4 3" xfId="1435" xr:uid="{00000000-0005-0000-0000-0000F3040000}"/>
    <cellStyle name="Cálculo 2 4 4 3 2" xfId="6621" xr:uid="{00000000-0005-0000-0000-0000F4040000}"/>
    <cellStyle name="Cálculo 2 4 4 4" xfId="1436" xr:uid="{00000000-0005-0000-0000-0000F5040000}"/>
    <cellStyle name="Cálculo 2 4 4 4 2" xfId="6622" xr:uid="{00000000-0005-0000-0000-0000F6040000}"/>
    <cellStyle name="Cálculo 2 4 4 5" xfId="1437" xr:uid="{00000000-0005-0000-0000-0000F7040000}"/>
    <cellStyle name="Cálculo 2 4 4 5 2" xfId="6623" xr:uid="{00000000-0005-0000-0000-0000F8040000}"/>
    <cellStyle name="Cálculo 2 4 4 6" xfId="4032" xr:uid="{00000000-0005-0000-0000-0000F9040000}"/>
    <cellStyle name="Cálculo 2 4 4 7" xfId="4465" xr:uid="{00000000-0005-0000-0000-0000FA040000}"/>
    <cellStyle name="Cálculo 2 4 5" xfId="479" xr:uid="{00000000-0005-0000-0000-0000FB040000}"/>
    <cellStyle name="Cálculo 2 4 5 2" xfId="1438" xr:uid="{00000000-0005-0000-0000-0000FC040000}"/>
    <cellStyle name="Cálculo 2 4 5 2 2" xfId="6624" xr:uid="{00000000-0005-0000-0000-0000FD040000}"/>
    <cellStyle name="Cálculo 2 4 5 3" xfId="1439" xr:uid="{00000000-0005-0000-0000-0000FE040000}"/>
    <cellStyle name="Cálculo 2 4 5 3 2" xfId="6625" xr:uid="{00000000-0005-0000-0000-0000FF040000}"/>
    <cellStyle name="Cálculo 2 4 5 4" xfId="1440" xr:uid="{00000000-0005-0000-0000-000000050000}"/>
    <cellStyle name="Cálculo 2 4 5 4 2" xfId="6626" xr:uid="{00000000-0005-0000-0000-000001050000}"/>
    <cellStyle name="Cálculo 2 4 5 5" xfId="1441" xr:uid="{00000000-0005-0000-0000-000002050000}"/>
    <cellStyle name="Cálculo 2 4 5 5 2" xfId="6627" xr:uid="{00000000-0005-0000-0000-000003050000}"/>
    <cellStyle name="Cálculo 2 4 5 6" xfId="4033" xr:uid="{00000000-0005-0000-0000-000004050000}"/>
    <cellStyle name="Cálculo 2 4 5 7" xfId="5039" xr:uid="{00000000-0005-0000-0000-000005050000}"/>
    <cellStyle name="Cálculo 2 4 6" xfId="480" xr:uid="{00000000-0005-0000-0000-000006050000}"/>
    <cellStyle name="Cálculo 2 4 6 2" xfId="1442" xr:uid="{00000000-0005-0000-0000-000007050000}"/>
    <cellStyle name="Cálculo 2 4 6 2 2" xfId="6628" xr:uid="{00000000-0005-0000-0000-000008050000}"/>
    <cellStyle name="Cálculo 2 4 6 3" xfId="1443" xr:uid="{00000000-0005-0000-0000-000009050000}"/>
    <cellStyle name="Cálculo 2 4 6 3 2" xfId="6629" xr:uid="{00000000-0005-0000-0000-00000A050000}"/>
    <cellStyle name="Cálculo 2 4 6 4" xfId="1444" xr:uid="{00000000-0005-0000-0000-00000B050000}"/>
    <cellStyle name="Cálculo 2 4 6 4 2" xfId="6630" xr:uid="{00000000-0005-0000-0000-00000C050000}"/>
    <cellStyle name="Cálculo 2 4 6 5" xfId="1445" xr:uid="{00000000-0005-0000-0000-00000D050000}"/>
    <cellStyle name="Cálculo 2 4 6 5 2" xfId="6631" xr:uid="{00000000-0005-0000-0000-00000E050000}"/>
    <cellStyle name="Cálculo 2 4 6 6" xfId="4034" xr:uid="{00000000-0005-0000-0000-00000F050000}"/>
    <cellStyle name="Cálculo 2 4 6 7" xfId="5038" xr:uid="{00000000-0005-0000-0000-000010050000}"/>
    <cellStyle name="Cálculo 2 4 7" xfId="481" xr:uid="{00000000-0005-0000-0000-000011050000}"/>
    <cellStyle name="Cálculo 2 4 7 2" xfId="1446" xr:uid="{00000000-0005-0000-0000-000012050000}"/>
    <cellStyle name="Cálculo 2 4 7 2 2" xfId="6632" xr:uid="{00000000-0005-0000-0000-000013050000}"/>
    <cellStyle name="Cálculo 2 4 7 3" xfId="1447" xr:uid="{00000000-0005-0000-0000-000014050000}"/>
    <cellStyle name="Cálculo 2 4 7 3 2" xfId="6633" xr:uid="{00000000-0005-0000-0000-000015050000}"/>
    <cellStyle name="Cálculo 2 4 7 4" xfId="1448" xr:uid="{00000000-0005-0000-0000-000016050000}"/>
    <cellStyle name="Cálculo 2 4 7 4 2" xfId="6634" xr:uid="{00000000-0005-0000-0000-000017050000}"/>
    <cellStyle name="Cálculo 2 4 7 5" xfId="1449" xr:uid="{00000000-0005-0000-0000-000018050000}"/>
    <cellStyle name="Cálculo 2 4 7 5 2" xfId="6635" xr:uid="{00000000-0005-0000-0000-000019050000}"/>
    <cellStyle name="Cálculo 2 4 7 6" xfId="4035" xr:uid="{00000000-0005-0000-0000-00001A050000}"/>
    <cellStyle name="Cálculo 2 4 7 7" xfId="5037" xr:uid="{00000000-0005-0000-0000-00001B050000}"/>
    <cellStyle name="Cálculo 2 4 8" xfId="4029" xr:uid="{00000000-0005-0000-0000-00001C050000}"/>
    <cellStyle name="Cálculo 2 4 9" xfId="5069" xr:uid="{00000000-0005-0000-0000-00001D050000}"/>
    <cellStyle name="Cálculo 2 5" xfId="482" xr:uid="{00000000-0005-0000-0000-00001E050000}"/>
    <cellStyle name="Cálculo 2 5 2" xfId="1450" xr:uid="{00000000-0005-0000-0000-00001F050000}"/>
    <cellStyle name="Cálculo 2 5 2 2" xfId="6636" xr:uid="{00000000-0005-0000-0000-000020050000}"/>
    <cellStyle name="Cálculo 2 5 3" xfId="1451" xr:uid="{00000000-0005-0000-0000-000021050000}"/>
    <cellStyle name="Cálculo 2 5 3 2" xfId="6637" xr:uid="{00000000-0005-0000-0000-000022050000}"/>
    <cellStyle name="Cálculo 2 5 4" xfId="1452" xr:uid="{00000000-0005-0000-0000-000023050000}"/>
    <cellStyle name="Cálculo 2 5 4 2" xfId="6638" xr:uid="{00000000-0005-0000-0000-000024050000}"/>
    <cellStyle name="Cálculo 2 5 5" xfId="1453" xr:uid="{00000000-0005-0000-0000-000025050000}"/>
    <cellStyle name="Cálculo 2 5 5 2" xfId="6639" xr:uid="{00000000-0005-0000-0000-000026050000}"/>
    <cellStyle name="Cálculo 2 5 6" xfId="4036" xr:uid="{00000000-0005-0000-0000-000027050000}"/>
    <cellStyle name="Cálculo 2 5 7" xfId="5036" xr:uid="{00000000-0005-0000-0000-000028050000}"/>
    <cellStyle name="Cálculo 2 6" xfId="483" xr:uid="{00000000-0005-0000-0000-000029050000}"/>
    <cellStyle name="Cálculo 2 6 2" xfId="1454" xr:uid="{00000000-0005-0000-0000-00002A050000}"/>
    <cellStyle name="Cálculo 2 6 2 2" xfId="6640" xr:uid="{00000000-0005-0000-0000-00002B050000}"/>
    <cellStyle name="Cálculo 2 6 3" xfId="1455" xr:uid="{00000000-0005-0000-0000-00002C050000}"/>
    <cellStyle name="Cálculo 2 6 3 2" xfId="6641" xr:uid="{00000000-0005-0000-0000-00002D050000}"/>
    <cellStyle name="Cálculo 2 6 4" xfId="1456" xr:uid="{00000000-0005-0000-0000-00002E050000}"/>
    <cellStyle name="Cálculo 2 6 4 2" xfId="6642" xr:uid="{00000000-0005-0000-0000-00002F050000}"/>
    <cellStyle name="Cálculo 2 6 5" xfId="1457" xr:uid="{00000000-0005-0000-0000-000030050000}"/>
    <cellStyle name="Cálculo 2 6 5 2" xfId="6643" xr:uid="{00000000-0005-0000-0000-000031050000}"/>
    <cellStyle name="Cálculo 2 6 6" xfId="4037" xr:uid="{00000000-0005-0000-0000-000032050000}"/>
    <cellStyle name="Cálculo 2 6 7" xfId="4464" xr:uid="{00000000-0005-0000-0000-000033050000}"/>
    <cellStyle name="Cálculo 2 7" xfId="484" xr:uid="{00000000-0005-0000-0000-000034050000}"/>
    <cellStyle name="Cálculo 2 7 2" xfId="1458" xr:uid="{00000000-0005-0000-0000-000035050000}"/>
    <cellStyle name="Cálculo 2 7 2 2" xfId="6644" xr:uid="{00000000-0005-0000-0000-000036050000}"/>
    <cellStyle name="Cálculo 2 7 3" xfId="1459" xr:uid="{00000000-0005-0000-0000-000037050000}"/>
    <cellStyle name="Cálculo 2 7 3 2" xfId="6645" xr:uid="{00000000-0005-0000-0000-000038050000}"/>
    <cellStyle name="Cálculo 2 7 4" xfId="1460" xr:uid="{00000000-0005-0000-0000-000039050000}"/>
    <cellStyle name="Cálculo 2 7 4 2" xfId="6646" xr:uid="{00000000-0005-0000-0000-00003A050000}"/>
    <cellStyle name="Cálculo 2 7 5" xfId="1461" xr:uid="{00000000-0005-0000-0000-00003B050000}"/>
    <cellStyle name="Cálculo 2 7 5 2" xfId="6647" xr:uid="{00000000-0005-0000-0000-00003C050000}"/>
    <cellStyle name="Cálculo 2 7 6" xfId="4038" xr:uid="{00000000-0005-0000-0000-00003D050000}"/>
    <cellStyle name="Cálculo 2 7 7" xfId="5035" xr:uid="{00000000-0005-0000-0000-00003E050000}"/>
    <cellStyle name="Cálculo 2 8" xfId="1462" xr:uid="{00000000-0005-0000-0000-00003F050000}"/>
    <cellStyle name="Cálculo 2 8 2" xfId="6648" xr:uid="{00000000-0005-0000-0000-000040050000}"/>
    <cellStyle name="Cálculo 2 9" xfId="3892" xr:uid="{00000000-0005-0000-0000-000041050000}"/>
    <cellStyle name="Cálculo 3" xfId="244" xr:uid="{00000000-0005-0000-0000-000042050000}"/>
    <cellStyle name="Cálculo 3 2" xfId="673" xr:uid="{00000000-0005-0000-0000-000043050000}"/>
    <cellStyle name="Cálculo 3 2 2" xfId="4531" xr:uid="{00000000-0005-0000-0000-000044050000}"/>
    <cellStyle name="Cálculo 3 2 3" xfId="4951" xr:uid="{00000000-0005-0000-0000-000045050000}"/>
    <cellStyle name="Cálculo 3 3" xfId="4303" xr:uid="{00000000-0005-0000-0000-000046050000}"/>
    <cellStyle name="Cálculo 3 4" xfId="4409" xr:uid="{00000000-0005-0000-0000-000047050000}"/>
    <cellStyle name="Cálculo 4" xfId="6449" xr:uid="{00000000-0005-0000-0000-000048050000}"/>
    <cellStyle name="Celda de comprobación" xfId="21" builtinId="23" customBuiltin="1"/>
    <cellStyle name="Celda de comprobación 2" xfId="154" xr:uid="{00000000-0005-0000-0000-00004A050000}"/>
    <cellStyle name="Celda de comprobación 2 2" xfId="3893" xr:uid="{00000000-0005-0000-0000-00004B050000}"/>
    <cellStyle name="Celda de comprobación 3" xfId="245" xr:uid="{00000000-0005-0000-0000-00004C050000}"/>
    <cellStyle name="Celda vinculada" xfId="22" builtinId="24" customBuiltin="1"/>
    <cellStyle name="Celda vinculada 2" xfId="155" xr:uid="{00000000-0005-0000-0000-00004E050000}"/>
    <cellStyle name="Celda vinculada 2 2" xfId="3894" xr:uid="{00000000-0005-0000-0000-00004F050000}"/>
    <cellStyle name="Celda vinculada 3" xfId="246" xr:uid="{00000000-0005-0000-0000-000050050000}"/>
    <cellStyle name="Comma" xfId="349" xr:uid="{00000000-0005-0000-0000-000051050000}"/>
    <cellStyle name="Comma [0]" xfId="350" xr:uid="{00000000-0005-0000-0000-000052050000}"/>
    <cellStyle name="Comma [0] 2" xfId="1463" xr:uid="{00000000-0005-0000-0000-000053050000}"/>
    <cellStyle name="Comma 2" xfId="1464" xr:uid="{00000000-0005-0000-0000-000054050000}"/>
    <cellStyle name="Comma 2 2" xfId="1465" xr:uid="{00000000-0005-0000-0000-000055050000}"/>
    <cellStyle name="Comma 2 2 2" xfId="5015" xr:uid="{00000000-0005-0000-0000-000056050000}"/>
    <cellStyle name="Comma 3" xfId="1466" xr:uid="{00000000-0005-0000-0000-000057050000}"/>
    <cellStyle name="Comma 4" xfId="1467" xr:uid="{00000000-0005-0000-0000-000058050000}"/>
    <cellStyle name="Comma 5" xfId="1468" xr:uid="{00000000-0005-0000-0000-000059050000}"/>
    <cellStyle name="Currency" xfId="351" xr:uid="{00000000-0005-0000-0000-00005A050000}"/>
    <cellStyle name="Currency [0]" xfId="352" xr:uid="{00000000-0005-0000-0000-00005B050000}"/>
    <cellStyle name="Currency [0] 2" xfId="1469" xr:uid="{00000000-0005-0000-0000-00005C050000}"/>
    <cellStyle name="Currency [0] 2 2" xfId="5019" xr:uid="{00000000-0005-0000-0000-00005D050000}"/>
    <cellStyle name="Currency [0] 3" xfId="3895" xr:uid="{00000000-0005-0000-0000-00005E050000}"/>
    <cellStyle name="Currency 2" xfId="1470" xr:uid="{00000000-0005-0000-0000-00005F050000}"/>
    <cellStyle name="Currency 2 2" xfId="1471" xr:uid="{00000000-0005-0000-0000-000060050000}"/>
    <cellStyle name="Currency 2 2 2" xfId="5021" xr:uid="{00000000-0005-0000-0000-000061050000}"/>
    <cellStyle name="Currency 3" xfId="1472" xr:uid="{00000000-0005-0000-0000-000062050000}"/>
    <cellStyle name="Currency 3 2" xfId="1473" xr:uid="{00000000-0005-0000-0000-000063050000}"/>
    <cellStyle name="Currency 3 2 2" xfId="5023" xr:uid="{00000000-0005-0000-0000-000064050000}"/>
    <cellStyle name="Currency 4" xfId="1474" xr:uid="{00000000-0005-0000-0000-000065050000}"/>
    <cellStyle name="Currency 5" xfId="1475" xr:uid="{00000000-0005-0000-0000-000066050000}"/>
    <cellStyle name="Date" xfId="353" xr:uid="{00000000-0005-0000-0000-000067050000}"/>
    <cellStyle name="Encabezado 1" xfId="55" builtinId="16" customBuiltin="1"/>
    <cellStyle name="Encabezado 4" xfId="23" builtinId="19" customBuiltin="1"/>
    <cellStyle name="Encabezado 4 2" xfId="156" xr:uid="{00000000-0005-0000-0000-00006A050000}"/>
    <cellStyle name="Encabezado 4 2 2" xfId="3896" xr:uid="{00000000-0005-0000-0000-00006B050000}"/>
    <cellStyle name="Encabezado 4 3" xfId="247" xr:uid="{00000000-0005-0000-0000-00006C050000}"/>
    <cellStyle name="Énfasis1" xfId="24" builtinId="29" customBuiltin="1"/>
    <cellStyle name="Énfasis1 2" xfId="157" xr:uid="{00000000-0005-0000-0000-00006E050000}"/>
    <cellStyle name="Énfasis1 2 2" xfId="3897" xr:uid="{00000000-0005-0000-0000-00006F050000}"/>
    <cellStyle name="Énfasis1 3" xfId="248" xr:uid="{00000000-0005-0000-0000-000070050000}"/>
    <cellStyle name="Énfasis2" xfId="25" builtinId="33" customBuiltin="1"/>
    <cellStyle name="Énfasis2 2" xfId="158" xr:uid="{00000000-0005-0000-0000-000072050000}"/>
    <cellStyle name="Énfasis2 2 2" xfId="3898" xr:uid="{00000000-0005-0000-0000-000073050000}"/>
    <cellStyle name="Énfasis2 3" xfId="249" xr:uid="{00000000-0005-0000-0000-000074050000}"/>
    <cellStyle name="Énfasis3" xfId="26" builtinId="37" customBuiltin="1"/>
    <cellStyle name="Énfasis3 2" xfId="159" xr:uid="{00000000-0005-0000-0000-000076050000}"/>
    <cellStyle name="Énfasis3 2 2" xfId="3899" xr:uid="{00000000-0005-0000-0000-000077050000}"/>
    <cellStyle name="Énfasis3 3" xfId="250" xr:uid="{00000000-0005-0000-0000-000078050000}"/>
    <cellStyle name="Énfasis4" xfId="27" builtinId="41" customBuiltin="1"/>
    <cellStyle name="Énfasis4 2" xfId="160" xr:uid="{00000000-0005-0000-0000-00007A050000}"/>
    <cellStyle name="Énfasis4 2 2" xfId="3900" xr:uid="{00000000-0005-0000-0000-00007B050000}"/>
    <cellStyle name="Énfasis4 3" xfId="251" xr:uid="{00000000-0005-0000-0000-00007C050000}"/>
    <cellStyle name="Énfasis5" xfId="28" builtinId="45" customBuiltin="1"/>
    <cellStyle name="Énfasis5 2" xfId="161" xr:uid="{00000000-0005-0000-0000-00007E050000}"/>
    <cellStyle name="Énfasis5 2 2" xfId="3901" xr:uid="{00000000-0005-0000-0000-00007F050000}"/>
    <cellStyle name="Énfasis5 3" xfId="252" xr:uid="{00000000-0005-0000-0000-000080050000}"/>
    <cellStyle name="Énfasis6" xfId="29" builtinId="49" customBuiltin="1"/>
    <cellStyle name="Énfasis6 2" xfId="162" xr:uid="{00000000-0005-0000-0000-000082050000}"/>
    <cellStyle name="Énfasis6 2 2" xfId="3902" xr:uid="{00000000-0005-0000-0000-000083050000}"/>
    <cellStyle name="Énfasis6 3" xfId="253" xr:uid="{00000000-0005-0000-0000-000084050000}"/>
    <cellStyle name="Entrada" xfId="30" builtinId="20" customBuiltin="1"/>
    <cellStyle name="Entrada 2" xfId="163" xr:uid="{00000000-0005-0000-0000-000086050000}"/>
    <cellStyle name="Entrada 2 10" xfId="4207" xr:uid="{00000000-0005-0000-0000-000087050000}"/>
    <cellStyle name="Entrada 2 11" xfId="6261" xr:uid="{00000000-0005-0000-0000-000088050000}"/>
    <cellStyle name="Entrada 2 2" xfId="408" xr:uid="{00000000-0005-0000-0000-000089050000}"/>
    <cellStyle name="Entrada 2 2 2" xfId="433" xr:uid="{00000000-0005-0000-0000-00008A050000}"/>
    <cellStyle name="Entrada 2 2 2 10" xfId="1476" xr:uid="{00000000-0005-0000-0000-00008B050000}"/>
    <cellStyle name="Entrada 2 2 2 10 2" xfId="6649" xr:uid="{00000000-0005-0000-0000-00008C050000}"/>
    <cellStyle name="Entrada 2 2 2 11" xfId="1477" xr:uid="{00000000-0005-0000-0000-00008D050000}"/>
    <cellStyle name="Entrada 2 2 2 11 2" xfId="6650" xr:uid="{00000000-0005-0000-0000-00008E050000}"/>
    <cellStyle name="Entrada 2 2 2 12" xfId="4039" xr:uid="{00000000-0005-0000-0000-00008F050000}"/>
    <cellStyle name="Entrada 2 2 2 13" xfId="5062" xr:uid="{00000000-0005-0000-0000-000090050000}"/>
    <cellStyle name="Entrada 2 2 2 2" xfId="485" xr:uid="{00000000-0005-0000-0000-000091050000}"/>
    <cellStyle name="Entrada 2 2 2 2 2" xfId="1478" xr:uid="{00000000-0005-0000-0000-000092050000}"/>
    <cellStyle name="Entrada 2 2 2 2 2 2" xfId="6651" xr:uid="{00000000-0005-0000-0000-000093050000}"/>
    <cellStyle name="Entrada 2 2 2 2 3" xfId="1479" xr:uid="{00000000-0005-0000-0000-000094050000}"/>
    <cellStyle name="Entrada 2 2 2 2 3 2" xfId="6652" xr:uid="{00000000-0005-0000-0000-000095050000}"/>
    <cellStyle name="Entrada 2 2 2 2 4" xfId="1480" xr:uid="{00000000-0005-0000-0000-000096050000}"/>
    <cellStyle name="Entrada 2 2 2 2 4 2" xfId="6653" xr:uid="{00000000-0005-0000-0000-000097050000}"/>
    <cellStyle name="Entrada 2 2 2 2 5" xfId="1481" xr:uid="{00000000-0005-0000-0000-000098050000}"/>
    <cellStyle name="Entrada 2 2 2 2 5 2" xfId="6654" xr:uid="{00000000-0005-0000-0000-000099050000}"/>
    <cellStyle name="Entrada 2 2 2 2 6" xfId="4040" xr:uid="{00000000-0005-0000-0000-00009A050000}"/>
    <cellStyle name="Entrada 2 2 2 2 7" xfId="5034" xr:uid="{00000000-0005-0000-0000-00009B050000}"/>
    <cellStyle name="Entrada 2 2 2 3" xfId="486" xr:uid="{00000000-0005-0000-0000-00009C050000}"/>
    <cellStyle name="Entrada 2 2 2 3 2" xfId="1482" xr:uid="{00000000-0005-0000-0000-00009D050000}"/>
    <cellStyle name="Entrada 2 2 2 3 2 2" xfId="6655" xr:uid="{00000000-0005-0000-0000-00009E050000}"/>
    <cellStyle name="Entrada 2 2 2 3 3" xfId="1483" xr:uid="{00000000-0005-0000-0000-00009F050000}"/>
    <cellStyle name="Entrada 2 2 2 3 3 2" xfId="6656" xr:uid="{00000000-0005-0000-0000-0000A0050000}"/>
    <cellStyle name="Entrada 2 2 2 3 4" xfId="1484" xr:uid="{00000000-0005-0000-0000-0000A1050000}"/>
    <cellStyle name="Entrada 2 2 2 3 4 2" xfId="6657" xr:uid="{00000000-0005-0000-0000-0000A2050000}"/>
    <cellStyle name="Entrada 2 2 2 3 5" xfId="1485" xr:uid="{00000000-0005-0000-0000-0000A3050000}"/>
    <cellStyle name="Entrada 2 2 2 3 5 2" xfId="6658" xr:uid="{00000000-0005-0000-0000-0000A4050000}"/>
    <cellStyle name="Entrada 2 2 2 3 6" xfId="4041" xr:uid="{00000000-0005-0000-0000-0000A5050000}"/>
    <cellStyle name="Entrada 2 2 2 3 7" xfId="5033" xr:uid="{00000000-0005-0000-0000-0000A6050000}"/>
    <cellStyle name="Entrada 2 2 2 4" xfId="487" xr:uid="{00000000-0005-0000-0000-0000A7050000}"/>
    <cellStyle name="Entrada 2 2 2 4 2" xfId="1486" xr:uid="{00000000-0005-0000-0000-0000A8050000}"/>
    <cellStyle name="Entrada 2 2 2 4 2 2" xfId="6659" xr:uid="{00000000-0005-0000-0000-0000A9050000}"/>
    <cellStyle name="Entrada 2 2 2 4 3" xfId="1487" xr:uid="{00000000-0005-0000-0000-0000AA050000}"/>
    <cellStyle name="Entrada 2 2 2 4 3 2" xfId="6660" xr:uid="{00000000-0005-0000-0000-0000AB050000}"/>
    <cellStyle name="Entrada 2 2 2 4 4" xfId="1488" xr:uid="{00000000-0005-0000-0000-0000AC050000}"/>
    <cellStyle name="Entrada 2 2 2 4 4 2" xfId="6661" xr:uid="{00000000-0005-0000-0000-0000AD050000}"/>
    <cellStyle name="Entrada 2 2 2 4 5" xfId="1489" xr:uid="{00000000-0005-0000-0000-0000AE050000}"/>
    <cellStyle name="Entrada 2 2 2 4 5 2" xfId="6662" xr:uid="{00000000-0005-0000-0000-0000AF050000}"/>
    <cellStyle name="Entrada 2 2 2 4 6" xfId="4042" xr:uid="{00000000-0005-0000-0000-0000B0050000}"/>
    <cellStyle name="Entrada 2 2 2 4 7" xfId="5032" xr:uid="{00000000-0005-0000-0000-0000B1050000}"/>
    <cellStyle name="Entrada 2 2 2 5" xfId="488" xr:uid="{00000000-0005-0000-0000-0000B2050000}"/>
    <cellStyle name="Entrada 2 2 2 5 2" xfId="1490" xr:uid="{00000000-0005-0000-0000-0000B3050000}"/>
    <cellStyle name="Entrada 2 2 2 5 2 2" xfId="6663" xr:uid="{00000000-0005-0000-0000-0000B4050000}"/>
    <cellStyle name="Entrada 2 2 2 5 3" xfId="1491" xr:uid="{00000000-0005-0000-0000-0000B5050000}"/>
    <cellStyle name="Entrada 2 2 2 5 3 2" xfId="6664" xr:uid="{00000000-0005-0000-0000-0000B6050000}"/>
    <cellStyle name="Entrada 2 2 2 5 4" xfId="1492" xr:uid="{00000000-0005-0000-0000-0000B7050000}"/>
    <cellStyle name="Entrada 2 2 2 5 4 2" xfId="6665" xr:uid="{00000000-0005-0000-0000-0000B8050000}"/>
    <cellStyle name="Entrada 2 2 2 5 5" xfId="1493" xr:uid="{00000000-0005-0000-0000-0000B9050000}"/>
    <cellStyle name="Entrada 2 2 2 5 5 2" xfId="6666" xr:uid="{00000000-0005-0000-0000-0000BA050000}"/>
    <cellStyle name="Entrada 2 2 2 5 6" xfId="4043" xr:uid="{00000000-0005-0000-0000-0000BB050000}"/>
    <cellStyle name="Entrada 2 2 2 5 7" xfId="4463" xr:uid="{00000000-0005-0000-0000-0000BC050000}"/>
    <cellStyle name="Entrada 2 2 2 6" xfId="489" xr:uid="{00000000-0005-0000-0000-0000BD050000}"/>
    <cellStyle name="Entrada 2 2 2 6 2" xfId="1494" xr:uid="{00000000-0005-0000-0000-0000BE050000}"/>
    <cellStyle name="Entrada 2 2 2 6 2 2" xfId="6667" xr:uid="{00000000-0005-0000-0000-0000BF050000}"/>
    <cellStyle name="Entrada 2 2 2 6 3" xfId="1495" xr:uid="{00000000-0005-0000-0000-0000C0050000}"/>
    <cellStyle name="Entrada 2 2 2 6 3 2" xfId="6668" xr:uid="{00000000-0005-0000-0000-0000C1050000}"/>
    <cellStyle name="Entrada 2 2 2 6 4" xfId="1496" xr:uid="{00000000-0005-0000-0000-0000C2050000}"/>
    <cellStyle name="Entrada 2 2 2 6 4 2" xfId="6669" xr:uid="{00000000-0005-0000-0000-0000C3050000}"/>
    <cellStyle name="Entrada 2 2 2 6 5" xfId="1497" xr:uid="{00000000-0005-0000-0000-0000C4050000}"/>
    <cellStyle name="Entrada 2 2 2 6 5 2" xfId="6670" xr:uid="{00000000-0005-0000-0000-0000C5050000}"/>
    <cellStyle name="Entrada 2 2 2 6 6" xfId="4044" xr:uid="{00000000-0005-0000-0000-0000C6050000}"/>
    <cellStyle name="Entrada 2 2 2 6 7" xfId="5031" xr:uid="{00000000-0005-0000-0000-0000C7050000}"/>
    <cellStyle name="Entrada 2 2 2 7" xfId="490" xr:uid="{00000000-0005-0000-0000-0000C8050000}"/>
    <cellStyle name="Entrada 2 2 2 7 2" xfId="1498" xr:uid="{00000000-0005-0000-0000-0000C9050000}"/>
    <cellStyle name="Entrada 2 2 2 7 2 2" xfId="6671" xr:uid="{00000000-0005-0000-0000-0000CA050000}"/>
    <cellStyle name="Entrada 2 2 2 7 3" xfId="1499" xr:uid="{00000000-0005-0000-0000-0000CB050000}"/>
    <cellStyle name="Entrada 2 2 2 7 3 2" xfId="6672" xr:uid="{00000000-0005-0000-0000-0000CC050000}"/>
    <cellStyle name="Entrada 2 2 2 7 4" xfId="1500" xr:uid="{00000000-0005-0000-0000-0000CD050000}"/>
    <cellStyle name="Entrada 2 2 2 7 4 2" xfId="6673" xr:uid="{00000000-0005-0000-0000-0000CE050000}"/>
    <cellStyle name="Entrada 2 2 2 7 5" xfId="1501" xr:uid="{00000000-0005-0000-0000-0000CF050000}"/>
    <cellStyle name="Entrada 2 2 2 7 5 2" xfId="6674" xr:uid="{00000000-0005-0000-0000-0000D0050000}"/>
    <cellStyle name="Entrada 2 2 2 7 6" xfId="4045" xr:uid="{00000000-0005-0000-0000-0000D1050000}"/>
    <cellStyle name="Entrada 2 2 2 7 7" xfId="5030" xr:uid="{00000000-0005-0000-0000-0000D2050000}"/>
    <cellStyle name="Entrada 2 2 2 8" xfId="1502" xr:uid="{00000000-0005-0000-0000-0000D3050000}"/>
    <cellStyle name="Entrada 2 2 2 8 2" xfId="6675" xr:uid="{00000000-0005-0000-0000-0000D4050000}"/>
    <cellStyle name="Entrada 2 2 2 9" xfId="1503" xr:uid="{00000000-0005-0000-0000-0000D5050000}"/>
    <cellStyle name="Entrada 2 2 2 9 2" xfId="6676" xr:uid="{00000000-0005-0000-0000-0000D6050000}"/>
    <cellStyle name="Entrada 2 2 3" xfId="491" xr:uid="{00000000-0005-0000-0000-0000D7050000}"/>
    <cellStyle name="Entrada 2 2 3 2" xfId="1504" xr:uid="{00000000-0005-0000-0000-0000D8050000}"/>
    <cellStyle name="Entrada 2 2 3 2 2" xfId="6677" xr:uid="{00000000-0005-0000-0000-0000D9050000}"/>
    <cellStyle name="Entrada 2 2 3 3" xfId="1505" xr:uid="{00000000-0005-0000-0000-0000DA050000}"/>
    <cellStyle name="Entrada 2 2 3 3 2" xfId="6678" xr:uid="{00000000-0005-0000-0000-0000DB050000}"/>
    <cellStyle name="Entrada 2 2 3 4" xfId="1506" xr:uid="{00000000-0005-0000-0000-0000DC050000}"/>
    <cellStyle name="Entrada 2 2 3 4 2" xfId="6679" xr:uid="{00000000-0005-0000-0000-0000DD050000}"/>
    <cellStyle name="Entrada 2 2 3 5" xfId="1507" xr:uid="{00000000-0005-0000-0000-0000DE050000}"/>
    <cellStyle name="Entrada 2 2 3 5 2" xfId="6680" xr:uid="{00000000-0005-0000-0000-0000DF050000}"/>
    <cellStyle name="Entrada 2 2 3 6" xfId="4046" xr:uid="{00000000-0005-0000-0000-0000E0050000}"/>
    <cellStyle name="Entrada 2 2 3 7" xfId="5029" xr:uid="{00000000-0005-0000-0000-0000E1050000}"/>
    <cellStyle name="Entrada 2 2 4" xfId="492" xr:uid="{00000000-0005-0000-0000-0000E2050000}"/>
    <cellStyle name="Entrada 2 2 4 2" xfId="1508" xr:uid="{00000000-0005-0000-0000-0000E3050000}"/>
    <cellStyle name="Entrada 2 2 4 2 2" xfId="6681" xr:uid="{00000000-0005-0000-0000-0000E4050000}"/>
    <cellStyle name="Entrada 2 2 4 3" xfId="1509" xr:uid="{00000000-0005-0000-0000-0000E5050000}"/>
    <cellStyle name="Entrada 2 2 4 3 2" xfId="6682" xr:uid="{00000000-0005-0000-0000-0000E6050000}"/>
    <cellStyle name="Entrada 2 2 4 4" xfId="1510" xr:uid="{00000000-0005-0000-0000-0000E7050000}"/>
    <cellStyle name="Entrada 2 2 4 4 2" xfId="6683" xr:uid="{00000000-0005-0000-0000-0000E8050000}"/>
    <cellStyle name="Entrada 2 2 4 5" xfId="1511" xr:uid="{00000000-0005-0000-0000-0000E9050000}"/>
    <cellStyle name="Entrada 2 2 4 5 2" xfId="6684" xr:uid="{00000000-0005-0000-0000-0000EA050000}"/>
    <cellStyle name="Entrada 2 2 4 6" xfId="4047" xr:uid="{00000000-0005-0000-0000-0000EB050000}"/>
    <cellStyle name="Entrada 2 2 4 7" xfId="5028" xr:uid="{00000000-0005-0000-0000-0000EC050000}"/>
    <cellStyle name="Entrada 2 2 5" xfId="493" xr:uid="{00000000-0005-0000-0000-0000ED050000}"/>
    <cellStyle name="Entrada 2 2 5 2" xfId="1512" xr:uid="{00000000-0005-0000-0000-0000EE050000}"/>
    <cellStyle name="Entrada 2 2 5 2 2" xfId="6685" xr:uid="{00000000-0005-0000-0000-0000EF050000}"/>
    <cellStyle name="Entrada 2 2 5 3" xfId="1513" xr:uid="{00000000-0005-0000-0000-0000F0050000}"/>
    <cellStyle name="Entrada 2 2 5 3 2" xfId="6686" xr:uid="{00000000-0005-0000-0000-0000F1050000}"/>
    <cellStyle name="Entrada 2 2 5 4" xfId="1514" xr:uid="{00000000-0005-0000-0000-0000F2050000}"/>
    <cellStyle name="Entrada 2 2 5 4 2" xfId="6687" xr:uid="{00000000-0005-0000-0000-0000F3050000}"/>
    <cellStyle name="Entrada 2 2 5 5" xfId="1515" xr:uid="{00000000-0005-0000-0000-0000F4050000}"/>
    <cellStyle name="Entrada 2 2 5 5 2" xfId="6688" xr:uid="{00000000-0005-0000-0000-0000F5050000}"/>
    <cellStyle name="Entrada 2 2 5 6" xfId="4048" xr:uid="{00000000-0005-0000-0000-0000F6050000}"/>
    <cellStyle name="Entrada 2 2 5 7" xfId="4462" xr:uid="{00000000-0005-0000-0000-0000F7050000}"/>
    <cellStyle name="Entrada 2 2 6" xfId="3994" xr:uid="{00000000-0005-0000-0000-0000F8050000}"/>
    <cellStyle name="Entrada 2 2 7" xfId="4198" xr:uid="{00000000-0005-0000-0000-0000F9050000}"/>
    <cellStyle name="Entrada 2 2 8" xfId="5076" xr:uid="{00000000-0005-0000-0000-0000FA050000}"/>
    <cellStyle name="Entrada 2 3" xfId="409" xr:uid="{00000000-0005-0000-0000-0000FB050000}"/>
    <cellStyle name="Entrada 2 3 2" xfId="434" xr:uid="{00000000-0005-0000-0000-0000FC050000}"/>
    <cellStyle name="Entrada 2 3 2 10" xfId="1516" xr:uid="{00000000-0005-0000-0000-0000FD050000}"/>
    <cellStyle name="Entrada 2 3 2 10 2" xfId="6689" xr:uid="{00000000-0005-0000-0000-0000FE050000}"/>
    <cellStyle name="Entrada 2 3 2 11" xfId="1517" xr:uid="{00000000-0005-0000-0000-0000FF050000}"/>
    <cellStyle name="Entrada 2 3 2 11 2" xfId="6690" xr:uid="{00000000-0005-0000-0000-000000060000}"/>
    <cellStyle name="Entrada 2 3 2 12" xfId="4049" xr:uid="{00000000-0005-0000-0000-000001060000}"/>
    <cellStyle name="Entrada 2 3 2 13" xfId="4470" xr:uid="{00000000-0005-0000-0000-000002060000}"/>
    <cellStyle name="Entrada 2 3 2 2" xfId="494" xr:uid="{00000000-0005-0000-0000-000003060000}"/>
    <cellStyle name="Entrada 2 3 2 2 2" xfId="1518" xr:uid="{00000000-0005-0000-0000-000004060000}"/>
    <cellStyle name="Entrada 2 3 2 2 2 2" xfId="6691" xr:uid="{00000000-0005-0000-0000-000005060000}"/>
    <cellStyle name="Entrada 2 3 2 2 3" xfId="1519" xr:uid="{00000000-0005-0000-0000-000006060000}"/>
    <cellStyle name="Entrada 2 3 2 2 3 2" xfId="6692" xr:uid="{00000000-0005-0000-0000-000007060000}"/>
    <cellStyle name="Entrada 2 3 2 2 4" xfId="1520" xr:uid="{00000000-0005-0000-0000-000008060000}"/>
    <cellStyle name="Entrada 2 3 2 2 4 2" xfId="6693" xr:uid="{00000000-0005-0000-0000-000009060000}"/>
    <cellStyle name="Entrada 2 3 2 2 5" xfId="1521" xr:uid="{00000000-0005-0000-0000-00000A060000}"/>
    <cellStyle name="Entrada 2 3 2 2 5 2" xfId="6694" xr:uid="{00000000-0005-0000-0000-00000B060000}"/>
    <cellStyle name="Entrada 2 3 2 2 6" xfId="4050" xr:uid="{00000000-0005-0000-0000-00000C060000}"/>
    <cellStyle name="Entrada 2 3 2 2 7" xfId="5027" xr:uid="{00000000-0005-0000-0000-00000D060000}"/>
    <cellStyle name="Entrada 2 3 2 3" xfId="495" xr:uid="{00000000-0005-0000-0000-00000E060000}"/>
    <cellStyle name="Entrada 2 3 2 3 2" xfId="1522" xr:uid="{00000000-0005-0000-0000-00000F060000}"/>
    <cellStyle name="Entrada 2 3 2 3 2 2" xfId="6695" xr:uid="{00000000-0005-0000-0000-000010060000}"/>
    <cellStyle name="Entrada 2 3 2 3 3" xfId="1523" xr:uid="{00000000-0005-0000-0000-000011060000}"/>
    <cellStyle name="Entrada 2 3 2 3 3 2" xfId="6696" xr:uid="{00000000-0005-0000-0000-000012060000}"/>
    <cellStyle name="Entrada 2 3 2 3 4" xfId="1524" xr:uid="{00000000-0005-0000-0000-000013060000}"/>
    <cellStyle name="Entrada 2 3 2 3 4 2" xfId="6697" xr:uid="{00000000-0005-0000-0000-000014060000}"/>
    <cellStyle name="Entrada 2 3 2 3 5" xfId="1525" xr:uid="{00000000-0005-0000-0000-000015060000}"/>
    <cellStyle name="Entrada 2 3 2 3 5 2" xfId="6698" xr:uid="{00000000-0005-0000-0000-000016060000}"/>
    <cellStyle name="Entrada 2 3 2 3 6" xfId="4051" xr:uid="{00000000-0005-0000-0000-000017060000}"/>
    <cellStyle name="Entrada 2 3 2 3 7" xfId="5026" xr:uid="{00000000-0005-0000-0000-000018060000}"/>
    <cellStyle name="Entrada 2 3 2 4" xfId="496" xr:uid="{00000000-0005-0000-0000-000019060000}"/>
    <cellStyle name="Entrada 2 3 2 4 2" xfId="1526" xr:uid="{00000000-0005-0000-0000-00001A060000}"/>
    <cellStyle name="Entrada 2 3 2 4 2 2" xfId="6699" xr:uid="{00000000-0005-0000-0000-00001B060000}"/>
    <cellStyle name="Entrada 2 3 2 4 3" xfId="1527" xr:uid="{00000000-0005-0000-0000-00001C060000}"/>
    <cellStyle name="Entrada 2 3 2 4 3 2" xfId="6700" xr:uid="{00000000-0005-0000-0000-00001D060000}"/>
    <cellStyle name="Entrada 2 3 2 4 4" xfId="1528" xr:uid="{00000000-0005-0000-0000-00001E060000}"/>
    <cellStyle name="Entrada 2 3 2 4 4 2" xfId="6701" xr:uid="{00000000-0005-0000-0000-00001F060000}"/>
    <cellStyle name="Entrada 2 3 2 4 5" xfId="1529" xr:uid="{00000000-0005-0000-0000-000020060000}"/>
    <cellStyle name="Entrada 2 3 2 4 5 2" xfId="6702" xr:uid="{00000000-0005-0000-0000-000021060000}"/>
    <cellStyle name="Entrada 2 3 2 4 6" xfId="4052" xr:uid="{00000000-0005-0000-0000-000022060000}"/>
    <cellStyle name="Entrada 2 3 2 4 7" xfId="4431" xr:uid="{00000000-0005-0000-0000-000023060000}"/>
    <cellStyle name="Entrada 2 3 2 5" xfId="497" xr:uid="{00000000-0005-0000-0000-000024060000}"/>
    <cellStyle name="Entrada 2 3 2 5 2" xfId="1530" xr:uid="{00000000-0005-0000-0000-000025060000}"/>
    <cellStyle name="Entrada 2 3 2 5 2 2" xfId="6703" xr:uid="{00000000-0005-0000-0000-000026060000}"/>
    <cellStyle name="Entrada 2 3 2 5 3" xfId="1531" xr:uid="{00000000-0005-0000-0000-000027060000}"/>
    <cellStyle name="Entrada 2 3 2 5 3 2" xfId="6704" xr:uid="{00000000-0005-0000-0000-000028060000}"/>
    <cellStyle name="Entrada 2 3 2 5 4" xfId="1532" xr:uid="{00000000-0005-0000-0000-000029060000}"/>
    <cellStyle name="Entrada 2 3 2 5 4 2" xfId="6705" xr:uid="{00000000-0005-0000-0000-00002A060000}"/>
    <cellStyle name="Entrada 2 3 2 5 5" xfId="1533" xr:uid="{00000000-0005-0000-0000-00002B060000}"/>
    <cellStyle name="Entrada 2 3 2 5 5 2" xfId="6706" xr:uid="{00000000-0005-0000-0000-00002C060000}"/>
    <cellStyle name="Entrada 2 3 2 5 6" xfId="4053" xr:uid="{00000000-0005-0000-0000-00002D060000}"/>
    <cellStyle name="Entrada 2 3 2 5 7" xfId="4427" xr:uid="{00000000-0005-0000-0000-00002E060000}"/>
    <cellStyle name="Entrada 2 3 2 6" xfId="498" xr:uid="{00000000-0005-0000-0000-00002F060000}"/>
    <cellStyle name="Entrada 2 3 2 6 2" xfId="1534" xr:uid="{00000000-0005-0000-0000-000030060000}"/>
    <cellStyle name="Entrada 2 3 2 6 2 2" xfId="6707" xr:uid="{00000000-0005-0000-0000-000031060000}"/>
    <cellStyle name="Entrada 2 3 2 6 3" xfId="1535" xr:uid="{00000000-0005-0000-0000-000032060000}"/>
    <cellStyle name="Entrada 2 3 2 6 3 2" xfId="6708" xr:uid="{00000000-0005-0000-0000-000033060000}"/>
    <cellStyle name="Entrada 2 3 2 6 4" xfId="1536" xr:uid="{00000000-0005-0000-0000-000034060000}"/>
    <cellStyle name="Entrada 2 3 2 6 4 2" xfId="6709" xr:uid="{00000000-0005-0000-0000-000035060000}"/>
    <cellStyle name="Entrada 2 3 2 6 5" xfId="1537" xr:uid="{00000000-0005-0000-0000-000036060000}"/>
    <cellStyle name="Entrada 2 3 2 6 5 2" xfId="6710" xr:uid="{00000000-0005-0000-0000-000037060000}"/>
    <cellStyle name="Entrada 2 3 2 6 6" xfId="4054" xr:uid="{00000000-0005-0000-0000-000038060000}"/>
    <cellStyle name="Entrada 2 3 2 6 7" xfId="4270" xr:uid="{00000000-0005-0000-0000-000039060000}"/>
    <cellStyle name="Entrada 2 3 2 7" xfId="499" xr:uid="{00000000-0005-0000-0000-00003A060000}"/>
    <cellStyle name="Entrada 2 3 2 7 2" xfId="1538" xr:uid="{00000000-0005-0000-0000-00003B060000}"/>
    <cellStyle name="Entrada 2 3 2 7 2 2" xfId="6711" xr:uid="{00000000-0005-0000-0000-00003C060000}"/>
    <cellStyle name="Entrada 2 3 2 7 3" xfId="1539" xr:uid="{00000000-0005-0000-0000-00003D060000}"/>
    <cellStyle name="Entrada 2 3 2 7 3 2" xfId="6712" xr:uid="{00000000-0005-0000-0000-00003E060000}"/>
    <cellStyle name="Entrada 2 3 2 7 4" xfId="1540" xr:uid="{00000000-0005-0000-0000-00003F060000}"/>
    <cellStyle name="Entrada 2 3 2 7 4 2" xfId="6713" xr:uid="{00000000-0005-0000-0000-000040060000}"/>
    <cellStyle name="Entrada 2 3 2 7 5" xfId="1541" xr:uid="{00000000-0005-0000-0000-000041060000}"/>
    <cellStyle name="Entrada 2 3 2 7 5 2" xfId="6714" xr:uid="{00000000-0005-0000-0000-000042060000}"/>
    <cellStyle name="Entrada 2 3 2 7 6" xfId="4055" xr:uid="{00000000-0005-0000-0000-000043060000}"/>
    <cellStyle name="Entrada 2 3 2 7 7" xfId="4242" xr:uid="{00000000-0005-0000-0000-000044060000}"/>
    <cellStyle name="Entrada 2 3 2 8" xfId="1542" xr:uid="{00000000-0005-0000-0000-000045060000}"/>
    <cellStyle name="Entrada 2 3 2 8 2" xfId="6715" xr:uid="{00000000-0005-0000-0000-000046060000}"/>
    <cellStyle name="Entrada 2 3 2 9" xfId="1543" xr:uid="{00000000-0005-0000-0000-000047060000}"/>
    <cellStyle name="Entrada 2 3 2 9 2" xfId="6716" xr:uid="{00000000-0005-0000-0000-000048060000}"/>
    <cellStyle name="Entrada 2 3 3" xfId="500" xr:uid="{00000000-0005-0000-0000-000049060000}"/>
    <cellStyle name="Entrada 2 3 3 2" xfId="1544" xr:uid="{00000000-0005-0000-0000-00004A060000}"/>
    <cellStyle name="Entrada 2 3 3 2 2" xfId="6717" xr:uid="{00000000-0005-0000-0000-00004B060000}"/>
    <cellStyle name="Entrada 2 3 3 3" xfId="1545" xr:uid="{00000000-0005-0000-0000-00004C060000}"/>
    <cellStyle name="Entrada 2 3 3 3 2" xfId="6718" xr:uid="{00000000-0005-0000-0000-00004D060000}"/>
    <cellStyle name="Entrada 2 3 3 4" xfId="1546" xr:uid="{00000000-0005-0000-0000-00004E060000}"/>
    <cellStyle name="Entrada 2 3 3 4 2" xfId="6719" xr:uid="{00000000-0005-0000-0000-00004F060000}"/>
    <cellStyle name="Entrada 2 3 3 5" xfId="1547" xr:uid="{00000000-0005-0000-0000-000050060000}"/>
    <cellStyle name="Entrada 2 3 3 5 2" xfId="6720" xr:uid="{00000000-0005-0000-0000-000051060000}"/>
    <cellStyle name="Entrada 2 3 3 6" xfId="4056" xr:uid="{00000000-0005-0000-0000-000052060000}"/>
    <cellStyle name="Entrada 2 3 3 7" xfId="4310" xr:uid="{00000000-0005-0000-0000-000053060000}"/>
    <cellStyle name="Entrada 2 3 4" xfId="501" xr:uid="{00000000-0005-0000-0000-000054060000}"/>
    <cellStyle name="Entrada 2 3 4 2" xfId="1548" xr:uid="{00000000-0005-0000-0000-000055060000}"/>
    <cellStyle name="Entrada 2 3 4 2 2" xfId="6721" xr:uid="{00000000-0005-0000-0000-000056060000}"/>
    <cellStyle name="Entrada 2 3 4 3" xfId="1549" xr:uid="{00000000-0005-0000-0000-000057060000}"/>
    <cellStyle name="Entrada 2 3 4 3 2" xfId="6722" xr:uid="{00000000-0005-0000-0000-000058060000}"/>
    <cellStyle name="Entrada 2 3 4 4" xfId="1550" xr:uid="{00000000-0005-0000-0000-000059060000}"/>
    <cellStyle name="Entrada 2 3 4 4 2" xfId="6723" xr:uid="{00000000-0005-0000-0000-00005A060000}"/>
    <cellStyle name="Entrada 2 3 4 5" xfId="1551" xr:uid="{00000000-0005-0000-0000-00005B060000}"/>
    <cellStyle name="Entrada 2 3 4 5 2" xfId="6724" xr:uid="{00000000-0005-0000-0000-00005C060000}"/>
    <cellStyle name="Entrada 2 3 4 6" xfId="4057" xr:uid="{00000000-0005-0000-0000-00005D060000}"/>
    <cellStyle name="Entrada 2 3 4 7" xfId="4269" xr:uid="{00000000-0005-0000-0000-00005E060000}"/>
    <cellStyle name="Entrada 2 3 5" xfId="502" xr:uid="{00000000-0005-0000-0000-00005F060000}"/>
    <cellStyle name="Entrada 2 3 5 2" xfId="1552" xr:uid="{00000000-0005-0000-0000-000060060000}"/>
    <cellStyle name="Entrada 2 3 5 2 2" xfId="6725" xr:uid="{00000000-0005-0000-0000-000061060000}"/>
    <cellStyle name="Entrada 2 3 5 3" xfId="1553" xr:uid="{00000000-0005-0000-0000-000062060000}"/>
    <cellStyle name="Entrada 2 3 5 3 2" xfId="6726" xr:uid="{00000000-0005-0000-0000-000063060000}"/>
    <cellStyle name="Entrada 2 3 5 4" xfId="1554" xr:uid="{00000000-0005-0000-0000-000064060000}"/>
    <cellStyle name="Entrada 2 3 5 4 2" xfId="6727" xr:uid="{00000000-0005-0000-0000-000065060000}"/>
    <cellStyle name="Entrada 2 3 5 5" xfId="1555" xr:uid="{00000000-0005-0000-0000-000066060000}"/>
    <cellStyle name="Entrada 2 3 5 5 2" xfId="6728" xr:uid="{00000000-0005-0000-0000-000067060000}"/>
    <cellStyle name="Entrada 2 3 5 6" xfId="4058" xr:uid="{00000000-0005-0000-0000-000068060000}"/>
    <cellStyle name="Entrada 2 3 5 7" xfId="4241" xr:uid="{00000000-0005-0000-0000-000069060000}"/>
    <cellStyle name="Entrada 2 3 6" xfId="3995" xr:uid="{00000000-0005-0000-0000-00006A060000}"/>
    <cellStyle name="Entrada 2 3 7" xfId="4197" xr:uid="{00000000-0005-0000-0000-00006B060000}"/>
    <cellStyle name="Entrada 2 3 8" xfId="5075" xr:uid="{00000000-0005-0000-0000-00006C060000}"/>
    <cellStyle name="Entrada 2 4" xfId="426" xr:uid="{00000000-0005-0000-0000-00006D060000}"/>
    <cellStyle name="Entrada 2 4 2" xfId="503" xr:uid="{00000000-0005-0000-0000-00006E060000}"/>
    <cellStyle name="Entrada 2 4 2 2" xfId="1556" xr:uid="{00000000-0005-0000-0000-00006F060000}"/>
    <cellStyle name="Entrada 2 4 2 2 2" xfId="6729" xr:uid="{00000000-0005-0000-0000-000070060000}"/>
    <cellStyle name="Entrada 2 4 2 3" xfId="1557" xr:uid="{00000000-0005-0000-0000-000071060000}"/>
    <cellStyle name="Entrada 2 4 2 3 2" xfId="6730" xr:uid="{00000000-0005-0000-0000-000072060000}"/>
    <cellStyle name="Entrada 2 4 2 4" xfId="1558" xr:uid="{00000000-0005-0000-0000-000073060000}"/>
    <cellStyle name="Entrada 2 4 2 4 2" xfId="6731" xr:uid="{00000000-0005-0000-0000-000074060000}"/>
    <cellStyle name="Entrada 2 4 2 5" xfId="1559" xr:uid="{00000000-0005-0000-0000-000075060000}"/>
    <cellStyle name="Entrada 2 4 2 5 2" xfId="6732" xr:uid="{00000000-0005-0000-0000-000076060000}"/>
    <cellStyle name="Entrada 2 4 2 6" xfId="4060" xr:uid="{00000000-0005-0000-0000-000077060000}"/>
    <cellStyle name="Entrada 2 4 2 7" xfId="4309" xr:uid="{00000000-0005-0000-0000-000078060000}"/>
    <cellStyle name="Entrada 2 4 3" xfId="504" xr:uid="{00000000-0005-0000-0000-000079060000}"/>
    <cellStyle name="Entrada 2 4 3 2" xfId="1560" xr:uid="{00000000-0005-0000-0000-00007A060000}"/>
    <cellStyle name="Entrada 2 4 3 2 2" xfId="6733" xr:uid="{00000000-0005-0000-0000-00007B060000}"/>
    <cellStyle name="Entrada 2 4 3 3" xfId="1561" xr:uid="{00000000-0005-0000-0000-00007C060000}"/>
    <cellStyle name="Entrada 2 4 3 3 2" xfId="6734" xr:uid="{00000000-0005-0000-0000-00007D060000}"/>
    <cellStyle name="Entrada 2 4 3 4" xfId="1562" xr:uid="{00000000-0005-0000-0000-00007E060000}"/>
    <cellStyle name="Entrada 2 4 3 4 2" xfId="6735" xr:uid="{00000000-0005-0000-0000-00007F060000}"/>
    <cellStyle name="Entrada 2 4 3 5" xfId="1563" xr:uid="{00000000-0005-0000-0000-000080060000}"/>
    <cellStyle name="Entrada 2 4 3 5 2" xfId="6736" xr:uid="{00000000-0005-0000-0000-000081060000}"/>
    <cellStyle name="Entrada 2 4 3 6" xfId="4061" xr:uid="{00000000-0005-0000-0000-000082060000}"/>
    <cellStyle name="Entrada 2 4 3 7" xfId="4268" xr:uid="{00000000-0005-0000-0000-000083060000}"/>
    <cellStyle name="Entrada 2 4 4" xfId="505" xr:uid="{00000000-0005-0000-0000-000084060000}"/>
    <cellStyle name="Entrada 2 4 4 2" xfId="1564" xr:uid="{00000000-0005-0000-0000-000085060000}"/>
    <cellStyle name="Entrada 2 4 4 2 2" xfId="6737" xr:uid="{00000000-0005-0000-0000-000086060000}"/>
    <cellStyle name="Entrada 2 4 4 3" xfId="1565" xr:uid="{00000000-0005-0000-0000-000087060000}"/>
    <cellStyle name="Entrada 2 4 4 3 2" xfId="6738" xr:uid="{00000000-0005-0000-0000-000088060000}"/>
    <cellStyle name="Entrada 2 4 4 4" xfId="1566" xr:uid="{00000000-0005-0000-0000-000089060000}"/>
    <cellStyle name="Entrada 2 4 4 4 2" xfId="6739" xr:uid="{00000000-0005-0000-0000-00008A060000}"/>
    <cellStyle name="Entrada 2 4 4 5" xfId="1567" xr:uid="{00000000-0005-0000-0000-00008B060000}"/>
    <cellStyle name="Entrada 2 4 4 5 2" xfId="6740" xr:uid="{00000000-0005-0000-0000-00008C060000}"/>
    <cellStyle name="Entrada 2 4 4 6" xfId="4062" xr:uid="{00000000-0005-0000-0000-00008D060000}"/>
    <cellStyle name="Entrada 2 4 4 7" xfId="4240" xr:uid="{00000000-0005-0000-0000-00008E060000}"/>
    <cellStyle name="Entrada 2 4 5" xfId="506" xr:uid="{00000000-0005-0000-0000-00008F060000}"/>
    <cellStyle name="Entrada 2 4 5 2" xfId="1568" xr:uid="{00000000-0005-0000-0000-000090060000}"/>
    <cellStyle name="Entrada 2 4 5 2 2" xfId="6741" xr:uid="{00000000-0005-0000-0000-000091060000}"/>
    <cellStyle name="Entrada 2 4 5 3" xfId="1569" xr:uid="{00000000-0005-0000-0000-000092060000}"/>
    <cellStyle name="Entrada 2 4 5 3 2" xfId="6742" xr:uid="{00000000-0005-0000-0000-000093060000}"/>
    <cellStyle name="Entrada 2 4 5 4" xfId="1570" xr:uid="{00000000-0005-0000-0000-000094060000}"/>
    <cellStyle name="Entrada 2 4 5 4 2" xfId="6743" xr:uid="{00000000-0005-0000-0000-000095060000}"/>
    <cellStyle name="Entrada 2 4 5 5" xfId="1571" xr:uid="{00000000-0005-0000-0000-000096060000}"/>
    <cellStyle name="Entrada 2 4 5 5 2" xfId="6744" xr:uid="{00000000-0005-0000-0000-000097060000}"/>
    <cellStyle name="Entrada 2 4 5 6" xfId="4063" xr:uid="{00000000-0005-0000-0000-000098060000}"/>
    <cellStyle name="Entrada 2 4 5 7" xfId="4308" xr:uid="{00000000-0005-0000-0000-000099060000}"/>
    <cellStyle name="Entrada 2 4 6" xfId="507" xr:uid="{00000000-0005-0000-0000-00009A060000}"/>
    <cellStyle name="Entrada 2 4 6 2" xfId="1572" xr:uid="{00000000-0005-0000-0000-00009B060000}"/>
    <cellStyle name="Entrada 2 4 6 2 2" xfId="6745" xr:uid="{00000000-0005-0000-0000-00009C060000}"/>
    <cellStyle name="Entrada 2 4 6 3" xfId="1573" xr:uid="{00000000-0005-0000-0000-00009D060000}"/>
    <cellStyle name="Entrada 2 4 6 3 2" xfId="6746" xr:uid="{00000000-0005-0000-0000-00009E060000}"/>
    <cellStyle name="Entrada 2 4 6 4" xfId="1574" xr:uid="{00000000-0005-0000-0000-00009F060000}"/>
    <cellStyle name="Entrada 2 4 6 4 2" xfId="6747" xr:uid="{00000000-0005-0000-0000-0000A0060000}"/>
    <cellStyle name="Entrada 2 4 6 5" xfId="1575" xr:uid="{00000000-0005-0000-0000-0000A1060000}"/>
    <cellStyle name="Entrada 2 4 6 5 2" xfId="6748" xr:uid="{00000000-0005-0000-0000-0000A2060000}"/>
    <cellStyle name="Entrada 2 4 6 6" xfId="4064" xr:uid="{00000000-0005-0000-0000-0000A3060000}"/>
    <cellStyle name="Entrada 2 4 6 7" xfId="4267" xr:uid="{00000000-0005-0000-0000-0000A4060000}"/>
    <cellStyle name="Entrada 2 4 7" xfId="508" xr:uid="{00000000-0005-0000-0000-0000A5060000}"/>
    <cellStyle name="Entrada 2 4 7 2" xfId="1576" xr:uid="{00000000-0005-0000-0000-0000A6060000}"/>
    <cellStyle name="Entrada 2 4 7 2 2" xfId="6749" xr:uid="{00000000-0005-0000-0000-0000A7060000}"/>
    <cellStyle name="Entrada 2 4 7 3" xfId="1577" xr:uid="{00000000-0005-0000-0000-0000A8060000}"/>
    <cellStyle name="Entrada 2 4 7 3 2" xfId="6750" xr:uid="{00000000-0005-0000-0000-0000A9060000}"/>
    <cellStyle name="Entrada 2 4 7 4" xfId="1578" xr:uid="{00000000-0005-0000-0000-0000AA060000}"/>
    <cellStyle name="Entrada 2 4 7 4 2" xfId="6751" xr:uid="{00000000-0005-0000-0000-0000AB060000}"/>
    <cellStyle name="Entrada 2 4 7 5" xfId="1579" xr:uid="{00000000-0005-0000-0000-0000AC060000}"/>
    <cellStyle name="Entrada 2 4 7 5 2" xfId="6752" xr:uid="{00000000-0005-0000-0000-0000AD060000}"/>
    <cellStyle name="Entrada 2 4 7 6" xfId="4065" xr:uid="{00000000-0005-0000-0000-0000AE060000}"/>
    <cellStyle name="Entrada 2 4 7 7" xfId="4239" xr:uid="{00000000-0005-0000-0000-0000AF060000}"/>
    <cellStyle name="Entrada 2 4 8" xfId="4059" xr:uid="{00000000-0005-0000-0000-0000B0060000}"/>
    <cellStyle name="Entrada 2 4 9" xfId="5068" xr:uid="{00000000-0005-0000-0000-0000B1060000}"/>
    <cellStyle name="Entrada 2 5" xfId="509" xr:uid="{00000000-0005-0000-0000-0000B2060000}"/>
    <cellStyle name="Entrada 2 5 2" xfId="1580" xr:uid="{00000000-0005-0000-0000-0000B3060000}"/>
    <cellStyle name="Entrada 2 5 2 2" xfId="6753" xr:uid="{00000000-0005-0000-0000-0000B4060000}"/>
    <cellStyle name="Entrada 2 5 3" xfId="1581" xr:uid="{00000000-0005-0000-0000-0000B5060000}"/>
    <cellStyle name="Entrada 2 5 3 2" xfId="6754" xr:uid="{00000000-0005-0000-0000-0000B6060000}"/>
    <cellStyle name="Entrada 2 5 4" xfId="1582" xr:uid="{00000000-0005-0000-0000-0000B7060000}"/>
    <cellStyle name="Entrada 2 5 4 2" xfId="6755" xr:uid="{00000000-0005-0000-0000-0000B8060000}"/>
    <cellStyle name="Entrada 2 5 5" xfId="1583" xr:uid="{00000000-0005-0000-0000-0000B9060000}"/>
    <cellStyle name="Entrada 2 5 5 2" xfId="6756" xr:uid="{00000000-0005-0000-0000-0000BA060000}"/>
    <cellStyle name="Entrada 2 5 6" xfId="4066" xr:uid="{00000000-0005-0000-0000-0000BB060000}"/>
    <cellStyle name="Entrada 2 5 7" xfId="4307" xr:uid="{00000000-0005-0000-0000-0000BC060000}"/>
    <cellStyle name="Entrada 2 6" xfId="510" xr:uid="{00000000-0005-0000-0000-0000BD060000}"/>
    <cellStyle name="Entrada 2 6 2" xfId="1584" xr:uid="{00000000-0005-0000-0000-0000BE060000}"/>
    <cellStyle name="Entrada 2 6 2 2" xfId="6757" xr:uid="{00000000-0005-0000-0000-0000BF060000}"/>
    <cellStyle name="Entrada 2 6 3" xfId="1585" xr:uid="{00000000-0005-0000-0000-0000C0060000}"/>
    <cellStyle name="Entrada 2 6 3 2" xfId="6758" xr:uid="{00000000-0005-0000-0000-0000C1060000}"/>
    <cellStyle name="Entrada 2 6 4" xfId="1586" xr:uid="{00000000-0005-0000-0000-0000C2060000}"/>
    <cellStyle name="Entrada 2 6 4 2" xfId="6759" xr:uid="{00000000-0005-0000-0000-0000C3060000}"/>
    <cellStyle name="Entrada 2 6 5" xfId="1587" xr:uid="{00000000-0005-0000-0000-0000C4060000}"/>
    <cellStyle name="Entrada 2 6 5 2" xfId="6760" xr:uid="{00000000-0005-0000-0000-0000C5060000}"/>
    <cellStyle name="Entrada 2 6 6" xfId="4067" xr:uid="{00000000-0005-0000-0000-0000C6060000}"/>
    <cellStyle name="Entrada 2 6 7" xfId="4266" xr:uid="{00000000-0005-0000-0000-0000C7060000}"/>
    <cellStyle name="Entrada 2 7" xfId="511" xr:uid="{00000000-0005-0000-0000-0000C8060000}"/>
    <cellStyle name="Entrada 2 7 2" xfId="1588" xr:uid="{00000000-0005-0000-0000-0000C9060000}"/>
    <cellStyle name="Entrada 2 7 2 2" xfId="6761" xr:uid="{00000000-0005-0000-0000-0000CA060000}"/>
    <cellStyle name="Entrada 2 7 3" xfId="1589" xr:uid="{00000000-0005-0000-0000-0000CB060000}"/>
    <cellStyle name="Entrada 2 7 3 2" xfId="6762" xr:uid="{00000000-0005-0000-0000-0000CC060000}"/>
    <cellStyle name="Entrada 2 7 4" xfId="1590" xr:uid="{00000000-0005-0000-0000-0000CD060000}"/>
    <cellStyle name="Entrada 2 7 4 2" xfId="6763" xr:uid="{00000000-0005-0000-0000-0000CE060000}"/>
    <cellStyle name="Entrada 2 7 5" xfId="1591" xr:uid="{00000000-0005-0000-0000-0000CF060000}"/>
    <cellStyle name="Entrada 2 7 5 2" xfId="6764" xr:uid="{00000000-0005-0000-0000-0000D0060000}"/>
    <cellStyle name="Entrada 2 7 6" xfId="4068" xr:uid="{00000000-0005-0000-0000-0000D1060000}"/>
    <cellStyle name="Entrada 2 7 7" xfId="4238" xr:uid="{00000000-0005-0000-0000-0000D2060000}"/>
    <cellStyle name="Entrada 2 8" xfId="1592" xr:uid="{00000000-0005-0000-0000-0000D3060000}"/>
    <cellStyle name="Entrada 2 8 2" xfId="6765" xr:uid="{00000000-0005-0000-0000-0000D4060000}"/>
    <cellStyle name="Entrada 2 9" xfId="3903" xr:uid="{00000000-0005-0000-0000-0000D5060000}"/>
    <cellStyle name="Entrada 3" xfId="254" xr:uid="{00000000-0005-0000-0000-0000D6060000}"/>
    <cellStyle name="Entrada 3 2" xfId="674" xr:uid="{00000000-0005-0000-0000-0000D7060000}"/>
    <cellStyle name="Entrada 3 2 2" xfId="4532" xr:uid="{00000000-0005-0000-0000-0000D8060000}"/>
    <cellStyle name="Entrada 3 2 3" xfId="4950" xr:uid="{00000000-0005-0000-0000-0000D9060000}"/>
    <cellStyle name="Entrada 3 3" xfId="4311" xr:uid="{00000000-0005-0000-0000-0000DA060000}"/>
    <cellStyle name="Entrada 3 4" xfId="5660" xr:uid="{00000000-0005-0000-0000-0000DB060000}"/>
    <cellStyle name="Entrada 4" xfId="4478" xr:uid="{00000000-0005-0000-0000-0000DC060000}"/>
    <cellStyle name="Euro" xfId="31" xr:uid="{00000000-0005-0000-0000-0000DD060000}"/>
    <cellStyle name="Euro 2" xfId="255" xr:uid="{00000000-0005-0000-0000-0000DE060000}"/>
    <cellStyle name="Excel Built-in Normal" xfId="512" xr:uid="{00000000-0005-0000-0000-0000DF060000}"/>
    <cellStyle name="Excel Built-in Normal 2" xfId="1593" xr:uid="{00000000-0005-0000-0000-0000E0060000}"/>
    <cellStyle name="Excel Built-in Normal 3" xfId="4069" xr:uid="{00000000-0005-0000-0000-0000E1060000}"/>
    <cellStyle name="Excel Built-in Normal 4" xfId="7228" xr:uid="{00000000-0005-0000-0000-0000E2060000}"/>
    <cellStyle name="Fixed" xfId="354" xr:uid="{00000000-0005-0000-0000-0000E3060000}"/>
    <cellStyle name="Heading1" xfId="355" xr:uid="{00000000-0005-0000-0000-0000E4060000}"/>
    <cellStyle name="Heading2" xfId="356" xr:uid="{00000000-0005-0000-0000-0000E5060000}"/>
    <cellStyle name="Hipervínculo" xfId="32" builtinId="8"/>
    <cellStyle name="Hipervínculo 14" xfId="1594" xr:uid="{00000000-0005-0000-0000-0000E7060000}"/>
    <cellStyle name="Hipervínculo 2" xfId="357" xr:uid="{00000000-0005-0000-0000-0000E8060000}"/>
    <cellStyle name="Hipervínculo 2 2" xfId="1595" xr:uid="{00000000-0005-0000-0000-0000E9060000}"/>
    <cellStyle name="Hipervínculo 2 3" xfId="3904" xr:uid="{00000000-0005-0000-0000-0000EA060000}"/>
    <cellStyle name="Hipervínculo 3" xfId="1596" xr:uid="{00000000-0005-0000-0000-0000EB060000}"/>
    <cellStyle name="Hipervínculo 4" xfId="1597" xr:uid="{00000000-0005-0000-0000-0000EC060000}"/>
    <cellStyle name="Incorrecto" xfId="33" builtinId="27" customBuiltin="1"/>
    <cellStyle name="Incorrecto 2" xfId="164" xr:uid="{00000000-0005-0000-0000-0000EE060000}"/>
    <cellStyle name="Incorrecto 2 2" xfId="3905" xr:uid="{00000000-0005-0000-0000-0000EF060000}"/>
    <cellStyle name="Incorrecto 3" xfId="256" xr:uid="{00000000-0005-0000-0000-0000F0060000}"/>
    <cellStyle name="Incorrecto 4" xfId="7253" xr:uid="{00000000-0005-0000-0000-0000F1060000}"/>
    <cellStyle name="Millares" xfId="4226" builtinId="3"/>
    <cellStyle name="Millares 10" xfId="165" xr:uid="{00000000-0005-0000-0000-0000F3060000}"/>
    <cellStyle name="Millares 10 10" xfId="1598" xr:uid="{00000000-0005-0000-0000-0000F4060000}"/>
    <cellStyle name="Millares 10 10 2" xfId="1599" xr:uid="{00000000-0005-0000-0000-0000F5060000}"/>
    <cellStyle name="Millares 10 10 2 2" xfId="1600" xr:uid="{00000000-0005-0000-0000-0000F6060000}"/>
    <cellStyle name="Millares 10 10 2 2 2" xfId="1601" xr:uid="{00000000-0005-0000-0000-0000F7060000}"/>
    <cellStyle name="Millares 10 10 2 2 2 2" xfId="5082" xr:uid="{00000000-0005-0000-0000-0000F8060000}"/>
    <cellStyle name="Millares 10 10 2 2 3" xfId="5081" xr:uid="{00000000-0005-0000-0000-0000F9060000}"/>
    <cellStyle name="Millares 10 10 2 3" xfId="1602" xr:uid="{00000000-0005-0000-0000-0000FA060000}"/>
    <cellStyle name="Millares 10 10 2 3 2" xfId="5083" xr:uid="{00000000-0005-0000-0000-0000FB060000}"/>
    <cellStyle name="Millares 10 10 2 4" xfId="5080" xr:uid="{00000000-0005-0000-0000-0000FC060000}"/>
    <cellStyle name="Millares 10 10 3" xfId="1603" xr:uid="{00000000-0005-0000-0000-0000FD060000}"/>
    <cellStyle name="Millares 10 10 3 2" xfId="1604" xr:uid="{00000000-0005-0000-0000-0000FE060000}"/>
    <cellStyle name="Millares 10 10 3 2 2" xfId="5085" xr:uid="{00000000-0005-0000-0000-0000FF060000}"/>
    <cellStyle name="Millares 10 10 3 3" xfId="5084" xr:uid="{00000000-0005-0000-0000-000000070000}"/>
    <cellStyle name="Millares 10 10 4" xfId="1605" xr:uid="{00000000-0005-0000-0000-000001070000}"/>
    <cellStyle name="Millares 10 10 4 2" xfId="5086" xr:uid="{00000000-0005-0000-0000-000002070000}"/>
    <cellStyle name="Millares 10 10 5" xfId="5079" xr:uid="{00000000-0005-0000-0000-000003070000}"/>
    <cellStyle name="Millares 10 11" xfId="1606" xr:uid="{00000000-0005-0000-0000-000004070000}"/>
    <cellStyle name="Millares 10 11 2" xfId="1607" xr:uid="{00000000-0005-0000-0000-000005070000}"/>
    <cellStyle name="Millares 10 11 2 2" xfId="1608" xr:uid="{00000000-0005-0000-0000-000006070000}"/>
    <cellStyle name="Millares 10 11 2 2 2" xfId="5089" xr:uid="{00000000-0005-0000-0000-000007070000}"/>
    <cellStyle name="Millares 10 11 2 3" xfId="5088" xr:uid="{00000000-0005-0000-0000-000008070000}"/>
    <cellStyle name="Millares 10 11 3" xfId="1609" xr:uid="{00000000-0005-0000-0000-000009070000}"/>
    <cellStyle name="Millares 10 11 3 2" xfId="5090" xr:uid="{00000000-0005-0000-0000-00000A070000}"/>
    <cellStyle name="Millares 10 11 4" xfId="5087" xr:uid="{00000000-0005-0000-0000-00000B070000}"/>
    <cellStyle name="Millares 10 12" xfId="1610" xr:uid="{00000000-0005-0000-0000-00000C070000}"/>
    <cellStyle name="Millares 10 12 2" xfId="1611" xr:uid="{00000000-0005-0000-0000-00000D070000}"/>
    <cellStyle name="Millares 10 12 2 2" xfId="5092" xr:uid="{00000000-0005-0000-0000-00000E070000}"/>
    <cellStyle name="Millares 10 12 3" xfId="5091" xr:uid="{00000000-0005-0000-0000-00000F070000}"/>
    <cellStyle name="Millares 10 13" xfId="1612" xr:uid="{00000000-0005-0000-0000-000010070000}"/>
    <cellStyle name="Millares 10 13 2" xfId="5093" xr:uid="{00000000-0005-0000-0000-000011070000}"/>
    <cellStyle name="Millares 10 14" xfId="3907" xr:uid="{00000000-0005-0000-0000-000012070000}"/>
    <cellStyle name="Millares 10 15" xfId="4271" xr:uid="{00000000-0005-0000-0000-000013070000}"/>
    <cellStyle name="Millares 10 2" xfId="166" xr:uid="{00000000-0005-0000-0000-000014070000}"/>
    <cellStyle name="Millares 10 2 10" xfId="1613" xr:uid="{00000000-0005-0000-0000-000015070000}"/>
    <cellStyle name="Millares 10 2 10 2" xfId="1614" xr:uid="{00000000-0005-0000-0000-000016070000}"/>
    <cellStyle name="Millares 10 2 10 2 2" xfId="5094" xr:uid="{00000000-0005-0000-0000-000017070000}"/>
    <cellStyle name="Millares 10 2 11" xfId="1615" xr:uid="{00000000-0005-0000-0000-000018070000}"/>
    <cellStyle name="Millares 10 2 11 2" xfId="5095" xr:uid="{00000000-0005-0000-0000-000019070000}"/>
    <cellStyle name="Millares 10 2 12" xfId="3908" xr:uid="{00000000-0005-0000-0000-00001A070000}"/>
    <cellStyle name="Millares 10 2 13" xfId="4272" xr:uid="{00000000-0005-0000-0000-00001B070000}"/>
    <cellStyle name="Millares 10 2 2" xfId="279" xr:uid="{00000000-0005-0000-0000-00001C070000}"/>
    <cellStyle name="Millares 10 2 2 2" xfId="296" xr:uid="{00000000-0005-0000-0000-00001D070000}"/>
    <cellStyle name="Millares 10 2 2 2 2" xfId="703" xr:uid="{00000000-0005-0000-0000-00001E070000}"/>
    <cellStyle name="Millares 10 2 2 2 2 2" xfId="4561" xr:uid="{00000000-0005-0000-0000-00001F070000}"/>
    <cellStyle name="Millares 10 2 2 2 3" xfId="4342" xr:uid="{00000000-0005-0000-0000-000020070000}"/>
    <cellStyle name="Millares 10 2 2 3" xfId="686" xr:uid="{00000000-0005-0000-0000-000021070000}"/>
    <cellStyle name="Millares 10 2 2 3 2" xfId="4544" xr:uid="{00000000-0005-0000-0000-000022070000}"/>
    <cellStyle name="Millares 10 2 2 4" xfId="4070" xr:uid="{00000000-0005-0000-0000-000023070000}"/>
    <cellStyle name="Millares 10 2 2 5" xfId="4325" xr:uid="{00000000-0005-0000-0000-000024070000}"/>
    <cellStyle name="Millares 10 2 3" xfId="295" xr:uid="{00000000-0005-0000-0000-000025070000}"/>
    <cellStyle name="Millares 10 2 3 2" xfId="702" xr:uid="{00000000-0005-0000-0000-000026070000}"/>
    <cellStyle name="Millares 10 2 3 2 2" xfId="1616" xr:uid="{00000000-0005-0000-0000-000027070000}"/>
    <cellStyle name="Millares 10 2 3 2 2 2" xfId="1617" xr:uid="{00000000-0005-0000-0000-000028070000}"/>
    <cellStyle name="Millares 10 2 3 2 2 2 2" xfId="1618" xr:uid="{00000000-0005-0000-0000-000029070000}"/>
    <cellStyle name="Millares 10 2 3 2 2 2 2 2" xfId="5097" xr:uid="{00000000-0005-0000-0000-00002A070000}"/>
    <cellStyle name="Millares 10 2 3 2 2 3" xfId="1619" xr:uid="{00000000-0005-0000-0000-00002B070000}"/>
    <cellStyle name="Millares 10 2 3 2 2 3 2" xfId="5098" xr:uid="{00000000-0005-0000-0000-00002C070000}"/>
    <cellStyle name="Millares 10 2 3 2 2 4" xfId="5096" xr:uid="{00000000-0005-0000-0000-00002D070000}"/>
    <cellStyle name="Millares 10 2 3 2 3" xfId="1620" xr:uid="{00000000-0005-0000-0000-00002E070000}"/>
    <cellStyle name="Millares 10 2 3 2 3 2" xfId="1621" xr:uid="{00000000-0005-0000-0000-00002F070000}"/>
    <cellStyle name="Millares 10 2 3 2 3 2 2" xfId="5099" xr:uid="{00000000-0005-0000-0000-000030070000}"/>
    <cellStyle name="Millares 10 2 3 2 4" xfId="1622" xr:uid="{00000000-0005-0000-0000-000031070000}"/>
    <cellStyle name="Millares 10 2 3 2 4 2" xfId="5100" xr:uid="{00000000-0005-0000-0000-000032070000}"/>
    <cellStyle name="Millares 10 2 3 2 5" xfId="4560" xr:uid="{00000000-0005-0000-0000-000033070000}"/>
    <cellStyle name="Millares 10 2 3 3" xfId="1623" xr:uid="{00000000-0005-0000-0000-000034070000}"/>
    <cellStyle name="Millares 10 2 3 3 2" xfId="1624" xr:uid="{00000000-0005-0000-0000-000035070000}"/>
    <cellStyle name="Millares 10 2 3 3 2 2" xfId="1625" xr:uid="{00000000-0005-0000-0000-000036070000}"/>
    <cellStyle name="Millares 10 2 3 3 2 2 2" xfId="5102" xr:uid="{00000000-0005-0000-0000-000037070000}"/>
    <cellStyle name="Millares 10 2 3 3 3" xfId="1626" xr:uid="{00000000-0005-0000-0000-000038070000}"/>
    <cellStyle name="Millares 10 2 3 3 3 2" xfId="5103" xr:uid="{00000000-0005-0000-0000-000039070000}"/>
    <cellStyle name="Millares 10 2 3 3 4" xfId="5101" xr:uid="{00000000-0005-0000-0000-00003A070000}"/>
    <cellStyle name="Millares 10 2 3 4" xfId="1627" xr:uid="{00000000-0005-0000-0000-00003B070000}"/>
    <cellStyle name="Millares 10 2 3 4 2" xfId="1628" xr:uid="{00000000-0005-0000-0000-00003C070000}"/>
    <cellStyle name="Millares 10 2 3 4 2 2" xfId="5104" xr:uid="{00000000-0005-0000-0000-00003D070000}"/>
    <cellStyle name="Millares 10 2 3 5" xfId="1629" xr:uid="{00000000-0005-0000-0000-00003E070000}"/>
    <cellStyle name="Millares 10 2 3 5 2" xfId="5105" xr:uid="{00000000-0005-0000-0000-00003F070000}"/>
    <cellStyle name="Millares 10 2 3 6" xfId="4341" xr:uid="{00000000-0005-0000-0000-000040070000}"/>
    <cellStyle name="Millares 10 2 4" xfId="360" xr:uid="{00000000-0005-0000-0000-000041070000}"/>
    <cellStyle name="Millares 10 2 4 2" xfId="758" xr:uid="{00000000-0005-0000-0000-000042070000}"/>
    <cellStyle name="Millares 10 2 4 2 2" xfId="1630" xr:uid="{00000000-0005-0000-0000-000043070000}"/>
    <cellStyle name="Millares 10 2 4 2 2 2" xfId="1631" xr:uid="{00000000-0005-0000-0000-000044070000}"/>
    <cellStyle name="Millares 10 2 4 2 2 2 2" xfId="1632" xr:uid="{00000000-0005-0000-0000-000045070000}"/>
    <cellStyle name="Millares 10 2 4 2 2 2 2 2" xfId="5107" xr:uid="{00000000-0005-0000-0000-000046070000}"/>
    <cellStyle name="Millares 10 2 4 2 2 3" xfId="1633" xr:uid="{00000000-0005-0000-0000-000047070000}"/>
    <cellStyle name="Millares 10 2 4 2 2 3 2" xfId="5108" xr:uid="{00000000-0005-0000-0000-000048070000}"/>
    <cellStyle name="Millares 10 2 4 2 2 4" xfId="5106" xr:uid="{00000000-0005-0000-0000-000049070000}"/>
    <cellStyle name="Millares 10 2 4 2 3" xfId="1634" xr:uid="{00000000-0005-0000-0000-00004A070000}"/>
    <cellStyle name="Millares 10 2 4 2 3 2" xfId="1635" xr:uid="{00000000-0005-0000-0000-00004B070000}"/>
    <cellStyle name="Millares 10 2 4 2 3 2 2" xfId="5109" xr:uid="{00000000-0005-0000-0000-00004C070000}"/>
    <cellStyle name="Millares 10 2 4 2 4" xfId="1636" xr:uid="{00000000-0005-0000-0000-00004D070000}"/>
    <cellStyle name="Millares 10 2 4 2 4 2" xfId="5110" xr:uid="{00000000-0005-0000-0000-00004E070000}"/>
    <cellStyle name="Millares 10 2 4 2 5" xfId="4616" xr:uid="{00000000-0005-0000-0000-00004F070000}"/>
    <cellStyle name="Millares 10 2 4 3" xfId="1637" xr:uid="{00000000-0005-0000-0000-000050070000}"/>
    <cellStyle name="Millares 10 2 4 3 2" xfId="1638" xr:uid="{00000000-0005-0000-0000-000051070000}"/>
    <cellStyle name="Millares 10 2 4 3 2 2" xfId="1639" xr:uid="{00000000-0005-0000-0000-000052070000}"/>
    <cellStyle name="Millares 10 2 4 3 2 2 2" xfId="5112" xr:uid="{00000000-0005-0000-0000-000053070000}"/>
    <cellStyle name="Millares 10 2 4 3 3" xfId="1640" xr:uid="{00000000-0005-0000-0000-000054070000}"/>
    <cellStyle name="Millares 10 2 4 3 3 2" xfId="5113" xr:uid="{00000000-0005-0000-0000-000055070000}"/>
    <cellStyle name="Millares 10 2 4 3 4" xfId="5111" xr:uid="{00000000-0005-0000-0000-000056070000}"/>
    <cellStyle name="Millares 10 2 4 4" xfId="1641" xr:uid="{00000000-0005-0000-0000-000057070000}"/>
    <cellStyle name="Millares 10 2 4 4 2" xfId="1642" xr:uid="{00000000-0005-0000-0000-000058070000}"/>
    <cellStyle name="Millares 10 2 4 4 2 2" xfId="5114" xr:uid="{00000000-0005-0000-0000-000059070000}"/>
    <cellStyle name="Millares 10 2 4 5" xfId="1643" xr:uid="{00000000-0005-0000-0000-00005A070000}"/>
    <cellStyle name="Millares 10 2 4 5 2" xfId="5115" xr:uid="{00000000-0005-0000-0000-00005B070000}"/>
    <cellStyle name="Millares 10 2 4 6" xfId="4402" xr:uid="{00000000-0005-0000-0000-00005C070000}"/>
    <cellStyle name="Millares 10 2 5" xfId="656" xr:uid="{00000000-0005-0000-0000-00005D070000}"/>
    <cellStyle name="Millares 10 2 5 2" xfId="1644" xr:uid="{00000000-0005-0000-0000-00005E070000}"/>
    <cellStyle name="Millares 10 2 5 2 2" xfId="1645" xr:uid="{00000000-0005-0000-0000-00005F070000}"/>
    <cellStyle name="Millares 10 2 5 2 2 2" xfId="1646" xr:uid="{00000000-0005-0000-0000-000060070000}"/>
    <cellStyle name="Millares 10 2 5 2 2 2 2" xfId="1647" xr:uid="{00000000-0005-0000-0000-000061070000}"/>
    <cellStyle name="Millares 10 2 5 2 2 2 2 2" xfId="5118" xr:uid="{00000000-0005-0000-0000-000062070000}"/>
    <cellStyle name="Millares 10 2 5 2 2 3" xfId="1648" xr:uid="{00000000-0005-0000-0000-000063070000}"/>
    <cellStyle name="Millares 10 2 5 2 2 3 2" xfId="5119" xr:uid="{00000000-0005-0000-0000-000064070000}"/>
    <cellStyle name="Millares 10 2 5 2 2 4" xfId="5117" xr:uid="{00000000-0005-0000-0000-000065070000}"/>
    <cellStyle name="Millares 10 2 5 2 3" xfId="1649" xr:uid="{00000000-0005-0000-0000-000066070000}"/>
    <cellStyle name="Millares 10 2 5 2 3 2" xfId="1650" xr:uid="{00000000-0005-0000-0000-000067070000}"/>
    <cellStyle name="Millares 10 2 5 2 3 2 2" xfId="5120" xr:uid="{00000000-0005-0000-0000-000068070000}"/>
    <cellStyle name="Millares 10 2 5 2 4" xfId="1651" xr:uid="{00000000-0005-0000-0000-000069070000}"/>
    <cellStyle name="Millares 10 2 5 2 4 2" xfId="5121" xr:uid="{00000000-0005-0000-0000-00006A070000}"/>
    <cellStyle name="Millares 10 2 5 2 5" xfId="5116" xr:uid="{00000000-0005-0000-0000-00006B070000}"/>
    <cellStyle name="Millares 10 2 5 3" xfId="1652" xr:uid="{00000000-0005-0000-0000-00006C070000}"/>
    <cellStyle name="Millares 10 2 5 3 2" xfId="1653" xr:uid="{00000000-0005-0000-0000-00006D070000}"/>
    <cellStyle name="Millares 10 2 5 3 2 2" xfId="1654" xr:uid="{00000000-0005-0000-0000-00006E070000}"/>
    <cellStyle name="Millares 10 2 5 3 2 2 2" xfId="5123" xr:uid="{00000000-0005-0000-0000-00006F070000}"/>
    <cellStyle name="Millares 10 2 5 3 3" xfId="1655" xr:uid="{00000000-0005-0000-0000-000070070000}"/>
    <cellStyle name="Millares 10 2 5 3 3 2" xfId="5124" xr:uid="{00000000-0005-0000-0000-000071070000}"/>
    <cellStyle name="Millares 10 2 5 3 4" xfId="5122" xr:uid="{00000000-0005-0000-0000-000072070000}"/>
    <cellStyle name="Millares 10 2 5 4" xfId="1656" xr:uid="{00000000-0005-0000-0000-000073070000}"/>
    <cellStyle name="Millares 10 2 5 4 2" xfId="1657" xr:uid="{00000000-0005-0000-0000-000074070000}"/>
    <cellStyle name="Millares 10 2 5 4 2 2" xfId="5125" xr:uid="{00000000-0005-0000-0000-000075070000}"/>
    <cellStyle name="Millares 10 2 5 5" xfId="1658" xr:uid="{00000000-0005-0000-0000-000076070000}"/>
    <cellStyle name="Millares 10 2 5 5 2" xfId="5126" xr:uid="{00000000-0005-0000-0000-000077070000}"/>
    <cellStyle name="Millares 10 2 5 6" xfId="4514" xr:uid="{00000000-0005-0000-0000-000078070000}"/>
    <cellStyle name="Millares 10 2 6" xfId="1659" xr:uid="{00000000-0005-0000-0000-000079070000}"/>
    <cellStyle name="Millares 10 2 6 2" xfId="1660" xr:uid="{00000000-0005-0000-0000-00007A070000}"/>
    <cellStyle name="Millares 10 2 6 2 2" xfId="1661" xr:uid="{00000000-0005-0000-0000-00007B070000}"/>
    <cellStyle name="Millares 10 2 6 2 2 2" xfId="1662" xr:uid="{00000000-0005-0000-0000-00007C070000}"/>
    <cellStyle name="Millares 10 2 6 2 2 2 2" xfId="1663" xr:uid="{00000000-0005-0000-0000-00007D070000}"/>
    <cellStyle name="Millares 10 2 6 2 2 2 2 2" xfId="5130" xr:uid="{00000000-0005-0000-0000-00007E070000}"/>
    <cellStyle name="Millares 10 2 6 2 2 3" xfId="1664" xr:uid="{00000000-0005-0000-0000-00007F070000}"/>
    <cellStyle name="Millares 10 2 6 2 2 3 2" xfId="5131" xr:uid="{00000000-0005-0000-0000-000080070000}"/>
    <cellStyle name="Millares 10 2 6 2 2 4" xfId="5129" xr:uid="{00000000-0005-0000-0000-000081070000}"/>
    <cellStyle name="Millares 10 2 6 2 3" xfId="1665" xr:uid="{00000000-0005-0000-0000-000082070000}"/>
    <cellStyle name="Millares 10 2 6 2 3 2" xfId="1666" xr:uid="{00000000-0005-0000-0000-000083070000}"/>
    <cellStyle name="Millares 10 2 6 2 3 2 2" xfId="5132" xr:uid="{00000000-0005-0000-0000-000084070000}"/>
    <cellStyle name="Millares 10 2 6 2 4" xfId="1667" xr:uid="{00000000-0005-0000-0000-000085070000}"/>
    <cellStyle name="Millares 10 2 6 2 4 2" xfId="5133" xr:uid="{00000000-0005-0000-0000-000086070000}"/>
    <cellStyle name="Millares 10 2 6 2 5" xfId="5128" xr:uid="{00000000-0005-0000-0000-000087070000}"/>
    <cellStyle name="Millares 10 2 6 3" xfId="1668" xr:uid="{00000000-0005-0000-0000-000088070000}"/>
    <cellStyle name="Millares 10 2 6 3 2" xfId="1669" xr:uid="{00000000-0005-0000-0000-000089070000}"/>
    <cellStyle name="Millares 10 2 6 3 2 2" xfId="1670" xr:uid="{00000000-0005-0000-0000-00008A070000}"/>
    <cellStyle name="Millares 10 2 6 3 2 2 2" xfId="5135" xr:uid="{00000000-0005-0000-0000-00008B070000}"/>
    <cellStyle name="Millares 10 2 6 3 3" xfId="1671" xr:uid="{00000000-0005-0000-0000-00008C070000}"/>
    <cellStyle name="Millares 10 2 6 3 3 2" xfId="5136" xr:uid="{00000000-0005-0000-0000-00008D070000}"/>
    <cellStyle name="Millares 10 2 6 3 4" xfId="5134" xr:uid="{00000000-0005-0000-0000-00008E070000}"/>
    <cellStyle name="Millares 10 2 6 4" xfId="1672" xr:uid="{00000000-0005-0000-0000-00008F070000}"/>
    <cellStyle name="Millares 10 2 6 4 2" xfId="1673" xr:uid="{00000000-0005-0000-0000-000090070000}"/>
    <cellStyle name="Millares 10 2 6 4 2 2" xfId="5137" xr:uid="{00000000-0005-0000-0000-000091070000}"/>
    <cellStyle name="Millares 10 2 6 5" xfId="1674" xr:uid="{00000000-0005-0000-0000-000092070000}"/>
    <cellStyle name="Millares 10 2 6 5 2" xfId="5138" xr:uid="{00000000-0005-0000-0000-000093070000}"/>
    <cellStyle name="Millares 10 2 6 6" xfId="5127" xr:uid="{00000000-0005-0000-0000-000094070000}"/>
    <cellStyle name="Millares 10 2 7" xfId="1675" xr:uid="{00000000-0005-0000-0000-000095070000}"/>
    <cellStyle name="Millares 10 2 7 2" xfId="1676" xr:uid="{00000000-0005-0000-0000-000096070000}"/>
    <cellStyle name="Millares 10 2 7 2 2" xfId="1677" xr:uid="{00000000-0005-0000-0000-000097070000}"/>
    <cellStyle name="Millares 10 2 7 2 2 2" xfId="1678" xr:uid="{00000000-0005-0000-0000-000098070000}"/>
    <cellStyle name="Millares 10 2 7 2 2 2 2" xfId="1679" xr:uid="{00000000-0005-0000-0000-000099070000}"/>
    <cellStyle name="Millares 10 2 7 2 2 2 2 2" xfId="5142" xr:uid="{00000000-0005-0000-0000-00009A070000}"/>
    <cellStyle name="Millares 10 2 7 2 2 3" xfId="1680" xr:uid="{00000000-0005-0000-0000-00009B070000}"/>
    <cellStyle name="Millares 10 2 7 2 2 3 2" xfId="5143" xr:uid="{00000000-0005-0000-0000-00009C070000}"/>
    <cellStyle name="Millares 10 2 7 2 2 4" xfId="5141" xr:uid="{00000000-0005-0000-0000-00009D070000}"/>
    <cellStyle name="Millares 10 2 7 2 3" xfId="1681" xr:uid="{00000000-0005-0000-0000-00009E070000}"/>
    <cellStyle name="Millares 10 2 7 2 3 2" xfId="1682" xr:uid="{00000000-0005-0000-0000-00009F070000}"/>
    <cellStyle name="Millares 10 2 7 2 3 2 2" xfId="5144" xr:uid="{00000000-0005-0000-0000-0000A0070000}"/>
    <cellStyle name="Millares 10 2 7 2 4" xfId="1683" xr:uid="{00000000-0005-0000-0000-0000A1070000}"/>
    <cellStyle name="Millares 10 2 7 2 4 2" xfId="5145" xr:uid="{00000000-0005-0000-0000-0000A2070000}"/>
    <cellStyle name="Millares 10 2 7 2 5" xfId="5140" xr:uid="{00000000-0005-0000-0000-0000A3070000}"/>
    <cellStyle name="Millares 10 2 7 3" xfId="1684" xr:uid="{00000000-0005-0000-0000-0000A4070000}"/>
    <cellStyle name="Millares 10 2 7 3 2" xfId="1685" xr:uid="{00000000-0005-0000-0000-0000A5070000}"/>
    <cellStyle name="Millares 10 2 7 3 2 2" xfId="1686" xr:uid="{00000000-0005-0000-0000-0000A6070000}"/>
    <cellStyle name="Millares 10 2 7 3 2 2 2" xfId="5147" xr:uid="{00000000-0005-0000-0000-0000A7070000}"/>
    <cellStyle name="Millares 10 2 7 3 3" xfId="1687" xr:uid="{00000000-0005-0000-0000-0000A8070000}"/>
    <cellStyle name="Millares 10 2 7 3 3 2" xfId="5148" xr:uid="{00000000-0005-0000-0000-0000A9070000}"/>
    <cellStyle name="Millares 10 2 7 3 4" xfId="5146" xr:uid="{00000000-0005-0000-0000-0000AA070000}"/>
    <cellStyle name="Millares 10 2 7 4" xfId="1688" xr:uid="{00000000-0005-0000-0000-0000AB070000}"/>
    <cellStyle name="Millares 10 2 7 4 2" xfId="1689" xr:uid="{00000000-0005-0000-0000-0000AC070000}"/>
    <cellStyle name="Millares 10 2 7 4 2 2" xfId="5149" xr:uid="{00000000-0005-0000-0000-0000AD070000}"/>
    <cellStyle name="Millares 10 2 7 5" xfId="1690" xr:uid="{00000000-0005-0000-0000-0000AE070000}"/>
    <cellStyle name="Millares 10 2 7 5 2" xfId="5150" xr:uid="{00000000-0005-0000-0000-0000AF070000}"/>
    <cellStyle name="Millares 10 2 7 6" xfId="5139" xr:uid="{00000000-0005-0000-0000-0000B0070000}"/>
    <cellStyle name="Millares 10 2 8" xfId="1691" xr:uid="{00000000-0005-0000-0000-0000B1070000}"/>
    <cellStyle name="Millares 10 2 8 2" xfId="1692" xr:uid="{00000000-0005-0000-0000-0000B2070000}"/>
    <cellStyle name="Millares 10 2 8 2 2" xfId="1693" xr:uid="{00000000-0005-0000-0000-0000B3070000}"/>
    <cellStyle name="Millares 10 2 8 2 2 2" xfId="1694" xr:uid="{00000000-0005-0000-0000-0000B4070000}"/>
    <cellStyle name="Millares 10 2 8 2 2 2 2" xfId="5153" xr:uid="{00000000-0005-0000-0000-0000B5070000}"/>
    <cellStyle name="Millares 10 2 8 2 3" xfId="1695" xr:uid="{00000000-0005-0000-0000-0000B6070000}"/>
    <cellStyle name="Millares 10 2 8 2 3 2" xfId="5154" xr:uid="{00000000-0005-0000-0000-0000B7070000}"/>
    <cellStyle name="Millares 10 2 8 2 4" xfId="5152" xr:uid="{00000000-0005-0000-0000-0000B8070000}"/>
    <cellStyle name="Millares 10 2 8 3" xfId="1696" xr:uid="{00000000-0005-0000-0000-0000B9070000}"/>
    <cellStyle name="Millares 10 2 8 3 2" xfId="1697" xr:uid="{00000000-0005-0000-0000-0000BA070000}"/>
    <cellStyle name="Millares 10 2 8 3 2 2" xfId="5155" xr:uid="{00000000-0005-0000-0000-0000BB070000}"/>
    <cellStyle name="Millares 10 2 8 4" xfId="1698" xr:uid="{00000000-0005-0000-0000-0000BC070000}"/>
    <cellStyle name="Millares 10 2 8 4 2" xfId="5156" xr:uid="{00000000-0005-0000-0000-0000BD070000}"/>
    <cellStyle name="Millares 10 2 8 5" xfId="5151" xr:uid="{00000000-0005-0000-0000-0000BE070000}"/>
    <cellStyle name="Millares 10 2 9" xfId="1699" xr:uid="{00000000-0005-0000-0000-0000BF070000}"/>
    <cellStyle name="Millares 10 2 9 2" xfId="1700" xr:uid="{00000000-0005-0000-0000-0000C0070000}"/>
    <cellStyle name="Millares 10 2 9 2 2" xfId="1701" xr:uid="{00000000-0005-0000-0000-0000C1070000}"/>
    <cellStyle name="Millares 10 2 9 2 2 2" xfId="5158" xr:uid="{00000000-0005-0000-0000-0000C2070000}"/>
    <cellStyle name="Millares 10 2 9 3" xfId="1702" xr:uid="{00000000-0005-0000-0000-0000C3070000}"/>
    <cellStyle name="Millares 10 2 9 3 2" xfId="5159" xr:uid="{00000000-0005-0000-0000-0000C4070000}"/>
    <cellStyle name="Millares 10 2 9 4" xfId="5157" xr:uid="{00000000-0005-0000-0000-0000C5070000}"/>
    <cellStyle name="Millares 10 3" xfId="278" xr:uid="{00000000-0005-0000-0000-0000C6070000}"/>
    <cellStyle name="Millares 10 3 2" xfId="297" xr:uid="{00000000-0005-0000-0000-0000C7070000}"/>
    <cellStyle name="Millares 10 3 2 2" xfId="704" xr:uid="{00000000-0005-0000-0000-0000C8070000}"/>
    <cellStyle name="Millares 10 3 2 2 2" xfId="4562" xr:uid="{00000000-0005-0000-0000-0000C9070000}"/>
    <cellStyle name="Millares 10 3 2 3" xfId="4343" xr:uid="{00000000-0005-0000-0000-0000CA070000}"/>
    <cellStyle name="Millares 10 3 3" xfId="410" xr:uid="{00000000-0005-0000-0000-0000CB070000}"/>
    <cellStyle name="Millares 10 3 3 2" xfId="4428" xr:uid="{00000000-0005-0000-0000-0000CC070000}"/>
    <cellStyle name="Millares 10 3 4" xfId="685" xr:uid="{00000000-0005-0000-0000-0000CD070000}"/>
    <cellStyle name="Millares 10 3 4 2" xfId="4543" xr:uid="{00000000-0005-0000-0000-0000CE070000}"/>
    <cellStyle name="Millares 10 3 5" xfId="3996" xr:uid="{00000000-0005-0000-0000-0000CF070000}"/>
    <cellStyle name="Millares 10 3 6" xfId="4324" xr:uid="{00000000-0005-0000-0000-0000D0070000}"/>
    <cellStyle name="Millares 10 4" xfId="294" xr:uid="{00000000-0005-0000-0000-0000D1070000}"/>
    <cellStyle name="Millares 10 4 2" xfId="701" xr:uid="{00000000-0005-0000-0000-0000D2070000}"/>
    <cellStyle name="Millares 10 4 2 2" xfId="1703" xr:uid="{00000000-0005-0000-0000-0000D3070000}"/>
    <cellStyle name="Millares 10 4 2 2 2" xfId="1704" xr:uid="{00000000-0005-0000-0000-0000D4070000}"/>
    <cellStyle name="Millares 10 4 2 2 2 2" xfId="1705" xr:uid="{00000000-0005-0000-0000-0000D5070000}"/>
    <cellStyle name="Millares 10 4 2 2 2 2 2" xfId="5162" xr:uid="{00000000-0005-0000-0000-0000D6070000}"/>
    <cellStyle name="Millares 10 4 2 2 2 3" xfId="5161" xr:uid="{00000000-0005-0000-0000-0000D7070000}"/>
    <cellStyle name="Millares 10 4 2 2 3" xfId="1706" xr:uid="{00000000-0005-0000-0000-0000D8070000}"/>
    <cellStyle name="Millares 10 4 2 2 3 2" xfId="5163" xr:uid="{00000000-0005-0000-0000-0000D9070000}"/>
    <cellStyle name="Millares 10 4 2 2 4" xfId="5160" xr:uid="{00000000-0005-0000-0000-0000DA070000}"/>
    <cellStyle name="Millares 10 4 2 3" xfId="1707" xr:uid="{00000000-0005-0000-0000-0000DB070000}"/>
    <cellStyle name="Millares 10 4 2 3 2" xfId="1708" xr:uid="{00000000-0005-0000-0000-0000DC070000}"/>
    <cellStyle name="Millares 10 4 2 3 2 2" xfId="5165" xr:uid="{00000000-0005-0000-0000-0000DD070000}"/>
    <cellStyle name="Millares 10 4 2 3 3" xfId="5164" xr:uid="{00000000-0005-0000-0000-0000DE070000}"/>
    <cellStyle name="Millares 10 4 2 4" xfId="1709" xr:uid="{00000000-0005-0000-0000-0000DF070000}"/>
    <cellStyle name="Millares 10 4 2 4 2" xfId="5166" xr:uid="{00000000-0005-0000-0000-0000E0070000}"/>
    <cellStyle name="Millares 10 4 2 5" xfId="4559" xr:uid="{00000000-0005-0000-0000-0000E1070000}"/>
    <cellStyle name="Millares 10 4 3" xfId="1710" xr:uid="{00000000-0005-0000-0000-0000E2070000}"/>
    <cellStyle name="Millares 10 4 3 2" xfId="1711" xr:uid="{00000000-0005-0000-0000-0000E3070000}"/>
    <cellStyle name="Millares 10 4 3 2 2" xfId="1712" xr:uid="{00000000-0005-0000-0000-0000E4070000}"/>
    <cellStyle name="Millares 10 4 3 2 2 2" xfId="5169" xr:uid="{00000000-0005-0000-0000-0000E5070000}"/>
    <cellStyle name="Millares 10 4 3 2 3" xfId="5168" xr:uid="{00000000-0005-0000-0000-0000E6070000}"/>
    <cellStyle name="Millares 10 4 3 3" xfId="1713" xr:uid="{00000000-0005-0000-0000-0000E7070000}"/>
    <cellStyle name="Millares 10 4 3 3 2" xfId="5170" xr:uid="{00000000-0005-0000-0000-0000E8070000}"/>
    <cellStyle name="Millares 10 4 3 4" xfId="5167" xr:uid="{00000000-0005-0000-0000-0000E9070000}"/>
    <cellStyle name="Millares 10 4 4" xfId="1714" xr:uid="{00000000-0005-0000-0000-0000EA070000}"/>
    <cellStyle name="Millares 10 4 4 2" xfId="1715" xr:uid="{00000000-0005-0000-0000-0000EB070000}"/>
    <cellStyle name="Millares 10 4 4 2 2" xfId="5172" xr:uid="{00000000-0005-0000-0000-0000EC070000}"/>
    <cellStyle name="Millares 10 4 4 3" xfId="5171" xr:uid="{00000000-0005-0000-0000-0000ED070000}"/>
    <cellStyle name="Millares 10 4 5" xfId="1716" xr:uid="{00000000-0005-0000-0000-0000EE070000}"/>
    <cellStyle name="Millares 10 4 5 2" xfId="5173" xr:uid="{00000000-0005-0000-0000-0000EF070000}"/>
    <cellStyle name="Millares 10 4 6" xfId="4340" xr:uid="{00000000-0005-0000-0000-0000F0070000}"/>
    <cellStyle name="Millares 10 5" xfId="359" xr:uid="{00000000-0005-0000-0000-0000F1070000}"/>
    <cellStyle name="Millares 10 5 2" xfId="757" xr:uid="{00000000-0005-0000-0000-0000F2070000}"/>
    <cellStyle name="Millares 10 5 2 2" xfId="1717" xr:uid="{00000000-0005-0000-0000-0000F3070000}"/>
    <cellStyle name="Millares 10 5 2 2 2" xfId="1718" xr:uid="{00000000-0005-0000-0000-0000F4070000}"/>
    <cellStyle name="Millares 10 5 2 2 2 2" xfId="1719" xr:uid="{00000000-0005-0000-0000-0000F5070000}"/>
    <cellStyle name="Millares 10 5 2 2 2 2 2" xfId="5176" xr:uid="{00000000-0005-0000-0000-0000F6070000}"/>
    <cellStyle name="Millares 10 5 2 2 2 3" xfId="5175" xr:uid="{00000000-0005-0000-0000-0000F7070000}"/>
    <cellStyle name="Millares 10 5 2 2 3" xfId="1720" xr:uid="{00000000-0005-0000-0000-0000F8070000}"/>
    <cellStyle name="Millares 10 5 2 2 3 2" xfId="5177" xr:uid="{00000000-0005-0000-0000-0000F9070000}"/>
    <cellStyle name="Millares 10 5 2 2 4" xfId="5174" xr:uid="{00000000-0005-0000-0000-0000FA070000}"/>
    <cellStyle name="Millares 10 5 2 3" xfId="1721" xr:uid="{00000000-0005-0000-0000-0000FB070000}"/>
    <cellStyle name="Millares 10 5 2 3 2" xfId="1722" xr:uid="{00000000-0005-0000-0000-0000FC070000}"/>
    <cellStyle name="Millares 10 5 2 3 2 2" xfId="5179" xr:uid="{00000000-0005-0000-0000-0000FD070000}"/>
    <cellStyle name="Millares 10 5 2 3 3" xfId="5178" xr:uid="{00000000-0005-0000-0000-0000FE070000}"/>
    <cellStyle name="Millares 10 5 2 4" xfId="1723" xr:uid="{00000000-0005-0000-0000-0000FF070000}"/>
    <cellStyle name="Millares 10 5 2 4 2" xfId="5180" xr:uid="{00000000-0005-0000-0000-000000080000}"/>
    <cellStyle name="Millares 10 5 2 5" xfId="4615" xr:uid="{00000000-0005-0000-0000-000001080000}"/>
    <cellStyle name="Millares 10 5 3" xfId="1724" xr:uid="{00000000-0005-0000-0000-000002080000}"/>
    <cellStyle name="Millares 10 5 3 2" xfId="1725" xr:uid="{00000000-0005-0000-0000-000003080000}"/>
    <cellStyle name="Millares 10 5 3 2 2" xfId="1726" xr:uid="{00000000-0005-0000-0000-000004080000}"/>
    <cellStyle name="Millares 10 5 3 2 2 2" xfId="5183" xr:uid="{00000000-0005-0000-0000-000005080000}"/>
    <cellStyle name="Millares 10 5 3 2 3" xfId="5182" xr:uid="{00000000-0005-0000-0000-000006080000}"/>
    <cellStyle name="Millares 10 5 3 3" xfId="1727" xr:uid="{00000000-0005-0000-0000-000007080000}"/>
    <cellStyle name="Millares 10 5 3 3 2" xfId="5184" xr:uid="{00000000-0005-0000-0000-000008080000}"/>
    <cellStyle name="Millares 10 5 3 4" xfId="5181" xr:uid="{00000000-0005-0000-0000-000009080000}"/>
    <cellStyle name="Millares 10 5 4" xfId="1728" xr:uid="{00000000-0005-0000-0000-00000A080000}"/>
    <cellStyle name="Millares 10 5 4 2" xfId="1729" xr:uid="{00000000-0005-0000-0000-00000B080000}"/>
    <cellStyle name="Millares 10 5 4 2 2" xfId="5186" xr:uid="{00000000-0005-0000-0000-00000C080000}"/>
    <cellStyle name="Millares 10 5 4 3" xfId="5185" xr:uid="{00000000-0005-0000-0000-00000D080000}"/>
    <cellStyle name="Millares 10 5 5" xfId="1730" xr:uid="{00000000-0005-0000-0000-00000E080000}"/>
    <cellStyle name="Millares 10 5 5 2" xfId="5187" xr:uid="{00000000-0005-0000-0000-00000F080000}"/>
    <cellStyle name="Millares 10 5 6" xfId="4401" xr:uid="{00000000-0005-0000-0000-000010080000}"/>
    <cellStyle name="Millares 10 6" xfId="655" xr:uid="{00000000-0005-0000-0000-000011080000}"/>
    <cellStyle name="Millares 10 6 2" xfId="1731" xr:uid="{00000000-0005-0000-0000-000012080000}"/>
    <cellStyle name="Millares 10 6 2 2" xfId="1732" xr:uid="{00000000-0005-0000-0000-000013080000}"/>
    <cellStyle name="Millares 10 6 2 2 2" xfId="1733" xr:uid="{00000000-0005-0000-0000-000014080000}"/>
    <cellStyle name="Millares 10 6 2 2 2 2" xfId="1734" xr:uid="{00000000-0005-0000-0000-000015080000}"/>
    <cellStyle name="Millares 10 6 2 2 2 2 2" xfId="5191" xr:uid="{00000000-0005-0000-0000-000016080000}"/>
    <cellStyle name="Millares 10 6 2 2 2 3" xfId="5190" xr:uid="{00000000-0005-0000-0000-000017080000}"/>
    <cellStyle name="Millares 10 6 2 2 3" xfId="1735" xr:uid="{00000000-0005-0000-0000-000018080000}"/>
    <cellStyle name="Millares 10 6 2 2 3 2" xfId="5192" xr:uid="{00000000-0005-0000-0000-000019080000}"/>
    <cellStyle name="Millares 10 6 2 2 4" xfId="5189" xr:uid="{00000000-0005-0000-0000-00001A080000}"/>
    <cellStyle name="Millares 10 6 2 3" xfId="1736" xr:uid="{00000000-0005-0000-0000-00001B080000}"/>
    <cellStyle name="Millares 10 6 2 3 2" xfId="1737" xr:uid="{00000000-0005-0000-0000-00001C080000}"/>
    <cellStyle name="Millares 10 6 2 3 2 2" xfId="5194" xr:uid="{00000000-0005-0000-0000-00001D080000}"/>
    <cellStyle name="Millares 10 6 2 3 3" xfId="5193" xr:uid="{00000000-0005-0000-0000-00001E080000}"/>
    <cellStyle name="Millares 10 6 2 4" xfId="1738" xr:uid="{00000000-0005-0000-0000-00001F080000}"/>
    <cellStyle name="Millares 10 6 2 4 2" xfId="5195" xr:uid="{00000000-0005-0000-0000-000020080000}"/>
    <cellStyle name="Millares 10 6 2 5" xfId="5188" xr:uid="{00000000-0005-0000-0000-000021080000}"/>
    <cellStyle name="Millares 10 6 3" xfId="1739" xr:uid="{00000000-0005-0000-0000-000022080000}"/>
    <cellStyle name="Millares 10 6 3 2" xfId="1740" xr:uid="{00000000-0005-0000-0000-000023080000}"/>
    <cellStyle name="Millares 10 6 3 2 2" xfId="1741" xr:uid="{00000000-0005-0000-0000-000024080000}"/>
    <cellStyle name="Millares 10 6 3 2 2 2" xfId="5198" xr:uid="{00000000-0005-0000-0000-000025080000}"/>
    <cellStyle name="Millares 10 6 3 2 3" xfId="5197" xr:uid="{00000000-0005-0000-0000-000026080000}"/>
    <cellStyle name="Millares 10 6 3 3" xfId="1742" xr:uid="{00000000-0005-0000-0000-000027080000}"/>
    <cellStyle name="Millares 10 6 3 3 2" xfId="5199" xr:uid="{00000000-0005-0000-0000-000028080000}"/>
    <cellStyle name="Millares 10 6 3 4" xfId="5196" xr:uid="{00000000-0005-0000-0000-000029080000}"/>
    <cellStyle name="Millares 10 6 4" xfId="1743" xr:uid="{00000000-0005-0000-0000-00002A080000}"/>
    <cellStyle name="Millares 10 6 4 2" xfId="1744" xr:uid="{00000000-0005-0000-0000-00002B080000}"/>
    <cellStyle name="Millares 10 6 4 2 2" xfId="5201" xr:uid="{00000000-0005-0000-0000-00002C080000}"/>
    <cellStyle name="Millares 10 6 4 3" xfId="5200" xr:uid="{00000000-0005-0000-0000-00002D080000}"/>
    <cellStyle name="Millares 10 6 5" xfId="1745" xr:uid="{00000000-0005-0000-0000-00002E080000}"/>
    <cellStyle name="Millares 10 6 5 2" xfId="5202" xr:uid="{00000000-0005-0000-0000-00002F080000}"/>
    <cellStyle name="Millares 10 6 6" xfId="4513" xr:uid="{00000000-0005-0000-0000-000030080000}"/>
    <cellStyle name="Millares 10 7" xfId="1746" xr:uid="{00000000-0005-0000-0000-000031080000}"/>
    <cellStyle name="Millares 10 7 2" xfId="1747" xr:uid="{00000000-0005-0000-0000-000032080000}"/>
    <cellStyle name="Millares 10 7 2 2" xfId="1748" xr:uid="{00000000-0005-0000-0000-000033080000}"/>
    <cellStyle name="Millares 10 7 2 2 2" xfId="1749" xr:uid="{00000000-0005-0000-0000-000034080000}"/>
    <cellStyle name="Millares 10 7 2 2 2 2" xfId="1750" xr:uid="{00000000-0005-0000-0000-000035080000}"/>
    <cellStyle name="Millares 10 7 2 2 2 2 2" xfId="5207" xr:uid="{00000000-0005-0000-0000-000036080000}"/>
    <cellStyle name="Millares 10 7 2 2 2 3" xfId="5206" xr:uid="{00000000-0005-0000-0000-000037080000}"/>
    <cellStyle name="Millares 10 7 2 2 3" xfId="1751" xr:uid="{00000000-0005-0000-0000-000038080000}"/>
    <cellStyle name="Millares 10 7 2 2 3 2" xfId="5208" xr:uid="{00000000-0005-0000-0000-000039080000}"/>
    <cellStyle name="Millares 10 7 2 2 4" xfId="5205" xr:uid="{00000000-0005-0000-0000-00003A080000}"/>
    <cellStyle name="Millares 10 7 2 3" xfId="1752" xr:uid="{00000000-0005-0000-0000-00003B080000}"/>
    <cellStyle name="Millares 10 7 2 3 2" xfId="1753" xr:uid="{00000000-0005-0000-0000-00003C080000}"/>
    <cellStyle name="Millares 10 7 2 3 2 2" xfId="5210" xr:uid="{00000000-0005-0000-0000-00003D080000}"/>
    <cellStyle name="Millares 10 7 2 3 3" xfId="5209" xr:uid="{00000000-0005-0000-0000-00003E080000}"/>
    <cellStyle name="Millares 10 7 2 4" xfId="1754" xr:uid="{00000000-0005-0000-0000-00003F080000}"/>
    <cellStyle name="Millares 10 7 2 4 2" xfId="5211" xr:uid="{00000000-0005-0000-0000-000040080000}"/>
    <cellStyle name="Millares 10 7 2 5" xfId="5204" xr:uid="{00000000-0005-0000-0000-000041080000}"/>
    <cellStyle name="Millares 10 7 3" xfId="1755" xr:uid="{00000000-0005-0000-0000-000042080000}"/>
    <cellStyle name="Millares 10 7 3 2" xfId="1756" xr:uid="{00000000-0005-0000-0000-000043080000}"/>
    <cellStyle name="Millares 10 7 3 2 2" xfId="1757" xr:uid="{00000000-0005-0000-0000-000044080000}"/>
    <cellStyle name="Millares 10 7 3 2 2 2" xfId="5214" xr:uid="{00000000-0005-0000-0000-000045080000}"/>
    <cellStyle name="Millares 10 7 3 2 3" xfId="5213" xr:uid="{00000000-0005-0000-0000-000046080000}"/>
    <cellStyle name="Millares 10 7 3 3" xfId="1758" xr:uid="{00000000-0005-0000-0000-000047080000}"/>
    <cellStyle name="Millares 10 7 3 3 2" xfId="5215" xr:uid="{00000000-0005-0000-0000-000048080000}"/>
    <cellStyle name="Millares 10 7 3 4" xfId="5212" xr:uid="{00000000-0005-0000-0000-000049080000}"/>
    <cellStyle name="Millares 10 7 4" xfId="1759" xr:uid="{00000000-0005-0000-0000-00004A080000}"/>
    <cellStyle name="Millares 10 7 4 2" xfId="1760" xr:uid="{00000000-0005-0000-0000-00004B080000}"/>
    <cellStyle name="Millares 10 7 4 2 2" xfId="5217" xr:uid="{00000000-0005-0000-0000-00004C080000}"/>
    <cellStyle name="Millares 10 7 4 3" xfId="5216" xr:uid="{00000000-0005-0000-0000-00004D080000}"/>
    <cellStyle name="Millares 10 7 5" xfId="1761" xr:uid="{00000000-0005-0000-0000-00004E080000}"/>
    <cellStyle name="Millares 10 7 5 2" xfId="5218" xr:uid="{00000000-0005-0000-0000-00004F080000}"/>
    <cellStyle name="Millares 10 7 6" xfId="5203" xr:uid="{00000000-0005-0000-0000-000050080000}"/>
    <cellStyle name="Millares 10 8" xfId="1762" xr:uid="{00000000-0005-0000-0000-000051080000}"/>
    <cellStyle name="Millares 10 8 2" xfId="1763" xr:uid="{00000000-0005-0000-0000-000052080000}"/>
    <cellStyle name="Millares 10 8 2 2" xfId="1764" xr:uid="{00000000-0005-0000-0000-000053080000}"/>
    <cellStyle name="Millares 10 8 2 2 2" xfId="1765" xr:uid="{00000000-0005-0000-0000-000054080000}"/>
    <cellStyle name="Millares 10 8 2 2 2 2" xfId="1766" xr:uid="{00000000-0005-0000-0000-000055080000}"/>
    <cellStyle name="Millares 10 8 2 2 2 2 2" xfId="5223" xr:uid="{00000000-0005-0000-0000-000056080000}"/>
    <cellStyle name="Millares 10 8 2 2 2 3" xfId="5222" xr:uid="{00000000-0005-0000-0000-000057080000}"/>
    <cellStyle name="Millares 10 8 2 2 3" xfId="1767" xr:uid="{00000000-0005-0000-0000-000058080000}"/>
    <cellStyle name="Millares 10 8 2 2 3 2" xfId="5224" xr:uid="{00000000-0005-0000-0000-000059080000}"/>
    <cellStyle name="Millares 10 8 2 2 4" xfId="5221" xr:uid="{00000000-0005-0000-0000-00005A080000}"/>
    <cellStyle name="Millares 10 8 2 3" xfId="1768" xr:uid="{00000000-0005-0000-0000-00005B080000}"/>
    <cellStyle name="Millares 10 8 2 3 2" xfId="1769" xr:uid="{00000000-0005-0000-0000-00005C080000}"/>
    <cellStyle name="Millares 10 8 2 3 2 2" xfId="5226" xr:uid="{00000000-0005-0000-0000-00005D080000}"/>
    <cellStyle name="Millares 10 8 2 3 3" xfId="5225" xr:uid="{00000000-0005-0000-0000-00005E080000}"/>
    <cellStyle name="Millares 10 8 2 4" xfId="1770" xr:uid="{00000000-0005-0000-0000-00005F080000}"/>
    <cellStyle name="Millares 10 8 2 4 2" xfId="5227" xr:uid="{00000000-0005-0000-0000-000060080000}"/>
    <cellStyle name="Millares 10 8 2 5" xfId="5220" xr:uid="{00000000-0005-0000-0000-000061080000}"/>
    <cellStyle name="Millares 10 8 3" xfId="1771" xr:uid="{00000000-0005-0000-0000-000062080000}"/>
    <cellStyle name="Millares 10 8 3 2" xfId="1772" xr:uid="{00000000-0005-0000-0000-000063080000}"/>
    <cellStyle name="Millares 10 8 3 2 2" xfId="1773" xr:uid="{00000000-0005-0000-0000-000064080000}"/>
    <cellStyle name="Millares 10 8 3 2 2 2" xfId="5230" xr:uid="{00000000-0005-0000-0000-000065080000}"/>
    <cellStyle name="Millares 10 8 3 2 3" xfId="5229" xr:uid="{00000000-0005-0000-0000-000066080000}"/>
    <cellStyle name="Millares 10 8 3 3" xfId="1774" xr:uid="{00000000-0005-0000-0000-000067080000}"/>
    <cellStyle name="Millares 10 8 3 3 2" xfId="5231" xr:uid="{00000000-0005-0000-0000-000068080000}"/>
    <cellStyle name="Millares 10 8 3 4" xfId="5228" xr:uid="{00000000-0005-0000-0000-000069080000}"/>
    <cellStyle name="Millares 10 8 4" xfId="1775" xr:uid="{00000000-0005-0000-0000-00006A080000}"/>
    <cellStyle name="Millares 10 8 4 2" xfId="1776" xr:uid="{00000000-0005-0000-0000-00006B080000}"/>
    <cellStyle name="Millares 10 8 4 2 2" xfId="5233" xr:uid="{00000000-0005-0000-0000-00006C080000}"/>
    <cellStyle name="Millares 10 8 4 3" xfId="5232" xr:uid="{00000000-0005-0000-0000-00006D080000}"/>
    <cellStyle name="Millares 10 8 5" xfId="1777" xr:uid="{00000000-0005-0000-0000-00006E080000}"/>
    <cellStyle name="Millares 10 8 5 2" xfId="5234" xr:uid="{00000000-0005-0000-0000-00006F080000}"/>
    <cellStyle name="Millares 10 8 6" xfId="5219" xr:uid="{00000000-0005-0000-0000-000070080000}"/>
    <cellStyle name="Millares 10 9" xfId="1778" xr:uid="{00000000-0005-0000-0000-000071080000}"/>
    <cellStyle name="Millares 10 9 2" xfId="1779" xr:uid="{00000000-0005-0000-0000-000072080000}"/>
    <cellStyle name="Millares 10 9 2 2" xfId="1780" xr:uid="{00000000-0005-0000-0000-000073080000}"/>
    <cellStyle name="Millares 10 9 2 2 2" xfId="1781" xr:uid="{00000000-0005-0000-0000-000074080000}"/>
    <cellStyle name="Millares 10 9 2 2 2 2" xfId="5238" xr:uid="{00000000-0005-0000-0000-000075080000}"/>
    <cellStyle name="Millares 10 9 2 2 3" xfId="5237" xr:uid="{00000000-0005-0000-0000-000076080000}"/>
    <cellStyle name="Millares 10 9 2 3" xfId="1782" xr:uid="{00000000-0005-0000-0000-000077080000}"/>
    <cellStyle name="Millares 10 9 2 3 2" xfId="5239" xr:uid="{00000000-0005-0000-0000-000078080000}"/>
    <cellStyle name="Millares 10 9 2 4" xfId="5236" xr:uid="{00000000-0005-0000-0000-000079080000}"/>
    <cellStyle name="Millares 10 9 3" xfId="1783" xr:uid="{00000000-0005-0000-0000-00007A080000}"/>
    <cellStyle name="Millares 10 9 3 2" xfId="1784" xr:uid="{00000000-0005-0000-0000-00007B080000}"/>
    <cellStyle name="Millares 10 9 3 2 2" xfId="5241" xr:uid="{00000000-0005-0000-0000-00007C080000}"/>
    <cellStyle name="Millares 10 9 3 3" xfId="5240" xr:uid="{00000000-0005-0000-0000-00007D080000}"/>
    <cellStyle name="Millares 10 9 4" xfId="1785" xr:uid="{00000000-0005-0000-0000-00007E080000}"/>
    <cellStyle name="Millares 10 9 4 2" xfId="5242" xr:uid="{00000000-0005-0000-0000-00007F080000}"/>
    <cellStyle name="Millares 10 9 5" xfId="5235" xr:uid="{00000000-0005-0000-0000-000080080000}"/>
    <cellStyle name="Millares 11" xfId="167" xr:uid="{00000000-0005-0000-0000-000081080000}"/>
    <cellStyle name="Millares 11 2" xfId="168" xr:uid="{00000000-0005-0000-0000-000082080000}"/>
    <cellStyle name="Millares 11 2 2" xfId="1786" xr:uid="{00000000-0005-0000-0000-000083080000}"/>
    <cellStyle name="Millares 11 2 2 2" xfId="1787" xr:uid="{00000000-0005-0000-0000-000084080000}"/>
    <cellStyle name="Millares 11 2 2 2 2" xfId="5243" xr:uid="{00000000-0005-0000-0000-000085080000}"/>
    <cellStyle name="Millares 11 2 3" xfId="1788" xr:uid="{00000000-0005-0000-0000-000086080000}"/>
    <cellStyle name="Millares 11 2 3 2" xfId="5244" xr:uid="{00000000-0005-0000-0000-000087080000}"/>
    <cellStyle name="Millares 11 3" xfId="1789" xr:uid="{00000000-0005-0000-0000-000088080000}"/>
    <cellStyle name="Millares 11 3 2" xfId="1790" xr:uid="{00000000-0005-0000-0000-000089080000}"/>
    <cellStyle name="Millares 11 3 2 2" xfId="5245" xr:uid="{00000000-0005-0000-0000-00008A080000}"/>
    <cellStyle name="Millares 11 4" xfId="1791" xr:uid="{00000000-0005-0000-0000-00008B080000}"/>
    <cellStyle name="Millares 11 4 2" xfId="5246" xr:uid="{00000000-0005-0000-0000-00008C080000}"/>
    <cellStyle name="Millares 12" xfId="217" xr:uid="{00000000-0005-0000-0000-00008D080000}"/>
    <cellStyle name="Millares 12 10" xfId="1792" xr:uid="{00000000-0005-0000-0000-00008E080000}"/>
    <cellStyle name="Millares 12 10 2" xfId="1793" xr:uid="{00000000-0005-0000-0000-00008F080000}"/>
    <cellStyle name="Millares 12 10 2 2" xfId="5248" xr:uid="{00000000-0005-0000-0000-000090080000}"/>
    <cellStyle name="Millares 12 10 3" xfId="5247" xr:uid="{00000000-0005-0000-0000-000091080000}"/>
    <cellStyle name="Millares 12 11" xfId="1794" xr:uid="{00000000-0005-0000-0000-000092080000}"/>
    <cellStyle name="Millares 12 11 2" xfId="5249" xr:uid="{00000000-0005-0000-0000-000093080000}"/>
    <cellStyle name="Millares 12 12" xfId="3906" xr:uid="{00000000-0005-0000-0000-000094080000}"/>
    <cellStyle name="Millares 12 13" xfId="4296" xr:uid="{00000000-0005-0000-0000-000095080000}"/>
    <cellStyle name="Millares 12 2" xfId="289" xr:uid="{00000000-0005-0000-0000-000096080000}"/>
    <cellStyle name="Millares 12 2 2" xfId="299" xr:uid="{00000000-0005-0000-0000-000097080000}"/>
    <cellStyle name="Millares 12 2 2 2" xfId="706" xr:uid="{00000000-0005-0000-0000-000098080000}"/>
    <cellStyle name="Millares 12 2 2 2 2" xfId="4564" xr:uid="{00000000-0005-0000-0000-000099080000}"/>
    <cellStyle name="Millares 12 2 2 3" xfId="4345" xr:uid="{00000000-0005-0000-0000-00009A080000}"/>
    <cellStyle name="Millares 12 2 3" xfId="696" xr:uid="{00000000-0005-0000-0000-00009B080000}"/>
    <cellStyle name="Millares 12 2 3 2" xfId="4554" xr:uid="{00000000-0005-0000-0000-00009C080000}"/>
    <cellStyle name="Millares 12 2 4" xfId="4071" xr:uid="{00000000-0005-0000-0000-00009D080000}"/>
    <cellStyle name="Millares 12 2 5" xfId="4335" xr:uid="{00000000-0005-0000-0000-00009E080000}"/>
    <cellStyle name="Millares 12 3" xfId="298" xr:uid="{00000000-0005-0000-0000-00009F080000}"/>
    <cellStyle name="Millares 12 3 2" xfId="705" xr:uid="{00000000-0005-0000-0000-0000A0080000}"/>
    <cellStyle name="Millares 12 3 2 2" xfId="1795" xr:uid="{00000000-0005-0000-0000-0000A1080000}"/>
    <cellStyle name="Millares 12 3 2 2 2" xfId="1796" xr:uid="{00000000-0005-0000-0000-0000A2080000}"/>
    <cellStyle name="Millares 12 3 2 2 2 2" xfId="1797" xr:uid="{00000000-0005-0000-0000-0000A3080000}"/>
    <cellStyle name="Millares 12 3 2 2 2 2 2" xfId="5252" xr:uid="{00000000-0005-0000-0000-0000A4080000}"/>
    <cellStyle name="Millares 12 3 2 2 2 3" xfId="5251" xr:uid="{00000000-0005-0000-0000-0000A5080000}"/>
    <cellStyle name="Millares 12 3 2 2 3" xfId="1798" xr:uid="{00000000-0005-0000-0000-0000A6080000}"/>
    <cellStyle name="Millares 12 3 2 2 3 2" xfId="5253" xr:uid="{00000000-0005-0000-0000-0000A7080000}"/>
    <cellStyle name="Millares 12 3 2 2 4" xfId="5250" xr:uid="{00000000-0005-0000-0000-0000A8080000}"/>
    <cellStyle name="Millares 12 3 2 3" xfId="1799" xr:uid="{00000000-0005-0000-0000-0000A9080000}"/>
    <cellStyle name="Millares 12 3 2 3 2" xfId="1800" xr:uid="{00000000-0005-0000-0000-0000AA080000}"/>
    <cellStyle name="Millares 12 3 2 3 2 2" xfId="5255" xr:uid="{00000000-0005-0000-0000-0000AB080000}"/>
    <cellStyle name="Millares 12 3 2 3 3" xfId="5254" xr:uid="{00000000-0005-0000-0000-0000AC080000}"/>
    <cellStyle name="Millares 12 3 2 4" xfId="1801" xr:uid="{00000000-0005-0000-0000-0000AD080000}"/>
    <cellStyle name="Millares 12 3 2 4 2" xfId="5256" xr:uid="{00000000-0005-0000-0000-0000AE080000}"/>
    <cellStyle name="Millares 12 3 2 5" xfId="4563" xr:uid="{00000000-0005-0000-0000-0000AF080000}"/>
    <cellStyle name="Millares 12 3 3" xfId="1802" xr:uid="{00000000-0005-0000-0000-0000B0080000}"/>
    <cellStyle name="Millares 12 3 3 2" xfId="1803" xr:uid="{00000000-0005-0000-0000-0000B1080000}"/>
    <cellStyle name="Millares 12 3 3 2 2" xfId="1804" xr:uid="{00000000-0005-0000-0000-0000B2080000}"/>
    <cellStyle name="Millares 12 3 3 2 2 2" xfId="5259" xr:uid="{00000000-0005-0000-0000-0000B3080000}"/>
    <cellStyle name="Millares 12 3 3 2 3" xfId="5258" xr:uid="{00000000-0005-0000-0000-0000B4080000}"/>
    <cellStyle name="Millares 12 3 3 3" xfId="1805" xr:uid="{00000000-0005-0000-0000-0000B5080000}"/>
    <cellStyle name="Millares 12 3 3 3 2" xfId="5260" xr:uid="{00000000-0005-0000-0000-0000B6080000}"/>
    <cellStyle name="Millares 12 3 3 4" xfId="5257" xr:uid="{00000000-0005-0000-0000-0000B7080000}"/>
    <cellStyle name="Millares 12 3 4" xfId="1806" xr:uid="{00000000-0005-0000-0000-0000B8080000}"/>
    <cellStyle name="Millares 12 3 4 2" xfId="1807" xr:uid="{00000000-0005-0000-0000-0000B9080000}"/>
    <cellStyle name="Millares 12 3 4 2 2" xfId="5262" xr:uid="{00000000-0005-0000-0000-0000BA080000}"/>
    <cellStyle name="Millares 12 3 4 3" xfId="5261" xr:uid="{00000000-0005-0000-0000-0000BB080000}"/>
    <cellStyle name="Millares 12 3 5" xfId="1808" xr:uid="{00000000-0005-0000-0000-0000BC080000}"/>
    <cellStyle name="Millares 12 3 5 2" xfId="5263" xr:uid="{00000000-0005-0000-0000-0000BD080000}"/>
    <cellStyle name="Millares 12 3 6" xfId="4344" xr:uid="{00000000-0005-0000-0000-0000BE080000}"/>
    <cellStyle name="Millares 12 4" xfId="358" xr:uid="{00000000-0005-0000-0000-0000BF080000}"/>
    <cellStyle name="Millares 12 4 2" xfId="756" xr:uid="{00000000-0005-0000-0000-0000C0080000}"/>
    <cellStyle name="Millares 12 4 2 2" xfId="1809" xr:uid="{00000000-0005-0000-0000-0000C1080000}"/>
    <cellStyle name="Millares 12 4 2 2 2" xfId="1810" xr:uid="{00000000-0005-0000-0000-0000C2080000}"/>
    <cellStyle name="Millares 12 4 2 2 2 2" xfId="1811" xr:uid="{00000000-0005-0000-0000-0000C3080000}"/>
    <cellStyle name="Millares 12 4 2 2 2 2 2" xfId="5266" xr:uid="{00000000-0005-0000-0000-0000C4080000}"/>
    <cellStyle name="Millares 12 4 2 2 2 3" xfId="5265" xr:uid="{00000000-0005-0000-0000-0000C5080000}"/>
    <cellStyle name="Millares 12 4 2 2 3" xfId="1812" xr:uid="{00000000-0005-0000-0000-0000C6080000}"/>
    <cellStyle name="Millares 12 4 2 2 3 2" xfId="5267" xr:uid="{00000000-0005-0000-0000-0000C7080000}"/>
    <cellStyle name="Millares 12 4 2 2 4" xfId="5264" xr:uid="{00000000-0005-0000-0000-0000C8080000}"/>
    <cellStyle name="Millares 12 4 2 3" xfId="1813" xr:uid="{00000000-0005-0000-0000-0000C9080000}"/>
    <cellStyle name="Millares 12 4 2 3 2" xfId="1814" xr:uid="{00000000-0005-0000-0000-0000CA080000}"/>
    <cellStyle name="Millares 12 4 2 3 2 2" xfId="5269" xr:uid="{00000000-0005-0000-0000-0000CB080000}"/>
    <cellStyle name="Millares 12 4 2 3 3" xfId="5268" xr:uid="{00000000-0005-0000-0000-0000CC080000}"/>
    <cellStyle name="Millares 12 4 2 4" xfId="1815" xr:uid="{00000000-0005-0000-0000-0000CD080000}"/>
    <cellStyle name="Millares 12 4 2 4 2" xfId="5270" xr:uid="{00000000-0005-0000-0000-0000CE080000}"/>
    <cellStyle name="Millares 12 4 2 5" xfId="4614" xr:uid="{00000000-0005-0000-0000-0000CF080000}"/>
    <cellStyle name="Millares 12 4 3" xfId="1816" xr:uid="{00000000-0005-0000-0000-0000D0080000}"/>
    <cellStyle name="Millares 12 4 3 2" xfId="1817" xr:uid="{00000000-0005-0000-0000-0000D1080000}"/>
    <cellStyle name="Millares 12 4 3 2 2" xfId="1818" xr:uid="{00000000-0005-0000-0000-0000D2080000}"/>
    <cellStyle name="Millares 12 4 3 2 2 2" xfId="5273" xr:uid="{00000000-0005-0000-0000-0000D3080000}"/>
    <cellStyle name="Millares 12 4 3 2 3" xfId="5272" xr:uid="{00000000-0005-0000-0000-0000D4080000}"/>
    <cellStyle name="Millares 12 4 3 3" xfId="1819" xr:uid="{00000000-0005-0000-0000-0000D5080000}"/>
    <cellStyle name="Millares 12 4 3 3 2" xfId="5274" xr:uid="{00000000-0005-0000-0000-0000D6080000}"/>
    <cellStyle name="Millares 12 4 3 4" xfId="5271" xr:uid="{00000000-0005-0000-0000-0000D7080000}"/>
    <cellStyle name="Millares 12 4 4" xfId="1820" xr:uid="{00000000-0005-0000-0000-0000D8080000}"/>
    <cellStyle name="Millares 12 4 4 2" xfId="1821" xr:uid="{00000000-0005-0000-0000-0000D9080000}"/>
    <cellStyle name="Millares 12 4 4 2 2" xfId="5276" xr:uid="{00000000-0005-0000-0000-0000DA080000}"/>
    <cellStyle name="Millares 12 4 4 3" xfId="5275" xr:uid="{00000000-0005-0000-0000-0000DB080000}"/>
    <cellStyle name="Millares 12 4 5" xfId="1822" xr:uid="{00000000-0005-0000-0000-0000DC080000}"/>
    <cellStyle name="Millares 12 4 5 2" xfId="5277" xr:uid="{00000000-0005-0000-0000-0000DD080000}"/>
    <cellStyle name="Millares 12 4 6" xfId="4400" xr:uid="{00000000-0005-0000-0000-0000DE080000}"/>
    <cellStyle name="Millares 12 5" xfId="666" xr:uid="{00000000-0005-0000-0000-0000DF080000}"/>
    <cellStyle name="Millares 12 5 2" xfId="1823" xr:uid="{00000000-0005-0000-0000-0000E0080000}"/>
    <cellStyle name="Millares 12 5 2 2" xfId="1824" xr:uid="{00000000-0005-0000-0000-0000E1080000}"/>
    <cellStyle name="Millares 12 5 2 2 2" xfId="1825" xr:uid="{00000000-0005-0000-0000-0000E2080000}"/>
    <cellStyle name="Millares 12 5 2 2 2 2" xfId="1826" xr:uid="{00000000-0005-0000-0000-0000E3080000}"/>
    <cellStyle name="Millares 12 5 2 2 2 2 2" xfId="5281" xr:uid="{00000000-0005-0000-0000-0000E4080000}"/>
    <cellStyle name="Millares 12 5 2 2 2 3" xfId="5280" xr:uid="{00000000-0005-0000-0000-0000E5080000}"/>
    <cellStyle name="Millares 12 5 2 2 3" xfId="1827" xr:uid="{00000000-0005-0000-0000-0000E6080000}"/>
    <cellStyle name="Millares 12 5 2 2 3 2" xfId="5282" xr:uid="{00000000-0005-0000-0000-0000E7080000}"/>
    <cellStyle name="Millares 12 5 2 2 4" xfId="5279" xr:uid="{00000000-0005-0000-0000-0000E8080000}"/>
    <cellStyle name="Millares 12 5 2 3" xfId="1828" xr:uid="{00000000-0005-0000-0000-0000E9080000}"/>
    <cellStyle name="Millares 12 5 2 3 2" xfId="1829" xr:uid="{00000000-0005-0000-0000-0000EA080000}"/>
    <cellStyle name="Millares 12 5 2 3 2 2" xfId="5284" xr:uid="{00000000-0005-0000-0000-0000EB080000}"/>
    <cellStyle name="Millares 12 5 2 3 3" xfId="5283" xr:uid="{00000000-0005-0000-0000-0000EC080000}"/>
    <cellStyle name="Millares 12 5 2 4" xfId="1830" xr:uid="{00000000-0005-0000-0000-0000ED080000}"/>
    <cellStyle name="Millares 12 5 2 4 2" xfId="5285" xr:uid="{00000000-0005-0000-0000-0000EE080000}"/>
    <cellStyle name="Millares 12 5 2 5" xfId="5278" xr:uid="{00000000-0005-0000-0000-0000EF080000}"/>
    <cellStyle name="Millares 12 5 3" xfId="1831" xr:uid="{00000000-0005-0000-0000-0000F0080000}"/>
    <cellStyle name="Millares 12 5 3 2" xfId="1832" xr:uid="{00000000-0005-0000-0000-0000F1080000}"/>
    <cellStyle name="Millares 12 5 3 2 2" xfId="1833" xr:uid="{00000000-0005-0000-0000-0000F2080000}"/>
    <cellStyle name="Millares 12 5 3 2 2 2" xfId="5288" xr:uid="{00000000-0005-0000-0000-0000F3080000}"/>
    <cellStyle name="Millares 12 5 3 2 3" xfId="5287" xr:uid="{00000000-0005-0000-0000-0000F4080000}"/>
    <cellStyle name="Millares 12 5 3 3" xfId="1834" xr:uid="{00000000-0005-0000-0000-0000F5080000}"/>
    <cellStyle name="Millares 12 5 3 3 2" xfId="5289" xr:uid="{00000000-0005-0000-0000-0000F6080000}"/>
    <cellStyle name="Millares 12 5 3 4" xfId="5286" xr:uid="{00000000-0005-0000-0000-0000F7080000}"/>
    <cellStyle name="Millares 12 5 4" xfId="1835" xr:uid="{00000000-0005-0000-0000-0000F8080000}"/>
    <cellStyle name="Millares 12 5 4 2" xfId="1836" xr:uid="{00000000-0005-0000-0000-0000F9080000}"/>
    <cellStyle name="Millares 12 5 4 2 2" xfId="5291" xr:uid="{00000000-0005-0000-0000-0000FA080000}"/>
    <cellStyle name="Millares 12 5 4 3" xfId="5290" xr:uid="{00000000-0005-0000-0000-0000FB080000}"/>
    <cellStyle name="Millares 12 5 5" xfId="1837" xr:uid="{00000000-0005-0000-0000-0000FC080000}"/>
    <cellStyle name="Millares 12 5 5 2" xfId="5292" xr:uid="{00000000-0005-0000-0000-0000FD080000}"/>
    <cellStyle name="Millares 12 5 6" xfId="4524" xr:uid="{00000000-0005-0000-0000-0000FE080000}"/>
    <cellStyle name="Millares 12 6" xfId="1838" xr:uid="{00000000-0005-0000-0000-0000FF080000}"/>
    <cellStyle name="Millares 12 6 2" xfId="1839" xr:uid="{00000000-0005-0000-0000-000000090000}"/>
    <cellStyle name="Millares 12 6 2 2" xfId="1840" xr:uid="{00000000-0005-0000-0000-000001090000}"/>
    <cellStyle name="Millares 12 6 2 2 2" xfId="1841" xr:uid="{00000000-0005-0000-0000-000002090000}"/>
    <cellStyle name="Millares 12 6 2 2 2 2" xfId="1842" xr:uid="{00000000-0005-0000-0000-000003090000}"/>
    <cellStyle name="Millares 12 6 2 2 2 2 2" xfId="5297" xr:uid="{00000000-0005-0000-0000-000004090000}"/>
    <cellStyle name="Millares 12 6 2 2 2 3" xfId="5296" xr:uid="{00000000-0005-0000-0000-000005090000}"/>
    <cellStyle name="Millares 12 6 2 2 3" xfId="1843" xr:uid="{00000000-0005-0000-0000-000006090000}"/>
    <cellStyle name="Millares 12 6 2 2 3 2" xfId="5298" xr:uid="{00000000-0005-0000-0000-000007090000}"/>
    <cellStyle name="Millares 12 6 2 2 4" xfId="5295" xr:uid="{00000000-0005-0000-0000-000008090000}"/>
    <cellStyle name="Millares 12 6 2 3" xfId="1844" xr:uid="{00000000-0005-0000-0000-000009090000}"/>
    <cellStyle name="Millares 12 6 2 3 2" xfId="1845" xr:uid="{00000000-0005-0000-0000-00000A090000}"/>
    <cellStyle name="Millares 12 6 2 3 2 2" xfId="5300" xr:uid="{00000000-0005-0000-0000-00000B090000}"/>
    <cellStyle name="Millares 12 6 2 3 3" xfId="5299" xr:uid="{00000000-0005-0000-0000-00000C090000}"/>
    <cellStyle name="Millares 12 6 2 4" xfId="1846" xr:uid="{00000000-0005-0000-0000-00000D090000}"/>
    <cellStyle name="Millares 12 6 2 4 2" xfId="5301" xr:uid="{00000000-0005-0000-0000-00000E090000}"/>
    <cellStyle name="Millares 12 6 2 5" xfId="5294" xr:uid="{00000000-0005-0000-0000-00000F090000}"/>
    <cellStyle name="Millares 12 6 3" xfId="1847" xr:uid="{00000000-0005-0000-0000-000010090000}"/>
    <cellStyle name="Millares 12 6 3 2" xfId="1848" xr:uid="{00000000-0005-0000-0000-000011090000}"/>
    <cellStyle name="Millares 12 6 3 2 2" xfId="1849" xr:uid="{00000000-0005-0000-0000-000012090000}"/>
    <cellStyle name="Millares 12 6 3 2 2 2" xfId="5304" xr:uid="{00000000-0005-0000-0000-000013090000}"/>
    <cellStyle name="Millares 12 6 3 2 3" xfId="5303" xr:uid="{00000000-0005-0000-0000-000014090000}"/>
    <cellStyle name="Millares 12 6 3 3" xfId="1850" xr:uid="{00000000-0005-0000-0000-000015090000}"/>
    <cellStyle name="Millares 12 6 3 3 2" xfId="5305" xr:uid="{00000000-0005-0000-0000-000016090000}"/>
    <cellStyle name="Millares 12 6 3 4" xfId="5302" xr:uid="{00000000-0005-0000-0000-000017090000}"/>
    <cellStyle name="Millares 12 6 4" xfId="1851" xr:uid="{00000000-0005-0000-0000-000018090000}"/>
    <cellStyle name="Millares 12 6 4 2" xfId="1852" xr:uid="{00000000-0005-0000-0000-000019090000}"/>
    <cellStyle name="Millares 12 6 4 2 2" xfId="5307" xr:uid="{00000000-0005-0000-0000-00001A090000}"/>
    <cellStyle name="Millares 12 6 4 3" xfId="5306" xr:uid="{00000000-0005-0000-0000-00001B090000}"/>
    <cellStyle name="Millares 12 6 5" xfId="1853" xr:uid="{00000000-0005-0000-0000-00001C090000}"/>
    <cellStyle name="Millares 12 6 5 2" xfId="5308" xr:uid="{00000000-0005-0000-0000-00001D090000}"/>
    <cellStyle name="Millares 12 6 6" xfId="5293" xr:uid="{00000000-0005-0000-0000-00001E090000}"/>
    <cellStyle name="Millares 12 7" xfId="1854" xr:uid="{00000000-0005-0000-0000-00001F090000}"/>
    <cellStyle name="Millares 12 7 2" xfId="1855" xr:uid="{00000000-0005-0000-0000-000020090000}"/>
    <cellStyle name="Millares 12 7 2 2" xfId="1856" xr:uid="{00000000-0005-0000-0000-000021090000}"/>
    <cellStyle name="Millares 12 7 2 2 2" xfId="1857" xr:uid="{00000000-0005-0000-0000-000022090000}"/>
    <cellStyle name="Millares 12 7 2 2 2 2" xfId="1858" xr:uid="{00000000-0005-0000-0000-000023090000}"/>
    <cellStyle name="Millares 12 7 2 2 2 2 2" xfId="5313" xr:uid="{00000000-0005-0000-0000-000024090000}"/>
    <cellStyle name="Millares 12 7 2 2 2 3" xfId="5312" xr:uid="{00000000-0005-0000-0000-000025090000}"/>
    <cellStyle name="Millares 12 7 2 2 3" xfId="1859" xr:uid="{00000000-0005-0000-0000-000026090000}"/>
    <cellStyle name="Millares 12 7 2 2 3 2" xfId="5314" xr:uid="{00000000-0005-0000-0000-000027090000}"/>
    <cellStyle name="Millares 12 7 2 2 4" xfId="5311" xr:uid="{00000000-0005-0000-0000-000028090000}"/>
    <cellStyle name="Millares 12 7 2 3" xfId="1860" xr:uid="{00000000-0005-0000-0000-000029090000}"/>
    <cellStyle name="Millares 12 7 2 3 2" xfId="1861" xr:uid="{00000000-0005-0000-0000-00002A090000}"/>
    <cellStyle name="Millares 12 7 2 3 2 2" xfId="5316" xr:uid="{00000000-0005-0000-0000-00002B090000}"/>
    <cellStyle name="Millares 12 7 2 3 3" xfId="5315" xr:uid="{00000000-0005-0000-0000-00002C090000}"/>
    <cellStyle name="Millares 12 7 2 4" xfId="1862" xr:uid="{00000000-0005-0000-0000-00002D090000}"/>
    <cellStyle name="Millares 12 7 2 4 2" xfId="5317" xr:uid="{00000000-0005-0000-0000-00002E090000}"/>
    <cellStyle name="Millares 12 7 2 5" xfId="5310" xr:uid="{00000000-0005-0000-0000-00002F090000}"/>
    <cellStyle name="Millares 12 7 3" xfId="1863" xr:uid="{00000000-0005-0000-0000-000030090000}"/>
    <cellStyle name="Millares 12 7 3 2" xfId="1864" xr:uid="{00000000-0005-0000-0000-000031090000}"/>
    <cellStyle name="Millares 12 7 3 2 2" xfId="1865" xr:uid="{00000000-0005-0000-0000-000032090000}"/>
    <cellStyle name="Millares 12 7 3 2 2 2" xfId="5320" xr:uid="{00000000-0005-0000-0000-000033090000}"/>
    <cellStyle name="Millares 12 7 3 2 3" xfId="5319" xr:uid="{00000000-0005-0000-0000-000034090000}"/>
    <cellStyle name="Millares 12 7 3 3" xfId="1866" xr:uid="{00000000-0005-0000-0000-000035090000}"/>
    <cellStyle name="Millares 12 7 3 3 2" xfId="5321" xr:uid="{00000000-0005-0000-0000-000036090000}"/>
    <cellStyle name="Millares 12 7 3 4" xfId="5318" xr:uid="{00000000-0005-0000-0000-000037090000}"/>
    <cellStyle name="Millares 12 7 4" xfId="1867" xr:uid="{00000000-0005-0000-0000-000038090000}"/>
    <cellStyle name="Millares 12 7 4 2" xfId="1868" xr:uid="{00000000-0005-0000-0000-000039090000}"/>
    <cellStyle name="Millares 12 7 4 2 2" xfId="5323" xr:uid="{00000000-0005-0000-0000-00003A090000}"/>
    <cellStyle name="Millares 12 7 4 3" xfId="5322" xr:uid="{00000000-0005-0000-0000-00003B090000}"/>
    <cellStyle name="Millares 12 7 5" xfId="1869" xr:uid="{00000000-0005-0000-0000-00003C090000}"/>
    <cellStyle name="Millares 12 7 5 2" xfId="5324" xr:uid="{00000000-0005-0000-0000-00003D090000}"/>
    <cellStyle name="Millares 12 7 6" xfId="5309" xr:uid="{00000000-0005-0000-0000-00003E090000}"/>
    <cellStyle name="Millares 12 8" xfId="1870" xr:uid="{00000000-0005-0000-0000-00003F090000}"/>
    <cellStyle name="Millares 12 8 2" xfId="1871" xr:uid="{00000000-0005-0000-0000-000040090000}"/>
    <cellStyle name="Millares 12 8 2 2" xfId="1872" xr:uid="{00000000-0005-0000-0000-000041090000}"/>
    <cellStyle name="Millares 12 8 2 2 2" xfId="1873" xr:uid="{00000000-0005-0000-0000-000042090000}"/>
    <cellStyle name="Millares 12 8 2 2 2 2" xfId="5328" xr:uid="{00000000-0005-0000-0000-000043090000}"/>
    <cellStyle name="Millares 12 8 2 2 3" xfId="5327" xr:uid="{00000000-0005-0000-0000-000044090000}"/>
    <cellStyle name="Millares 12 8 2 3" xfId="1874" xr:uid="{00000000-0005-0000-0000-000045090000}"/>
    <cellStyle name="Millares 12 8 2 3 2" xfId="5329" xr:uid="{00000000-0005-0000-0000-000046090000}"/>
    <cellStyle name="Millares 12 8 2 4" xfId="5326" xr:uid="{00000000-0005-0000-0000-000047090000}"/>
    <cellStyle name="Millares 12 8 3" xfId="1875" xr:uid="{00000000-0005-0000-0000-000048090000}"/>
    <cellStyle name="Millares 12 8 3 2" xfId="1876" xr:uid="{00000000-0005-0000-0000-000049090000}"/>
    <cellStyle name="Millares 12 8 3 2 2" xfId="5331" xr:uid="{00000000-0005-0000-0000-00004A090000}"/>
    <cellStyle name="Millares 12 8 3 3" xfId="5330" xr:uid="{00000000-0005-0000-0000-00004B090000}"/>
    <cellStyle name="Millares 12 8 4" xfId="1877" xr:uid="{00000000-0005-0000-0000-00004C090000}"/>
    <cellStyle name="Millares 12 8 4 2" xfId="5332" xr:uid="{00000000-0005-0000-0000-00004D090000}"/>
    <cellStyle name="Millares 12 8 5" xfId="5325" xr:uid="{00000000-0005-0000-0000-00004E090000}"/>
    <cellStyle name="Millares 12 9" xfId="1878" xr:uid="{00000000-0005-0000-0000-00004F090000}"/>
    <cellStyle name="Millares 12 9 2" xfId="1879" xr:uid="{00000000-0005-0000-0000-000050090000}"/>
    <cellStyle name="Millares 12 9 2 2" xfId="1880" xr:uid="{00000000-0005-0000-0000-000051090000}"/>
    <cellStyle name="Millares 12 9 2 2 2" xfId="5335" xr:uid="{00000000-0005-0000-0000-000052090000}"/>
    <cellStyle name="Millares 12 9 2 3" xfId="5334" xr:uid="{00000000-0005-0000-0000-000053090000}"/>
    <cellStyle name="Millares 12 9 3" xfId="1881" xr:uid="{00000000-0005-0000-0000-000054090000}"/>
    <cellStyle name="Millares 12 9 3 2" xfId="5336" xr:uid="{00000000-0005-0000-0000-000055090000}"/>
    <cellStyle name="Millares 12 9 4" xfId="5333" xr:uid="{00000000-0005-0000-0000-000056090000}"/>
    <cellStyle name="Millares 13" xfId="220" xr:uid="{00000000-0005-0000-0000-000057090000}"/>
    <cellStyle name="Millares 13 2" xfId="292" xr:uid="{00000000-0005-0000-0000-000058090000}"/>
    <cellStyle name="Millares 13 2 2" xfId="301" xr:uid="{00000000-0005-0000-0000-000059090000}"/>
    <cellStyle name="Millares 13 2 2 2" xfId="708" xr:uid="{00000000-0005-0000-0000-00005A090000}"/>
    <cellStyle name="Millares 13 2 2 2 2" xfId="1882" xr:uid="{00000000-0005-0000-0000-00005B090000}"/>
    <cellStyle name="Millares 13 2 2 2 2 2" xfId="5337" xr:uid="{00000000-0005-0000-0000-00005C090000}"/>
    <cellStyle name="Millares 13 2 2 2 3" xfId="4566" xr:uid="{00000000-0005-0000-0000-00005D090000}"/>
    <cellStyle name="Millares 13 2 2 3" xfId="1883" xr:uid="{00000000-0005-0000-0000-00005E090000}"/>
    <cellStyle name="Millares 13 2 2 3 2" xfId="5338" xr:uid="{00000000-0005-0000-0000-00005F090000}"/>
    <cellStyle name="Millares 13 2 2 4" xfId="4347" xr:uid="{00000000-0005-0000-0000-000060090000}"/>
    <cellStyle name="Millares 13 2 3" xfId="699" xr:uid="{00000000-0005-0000-0000-000061090000}"/>
    <cellStyle name="Millares 13 2 3 2" xfId="1884" xr:uid="{00000000-0005-0000-0000-000062090000}"/>
    <cellStyle name="Millares 13 2 3 2 2" xfId="5339" xr:uid="{00000000-0005-0000-0000-000063090000}"/>
    <cellStyle name="Millares 13 2 3 3" xfId="4557" xr:uid="{00000000-0005-0000-0000-000064090000}"/>
    <cellStyle name="Millares 13 2 4" xfId="1885" xr:uid="{00000000-0005-0000-0000-000065090000}"/>
    <cellStyle name="Millares 13 2 4 2" xfId="5340" xr:uid="{00000000-0005-0000-0000-000066090000}"/>
    <cellStyle name="Millares 13 2 5" xfId="4338" xr:uid="{00000000-0005-0000-0000-000067090000}"/>
    <cellStyle name="Millares 13 3" xfId="300" xr:uid="{00000000-0005-0000-0000-000068090000}"/>
    <cellStyle name="Millares 13 3 2" xfId="707" xr:uid="{00000000-0005-0000-0000-000069090000}"/>
    <cellStyle name="Millares 13 3 2 2" xfId="4565" xr:uid="{00000000-0005-0000-0000-00006A090000}"/>
    <cellStyle name="Millares 13 3 3" xfId="4346" xr:uid="{00000000-0005-0000-0000-00006B090000}"/>
    <cellStyle name="Millares 13 4" xfId="669" xr:uid="{00000000-0005-0000-0000-00006C090000}"/>
    <cellStyle name="Millares 13 4 2" xfId="4527" xr:uid="{00000000-0005-0000-0000-00006D090000}"/>
    <cellStyle name="Millares 13 5" xfId="4299" xr:uid="{00000000-0005-0000-0000-00006E090000}"/>
    <cellStyle name="Millares 14" xfId="443" xr:uid="{00000000-0005-0000-0000-00006F090000}"/>
    <cellStyle name="Millares 14 2" xfId="775" xr:uid="{00000000-0005-0000-0000-000070090000}"/>
    <cellStyle name="Millares 14 2 2" xfId="4633" xr:uid="{00000000-0005-0000-0000-000071090000}"/>
    <cellStyle name="Millares 14 3" xfId="4434" xr:uid="{00000000-0005-0000-0000-000072090000}"/>
    <cellStyle name="Millares 15" xfId="621" xr:uid="{00000000-0005-0000-0000-000073090000}"/>
    <cellStyle name="Millares 15 2" xfId="792" xr:uid="{00000000-0005-0000-0000-000074090000}"/>
    <cellStyle name="Millares 15 2 2" xfId="4649" xr:uid="{00000000-0005-0000-0000-000075090000}"/>
    <cellStyle name="Millares 15 3" xfId="4480" xr:uid="{00000000-0005-0000-0000-000076090000}"/>
    <cellStyle name="Millares 16" xfId="513" xr:uid="{00000000-0005-0000-0000-000077090000}"/>
    <cellStyle name="Millares 16 2" xfId="4072" xr:uid="{00000000-0005-0000-0000-000078090000}"/>
    <cellStyle name="Millares 16 3" xfId="4474" xr:uid="{00000000-0005-0000-0000-000079090000}"/>
    <cellStyle name="Millares 17" xfId="624" xr:uid="{00000000-0005-0000-0000-00007A090000}"/>
    <cellStyle name="Millares 17 2" xfId="795" xr:uid="{00000000-0005-0000-0000-00007B090000}"/>
    <cellStyle name="Millares 17 2 2" xfId="4652" xr:uid="{00000000-0005-0000-0000-00007C090000}"/>
    <cellStyle name="Millares 17 3" xfId="4483" xr:uid="{00000000-0005-0000-0000-00007D090000}"/>
    <cellStyle name="Millares 18" xfId="627" xr:uid="{00000000-0005-0000-0000-00007E090000}"/>
    <cellStyle name="Millares 18 2" xfId="798" xr:uid="{00000000-0005-0000-0000-00007F090000}"/>
    <cellStyle name="Millares 18 2 2" xfId="4655" xr:uid="{00000000-0005-0000-0000-000080090000}"/>
    <cellStyle name="Millares 18 3" xfId="4486" xr:uid="{00000000-0005-0000-0000-000081090000}"/>
    <cellStyle name="Millares 19" xfId="634" xr:uid="{00000000-0005-0000-0000-000082090000}"/>
    <cellStyle name="Millares 19 2" xfId="639" xr:uid="{00000000-0005-0000-0000-000083090000}"/>
    <cellStyle name="Millares 19 2 2" xfId="810" xr:uid="{00000000-0005-0000-0000-000084090000}"/>
    <cellStyle name="Millares 19 2 2 2" xfId="4667" xr:uid="{00000000-0005-0000-0000-000085090000}"/>
    <cellStyle name="Millares 19 2 3" xfId="4498" xr:uid="{00000000-0005-0000-0000-000086090000}"/>
    <cellStyle name="Millares 19 3" xfId="805" xr:uid="{00000000-0005-0000-0000-000087090000}"/>
    <cellStyle name="Millares 19 3 2" xfId="4662" xr:uid="{00000000-0005-0000-0000-000088090000}"/>
    <cellStyle name="Millares 19 4" xfId="4493" xr:uid="{00000000-0005-0000-0000-000089090000}"/>
    <cellStyle name="Millares 2" xfId="34" xr:uid="{00000000-0005-0000-0000-00008A090000}"/>
    <cellStyle name="Millares 2 2" xfId="60" xr:uid="{00000000-0005-0000-0000-00008B090000}"/>
    <cellStyle name="Millares 2 2 2" xfId="391" xr:uid="{00000000-0005-0000-0000-00008C090000}"/>
    <cellStyle name="Millares 2 2 2 2" xfId="1886" xr:uid="{00000000-0005-0000-0000-00008D090000}"/>
    <cellStyle name="Millares 2 2 2 2 2" xfId="5341" xr:uid="{00000000-0005-0000-0000-00008E090000}"/>
    <cellStyle name="Millares 2 2 2 3" xfId="3978" xr:uid="{00000000-0005-0000-0000-00008F090000}"/>
    <cellStyle name="Millares 2 2 2 4" xfId="4421" xr:uid="{00000000-0005-0000-0000-000090090000}"/>
    <cellStyle name="Millares 2 2 3" xfId="1887" xr:uid="{00000000-0005-0000-0000-000091090000}"/>
    <cellStyle name="Millares 2 2 3 2" xfId="5342" xr:uid="{00000000-0005-0000-0000-000092090000}"/>
    <cellStyle name="Millares 2 2 4" xfId="3909" xr:uid="{00000000-0005-0000-0000-000093090000}"/>
    <cellStyle name="Millares 2 2 5" xfId="4250" xr:uid="{00000000-0005-0000-0000-000094090000}"/>
    <cellStyle name="Millares 2 3" xfId="361" xr:uid="{00000000-0005-0000-0000-000095090000}"/>
    <cellStyle name="Millares 2 3 2" xfId="1888" xr:uid="{00000000-0005-0000-0000-000096090000}"/>
    <cellStyle name="Millares 2 3 2 2" xfId="5343" xr:uid="{00000000-0005-0000-0000-000097090000}"/>
    <cellStyle name="Millares 2 3 3" xfId="3910" xr:uid="{00000000-0005-0000-0000-000098090000}"/>
    <cellStyle name="Millares 2 3 4" xfId="4403" xr:uid="{00000000-0005-0000-0000-000099090000}"/>
    <cellStyle name="Millares 2 4" xfId="1889" xr:uid="{00000000-0005-0000-0000-00009A090000}"/>
    <cellStyle name="Millares 2 4 2" xfId="5344" xr:uid="{00000000-0005-0000-0000-00009B090000}"/>
    <cellStyle name="Millares 2 5" xfId="3802" xr:uid="{00000000-0005-0000-0000-00009C090000}"/>
    <cellStyle name="Millares 2 6" xfId="4244" xr:uid="{00000000-0005-0000-0000-00009D090000}"/>
    <cellStyle name="Millares 20" xfId="3801" xr:uid="{00000000-0005-0000-0000-00009E090000}"/>
    <cellStyle name="Millares 21" xfId="4243" xr:uid="{00000000-0005-0000-0000-00009F090000}"/>
    <cellStyle name="Millares 22" xfId="7254" xr:uid="{00000000-0005-0000-0000-0000A0090000}"/>
    <cellStyle name="Millares 3" xfId="35" xr:uid="{00000000-0005-0000-0000-0000A1090000}"/>
    <cellStyle name="Millares 3 2" xfId="62" xr:uid="{00000000-0005-0000-0000-0000A2090000}"/>
    <cellStyle name="Millares 3 2 2" xfId="393" xr:uid="{00000000-0005-0000-0000-0000A3090000}"/>
    <cellStyle name="Millares 3 2 2 2" xfId="1890" xr:uid="{00000000-0005-0000-0000-0000A4090000}"/>
    <cellStyle name="Millares 3 2 2 2 2" xfId="5345" xr:uid="{00000000-0005-0000-0000-0000A5090000}"/>
    <cellStyle name="Millares 3 2 2 3" xfId="3980" xr:uid="{00000000-0005-0000-0000-0000A6090000}"/>
    <cellStyle name="Millares 3 2 2 4" xfId="4423" xr:uid="{00000000-0005-0000-0000-0000A7090000}"/>
    <cellStyle name="Millares 3 2 3" xfId="1891" xr:uid="{00000000-0005-0000-0000-0000A8090000}"/>
    <cellStyle name="Millares 3 2 3 2" xfId="5346" xr:uid="{00000000-0005-0000-0000-0000A9090000}"/>
    <cellStyle name="Millares 3 2 4" xfId="3912" xr:uid="{00000000-0005-0000-0000-0000AA090000}"/>
    <cellStyle name="Millares 3 2 5" xfId="4252" xr:uid="{00000000-0005-0000-0000-0000AB090000}"/>
    <cellStyle name="Millares 3 3" xfId="392" xr:uid="{00000000-0005-0000-0000-0000AC090000}"/>
    <cellStyle name="Millares 3 3 2" xfId="1892" xr:uid="{00000000-0005-0000-0000-0000AD090000}"/>
    <cellStyle name="Millares 3 3 2 2" xfId="5347" xr:uid="{00000000-0005-0000-0000-0000AE090000}"/>
    <cellStyle name="Millares 3 3 3" xfId="3979" xr:uid="{00000000-0005-0000-0000-0000AF090000}"/>
    <cellStyle name="Millares 3 3 4" xfId="4422" xr:uid="{00000000-0005-0000-0000-0000B0090000}"/>
    <cellStyle name="Millares 3 4" xfId="362" xr:uid="{00000000-0005-0000-0000-0000B1090000}"/>
    <cellStyle name="Millares 3 4 2" xfId="1893" xr:uid="{00000000-0005-0000-0000-0000B2090000}"/>
    <cellStyle name="Millares 3 4 2 2" xfId="5348" xr:uid="{00000000-0005-0000-0000-0000B3090000}"/>
    <cellStyle name="Millares 3 4 3" xfId="3911" xr:uid="{00000000-0005-0000-0000-0000B4090000}"/>
    <cellStyle name="Millares 3 4 4" xfId="4404" xr:uid="{00000000-0005-0000-0000-0000B5090000}"/>
    <cellStyle name="Millares 3 5" xfId="1894" xr:uid="{00000000-0005-0000-0000-0000B6090000}"/>
    <cellStyle name="Millares 3 5 2" xfId="5349" xr:uid="{00000000-0005-0000-0000-0000B7090000}"/>
    <cellStyle name="Millares 3 6" xfId="3803" xr:uid="{00000000-0005-0000-0000-0000B8090000}"/>
    <cellStyle name="Millares 3 7" xfId="4245" xr:uid="{00000000-0005-0000-0000-0000B9090000}"/>
    <cellStyle name="Millares 4" xfId="36" xr:uid="{00000000-0005-0000-0000-0000BA090000}"/>
    <cellStyle name="Millares 4 2" xfId="169" xr:uid="{00000000-0005-0000-0000-0000BB090000}"/>
    <cellStyle name="Millares 4 2 2" xfId="170" xr:uid="{00000000-0005-0000-0000-0000BC090000}"/>
    <cellStyle name="Millares 4 2 2 2" xfId="1895" xr:uid="{00000000-0005-0000-0000-0000BD090000}"/>
    <cellStyle name="Millares 4 2 2 2 2" xfId="1896" xr:uid="{00000000-0005-0000-0000-0000BE090000}"/>
    <cellStyle name="Millares 4 2 2 2 2 2" xfId="5351" xr:uid="{00000000-0005-0000-0000-0000BF090000}"/>
    <cellStyle name="Millares 4 2 2 2 3" xfId="5350" xr:uid="{00000000-0005-0000-0000-0000C0090000}"/>
    <cellStyle name="Millares 4 2 2 3" xfId="1897" xr:uid="{00000000-0005-0000-0000-0000C1090000}"/>
    <cellStyle name="Millares 4 2 2 3 2" xfId="5352" xr:uid="{00000000-0005-0000-0000-0000C2090000}"/>
    <cellStyle name="Millares 4 2 2 4" xfId="3915" xr:uid="{00000000-0005-0000-0000-0000C3090000}"/>
    <cellStyle name="Millares 4 2 2 5" xfId="4274" xr:uid="{00000000-0005-0000-0000-0000C4090000}"/>
    <cellStyle name="Millares 4 2 3" xfId="1898" xr:uid="{00000000-0005-0000-0000-0000C5090000}"/>
    <cellStyle name="Millares 4 2 3 2" xfId="1899" xr:uid="{00000000-0005-0000-0000-0000C6090000}"/>
    <cellStyle name="Millares 4 2 3 2 2" xfId="5354" xr:uid="{00000000-0005-0000-0000-0000C7090000}"/>
    <cellStyle name="Millares 4 2 3 3" xfId="5353" xr:uid="{00000000-0005-0000-0000-0000C8090000}"/>
    <cellStyle name="Millares 4 2 4" xfId="1900" xr:uid="{00000000-0005-0000-0000-0000C9090000}"/>
    <cellStyle name="Millares 4 2 4 2" xfId="5355" xr:uid="{00000000-0005-0000-0000-0000CA090000}"/>
    <cellStyle name="Millares 4 2 5" xfId="3914" xr:uid="{00000000-0005-0000-0000-0000CB090000}"/>
    <cellStyle name="Millares 4 2 6" xfId="4273" xr:uid="{00000000-0005-0000-0000-0000CC090000}"/>
    <cellStyle name="Millares 4 3" xfId="171" xr:uid="{00000000-0005-0000-0000-0000CD090000}"/>
    <cellStyle name="Millares 4 3 2" xfId="172" xr:uid="{00000000-0005-0000-0000-0000CE090000}"/>
    <cellStyle name="Millares 4 3 2 2" xfId="1901" xr:uid="{00000000-0005-0000-0000-0000CF090000}"/>
    <cellStyle name="Millares 4 3 2 2 2" xfId="1902" xr:uid="{00000000-0005-0000-0000-0000D0090000}"/>
    <cellStyle name="Millares 4 3 2 2 2 2" xfId="5357" xr:uid="{00000000-0005-0000-0000-0000D1090000}"/>
    <cellStyle name="Millares 4 3 2 2 3" xfId="5356" xr:uid="{00000000-0005-0000-0000-0000D2090000}"/>
    <cellStyle name="Millares 4 3 2 3" xfId="1903" xr:uid="{00000000-0005-0000-0000-0000D3090000}"/>
    <cellStyle name="Millares 4 3 2 3 2" xfId="5358" xr:uid="{00000000-0005-0000-0000-0000D4090000}"/>
    <cellStyle name="Millares 4 3 2 4" xfId="3917" xr:uid="{00000000-0005-0000-0000-0000D5090000}"/>
    <cellStyle name="Millares 4 3 2 5" xfId="4276" xr:uid="{00000000-0005-0000-0000-0000D6090000}"/>
    <cellStyle name="Millares 4 3 3" xfId="1904" xr:uid="{00000000-0005-0000-0000-0000D7090000}"/>
    <cellStyle name="Millares 4 3 3 2" xfId="1905" xr:uid="{00000000-0005-0000-0000-0000D8090000}"/>
    <cellStyle name="Millares 4 3 3 2 2" xfId="5360" xr:uid="{00000000-0005-0000-0000-0000D9090000}"/>
    <cellStyle name="Millares 4 3 3 3" xfId="5359" xr:uid="{00000000-0005-0000-0000-0000DA090000}"/>
    <cellStyle name="Millares 4 3 4" xfId="1906" xr:uid="{00000000-0005-0000-0000-0000DB090000}"/>
    <cellStyle name="Millares 4 3 4 2" xfId="5361" xr:uid="{00000000-0005-0000-0000-0000DC090000}"/>
    <cellStyle name="Millares 4 3 5" xfId="3916" xr:uid="{00000000-0005-0000-0000-0000DD090000}"/>
    <cellStyle name="Millares 4 3 6" xfId="4275" xr:uid="{00000000-0005-0000-0000-0000DE090000}"/>
    <cellStyle name="Millares 4 4" xfId="173" xr:uid="{00000000-0005-0000-0000-0000DF090000}"/>
    <cellStyle name="Millares 4 4 2" xfId="1907" xr:uid="{00000000-0005-0000-0000-0000E0090000}"/>
    <cellStyle name="Millares 4 4 2 2" xfId="1908" xr:uid="{00000000-0005-0000-0000-0000E1090000}"/>
    <cellStyle name="Millares 4 4 2 2 2" xfId="5363" xr:uid="{00000000-0005-0000-0000-0000E2090000}"/>
    <cellStyle name="Millares 4 4 2 3" xfId="5362" xr:uid="{00000000-0005-0000-0000-0000E3090000}"/>
    <cellStyle name="Millares 4 4 3" xfId="1909" xr:uid="{00000000-0005-0000-0000-0000E4090000}"/>
    <cellStyle name="Millares 4 4 3 2" xfId="5364" xr:uid="{00000000-0005-0000-0000-0000E5090000}"/>
    <cellStyle name="Millares 4 4 4" xfId="3918" xr:uid="{00000000-0005-0000-0000-0000E6090000}"/>
    <cellStyle name="Millares 4 4 5" xfId="4277" xr:uid="{00000000-0005-0000-0000-0000E7090000}"/>
    <cellStyle name="Millares 4 5" xfId="1910" xr:uid="{00000000-0005-0000-0000-0000E8090000}"/>
    <cellStyle name="Millares 4 5 2" xfId="1911" xr:uid="{00000000-0005-0000-0000-0000E9090000}"/>
    <cellStyle name="Millares 4 5 2 2" xfId="5366" xr:uid="{00000000-0005-0000-0000-0000EA090000}"/>
    <cellStyle name="Millares 4 5 3" xfId="5365" xr:uid="{00000000-0005-0000-0000-0000EB090000}"/>
    <cellStyle name="Millares 4 6" xfId="1912" xr:uid="{00000000-0005-0000-0000-0000EC090000}"/>
    <cellStyle name="Millares 4 6 2" xfId="5367" xr:uid="{00000000-0005-0000-0000-0000ED090000}"/>
    <cellStyle name="Millares 4 7" xfId="3913" xr:uid="{00000000-0005-0000-0000-0000EE090000}"/>
    <cellStyle name="Millares 4 8" xfId="4246" xr:uid="{00000000-0005-0000-0000-0000EF090000}"/>
    <cellStyle name="Millares 5" xfId="61" xr:uid="{00000000-0005-0000-0000-0000F0090000}"/>
    <cellStyle name="Millares 5 2" xfId="71" xr:uid="{00000000-0005-0000-0000-0000F1090000}"/>
    <cellStyle name="Millares 5 2 2" xfId="411" xr:uid="{00000000-0005-0000-0000-0000F2090000}"/>
    <cellStyle name="Millares 5 2 2 2" xfId="1913" xr:uid="{00000000-0005-0000-0000-0000F3090000}"/>
    <cellStyle name="Millares 5 2 2 2 2" xfId="5368" xr:uid="{00000000-0005-0000-0000-0000F4090000}"/>
    <cellStyle name="Millares 5 2 2 3" xfId="3997" xr:uid="{00000000-0005-0000-0000-0000F5090000}"/>
    <cellStyle name="Millares 5 2 2 4" xfId="4429" xr:uid="{00000000-0005-0000-0000-0000F6090000}"/>
    <cellStyle name="Millares 5 2 3" xfId="1914" xr:uid="{00000000-0005-0000-0000-0000F7090000}"/>
    <cellStyle name="Millares 5 2 3 2" xfId="5369" xr:uid="{00000000-0005-0000-0000-0000F8090000}"/>
    <cellStyle name="Millares 5 2 4" xfId="3920" xr:uid="{00000000-0005-0000-0000-0000F9090000}"/>
    <cellStyle name="Millares 5 2 5" xfId="4259" xr:uid="{00000000-0005-0000-0000-0000FA090000}"/>
    <cellStyle name="Millares 5 3" xfId="394" xr:uid="{00000000-0005-0000-0000-0000FB090000}"/>
    <cellStyle name="Millares 5 3 2" xfId="1915" xr:uid="{00000000-0005-0000-0000-0000FC090000}"/>
    <cellStyle name="Millares 5 3 2 2" xfId="5370" xr:uid="{00000000-0005-0000-0000-0000FD090000}"/>
    <cellStyle name="Millares 5 3 3" xfId="3981" xr:uid="{00000000-0005-0000-0000-0000FE090000}"/>
    <cellStyle name="Millares 5 3 4" xfId="4424" xr:uid="{00000000-0005-0000-0000-0000FF090000}"/>
    <cellStyle name="Millares 5 4" xfId="1916" xr:uid="{00000000-0005-0000-0000-0000000A0000}"/>
    <cellStyle name="Millares 5 4 2" xfId="5371" xr:uid="{00000000-0005-0000-0000-0000010A0000}"/>
    <cellStyle name="Millares 5 5" xfId="3919" xr:uid="{00000000-0005-0000-0000-0000020A0000}"/>
    <cellStyle name="Millares 5 6" xfId="4251" xr:uid="{00000000-0005-0000-0000-0000030A0000}"/>
    <cellStyle name="Millares 6" xfId="64" xr:uid="{00000000-0005-0000-0000-0000040A0000}"/>
    <cellStyle name="Millares 6 2" xfId="270" xr:uid="{00000000-0005-0000-0000-0000050A0000}"/>
    <cellStyle name="Millares 6 2 2" xfId="1917" xr:uid="{00000000-0005-0000-0000-0000060A0000}"/>
    <cellStyle name="Millares 6 2 2 2" xfId="5372" xr:uid="{00000000-0005-0000-0000-0000070A0000}"/>
    <cellStyle name="Millares 6 2 3" xfId="3982" xr:uid="{00000000-0005-0000-0000-0000080A0000}"/>
    <cellStyle name="Millares 6 2 4" xfId="4316" xr:uid="{00000000-0005-0000-0000-0000090A0000}"/>
    <cellStyle name="Millares 6 3" xfId="1918" xr:uid="{00000000-0005-0000-0000-00000A0A0000}"/>
    <cellStyle name="Millares 6 3 2" xfId="5373" xr:uid="{00000000-0005-0000-0000-00000B0A0000}"/>
    <cellStyle name="Millares 6 4" xfId="3921" xr:uid="{00000000-0005-0000-0000-00000C0A0000}"/>
    <cellStyle name="Millares 6 5" xfId="4253" xr:uid="{00000000-0005-0000-0000-00000D0A0000}"/>
    <cellStyle name="Millares 7" xfId="70" xr:uid="{00000000-0005-0000-0000-00000E0A0000}"/>
    <cellStyle name="Millares 7 2" xfId="174" xr:uid="{00000000-0005-0000-0000-00000F0A0000}"/>
    <cellStyle name="Millares 7 2 10" xfId="1919" xr:uid="{00000000-0005-0000-0000-0000100A0000}"/>
    <cellStyle name="Millares 7 2 10 2" xfId="1920" xr:uid="{00000000-0005-0000-0000-0000110A0000}"/>
    <cellStyle name="Millares 7 2 10 2 2" xfId="5374" xr:uid="{00000000-0005-0000-0000-0000120A0000}"/>
    <cellStyle name="Millares 7 2 11" xfId="1921" xr:uid="{00000000-0005-0000-0000-0000130A0000}"/>
    <cellStyle name="Millares 7 2 11 2" xfId="5375" xr:uid="{00000000-0005-0000-0000-0000140A0000}"/>
    <cellStyle name="Millares 7 2 12" xfId="3923" xr:uid="{00000000-0005-0000-0000-0000150A0000}"/>
    <cellStyle name="Millares 7 2 13" xfId="4278" xr:uid="{00000000-0005-0000-0000-0000160A0000}"/>
    <cellStyle name="Millares 7 2 2" xfId="280" xr:uid="{00000000-0005-0000-0000-0000170A0000}"/>
    <cellStyle name="Millares 7 2 2 2" xfId="304" xr:uid="{00000000-0005-0000-0000-0000180A0000}"/>
    <cellStyle name="Millares 7 2 2 2 2" xfId="711" xr:uid="{00000000-0005-0000-0000-0000190A0000}"/>
    <cellStyle name="Millares 7 2 2 2 2 2" xfId="4569" xr:uid="{00000000-0005-0000-0000-00001A0A0000}"/>
    <cellStyle name="Millares 7 2 2 2 3" xfId="4350" xr:uid="{00000000-0005-0000-0000-00001B0A0000}"/>
    <cellStyle name="Millares 7 2 2 3" xfId="687" xr:uid="{00000000-0005-0000-0000-00001C0A0000}"/>
    <cellStyle name="Millares 7 2 2 3 2" xfId="4545" xr:uid="{00000000-0005-0000-0000-00001D0A0000}"/>
    <cellStyle name="Millares 7 2 2 4" xfId="4073" xr:uid="{00000000-0005-0000-0000-00001E0A0000}"/>
    <cellStyle name="Millares 7 2 2 5" xfId="4326" xr:uid="{00000000-0005-0000-0000-00001F0A0000}"/>
    <cellStyle name="Millares 7 2 3" xfId="303" xr:uid="{00000000-0005-0000-0000-0000200A0000}"/>
    <cellStyle name="Millares 7 2 3 2" xfId="710" xr:uid="{00000000-0005-0000-0000-0000210A0000}"/>
    <cellStyle name="Millares 7 2 3 2 2" xfId="1922" xr:uid="{00000000-0005-0000-0000-0000220A0000}"/>
    <cellStyle name="Millares 7 2 3 2 2 2" xfId="1923" xr:uid="{00000000-0005-0000-0000-0000230A0000}"/>
    <cellStyle name="Millares 7 2 3 2 2 2 2" xfId="1924" xr:uid="{00000000-0005-0000-0000-0000240A0000}"/>
    <cellStyle name="Millares 7 2 3 2 2 2 2 2" xfId="5377" xr:uid="{00000000-0005-0000-0000-0000250A0000}"/>
    <cellStyle name="Millares 7 2 3 2 2 3" xfId="1925" xr:uid="{00000000-0005-0000-0000-0000260A0000}"/>
    <cellStyle name="Millares 7 2 3 2 2 3 2" xfId="5378" xr:uid="{00000000-0005-0000-0000-0000270A0000}"/>
    <cellStyle name="Millares 7 2 3 2 2 4" xfId="5376" xr:uid="{00000000-0005-0000-0000-0000280A0000}"/>
    <cellStyle name="Millares 7 2 3 2 3" xfId="1926" xr:uid="{00000000-0005-0000-0000-0000290A0000}"/>
    <cellStyle name="Millares 7 2 3 2 3 2" xfId="1927" xr:uid="{00000000-0005-0000-0000-00002A0A0000}"/>
    <cellStyle name="Millares 7 2 3 2 3 2 2" xfId="5379" xr:uid="{00000000-0005-0000-0000-00002B0A0000}"/>
    <cellStyle name="Millares 7 2 3 2 4" xfId="1928" xr:uid="{00000000-0005-0000-0000-00002C0A0000}"/>
    <cellStyle name="Millares 7 2 3 2 4 2" xfId="5380" xr:uid="{00000000-0005-0000-0000-00002D0A0000}"/>
    <cellStyle name="Millares 7 2 3 2 5" xfId="4568" xr:uid="{00000000-0005-0000-0000-00002E0A0000}"/>
    <cellStyle name="Millares 7 2 3 3" xfId="1929" xr:uid="{00000000-0005-0000-0000-00002F0A0000}"/>
    <cellStyle name="Millares 7 2 3 3 2" xfId="1930" xr:uid="{00000000-0005-0000-0000-0000300A0000}"/>
    <cellStyle name="Millares 7 2 3 3 2 2" xfId="1931" xr:uid="{00000000-0005-0000-0000-0000310A0000}"/>
    <cellStyle name="Millares 7 2 3 3 2 2 2" xfId="5382" xr:uid="{00000000-0005-0000-0000-0000320A0000}"/>
    <cellStyle name="Millares 7 2 3 3 3" xfId="1932" xr:uid="{00000000-0005-0000-0000-0000330A0000}"/>
    <cellStyle name="Millares 7 2 3 3 3 2" xfId="5383" xr:uid="{00000000-0005-0000-0000-0000340A0000}"/>
    <cellStyle name="Millares 7 2 3 3 4" xfId="5381" xr:uid="{00000000-0005-0000-0000-0000350A0000}"/>
    <cellStyle name="Millares 7 2 3 4" xfId="1933" xr:uid="{00000000-0005-0000-0000-0000360A0000}"/>
    <cellStyle name="Millares 7 2 3 4 2" xfId="1934" xr:uid="{00000000-0005-0000-0000-0000370A0000}"/>
    <cellStyle name="Millares 7 2 3 4 2 2" xfId="5384" xr:uid="{00000000-0005-0000-0000-0000380A0000}"/>
    <cellStyle name="Millares 7 2 3 5" xfId="1935" xr:uid="{00000000-0005-0000-0000-0000390A0000}"/>
    <cellStyle name="Millares 7 2 3 5 2" xfId="5385" xr:uid="{00000000-0005-0000-0000-00003A0A0000}"/>
    <cellStyle name="Millares 7 2 3 6" xfId="4349" xr:uid="{00000000-0005-0000-0000-00003B0A0000}"/>
    <cellStyle name="Millares 7 2 4" xfId="364" xr:uid="{00000000-0005-0000-0000-00003C0A0000}"/>
    <cellStyle name="Millares 7 2 4 2" xfId="759" xr:uid="{00000000-0005-0000-0000-00003D0A0000}"/>
    <cellStyle name="Millares 7 2 4 2 2" xfId="1936" xr:uid="{00000000-0005-0000-0000-00003E0A0000}"/>
    <cellStyle name="Millares 7 2 4 2 2 2" xfId="1937" xr:uid="{00000000-0005-0000-0000-00003F0A0000}"/>
    <cellStyle name="Millares 7 2 4 2 2 2 2" xfId="1938" xr:uid="{00000000-0005-0000-0000-0000400A0000}"/>
    <cellStyle name="Millares 7 2 4 2 2 2 2 2" xfId="5387" xr:uid="{00000000-0005-0000-0000-0000410A0000}"/>
    <cellStyle name="Millares 7 2 4 2 2 3" xfId="1939" xr:uid="{00000000-0005-0000-0000-0000420A0000}"/>
    <cellStyle name="Millares 7 2 4 2 2 3 2" xfId="5388" xr:uid="{00000000-0005-0000-0000-0000430A0000}"/>
    <cellStyle name="Millares 7 2 4 2 2 4" xfId="5386" xr:uid="{00000000-0005-0000-0000-0000440A0000}"/>
    <cellStyle name="Millares 7 2 4 2 3" xfId="1940" xr:uid="{00000000-0005-0000-0000-0000450A0000}"/>
    <cellStyle name="Millares 7 2 4 2 3 2" xfId="1941" xr:uid="{00000000-0005-0000-0000-0000460A0000}"/>
    <cellStyle name="Millares 7 2 4 2 3 2 2" xfId="5389" xr:uid="{00000000-0005-0000-0000-0000470A0000}"/>
    <cellStyle name="Millares 7 2 4 2 4" xfId="1942" xr:uid="{00000000-0005-0000-0000-0000480A0000}"/>
    <cellStyle name="Millares 7 2 4 2 4 2" xfId="5390" xr:uid="{00000000-0005-0000-0000-0000490A0000}"/>
    <cellStyle name="Millares 7 2 4 2 5" xfId="4617" xr:uid="{00000000-0005-0000-0000-00004A0A0000}"/>
    <cellStyle name="Millares 7 2 4 3" xfId="1943" xr:uid="{00000000-0005-0000-0000-00004B0A0000}"/>
    <cellStyle name="Millares 7 2 4 3 2" xfId="1944" xr:uid="{00000000-0005-0000-0000-00004C0A0000}"/>
    <cellStyle name="Millares 7 2 4 3 2 2" xfId="1945" xr:uid="{00000000-0005-0000-0000-00004D0A0000}"/>
    <cellStyle name="Millares 7 2 4 3 2 2 2" xfId="5392" xr:uid="{00000000-0005-0000-0000-00004E0A0000}"/>
    <cellStyle name="Millares 7 2 4 3 3" xfId="1946" xr:uid="{00000000-0005-0000-0000-00004F0A0000}"/>
    <cellStyle name="Millares 7 2 4 3 3 2" xfId="5393" xr:uid="{00000000-0005-0000-0000-0000500A0000}"/>
    <cellStyle name="Millares 7 2 4 3 4" xfId="5391" xr:uid="{00000000-0005-0000-0000-0000510A0000}"/>
    <cellStyle name="Millares 7 2 4 4" xfId="1947" xr:uid="{00000000-0005-0000-0000-0000520A0000}"/>
    <cellStyle name="Millares 7 2 4 4 2" xfId="1948" xr:uid="{00000000-0005-0000-0000-0000530A0000}"/>
    <cellStyle name="Millares 7 2 4 4 2 2" xfId="5394" xr:uid="{00000000-0005-0000-0000-0000540A0000}"/>
    <cellStyle name="Millares 7 2 4 5" xfId="1949" xr:uid="{00000000-0005-0000-0000-0000550A0000}"/>
    <cellStyle name="Millares 7 2 4 5 2" xfId="5395" xr:uid="{00000000-0005-0000-0000-0000560A0000}"/>
    <cellStyle name="Millares 7 2 4 6" xfId="4406" xr:uid="{00000000-0005-0000-0000-0000570A0000}"/>
    <cellStyle name="Millares 7 2 5" xfId="657" xr:uid="{00000000-0005-0000-0000-0000580A0000}"/>
    <cellStyle name="Millares 7 2 5 2" xfId="1950" xr:uid="{00000000-0005-0000-0000-0000590A0000}"/>
    <cellStyle name="Millares 7 2 5 2 2" xfId="1951" xr:uid="{00000000-0005-0000-0000-00005A0A0000}"/>
    <cellStyle name="Millares 7 2 5 2 2 2" xfId="1952" xr:uid="{00000000-0005-0000-0000-00005B0A0000}"/>
    <cellStyle name="Millares 7 2 5 2 2 2 2" xfId="1953" xr:uid="{00000000-0005-0000-0000-00005C0A0000}"/>
    <cellStyle name="Millares 7 2 5 2 2 2 2 2" xfId="5398" xr:uid="{00000000-0005-0000-0000-00005D0A0000}"/>
    <cellStyle name="Millares 7 2 5 2 2 3" xfId="1954" xr:uid="{00000000-0005-0000-0000-00005E0A0000}"/>
    <cellStyle name="Millares 7 2 5 2 2 3 2" xfId="5399" xr:uid="{00000000-0005-0000-0000-00005F0A0000}"/>
    <cellStyle name="Millares 7 2 5 2 2 4" xfId="5397" xr:uid="{00000000-0005-0000-0000-0000600A0000}"/>
    <cellStyle name="Millares 7 2 5 2 3" xfId="1955" xr:uid="{00000000-0005-0000-0000-0000610A0000}"/>
    <cellStyle name="Millares 7 2 5 2 3 2" xfId="1956" xr:uid="{00000000-0005-0000-0000-0000620A0000}"/>
    <cellStyle name="Millares 7 2 5 2 3 2 2" xfId="5400" xr:uid="{00000000-0005-0000-0000-0000630A0000}"/>
    <cellStyle name="Millares 7 2 5 2 4" xfId="1957" xr:uid="{00000000-0005-0000-0000-0000640A0000}"/>
    <cellStyle name="Millares 7 2 5 2 4 2" xfId="5401" xr:uid="{00000000-0005-0000-0000-0000650A0000}"/>
    <cellStyle name="Millares 7 2 5 2 5" xfId="5396" xr:uid="{00000000-0005-0000-0000-0000660A0000}"/>
    <cellStyle name="Millares 7 2 5 3" xfId="1958" xr:uid="{00000000-0005-0000-0000-0000670A0000}"/>
    <cellStyle name="Millares 7 2 5 3 2" xfId="1959" xr:uid="{00000000-0005-0000-0000-0000680A0000}"/>
    <cellStyle name="Millares 7 2 5 3 2 2" xfId="1960" xr:uid="{00000000-0005-0000-0000-0000690A0000}"/>
    <cellStyle name="Millares 7 2 5 3 2 2 2" xfId="5403" xr:uid="{00000000-0005-0000-0000-00006A0A0000}"/>
    <cellStyle name="Millares 7 2 5 3 3" xfId="1961" xr:uid="{00000000-0005-0000-0000-00006B0A0000}"/>
    <cellStyle name="Millares 7 2 5 3 3 2" xfId="5404" xr:uid="{00000000-0005-0000-0000-00006C0A0000}"/>
    <cellStyle name="Millares 7 2 5 3 4" xfId="5402" xr:uid="{00000000-0005-0000-0000-00006D0A0000}"/>
    <cellStyle name="Millares 7 2 5 4" xfId="1962" xr:uid="{00000000-0005-0000-0000-00006E0A0000}"/>
    <cellStyle name="Millares 7 2 5 4 2" xfId="1963" xr:uid="{00000000-0005-0000-0000-00006F0A0000}"/>
    <cellStyle name="Millares 7 2 5 4 2 2" xfId="5405" xr:uid="{00000000-0005-0000-0000-0000700A0000}"/>
    <cellStyle name="Millares 7 2 5 5" xfId="1964" xr:uid="{00000000-0005-0000-0000-0000710A0000}"/>
    <cellStyle name="Millares 7 2 5 5 2" xfId="5406" xr:uid="{00000000-0005-0000-0000-0000720A0000}"/>
    <cellStyle name="Millares 7 2 5 6" xfId="4515" xr:uid="{00000000-0005-0000-0000-0000730A0000}"/>
    <cellStyle name="Millares 7 2 6" xfId="1965" xr:uid="{00000000-0005-0000-0000-0000740A0000}"/>
    <cellStyle name="Millares 7 2 6 2" xfId="1966" xr:uid="{00000000-0005-0000-0000-0000750A0000}"/>
    <cellStyle name="Millares 7 2 6 2 2" xfId="1967" xr:uid="{00000000-0005-0000-0000-0000760A0000}"/>
    <cellStyle name="Millares 7 2 6 2 2 2" xfId="1968" xr:uid="{00000000-0005-0000-0000-0000770A0000}"/>
    <cellStyle name="Millares 7 2 6 2 2 2 2" xfId="1969" xr:uid="{00000000-0005-0000-0000-0000780A0000}"/>
    <cellStyle name="Millares 7 2 6 2 2 2 2 2" xfId="5410" xr:uid="{00000000-0005-0000-0000-0000790A0000}"/>
    <cellStyle name="Millares 7 2 6 2 2 3" xfId="1970" xr:uid="{00000000-0005-0000-0000-00007A0A0000}"/>
    <cellStyle name="Millares 7 2 6 2 2 3 2" xfId="5411" xr:uid="{00000000-0005-0000-0000-00007B0A0000}"/>
    <cellStyle name="Millares 7 2 6 2 2 4" xfId="5409" xr:uid="{00000000-0005-0000-0000-00007C0A0000}"/>
    <cellStyle name="Millares 7 2 6 2 3" xfId="1971" xr:uid="{00000000-0005-0000-0000-00007D0A0000}"/>
    <cellStyle name="Millares 7 2 6 2 3 2" xfId="1972" xr:uid="{00000000-0005-0000-0000-00007E0A0000}"/>
    <cellStyle name="Millares 7 2 6 2 3 2 2" xfId="5412" xr:uid="{00000000-0005-0000-0000-00007F0A0000}"/>
    <cellStyle name="Millares 7 2 6 2 4" xfId="1973" xr:uid="{00000000-0005-0000-0000-0000800A0000}"/>
    <cellStyle name="Millares 7 2 6 2 4 2" xfId="5413" xr:uid="{00000000-0005-0000-0000-0000810A0000}"/>
    <cellStyle name="Millares 7 2 6 2 5" xfId="5408" xr:uid="{00000000-0005-0000-0000-0000820A0000}"/>
    <cellStyle name="Millares 7 2 6 3" xfId="1974" xr:uid="{00000000-0005-0000-0000-0000830A0000}"/>
    <cellStyle name="Millares 7 2 6 3 2" xfId="1975" xr:uid="{00000000-0005-0000-0000-0000840A0000}"/>
    <cellStyle name="Millares 7 2 6 3 2 2" xfId="1976" xr:uid="{00000000-0005-0000-0000-0000850A0000}"/>
    <cellStyle name="Millares 7 2 6 3 2 2 2" xfId="5415" xr:uid="{00000000-0005-0000-0000-0000860A0000}"/>
    <cellStyle name="Millares 7 2 6 3 3" xfId="1977" xr:uid="{00000000-0005-0000-0000-0000870A0000}"/>
    <cellStyle name="Millares 7 2 6 3 3 2" xfId="5416" xr:uid="{00000000-0005-0000-0000-0000880A0000}"/>
    <cellStyle name="Millares 7 2 6 3 4" xfId="5414" xr:uid="{00000000-0005-0000-0000-0000890A0000}"/>
    <cellStyle name="Millares 7 2 6 4" xfId="1978" xr:uid="{00000000-0005-0000-0000-00008A0A0000}"/>
    <cellStyle name="Millares 7 2 6 4 2" xfId="1979" xr:uid="{00000000-0005-0000-0000-00008B0A0000}"/>
    <cellStyle name="Millares 7 2 6 4 2 2" xfId="5417" xr:uid="{00000000-0005-0000-0000-00008C0A0000}"/>
    <cellStyle name="Millares 7 2 6 5" xfId="1980" xr:uid="{00000000-0005-0000-0000-00008D0A0000}"/>
    <cellStyle name="Millares 7 2 6 5 2" xfId="5418" xr:uid="{00000000-0005-0000-0000-00008E0A0000}"/>
    <cellStyle name="Millares 7 2 6 6" xfId="5407" xr:uid="{00000000-0005-0000-0000-00008F0A0000}"/>
    <cellStyle name="Millares 7 2 7" xfId="1981" xr:uid="{00000000-0005-0000-0000-0000900A0000}"/>
    <cellStyle name="Millares 7 2 7 2" xfId="1982" xr:uid="{00000000-0005-0000-0000-0000910A0000}"/>
    <cellStyle name="Millares 7 2 7 2 2" xfId="1983" xr:uid="{00000000-0005-0000-0000-0000920A0000}"/>
    <cellStyle name="Millares 7 2 7 2 2 2" xfId="1984" xr:uid="{00000000-0005-0000-0000-0000930A0000}"/>
    <cellStyle name="Millares 7 2 7 2 2 2 2" xfId="1985" xr:uid="{00000000-0005-0000-0000-0000940A0000}"/>
    <cellStyle name="Millares 7 2 7 2 2 2 2 2" xfId="5422" xr:uid="{00000000-0005-0000-0000-0000950A0000}"/>
    <cellStyle name="Millares 7 2 7 2 2 3" xfId="1986" xr:uid="{00000000-0005-0000-0000-0000960A0000}"/>
    <cellStyle name="Millares 7 2 7 2 2 3 2" xfId="5423" xr:uid="{00000000-0005-0000-0000-0000970A0000}"/>
    <cellStyle name="Millares 7 2 7 2 2 4" xfId="5421" xr:uid="{00000000-0005-0000-0000-0000980A0000}"/>
    <cellStyle name="Millares 7 2 7 2 3" xfId="1987" xr:uid="{00000000-0005-0000-0000-0000990A0000}"/>
    <cellStyle name="Millares 7 2 7 2 3 2" xfId="1988" xr:uid="{00000000-0005-0000-0000-00009A0A0000}"/>
    <cellStyle name="Millares 7 2 7 2 3 2 2" xfId="5424" xr:uid="{00000000-0005-0000-0000-00009B0A0000}"/>
    <cellStyle name="Millares 7 2 7 2 4" xfId="1989" xr:uid="{00000000-0005-0000-0000-00009C0A0000}"/>
    <cellStyle name="Millares 7 2 7 2 4 2" xfId="5425" xr:uid="{00000000-0005-0000-0000-00009D0A0000}"/>
    <cellStyle name="Millares 7 2 7 2 5" xfId="5420" xr:uid="{00000000-0005-0000-0000-00009E0A0000}"/>
    <cellStyle name="Millares 7 2 7 3" xfId="1990" xr:uid="{00000000-0005-0000-0000-00009F0A0000}"/>
    <cellStyle name="Millares 7 2 7 3 2" xfId="1991" xr:uid="{00000000-0005-0000-0000-0000A00A0000}"/>
    <cellStyle name="Millares 7 2 7 3 2 2" xfId="1992" xr:uid="{00000000-0005-0000-0000-0000A10A0000}"/>
    <cellStyle name="Millares 7 2 7 3 2 2 2" xfId="5427" xr:uid="{00000000-0005-0000-0000-0000A20A0000}"/>
    <cellStyle name="Millares 7 2 7 3 3" xfId="1993" xr:uid="{00000000-0005-0000-0000-0000A30A0000}"/>
    <cellStyle name="Millares 7 2 7 3 3 2" xfId="5428" xr:uid="{00000000-0005-0000-0000-0000A40A0000}"/>
    <cellStyle name="Millares 7 2 7 3 4" xfId="5426" xr:uid="{00000000-0005-0000-0000-0000A50A0000}"/>
    <cellStyle name="Millares 7 2 7 4" xfId="1994" xr:uid="{00000000-0005-0000-0000-0000A60A0000}"/>
    <cellStyle name="Millares 7 2 7 4 2" xfId="1995" xr:uid="{00000000-0005-0000-0000-0000A70A0000}"/>
    <cellStyle name="Millares 7 2 7 4 2 2" xfId="5429" xr:uid="{00000000-0005-0000-0000-0000A80A0000}"/>
    <cellStyle name="Millares 7 2 7 5" xfId="1996" xr:uid="{00000000-0005-0000-0000-0000A90A0000}"/>
    <cellStyle name="Millares 7 2 7 5 2" xfId="5430" xr:uid="{00000000-0005-0000-0000-0000AA0A0000}"/>
    <cellStyle name="Millares 7 2 7 6" xfId="5419" xr:uid="{00000000-0005-0000-0000-0000AB0A0000}"/>
    <cellStyle name="Millares 7 2 8" xfId="1997" xr:uid="{00000000-0005-0000-0000-0000AC0A0000}"/>
    <cellStyle name="Millares 7 2 8 2" xfId="1998" xr:uid="{00000000-0005-0000-0000-0000AD0A0000}"/>
    <cellStyle name="Millares 7 2 8 2 2" xfId="1999" xr:uid="{00000000-0005-0000-0000-0000AE0A0000}"/>
    <cellStyle name="Millares 7 2 8 2 2 2" xfId="2000" xr:uid="{00000000-0005-0000-0000-0000AF0A0000}"/>
    <cellStyle name="Millares 7 2 8 2 2 2 2" xfId="5433" xr:uid="{00000000-0005-0000-0000-0000B00A0000}"/>
    <cellStyle name="Millares 7 2 8 2 3" xfId="2001" xr:uid="{00000000-0005-0000-0000-0000B10A0000}"/>
    <cellStyle name="Millares 7 2 8 2 3 2" xfId="5434" xr:uid="{00000000-0005-0000-0000-0000B20A0000}"/>
    <cellStyle name="Millares 7 2 8 2 4" xfId="5432" xr:uid="{00000000-0005-0000-0000-0000B30A0000}"/>
    <cellStyle name="Millares 7 2 8 3" xfId="2002" xr:uid="{00000000-0005-0000-0000-0000B40A0000}"/>
    <cellStyle name="Millares 7 2 8 3 2" xfId="2003" xr:uid="{00000000-0005-0000-0000-0000B50A0000}"/>
    <cellStyle name="Millares 7 2 8 3 2 2" xfId="5435" xr:uid="{00000000-0005-0000-0000-0000B60A0000}"/>
    <cellStyle name="Millares 7 2 8 4" xfId="2004" xr:uid="{00000000-0005-0000-0000-0000B70A0000}"/>
    <cellStyle name="Millares 7 2 8 4 2" xfId="5436" xr:uid="{00000000-0005-0000-0000-0000B80A0000}"/>
    <cellStyle name="Millares 7 2 8 5" xfId="5431" xr:uid="{00000000-0005-0000-0000-0000B90A0000}"/>
    <cellStyle name="Millares 7 2 9" xfId="2005" xr:uid="{00000000-0005-0000-0000-0000BA0A0000}"/>
    <cellStyle name="Millares 7 2 9 2" xfId="2006" xr:uid="{00000000-0005-0000-0000-0000BB0A0000}"/>
    <cellStyle name="Millares 7 2 9 2 2" xfId="2007" xr:uid="{00000000-0005-0000-0000-0000BC0A0000}"/>
    <cellStyle name="Millares 7 2 9 2 2 2" xfId="5438" xr:uid="{00000000-0005-0000-0000-0000BD0A0000}"/>
    <cellStyle name="Millares 7 2 9 3" xfId="2008" xr:uid="{00000000-0005-0000-0000-0000BE0A0000}"/>
    <cellStyle name="Millares 7 2 9 3 2" xfId="5439" xr:uid="{00000000-0005-0000-0000-0000BF0A0000}"/>
    <cellStyle name="Millares 7 2 9 4" xfId="5437" xr:uid="{00000000-0005-0000-0000-0000C00A0000}"/>
    <cellStyle name="Millares 7 3" xfId="275" xr:uid="{00000000-0005-0000-0000-0000C10A0000}"/>
    <cellStyle name="Millares 7 3 2" xfId="305" xr:uid="{00000000-0005-0000-0000-0000C20A0000}"/>
    <cellStyle name="Millares 7 3 2 2" xfId="712" xr:uid="{00000000-0005-0000-0000-0000C30A0000}"/>
    <cellStyle name="Millares 7 3 2 2 2" xfId="4570" xr:uid="{00000000-0005-0000-0000-0000C40A0000}"/>
    <cellStyle name="Millares 7 3 2 3" xfId="4351" xr:uid="{00000000-0005-0000-0000-0000C50A0000}"/>
    <cellStyle name="Millares 7 3 3" xfId="395" xr:uid="{00000000-0005-0000-0000-0000C60A0000}"/>
    <cellStyle name="Millares 7 3 3 2" xfId="4425" xr:uid="{00000000-0005-0000-0000-0000C70A0000}"/>
    <cellStyle name="Millares 7 3 4" xfId="682" xr:uid="{00000000-0005-0000-0000-0000C80A0000}"/>
    <cellStyle name="Millares 7 3 4 2" xfId="4540" xr:uid="{00000000-0005-0000-0000-0000C90A0000}"/>
    <cellStyle name="Millares 7 3 5" xfId="3983" xr:uid="{00000000-0005-0000-0000-0000CA0A0000}"/>
    <cellStyle name="Millares 7 3 6" xfId="4321" xr:uid="{00000000-0005-0000-0000-0000CB0A0000}"/>
    <cellStyle name="Millares 7 4" xfId="302" xr:uid="{00000000-0005-0000-0000-0000CC0A0000}"/>
    <cellStyle name="Millares 7 4 2" xfId="709" xr:uid="{00000000-0005-0000-0000-0000CD0A0000}"/>
    <cellStyle name="Millares 7 4 2 2" xfId="4567" xr:uid="{00000000-0005-0000-0000-0000CE0A0000}"/>
    <cellStyle name="Millares 7 4 3" xfId="4348" xr:uid="{00000000-0005-0000-0000-0000CF0A0000}"/>
    <cellStyle name="Millares 7 5" xfId="363" xr:uid="{00000000-0005-0000-0000-0000D00A0000}"/>
    <cellStyle name="Millares 7 5 2" xfId="4405" xr:uid="{00000000-0005-0000-0000-0000D10A0000}"/>
    <cellStyle name="Millares 7 6" xfId="652" xr:uid="{00000000-0005-0000-0000-0000D20A0000}"/>
    <cellStyle name="Millares 7 6 2" xfId="4510" xr:uid="{00000000-0005-0000-0000-0000D30A0000}"/>
    <cellStyle name="Millares 7 7" xfId="3922" xr:uid="{00000000-0005-0000-0000-0000D40A0000}"/>
    <cellStyle name="Millares 7 8" xfId="4258" xr:uid="{00000000-0005-0000-0000-0000D50A0000}"/>
    <cellStyle name="Millares 8" xfId="175" xr:uid="{00000000-0005-0000-0000-0000D60A0000}"/>
    <cellStyle name="Millares 8 2" xfId="176" xr:uid="{00000000-0005-0000-0000-0000D70A0000}"/>
    <cellStyle name="Millares 8 2 2" xfId="2009" xr:uid="{00000000-0005-0000-0000-0000D80A0000}"/>
    <cellStyle name="Millares 8 2 2 2" xfId="2010" xr:uid="{00000000-0005-0000-0000-0000D90A0000}"/>
    <cellStyle name="Millares 8 2 2 2 2" xfId="5441" xr:uid="{00000000-0005-0000-0000-0000DA0A0000}"/>
    <cellStyle name="Millares 8 2 2 3" xfId="5440" xr:uid="{00000000-0005-0000-0000-0000DB0A0000}"/>
    <cellStyle name="Millares 8 2 3" xfId="2011" xr:uid="{00000000-0005-0000-0000-0000DC0A0000}"/>
    <cellStyle name="Millares 8 2 3 2" xfId="5442" xr:uid="{00000000-0005-0000-0000-0000DD0A0000}"/>
    <cellStyle name="Millares 8 2 4" xfId="3925" xr:uid="{00000000-0005-0000-0000-0000DE0A0000}"/>
    <cellStyle name="Millares 8 2 5" xfId="4280" xr:uid="{00000000-0005-0000-0000-0000DF0A0000}"/>
    <cellStyle name="Millares 8 3" xfId="177" xr:uid="{00000000-0005-0000-0000-0000E00A0000}"/>
    <cellStyle name="Millares 8 3 2" xfId="2012" xr:uid="{00000000-0005-0000-0000-0000E10A0000}"/>
    <cellStyle name="Millares 8 3 2 2" xfId="2013" xr:uid="{00000000-0005-0000-0000-0000E20A0000}"/>
    <cellStyle name="Millares 8 3 2 2 2" xfId="5443" xr:uid="{00000000-0005-0000-0000-0000E30A0000}"/>
    <cellStyle name="Millares 8 3 3" xfId="2014" xr:uid="{00000000-0005-0000-0000-0000E40A0000}"/>
    <cellStyle name="Millares 8 3 3 2" xfId="5444" xr:uid="{00000000-0005-0000-0000-0000E50A0000}"/>
    <cellStyle name="Millares 8 4" xfId="2015" xr:uid="{00000000-0005-0000-0000-0000E60A0000}"/>
    <cellStyle name="Millares 8 4 2" xfId="2016" xr:uid="{00000000-0005-0000-0000-0000E70A0000}"/>
    <cellStyle name="Millares 8 4 2 2" xfId="5446" xr:uid="{00000000-0005-0000-0000-0000E80A0000}"/>
    <cellStyle name="Millares 8 4 3" xfId="5445" xr:uid="{00000000-0005-0000-0000-0000E90A0000}"/>
    <cellStyle name="Millares 8 5" xfId="2017" xr:uid="{00000000-0005-0000-0000-0000EA0A0000}"/>
    <cellStyle name="Millares 8 5 2" xfId="5447" xr:uid="{00000000-0005-0000-0000-0000EB0A0000}"/>
    <cellStyle name="Millares 8 6" xfId="3924" xr:uid="{00000000-0005-0000-0000-0000EC0A0000}"/>
    <cellStyle name="Millares 8 7" xfId="4279" xr:uid="{00000000-0005-0000-0000-0000ED0A0000}"/>
    <cellStyle name="Millares 9" xfId="178" xr:uid="{00000000-0005-0000-0000-0000EE0A0000}"/>
    <cellStyle name="Millares 9 2" xfId="396" xr:uid="{00000000-0005-0000-0000-0000EF0A0000}"/>
    <cellStyle name="Millares 9 2 2" xfId="2018" xr:uid="{00000000-0005-0000-0000-0000F00A0000}"/>
    <cellStyle name="Millares 9 2 2 2" xfId="5448" xr:uid="{00000000-0005-0000-0000-0000F10A0000}"/>
    <cellStyle name="Millares 9 3" xfId="2019" xr:uid="{00000000-0005-0000-0000-0000F20A0000}"/>
    <cellStyle name="Millares 9 3 2" xfId="5449" xr:uid="{00000000-0005-0000-0000-0000F30A0000}"/>
    <cellStyle name="Millares_ACADÉMICOS 2003-2007 v2" xfId="821" xr:uid="{00000000-0005-0000-0000-0000F40A0000}"/>
    <cellStyle name="Moneda" xfId="4211" builtinId="4"/>
    <cellStyle name="Moneda 2" xfId="37" xr:uid="{00000000-0005-0000-0000-0000F60A0000}"/>
    <cellStyle name="Moneda 2 2" xfId="179" xr:uid="{00000000-0005-0000-0000-0000F70A0000}"/>
    <cellStyle name="Moneda 2 2 2" xfId="180" xr:uid="{00000000-0005-0000-0000-0000F80A0000}"/>
    <cellStyle name="Moneda 2 2 2 2" xfId="2020" xr:uid="{00000000-0005-0000-0000-0000F90A0000}"/>
    <cellStyle name="Moneda 2 2 2 2 2" xfId="2021" xr:uid="{00000000-0005-0000-0000-0000FA0A0000}"/>
    <cellStyle name="Moneda 2 2 2 2 2 2" xfId="5451" xr:uid="{00000000-0005-0000-0000-0000FB0A0000}"/>
    <cellStyle name="Moneda 2 2 2 2 3" xfId="5450" xr:uid="{00000000-0005-0000-0000-0000FC0A0000}"/>
    <cellStyle name="Moneda 2 2 2 3" xfId="2022" xr:uid="{00000000-0005-0000-0000-0000FD0A0000}"/>
    <cellStyle name="Moneda 2 2 2 3 2" xfId="5452" xr:uid="{00000000-0005-0000-0000-0000FE0A0000}"/>
    <cellStyle name="Moneda 2 2 2 4" xfId="3928" xr:uid="{00000000-0005-0000-0000-0000FF0A0000}"/>
    <cellStyle name="Moneda 2 2 2 5" xfId="4282" xr:uid="{00000000-0005-0000-0000-0000000B0000}"/>
    <cellStyle name="Moneda 2 2 3" xfId="2023" xr:uid="{00000000-0005-0000-0000-0000010B0000}"/>
    <cellStyle name="Moneda 2 2 3 2" xfId="2024" xr:uid="{00000000-0005-0000-0000-0000020B0000}"/>
    <cellStyle name="Moneda 2 2 3 2 2" xfId="5454" xr:uid="{00000000-0005-0000-0000-0000030B0000}"/>
    <cellStyle name="Moneda 2 2 3 3" xfId="5453" xr:uid="{00000000-0005-0000-0000-0000040B0000}"/>
    <cellStyle name="Moneda 2 2 4" xfId="2025" xr:uid="{00000000-0005-0000-0000-0000050B0000}"/>
    <cellStyle name="Moneda 2 2 4 2" xfId="5455" xr:uid="{00000000-0005-0000-0000-0000060B0000}"/>
    <cellStyle name="Moneda 2 2 5" xfId="3927" xr:uid="{00000000-0005-0000-0000-0000070B0000}"/>
    <cellStyle name="Moneda 2 2 6" xfId="4281" xr:uid="{00000000-0005-0000-0000-0000080B0000}"/>
    <cellStyle name="Moneda 2 3" xfId="181" xr:uid="{00000000-0005-0000-0000-0000090B0000}"/>
    <cellStyle name="Moneda 2 3 2" xfId="182" xr:uid="{00000000-0005-0000-0000-00000A0B0000}"/>
    <cellStyle name="Moneda 2 3 2 2" xfId="2026" xr:uid="{00000000-0005-0000-0000-00000B0B0000}"/>
    <cellStyle name="Moneda 2 3 2 2 2" xfId="2027" xr:uid="{00000000-0005-0000-0000-00000C0B0000}"/>
    <cellStyle name="Moneda 2 3 2 2 2 2" xfId="5457" xr:uid="{00000000-0005-0000-0000-00000D0B0000}"/>
    <cellStyle name="Moneda 2 3 2 2 3" xfId="5456" xr:uid="{00000000-0005-0000-0000-00000E0B0000}"/>
    <cellStyle name="Moneda 2 3 2 3" xfId="2028" xr:uid="{00000000-0005-0000-0000-00000F0B0000}"/>
    <cellStyle name="Moneda 2 3 2 3 2" xfId="5458" xr:uid="{00000000-0005-0000-0000-0000100B0000}"/>
    <cellStyle name="Moneda 2 3 2 4" xfId="3930" xr:uid="{00000000-0005-0000-0000-0000110B0000}"/>
    <cellStyle name="Moneda 2 3 2 5" xfId="4284" xr:uid="{00000000-0005-0000-0000-0000120B0000}"/>
    <cellStyle name="Moneda 2 3 3" xfId="2029" xr:uid="{00000000-0005-0000-0000-0000130B0000}"/>
    <cellStyle name="Moneda 2 3 3 2" xfId="2030" xr:uid="{00000000-0005-0000-0000-0000140B0000}"/>
    <cellStyle name="Moneda 2 3 3 2 2" xfId="5460" xr:uid="{00000000-0005-0000-0000-0000150B0000}"/>
    <cellStyle name="Moneda 2 3 3 3" xfId="5459" xr:uid="{00000000-0005-0000-0000-0000160B0000}"/>
    <cellStyle name="Moneda 2 3 4" xfId="2031" xr:uid="{00000000-0005-0000-0000-0000170B0000}"/>
    <cellStyle name="Moneda 2 3 4 2" xfId="5461" xr:uid="{00000000-0005-0000-0000-0000180B0000}"/>
    <cellStyle name="Moneda 2 3 5" xfId="3929" xr:uid="{00000000-0005-0000-0000-0000190B0000}"/>
    <cellStyle name="Moneda 2 3 6" xfId="4283" xr:uid="{00000000-0005-0000-0000-00001A0B0000}"/>
    <cellStyle name="Moneda 2 4" xfId="183" xr:uid="{00000000-0005-0000-0000-00001B0B0000}"/>
    <cellStyle name="Moneda 2 4 2" xfId="2032" xr:uid="{00000000-0005-0000-0000-00001C0B0000}"/>
    <cellStyle name="Moneda 2 4 2 2" xfId="2033" xr:uid="{00000000-0005-0000-0000-00001D0B0000}"/>
    <cellStyle name="Moneda 2 4 2 2 2" xfId="5463" xr:uid="{00000000-0005-0000-0000-00001E0B0000}"/>
    <cellStyle name="Moneda 2 4 2 3" xfId="5462" xr:uid="{00000000-0005-0000-0000-00001F0B0000}"/>
    <cellStyle name="Moneda 2 4 3" xfId="2034" xr:uid="{00000000-0005-0000-0000-0000200B0000}"/>
    <cellStyle name="Moneda 2 4 3 2" xfId="5464" xr:uid="{00000000-0005-0000-0000-0000210B0000}"/>
    <cellStyle name="Moneda 2 4 4" xfId="3931" xr:uid="{00000000-0005-0000-0000-0000220B0000}"/>
    <cellStyle name="Moneda 2 4 5" xfId="4285" xr:uid="{00000000-0005-0000-0000-0000230B0000}"/>
    <cellStyle name="Moneda 2 5" xfId="2035" xr:uid="{00000000-0005-0000-0000-0000240B0000}"/>
    <cellStyle name="Moneda 2 5 2" xfId="2036" xr:uid="{00000000-0005-0000-0000-0000250B0000}"/>
    <cellStyle name="Moneda 2 5 2 2" xfId="5466" xr:uid="{00000000-0005-0000-0000-0000260B0000}"/>
    <cellStyle name="Moneda 2 5 3" xfId="5465" xr:uid="{00000000-0005-0000-0000-0000270B0000}"/>
    <cellStyle name="Moneda 2 6" xfId="2037" xr:uid="{00000000-0005-0000-0000-0000280B0000}"/>
    <cellStyle name="Moneda 2 6 2" xfId="2038" xr:uid="{00000000-0005-0000-0000-0000290B0000}"/>
    <cellStyle name="Moneda 2 6 2 2" xfId="5468" xr:uid="{00000000-0005-0000-0000-00002A0B0000}"/>
    <cellStyle name="Moneda 2 6 3" xfId="5467" xr:uid="{00000000-0005-0000-0000-00002B0B0000}"/>
    <cellStyle name="Moneda 2 7" xfId="2039" xr:uid="{00000000-0005-0000-0000-00002C0B0000}"/>
    <cellStyle name="Moneda 2 7 2" xfId="5469" xr:uid="{00000000-0005-0000-0000-00002D0B0000}"/>
    <cellStyle name="Moneda 2 8" xfId="3926" xr:uid="{00000000-0005-0000-0000-00002E0B0000}"/>
    <cellStyle name="Moneda 2 9" xfId="4247" xr:uid="{00000000-0005-0000-0000-00002F0B0000}"/>
    <cellStyle name="Moneda 3" xfId="184" xr:uid="{00000000-0005-0000-0000-0000300B0000}"/>
    <cellStyle name="Moneda 3 2" xfId="397" xr:uid="{00000000-0005-0000-0000-0000310B0000}"/>
    <cellStyle name="Moneda 3 2 2" xfId="2040" xr:uid="{00000000-0005-0000-0000-0000320B0000}"/>
    <cellStyle name="Moneda 3 2 2 2" xfId="5470" xr:uid="{00000000-0005-0000-0000-0000330B0000}"/>
    <cellStyle name="Moneda 3 2 3" xfId="3984" xr:uid="{00000000-0005-0000-0000-0000340B0000}"/>
    <cellStyle name="Moneda 3 2 4" xfId="4426" xr:uid="{00000000-0005-0000-0000-0000350B0000}"/>
    <cellStyle name="Moneda 3 3" xfId="2041" xr:uid="{00000000-0005-0000-0000-0000360B0000}"/>
    <cellStyle name="Moneda 3 3 2" xfId="5471" xr:uid="{00000000-0005-0000-0000-0000370B0000}"/>
    <cellStyle name="Moneda 3 4" xfId="3932" xr:uid="{00000000-0005-0000-0000-0000380B0000}"/>
    <cellStyle name="Moneda 3 5" xfId="4286" xr:uid="{00000000-0005-0000-0000-0000390B0000}"/>
    <cellStyle name="Moneda 4" xfId="185" xr:uid="{00000000-0005-0000-0000-00003A0B0000}"/>
    <cellStyle name="Moneda 4 2" xfId="186" xr:uid="{00000000-0005-0000-0000-00003B0B0000}"/>
    <cellStyle name="Moneda 4 2 2" xfId="2042" xr:uid="{00000000-0005-0000-0000-00003C0B0000}"/>
    <cellStyle name="Moneda 4 2 2 2" xfId="2043" xr:uid="{00000000-0005-0000-0000-00003D0B0000}"/>
    <cellStyle name="Moneda 4 2 2 2 2" xfId="5472" xr:uid="{00000000-0005-0000-0000-00003E0B0000}"/>
    <cellStyle name="Moneda 4 2 3" xfId="2044" xr:uid="{00000000-0005-0000-0000-00003F0B0000}"/>
    <cellStyle name="Moneda 4 2 3 2" xfId="5473" xr:uid="{00000000-0005-0000-0000-0000400B0000}"/>
    <cellStyle name="Moneda 4 3" xfId="2045" xr:uid="{00000000-0005-0000-0000-0000410B0000}"/>
    <cellStyle name="Moneda 4 3 2" xfId="2046" xr:uid="{00000000-0005-0000-0000-0000420B0000}"/>
    <cellStyle name="Moneda 4 3 2 2" xfId="5474" xr:uid="{00000000-0005-0000-0000-0000430B0000}"/>
    <cellStyle name="Moneda 4 4" xfId="2047" xr:uid="{00000000-0005-0000-0000-0000440B0000}"/>
    <cellStyle name="Moneda 4 4 2" xfId="5475" xr:uid="{00000000-0005-0000-0000-0000450B0000}"/>
    <cellStyle name="Moneda 5" xfId="257" xr:uid="{00000000-0005-0000-0000-0000460B0000}"/>
    <cellStyle name="Moneda 5 2" xfId="2048" xr:uid="{00000000-0005-0000-0000-0000470B0000}"/>
    <cellStyle name="Moneda 5 2 2" xfId="2049" xr:uid="{00000000-0005-0000-0000-0000480B0000}"/>
    <cellStyle name="Moneda 5 2 2 2" xfId="2050" xr:uid="{00000000-0005-0000-0000-0000490B0000}"/>
    <cellStyle name="Moneda 5 2 2 2 2" xfId="2051" xr:uid="{00000000-0005-0000-0000-00004A0B0000}"/>
    <cellStyle name="Moneda 5 2 2 2 2 2" xfId="2052" xr:uid="{00000000-0005-0000-0000-00004B0B0000}"/>
    <cellStyle name="Moneda 5 2 2 2 2 2 2" xfId="5480" xr:uid="{00000000-0005-0000-0000-00004C0B0000}"/>
    <cellStyle name="Moneda 5 2 2 2 2 3" xfId="5479" xr:uid="{00000000-0005-0000-0000-00004D0B0000}"/>
    <cellStyle name="Moneda 5 2 2 2 3" xfId="2053" xr:uid="{00000000-0005-0000-0000-00004E0B0000}"/>
    <cellStyle name="Moneda 5 2 2 2 3 2" xfId="5481" xr:uid="{00000000-0005-0000-0000-00004F0B0000}"/>
    <cellStyle name="Moneda 5 2 2 2 4" xfId="5478" xr:uid="{00000000-0005-0000-0000-0000500B0000}"/>
    <cellStyle name="Moneda 5 2 2 3" xfId="2054" xr:uid="{00000000-0005-0000-0000-0000510B0000}"/>
    <cellStyle name="Moneda 5 2 2 3 2" xfId="2055" xr:uid="{00000000-0005-0000-0000-0000520B0000}"/>
    <cellStyle name="Moneda 5 2 2 3 2 2" xfId="5483" xr:uid="{00000000-0005-0000-0000-0000530B0000}"/>
    <cellStyle name="Moneda 5 2 2 3 3" xfId="5482" xr:uid="{00000000-0005-0000-0000-0000540B0000}"/>
    <cellStyle name="Moneda 5 2 2 4" xfId="2056" xr:uid="{00000000-0005-0000-0000-0000550B0000}"/>
    <cellStyle name="Moneda 5 2 2 4 2" xfId="5484" xr:uid="{00000000-0005-0000-0000-0000560B0000}"/>
    <cellStyle name="Moneda 5 2 2 5" xfId="5477" xr:uid="{00000000-0005-0000-0000-0000570B0000}"/>
    <cellStyle name="Moneda 5 2 3" xfId="2057" xr:uid="{00000000-0005-0000-0000-0000580B0000}"/>
    <cellStyle name="Moneda 5 2 3 2" xfId="2058" xr:uid="{00000000-0005-0000-0000-0000590B0000}"/>
    <cellStyle name="Moneda 5 2 3 2 2" xfId="2059" xr:uid="{00000000-0005-0000-0000-00005A0B0000}"/>
    <cellStyle name="Moneda 5 2 3 2 2 2" xfId="5487" xr:uid="{00000000-0005-0000-0000-00005B0B0000}"/>
    <cellStyle name="Moneda 5 2 3 2 3" xfId="5486" xr:uid="{00000000-0005-0000-0000-00005C0B0000}"/>
    <cellStyle name="Moneda 5 2 3 3" xfId="2060" xr:uid="{00000000-0005-0000-0000-00005D0B0000}"/>
    <cellStyle name="Moneda 5 2 3 3 2" xfId="5488" xr:uid="{00000000-0005-0000-0000-00005E0B0000}"/>
    <cellStyle name="Moneda 5 2 3 4" xfId="5485" xr:uid="{00000000-0005-0000-0000-00005F0B0000}"/>
    <cellStyle name="Moneda 5 2 4" xfId="2061" xr:uid="{00000000-0005-0000-0000-0000600B0000}"/>
    <cellStyle name="Moneda 5 2 4 2" xfId="2062" xr:uid="{00000000-0005-0000-0000-0000610B0000}"/>
    <cellStyle name="Moneda 5 2 4 2 2" xfId="5490" xr:uid="{00000000-0005-0000-0000-0000620B0000}"/>
    <cellStyle name="Moneda 5 2 4 3" xfId="5489" xr:uid="{00000000-0005-0000-0000-0000630B0000}"/>
    <cellStyle name="Moneda 5 2 5" xfId="2063" xr:uid="{00000000-0005-0000-0000-0000640B0000}"/>
    <cellStyle name="Moneda 5 2 5 2" xfId="5491" xr:uid="{00000000-0005-0000-0000-0000650B0000}"/>
    <cellStyle name="Moneda 5 2 6" xfId="5476" xr:uid="{00000000-0005-0000-0000-0000660B0000}"/>
    <cellStyle name="Moneda 5 3" xfId="2064" xr:uid="{00000000-0005-0000-0000-0000670B0000}"/>
    <cellStyle name="Moneda 5 3 2" xfId="2065" xr:uid="{00000000-0005-0000-0000-0000680B0000}"/>
    <cellStyle name="Moneda 5 3 2 2" xfId="2066" xr:uid="{00000000-0005-0000-0000-0000690B0000}"/>
    <cellStyle name="Moneda 5 3 2 2 2" xfId="2067" xr:uid="{00000000-0005-0000-0000-00006A0B0000}"/>
    <cellStyle name="Moneda 5 3 2 2 2 2" xfId="5495" xr:uid="{00000000-0005-0000-0000-00006B0B0000}"/>
    <cellStyle name="Moneda 5 3 2 2 3" xfId="5494" xr:uid="{00000000-0005-0000-0000-00006C0B0000}"/>
    <cellStyle name="Moneda 5 3 2 3" xfId="2068" xr:uid="{00000000-0005-0000-0000-00006D0B0000}"/>
    <cellStyle name="Moneda 5 3 2 3 2" xfId="5496" xr:uid="{00000000-0005-0000-0000-00006E0B0000}"/>
    <cellStyle name="Moneda 5 3 2 4" xfId="5493" xr:uid="{00000000-0005-0000-0000-00006F0B0000}"/>
    <cellStyle name="Moneda 5 3 3" xfId="2069" xr:uid="{00000000-0005-0000-0000-0000700B0000}"/>
    <cellStyle name="Moneda 5 3 3 2" xfId="2070" xr:uid="{00000000-0005-0000-0000-0000710B0000}"/>
    <cellStyle name="Moneda 5 3 3 2 2" xfId="5498" xr:uid="{00000000-0005-0000-0000-0000720B0000}"/>
    <cellStyle name="Moneda 5 3 3 3" xfId="5497" xr:uid="{00000000-0005-0000-0000-0000730B0000}"/>
    <cellStyle name="Moneda 5 3 4" xfId="2071" xr:uid="{00000000-0005-0000-0000-0000740B0000}"/>
    <cellStyle name="Moneda 5 3 4 2" xfId="5499" xr:uid="{00000000-0005-0000-0000-0000750B0000}"/>
    <cellStyle name="Moneda 5 3 5" xfId="5492" xr:uid="{00000000-0005-0000-0000-0000760B0000}"/>
    <cellStyle name="Moneda 5 4" xfId="2072" xr:uid="{00000000-0005-0000-0000-0000770B0000}"/>
    <cellStyle name="Moneda 5 4 2" xfId="2073" xr:uid="{00000000-0005-0000-0000-0000780B0000}"/>
    <cellStyle name="Moneda 5 4 2 2" xfId="5501" xr:uid="{00000000-0005-0000-0000-0000790B0000}"/>
    <cellStyle name="Moneda 5 4 3" xfId="5500" xr:uid="{00000000-0005-0000-0000-00007A0B0000}"/>
    <cellStyle name="Moneda 5 5" xfId="2074" xr:uid="{00000000-0005-0000-0000-00007B0B0000}"/>
    <cellStyle name="Moneda 5 5 2" xfId="5502" xr:uid="{00000000-0005-0000-0000-00007C0B0000}"/>
    <cellStyle name="Moneda 5 6" xfId="4074" xr:uid="{00000000-0005-0000-0000-00007D0B0000}"/>
    <cellStyle name="Moneda 5 7" xfId="4312" xr:uid="{00000000-0005-0000-0000-00007E0B0000}"/>
    <cellStyle name="Moneda 6" xfId="2075" xr:uid="{00000000-0005-0000-0000-00007F0B0000}"/>
    <cellStyle name="Moneda 6 2" xfId="2076" xr:uid="{00000000-0005-0000-0000-0000800B0000}"/>
    <cellStyle name="Moneda 6 2 2" xfId="5504" xr:uid="{00000000-0005-0000-0000-0000810B0000}"/>
    <cellStyle name="Moneda 6 3" xfId="5503" xr:uid="{00000000-0005-0000-0000-0000820B0000}"/>
    <cellStyle name="Moneda 7" xfId="2077" xr:uid="{00000000-0005-0000-0000-0000830B0000}"/>
    <cellStyle name="Moneda 7 2" xfId="2078" xr:uid="{00000000-0005-0000-0000-0000840B0000}"/>
    <cellStyle name="Moneda 7 2 2" xfId="2079" xr:uid="{00000000-0005-0000-0000-0000850B0000}"/>
    <cellStyle name="Moneda 7 2 2 2" xfId="2080" xr:uid="{00000000-0005-0000-0000-0000860B0000}"/>
    <cellStyle name="Moneda 7 2 2 2 2" xfId="5508" xr:uid="{00000000-0005-0000-0000-0000870B0000}"/>
    <cellStyle name="Moneda 7 2 2 3" xfId="5507" xr:uid="{00000000-0005-0000-0000-0000880B0000}"/>
    <cellStyle name="Moneda 7 2 3" xfId="2081" xr:uid="{00000000-0005-0000-0000-0000890B0000}"/>
    <cellStyle name="Moneda 7 2 3 2" xfId="5509" xr:uid="{00000000-0005-0000-0000-00008A0B0000}"/>
    <cellStyle name="Moneda 7 2 4" xfId="5506" xr:uid="{00000000-0005-0000-0000-00008B0B0000}"/>
    <cellStyle name="Moneda 7 3" xfId="2082" xr:uid="{00000000-0005-0000-0000-00008C0B0000}"/>
    <cellStyle name="Moneda 7 3 2" xfId="2083" xr:uid="{00000000-0005-0000-0000-00008D0B0000}"/>
    <cellStyle name="Moneda 7 3 2 2" xfId="5511" xr:uid="{00000000-0005-0000-0000-00008E0B0000}"/>
    <cellStyle name="Moneda 7 3 3" xfId="5510" xr:uid="{00000000-0005-0000-0000-00008F0B0000}"/>
    <cellStyle name="Moneda 7 4" xfId="2084" xr:uid="{00000000-0005-0000-0000-0000900B0000}"/>
    <cellStyle name="Moneda 7 4 2" xfId="5512" xr:uid="{00000000-0005-0000-0000-0000910B0000}"/>
    <cellStyle name="Moneda 7 5" xfId="5505" xr:uid="{00000000-0005-0000-0000-0000920B0000}"/>
    <cellStyle name="Moneda 8" xfId="2085" xr:uid="{00000000-0005-0000-0000-0000930B0000}"/>
    <cellStyle name="Moneda 8 2" xfId="2086" xr:uid="{00000000-0005-0000-0000-0000940B0000}"/>
    <cellStyle name="Moneda 8 2 2" xfId="5514" xr:uid="{00000000-0005-0000-0000-0000950B0000}"/>
    <cellStyle name="Moneda 8 3" xfId="5513" xr:uid="{00000000-0005-0000-0000-0000960B0000}"/>
    <cellStyle name="Moneda 9" xfId="7227" xr:uid="{00000000-0005-0000-0000-0000970B0000}"/>
    <cellStyle name="Neutral" xfId="38" builtinId="28" customBuiltin="1"/>
    <cellStyle name="Neutral 2" xfId="187" xr:uid="{00000000-0005-0000-0000-0000990B0000}"/>
    <cellStyle name="Neutral 2 2" xfId="3933" xr:uid="{00000000-0005-0000-0000-00009A0B0000}"/>
    <cellStyle name="Neutral 3" xfId="258" xr:uid="{00000000-0005-0000-0000-00009B0B0000}"/>
    <cellStyle name="Normal" xfId="0" builtinId="0"/>
    <cellStyle name="Normal - Modelo1" xfId="2087" xr:uid="{00000000-0005-0000-0000-00009D0B0000}"/>
    <cellStyle name="Normal - Modelo2" xfId="2088" xr:uid="{00000000-0005-0000-0000-00009E0B0000}"/>
    <cellStyle name="Normal - Modelo3" xfId="2089" xr:uid="{00000000-0005-0000-0000-00009F0B0000}"/>
    <cellStyle name="Normal - Modelo4" xfId="2090" xr:uid="{00000000-0005-0000-0000-0000A00B0000}"/>
    <cellStyle name="Normal - Modelo5" xfId="2091" xr:uid="{00000000-0005-0000-0000-0000A10B0000}"/>
    <cellStyle name="Normal - Modelo6" xfId="2092" xr:uid="{00000000-0005-0000-0000-0000A20B0000}"/>
    <cellStyle name="Normal - Modelo7" xfId="2093" xr:uid="{00000000-0005-0000-0000-0000A30B0000}"/>
    <cellStyle name="Normal - Modelo8" xfId="2094" xr:uid="{00000000-0005-0000-0000-0000A40B0000}"/>
    <cellStyle name="Normal 10" xfId="69" xr:uid="{00000000-0005-0000-0000-0000A50B0000}"/>
    <cellStyle name="Normal 10 10" xfId="641" xr:uid="{00000000-0005-0000-0000-0000A60B0000}"/>
    <cellStyle name="Normal 10 10 2" xfId="812" xr:uid="{00000000-0005-0000-0000-0000A70B0000}"/>
    <cellStyle name="Normal 10 10 2 2" xfId="4669" xr:uid="{00000000-0005-0000-0000-0000A80B0000}"/>
    <cellStyle name="Normal 10 10 3" xfId="2095" xr:uid="{00000000-0005-0000-0000-0000A90B0000}"/>
    <cellStyle name="Normal 10 10 3 2" xfId="5517" xr:uid="{00000000-0005-0000-0000-0000AA0B0000}"/>
    <cellStyle name="Normal 10 10 4" xfId="2096" xr:uid="{00000000-0005-0000-0000-0000AB0B0000}"/>
    <cellStyle name="Normal 10 10 4 2" xfId="5518" xr:uid="{00000000-0005-0000-0000-0000AC0B0000}"/>
    <cellStyle name="Normal 10 10 5" xfId="2097" xr:uid="{00000000-0005-0000-0000-0000AD0B0000}"/>
    <cellStyle name="Normal 10 10 5 2" xfId="5519" xr:uid="{00000000-0005-0000-0000-0000AE0B0000}"/>
    <cellStyle name="Normal 10 10 6" xfId="4500" xr:uid="{00000000-0005-0000-0000-0000AF0B0000}"/>
    <cellStyle name="Normal 10 11" xfId="2098" xr:uid="{00000000-0005-0000-0000-0000B00B0000}"/>
    <cellStyle name="Normal 10 11 2" xfId="5520" xr:uid="{00000000-0005-0000-0000-0000B10B0000}"/>
    <cellStyle name="Normal 10 12" xfId="3934" xr:uid="{00000000-0005-0000-0000-0000B20B0000}"/>
    <cellStyle name="Normal 10 13" xfId="4257" xr:uid="{00000000-0005-0000-0000-0000B30B0000}"/>
    <cellStyle name="Normal 10 2" xfId="188" xr:uid="{00000000-0005-0000-0000-0000B40B0000}"/>
    <cellStyle name="Normal 10 2 10" xfId="2099" xr:uid="{00000000-0005-0000-0000-0000B50B0000}"/>
    <cellStyle name="Normal 10 2 10 2" xfId="5521" xr:uid="{00000000-0005-0000-0000-0000B60B0000}"/>
    <cellStyle name="Normal 10 2 11" xfId="3935" xr:uid="{00000000-0005-0000-0000-0000B70B0000}"/>
    <cellStyle name="Normal 10 2 12" xfId="4287" xr:uid="{00000000-0005-0000-0000-0000B80B0000}"/>
    <cellStyle name="Normal 10 2 2" xfId="281" xr:uid="{00000000-0005-0000-0000-0000B90B0000}"/>
    <cellStyle name="Normal 10 2 2 2" xfId="308" xr:uid="{00000000-0005-0000-0000-0000BA0B0000}"/>
    <cellStyle name="Normal 10 2 2 2 2" xfId="715" xr:uid="{00000000-0005-0000-0000-0000BB0B0000}"/>
    <cellStyle name="Normal 10 2 2 2 2 2" xfId="2100" xr:uid="{00000000-0005-0000-0000-0000BC0B0000}"/>
    <cellStyle name="Normal 10 2 2 2 2 2 2" xfId="2101" xr:uid="{00000000-0005-0000-0000-0000BD0B0000}"/>
    <cellStyle name="Normal 10 2 2 2 2 2 2 2" xfId="5523" xr:uid="{00000000-0005-0000-0000-0000BE0B0000}"/>
    <cellStyle name="Normal 10 2 2 2 2 2 3" xfId="5522" xr:uid="{00000000-0005-0000-0000-0000BF0B0000}"/>
    <cellStyle name="Normal 10 2 2 2 2 3" xfId="2102" xr:uid="{00000000-0005-0000-0000-0000C00B0000}"/>
    <cellStyle name="Normal 10 2 2 2 2 3 2" xfId="5524" xr:uid="{00000000-0005-0000-0000-0000C10B0000}"/>
    <cellStyle name="Normal 10 2 2 2 2 4" xfId="4573" xr:uid="{00000000-0005-0000-0000-0000C20B0000}"/>
    <cellStyle name="Normal 10 2 2 2 3" xfId="2103" xr:uid="{00000000-0005-0000-0000-0000C30B0000}"/>
    <cellStyle name="Normal 10 2 2 2 3 2" xfId="2104" xr:uid="{00000000-0005-0000-0000-0000C40B0000}"/>
    <cellStyle name="Normal 10 2 2 2 3 2 2" xfId="2105" xr:uid="{00000000-0005-0000-0000-0000C50B0000}"/>
    <cellStyle name="Normal 10 2 2 2 3 2 2 2" xfId="2106" xr:uid="{00000000-0005-0000-0000-0000C60B0000}"/>
    <cellStyle name="Normal 10 2 2 2 3 2 2 2 2" xfId="5528" xr:uid="{00000000-0005-0000-0000-0000C70B0000}"/>
    <cellStyle name="Normal 10 2 2 2 3 2 2 3" xfId="5527" xr:uid="{00000000-0005-0000-0000-0000C80B0000}"/>
    <cellStyle name="Normal 10 2 2 2 3 2 3" xfId="2107" xr:uid="{00000000-0005-0000-0000-0000C90B0000}"/>
    <cellStyle name="Normal 10 2 2 2 3 2 3 2" xfId="5529" xr:uid="{00000000-0005-0000-0000-0000CA0B0000}"/>
    <cellStyle name="Normal 10 2 2 2 3 2 4" xfId="5526" xr:uid="{00000000-0005-0000-0000-0000CB0B0000}"/>
    <cellStyle name="Normal 10 2 2 2 3 3" xfId="2108" xr:uid="{00000000-0005-0000-0000-0000CC0B0000}"/>
    <cellStyle name="Normal 10 2 2 2 3 3 2" xfId="2109" xr:uid="{00000000-0005-0000-0000-0000CD0B0000}"/>
    <cellStyle name="Normal 10 2 2 2 3 3 2 2" xfId="5531" xr:uid="{00000000-0005-0000-0000-0000CE0B0000}"/>
    <cellStyle name="Normal 10 2 2 2 3 3 3" xfId="5530" xr:uid="{00000000-0005-0000-0000-0000CF0B0000}"/>
    <cellStyle name="Normal 10 2 2 2 3 4" xfId="2110" xr:uid="{00000000-0005-0000-0000-0000D00B0000}"/>
    <cellStyle name="Normal 10 2 2 2 3 4 2" xfId="5532" xr:uid="{00000000-0005-0000-0000-0000D10B0000}"/>
    <cellStyle name="Normal 10 2 2 2 3 5" xfId="5525" xr:uid="{00000000-0005-0000-0000-0000D20B0000}"/>
    <cellStyle name="Normal 10 2 2 2 4" xfId="2111" xr:uid="{00000000-0005-0000-0000-0000D30B0000}"/>
    <cellStyle name="Normal 10 2 2 2 4 2" xfId="2112" xr:uid="{00000000-0005-0000-0000-0000D40B0000}"/>
    <cellStyle name="Normal 10 2 2 2 4 2 2" xfId="5534" xr:uid="{00000000-0005-0000-0000-0000D50B0000}"/>
    <cellStyle name="Normal 10 2 2 2 4 3" xfId="5533" xr:uid="{00000000-0005-0000-0000-0000D60B0000}"/>
    <cellStyle name="Normal 10 2 2 2 5" xfId="2113" xr:uid="{00000000-0005-0000-0000-0000D70B0000}"/>
    <cellStyle name="Normal 10 2 2 2 5 2" xfId="5535" xr:uid="{00000000-0005-0000-0000-0000D80B0000}"/>
    <cellStyle name="Normal 10 2 2 2 6" xfId="4354" xr:uid="{00000000-0005-0000-0000-0000D90B0000}"/>
    <cellStyle name="Normal 10 2 2 3" xfId="688" xr:uid="{00000000-0005-0000-0000-0000DA0B0000}"/>
    <cellStyle name="Normal 10 2 2 3 2" xfId="2114" xr:uid="{00000000-0005-0000-0000-0000DB0B0000}"/>
    <cellStyle name="Normal 10 2 2 3 2 2" xfId="2115" xr:uid="{00000000-0005-0000-0000-0000DC0B0000}"/>
    <cellStyle name="Normal 10 2 2 3 2 2 2" xfId="2116" xr:uid="{00000000-0005-0000-0000-0000DD0B0000}"/>
    <cellStyle name="Normal 10 2 2 3 2 2 2 2" xfId="2117" xr:uid="{00000000-0005-0000-0000-0000DE0B0000}"/>
    <cellStyle name="Normal 10 2 2 3 2 2 2 2 2" xfId="5539" xr:uid="{00000000-0005-0000-0000-0000DF0B0000}"/>
    <cellStyle name="Normal 10 2 2 3 2 2 2 3" xfId="5538" xr:uid="{00000000-0005-0000-0000-0000E00B0000}"/>
    <cellStyle name="Normal 10 2 2 3 2 2 3" xfId="2118" xr:uid="{00000000-0005-0000-0000-0000E10B0000}"/>
    <cellStyle name="Normal 10 2 2 3 2 2 3 2" xfId="5540" xr:uid="{00000000-0005-0000-0000-0000E20B0000}"/>
    <cellStyle name="Normal 10 2 2 3 2 2 4" xfId="5537" xr:uid="{00000000-0005-0000-0000-0000E30B0000}"/>
    <cellStyle name="Normal 10 2 2 3 2 3" xfId="2119" xr:uid="{00000000-0005-0000-0000-0000E40B0000}"/>
    <cellStyle name="Normal 10 2 2 3 2 3 2" xfId="2120" xr:uid="{00000000-0005-0000-0000-0000E50B0000}"/>
    <cellStyle name="Normal 10 2 2 3 2 3 2 2" xfId="5542" xr:uid="{00000000-0005-0000-0000-0000E60B0000}"/>
    <cellStyle name="Normal 10 2 2 3 2 3 3" xfId="5541" xr:uid="{00000000-0005-0000-0000-0000E70B0000}"/>
    <cellStyle name="Normal 10 2 2 3 2 4" xfId="2121" xr:uid="{00000000-0005-0000-0000-0000E80B0000}"/>
    <cellStyle name="Normal 10 2 2 3 2 4 2" xfId="5543" xr:uid="{00000000-0005-0000-0000-0000E90B0000}"/>
    <cellStyle name="Normal 10 2 2 3 2 5" xfId="5536" xr:uid="{00000000-0005-0000-0000-0000EA0B0000}"/>
    <cellStyle name="Normal 10 2 2 3 3" xfId="2122" xr:uid="{00000000-0005-0000-0000-0000EB0B0000}"/>
    <cellStyle name="Normal 10 2 2 3 3 2" xfId="2123" xr:uid="{00000000-0005-0000-0000-0000EC0B0000}"/>
    <cellStyle name="Normal 10 2 2 3 3 2 2" xfId="5545" xr:uid="{00000000-0005-0000-0000-0000ED0B0000}"/>
    <cellStyle name="Normal 10 2 2 3 3 3" xfId="5544" xr:uid="{00000000-0005-0000-0000-0000EE0B0000}"/>
    <cellStyle name="Normal 10 2 2 3 4" xfId="2124" xr:uid="{00000000-0005-0000-0000-0000EF0B0000}"/>
    <cellStyle name="Normal 10 2 2 3 4 2" xfId="5546" xr:uid="{00000000-0005-0000-0000-0000F00B0000}"/>
    <cellStyle name="Normal 10 2 2 3 5" xfId="4546" xr:uid="{00000000-0005-0000-0000-0000F10B0000}"/>
    <cellStyle name="Normal 10 2 2 4" xfId="2125" xr:uid="{00000000-0005-0000-0000-0000F20B0000}"/>
    <cellStyle name="Normal 10 2 2 4 2" xfId="2126" xr:uid="{00000000-0005-0000-0000-0000F30B0000}"/>
    <cellStyle name="Normal 10 2 2 4 2 2" xfId="5548" xr:uid="{00000000-0005-0000-0000-0000F40B0000}"/>
    <cellStyle name="Normal 10 2 2 4 3" xfId="5547" xr:uid="{00000000-0005-0000-0000-0000F50B0000}"/>
    <cellStyle name="Normal 10 2 2 5" xfId="2127" xr:uid="{00000000-0005-0000-0000-0000F60B0000}"/>
    <cellStyle name="Normal 10 2 2 5 2" xfId="5549" xr:uid="{00000000-0005-0000-0000-0000F70B0000}"/>
    <cellStyle name="Normal 10 2 2 6" xfId="4327" xr:uid="{00000000-0005-0000-0000-0000F80B0000}"/>
    <cellStyle name="Normal 10 2 3" xfId="307" xr:uid="{00000000-0005-0000-0000-0000F90B0000}"/>
    <cellStyle name="Normal 10 2 3 2" xfId="714" xr:uid="{00000000-0005-0000-0000-0000FA0B0000}"/>
    <cellStyle name="Normal 10 2 3 2 2" xfId="2128" xr:uid="{00000000-0005-0000-0000-0000FB0B0000}"/>
    <cellStyle name="Normal 10 2 3 2 2 2" xfId="2129" xr:uid="{00000000-0005-0000-0000-0000FC0B0000}"/>
    <cellStyle name="Normal 10 2 3 2 2 2 2" xfId="5551" xr:uid="{00000000-0005-0000-0000-0000FD0B0000}"/>
    <cellStyle name="Normal 10 2 3 2 2 3" xfId="5550" xr:uid="{00000000-0005-0000-0000-0000FE0B0000}"/>
    <cellStyle name="Normal 10 2 3 2 3" xfId="2130" xr:uid="{00000000-0005-0000-0000-0000FF0B0000}"/>
    <cellStyle name="Normal 10 2 3 2 3 2" xfId="5552" xr:uid="{00000000-0005-0000-0000-0000000C0000}"/>
    <cellStyle name="Normal 10 2 3 2 4" xfId="4572" xr:uid="{00000000-0005-0000-0000-0000010C0000}"/>
    <cellStyle name="Normal 10 2 3 3" xfId="2131" xr:uid="{00000000-0005-0000-0000-0000020C0000}"/>
    <cellStyle name="Normal 10 2 3 3 2" xfId="2132" xr:uid="{00000000-0005-0000-0000-0000030C0000}"/>
    <cellStyle name="Normal 10 2 3 3 2 2" xfId="5554" xr:uid="{00000000-0005-0000-0000-0000040C0000}"/>
    <cellStyle name="Normal 10 2 3 3 3" xfId="5553" xr:uid="{00000000-0005-0000-0000-0000050C0000}"/>
    <cellStyle name="Normal 10 2 3 4" xfId="2133" xr:uid="{00000000-0005-0000-0000-0000060C0000}"/>
    <cellStyle name="Normal 10 2 3 4 2" xfId="5555" xr:uid="{00000000-0005-0000-0000-0000070C0000}"/>
    <cellStyle name="Normal 10 2 3 5" xfId="4353" xr:uid="{00000000-0005-0000-0000-0000080C0000}"/>
    <cellStyle name="Normal 10 2 4" xfId="366" xr:uid="{00000000-0005-0000-0000-0000090C0000}"/>
    <cellStyle name="Normal 10 2 4 2" xfId="761" xr:uid="{00000000-0005-0000-0000-00000A0C0000}"/>
    <cellStyle name="Normal 10 2 4 2 2" xfId="2134" xr:uid="{00000000-0005-0000-0000-00000B0C0000}"/>
    <cellStyle name="Normal 10 2 4 2 2 2" xfId="2135" xr:uid="{00000000-0005-0000-0000-00000C0C0000}"/>
    <cellStyle name="Normal 10 2 4 2 2 2 2" xfId="5557" xr:uid="{00000000-0005-0000-0000-00000D0C0000}"/>
    <cellStyle name="Normal 10 2 4 2 2 3" xfId="5556" xr:uid="{00000000-0005-0000-0000-00000E0C0000}"/>
    <cellStyle name="Normal 10 2 4 2 3" xfId="2136" xr:uid="{00000000-0005-0000-0000-00000F0C0000}"/>
    <cellStyle name="Normal 10 2 4 2 3 2" xfId="5558" xr:uid="{00000000-0005-0000-0000-0000100C0000}"/>
    <cellStyle name="Normal 10 2 4 2 4" xfId="4619" xr:uid="{00000000-0005-0000-0000-0000110C0000}"/>
    <cellStyle name="Normal 10 2 4 3" xfId="2137" xr:uid="{00000000-0005-0000-0000-0000120C0000}"/>
    <cellStyle name="Normal 10 2 4 3 2" xfId="2138" xr:uid="{00000000-0005-0000-0000-0000130C0000}"/>
    <cellStyle name="Normal 10 2 4 3 2 2" xfId="5560" xr:uid="{00000000-0005-0000-0000-0000140C0000}"/>
    <cellStyle name="Normal 10 2 4 3 3" xfId="5559" xr:uid="{00000000-0005-0000-0000-0000150C0000}"/>
    <cellStyle name="Normal 10 2 4 4" xfId="2139" xr:uid="{00000000-0005-0000-0000-0000160C0000}"/>
    <cellStyle name="Normal 10 2 4 4 2" xfId="5561" xr:uid="{00000000-0005-0000-0000-0000170C0000}"/>
    <cellStyle name="Normal 10 2 4 5" xfId="4408" xr:uid="{00000000-0005-0000-0000-0000180C0000}"/>
    <cellStyle name="Normal 10 2 5" xfId="658" xr:uid="{00000000-0005-0000-0000-0000190C0000}"/>
    <cellStyle name="Normal 10 2 5 2" xfId="2140" xr:uid="{00000000-0005-0000-0000-00001A0C0000}"/>
    <cellStyle name="Normal 10 2 5 2 2" xfId="2141" xr:uid="{00000000-0005-0000-0000-00001B0C0000}"/>
    <cellStyle name="Normal 10 2 5 2 2 2" xfId="2142" xr:uid="{00000000-0005-0000-0000-00001C0C0000}"/>
    <cellStyle name="Normal 10 2 5 2 2 2 2" xfId="5564" xr:uid="{00000000-0005-0000-0000-00001D0C0000}"/>
    <cellStyle name="Normal 10 2 5 2 2 3" xfId="5563" xr:uid="{00000000-0005-0000-0000-00001E0C0000}"/>
    <cellStyle name="Normal 10 2 5 2 3" xfId="2143" xr:uid="{00000000-0005-0000-0000-00001F0C0000}"/>
    <cellStyle name="Normal 10 2 5 2 3 2" xfId="5565" xr:uid="{00000000-0005-0000-0000-0000200C0000}"/>
    <cellStyle name="Normal 10 2 5 2 4" xfId="5562" xr:uid="{00000000-0005-0000-0000-0000210C0000}"/>
    <cellStyle name="Normal 10 2 5 3" xfId="2144" xr:uid="{00000000-0005-0000-0000-0000220C0000}"/>
    <cellStyle name="Normal 10 2 5 3 2" xfId="2145" xr:uid="{00000000-0005-0000-0000-0000230C0000}"/>
    <cellStyle name="Normal 10 2 5 3 2 2" xfId="5567" xr:uid="{00000000-0005-0000-0000-0000240C0000}"/>
    <cellStyle name="Normal 10 2 5 3 3" xfId="5566" xr:uid="{00000000-0005-0000-0000-0000250C0000}"/>
    <cellStyle name="Normal 10 2 5 4" xfId="2146" xr:uid="{00000000-0005-0000-0000-0000260C0000}"/>
    <cellStyle name="Normal 10 2 5 4 2" xfId="5568" xr:uid="{00000000-0005-0000-0000-0000270C0000}"/>
    <cellStyle name="Normal 10 2 5 5" xfId="4516" xr:uid="{00000000-0005-0000-0000-0000280C0000}"/>
    <cellStyle name="Normal 10 2 6" xfId="2147" xr:uid="{00000000-0005-0000-0000-0000290C0000}"/>
    <cellStyle name="Normal 10 2 6 2" xfId="2148" xr:uid="{00000000-0005-0000-0000-00002A0C0000}"/>
    <cellStyle name="Normal 10 2 6 2 2" xfId="2149" xr:uid="{00000000-0005-0000-0000-00002B0C0000}"/>
    <cellStyle name="Normal 10 2 6 2 2 2" xfId="2150" xr:uid="{00000000-0005-0000-0000-00002C0C0000}"/>
    <cellStyle name="Normal 10 2 6 2 2 2 2" xfId="5572" xr:uid="{00000000-0005-0000-0000-00002D0C0000}"/>
    <cellStyle name="Normal 10 2 6 2 2 3" xfId="5571" xr:uid="{00000000-0005-0000-0000-00002E0C0000}"/>
    <cellStyle name="Normal 10 2 6 2 3" xfId="2151" xr:uid="{00000000-0005-0000-0000-00002F0C0000}"/>
    <cellStyle name="Normal 10 2 6 2 3 2" xfId="5573" xr:uid="{00000000-0005-0000-0000-0000300C0000}"/>
    <cellStyle name="Normal 10 2 6 2 4" xfId="5570" xr:uid="{00000000-0005-0000-0000-0000310C0000}"/>
    <cellStyle name="Normal 10 2 6 3" xfId="2152" xr:uid="{00000000-0005-0000-0000-0000320C0000}"/>
    <cellStyle name="Normal 10 2 6 3 2" xfId="2153" xr:uid="{00000000-0005-0000-0000-0000330C0000}"/>
    <cellStyle name="Normal 10 2 6 3 2 2" xfId="5575" xr:uid="{00000000-0005-0000-0000-0000340C0000}"/>
    <cellStyle name="Normal 10 2 6 3 3" xfId="5574" xr:uid="{00000000-0005-0000-0000-0000350C0000}"/>
    <cellStyle name="Normal 10 2 6 4" xfId="2154" xr:uid="{00000000-0005-0000-0000-0000360C0000}"/>
    <cellStyle name="Normal 10 2 6 4 2" xfId="5576" xr:uid="{00000000-0005-0000-0000-0000370C0000}"/>
    <cellStyle name="Normal 10 2 6 5" xfId="5569" xr:uid="{00000000-0005-0000-0000-0000380C0000}"/>
    <cellStyle name="Normal 10 2 7" xfId="2155" xr:uid="{00000000-0005-0000-0000-0000390C0000}"/>
    <cellStyle name="Normal 10 2 7 2" xfId="2156" xr:uid="{00000000-0005-0000-0000-00003A0C0000}"/>
    <cellStyle name="Normal 10 2 7 2 2" xfId="2157" xr:uid="{00000000-0005-0000-0000-00003B0C0000}"/>
    <cellStyle name="Normal 10 2 7 2 2 2" xfId="2158" xr:uid="{00000000-0005-0000-0000-00003C0C0000}"/>
    <cellStyle name="Normal 10 2 7 2 2 2 2" xfId="5580" xr:uid="{00000000-0005-0000-0000-00003D0C0000}"/>
    <cellStyle name="Normal 10 2 7 2 2 3" xfId="5579" xr:uid="{00000000-0005-0000-0000-00003E0C0000}"/>
    <cellStyle name="Normal 10 2 7 2 3" xfId="2159" xr:uid="{00000000-0005-0000-0000-00003F0C0000}"/>
    <cellStyle name="Normal 10 2 7 2 3 2" xfId="5581" xr:uid="{00000000-0005-0000-0000-0000400C0000}"/>
    <cellStyle name="Normal 10 2 7 2 4" xfId="5578" xr:uid="{00000000-0005-0000-0000-0000410C0000}"/>
    <cellStyle name="Normal 10 2 7 3" xfId="2160" xr:uid="{00000000-0005-0000-0000-0000420C0000}"/>
    <cellStyle name="Normal 10 2 7 3 2" xfId="2161" xr:uid="{00000000-0005-0000-0000-0000430C0000}"/>
    <cellStyle name="Normal 10 2 7 3 2 2" xfId="5583" xr:uid="{00000000-0005-0000-0000-0000440C0000}"/>
    <cellStyle name="Normal 10 2 7 3 3" xfId="5582" xr:uid="{00000000-0005-0000-0000-0000450C0000}"/>
    <cellStyle name="Normal 10 2 7 4" xfId="2162" xr:uid="{00000000-0005-0000-0000-0000460C0000}"/>
    <cellStyle name="Normal 10 2 7 4 2" xfId="5584" xr:uid="{00000000-0005-0000-0000-0000470C0000}"/>
    <cellStyle name="Normal 10 2 7 5" xfId="5577" xr:uid="{00000000-0005-0000-0000-0000480C0000}"/>
    <cellStyle name="Normal 10 2 8" xfId="2163" xr:uid="{00000000-0005-0000-0000-0000490C0000}"/>
    <cellStyle name="Normal 10 2 8 2" xfId="2164" xr:uid="{00000000-0005-0000-0000-00004A0C0000}"/>
    <cellStyle name="Normal 10 2 8 2 2" xfId="2165" xr:uid="{00000000-0005-0000-0000-00004B0C0000}"/>
    <cellStyle name="Normal 10 2 8 2 2 2" xfId="5587" xr:uid="{00000000-0005-0000-0000-00004C0C0000}"/>
    <cellStyle name="Normal 10 2 8 2 3" xfId="5586" xr:uid="{00000000-0005-0000-0000-00004D0C0000}"/>
    <cellStyle name="Normal 10 2 8 3" xfId="2166" xr:uid="{00000000-0005-0000-0000-00004E0C0000}"/>
    <cellStyle name="Normal 10 2 8 3 2" xfId="5588" xr:uid="{00000000-0005-0000-0000-00004F0C0000}"/>
    <cellStyle name="Normal 10 2 8 4" xfId="5585" xr:uid="{00000000-0005-0000-0000-0000500C0000}"/>
    <cellStyle name="Normal 10 2 9" xfId="2167" xr:uid="{00000000-0005-0000-0000-0000510C0000}"/>
    <cellStyle name="Normal 10 2 9 2" xfId="2168" xr:uid="{00000000-0005-0000-0000-0000520C0000}"/>
    <cellStyle name="Normal 10 2 9 2 2" xfId="5590" xr:uid="{00000000-0005-0000-0000-0000530C0000}"/>
    <cellStyle name="Normal 10 2 9 3" xfId="5589" xr:uid="{00000000-0005-0000-0000-0000540C0000}"/>
    <cellStyle name="Normal 10 3" xfId="274" xr:uid="{00000000-0005-0000-0000-0000550C0000}"/>
    <cellStyle name="Normal 10 3 2" xfId="309" xr:uid="{00000000-0005-0000-0000-0000560C0000}"/>
    <cellStyle name="Normal 10 3 2 2" xfId="716" xr:uid="{00000000-0005-0000-0000-0000570C0000}"/>
    <cellStyle name="Normal 10 3 2 2 2" xfId="2169" xr:uid="{00000000-0005-0000-0000-0000580C0000}"/>
    <cellStyle name="Normal 10 3 2 2 2 2" xfId="5591" xr:uid="{00000000-0005-0000-0000-0000590C0000}"/>
    <cellStyle name="Normal 10 3 2 2 3" xfId="4574" xr:uid="{00000000-0005-0000-0000-00005A0C0000}"/>
    <cellStyle name="Normal 10 3 2 3" xfId="2170" xr:uid="{00000000-0005-0000-0000-00005B0C0000}"/>
    <cellStyle name="Normal 10 3 2 3 2" xfId="5592" xr:uid="{00000000-0005-0000-0000-00005C0C0000}"/>
    <cellStyle name="Normal 10 3 2 4" xfId="4355" xr:uid="{00000000-0005-0000-0000-00005D0C0000}"/>
    <cellStyle name="Normal 10 3 3" xfId="681" xr:uid="{00000000-0005-0000-0000-00005E0C0000}"/>
    <cellStyle name="Normal 10 3 3 2" xfId="2171" xr:uid="{00000000-0005-0000-0000-00005F0C0000}"/>
    <cellStyle name="Normal 10 3 3 2 2" xfId="5593" xr:uid="{00000000-0005-0000-0000-0000600C0000}"/>
    <cellStyle name="Normal 10 3 3 3" xfId="4539" xr:uid="{00000000-0005-0000-0000-0000610C0000}"/>
    <cellStyle name="Normal 10 3 4" xfId="2172" xr:uid="{00000000-0005-0000-0000-0000620C0000}"/>
    <cellStyle name="Normal 10 3 4 2" xfId="5594" xr:uid="{00000000-0005-0000-0000-0000630C0000}"/>
    <cellStyle name="Normal 10 3 5" xfId="4320" xr:uid="{00000000-0005-0000-0000-0000640C0000}"/>
    <cellStyle name="Normal 10 4" xfId="306" xr:uid="{00000000-0005-0000-0000-0000650C0000}"/>
    <cellStyle name="Normal 10 4 2" xfId="713" xr:uid="{00000000-0005-0000-0000-0000660C0000}"/>
    <cellStyle name="Normal 10 4 2 2" xfId="2173" xr:uid="{00000000-0005-0000-0000-0000670C0000}"/>
    <cellStyle name="Normal 10 4 2 2 2" xfId="2174" xr:uid="{00000000-0005-0000-0000-0000680C0000}"/>
    <cellStyle name="Normal 10 4 2 2 2 2" xfId="5596" xr:uid="{00000000-0005-0000-0000-0000690C0000}"/>
    <cellStyle name="Normal 10 4 2 2 3" xfId="5595" xr:uid="{00000000-0005-0000-0000-00006A0C0000}"/>
    <cellStyle name="Normal 10 4 2 3" xfId="2175" xr:uid="{00000000-0005-0000-0000-00006B0C0000}"/>
    <cellStyle name="Normal 10 4 2 3 2" xfId="5597" xr:uid="{00000000-0005-0000-0000-00006C0C0000}"/>
    <cellStyle name="Normal 10 4 2 4" xfId="4571" xr:uid="{00000000-0005-0000-0000-00006D0C0000}"/>
    <cellStyle name="Normal 10 4 3" xfId="2176" xr:uid="{00000000-0005-0000-0000-00006E0C0000}"/>
    <cellStyle name="Normal 10 4 3 2" xfId="2177" xr:uid="{00000000-0005-0000-0000-00006F0C0000}"/>
    <cellStyle name="Normal 10 4 3 2 2" xfId="2178" xr:uid="{00000000-0005-0000-0000-0000700C0000}"/>
    <cellStyle name="Normal 10 4 3 2 2 2" xfId="2179" xr:uid="{00000000-0005-0000-0000-0000710C0000}"/>
    <cellStyle name="Normal 10 4 3 2 2 2 2" xfId="2180" xr:uid="{00000000-0005-0000-0000-0000720C0000}"/>
    <cellStyle name="Normal 10 4 3 2 2 2 2 2" xfId="2181" xr:uid="{00000000-0005-0000-0000-0000730C0000}"/>
    <cellStyle name="Normal 10 4 3 2 2 2 2 2 2" xfId="5603" xr:uid="{00000000-0005-0000-0000-0000740C0000}"/>
    <cellStyle name="Normal 10 4 3 2 2 2 2 3" xfId="5602" xr:uid="{00000000-0005-0000-0000-0000750C0000}"/>
    <cellStyle name="Normal 10 4 3 2 2 2 3" xfId="2182" xr:uid="{00000000-0005-0000-0000-0000760C0000}"/>
    <cellStyle name="Normal 10 4 3 2 2 2 3 2" xfId="5604" xr:uid="{00000000-0005-0000-0000-0000770C0000}"/>
    <cellStyle name="Normal 10 4 3 2 2 2 4" xfId="5601" xr:uid="{00000000-0005-0000-0000-0000780C0000}"/>
    <cellStyle name="Normal 10 4 3 2 2 3" xfId="2183" xr:uid="{00000000-0005-0000-0000-0000790C0000}"/>
    <cellStyle name="Normal 10 4 3 2 2 3 2" xfId="2184" xr:uid="{00000000-0005-0000-0000-00007A0C0000}"/>
    <cellStyle name="Normal 10 4 3 2 2 3 2 2" xfId="2185" xr:uid="{00000000-0005-0000-0000-00007B0C0000}"/>
    <cellStyle name="Normal 10 4 3 2 2 3 2 2 2" xfId="5607" xr:uid="{00000000-0005-0000-0000-00007C0C0000}"/>
    <cellStyle name="Normal 10 4 3 2 2 3 2 3" xfId="5606" xr:uid="{00000000-0005-0000-0000-00007D0C0000}"/>
    <cellStyle name="Normal 10 4 3 2 2 3 3" xfId="2186" xr:uid="{00000000-0005-0000-0000-00007E0C0000}"/>
    <cellStyle name="Normal 10 4 3 2 2 3 3 2" xfId="5608" xr:uid="{00000000-0005-0000-0000-00007F0C0000}"/>
    <cellStyle name="Normal 10 4 3 2 2 3 4" xfId="5605" xr:uid="{00000000-0005-0000-0000-0000800C0000}"/>
    <cellStyle name="Normal 10 4 3 2 2 4" xfId="2187" xr:uid="{00000000-0005-0000-0000-0000810C0000}"/>
    <cellStyle name="Normal 10 4 3 2 2 4 2" xfId="2188" xr:uid="{00000000-0005-0000-0000-0000820C0000}"/>
    <cellStyle name="Normal 10 4 3 2 2 4 2 2" xfId="2189" xr:uid="{00000000-0005-0000-0000-0000830C0000}"/>
    <cellStyle name="Normal 10 4 3 2 2 4 2 2 2" xfId="5611" xr:uid="{00000000-0005-0000-0000-0000840C0000}"/>
    <cellStyle name="Normal 10 4 3 2 2 4 2 3" xfId="5610" xr:uid="{00000000-0005-0000-0000-0000850C0000}"/>
    <cellStyle name="Normal 10 4 3 2 2 4 3" xfId="2190" xr:uid="{00000000-0005-0000-0000-0000860C0000}"/>
    <cellStyle name="Normal 10 4 3 2 2 4 3 2" xfId="5612" xr:uid="{00000000-0005-0000-0000-0000870C0000}"/>
    <cellStyle name="Normal 10 4 3 2 2 4 4" xfId="5609" xr:uid="{00000000-0005-0000-0000-0000880C0000}"/>
    <cellStyle name="Normal 10 4 3 2 2 5" xfId="2191" xr:uid="{00000000-0005-0000-0000-0000890C0000}"/>
    <cellStyle name="Normal 10 4 3 2 2 5 2" xfId="2192" xr:uid="{00000000-0005-0000-0000-00008A0C0000}"/>
    <cellStyle name="Normal 10 4 3 2 2 5 2 2" xfId="5614" xr:uid="{00000000-0005-0000-0000-00008B0C0000}"/>
    <cellStyle name="Normal 10 4 3 2 2 5 3" xfId="5613" xr:uid="{00000000-0005-0000-0000-00008C0C0000}"/>
    <cellStyle name="Normal 10 4 3 2 2 6" xfId="2193" xr:uid="{00000000-0005-0000-0000-00008D0C0000}"/>
    <cellStyle name="Normal 10 4 3 2 2 6 2" xfId="2194" xr:uid="{00000000-0005-0000-0000-00008E0C0000}"/>
    <cellStyle name="Normal 10 4 3 2 2 6 2 2" xfId="5616" xr:uid="{00000000-0005-0000-0000-00008F0C0000}"/>
    <cellStyle name="Normal 10 4 3 2 2 6 3" xfId="5615" xr:uid="{00000000-0005-0000-0000-0000900C0000}"/>
    <cellStyle name="Normal 10 4 3 2 2 7" xfId="5600" xr:uid="{00000000-0005-0000-0000-0000910C0000}"/>
    <cellStyle name="Normal 10 4 3 2 3" xfId="2195" xr:uid="{00000000-0005-0000-0000-0000920C0000}"/>
    <cellStyle name="Normal 10 4 3 2 3 2" xfId="2196" xr:uid="{00000000-0005-0000-0000-0000930C0000}"/>
    <cellStyle name="Normal 10 4 3 2 3 2 2" xfId="5618" xr:uid="{00000000-0005-0000-0000-0000940C0000}"/>
    <cellStyle name="Normal 10 4 3 2 3 3" xfId="5617" xr:uid="{00000000-0005-0000-0000-0000950C0000}"/>
    <cellStyle name="Normal 10 4 3 2 4" xfId="2197" xr:uid="{00000000-0005-0000-0000-0000960C0000}"/>
    <cellStyle name="Normal 10 4 3 2 4 2" xfId="5619" xr:uid="{00000000-0005-0000-0000-0000970C0000}"/>
    <cellStyle name="Normal 10 4 3 2 5" xfId="5599" xr:uid="{00000000-0005-0000-0000-0000980C0000}"/>
    <cellStyle name="Normal 10 4 3 3" xfId="2198" xr:uid="{00000000-0005-0000-0000-0000990C0000}"/>
    <cellStyle name="Normal 10 4 3 3 2" xfId="2199" xr:uid="{00000000-0005-0000-0000-00009A0C0000}"/>
    <cellStyle name="Normal 10 4 3 3 2 2" xfId="5621" xr:uid="{00000000-0005-0000-0000-00009B0C0000}"/>
    <cellStyle name="Normal 10 4 3 3 3" xfId="5620" xr:uid="{00000000-0005-0000-0000-00009C0C0000}"/>
    <cellStyle name="Normal 10 4 3 4" xfId="2200" xr:uid="{00000000-0005-0000-0000-00009D0C0000}"/>
    <cellStyle name="Normal 10 4 3 4 2" xfId="5622" xr:uid="{00000000-0005-0000-0000-00009E0C0000}"/>
    <cellStyle name="Normal 10 4 3 5" xfId="5598" xr:uid="{00000000-0005-0000-0000-00009F0C0000}"/>
    <cellStyle name="Normal 10 4 4" xfId="2201" xr:uid="{00000000-0005-0000-0000-0000A00C0000}"/>
    <cellStyle name="Normal 10 4 4 2" xfId="2202" xr:uid="{00000000-0005-0000-0000-0000A10C0000}"/>
    <cellStyle name="Normal 10 4 4 2 2" xfId="5624" xr:uid="{00000000-0005-0000-0000-0000A20C0000}"/>
    <cellStyle name="Normal 10 4 4 3" xfId="5623" xr:uid="{00000000-0005-0000-0000-0000A30C0000}"/>
    <cellStyle name="Normal 10 4 5" xfId="2203" xr:uid="{00000000-0005-0000-0000-0000A40C0000}"/>
    <cellStyle name="Normal 10 4 5 2" xfId="5625" xr:uid="{00000000-0005-0000-0000-0000A50C0000}"/>
    <cellStyle name="Normal 10 4 6" xfId="4352" xr:uid="{00000000-0005-0000-0000-0000A60C0000}"/>
    <cellStyle name="Normal 10 5" xfId="365" xr:uid="{00000000-0005-0000-0000-0000A70C0000}"/>
    <cellStyle name="Normal 10 5 2" xfId="760" xr:uid="{00000000-0005-0000-0000-0000A80C0000}"/>
    <cellStyle name="Normal 10 5 2 2" xfId="2204" xr:uid="{00000000-0005-0000-0000-0000A90C0000}"/>
    <cellStyle name="Normal 10 5 2 2 2" xfId="2205" xr:uid="{00000000-0005-0000-0000-0000AA0C0000}"/>
    <cellStyle name="Normal 10 5 2 2 2 2" xfId="5627" xr:uid="{00000000-0005-0000-0000-0000AB0C0000}"/>
    <cellStyle name="Normal 10 5 2 2 3" xfId="5626" xr:uid="{00000000-0005-0000-0000-0000AC0C0000}"/>
    <cellStyle name="Normal 10 5 2 3" xfId="2206" xr:uid="{00000000-0005-0000-0000-0000AD0C0000}"/>
    <cellStyle name="Normal 10 5 2 3 2" xfId="5628" xr:uid="{00000000-0005-0000-0000-0000AE0C0000}"/>
    <cellStyle name="Normal 10 5 2 4" xfId="4618" xr:uid="{00000000-0005-0000-0000-0000AF0C0000}"/>
    <cellStyle name="Normal 10 5 3" xfId="2207" xr:uid="{00000000-0005-0000-0000-0000B00C0000}"/>
    <cellStyle name="Normal 10 5 3 2" xfId="2208" xr:uid="{00000000-0005-0000-0000-0000B10C0000}"/>
    <cellStyle name="Normal 10 5 3 2 2" xfId="5630" xr:uid="{00000000-0005-0000-0000-0000B20C0000}"/>
    <cellStyle name="Normal 10 5 3 3" xfId="5629" xr:uid="{00000000-0005-0000-0000-0000B30C0000}"/>
    <cellStyle name="Normal 10 5 4" xfId="2209" xr:uid="{00000000-0005-0000-0000-0000B40C0000}"/>
    <cellStyle name="Normal 10 5 4 2" xfId="5631" xr:uid="{00000000-0005-0000-0000-0000B50C0000}"/>
    <cellStyle name="Normal 10 5 5" xfId="4407" xr:uid="{00000000-0005-0000-0000-0000B60C0000}"/>
    <cellStyle name="Normal 10 6" xfId="651" xr:uid="{00000000-0005-0000-0000-0000B70C0000}"/>
    <cellStyle name="Normal 10 6 2" xfId="2210" xr:uid="{00000000-0005-0000-0000-0000B80C0000}"/>
    <cellStyle name="Normal 10 6 2 2" xfId="2211" xr:uid="{00000000-0005-0000-0000-0000B90C0000}"/>
    <cellStyle name="Normal 10 6 2 2 2" xfId="2212" xr:uid="{00000000-0005-0000-0000-0000BA0C0000}"/>
    <cellStyle name="Normal 10 6 2 2 2 2" xfId="5634" xr:uid="{00000000-0005-0000-0000-0000BB0C0000}"/>
    <cellStyle name="Normal 10 6 2 2 3" xfId="5633" xr:uid="{00000000-0005-0000-0000-0000BC0C0000}"/>
    <cellStyle name="Normal 10 6 2 3" xfId="2213" xr:uid="{00000000-0005-0000-0000-0000BD0C0000}"/>
    <cellStyle name="Normal 10 6 2 3 2" xfId="5635" xr:uid="{00000000-0005-0000-0000-0000BE0C0000}"/>
    <cellStyle name="Normal 10 6 2 4" xfId="5632" xr:uid="{00000000-0005-0000-0000-0000BF0C0000}"/>
    <cellStyle name="Normal 10 6 3" xfId="2214" xr:uid="{00000000-0005-0000-0000-0000C00C0000}"/>
    <cellStyle name="Normal 10 6 3 2" xfId="2215" xr:uid="{00000000-0005-0000-0000-0000C10C0000}"/>
    <cellStyle name="Normal 10 6 3 2 2" xfId="5637" xr:uid="{00000000-0005-0000-0000-0000C20C0000}"/>
    <cellStyle name="Normal 10 6 3 3" xfId="5636" xr:uid="{00000000-0005-0000-0000-0000C30C0000}"/>
    <cellStyle name="Normal 10 6 4" xfId="2216" xr:uid="{00000000-0005-0000-0000-0000C40C0000}"/>
    <cellStyle name="Normal 10 6 4 2" xfId="5638" xr:uid="{00000000-0005-0000-0000-0000C50C0000}"/>
    <cellStyle name="Normal 10 6 5" xfId="4509" xr:uid="{00000000-0005-0000-0000-0000C60C0000}"/>
    <cellStyle name="Normal 10 7" xfId="817" xr:uid="{00000000-0005-0000-0000-0000C70C0000}"/>
    <cellStyle name="Normal 10 7 2" xfId="2217" xr:uid="{00000000-0005-0000-0000-0000C80C0000}"/>
    <cellStyle name="Normal 10 7 2 2" xfId="2218" xr:uid="{00000000-0005-0000-0000-0000C90C0000}"/>
    <cellStyle name="Normal 10 7 2 2 2" xfId="2219" xr:uid="{00000000-0005-0000-0000-0000CA0C0000}"/>
    <cellStyle name="Normal 10 7 2 2 2 2" xfId="5641" xr:uid="{00000000-0005-0000-0000-0000CB0C0000}"/>
    <cellStyle name="Normal 10 7 2 2 3" xfId="5640" xr:uid="{00000000-0005-0000-0000-0000CC0C0000}"/>
    <cellStyle name="Normal 10 7 2 3" xfId="2220" xr:uid="{00000000-0005-0000-0000-0000CD0C0000}"/>
    <cellStyle name="Normal 10 7 2 3 2" xfId="5642" xr:uid="{00000000-0005-0000-0000-0000CE0C0000}"/>
    <cellStyle name="Normal 10 7 2 4" xfId="5639" xr:uid="{00000000-0005-0000-0000-0000CF0C0000}"/>
    <cellStyle name="Normal 10 7 3" xfId="2221" xr:uid="{00000000-0005-0000-0000-0000D00C0000}"/>
    <cellStyle name="Normal 10 7 3 2" xfId="2222" xr:uid="{00000000-0005-0000-0000-0000D10C0000}"/>
    <cellStyle name="Normal 10 7 3 2 2" xfId="5644" xr:uid="{00000000-0005-0000-0000-0000D20C0000}"/>
    <cellStyle name="Normal 10 7 3 3" xfId="5643" xr:uid="{00000000-0005-0000-0000-0000D30C0000}"/>
    <cellStyle name="Normal 10 7 4" xfId="2223" xr:uid="{00000000-0005-0000-0000-0000D40C0000}"/>
    <cellStyle name="Normal 10 7 4 2" xfId="5645" xr:uid="{00000000-0005-0000-0000-0000D50C0000}"/>
    <cellStyle name="Normal 10 7 5" xfId="4673" xr:uid="{00000000-0005-0000-0000-0000D60C0000}"/>
    <cellStyle name="Normal 10 8" xfId="2224" xr:uid="{00000000-0005-0000-0000-0000D70C0000}"/>
    <cellStyle name="Normal 10 8 2" xfId="2225" xr:uid="{00000000-0005-0000-0000-0000D80C0000}"/>
    <cellStyle name="Normal 10 8 2 2" xfId="2226" xr:uid="{00000000-0005-0000-0000-0000D90C0000}"/>
    <cellStyle name="Normal 10 8 2 2 2" xfId="2227" xr:uid="{00000000-0005-0000-0000-0000DA0C0000}"/>
    <cellStyle name="Normal 10 8 2 2 2 2" xfId="5649" xr:uid="{00000000-0005-0000-0000-0000DB0C0000}"/>
    <cellStyle name="Normal 10 8 2 2 3" xfId="5648" xr:uid="{00000000-0005-0000-0000-0000DC0C0000}"/>
    <cellStyle name="Normal 10 8 2 3" xfId="2228" xr:uid="{00000000-0005-0000-0000-0000DD0C0000}"/>
    <cellStyle name="Normal 10 8 2 3 2" xfId="5650" xr:uid="{00000000-0005-0000-0000-0000DE0C0000}"/>
    <cellStyle name="Normal 10 8 2 4" xfId="5647" xr:uid="{00000000-0005-0000-0000-0000DF0C0000}"/>
    <cellStyle name="Normal 10 8 3" xfId="2229" xr:uid="{00000000-0005-0000-0000-0000E00C0000}"/>
    <cellStyle name="Normal 10 8 3 2" xfId="2230" xr:uid="{00000000-0005-0000-0000-0000E10C0000}"/>
    <cellStyle name="Normal 10 8 3 2 2" xfId="5652" xr:uid="{00000000-0005-0000-0000-0000E20C0000}"/>
    <cellStyle name="Normal 10 8 3 3" xfId="5651" xr:uid="{00000000-0005-0000-0000-0000E30C0000}"/>
    <cellStyle name="Normal 10 8 4" xfId="2231" xr:uid="{00000000-0005-0000-0000-0000E40C0000}"/>
    <cellStyle name="Normal 10 8 4 2" xfId="5653" xr:uid="{00000000-0005-0000-0000-0000E50C0000}"/>
    <cellStyle name="Normal 10 8 5" xfId="5646" xr:uid="{00000000-0005-0000-0000-0000E60C0000}"/>
    <cellStyle name="Normal 10 9" xfId="2232" xr:uid="{00000000-0005-0000-0000-0000E70C0000}"/>
    <cellStyle name="Normal 10 9 2" xfId="2233" xr:uid="{00000000-0005-0000-0000-0000E80C0000}"/>
    <cellStyle name="Normal 10 9 2 2" xfId="2234" xr:uid="{00000000-0005-0000-0000-0000E90C0000}"/>
    <cellStyle name="Normal 10 9 2 2 2" xfId="5656" xr:uid="{00000000-0005-0000-0000-0000EA0C0000}"/>
    <cellStyle name="Normal 10 9 2 3" xfId="5655" xr:uid="{00000000-0005-0000-0000-0000EB0C0000}"/>
    <cellStyle name="Normal 10 9 3" xfId="2235" xr:uid="{00000000-0005-0000-0000-0000EC0C0000}"/>
    <cellStyle name="Normal 10 9 3 2" xfId="5657" xr:uid="{00000000-0005-0000-0000-0000ED0C0000}"/>
    <cellStyle name="Normal 10 9 4" xfId="5654" xr:uid="{00000000-0005-0000-0000-0000EE0C0000}"/>
    <cellStyle name="Normal 10_ARTURO SSMC110113xls" xfId="2236" xr:uid="{00000000-0005-0000-0000-0000EF0C0000}"/>
    <cellStyle name="Normal 100" xfId="2237" xr:uid="{00000000-0005-0000-0000-0000F00C0000}"/>
    <cellStyle name="Normal 101" xfId="2238" xr:uid="{00000000-0005-0000-0000-0000F10C0000}"/>
    <cellStyle name="Normal 102" xfId="2239" xr:uid="{00000000-0005-0000-0000-0000F20C0000}"/>
    <cellStyle name="Normal 103" xfId="2240" xr:uid="{00000000-0005-0000-0000-0000F30C0000}"/>
    <cellStyle name="Normal 104" xfId="2241" xr:uid="{00000000-0005-0000-0000-0000F40C0000}"/>
    <cellStyle name="Normal 105" xfId="2242" xr:uid="{00000000-0005-0000-0000-0000F50C0000}"/>
    <cellStyle name="Normal 106" xfId="2243" xr:uid="{00000000-0005-0000-0000-0000F60C0000}"/>
    <cellStyle name="Normal 107" xfId="2244" xr:uid="{00000000-0005-0000-0000-0000F70C0000}"/>
    <cellStyle name="Normal 108" xfId="2245" xr:uid="{00000000-0005-0000-0000-0000F80C0000}"/>
    <cellStyle name="Normal 109" xfId="2246" xr:uid="{00000000-0005-0000-0000-0000F90C0000}"/>
    <cellStyle name="Normal 11" xfId="216" xr:uid="{00000000-0005-0000-0000-0000FA0C0000}"/>
    <cellStyle name="Normal 11 2" xfId="288" xr:uid="{00000000-0005-0000-0000-0000FB0C0000}"/>
    <cellStyle name="Normal 11 2 2" xfId="311" xr:uid="{00000000-0005-0000-0000-0000FC0C0000}"/>
    <cellStyle name="Normal 11 2 2 2" xfId="718" xr:uid="{00000000-0005-0000-0000-0000FD0C0000}"/>
    <cellStyle name="Normal 11 2 2 2 2" xfId="2247" xr:uid="{00000000-0005-0000-0000-0000FE0C0000}"/>
    <cellStyle name="Normal 11 2 2 2 2 2" xfId="5661" xr:uid="{00000000-0005-0000-0000-0000FF0C0000}"/>
    <cellStyle name="Normal 11 2 2 2 3" xfId="4576" xr:uid="{00000000-0005-0000-0000-0000000D0000}"/>
    <cellStyle name="Normal 11 2 2 3" xfId="2248" xr:uid="{00000000-0005-0000-0000-0000010D0000}"/>
    <cellStyle name="Normal 11 2 2 3 2" xfId="5662" xr:uid="{00000000-0005-0000-0000-0000020D0000}"/>
    <cellStyle name="Normal 11 2 2 4" xfId="4357" xr:uid="{00000000-0005-0000-0000-0000030D0000}"/>
    <cellStyle name="Normal 11 2 3" xfId="695" xr:uid="{00000000-0005-0000-0000-0000040D0000}"/>
    <cellStyle name="Normal 11 2 3 2" xfId="2249" xr:uid="{00000000-0005-0000-0000-0000050D0000}"/>
    <cellStyle name="Normal 11 2 3 2 2" xfId="5663" xr:uid="{00000000-0005-0000-0000-0000060D0000}"/>
    <cellStyle name="Normal 11 2 3 3" xfId="4553" xr:uid="{00000000-0005-0000-0000-0000070D0000}"/>
    <cellStyle name="Normal 11 2 4" xfId="2250" xr:uid="{00000000-0005-0000-0000-0000080D0000}"/>
    <cellStyle name="Normal 11 2 4 2" xfId="5664" xr:uid="{00000000-0005-0000-0000-0000090D0000}"/>
    <cellStyle name="Normal 11 2 5" xfId="4334" xr:uid="{00000000-0005-0000-0000-00000A0D0000}"/>
    <cellStyle name="Normal 11 3" xfId="310" xr:uid="{00000000-0005-0000-0000-00000B0D0000}"/>
    <cellStyle name="Normal 11 3 2" xfId="717" xr:uid="{00000000-0005-0000-0000-00000C0D0000}"/>
    <cellStyle name="Normal 11 3 2 2" xfId="4575" xr:uid="{00000000-0005-0000-0000-00000D0D0000}"/>
    <cellStyle name="Normal 11 3 3" xfId="4356" xr:uid="{00000000-0005-0000-0000-00000E0D0000}"/>
    <cellStyle name="Normal 11 4" xfId="367" xr:uid="{00000000-0005-0000-0000-00000F0D0000}"/>
    <cellStyle name="Normal 11 5" xfId="665" xr:uid="{00000000-0005-0000-0000-0000100D0000}"/>
    <cellStyle name="Normal 11 5 2" xfId="4523" xr:uid="{00000000-0005-0000-0000-0000110D0000}"/>
    <cellStyle name="Normal 11 6" xfId="3936" xr:uid="{00000000-0005-0000-0000-0000120D0000}"/>
    <cellStyle name="Normal 11 7" xfId="4295" xr:uid="{00000000-0005-0000-0000-0000130D0000}"/>
    <cellStyle name="Normal 11_Evolución de becas SEP-UAM-PRONABES" xfId="2251" xr:uid="{00000000-0005-0000-0000-0000140D0000}"/>
    <cellStyle name="Normal 110" xfId="2252" xr:uid="{00000000-0005-0000-0000-0000150D0000}"/>
    <cellStyle name="Normal 111" xfId="2253" xr:uid="{00000000-0005-0000-0000-0000160D0000}"/>
    <cellStyle name="Normal 112" xfId="2254" xr:uid="{00000000-0005-0000-0000-0000170D0000}"/>
    <cellStyle name="Normal 113" xfId="2255" xr:uid="{00000000-0005-0000-0000-0000180D0000}"/>
    <cellStyle name="Normal 114" xfId="2256" xr:uid="{00000000-0005-0000-0000-0000190D0000}"/>
    <cellStyle name="Normal 115" xfId="2257" xr:uid="{00000000-0005-0000-0000-00001A0D0000}"/>
    <cellStyle name="Normal 116" xfId="2258" xr:uid="{00000000-0005-0000-0000-00001B0D0000}"/>
    <cellStyle name="Normal 116 2" xfId="5665" xr:uid="{00000000-0005-0000-0000-00001C0D0000}"/>
    <cellStyle name="Normal 117" xfId="2259" xr:uid="{00000000-0005-0000-0000-00001D0D0000}"/>
    <cellStyle name="Normal 117 2" xfId="5666" xr:uid="{00000000-0005-0000-0000-00001E0D0000}"/>
    <cellStyle name="Normal 118" xfId="2260" xr:uid="{00000000-0005-0000-0000-00001F0D0000}"/>
    <cellStyle name="Normal 118 2" xfId="5667" xr:uid="{00000000-0005-0000-0000-0000200D0000}"/>
    <cellStyle name="Normal 119" xfId="2261" xr:uid="{00000000-0005-0000-0000-0000210D0000}"/>
    <cellStyle name="Normal 119 2" xfId="5668" xr:uid="{00000000-0005-0000-0000-0000220D0000}"/>
    <cellStyle name="Normal 12" xfId="219" xr:uid="{00000000-0005-0000-0000-0000230D0000}"/>
    <cellStyle name="Normal 12 2" xfId="291" xr:uid="{00000000-0005-0000-0000-0000240D0000}"/>
    <cellStyle name="Normal 12 2 2" xfId="313" xr:uid="{00000000-0005-0000-0000-0000250D0000}"/>
    <cellStyle name="Normal 12 2 2 2" xfId="720" xr:uid="{00000000-0005-0000-0000-0000260D0000}"/>
    <cellStyle name="Normal 12 2 2 2 2" xfId="4578" xr:uid="{00000000-0005-0000-0000-0000270D0000}"/>
    <cellStyle name="Normal 12 2 2 3" xfId="4359" xr:uid="{00000000-0005-0000-0000-0000280D0000}"/>
    <cellStyle name="Normal 12 2 3" xfId="698" xr:uid="{00000000-0005-0000-0000-0000290D0000}"/>
    <cellStyle name="Normal 12 2 3 2" xfId="4556" xr:uid="{00000000-0005-0000-0000-00002A0D0000}"/>
    <cellStyle name="Normal 12 2 4" xfId="4337" xr:uid="{00000000-0005-0000-0000-00002B0D0000}"/>
    <cellStyle name="Normal 12 3" xfId="312" xr:uid="{00000000-0005-0000-0000-00002C0D0000}"/>
    <cellStyle name="Normal 12 3 2" xfId="719" xr:uid="{00000000-0005-0000-0000-00002D0D0000}"/>
    <cellStyle name="Normal 12 3 2 2" xfId="4577" xr:uid="{00000000-0005-0000-0000-00002E0D0000}"/>
    <cellStyle name="Normal 12 3 3" xfId="4358" xr:uid="{00000000-0005-0000-0000-00002F0D0000}"/>
    <cellStyle name="Normal 12 4" xfId="368" xr:uid="{00000000-0005-0000-0000-0000300D0000}"/>
    <cellStyle name="Normal 12 5" xfId="668" xr:uid="{00000000-0005-0000-0000-0000310D0000}"/>
    <cellStyle name="Normal 12 5 2" xfId="4526" xr:uid="{00000000-0005-0000-0000-0000320D0000}"/>
    <cellStyle name="Normal 12 6" xfId="3937" xr:uid="{00000000-0005-0000-0000-0000330D0000}"/>
    <cellStyle name="Normal 12 7" xfId="4298" xr:uid="{00000000-0005-0000-0000-0000340D0000}"/>
    <cellStyle name="Normal 120" xfId="2262" xr:uid="{00000000-0005-0000-0000-0000350D0000}"/>
    <cellStyle name="Normal 120 2" xfId="5669" xr:uid="{00000000-0005-0000-0000-0000360D0000}"/>
    <cellStyle name="Normal 121" xfId="2263" xr:uid="{00000000-0005-0000-0000-0000370D0000}"/>
    <cellStyle name="Normal 122" xfId="2264" xr:uid="{00000000-0005-0000-0000-0000380D0000}"/>
    <cellStyle name="Normal 123" xfId="2265" xr:uid="{00000000-0005-0000-0000-0000390D0000}"/>
    <cellStyle name="Normal 124" xfId="2266" xr:uid="{00000000-0005-0000-0000-00003A0D0000}"/>
    <cellStyle name="Normal 124 2" xfId="5670" xr:uid="{00000000-0005-0000-0000-00003B0D0000}"/>
    <cellStyle name="Normal 125" xfId="2267" xr:uid="{00000000-0005-0000-0000-00003C0D0000}"/>
    <cellStyle name="Normal 126" xfId="3797" xr:uid="{00000000-0005-0000-0000-00003D0D0000}"/>
    <cellStyle name="Normal 127" xfId="3799" xr:uid="{00000000-0005-0000-0000-00003E0D0000}"/>
    <cellStyle name="Normal 127 2" xfId="4216" xr:uid="{00000000-0005-0000-0000-00003F0D0000}"/>
    <cellStyle name="Normal 127 3" xfId="4229" xr:uid="{00000000-0005-0000-0000-0000400D0000}"/>
    <cellStyle name="Normal 127 3 2" xfId="4231" xr:uid="{00000000-0005-0000-0000-0000410D0000}"/>
    <cellStyle name="Normal 127 3 2 2" xfId="7259" xr:uid="{00000000-0005-0000-0000-0000420D0000}"/>
    <cellStyle name="Normal 127 3 2 3" xfId="7262" xr:uid="{00000000-0005-0000-0000-0000430D0000}"/>
    <cellStyle name="Normal 127 3 2 4" xfId="7270" xr:uid="{00000000-0005-0000-0000-0000440D0000}"/>
    <cellStyle name="Normal 127 3 2 4 2" xfId="7285" xr:uid="{00000000-0005-0000-0000-0000450D0000}"/>
    <cellStyle name="Normal 127 3 2 4 2 2" xfId="7298" xr:uid="{FA52A3A8-C6D8-488A-835F-4AD57F64DA69}"/>
    <cellStyle name="Normal 127 4" xfId="7236" xr:uid="{00000000-0005-0000-0000-0000460D0000}"/>
    <cellStyle name="Normal 127 5" xfId="7243" xr:uid="{00000000-0005-0000-0000-0000470D0000}"/>
    <cellStyle name="Normal 127 6" xfId="7248" xr:uid="{00000000-0005-0000-0000-0000480D0000}"/>
    <cellStyle name="Normal 127 7" xfId="7268" xr:uid="{00000000-0005-0000-0000-0000490D0000}"/>
    <cellStyle name="Normal 128" xfId="3800" xr:uid="{00000000-0005-0000-0000-00004A0D0000}"/>
    <cellStyle name="Normal 128 2" xfId="7207" xr:uid="{00000000-0005-0000-0000-00004B0D0000}"/>
    <cellStyle name="Normal 129" xfId="3969" xr:uid="{00000000-0005-0000-0000-00004C0D0000}"/>
    <cellStyle name="Normal 129 2" xfId="7209" xr:uid="{00000000-0005-0000-0000-00004D0D0000}"/>
    <cellStyle name="Normal 13" xfId="222" xr:uid="{00000000-0005-0000-0000-00004E0D0000}"/>
    <cellStyle name="Normal 13 2" xfId="314" xr:uid="{00000000-0005-0000-0000-00004F0D0000}"/>
    <cellStyle name="Normal 13 2 2" xfId="405" xr:uid="{00000000-0005-0000-0000-0000500D0000}"/>
    <cellStyle name="Normal 13 2 3" xfId="721" xr:uid="{00000000-0005-0000-0000-0000510D0000}"/>
    <cellStyle name="Normal 13 2 3 2" xfId="4579" xr:uid="{00000000-0005-0000-0000-0000520D0000}"/>
    <cellStyle name="Normal 13 2 4" xfId="3991" xr:uid="{00000000-0005-0000-0000-0000530D0000}"/>
    <cellStyle name="Normal 13 2 5" xfId="4360" xr:uid="{00000000-0005-0000-0000-0000540D0000}"/>
    <cellStyle name="Normal 13 3" xfId="369" xr:uid="{00000000-0005-0000-0000-0000550D0000}"/>
    <cellStyle name="Normal 13 4" xfId="670" xr:uid="{00000000-0005-0000-0000-0000560D0000}"/>
    <cellStyle name="Normal 13 4 2" xfId="4528" xr:uid="{00000000-0005-0000-0000-0000570D0000}"/>
    <cellStyle name="Normal 13 5" xfId="3938" xr:uid="{00000000-0005-0000-0000-0000580D0000}"/>
    <cellStyle name="Normal 13 6" xfId="4300" xr:uid="{00000000-0005-0000-0000-0000590D0000}"/>
    <cellStyle name="Normal 13_Evolución de becas SEP-UAM-PRONABES" xfId="2268" xr:uid="{00000000-0005-0000-0000-00005A0D0000}"/>
    <cellStyle name="Normal 130" xfId="4209" xr:uid="{00000000-0005-0000-0000-00005B0D0000}"/>
    <cellStyle name="Normal 130 2" xfId="7208" xr:uid="{00000000-0005-0000-0000-00005C0D0000}"/>
    <cellStyle name="Normal 131" xfId="4210" xr:uid="{00000000-0005-0000-0000-00005D0D0000}"/>
    <cellStyle name="Normal 131 2" xfId="4215" xr:uid="{00000000-0005-0000-0000-00005E0D0000}"/>
    <cellStyle name="Normal 131 3" xfId="4230" xr:uid="{00000000-0005-0000-0000-00005F0D0000}"/>
    <cellStyle name="Normal 131 3 2" xfId="4232" xr:uid="{00000000-0005-0000-0000-0000600D0000}"/>
    <cellStyle name="Normal 131 3 2 2" xfId="7258" xr:uid="{00000000-0005-0000-0000-0000610D0000}"/>
    <cellStyle name="Normal 131 3 2 3" xfId="7263" xr:uid="{00000000-0005-0000-0000-0000620D0000}"/>
    <cellStyle name="Normal 131 3 2 4" xfId="7271" xr:uid="{00000000-0005-0000-0000-0000630D0000}"/>
    <cellStyle name="Normal 131 3 2 4 2" xfId="7286" xr:uid="{00000000-0005-0000-0000-0000640D0000}"/>
    <cellStyle name="Normal 131 3 2 4 2 2" xfId="7299" xr:uid="{70600221-511D-41AA-9D05-4638B390CA28}"/>
    <cellStyle name="Normal 131 4" xfId="7235" xr:uid="{00000000-0005-0000-0000-0000650D0000}"/>
    <cellStyle name="Normal 131 5" xfId="7242" xr:uid="{00000000-0005-0000-0000-0000660D0000}"/>
    <cellStyle name="Normal 131 6" xfId="7247" xr:uid="{00000000-0005-0000-0000-0000670D0000}"/>
    <cellStyle name="Normal 131 7" xfId="7267" xr:uid="{00000000-0005-0000-0000-0000680D0000}"/>
    <cellStyle name="Normal 132" xfId="4212" xr:uid="{00000000-0005-0000-0000-0000690D0000}"/>
    <cellStyle name="Normal 133" xfId="4213" xr:uid="{00000000-0005-0000-0000-00006A0D0000}"/>
    <cellStyle name="Normal 133 2" xfId="7210" xr:uid="{00000000-0005-0000-0000-00006B0D0000}"/>
    <cellStyle name="Normal 133 3" xfId="7211" xr:uid="{00000000-0005-0000-0000-00006C0D0000}"/>
    <cellStyle name="Normal 133 3 2" xfId="7217" xr:uid="{00000000-0005-0000-0000-00006D0D0000}"/>
    <cellStyle name="Normal 133 3 2 2" xfId="7308" xr:uid="{D6C132C1-3CAD-41BB-93B7-73C3B1716CAA}"/>
    <cellStyle name="Normal 134" xfId="4214" xr:uid="{00000000-0005-0000-0000-00006E0D0000}"/>
    <cellStyle name="Normal 135" xfId="4217" xr:uid="{00000000-0005-0000-0000-00006F0D0000}"/>
    <cellStyle name="Normal 135 2" xfId="7213" xr:uid="{00000000-0005-0000-0000-0000700D0000}"/>
    <cellStyle name="Normal 135 2 2" xfId="7219" xr:uid="{00000000-0005-0000-0000-0000710D0000}"/>
    <cellStyle name="Normal 135 2 2 2" xfId="7310" xr:uid="{19886135-8EEC-49CF-B2E3-58DDFD398E59}"/>
    <cellStyle name="Normal 135 3" xfId="7215" xr:uid="{00000000-0005-0000-0000-0000720D0000}"/>
    <cellStyle name="Normal 135 3 2" xfId="7293" xr:uid="{00000000-0005-0000-0000-0000730D0000}"/>
    <cellStyle name="Normal 135 4" xfId="7216" xr:uid="{00000000-0005-0000-0000-0000740D0000}"/>
    <cellStyle name="Normal 135 5" xfId="7283" xr:uid="{00000000-0005-0000-0000-0000750D0000}"/>
    <cellStyle name="Normal 136" xfId="4218" xr:uid="{00000000-0005-0000-0000-0000760D0000}"/>
    <cellStyle name="Normal 136 2" xfId="7260" xr:uid="{00000000-0005-0000-0000-0000770D0000}"/>
    <cellStyle name="Normal 136 3" xfId="7264" xr:uid="{00000000-0005-0000-0000-0000780D0000}"/>
    <cellStyle name="Normal 136 4" xfId="7272" xr:uid="{00000000-0005-0000-0000-0000790D0000}"/>
    <cellStyle name="Normal 136 4 2" xfId="7287" xr:uid="{00000000-0005-0000-0000-00007A0D0000}"/>
    <cellStyle name="Normal 136 4 2 2" xfId="7300" xr:uid="{29194D2F-9C92-4556-9E07-289B901C404A}"/>
    <cellStyle name="Normal 137" xfId="4219" xr:uid="{00000000-0005-0000-0000-00007B0D0000}"/>
    <cellStyle name="Normal 137 2" xfId="7212" xr:uid="{00000000-0005-0000-0000-00007C0D0000}"/>
    <cellStyle name="Normal 137 2 2" xfId="7218" xr:uid="{00000000-0005-0000-0000-00007D0D0000}"/>
    <cellStyle name="Normal 137 2 2 2" xfId="7309" xr:uid="{A5E85522-EB5E-467F-BCAE-C90EFAAFFF30}"/>
    <cellStyle name="Normal 137 3" xfId="7284" xr:uid="{00000000-0005-0000-0000-00007E0D0000}"/>
    <cellStyle name="Normal 138" xfId="4220" xr:uid="{00000000-0005-0000-0000-00007F0D0000}"/>
    <cellStyle name="Normal 138 2" xfId="7214" xr:uid="{00000000-0005-0000-0000-0000800D0000}"/>
    <cellStyle name="Normal 139" xfId="4221" xr:uid="{00000000-0005-0000-0000-0000810D0000}"/>
    <cellStyle name="Normal 14" xfId="293" xr:uid="{00000000-0005-0000-0000-0000820D0000}"/>
    <cellStyle name="Normal 14 2" xfId="315" xr:uid="{00000000-0005-0000-0000-0000830D0000}"/>
    <cellStyle name="Normal 14 2 2" xfId="412" xr:uid="{00000000-0005-0000-0000-0000840D0000}"/>
    <cellStyle name="Normal 14 2 3" xfId="722" xr:uid="{00000000-0005-0000-0000-0000850D0000}"/>
    <cellStyle name="Normal 14 2 3 2" xfId="4580" xr:uid="{00000000-0005-0000-0000-0000860D0000}"/>
    <cellStyle name="Normal 14 2 4" xfId="3998" xr:uid="{00000000-0005-0000-0000-0000870D0000}"/>
    <cellStyle name="Normal 14 2 5" xfId="4361" xr:uid="{00000000-0005-0000-0000-0000880D0000}"/>
    <cellStyle name="Normal 14 3" xfId="403" xr:uid="{00000000-0005-0000-0000-0000890D0000}"/>
    <cellStyle name="Normal 14 4" xfId="444" xr:uid="{00000000-0005-0000-0000-00008A0D0000}"/>
    <cellStyle name="Normal 14 4 2" xfId="450" xr:uid="{00000000-0005-0000-0000-00008B0D0000}"/>
    <cellStyle name="Normal 14 4 2 2" xfId="782" xr:uid="{00000000-0005-0000-0000-00008C0D0000}"/>
    <cellStyle name="Normal 14 4 2 2 2" xfId="4640" xr:uid="{00000000-0005-0000-0000-00008D0D0000}"/>
    <cellStyle name="Normal 14 4 2 3" xfId="4441" xr:uid="{00000000-0005-0000-0000-00008E0D0000}"/>
    <cellStyle name="Normal 14 4 3" xfId="776" xr:uid="{00000000-0005-0000-0000-00008F0D0000}"/>
    <cellStyle name="Normal 14 4 3 2" xfId="4634" xr:uid="{00000000-0005-0000-0000-0000900D0000}"/>
    <cellStyle name="Normal 14 4 4" xfId="4435" xr:uid="{00000000-0005-0000-0000-0000910D0000}"/>
    <cellStyle name="Normal 14 5" xfId="700" xr:uid="{00000000-0005-0000-0000-0000920D0000}"/>
    <cellStyle name="Normal 14 5 2" xfId="4558" xr:uid="{00000000-0005-0000-0000-0000930D0000}"/>
    <cellStyle name="Normal 14 6" xfId="2269" xr:uid="{00000000-0005-0000-0000-0000940D0000}"/>
    <cellStyle name="Normal 14 6 2" xfId="5671" xr:uid="{00000000-0005-0000-0000-0000950D0000}"/>
    <cellStyle name="Normal 14 7" xfId="3990" xr:uid="{00000000-0005-0000-0000-0000960D0000}"/>
    <cellStyle name="Normal 14 8" xfId="4339" xr:uid="{00000000-0005-0000-0000-0000970D0000}"/>
    <cellStyle name="Normal 140" xfId="4223" xr:uid="{00000000-0005-0000-0000-0000980D0000}"/>
    <cellStyle name="Normal 141" xfId="4227" xr:uid="{00000000-0005-0000-0000-0000990D0000}"/>
    <cellStyle name="Normal 141 2" xfId="7238" xr:uid="{00000000-0005-0000-0000-00009A0D0000}"/>
    <cellStyle name="Normal 141 2 2" xfId="7245" xr:uid="{00000000-0005-0000-0000-00009B0D0000}"/>
    <cellStyle name="Normal 141 2 3" xfId="7250" xr:uid="{00000000-0005-0000-0000-00009C0D0000}"/>
    <cellStyle name="Normal 141 3" xfId="7232" xr:uid="{00000000-0005-0000-0000-00009D0D0000}"/>
    <cellStyle name="Normal 141 4" xfId="7241" xr:uid="{00000000-0005-0000-0000-00009E0D0000}"/>
    <cellStyle name="Normal 141 5" xfId="7246" xr:uid="{00000000-0005-0000-0000-00009F0D0000}"/>
    <cellStyle name="Normal 141 6" xfId="7266" xr:uid="{00000000-0005-0000-0000-0000A00D0000}"/>
    <cellStyle name="Normal 141 6 2" xfId="7303" xr:uid="{EC5EDCC2-833F-4602-A8C8-1FF56AAD432D}"/>
    <cellStyle name="Normal 142" xfId="4228" xr:uid="{00000000-0005-0000-0000-0000A10D0000}"/>
    <cellStyle name="Normal 142 2" xfId="7237" xr:uid="{00000000-0005-0000-0000-0000A20D0000}"/>
    <cellStyle name="Normal 142 2 2" xfId="7261" xr:uid="{00000000-0005-0000-0000-0000A30D0000}"/>
    <cellStyle name="Normal 142 2 3" xfId="7265" xr:uid="{00000000-0005-0000-0000-0000A40D0000}"/>
    <cellStyle name="Normal 142 2 4" xfId="7273" xr:uid="{00000000-0005-0000-0000-0000A50D0000}"/>
    <cellStyle name="Normal 142 2 4 2" xfId="7288" xr:uid="{00000000-0005-0000-0000-0000A60D0000}"/>
    <cellStyle name="Normal 142 2 4 2 2" xfId="7301" xr:uid="{7941628F-7A69-4ED3-9484-6163B50DC85B}"/>
    <cellStyle name="Normal 142 3" xfId="7244" xr:uid="{00000000-0005-0000-0000-0000A70D0000}"/>
    <cellStyle name="Normal 142 4" xfId="7249" xr:uid="{00000000-0005-0000-0000-0000A80D0000}"/>
    <cellStyle name="Normal 142 5" xfId="7269" xr:uid="{00000000-0005-0000-0000-0000A90D0000}"/>
    <cellStyle name="Normal 142 5 2" xfId="7304" xr:uid="{FCBC5654-E712-4AC4-8673-4C385C13C043}"/>
    <cellStyle name="Normal 143" xfId="4233" xr:uid="{00000000-0005-0000-0000-0000AA0D0000}"/>
    <cellStyle name="Normal 144" xfId="6450" xr:uid="{00000000-0005-0000-0000-0000AB0D0000}"/>
    <cellStyle name="Normal 145" xfId="5516" xr:uid="{00000000-0005-0000-0000-0000AC0D0000}"/>
    <cellStyle name="Normal 146" xfId="7220" xr:uid="{00000000-0005-0000-0000-0000AD0D0000}"/>
    <cellStyle name="Normal 147" xfId="7221" xr:uid="{00000000-0005-0000-0000-0000AE0D0000}"/>
    <cellStyle name="Normal 148" xfId="7223" xr:uid="{00000000-0005-0000-0000-0000AF0D0000}"/>
    <cellStyle name="Normal 148 2" xfId="7290" xr:uid="{00000000-0005-0000-0000-0000B00D0000}"/>
    <cellStyle name="Normal 149" xfId="7226" xr:uid="{00000000-0005-0000-0000-0000B10D0000}"/>
    <cellStyle name="Normal 15" xfId="413" xr:uid="{00000000-0005-0000-0000-0000B20D0000}"/>
    <cellStyle name="Normal 15 2" xfId="451" xr:uid="{00000000-0005-0000-0000-0000B30D0000}"/>
    <cellStyle name="Normal 15 2 2" xfId="783" xr:uid="{00000000-0005-0000-0000-0000B40D0000}"/>
    <cellStyle name="Normal 15 2 2 2" xfId="2270" xr:uid="{00000000-0005-0000-0000-0000B50D0000}"/>
    <cellStyle name="Normal 15 2 2 2 2" xfId="2271" xr:uid="{00000000-0005-0000-0000-0000B60D0000}"/>
    <cellStyle name="Normal 15 2 2 2 2 2" xfId="2272" xr:uid="{00000000-0005-0000-0000-0000B70D0000}"/>
    <cellStyle name="Normal 15 2 2 2 2 2 2" xfId="5674" xr:uid="{00000000-0005-0000-0000-0000B80D0000}"/>
    <cellStyle name="Normal 15 2 2 2 2 3" xfId="5673" xr:uid="{00000000-0005-0000-0000-0000B90D0000}"/>
    <cellStyle name="Normal 15 2 2 2 3" xfId="2273" xr:uid="{00000000-0005-0000-0000-0000BA0D0000}"/>
    <cellStyle name="Normal 15 2 2 2 3 2" xfId="5675" xr:uid="{00000000-0005-0000-0000-0000BB0D0000}"/>
    <cellStyle name="Normal 15 2 2 2 4" xfId="5672" xr:uid="{00000000-0005-0000-0000-0000BC0D0000}"/>
    <cellStyle name="Normal 15 2 2 3" xfId="2274" xr:uid="{00000000-0005-0000-0000-0000BD0D0000}"/>
    <cellStyle name="Normal 15 2 2 3 2" xfId="2275" xr:uid="{00000000-0005-0000-0000-0000BE0D0000}"/>
    <cellStyle name="Normal 15 2 2 3 2 2" xfId="2276" xr:uid="{00000000-0005-0000-0000-0000BF0D0000}"/>
    <cellStyle name="Normal 15 2 2 3 2 2 2" xfId="2277" xr:uid="{00000000-0005-0000-0000-0000C00D0000}"/>
    <cellStyle name="Normal 15 2 2 3 2 2 2 2" xfId="5679" xr:uid="{00000000-0005-0000-0000-0000C10D0000}"/>
    <cellStyle name="Normal 15 2 2 3 2 2 3" xfId="5678" xr:uid="{00000000-0005-0000-0000-0000C20D0000}"/>
    <cellStyle name="Normal 15 2 2 3 2 3" xfId="2278" xr:uid="{00000000-0005-0000-0000-0000C30D0000}"/>
    <cellStyle name="Normal 15 2 2 3 2 3 2" xfId="5680" xr:uid="{00000000-0005-0000-0000-0000C40D0000}"/>
    <cellStyle name="Normal 15 2 2 3 2 4" xfId="5677" xr:uid="{00000000-0005-0000-0000-0000C50D0000}"/>
    <cellStyle name="Normal 15 2 2 3 3" xfId="2279" xr:uid="{00000000-0005-0000-0000-0000C60D0000}"/>
    <cellStyle name="Normal 15 2 2 3 3 2" xfId="2280" xr:uid="{00000000-0005-0000-0000-0000C70D0000}"/>
    <cellStyle name="Normal 15 2 2 3 3 2 2" xfId="5682" xr:uid="{00000000-0005-0000-0000-0000C80D0000}"/>
    <cellStyle name="Normal 15 2 2 3 3 3" xfId="5681" xr:uid="{00000000-0005-0000-0000-0000C90D0000}"/>
    <cellStyle name="Normal 15 2 2 3 4" xfId="2281" xr:uid="{00000000-0005-0000-0000-0000CA0D0000}"/>
    <cellStyle name="Normal 15 2 2 3 4 2" xfId="5683" xr:uid="{00000000-0005-0000-0000-0000CB0D0000}"/>
    <cellStyle name="Normal 15 2 2 3 5" xfId="5676" xr:uid="{00000000-0005-0000-0000-0000CC0D0000}"/>
    <cellStyle name="Normal 15 2 2 4" xfId="2282" xr:uid="{00000000-0005-0000-0000-0000CD0D0000}"/>
    <cellStyle name="Normal 15 2 2 4 2" xfId="2283" xr:uid="{00000000-0005-0000-0000-0000CE0D0000}"/>
    <cellStyle name="Normal 15 2 2 4 2 2" xfId="2284" xr:uid="{00000000-0005-0000-0000-0000CF0D0000}"/>
    <cellStyle name="Normal 15 2 2 4 2 2 2" xfId="5686" xr:uid="{00000000-0005-0000-0000-0000D00D0000}"/>
    <cellStyle name="Normal 15 2 2 4 2 3" xfId="5685" xr:uid="{00000000-0005-0000-0000-0000D10D0000}"/>
    <cellStyle name="Normal 15 2 2 4 3" xfId="2285" xr:uid="{00000000-0005-0000-0000-0000D20D0000}"/>
    <cellStyle name="Normal 15 2 2 4 3 2" xfId="5687" xr:uid="{00000000-0005-0000-0000-0000D30D0000}"/>
    <cellStyle name="Normal 15 2 2 4 4" xfId="5684" xr:uid="{00000000-0005-0000-0000-0000D40D0000}"/>
    <cellStyle name="Normal 15 2 2 5" xfId="2286" xr:uid="{00000000-0005-0000-0000-0000D50D0000}"/>
    <cellStyle name="Normal 15 2 2 5 2" xfId="2287" xr:uid="{00000000-0005-0000-0000-0000D60D0000}"/>
    <cellStyle name="Normal 15 2 2 5 2 2" xfId="5689" xr:uid="{00000000-0005-0000-0000-0000D70D0000}"/>
    <cellStyle name="Normal 15 2 2 5 3" xfId="5688" xr:uid="{00000000-0005-0000-0000-0000D80D0000}"/>
    <cellStyle name="Normal 15 2 2 6" xfId="2288" xr:uid="{00000000-0005-0000-0000-0000D90D0000}"/>
    <cellStyle name="Normal 15 2 2 6 2" xfId="5690" xr:uid="{00000000-0005-0000-0000-0000DA0D0000}"/>
    <cellStyle name="Normal 15 2 2 7" xfId="4641" xr:uid="{00000000-0005-0000-0000-0000DB0D0000}"/>
    <cellStyle name="Normal 15 2 3" xfId="2289" xr:uid="{00000000-0005-0000-0000-0000DC0D0000}"/>
    <cellStyle name="Normal 15 2 3 2" xfId="2290" xr:uid="{00000000-0005-0000-0000-0000DD0D0000}"/>
    <cellStyle name="Normal 15 2 3 2 2" xfId="2291" xr:uid="{00000000-0005-0000-0000-0000DE0D0000}"/>
    <cellStyle name="Normal 15 2 3 2 2 2" xfId="2292" xr:uid="{00000000-0005-0000-0000-0000DF0D0000}"/>
    <cellStyle name="Normal 15 2 3 2 2 2 2" xfId="2293" xr:uid="{00000000-0005-0000-0000-0000E00D0000}"/>
    <cellStyle name="Normal 15 2 3 2 2 2 2 2" xfId="2294" xr:uid="{00000000-0005-0000-0000-0000E10D0000}"/>
    <cellStyle name="Normal 15 2 3 2 2 2 2 2 2" xfId="5696" xr:uid="{00000000-0005-0000-0000-0000E20D0000}"/>
    <cellStyle name="Normal 15 2 3 2 2 2 2 3" xfId="5695" xr:uid="{00000000-0005-0000-0000-0000E30D0000}"/>
    <cellStyle name="Normal 15 2 3 2 2 2 3" xfId="2295" xr:uid="{00000000-0005-0000-0000-0000E40D0000}"/>
    <cellStyle name="Normal 15 2 3 2 2 2 3 2" xfId="5697" xr:uid="{00000000-0005-0000-0000-0000E50D0000}"/>
    <cellStyle name="Normal 15 2 3 2 2 2 4" xfId="5694" xr:uid="{00000000-0005-0000-0000-0000E60D0000}"/>
    <cellStyle name="Normal 15 2 3 2 2 3" xfId="2296" xr:uid="{00000000-0005-0000-0000-0000E70D0000}"/>
    <cellStyle name="Normal 15 2 3 2 2 3 2" xfId="2297" xr:uid="{00000000-0005-0000-0000-0000E80D0000}"/>
    <cellStyle name="Normal 15 2 3 2 2 3 2 2" xfId="2298" xr:uid="{00000000-0005-0000-0000-0000E90D0000}"/>
    <cellStyle name="Normal 15 2 3 2 2 3 2 2 2" xfId="5700" xr:uid="{00000000-0005-0000-0000-0000EA0D0000}"/>
    <cellStyle name="Normal 15 2 3 2 2 3 2 3" xfId="5699" xr:uid="{00000000-0005-0000-0000-0000EB0D0000}"/>
    <cellStyle name="Normal 15 2 3 2 2 3 3" xfId="2299" xr:uid="{00000000-0005-0000-0000-0000EC0D0000}"/>
    <cellStyle name="Normal 15 2 3 2 2 3 3 2" xfId="5701" xr:uid="{00000000-0005-0000-0000-0000ED0D0000}"/>
    <cellStyle name="Normal 15 2 3 2 2 3 4" xfId="5698" xr:uid="{00000000-0005-0000-0000-0000EE0D0000}"/>
    <cellStyle name="Normal 15 2 3 2 2 4" xfId="2300" xr:uid="{00000000-0005-0000-0000-0000EF0D0000}"/>
    <cellStyle name="Normal 15 2 3 2 2 4 2" xfId="2301" xr:uid="{00000000-0005-0000-0000-0000F00D0000}"/>
    <cellStyle name="Normal 15 2 3 2 2 4 2 2" xfId="2302" xr:uid="{00000000-0005-0000-0000-0000F10D0000}"/>
    <cellStyle name="Normal 15 2 3 2 2 4 2 2 2" xfId="5704" xr:uid="{00000000-0005-0000-0000-0000F20D0000}"/>
    <cellStyle name="Normal 15 2 3 2 2 4 2 3" xfId="5703" xr:uid="{00000000-0005-0000-0000-0000F30D0000}"/>
    <cellStyle name="Normal 15 2 3 2 2 4 3" xfId="2303" xr:uid="{00000000-0005-0000-0000-0000F40D0000}"/>
    <cellStyle name="Normal 15 2 3 2 2 4 3 2" xfId="5705" xr:uid="{00000000-0005-0000-0000-0000F50D0000}"/>
    <cellStyle name="Normal 15 2 3 2 2 4 4" xfId="5702" xr:uid="{00000000-0005-0000-0000-0000F60D0000}"/>
    <cellStyle name="Normal 15 2 3 2 2 5" xfId="2304" xr:uid="{00000000-0005-0000-0000-0000F70D0000}"/>
    <cellStyle name="Normal 15 2 3 2 2 5 2" xfId="2305" xr:uid="{00000000-0005-0000-0000-0000F80D0000}"/>
    <cellStyle name="Normal 15 2 3 2 2 5 2 2" xfId="5707" xr:uid="{00000000-0005-0000-0000-0000F90D0000}"/>
    <cellStyle name="Normal 15 2 3 2 2 5 3" xfId="5706" xr:uid="{00000000-0005-0000-0000-0000FA0D0000}"/>
    <cellStyle name="Normal 15 2 3 2 2 6" xfId="2306" xr:uid="{00000000-0005-0000-0000-0000FB0D0000}"/>
    <cellStyle name="Normal 15 2 3 2 2 6 2" xfId="5708" xr:uid="{00000000-0005-0000-0000-0000FC0D0000}"/>
    <cellStyle name="Normal 15 2 3 2 2 7" xfId="5693" xr:uid="{00000000-0005-0000-0000-0000FD0D0000}"/>
    <cellStyle name="Normal 15 2 3 2 3" xfId="2307" xr:uid="{00000000-0005-0000-0000-0000FE0D0000}"/>
    <cellStyle name="Normal 15 2 3 2 3 2" xfId="2308" xr:uid="{00000000-0005-0000-0000-0000FF0D0000}"/>
    <cellStyle name="Normal 15 2 3 2 3 2 2" xfId="5710" xr:uid="{00000000-0005-0000-0000-0000000E0000}"/>
    <cellStyle name="Normal 15 2 3 2 3 3" xfId="5709" xr:uid="{00000000-0005-0000-0000-0000010E0000}"/>
    <cellStyle name="Normal 15 2 3 2 4" xfId="2309" xr:uid="{00000000-0005-0000-0000-0000020E0000}"/>
    <cellStyle name="Normal 15 2 3 2 4 2" xfId="5711" xr:uid="{00000000-0005-0000-0000-0000030E0000}"/>
    <cellStyle name="Normal 15 2 3 2 5" xfId="5692" xr:uid="{00000000-0005-0000-0000-0000040E0000}"/>
    <cellStyle name="Normal 15 2 3 3" xfId="2310" xr:uid="{00000000-0005-0000-0000-0000050E0000}"/>
    <cellStyle name="Normal 15 2 3 3 2" xfId="2311" xr:uid="{00000000-0005-0000-0000-0000060E0000}"/>
    <cellStyle name="Normal 15 2 3 3 2 2" xfId="5713" xr:uid="{00000000-0005-0000-0000-0000070E0000}"/>
    <cellStyle name="Normal 15 2 3 3 3" xfId="5712" xr:uid="{00000000-0005-0000-0000-0000080E0000}"/>
    <cellStyle name="Normal 15 2 3 4" xfId="2312" xr:uid="{00000000-0005-0000-0000-0000090E0000}"/>
    <cellStyle name="Normal 15 2 3 4 2" xfId="5714" xr:uid="{00000000-0005-0000-0000-00000A0E0000}"/>
    <cellStyle name="Normal 15 2 3 5" xfId="5691" xr:uid="{00000000-0005-0000-0000-00000B0E0000}"/>
    <cellStyle name="Normal 15 2 4" xfId="2313" xr:uid="{00000000-0005-0000-0000-00000C0E0000}"/>
    <cellStyle name="Normal 15 2 4 2" xfId="2314" xr:uid="{00000000-0005-0000-0000-00000D0E0000}"/>
    <cellStyle name="Normal 15 2 4 2 2" xfId="5716" xr:uid="{00000000-0005-0000-0000-00000E0E0000}"/>
    <cellStyle name="Normal 15 2 4 3" xfId="5715" xr:uid="{00000000-0005-0000-0000-00000F0E0000}"/>
    <cellStyle name="Normal 15 2 5" xfId="2315" xr:uid="{00000000-0005-0000-0000-0000100E0000}"/>
    <cellStyle name="Normal 15 2 5 2" xfId="5717" xr:uid="{00000000-0005-0000-0000-0000110E0000}"/>
    <cellStyle name="Normal 15 2 6" xfId="4075" xr:uid="{00000000-0005-0000-0000-0000120E0000}"/>
    <cellStyle name="Normal 15 2 7" xfId="4442" xr:uid="{00000000-0005-0000-0000-0000130E0000}"/>
    <cellStyle name="Normal 15 3" xfId="2316" xr:uid="{00000000-0005-0000-0000-0000140E0000}"/>
    <cellStyle name="Normal 15 3 2" xfId="5718" xr:uid="{00000000-0005-0000-0000-0000150E0000}"/>
    <cellStyle name="Normal 15 4" xfId="2317" xr:uid="{00000000-0005-0000-0000-0000160E0000}"/>
    <cellStyle name="Normal 15 4 2" xfId="5719" xr:uid="{00000000-0005-0000-0000-0000170E0000}"/>
    <cellStyle name="Normal 15 5" xfId="2318" xr:uid="{00000000-0005-0000-0000-0000180E0000}"/>
    <cellStyle name="Normal 15 5 2" xfId="5720" xr:uid="{00000000-0005-0000-0000-0000190E0000}"/>
    <cellStyle name="Normal 15 6" xfId="3999" xr:uid="{00000000-0005-0000-0000-00001A0E0000}"/>
    <cellStyle name="Normal 15_Evolución de becas SEP-UAM-PRONABES" xfId="2319" xr:uid="{00000000-0005-0000-0000-00001B0E0000}"/>
    <cellStyle name="Normal 150" xfId="7231" xr:uid="{00000000-0005-0000-0000-00001C0E0000}"/>
    <cellStyle name="Normal 151" xfId="7234" xr:uid="{00000000-0005-0000-0000-00001D0E0000}"/>
    <cellStyle name="Normal 152" xfId="7239" xr:uid="{00000000-0005-0000-0000-00001E0E0000}"/>
    <cellStyle name="Normal 153" xfId="7233" xr:uid="{00000000-0005-0000-0000-00001F0E0000}"/>
    <cellStyle name="Normal 154" xfId="7240" xr:uid="{00000000-0005-0000-0000-0000200E0000}"/>
    <cellStyle name="Normal 155" xfId="7251" xr:uid="{00000000-0005-0000-0000-0000210E0000}"/>
    <cellStyle name="Normal 156" xfId="7252" xr:uid="{00000000-0005-0000-0000-0000220E0000}"/>
    <cellStyle name="Normal 157" xfId="7256" xr:uid="{00000000-0005-0000-0000-0000230E0000}"/>
    <cellStyle name="Normal 158" xfId="7275" xr:uid="{00000000-0005-0000-0000-0000240E0000}"/>
    <cellStyle name="Normal 159" xfId="7277" xr:uid="{00000000-0005-0000-0000-0000250E0000}"/>
    <cellStyle name="Normal 16" xfId="414" xr:uid="{00000000-0005-0000-0000-0000260E0000}"/>
    <cellStyle name="Normal 16 2" xfId="445" xr:uid="{00000000-0005-0000-0000-0000270E0000}"/>
    <cellStyle name="Normal 16 2 2" xfId="777" xr:uid="{00000000-0005-0000-0000-0000280E0000}"/>
    <cellStyle name="Normal 16 2 2 2" xfId="4635" xr:uid="{00000000-0005-0000-0000-0000290E0000}"/>
    <cellStyle name="Normal 16 2 3" xfId="4076" xr:uid="{00000000-0005-0000-0000-00002A0E0000}"/>
    <cellStyle name="Normal 16 2 4" xfId="4436" xr:uid="{00000000-0005-0000-0000-00002B0E0000}"/>
    <cellStyle name="Normal 16 3" xfId="4000" xr:uid="{00000000-0005-0000-0000-00002C0E0000}"/>
    <cellStyle name="Normal 16_Evolución de becas SEP-UAM-PRONABES" xfId="2320" xr:uid="{00000000-0005-0000-0000-00002D0E0000}"/>
    <cellStyle name="Normal 160" xfId="7279" xr:uid="{00000000-0005-0000-0000-00002E0E0000}"/>
    <cellStyle name="Normal 161" xfId="7281" xr:uid="{00000000-0005-0000-0000-00002F0E0000}"/>
    <cellStyle name="Normal 162" xfId="7282" xr:uid="{00000000-0005-0000-0000-0000300E0000}"/>
    <cellStyle name="Normal 163" xfId="7289" xr:uid="{00000000-0005-0000-0000-0000310E0000}"/>
    <cellStyle name="Normal 164" xfId="7291" xr:uid="{00000000-0005-0000-0000-0000320E0000}"/>
    <cellStyle name="Normal 165" xfId="7292" xr:uid="{00000000-0005-0000-0000-0000330E0000}"/>
    <cellStyle name="Normal 166" xfId="7294" xr:uid="{00000000-0005-0000-0000-0000340E0000}"/>
    <cellStyle name="Normal 166 2" xfId="7313" xr:uid="{7DDA867A-C497-4C3C-93D2-8B83934E8E45}"/>
    <cellStyle name="Normal 167" xfId="7296" xr:uid="{00000000-0005-0000-0000-0000350E0000}"/>
    <cellStyle name="Normal 168" xfId="7302" xr:uid="{6CC9E139-ADCC-46FF-9751-E6B4A4E0889E}"/>
    <cellStyle name="Normal 169" xfId="7305" xr:uid="{9210FB6A-1E2D-4323-95B0-FBF80D015E87}"/>
    <cellStyle name="Normal 17" xfId="343" xr:uid="{00000000-0005-0000-0000-0000360E0000}"/>
    <cellStyle name="Normal 17 2" xfId="750" xr:uid="{00000000-0005-0000-0000-0000370E0000}"/>
    <cellStyle name="Normal 17 2 2" xfId="4608" xr:uid="{00000000-0005-0000-0000-0000380E0000}"/>
    <cellStyle name="Normal 17 3" xfId="2321" xr:uid="{00000000-0005-0000-0000-0000390E0000}"/>
    <cellStyle name="Normal 17 4" xfId="4389" xr:uid="{00000000-0005-0000-0000-00003A0E0000}"/>
    <cellStyle name="Normal 17_Evolución de becas SEP-UAM-PRONABES" xfId="2322" xr:uid="{00000000-0005-0000-0000-00003B0E0000}"/>
    <cellStyle name="Normal 170" xfId="7306" xr:uid="{258F78F7-BF16-4925-BFDD-1ACBE2A15973}"/>
    <cellStyle name="Normal 171" xfId="7307" xr:uid="{03799A7B-60CF-4CD1-B710-F1F9EDB60096}"/>
    <cellStyle name="Normal 172" xfId="7311" xr:uid="{C422E118-FD84-4804-B314-E22675033F8C}"/>
    <cellStyle name="Normal 18" xfId="441" xr:uid="{00000000-0005-0000-0000-00003C0E0000}"/>
    <cellStyle name="Normal 18 2" xfId="773" xr:uid="{00000000-0005-0000-0000-00003D0E0000}"/>
    <cellStyle name="Normal 18 2 2" xfId="4631" xr:uid="{00000000-0005-0000-0000-00003E0E0000}"/>
    <cellStyle name="Normal 18 3" xfId="4432" xr:uid="{00000000-0005-0000-0000-00003F0E0000}"/>
    <cellStyle name="Normal 18_Evolución de becas SEP-UAM-PRONABES" xfId="2323" xr:uid="{00000000-0005-0000-0000-0000400E0000}"/>
    <cellStyle name="Normal 19" xfId="442" xr:uid="{00000000-0005-0000-0000-0000410E0000}"/>
    <cellStyle name="Normal 19 2" xfId="774" xr:uid="{00000000-0005-0000-0000-0000420E0000}"/>
    <cellStyle name="Normal 19 2 2" xfId="2324" xr:uid="{00000000-0005-0000-0000-0000430E0000}"/>
    <cellStyle name="Normal 19 2 2 2" xfId="5721" xr:uid="{00000000-0005-0000-0000-0000440E0000}"/>
    <cellStyle name="Normal 19 2 3" xfId="4632" xr:uid="{00000000-0005-0000-0000-0000450E0000}"/>
    <cellStyle name="Normal 19 3" xfId="2325" xr:uid="{00000000-0005-0000-0000-0000460E0000}"/>
    <cellStyle name="Normal 19 3 2" xfId="5722" xr:uid="{00000000-0005-0000-0000-0000470E0000}"/>
    <cellStyle name="Normal 19 4" xfId="2326" xr:uid="{00000000-0005-0000-0000-0000480E0000}"/>
    <cellStyle name="Normal 19 4 2" xfId="5723" xr:uid="{00000000-0005-0000-0000-0000490E0000}"/>
    <cellStyle name="Normal 19 5" xfId="4433" xr:uid="{00000000-0005-0000-0000-00004A0E0000}"/>
    <cellStyle name="Normal 19 7 3" xfId="7278" xr:uid="{00000000-0005-0000-0000-00004B0E0000}"/>
    <cellStyle name="Normal 2" xfId="39" xr:uid="{00000000-0005-0000-0000-00004C0E0000}"/>
    <cellStyle name="Normal 2 2" xfId="59" xr:uid="{00000000-0005-0000-0000-00004D0E0000}"/>
    <cellStyle name="Normal 2 2 2" xfId="370" xr:uid="{00000000-0005-0000-0000-00004E0E0000}"/>
    <cellStyle name="Normal 2 2 2 2" xfId="3940" xr:uid="{00000000-0005-0000-0000-00004F0E0000}"/>
    <cellStyle name="Normal 2 2 3" xfId="2327" xr:uid="{00000000-0005-0000-0000-0000500E0000}"/>
    <cellStyle name="Normal 2 2 4" xfId="3939" xr:uid="{00000000-0005-0000-0000-0000510E0000}"/>
    <cellStyle name="Normal 2 2_Evolución de becas SEP-UAM-PRONABES" xfId="2328" xr:uid="{00000000-0005-0000-0000-0000520E0000}"/>
    <cellStyle name="Normal 2 3" xfId="456" xr:uid="{00000000-0005-0000-0000-0000530E0000}"/>
    <cellStyle name="Normal 2 3 2" xfId="787" xr:uid="{00000000-0005-0000-0000-0000540E0000}"/>
    <cellStyle name="Normal 2 3 3" xfId="2329" xr:uid="{00000000-0005-0000-0000-0000550E0000}"/>
    <cellStyle name="Normal 2 3_Evolución de becas SEP-UAM-PRONABES" xfId="2330" xr:uid="{00000000-0005-0000-0000-0000560E0000}"/>
    <cellStyle name="Normal 2 4" xfId="2331" xr:uid="{00000000-0005-0000-0000-0000570E0000}"/>
    <cellStyle name="Normal 2 4 2" xfId="2332" xr:uid="{00000000-0005-0000-0000-0000580E0000}"/>
    <cellStyle name="Normal 2 4 2 2" xfId="2333" xr:uid="{00000000-0005-0000-0000-0000590E0000}"/>
    <cellStyle name="Normal 2 4 2 2 2" xfId="2334" xr:uid="{00000000-0005-0000-0000-00005A0E0000}"/>
    <cellStyle name="Normal 2 4 2 2 2 2" xfId="5726" xr:uid="{00000000-0005-0000-0000-00005B0E0000}"/>
    <cellStyle name="Normal 2 4 2 2 3" xfId="5725" xr:uid="{00000000-0005-0000-0000-00005C0E0000}"/>
    <cellStyle name="Normal 2 4 2 3" xfId="2335" xr:uid="{00000000-0005-0000-0000-00005D0E0000}"/>
    <cellStyle name="Normal 2 4 2 3 2" xfId="5727" xr:uid="{00000000-0005-0000-0000-00005E0E0000}"/>
    <cellStyle name="Normal 2 4 2 4" xfId="5724" xr:uid="{00000000-0005-0000-0000-00005F0E0000}"/>
    <cellStyle name="Normal 2 4 3" xfId="2336" xr:uid="{00000000-0005-0000-0000-0000600E0000}"/>
    <cellStyle name="Normal 2 4 3 2" xfId="2337" xr:uid="{00000000-0005-0000-0000-0000610E0000}"/>
    <cellStyle name="Normal 2 4 3 2 2" xfId="2338" xr:uid="{00000000-0005-0000-0000-0000620E0000}"/>
    <cellStyle name="Normal 2 4 3 2 2 2" xfId="5730" xr:uid="{00000000-0005-0000-0000-0000630E0000}"/>
    <cellStyle name="Normal 2 4 3 2 3" xfId="5729" xr:uid="{00000000-0005-0000-0000-0000640E0000}"/>
    <cellStyle name="Normal 2 4 3 3" xfId="2339" xr:uid="{00000000-0005-0000-0000-0000650E0000}"/>
    <cellStyle name="Normal 2 4 3 3 2" xfId="5731" xr:uid="{00000000-0005-0000-0000-0000660E0000}"/>
    <cellStyle name="Normal 2 4 3 4" xfId="5728" xr:uid="{00000000-0005-0000-0000-0000670E0000}"/>
    <cellStyle name="Normal 2 4 4" xfId="2340" xr:uid="{00000000-0005-0000-0000-0000680E0000}"/>
    <cellStyle name="Normal 2 4 4 2" xfId="2341" xr:uid="{00000000-0005-0000-0000-0000690E0000}"/>
    <cellStyle name="Normal 2 4 4 2 2" xfId="2342" xr:uid="{00000000-0005-0000-0000-00006A0E0000}"/>
    <cellStyle name="Normal 2 4 4 2 2 2" xfId="5734" xr:uid="{00000000-0005-0000-0000-00006B0E0000}"/>
    <cellStyle name="Normal 2 4 4 2 3" xfId="5733" xr:uid="{00000000-0005-0000-0000-00006C0E0000}"/>
    <cellStyle name="Normal 2 4 4 3" xfId="2343" xr:uid="{00000000-0005-0000-0000-00006D0E0000}"/>
    <cellStyle name="Normal 2 4 4 3 2" xfId="5735" xr:uid="{00000000-0005-0000-0000-00006E0E0000}"/>
    <cellStyle name="Normal 2 4 4 4" xfId="5732" xr:uid="{00000000-0005-0000-0000-00006F0E0000}"/>
    <cellStyle name="Normal 2 4 5" xfId="2344" xr:uid="{00000000-0005-0000-0000-0000700E0000}"/>
    <cellStyle name="Normal 2 4 5 2" xfId="2345" xr:uid="{00000000-0005-0000-0000-0000710E0000}"/>
    <cellStyle name="Normal 2 4 5 2 2" xfId="2346" xr:uid="{00000000-0005-0000-0000-0000720E0000}"/>
    <cellStyle name="Normal 2 4 5 2 2 2" xfId="2347" xr:uid="{00000000-0005-0000-0000-0000730E0000}"/>
    <cellStyle name="Normal 2 4 5 2 2 2 2" xfId="5739" xr:uid="{00000000-0005-0000-0000-0000740E0000}"/>
    <cellStyle name="Normal 2 4 5 2 2 3" xfId="5738" xr:uid="{00000000-0005-0000-0000-0000750E0000}"/>
    <cellStyle name="Normal 2 4 5 2 3" xfId="2348" xr:uid="{00000000-0005-0000-0000-0000760E0000}"/>
    <cellStyle name="Normal 2 4 5 2 3 2" xfId="5740" xr:uid="{00000000-0005-0000-0000-0000770E0000}"/>
    <cellStyle name="Normal 2 4 5 2 4" xfId="5737" xr:uid="{00000000-0005-0000-0000-0000780E0000}"/>
    <cellStyle name="Normal 2 4 5 3" xfId="2349" xr:uid="{00000000-0005-0000-0000-0000790E0000}"/>
    <cellStyle name="Normal 2 4 5 3 2" xfId="2350" xr:uid="{00000000-0005-0000-0000-00007A0E0000}"/>
    <cellStyle name="Normal 2 4 5 3 2 2" xfId="5742" xr:uid="{00000000-0005-0000-0000-00007B0E0000}"/>
    <cellStyle name="Normal 2 4 5 3 3" xfId="5741" xr:uid="{00000000-0005-0000-0000-00007C0E0000}"/>
    <cellStyle name="Normal 2 4 5 4" xfId="2351" xr:uid="{00000000-0005-0000-0000-00007D0E0000}"/>
    <cellStyle name="Normal 2 4 5 4 2" xfId="5743" xr:uid="{00000000-0005-0000-0000-00007E0E0000}"/>
    <cellStyle name="Normal 2 4 5 5" xfId="2352" xr:uid="{00000000-0005-0000-0000-00007F0E0000}"/>
    <cellStyle name="Normal 2 4 5 5 2" xfId="5744" xr:uid="{00000000-0005-0000-0000-0000800E0000}"/>
    <cellStyle name="Normal 2 4 5 6" xfId="5736" xr:uid="{00000000-0005-0000-0000-0000810E0000}"/>
    <cellStyle name="Normal 2 4 6" xfId="2353" xr:uid="{00000000-0005-0000-0000-0000820E0000}"/>
    <cellStyle name="Normal 2 4 6 2" xfId="2354" xr:uid="{00000000-0005-0000-0000-0000830E0000}"/>
    <cellStyle name="Normal 2 4 6 2 2" xfId="5746" xr:uid="{00000000-0005-0000-0000-0000840E0000}"/>
    <cellStyle name="Normal 2 4 6 3" xfId="5745" xr:uid="{00000000-0005-0000-0000-0000850E0000}"/>
    <cellStyle name="Normal 2 4 7" xfId="2355" xr:uid="{00000000-0005-0000-0000-0000860E0000}"/>
    <cellStyle name="Normal 2 4 7 2" xfId="5747" xr:uid="{00000000-0005-0000-0000-0000870E0000}"/>
    <cellStyle name="Normal 2 5" xfId="3804" xr:uid="{00000000-0005-0000-0000-0000880E0000}"/>
    <cellStyle name="Normal 2 6" xfId="7274" xr:uid="{00000000-0005-0000-0000-0000890E0000}"/>
    <cellStyle name="Normal 2_BASE_POSTULADOS_NOPOSTULADOS_G08_020211(2)" xfId="2356" xr:uid="{00000000-0005-0000-0000-00008A0E0000}"/>
    <cellStyle name="Normal 20" xfId="452" xr:uid="{00000000-0005-0000-0000-00008B0E0000}"/>
    <cellStyle name="Normal 20 2" xfId="784" xr:uid="{00000000-0005-0000-0000-00008C0E0000}"/>
    <cellStyle name="Normal 20 2 2" xfId="4642" xr:uid="{00000000-0005-0000-0000-00008D0E0000}"/>
    <cellStyle name="Normal 20 3" xfId="4443" xr:uid="{00000000-0005-0000-0000-00008E0E0000}"/>
    <cellStyle name="Normal 21" xfId="453" xr:uid="{00000000-0005-0000-0000-00008F0E0000}"/>
    <cellStyle name="Normal 21 2" xfId="785" xr:uid="{00000000-0005-0000-0000-0000900E0000}"/>
    <cellStyle name="Normal 21 2 2" xfId="4643" xr:uid="{00000000-0005-0000-0000-0000910E0000}"/>
    <cellStyle name="Normal 21 3" xfId="4444" xr:uid="{00000000-0005-0000-0000-0000920E0000}"/>
    <cellStyle name="Normal 22" xfId="455" xr:uid="{00000000-0005-0000-0000-0000930E0000}"/>
    <cellStyle name="Normal 22 2" xfId="786" xr:uid="{00000000-0005-0000-0000-0000940E0000}"/>
    <cellStyle name="Normal 22 2 2" xfId="4644" xr:uid="{00000000-0005-0000-0000-0000950E0000}"/>
    <cellStyle name="Normal 22 3" xfId="4445" xr:uid="{00000000-0005-0000-0000-0000960E0000}"/>
    <cellStyle name="Normal 23" xfId="457" xr:uid="{00000000-0005-0000-0000-0000970E0000}"/>
    <cellStyle name="Normal 23 2" xfId="788" xr:uid="{00000000-0005-0000-0000-0000980E0000}"/>
    <cellStyle name="Normal 23 2 2" xfId="2357" xr:uid="{00000000-0005-0000-0000-0000990E0000}"/>
    <cellStyle name="Normal 23 2 2 2" xfId="5748" xr:uid="{00000000-0005-0000-0000-00009A0E0000}"/>
    <cellStyle name="Normal 23 2 3" xfId="4645" xr:uid="{00000000-0005-0000-0000-00009B0E0000}"/>
    <cellStyle name="Normal 23 3" xfId="2358" xr:uid="{00000000-0005-0000-0000-00009C0E0000}"/>
    <cellStyle name="Normal 23 3 2" xfId="5749" xr:uid="{00000000-0005-0000-0000-00009D0E0000}"/>
    <cellStyle name="Normal 23 4" xfId="4446" xr:uid="{00000000-0005-0000-0000-00009E0E0000}"/>
    <cellStyle name="Normal 23 5" xfId="7206" xr:uid="{00000000-0005-0000-0000-00009F0E0000}"/>
    <cellStyle name="Normal 24" xfId="620" xr:uid="{00000000-0005-0000-0000-0000A00E0000}"/>
    <cellStyle name="Normal 24 2" xfId="791" xr:uid="{00000000-0005-0000-0000-0000A10E0000}"/>
    <cellStyle name="Normal 24 2 2" xfId="4648" xr:uid="{00000000-0005-0000-0000-0000A20E0000}"/>
    <cellStyle name="Normal 24 3" xfId="4479" xr:uid="{00000000-0005-0000-0000-0000A30E0000}"/>
    <cellStyle name="Normal 25" xfId="622" xr:uid="{00000000-0005-0000-0000-0000A40E0000}"/>
    <cellStyle name="Normal 25 2" xfId="793" xr:uid="{00000000-0005-0000-0000-0000A50E0000}"/>
    <cellStyle name="Normal 25 2 2" xfId="4650" xr:uid="{00000000-0005-0000-0000-0000A60E0000}"/>
    <cellStyle name="Normal 25 3" xfId="4481" xr:uid="{00000000-0005-0000-0000-0000A70E0000}"/>
    <cellStyle name="Normal 26" xfId="623" xr:uid="{00000000-0005-0000-0000-0000A80E0000}"/>
    <cellStyle name="Normal 26 10" xfId="2359" xr:uid="{00000000-0005-0000-0000-0000A90E0000}"/>
    <cellStyle name="Normal 26 10 2" xfId="5750" xr:uid="{00000000-0005-0000-0000-0000AA0E0000}"/>
    <cellStyle name="Normal 26 11" xfId="2360" xr:uid="{00000000-0005-0000-0000-0000AB0E0000}"/>
    <cellStyle name="Normal 26 11 2" xfId="5751" xr:uid="{00000000-0005-0000-0000-0000AC0E0000}"/>
    <cellStyle name="Normal 26 12" xfId="2361" xr:uid="{00000000-0005-0000-0000-0000AD0E0000}"/>
    <cellStyle name="Normal 26 12 2" xfId="5752" xr:uid="{00000000-0005-0000-0000-0000AE0E0000}"/>
    <cellStyle name="Normal 26 13" xfId="4482" xr:uid="{00000000-0005-0000-0000-0000AF0E0000}"/>
    <cellStyle name="Normal 26 2" xfId="794" xr:uid="{00000000-0005-0000-0000-0000B00E0000}"/>
    <cellStyle name="Normal 26 2 2" xfId="2362" xr:uid="{00000000-0005-0000-0000-0000B10E0000}"/>
    <cellStyle name="Normal 26 2 2 2" xfId="2363" xr:uid="{00000000-0005-0000-0000-0000B20E0000}"/>
    <cellStyle name="Normal 26 2 2 2 2" xfId="2364" xr:uid="{00000000-0005-0000-0000-0000B30E0000}"/>
    <cellStyle name="Normal 26 2 2 2 2 2" xfId="2365" xr:uid="{00000000-0005-0000-0000-0000B40E0000}"/>
    <cellStyle name="Normal 26 2 2 2 2 2 2" xfId="5756" xr:uid="{00000000-0005-0000-0000-0000B50E0000}"/>
    <cellStyle name="Normal 26 2 2 2 2 3" xfId="5755" xr:uid="{00000000-0005-0000-0000-0000B60E0000}"/>
    <cellStyle name="Normal 26 2 2 2 3" xfId="2366" xr:uid="{00000000-0005-0000-0000-0000B70E0000}"/>
    <cellStyle name="Normal 26 2 2 2 3 2" xfId="5757" xr:uid="{00000000-0005-0000-0000-0000B80E0000}"/>
    <cellStyle name="Normal 26 2 2 2 4" xfId="5754" xr:uid="{00000000-0005-0000-0000-0000B90E0000}"/>
    <cellStyle name="Normal 26 2 2 3" xfId="2367" xr:uid="{00000000-0005-0000-0000-0000BA0E0000}"/>
    <cellStyle name="Normal 26 2 2 3 2" xfId="2368" xr:uid="{00000000-0005-0000-0000-0000BB0E0000}"/>
    <cellStyle name="Normal 26 2 2 3 2 2" xfId="2369" xr:uid="{00000000-0005-0000-0000-0000BC0E0000}"/>
    <cellStyle name="Normal 26 2 2 3 2 2 2" xfId="5760" xr:uid="{00000000-0005-0000-0000-0000BD0E0000}"/>
    <cellStyle name="Normal 26 2 2 3 2 3" xfId="5759" xr:uid="{00000000-0005-0000-0000-0000BE0E0000}"/>
    <cellStyle name="Normal 26 2 2 3 3" xfId="2370" xr:uid="{00000000-0005-0000-0000-0000BF0E0000}"/>
    <cellStyle name="Normal 26 2 2 3 3 2" xfId="5761" xr:uid="{00000000-0005-0000-0000-0000C00E0000}"/>
    <cellStyle name="Normal 26 2 2 3 4" xfId="5758" xr:uid="{00000000-0005-0000-0000-0000C10E0000}"/>
    <cellStyle name="Normal 26 2 2 4" xfId="2371" xr:uid="{00000000-0005-0000-0000-0000C20E0000}"/>
    <cellStyle name="Normal 26 2 2 4 2" xfId="2372" xr:uid="{00000000-0005-0000-0000-0000C30E0000}"/>
    <cellStyle name="Normal 26 2 2 4 2 2" xfId="2373" xr:uid="{00000000-0005-0000-0000-0000C40E0000}"/>
    <cellStyle name="Normal 26 2 2 4 2 2 2" xfId="5764" xr:uid="{00000000-0005-0000-0000-0000C50E0000}"/>
    <cellStyle name="Normal 26 2 2 4 2 3" xfId="5763" xr:uid="{00000000-0005-0000-0000-0000C60E0000}"/>
    <cellStyle name="Normal 26 2 2 4 3" xfId="2374" xr:uid="{00000000-0005-0000-0000-0000C70E0000}"/>
    <cellStyle name="Normal 26 2 2 4 3 2" xfId="5765" xr:uid="{00000000-0005-0000-0000-0000C80E0000}"/>
    <cellStyle name="Normal 26 2 2 4 4" xfId="5762" xr:uid="{00000000-0005-0000-0000-0000C90E0000}"/>
    <cellStyle name="Normal 26 2 2 5" xfId="2375" xr:uid="{00000000-0005-0000-0000-0000CA0E0000}"/>
    <cellStyle name="Normal 26 2 2 5 2" xfId="2376" xr:uid="{00000000-0005-0000-0000-0000CB0E0000}"/>
    <cellStyle name="Normal 26 2 2 5 2 2" xfId="5767" xr:uid="{00000000-0005-0000-0000-0000CC0E0000}"/>
    <cellStyle name="Normal 26 2 2 5 3" xfId="5766" xr:uid="{00000000-0005-0000-0000-0000CD0E0000}"/>
    <cellStyle name="Normal 26 2 2 6" xfId="642" xr:uid="{00000000-0005-0000-0000-0000CE0E0000}"/>
    <cellStyle name="Normal 26 2 2 6 2" xfId="813" xr:uid="{00000000-0005-0000-0000-0000CF0E0000}"/>
    <cellStyle name="Normal 26 2 2 6 2 2" xfId="4670" xr:uid="{00000000-0005-0000-0000-0000D00E0000}"/>
    <cellStyle name="Normal 26 2 2 6 3" xfId="4501" xr:uid="{00000000-0005-0000-0000-0000D10E0000}"/>
    <cellStyle name="Normal 26 2 2 7" xfId="5753" xr:uid="{00000000-0005-0000-0000-0000D20E0000}"/>
    <cellStyle name="Normal 26 2 3" xfId="2377" xr:uid="{00000000-0005-0000-0000-0000D30E0000}"/>
    <cellStyle name="Normal 26 2 3 2" xfId="2378" xr:uid="{00000000-0005-0000-0000-0000D40E0000}"/>
    <cellStyle name="Normal 26 2 3 2 2" xfId="5769" xr:uid="{00000000-0005-0000-0000-0000D50E0000}"/>
    <cellStyle name="Normal 26 2 3 3" xfId="5768" xr:uid="{00000000-0005-0000-0000-0000D60E0000}"/>
    <cellStyle name="Normal 26 2 4" xfId="2379" xr:uid="{00000000-0005-0000-0000-0000D70E0000}"/>
    <cellStyle name="Normal 26 2 4 2" xfId="5770" xr:uid="{00000000-0005-0000-0000-0000D80E0000}"/>
    <cellStyle name="Normal 26 2 5" xfId="4651" xr:uid="{00000000-0005-0000-0000-0000D90E0000}"/>
    <cellStyle name="Normal 26 3" xfId="2380" xr:uid="{00000000-0005-0000-0000-0000DA0E0000}"/>
    <cellStyle name="Normal 26 3 2" xfId="2381" xr:uid="{00000000-0005-0000-0000-0000DB0E0000}"/>
    <cellStyle name="Normal 26 3 2 2" xfId="2382" xr:uid="{00000000-0005-0000-0000-0000DC0E0000}"/>
    <cellStyle name="Normal 26 3 2 2 2" xfId="5773" xr:uid="{00000000-0005-0000-0000-0000DD0E0000}"/>
    <cellStyle name="Normal 26 3 2 3" xfId="5772" xr:uid="{00000000-0005-0000-0000-0000DE0E0000}"/>
    <cellStyle name="Normal 26 3 3" xfId="2383" xr:uid="{00000000-0005-0000-0000-0000DF0E0000}"/>
    <cellStyle name="Normal 26 3 3 2" xfId="5774" xr:uid="{00000000-0005-0000-0000-0000E00E0000}"/>
    <cellStyle name="Normal 26 3 4" xfId="5771" xr:uid="{00000000-0005-0000-0000-0000E10E0000}"/>
    <cellStyle name="Normal 26 4" xfId="2384" xr:uid="{00000000-0005-0000-0000-0000E20E0000}"/>
    <cellStyle name="Normal 26 4 2" xfId="2385" xr:uid="{00000000-0005-0000-0000-0000E30E0000}"/>
    <cellStyle name="Normal 26 4 2 2" xfId="2386" xr:uid="{00000000-0005-0000-0000-0000E40E0000}"/>
    <cellStyle name="Normal 26 4 2 2 2" xfId="5777" xr:uid="{00000000-0005-0000-0000-0000E50E0000}"/>
    <cellStyle name="Normal 26 4 2 3" xfId="5776" xr:uid="{00000000-0005-0000-0000-0000E60E0000}"/>
    <cellStyle name="Normal 26 4 3" xfId="2387" xr:uid="{00000000-0005-0000-0000-0000E70E0000}"/>
    <cellStyle name="Normal 26 4 3 2" xfId="5778" xr:uid="{00000000-0005-0000-0000-0000E80E0000}"/>
    <cellStyle name="Normal 26 4 4" xfId="5775" xr:uid="{00000000-0005-0000-0000-0000E90E0000}"/>
    <cellStyle name="Normal 26 5" xfId="2388" xr:uid="{00000000-0005-0000-0000-0000EA0E0000}"/>
    <cellStyle name="Normal 26 5 2" xfId="2389" xr:uid="{00000000-0005-0000-0000-0000EB0E0000}"/>
    <cellStyle name="Normal 26 5 2 2" xfId="2390" xr:uid="{00000000-0005-0000-0000-0000EC0E0000}"/>
    <cellStyle name="Normal 26 5 2 2 2" xfId="5781" xr:uid="{00000000-0005-0000-0000-0000ED0E0000}"/>
    <cellStyle name="Normal 26 5 2 3" xfId="5780" xr:uid="{00000000-0005-0000-0000-0000EE0E0000}"/>
    <cellStyle name="Normal 26 5 3" xfId="2391" xr:uid="{00000000-0005-0000-0000-0000EF0E0000}"/>
    <cellStyle name="Normal 26 5 3 2" xfId="5782" xr:uid="{00000000-0005-0000-0000-0000F00E0000}"/>
    <cellStyle name="Normal 26 5 4" xfId="5779" xr:uid="{00000000-0005-0000-0000-0000F10E0000}"/>
    <cellStyle name="Normal 26 6" xfId="2392" xr:uid="{00000000-0005-0000-0000-0000F20E0000}"/>
    <cellStyle name="Normal 26 6 2" xfId="2393" xr:uid="{00000000-0005-0000-0000-0000F30E0000}"/>
    <cellStyle name="Normal 26 6 2 2" xfId="2394" xr:uid="{00000000-0005-0000-0000-0000F40E0000}"/>
    <cellStyle name="Normal 26 6 2 2 2" xfId="5785" xr:uid="{00000000-0005-0000-0000-0000F50E0000}"/>
    <cellStyle name="Normal 26 6 2 3" xfId="5784" xr:uid="{00000000-0005-0000-0000-0000F60E0000}"/>
    <cellStyle name="Normal 26 6 3" xfId="2395" xr:uid="{00000000-0005-0000-0000-0000F70E0000}"/>
    <cellStyle name="Normal 26 6 3 2" xfId="5786" xr:uid="{00000000-0005-0000-0000-0000F80E0000}"/>
    <cellStyle name="Normal 26 6 4" xfId="5783" xr:uid="{00000000-0005-0000-0000-0000F90E0000}"/>
    <cellStyle name="Normal 26 7" xfId="2396" xr:uid="{00000000-0005-0000-0000-0000FA0E0000}"/>
    <cellStyle name="Normal 26 7 2" xfId="2397" xr:uid="{00000000-0005-0000-0000-0000FB0E0000}"/>
    <cellStyle name="Normal 26 7 2 2" xfId="2398" xr:uid="{00000000-0005-0000-0000-0000FC0E0000}"/>
    <cellStyle name="Normal 26 7 2 2 2" xfId="2399" xr:uid="{00000000-0005-0000-0000-0000FD0E0000}"/>
    <cellStyle name="Normal 26 7 2 2 2 2" xfId="5790" xr:uid="{00000000-0005-0000-0000-0000FE0E0000}"/>
    <cellStyle name="Normal 26 7 2 2 3" xfId="5789" xr:uid="{00000000-0005-0000-0000-0000FF0E0000}"/>
    <cellStyle name="Normal 26 7 2 3" xfId="2400" xr:uid="{00000000-0005-0000-0000-0000000F0000}"/>
    <cellStyle name="Normal 26 7 2 3 2" xfId="5791" xr:uid="{00000000-0005-0000-0000-0000010F0000}"/>
    <cellStyle name="Normal 26 7 2 4" xfId="5788" xr:uid="{00000000-0005-0000-0000-0000020F0000}"/>
    <cellStyle name="Normal 26 7 3" xfId="2401" xr:uid="{00000000-0005-0000-0000-0000030F0000}"/>
    <cellStyle name="Normal 26 7 3 2" xfId="2402" xr:uid="{00000000-0005-0000-0000-0000040F0000}"/>
    <cellStyle name="Normal 26 7 3 2 2" xfId="5793" xr:uid="{00000000-0005-0000-0000-0000050F0000}"/>
    <cellStyle name="Normal 26 7 3 3" xfId="5792" xr:uid="{00000000-0005-0000-0000-0000060F0000}"/>
    <cellStyle name="Normal 26 7 4" xfId="2403" xr:uid="{00000000-0005-0000-0000-0000070F0000}"/>
    <cellStyle name="Normal 26 7 4 2" xfId="5794" xr:uid="{00000000-0005-0000-0000-0000080F0000}"/>
    <cellStyle name="Normal 26 7 5" xfId="5787" xr:uid="{00000000-0005-0000-0000-0000090F0000}"/>
    <cellStyle name="Normal 26 8" xfId="2404" xr:uid="{00000000-0005-0000-0000-00000A0F0000}"/>
    <cellStyle name="Normal 26 8 2" xfId="2405" xr:uid="{00000000-0005-0000-0000-00000B0F0000}"/>
    <cellStyle name="Normal 26 8 2 2" xfId="2406" xr:uid="{00000000-0005-0000-0000-00000C0F0000}"/>
    <cellStyle name="Normal 26 8 2 2 2" xfId="5797" xr:uid="{00000000-0005-0000-0000-00000D0F0000}"/>
    <cellStyle name="Normal 26 8 2 3" xfId="5796" xr:uid="{00000000-0005-0000-0000-00000E0F0000}"/>
    <cellStyle name="Normal 26 8 3" xfId="2407" xr:uid="{00000000-0005-0000-0000-00000F0F0000}"/>
    <cellStyle name="Normal 26 8 3 2" xfId="2408" xr:uid="{00000000-0005-0000-0000-0000100F0000}"/>
    <cellStyle name="Normal 26 8 3 2 2" xfId="5799" xr:uid="{00000000-0005-0000-0000-0000110F0000}"/>
    <cellStyle name="Normal 26 8 3 3" xfId="5798" xr:uid="{00000000-0005-0000-0000-0000120F0000}"/>
    <cellStyle name="Normal 26 8 4" xfId="5795" xr:uid="{00000000-0005-0000-0000-0000130F0000}"/>
    <cellStyle name="Normal 26 9" xfId="2409" xr:uid="{00000000-0005-0000-0000-0000140F0000}"/>
    <cellStyle name="Normal 26 9 2" xfId="2410" xr:uid="{00000000-0005-0000-0000-0000150F0000}"/>
    <cellStyle name="Normal 26 9 2 2" xfId="5801" xr:uid="{00000000-0005-0000-0000-0000160F0000}"/>
    <cellStyle name="Normal 26 9 3" xfId="5800" xr:uid="{00000000-0005-0000-0000-0000170F0000}"/>
    <cellStyle name="Normal 27" xfId="626" xr:uid="{00000000-0005-0000-0000-0000180F0000}"/>
    <cellStyle name="Normal 27 2" xfId="797" xr:uid="{00000000-0005-0000-0000-0000190F0000}"/>
    <cellStyle name="Normal 27 2 2" xfId="4654" xr:uid="{00000000-0005-0000-0000-00001A0F0000}"/>
    <cellStyle name="Normal 27 3" xfId="4485" xr:uid="{00000000-0005-0000-0000-00001B0F0000}"/>
    <cellStyle name="Normal 28" xfId="631" xr:uid="{00000000-0005-0000-0000-00001C0F0000}"/>
    <cellStyle name="Normal 28 2" xfId="802" xr:uid="{00000000-0005-0000-0000-00001D0F0000}"/>
    <cellStyle name="Normal 28 2 2" xfId="4659" xr:uid="{00000000-0005-0000-0000-00001E0F0000}"/>
    <cellStyle name="Normal 28 3" xfId="4490" xr:uid="{00000000-0005-0000-0000-00001F0F0000}"/>
    <cellStyle name="Normal 28 4" xfId="7224" xr:uid="{00000000-0005-0000-0000-0000200F0000}"/>
    <cellStyle name="Normal 29" xfId="635" xr:uid="{00000000-0005-0000-0000-0000210F0000}"/>
    <cellStyle name="Normal 29 2" xfId="637" xr:uid="{00000000-0005-0000-0000-0000220F0000}"/>
    <cellStyle name="Normal 29 2 2" xfId="808" xr:uid="{00000000-0005-0000-0000-0000230F0000}"/>
    <cellStyle name="Normal 29 2 2 2" xfId="2411" xr:uid="{00000000-0005-0000-0000-0000240F0000}"/>
    <cellStyle name="Normal 29 2 2 2 2" xfId="2412" xr:uid="{00000000-0005-0000-0000-0000250F0000}"/>
    <cellStyle name="Normal 29 2 2 2 2 2" xfId="2413" xr:uid="{00000000-0005-0000-0000-0000260F0000}"/>
    <cellStyle name="Normal 29 2 2 2 2 2 2" xfId="5804" xr:uid="{00000000-0005-0000-0000-0000270F0000}"/>
    <cellStyle name="Normal 29 2 2 2 2 3" xfId="5803" xr:uid="{00000000-0005-0000-0000-0000280F0000}"/>
    <cellStyle name="Normal 29 2 2 2 3" xfId="2414" xr:uid="{00000000-0005-0000-0000-0000290F0000}"/>
    <cellStyle name="Normal 29 2 2 2 3 2" xfId="5805" xr:uid="{00000000-0005-0000-0000-00002A0F0000}"/>
    <cellStyle name="Normal 29 2 2 2 4" xfId="5802" xr:uid="{00000000-0005-0000-0000-00002B0F0000}"/>
    <cellStyle name="Normal 29 2 2 3" xfId="2415" xr:uid="{00000000-0005-0000-0000-00002C0F0000}"/>
    <cellStyle name="Normal 29 2 2 3 2" xfId="2416" xr:uid="{00000000-0005-0000-0000-00002D0F0000}"/>
    <cellStyle name="Normal 29 2 2 3 2 2" xfId="2417" xr:uid="{00000000-0005-0000-0000-00002E0F0000}"/>
    <cellStyle name="Normal 29 2 2 3 2 2 2" xfId="5808" xr:uid="{00000000-0005-0000-0000-00002F0F0000}"/>
    <cellStyle name="Normal 29 2 2 3 2 3" xfId="5807" xr:uid="{00000000-0005-0000-0000-0000300F0000}"/>
    <cellStyle name="Normal 29 2 2 3 3" xfId="2418" xr:uid="{00000000-0005-0000-0000-0000310F0000}"/>
    <cellStyle name="Normal 29 2 2 3 3 2" xfId="5809" xr:uid="{00000000-0005-0000-0000-0000320F0000}"/>
    <cellStyle name="Normal 29 2 2 3 4" xfId="5806" xr:uid="{00000000-0005-0000-0000-0000330F0000}"/>
    <cellStyle name="Normal 29 2 2 4" xfId="2419" xr:uid="{00000000-0005-0000-0000-0000340F0000}"/>
    <cellStyle name="Normal 29 2 2 4 2" xfId="2420" xr:uid="{00000000-0005-0000-0000-0000350F0000}"/>
    <cellStyle name="Normal 29 2 2 4 2 2" xfId="2421" xr:uid="{00000000-0005-0000-0000-0000360F0000}"/>
    <cellStyle name="Normal 29 2 2 4 2 2 2" xfId="5812" xr:uid="{00000000-0005-0000-0000-0000370F0000}"/>
    <cellStyle name="Normal 29 2 2 4 2 3" xfId="5811" xr:uid="{00000000-0005-0000-0000-0000380F0000}"/>
    <cellStyle name="Normal 29 2 2 4 3" xfId="2422" xr:uid="{00000000-0005-0000-0000-0000390F0000}"/>
    <cellStyle name="Normal 29 2 2 4 3 2" xfId="5813" xr:uid="{00000000-0005-0000-0000-00003A0F0000}"/>
    <cellStyle name="Normal 29 2 2 4 4" xfId="5810" xr:uid="{00000000-0005-0000-0000-00003B0F0000}"/>
    <cellStyle name="Normal 29 2 2 5" xfId="2423" xr:uid="{00000000-0005-0000-0000-00003C0F0000}"/>
    <cellStyle name="Normal 29 2 2 5 2" xfId="2424" xr:uid="{00000000-0005-0000-0000-00003D0F0000}"/>
    <cellStyle name="Normal 29 2 2 5 2 2" xfId="5815" xr:uid="{00000000-0005-0000-0000-00003E0F0000}"/>
    <cellStyle name="Normal 29 2 2 5 3" xfId="5814" xr:uid="{00000000-0005-0000-0000-00003F0F0000}"/>
    <cellStyle name="Normal 29 2 2 6" xfId="2425" xr:uid="{00000000-0005-0000-0000-0000400F0000}"/>
    <cellStyle name="Normal 29 2 2 6 2" xfId="5816" xr:uid="{00000000-0005-0000-0000-0000410F0000}"/>
    <cellStyle name="Normal 29 2 2 7" xfId="2426" xr:uid="{00000000-0005-0000-0000-0000420F0000}"/>
    <cellStyle name="Normal 29 2 2 7 2" xfId="5817" xr:uid="{00000000-0005-0000-0000-0000430F0000}"/>
    <cellStyle name="Normal 29 2 2 8" xfId="4665" xr:uid="{00000000-0005-0000-0000-0000440F0000}"/>
    <cellStyle name="Normal 29 2 3" xfId="2427" xr:uid="{00000000-0005-0000-0000-0000450F0000}"/>
    <cellStyle name="Normal 29 2 3 2" xfId="2428" xr:uid="{00000000-0005-0000-0000-0000460F0000}"/>
    <cellStyle name="Normal 29 2 3 2 2" xfId="5819" xr:uid="{00000000-0005-0000-0000-0000470F0000}"/>
    <cellStyle name="Normal 29 2 3 3" xfId="5818" xr:uid="{00000000-0005-0000-0000-0000480F0000}"/>
    <cellStyle name="Normal 29 2 4" xfId="2429" xr:uid="{00000000-0005-0000-0000-0000490F0000}"/>
    <cellStyle name="Normal 29 2 4 2" xfId="5820" xr:uid="{00000000-0005-0000-0000-00004A0F0000}"/>
    <cellStyle name="Normal 29 2 5" xfId="4224" xr:uid="{00000000-0005-0000-0000-00004B0F0000}"/>
    <cellStyle name="Normal 29 2 6" xfId="4496" xr:uid="{00000000-0005-0000-0000-00004C0F0000}"/>
    <cellStyle name="Normal 29 3" xfId="806" xr:uid="{00000000-0005-0000-0000-00004D0F0000}"/>
    <cellStyle name="Normal 29 3 2" xfId="2430" xr:uid="{00000000-0005-0000-0000-00004E0F0000}"/>
    <cellStyle name="Normal 29 3 2 2" xfId="5821" xr:uid="{00000000-0005-0000-0000-00004F0F0000}"/>
    <cellStyle name="Normal 29 3 3" xfId="4663" xr:uid="{00000000-0005-0000-0000-0000500F0000}"/>
    <cellStyle name="Normal 29 4" xfId="2431" xr:uid="{00000000-0005-0000-0000-0000510F0000}"/>
    <cellStyle name="Normal 29 4 2" xfId="5822" xr:uid="{00000000-0005-0000-0000-0000520F0000}"/>
    <cellStyle name="Normal 29 5" xfId="4494" xr:uid="{00000000-0005-0000-0000-0000530F0000}"/>
    <cellStyle name="Normal 3" xfId="40" xr:uid="{00000000-0005-0000-0000-0000540F0000}"/>
    <cellStyle name="Normal 3 10" xfId="2432" xr:uid="{00000000-0005-0000-0000-0000550F0000}"/>
    <cellStyle name="Normal 3 11" xfId="2433" xr:uid="{00000000-0005-0000-0000-0000560F0000}"/>
    <cellStyle name="Normal 3 12" xfId="2434" xr:uid="{00000000-0005-0000-0000-0000570F0000}"/>
    <cellStyle name="Normal 3 12 2" xfId="2435" xr:uid="{00000000-0005-0000-0000-0000580F0000}"/>
    <cellStyle name="Normal 3 12 2 2" xfId="2436" xr:uid="{00000000-0005-0000-0000-0000590F0000}"/>
    <cellStyle name="Normal 3 12 2 2 2" xfId="2437" xr:uid="{00000000-0005-0000-0000-00005A0F0000}"/>
    <cellStyle name="Normal 3 12 2 2 2 2" xfId="5827" xr:uid="{00000000-0005-0000-0000-00005B0F0000}"/>
    <cellStyle name="Normal 3 12 2 2 3" xfId="5826" xr:uid="{00000000-0005-0000-0000-00005C0F0000}"/>
    <cellStyle name="Normal 3 12 2 3" xfId="2438" xr:uid="{00000000-0005-0000-0000-00005D0F0000}"/>
    <cellStyle name="Normal 3 12 2 3 2" xfId="5828" xr:uid="{00000000-0005-0000-0000-00005E0F0000}"/>
    <cellStyle name="Normal 3 12 2 4" xfId="5825" xr:uid="{00000000-0005-0000-0000-00005F0F0000}"/>
    <cellStyle name="Normal 3 12 3" xfId="2439" xr:uid="{00000000-0005-0000-0000-0000600F0000}"/>
    <cellStyle name="Normal 3 12 3 2" xfId="2440" xr:uid="{00000000-0005-0000-0000-0000610F0000}"/>
    <cellStyle name="Normal 3 12 3 2 2" xfId="2441" xr:uid="{00000000-0005-0000-0000-0000620F0000}"/>
    <cellStyle name="Normal 3 12 3 2 2 2" xfId="5831" xr:uid="{00000000-0005-0000-0000-0000630F0000}"/>
    <cellStyle name="Normal 3 12 3 2 3" xfId="5830" xr:uid="{00000000-0005-0000-0000-0000640F0000}"/>
    <cellStyle name="Normal 3 12 3 3" xfId="2442" xr:uid="{00000000-0005-0000-0000-0000650F0000}"/>
    <cellStyle name="Normal 3 12 3 3 2" xfId="5832" xr:uid="{00000000-0005-0000-0000-0000660F0000}"/>
    <cellStyle name="Normal 3 12 3 4" xfId="5829" xr:uid="{00000000-0005-0000-0000-0000670F0000}"/>
    <cellStyle name="Normal 3 12 4" xfId="2443" xr:uid="{00000000-0005-0000-0000-0000680F0000}"/>
    <cellStyle name="Normal 3 12 4 2" xfId="2444" xr:uid="{00000000-0005-0000-0000-0000690F0000}"/>
    <cellStyle name="Normal 3 12 4 2 2" xfId="2445" xr:uid="{00000000-0005-0000-0000-00006A0F0000}"/>
    <cellStyle name="Normal 3 12 4 2 2 2" xfId="2446" xr:uid="{00000000-0005-0000-0000-00006B0F0000}"/>
    <cellStyle name="Normal 3 12 4 2 2 2 2" xfId="5836" xr:uid="{00000000-0005-0000-0000-00006C0F0000}"/>
    <cellStyle name="Normal 3 12 4 2 2 3" xfId="5835" xr:uid="{00000000-0005-0000-0000-00006D0F0000}"/>
    <cellStyle name="Normal 3 12 4 2 3" xfId="2447" xr:uid="{00000000-0005-0000-0000-00006E0F0000}"/>
    <cellStyle name="Normal 3 12 4 2 3 2" xfId="5837" xr:uid="{00000000-0005-0000-0000-00006F0F0000}"/>
    <cellStyle name="Normal 3 12 4 2 4" xfId="5834" xr:uid="{00000000-0005-0000-0000-0000700F0000}"/>
    <cellStyle name="Normal 3 12 4 3" xfId="2448" xr:uid="{00000000-0005-0000-0000-0000710F0000}"/>
    <cellStyle name="Normal 3 12 4 3 2" xfId="2449" xr:uid="{00000000-0005-0000-0000-0000720F0000}"/>
    <cellStyle name="Normal 3 12 4 3 2 2" xfId="2450" xr:uid="{00000000-0005-0000-0000-0000730F0000}"/>
    <cellStyle name="Normal 3 12 4 3 2 2 2" xfId="5840" xr:uid="{00000000-0005-0000-0000-0000740F0000}"/>
    <cellStyle name="Normal 3 12 4 3 2 3" xfId="5839" xr:uid="{00000000-0005-0000-0000-0000750F0000}"/>
    <cellStyle name="Normal 3 12 4 3 3" xfId="2451" xr:uid="{00000000-0005-0000-0000-0000760F0000}"/>
    <cellStyle name="Normal 3 12 4 3 3 2" xfId="5841" xr:uid="{00000000-0005-0000-0000-0000770F0000}"/>
    <cellStyle name="Normal 3 12 4 3 4" xfId="5838" xr:uid="{00000000-0005-0000-0000-0000780F0000}"/>
    <cellStyle name="Normal 3 12 4 4" xfId="2452" xr:uid="{00000000-0005-0000-0000-0000790F0000}"/>
    <cellStyle name="Normal 3 12 4 4 2" xfId="2453" xr:uid="{00000000-0005-0000-0000-00007A0F0000}"/>
    <cellStyle name="Normal 3 12 4 4 2 2" xfId="2454" xr:uid="{00000000-0005-0000-0000-00007B0F0000}"/>
    <cellStyle name="Normal 3 12 4 4 2 2 2" xfId="5844" xr:uid="{00000000-0005-0000-0000-00007C0F0000}"/>
    <cellStyle name="Normal 3 12 4 4 2 3" xfId="5843" xr:uid="{00000000-0005-0000-0000-00007D0F0000}"/>
    <cellStyle name="Normal 3 12 4 4 3" xfId="2455" xr:uid="{00000000-0005-0000-0000-00007E0F0000}"/>
    <cellStyle name="Normal 3 12 4 4 3 2" xfId="5845" xr:uid="{00000000-0005-0000-0000-00007F0F0000}"/>
    <cellStyle name="Normal 3 12 4 4 4" xfId="5842" xr:uid="{00000000-0005-0000-0000-0000800F0000}"/>
    <cellStyle name="Normal 3 12 4 5" xfId="2456" xr:uid="{00000000-0005-0000-0000-0000810F0000}"/>
    <cellStyle name="Normal 3 12 4 5 2" xfId="2457" xr:uid="{00000000-0005-0000-0000-0000820F0000}"/>
    <cellStyle name="Normal 3 12 4 5 2 2" xfId="5847" xr:uid="{00000000-0005-0000-0000-0000830F0000}"/>
    <cellStyle name="Normal 3 12 4 5 3" xfId="5846" xr:uid="{00000000-0005-0000-0000-0000840F0000}"/>
    <cellStyle name="Normal 3 12 4 6" xfId="2458" xr:uid="{00000000-0005-0000-0000-0000850F0000}"/>
    <cellStyle name="Normal 3 12 4 6 2" xfId="5848" xr:uid="{00000000-0005-0000-0000-0000860F0000}"/>
    <cellStyle name="Normal 3 12 4 7" xfId="5833" xr:uid="{00000000-0005-0000-0000-0000870F0000}"/>
    <cellStyle name="Normal 3 12 5" xfId="2459" xr:uid="{00000000-0005-0000-0000-0000880F0000}"/>
    <cellStyle name="Normal 3 12 5 2" xfId="2460" xr:uid="{00000000-0005-0000-0000-0000890F0000}"/>
    <cellStyle name="Normal 3 12 5 2 2" xfId="5850" xr:uid="{00000000-0005-0000-0000-00008A0F0000}"/>
    <cellStyle name="Normal 3 12 5 3" xfId="5849" xr:uid="{00000000-0005-0000-0000-00008B0F0000}"/>
    <cellStyle name="Normal 3 12 6" xfId="2461" xr:uid="{00000000-0005-0000-0000-00008C0F0000}"/>
    <cellStyle name="Normal 3 12 6 2" xfId="5851" xr:uid="{00000000-0005-0000-0000-00008D0F0000}"/>
    <cellStyle name="Normal 3 12 7" xfId="5824" xr:uid="{00000000-0005-0000-0000-00008E0F0000}"/>
    <cellStyle name="Normal 3 13" xfId="2462" xr:uid="{00000000-0005-0000-0000-00008F0F0000}"/>
    <cellStyle name="Normal 3 14" xfId="2463" xr:uid="{00000000-0005-0000-0000-0000900F0000}"/>
    <cellStyle name="Normal 3 15" xfId="2464" xr:uid="{00000000-0005-0000-0000-0000910F0000}"/>
    <cellStyle name="Normal 3 15 2" xfId="2465" xr:uid="{00000000-0005-0000-0000-0000920F0000}"/>
    <cellStyle name="Normal 3 15 2 2" xfId="2466" xr:uid="{00000000-0005-0000-0000-0000930F0000}"/>
    <cellStyle name="Normal 3 15 2 2 2" xfId="5854" xr:uid="{00000000-0005-0000-0000-0000940F0000}"/>
    <cellStyle name="Normal 3 15 2 3" xfId="5853" xr:uid="{00000000-0005-0000-0000-0000950F0000}"/>
    <cellStyle name="Normal 3 15 3" xfId="2467" xr:uid="{00000000-0005-0000-0000-0000960F0000}"/>
    <cellStyle name="Normal 3 15 3 2" xfId="5855" xr:uid="{00000000-0005-0000-0000-0000970F0000}"/>
    <cellStyle name="Normal 3 15 4" xfId="5852" xr:uid="{00000000-0005-0000-0000-0000980F0000}"/>
    <cellStyle name="Normal 3 16" xfId="2468" xr:uid="{00000000-0005-0000-0000-0000990F0000}"/>
    <cellStyle name="Normal 3 17" xfId="2469" xr:uid="{00000000-0005-0000-0000-00009A0F0000}"/>
    <cellStyle name="Normal 3 18" xfId="2470" xr:uid="{00000000-0005-0000-0000-00009B0F0000}"/>
    <cellStyle name="Normal 3 18 2" xfId="2471" xr:uid="{00000000-0005-0000-0000-00009C0F0000}"/>
    <cellStyle name="Normal 3 18 2 2" xfId="5857" xr:uid="{00000000-0005-0000-0000-00009D0F0000}"/>
    <cellStyle name="Normal 3 18 3" xfId="5856" xr:uid="{00000000-0005-0000-0000-00009E0F0000}"/>
    <cellStyle name="Normal 3 19" xfId="2472" xr:uid="{00000000-0005-0000-0000-00009F0F0000}"/>
    <cellStyle name="Normal 3 19 2" xfId="5858" xr:uid="{00000000-0005-0000-0000-0000A00F0000}"/>
    <cellStyle name="Normal 3 2" xfId="189" xr:uid="{00000000-0005-0000-0000-0000A10F0000}"/>
    <cellStyle name="Normal 3 2 2" xfId="190" xr:uid="{00000000-0005-0000-0000-0000A20F0000}"/>
    <cellStyle name="Normal 3 2 2 2" xfId="2473" xr:uid="{00000000-0005-0000-0000-0000A30F0000}"/>
    <cellStyle name="Normal 3 2 2 2 2" xfId="2474" xr:uid="{00000000-0005-0000-0000-0000A40F0000}"/>
    <cellStyle name="Normal 3 2 2 3" xfId="2475" xr:uid="{00000000-0005-0000-0000-0000A50F0000}"/>
    <cellStyle name="Normal 3 2 2 4" xfId="3943" xr:uid="{00000000-0005-0000-0000-0000A60F0000}"/>
    <cellStyle name="Normal 3 2 3" xfId="2476" xr:uid="{00000000-0005-0000-0000-0000A70F0000}"/>
    <cellStyle name="Normal 3 2 3 2" xfId="2477" xr:uid="{00000000-0005-0000-0000-0000A80F0000}"/>
    <cellStyle name="Normal 3 2 3 3" xfId="5859" xr:uid="{00000000-0005-0000-0000-0000A90F0000}"/>
    <cellStyle name="Normal 3 2 4" xfId="2478" xr:uid="{00000000-0005-0000-0000-0000AA0F0000}"/>
    <cellStyle name="Normal 3 2 5" xfId="3942" xr:uid="{00000000-0005-0000-0000-0000AB0F0000}"/>
    <cellStyle name="Normal 3 2_ARTURO SSMC110113xls" xfId="2479" xr:uid="{00000000-0005-0000-0000-0000AC0F0000}"/>
    <cellStyle name="Normal 3 20" xfId="3805" xr:uid="{00000000-0005-0000-0000-0000AD0F0000}"/>
    <cellStyle name="Normal 3 3" xfId="191" xr:uid="{00000000-0005-0000-0000-0000AE0F0000}"/>
    <cellStyle name="Normal 3 3 2" xfId="192" xr:uid="{00000000-0005-0000-0000-0000AF0F0000}"/>
    <cellStyle name="Normal 3 3 2 2" xfId="2480" xr:uid="{00000000-0005-0000-0000-0000B00F0000}"/>
    <cellStyle name="Normal 3 3 2 2 2" xfId="2481" xr:uid="{00000000-0005-0000-0000-0000B10F0000}"/>
    <cellStyle name="Normal 3 3 2 3" xfId="2482" xr:uid="{00000000-0005-0000-0000-0000B20F0000}"/>
    <cellStyle name="Normal 3 3 2 4" xfId="3945" xr:uid="{00000000-0005-0000-0000-0000B30F0000}"/>
    <cellStyle name="Normal 3 3 3" xfId="2483" xr:uid="{00000000-0005-0000-0000-0000B40F0000}"/>
    <cellStyle name="Normal 3 3 3 2" xfId="2484" xr:uid="{00000000-0005-0000-0000-0000B50F0000}"/>
    <cellStyle name="Normal 3 3 4" xfId="2485" xr:uid="{00000000-0005-0000-0000-0000B60F0000}"/>
    <cellStyle name="Normal 3 3 5" xfId="3944" xr:uid="{00000000-0005-0000-0000-0000B70F0000}"/>
    <cellStyle name="Normal 3 3_ARTURO SSMC110113xls" xfId="2486" xr:uid="{00000000-0005-0000-0000-0000B80F0000}"/>
    <cellStyle name="Normal 3 4" xfId="193" xr:uid="{00000000-0005-0000-0000-0000B90F0000}"/>
    <cellStyle name="Normal 3 4 2" xfId="2487" xr:uid="{00000000-0005-0000-0000-0000BA0F0000}"/>
    <cellStyle name="Normal 3 4 2 2" xfId="2488" xr:uid="{00000000-0005-0000-0000-0000BB0F0000}"/>
    <cellStyle name="Normal 3 4 3" xfId="2489" xr:uid="{00000000-0005-0000-0000-0000BC0F0000}"/>
    <cellStyle name="Normal 3 4 4" xfId="3946" xr:uid="{00000000-0005-0000-0000-0000BD0F0000}"/>
    <cellStyle name="Normal 3 5" xfId="371" xr:uid="{00000000-0005-0000-0000-0000BE0F0000}"/>
    <cellStyle name="Normal 3 5 2" xfId="2490" xr:uid="{00000000-0005-0000-0000-0000BF0F0000}"/>
    <cellStyle name="Normal 3 5 2 2" xfId="2491" xr:uid="{00000000-0005-0000-0000-0000C00F0000}"/>
    <cellStyle name="Normal 3 5 3" xfId="2492" xr:uid="{00000000-0005-0000-0000-0000C10F0000}"/>
    <cellStyle name="Normal 3 5 4" xfId="3941" xr:uid="{00000000-0005-0000-0000-0000C20F0000}"/>
    <cellStyle name="Normal 3 6" xfId="514" xr:uid="{00000000-0005-0000-0000-0000C30F0000}"/>
    <cellStyle name="Normal 3 6 2" xfId="789" xr:uid="{00000000-0005-0000-0000-0000C40F0000}"/>
    <cellStyle name="Normal 3 6 2 2" xfId="2493" xr:uid="{00000000-0005-0000-0000-0000C50F0000}"/>
    <cellStyle name="Normal 3 6 2 2 2" xfId="2494" xr:uid="{00000000-0005-0000-0000-0000C60F0000}"/>
    <cellStyle name="Normal 3 6 2 2 2 2" xfId="5862" xr:uid="{00000000-0005-0000-0000-0000C70F0000}"/>
    <cellStyle name="Normal 3 6 2 2 3" xfId="5861" xr:uid="{00000000-0005-0000-0000-0000C80F0000}"/>
    <cellStyle name="Normal 3 6 2 3" xfId="2495" xr:uid="{00000000-0005-0000-0000-0000C90F0000}"/>
    <cellStyle name="Normal 3 6 2 3 2" xfId="5863" xr:uid="{00000000-0005-0000-0000-0000CA0F0000}"/>
    <cellStyle name="Normal 3 6 2 4" xfId="4646" xr:uid="{00000000-0005-0000-0000-0000CB0F0000}"/>
    <cellStyle name="Normal 3 6 3" xfId="4077" xr:uid="{00000000-0005-0000-0000-0000CC0F0000}"/>
    <cellStyle name="Normal 3 6 4" xfId="4475" xr:uid="{00000000-0005-0000-0000-0000CD0F0000}"/>
    <cellStyle name="Normal 3 7" xfId="2496" xr:uid="{00000000-0005-0000-0000-0000CE0F0000}"/>
    <cellStyle name="Normal 3 7 2" xfId="2497" xr:uid="{00000000-0005-0000-0000-0000CF0F0000}"/>
    <cellStyle name="Normal 3 7 2 2" xfId="2498" xr:uid="{00000000-0005-0000-0000-0000D00F0000}"/>
    <cellStyle name="Normal 3 7 2 2 2" xfId="2499" xr:uid="{00000000-0005-0000-0000-0000D10F0000}"/>
    <cellStyle name="Normal 3 7 2 2 2 2" xfId="5867" xr:uid="{00000000-0005-0000-0000-0000D20F0000}"/>
    <cellStyle name="Normal 3 7 2 2 3" xfId="5866" xr:uid="{00000000-0005-0000-0000-0000D30F0000}"/>
    <cellStyle name="Normal 3 7 2 3" xfId="2500" xr:uid="{00000000-0005-0000-0000-0000D40F0000}"/>
    <cellStyle name="Normal 3 7 2 3 2" xfId="5868" xr:uid="{00000000-0005-0000-0000-0000D50F0000}"/>
    <cellStyle name="Normal 3 7 2 4" xfId="5865" xr:uid="{00000000-0005-0000-0000-0000D60F0000}"/>
    <cellStyle name="Normal 3 7 3" xfId="2501" xr:uid="{00000000-0005-0000-0000-0000D70F0000}"/>
    <cellStyle name="Normal 3 7 3 2" xfId="2502" xr:uid="{00000000-0005-0000-0000-0000D80F0000}"/>
    <cellStyle name="Normal 3 7 3 2 2" xfId="5870" xr:uid="{00000000-0005-0000-0000-0000D90F0000}"/>
    <cellStyle name="Normal 3 7 3 3" xfId="5869" xr:uid="{00000000-0005-0000-0000-0000DA0F0000}"/>
    <cellStyle name="Normal 3 7 4" xfId="2503" xr:uid="{00000000-0005-0000-0000-0000DB0F0000}"/>
    <cellStyle name="Normal 3 7 4 2" xfId="5871" xr:uid="{00000000-0005-0000-0000-0000DC0F0000}"/>
    <cellStyle name="Normal 3 7 5" xfId="5864" xr:uid="{00000000-0005-0000-0000-0000DD0F0000}"/>
    <cellStyle name="Normal 3 8" xfId="2504" xr:uid="{00000000-0005-0000-0000-0000DE0F0000}"/>
    <cellStyle name="Normal 3 9" xfId="2505" xr:uid="{00000000-0005-0000-0000-0000DF0F0000}"/>
    <cellStyle name="Normal 3_ARTURO SSMC110113xls" xfId="2506" xr:uid="{00000000-0005-0000-0000-0000E00F0000}"/>
    <cellStyle name="Normal 30" xfId="640" xr:uid="{00000000-0005-0000-0000-0000E10F0000}"/>
    <cellStyle name="Normal 30 2" xfId="811" xr:uid="{00000000-0005-0000-0000-0000E20F0000}"/>
    <cellStyle name="Normal 30 2 2" xfId="2507" xr:uid="{00000000-0005-0000-0000-0000E30F0000}"/>
    <cellStyle name="Normal 30 2 2 2" xfId="2508" xr:uid="{00000000-0005-0000-0000-0000E40F0000}"/>
    <cellStyle name="Normal 30 2 2 2 2" xfId="2509" xr:uid="{00000000-0005-0000-0000-0000E50F0000}"/>
    <cellStyle name="Normal 30 2 2 2 2 2" xfId="2510" xr:uid="{00000000-0005-0000-0000-0000E60F0000}"/>
    <cellStyle name="Normal 30 2 2 2 2 2 2" xfId="5875" xr:uid="{00000000-0005-0000-0000-0000E70F0000}"/>
    <cellStyle name="Normal 30 2 2 2 2 3" xfId="5874" xr:uid="{00000000-0005-0000-0000-0000E80F0000}"/>
    <cellStyle name="Normal 30 2 2 2 3" xfId="2511" xr:uid="{00000000-0005-0000-0000-0000E90F0000}"/>
    <cellStyle name="Normal 30 2 2 2 3 2" xfId="5876" xr:uid="{00000000-0005-0000-0000-0000EA0F0000}"/>
    <cellStyle name="Normal 30 2 2 2 4" xfId="5873" xr:uid="{00000000-0005-0000-0000-0000EB0F0000}"/>
    <cellStyle name="Normal 30 2 2 3" xfId="2512" xr:uid="{00000000-0005-0000-0000-0000EC0F0000}"/>
    <cellStyle name="Normal 30 2 2 3 2" xfId="2513" xr:uid="{00000000-0005-0000-0000-0000ED0F0000}"/>
    <cellStyle name="Normal 30 2 2 3 2 2" xfId="2514" xr:uid="{00000000-0005-0000-0000-0000EE0F0000}"/>
    <cellStyle name="Normal 30 2 2 3 2 2 2" xfId="5879" xr:uid="{00000000-0005-0000-0000-0000EF0F0000}"/>
    <cellStyle name="Normal 30 2 2 3 2 3" xfId="5878" xr:uid="{00000000-0005-0000-0000-0000F00F0000}"/>
    <cellStyle name="Normal 30 2 2 3 3" xfId="2515" xr:uid="{00000000-0005-0000-0000-0000F10F0000}"/>
    <cellStyle name="Normal 30 2 2 3 3 2" xfId="5880" xr:uid="{00000000-0005-0000-0000-0000F20F0000}"/>
    <cellStyle name="Normal 30 2 2 3 4" xfId="5877" xr:uid="{00000000-0005-0000-0000-0000F30F0000}"/>
    <cellStyle name="Normal 30 2 2 4" xfId="2516" xr:uid="{00000000-0005-0000-0000-0000F40F0000}"/>
    <cellStyle name="Normal 30 2 2 4 2" xfId="2517" xr:uid="{00000000-0005-0000-0000-0000F50F0000}"/>
    <cellStyle name="Normal 30 2 2 4 2 2" xfId="2518" xr:uid="{00000000-0005-0000-0000-0000F60F0000}"/>
    <cellStyle name="Normal 30 2 2 4 2 2 2" xfId="5883" xr:uid="{00000000-0005-0000-0000-0000F70F0000}"/>
    <cellStyle name="Normal 30 2 2 4 2 3" xfId="5882" xr:uid="{00000000-0005-0000-0000-0000F80F0000}"/>
    <cellStyle name="Normal 30 2 2 4 3" xfId="2519" xr:uid="{00000000-0005-0000-0000-0000F90F0000}"/>
    <cellStyle name="Normal 30 2 2 4 3 2" xfId="5884" xr:uid="{00000000-0005-0000-0000-0000FA0F0000}"/>
    <cellStyle name="Normal 30 2 2 4 4" xfId="5881" xr:uid="{00000000-0005-0000-0000-0000FB0F0000}"/>
    <cellStyle name="Normal 30 2 2 5" xfId="2520" xr:uid="{00000000-0005-0000-0000-0000FC0F0000}"/>
    <cellStyle name="Normal 30 2 2 5 2" xfId="2521" xr:uid="{00000000-0005-0000-0000-0000FD0F0000}"/>
    <cellStyle name="Normal 30 2 2 5 2 2" xfId="5886" xr:uid="{00000000-0005-0000-0000-0000FE0F0000}"/>
    <cellStyle name="Normal 30 2 2 5 3" xfId="5885" xr:uid="{00000000-0005-0000-0000-0000FF0F0000}"/>
    <cellStyle name="Normal 30 2 2 6" xfId="2522" xr:uid="{00000000-0005-0000-0000-000000100000}"/>
    <cellStyle name="Normal 30 2 2 6 2" xfId="5887" xr:uid="{00000000-0005-0000-0000-000001100000}"/>
    <cellStyle name="Normal 30 2 2 7" xfId="2523" xr:uid="{00000000-0005-0000-0000-000002100000}"/>
    <cellStyle name="Normal 30 2 2 7 2" xfId="5888" xr:uid="{00000000-0005-0000-0000-000003100000}"/>
    <cellStyle name="Normal 30 2 2 8" xfId="5872" xr:uid="{00000000-0005-0000-0000-000004100000}"/>
    <cellStyle name="Normal 30 2 3" xfId="2524" xr:uid="{00000000-0005-0000-0000-000005100000}"/>
    <cellStyle name="Normal 30 2 3 2" xfId="2525" xr:uid="{00000000-0005-0000-0000-000006100000}"/>
    <cellStyle name="Normal 30 2 3 2 2" xfId="5890" xr:uid="{00000000-0005-0000-0000-000007100000}"/>
    <cellStyle name="Normal 30 2 3 3" xfId="5889" xr:uid="{00000000-0005-0000-0000-000008100000}"/>
    <cellStyle name="Normal 30 2 4" xfId="2526" xr:uid="{00000000-0005-0000-0000-000009100000}"/>
    <cellStyle name="Normal 30 2 4 2" xfId="5891" xr:uid="{00000000-0005-0000-0000-00000A100000}"/>
    <cellStyle name="Normal 30 2 5" xfId="4668" xr:uid="{00000000-0005-0000-0000-00000B100000}"/>
    <cellStyle name="Normal 30 3" xfId="2527" xr:uid="{00000000-0005-0000-0000-00000C100000}"/>
    <cellStyle name="Normal 30 3 2" xfId="2528" xr:uid="{00000000-0005-0000-0000-00000D100000}"/>
    <cellStyle name="Normal 30 3 2 2" xfId="5893" xr:uid="{00000000-0005-0000-0000-00000E100000}"/>
    <cellStyle name="Normal 30 3 3" xfId="5892" xr:uid="{00000000-0005-0000-0000-00000F100000}"/>
    <cellStyle name="Normal 30 4" xfId="2529" xr:uid="{00000000-0005-0000-0000-000010100000}"/>
    <cellStyle name="Normal 30 4 2" xfId="5894" xr:uid="{00000000-0005-0000-0000-000011100000}"/>
    <cellStyle name="Normal 30 5" xfId="4499" xr:uid="{00000000-0005-0000-0000-000012100000}"/>
    <cellStyle name="Normal 31" xfId="645" xr:uid="{00000000-0005-0000-0000-000013100000}"/>
    <cellStyle name="Normal 31 2" xfId="816" xr:uid="{00000000-0005-0000-0000-000014100000}"/>
    <cellStyle name="Normal 32" xfId="646" xr:uid="{00000000-0005-0000-0000-000015100000}"/>
    <cellStyle name="Normal 32 2" xfId="2530" xr:uid="{00000000-0005-0000-0000-000016100000}"/>
    <cellStyle name="Normal 32 2 2" xfId="2531" xr:uid="{00000000-0005-0000-0000-000017100000}"/>
    <cellStyle name="Normal 32 2 2 2" xfId="2532" xr:uid="{00000000-0005-0000-0000-000018100000}"/>
    <cellStyle name="Normal 32 2 2 2 2" xfId="2533" xr:uid="{00000000-0005-0000-0000-000019100000}"/>
    <cellStyle name="Normal 32 2 2 2 2 2" xfId="2534" xr:uid="{00000000-0005-0000-0000-00001A100000}"/>
    <cellStyle name="Normal 32 2 2 2 2 2 2" xfId="2535" xr:uid="{00000000-0005-0000-0000-00001B100000}"/>
    <cellStyle name="Normal 32 2 2 2 2 2 2 2" xfId="5900" xr:uid="{00000000-0005-0000-0000-00001C100000}"/>
    <cellStyle name="Normal 32 2 2 2 2 2 3" xfId="5899" xr:uid="{00000000-0005-0000-0000-00001D100000}"/>
    <cellStyle name="Normal 32 2 2 2 2 3" xfId="2536" xr:uid="{00000000-0005-0000-0000-00001E100000}"/>
    <cellStyle name="Normal 32 2 2 2 2 3 2" xfId="5901" xr:uid="{00000000-0005-0000-0000-00001F100000}"/>
    <cellStyle name="Normal 32 2 2 2 2 4" xfId="5898" xr:uid="{00000000-0005-0000-0000-000020100000}"/>
    <cellStyle name="Normal 32 2 2 2 3" xfId="2537" xr:uid="{00000000-0005-0000-0000-000021100000}"/>
    <cellStyle name="Normal 32 2 2 2 3 2" xfId="2538" xr:uid="{00000000-0005-0000-0000-000022100000}"/>
    <cellStyle name="Normal 32 2 2 2 3 2 2" xfId="2539" xr:uid="{00000000-0005-0000-0000-000023100000}"/>
    <cellStyle name="Normal 32 2 2 2 3 2 2 2" xfId="5904" xr:uid="{00000000-0005-0000-0000-000024100000}"/>
    <cellStyle name="Normal 32 2 2 2 3 2 3" xfId="5903" xr:uid="{00000000-0005-0000-0000-000025100000}"/>
    <cellStyle name="Normal 32 2 2 2 3 3" xfId="2540" xr:uid="{00000000-0005-0000-0000-000026100000}"/>
    <cellStyle name="Normal 32 2 2 2 3 3 2" xfId="5905" xr:uid="{00000000-0005-0000-0000-000027100000}"/>
    <cellStyle name="Normal 32 2 2 2 3 4" xfId="5902" xr:uid="{00000000-0005-0000-0000-000028100000}"/>
    <cellStyle name="Normal 32 2 2 2 4" xfId="2541" xr:uid="{00000000-0005-0000-0000-000029100000}"/>
    <cellStyle name="Normal 32 2 2 2 4 2" xfId="2542" xr:uid="{00000000-0005-0000-0000-00002A100000}"/>
    <cellStyle name="Normal 32 2 2 2 4 2 2" xfId="2543" xr:uid="{00000000-0005-0000-0000-00002B100000}"/>
    <cellStyle name="Normal 32 2 2 2 4 2 2 2" xfId="5908" xr:uid="{00000000-0005-0000-0000-00002C100000}"/>
    <cellStyle name="Normal 32 2 2 2 4 2 3" xfId="5907" xr:uid="{00000000-0005-0000-0000-00002D100000}"/>
    <cellStyle name="Normal 32 2 2 2 4 3" xfId="2544" xr:uid="{00000000-0005-0000-0000-00002E100000}"/>
    <cellStyle name="Normal 32 2 2 2 4 3 2" xfId="5909" xr:uid="{00000000-0005-0000-0000-00002F100000}"/>
    <cellStyle name="Normal 32 2 2 2 4 4" xfId="5906" xr:uid="{00000000-0005-0000-0000-000030100000}"/>
    <cellStyle name="Normal 32 2 2 2 5" xfId="2545" xr:uid="{00000000-0005-0000-0000-000031100000}"/>
    <cellStyle name="Normal 32 2 2 2 5 2" xfId="2546" xr:uid="{00000000-0005-0000-0000-000032100000}"/>
    <cellStyle name="Normal 32 2 2 2 5 2 2" xfId="5911" xr:uid="{00000000-0005-0000-0000-000033100000}"/>
    <cellStyle name="Normal 32 2 2 2 5 3" xfId="5910" xr:uid="{00000000-0005-0000-0000-000034100000}"/>
    <cellStyle name="Normal 32 2 2 2 6" xfId="2547" xr:uid="{00000000-0005-0000-0000-000035100000}"/>
    <cellStyle name="Normal 32 2 2 2 6 2" xfId="5912" xr:uid="{00000000-0005-0000-0000-000036100000}"/>
    <cellStyle name="Normal 32 2 2 2 7" xfId="2548" xr:uid="{00000000-0005-0000-0000-000037100000}"/>
    <cellStyle name="Normal 32 2 2 2 7 2" xfId="5913" xr:uid="{00000000-0005-0000-0000-000038100000}"/>
    <cellStyle name="Normal 32 2 2 2 8" xfId="5897" xr:uid="{00000000-0005-0000-0000-000039100000}"/>
    <cellStyle name="Normal 32 2 2 3" xfId="2549" xr:uid="{00000000-0005-0000-0000-00003A100000}"/>
    <cellStyle name="Normal 32 2 2 3 2" xfId="2550" xr:uid="{00000000-0005-0000-0000-00003B100000}"/>
    <cellStyle name="Normal 32 2 2 3 2 2" xfId="5915" xr:uid="{00000000-0005-0000-0000-00003C100000}"/>
    <cellStyle name="Normal 32 2 2 3 3" xfId="5914" xr:uid="{00000000-0005-0000-0000-00003D100000}"/>
    <cellStyle name="Normal 32 2 2 4" xfId="2551" xr:uid="{00000000-0005-0000-0000-00003E100000}"/>
    <cellStyle name="Normal 32 2 2 4 2" xfId="5916" xr:uid="{00000000-0005-0000-0000-00003F100000}"/>
    <cellStyle name="Normal 32 2 2 5" xfId="5896" xr:uid="{00000000-0005-0000-0000-000040100000}"/>
    <cellStyle name="Normal 32 2 3" xfId="2552" xr:uid="{00000000-0005-0000-0000-000041100000}"/>
    <cellStyle name="Normal 32 2 3 2" xfId="2553" xr:uid="{00000000-0005-0000-0000-000042100000}"/>
    <cellStyle name="Normal 32 2 3 2 2" xfId="5918" xr:uid="{00000000-0005-0000-0000-000043100000}"/>
    <cellStyle name="Normal 32 2 3 3" xfId="5917" xr:uid="{00000000-0005-0000-0000-000044100000}"/>
    <cellStyle name="Normal 32 2 4" xfId="2554" xr:uid="{00000000-0005-0000-0000-000045100000}"/>
    <cellStyle name="Normal 32 2 4 2" xfId="5919" xr:uid="{00000000-0005-0000-0000-000046100000}"/>
    <cellStyle name="Normal 32 2 5" xfId="5895" xr:uid="{00000000-0005-0000-0000-000047100000}"/>
    <cellStyle name="Normal 32 3" xfId="2555" xr:uid="{00000000-0005-0000-0000-000048100000}"/>
    <cellStyle name="Normal 32 3 2" xfId="2556" xr:uid="{00000000-0005-0000-0000-000049100000}"/>
    <cellStyle name="Normal 32 3 2 2" xfId="5921" xr:uid="{00000000-0005-0000-0000-00004A100000}"/>
    <cellStyle name="Normal 32 3 3" xfId="5920" xr:uid="{00000000-0005-0000-0000-00004B100000}"/>
    <cellStyle name="Normal 32 4" xfId="2557" xr:uid="{00000000-0005-0000-0000-00004C100000}"/>
    <cellStyle name="Normal 32 4 2" xfId="5922" xr:uid="{00000000-0005-0000-0000-00004D100000}"/>
    <cellStyle name="Normal 32 5" xfId="4504" xr:uid="{00000000-0005-0000-0000-00004E100000}"/>
    <cellStyle name="Normal 32 6" xfId="7230" xr:uid="{00000000-0005-0000-0000-00004F100000}"/>
    <cellStyle name="Normal 33" xfId="818" xr:uid="{00000000-0005-0000-0000-000050100000}"/>
    <cellStyle name="Normal 33 2" xfId="2558" xr:uid="{00000000-0005-0000-0000-000051100000}"/>
    <cellStyle name="Normal 33 2 2" xfId="2559" xr:uid="{00000000-0005-0000-0000-000052100000}"/>
    <cellStyle name="Normal 33 2 2 2" xfId="2560" xr:uid="{00000000-0005-0000-0000-000053100000}"/>
    <cellStyle name="Normal 33 2 2 2 2" xfId="2561" xr:uid="{00000000-0005-0000-0000-000054100000}"/>
    <cellStyle name="Normal 33 2 2 2 2 2" xfId="2562" xr:uid="{00000000-0005-0000-0000-000055100000}"/>
    <cellStyle name="Normal 33 2 2 2 2 2 2" xfId="5927" xr:uid="{00000000-0005-0000-0000-000056100000}"/>
    <cellStyle name="Normal 33 2 2 2 2 3" xfId="5926" xr:uid="{00000000-0005-0000-0000-000057100000}"/>
    <cellStyle name="Normal 33 2 2 2 3" xfId="2563" xr:uid="{00000000-0005-0000-0000-000058100000}"/>
    <cellStyle name="Normal 33 2 2 2 3 2" xfId="5928" xr:uid="{00000000-0005-0000-0000-000059100000}"/>
    <cellStyle name="Normal 33 2 2 2 4" xfId="5925" xr:uid="{00000000-0005-0000-0000-00005A100000}"/>
    <cellStyle name="Normal 33 2 2 3" xfId="2564" xr:uid="{00000000-0005-0000-0000-00005B100000}"/>
    <cellStyle name="Normal 33 2 2 3 2" xfId="2565" xr:uid="{00000000-0005-0000-0000-00005C100000}"/>
    <cellStyle name="Normal 33 2 2 3 2 2" xfId="2566" xr:uid="{00000000-0005-0000-0000-00005D100000}"/>
    <cellStyle name="Normal 33 2 2 3 2 2 2" xfId="5931" xr:uid="{00000000-0005-0000-0000-00005E100000}"/>
    <cellStyle name="Normal 33 2 2 3 2 3" xfId="5930" xr:uid="{00000000-0005-0000-0000-00005F100000}"/>
    <cellStyle name="Normal 33 2 2 3 3" xfId="2567" xr:uid="{00000000-0005-0000-0000-000060100000}"/>
    <cellStyle name="Normal 33 2 2 3 3 2" xfId="5932" xr:uid="{00000000-0005-0000-0000-000061100000}"/>
    <cellStyle name="Normal 33 2 2 3 4" xfId="5929" xr:uid="{00000000-0005-0000-0000-000062100000}"/>
    <cellStyle name="Normal 33 2 2 4" xfId="2568" xr:uid="{00000000-0005-0000-0000-000063100000}"/>
    <cellStyle name="Normal 33 2 2 4 2" xfId="2569" xr:uid="{00000000-0005-0000-0000-000064100000}"/>
    <cellStyle name="Normal 33 2 2 4 2 2" xfId="2570" xr:uid="{00000000-0005-0000-0000-000065100000}"/>
    <cellStyle name="Normal 33 2 2 4 2 2 2" xfId="5935" xr:uid="{00000000-0005-0000-0000-000066100000}"/>
    <cellStyle name="Normal 33 2 2 4 2 3" xfId="5934" xr:uid="{00000000-0005-0000-0000-000067100000}"/>
    <cellStyle name="Normal 33 2 2 4 3" xfId="2571" xr:uid="{00000000-0005-0000-0000-000068100000}"/>
    <cellStyle name="Normal 33 2 2 4 3 2" xfId="5936" xr:uid="{00000000-0005-0000-0000-000069100000}"/>
    <cellStyle name="Normal 33 2 2 4 4" xfId="5933" xr:uid="{00000000-0005-0000-0000-00006A100000}"/>
    <cellStyle name="Normal 33 2 2 5" xfId="2572" xr:uid="{00000000-0005-0000-0000-00006B100000}"/>
    <cellStyle name="Normal 33 2 2 5 2" xfId="2573" xr:uid="{00000000-0005-0000-0000-00006C100000}"/>
    <cellStyle name="Normal 33 2 2 5 2 2" xfId="5938" xr:uid="{00000000-0005-0000-0000-00006D100000}"/>
    <cellStyle name="Normal 33 2 2 5 3" xfId="5937" xr:uid="{00000000-0005-0000-0000-00006E100000}"/>
    <cellStyle name="Normal 33 2 2 6" xfId="2574" xr:uid="{00000000-0005-0000-0000-00006F100000}"/>
    <cellStyle name="Normal 33 2 2 6 2" xfId="2575" xr:uid="{00000000-0005-0000-0000-000070100000}"/>
    <cellStyle name="Normal 33 2 2 6 2 2" xfId="2576" xr:uid="{00000000-0005-0000-0000-000071100000}"/>
    <cellStyle name="Normal 33 2 2 6 2 2 2" xfId="5941" xr:uid="{00000000-0005-0000-0000-000072100000}"/>
    <cellStyle name="Normal 33 2 2 6 2 3" xfId="5940" xr:uid="{00000000-0005-0000-0000-000073100000}"/>
    <cellStyle name="Normal 33 2 2 6 3" xfId="5939" xr:uid="{00000000-0005-0000-0000-000074100000}"/>
    <cellStyle name="Normal 33 2 2 7" xfId="2577" xr:uid="{00000000-0005-0000-0000-000075100000}"/>
    <cellStyle name="Normal 33 2 2 7 2" xfId="5942" xr:uid="{00000000-0005-0000-0000-000076100000}"/>
    <cellStyle name="Normal 33 2 2 8" xfId="5924" xr:uid="{00000000-0005-0000-0000-000077100000}"/>
    <cellStyle name="Normal 33 2 3" xfId="2578" xr:uid="{00000000-0005-0000-0000-000078100000}"/>
    <cellStyle name="Normal 33 2 3 2" xfId="2579" xr:uid="{00000000-0005-0000-0000-000079100000}"/>
    <cellStyle name="Normal 33 2 3 2 2" xfId="5944" xr:uid="{00000000-0005-0000-0000-00007A100000}"/>
    <cellStyle name="Normal 33 2 3 3" xfId="5943" xr:uid="{00000000-0005-0000-0000-00007B100000}"/>
    <cellStyle name="Normal 33 2 4" xfId="2580" xr:uid="{00000000-0005-0000-0000-00007C100000}"/>
    <cellStyle name="Normal 33 2 4 2" xfId="5945" xr:uid="{00000000-0005-0000-0000-00007D100000}"/>
    <cellStyle name="Normal 33 2 5" xfId="5923" xr:uid="{00000000-0005-0000-0000-00007E100000}"/>
    <cellStyle name="Normal 33 3" xfId="2581" xr:uid="{00000000-0005-0000-0000-00007F100000}"/>
    <cellStyle name="Normal 33 3 2" xfId="2582" xr:uid="{00000000-0005-0000-0000-000080100000}"/>
    <cellStyle name="Normal 33 3 2 2" xfId="5947" xr:uid="{00000000-0005-0000-0000-000081100000}"/>
    <cellStyle name="Normal 33 3 3" xfId="5946" xr:uid="{00000000-0005-0000-0000-000082100000}"/>
    <cellStyle name="Normal 33 4" xfId="2583" xr:uid="{00000000-0005-0000-0000-000083100000}"/>
    <cellStyle name="Normal 33 4 2" xfId="5948" xr:uid="{00000000-0005-0000-0000-000084100000}"/>
    <cellStyle name="Normal 33 5" xfId="4674" xr:uid="{00000000-0005-0000-0000-000085100000}"/>
    <cellStyle name="Normal 34" xfId="820" xr:uid="{00000000-0005-0000-0000-000086100000}"/>
    <cellStyle name="Normal 34 2" xfId="2584" xr:uid="{00000000-0005-0000-0000-000087100000}"/>
    <cellStyle name="Normal 34 2 2" xfId="2585" xr:uid="{00000000-0005-0000-0000-000088100000}"/>
    <cellStyle name="Normal 34 2 2 2" xfId="2586" xr:uid="{00000000-0005-0000-0000-000089100000}"/>
    <cellStyle name="Normal 34 2 2 2 2" xfId="2587" xr:uid="{00000000-0005-0000-0000-00008A100000}"/>
    <cellStyle name="Normal 34 2 2 2 2 2" xfId="5952" xr:uid="{00000000-0005-0000-0000-00008B100000}"/>
    <cellStyle name="Normal 34 2 2 2 3" xfId="5951" xr:uid="{00000000-0005-0000-0000-00008C100000}"/>
    <cellStyle name="Normal 34 2 2 3" xfId="2588" xr:uid="{00000000-0005-0000-0000-00008D100000}"/>
    <cellStyle name="Normal 34 2 2 3 2" xfId="5953" xr:uid="{00000000-0005-0000-0000-00008E100000}"/>
    <cellStyle name="Normal 34 2 2 4" xfId="5950" xr:uid="{00000000-0005-0000-0000-00008F100000}"/>
    <cellStyle name="Normal 34 2 3" xfId="2589" xr:uid="{00000000-0005-0000-0000-000090100000}"/>
    <cellStyle name="Normal 34 2 3 10" xfId="2590" xr:uid="{00000000-0005-0000-0000-000091100000}"/>
    <cellStyle name="Normal 34 2 3 10 2" xfId="5955" xr:uid="{00000000-0005-0000-0000-000092100000}"/>
    <cellStyle name="Normal 34 2 3 11" xfId="5954" xr:uid="{00000000-0005-0000-0000-000093100000}"/>
    <cellStyle name="Normal 34 2 3 2" xfId="2591" xr:uid="{00000000-0005-0000-0000-000094100000}"/>
    <cellStyle name="Normal 34 2 3 2 2" xfId="2592" xr:uid="{00000000-0005-0000-0000-000095100000}"/>
    <cellStyle name="Normal 34 2 3 2 2 2" xfId="2593" xr:uid="{00000000-0005-0000-0000-000096100000}"/>
    <cellStyle name="Normal 34 2 3 2 2 2 2" xfId="5958" xr:uid="{00000000-0005-0000-0000-000097100000}"/>
    <cellStyle name="Normal 34 2 3 2 2 3" xfId="5957" xr:uid="{00000000-0005-0000-0000-000098100000}"/>
    <cellStyle name="Normal 34 2 3 2 3" xfId="2594" xr:uid="{00000000-0005-0000-0000-000099100000}"/>
    <cellStyle name="Normal 34 2 3 2 3 2" xfId="5959" xr:uid="{00000000-0005-0000-0000-00009A100000}"/>
    <cellStyle name="Normal 34 2 3 2 4" xfId="5956" xr:uid="{00000000-0005-0000-0000-00009B100000}"/>
    <cellStyle name="Normal 34 2 3 3" xfId="2595" xr:uid="{00000000-0005-0000-0000-00009C100000}"/>
    <cellStyle name="Normal 34 2 3 3 2" xfId="2596" xr:uid="{00000000-0005-0000-0000-00009D100000}"/>
    <cellStyle name="Normal 34 2 3 3 2 2" xfId="2597" xr:uid="{00000000-0005-0000-0000-00009E100000}"/>
    <cellStyle name="Normal 34 2 3 3 2 2 2" xfId="5962" xr:uid="{00000000-0005-0000-0000-00009F100000}"/>
    <cellStyle name="Normal 34 2 3 3 2 3" xfId="5961" xr:uid="{00000000-0005-0000-0000-0000A0100000}"/>
    <cellStyle name="Normal 34 2 3 3 3" xfId="2598" xr:uid="{00000000-0005-0000-0000-0000A1100000}"/>
    <cellStyle name="Normal 34 2 3 3 3 2" xfId="5963" xr:uid="{00000000-0005-0000-0000-0000A2100000}"/>
    <cellStyle name="Normal 34 2 3 3 4" xfId="5960" xr:uid="{00000000-0005-0000-0000-0000A3100000}"/>
    <cellStyle name="Normal 34 2 3 4" xfId="2599" xr:uid="{00000000-0005-0000-0000-0000A4100000}"/>
    <cellStyle name="Normal 34 2 3 4 2" xfId="2600" xr:uid="{00000000-0005-0000-0000-0000A5100000}"/>
    <cellStyle name="Normal 34 2 3 4 2 2" xfId="2601" xr:uid="{00000000-0005-0000-0000-0000A6100000}"/>
    <cellStyle name="Normal 34 2 3 4 2 2 2" xfId="5966" xr:uid="{00000000-0005-0000-0000-0000A7100000}"/>
    <cellStyle name="Normal 34 2 3 4 2 3" xfId="5965" xr:uid="{00000000-0005-0000-0000-0000A8100000}"/>
    <cellStyle name="Normal 34 2 3 4 3" xfId="2602" xr:uid="{00000000-0005-0000-0000-0000A9100000}"/>
    <cellStyle name="Normal 34 2 3 4 3 2" xfId="5967" xr:uid="{00000000-0005-0000-0000-0000AA100000}"/>
    <cellStyle name="Normal 34 2 3 4 4" xfId="5964" xr:uid="{00000000-0005-0000-0000-0000AB100000}"/>
    <cellStyle name="Normal 34 2 3 5" xfId="2603" xr:uid="{00000000-0005-0000-0000-0000AC100000}"/>
    <cellStyle name="Normal 34 2 3 5 2" xfId="2604" xr:uid="{00000000-0005-0000-0000-0000AD100000}"/>
    <cellStyle name="Normal 34 2 3 5 2 2" xfId="5969" xr:uid="{00000000-0005-0000-0000-0000AE100000}"/>
    <cellStyle name="Normal 34 2 3 5 3" xfId="5968" xr:uid="{00000000-0005-0000-0000-0000AF100000}"/>
    <cellStyle name="Normal 34 2 3 6" xfId="2605" xr:uid="{00000000-0005-0000-0000-0000B0100000}"/>
    <cellStyle name="Normal 34 2 3 6 2" xfId="5970" xr:uid="{00000000-0005-0000-0000-0000B1100000}"/>
    <cellStyle name="Normal 34 2 3 7" xfId="2606" xr:uid="{00000000-0005-0000-0000-0000B2100000}"/>
    <cellStyle name="Normal 34 2 3 7 2" xfId="5971" xr:uid="{00000000-0005-0000-0000-0000B3100000}"/>
    <cellStyle name="Normal 34 2 3 8" xfId="2607" xr:uid="{00000000-0005-0000-0000-0000B4100000}"/>
    <cellStyle name="Normal 34 2 3 8 2" xfId="5972" xr:uid="{00000000-0005-0000-0000-0000B5100000}"/>
    <cellStyle name="Normal 34 2 3 9" xfId="2608" xr:uid="{00000000-0005-0000-0000-0000B6100000}"/>
    <cellStyle name="Normal 34 2 3 9 2" xfId="5973" xr:uid="{00000000-0005-0000-0000-0000B7100000}"/>
    <cellStyle name="Normal 34 2 4" xfId="2609" xr:uid="{00000000-0005-0000-0000-0000B8100000}"/>
    <cellStyle name="Normal 34 2 4 2" xfId="2610" xr:uid="{00000000-0005-0000-0000-0000B9100000}"/>
    <cellStyle name="Normal 34 2 4 2 2" xfId="5975" xr:uid="{00000000-0005-0000-0000-0000BA100000}"/>
    <cellStyle name="Normal 34 2 4 3" xfId="5974" xr:uid="{00000000-0005-0000-0000-0000BB100000}"/>
    <cellStyle name="Normal 34 2 5" xfId="2611" xr:uid="{00000000-0005-0000-0000-0000BC100000}"/>
    <cellStyle name="Normal 34 2 5 2" xfId="5976" xr:uid="{00000000-0005-0000-0000-0000BD100000}"/>
    <cellStyle name="Normal 34 2 6" xfId="5949" xr:uid="{00000000-0005-0000-0000-0000BE100000}"/>
    <cellStyle name="Normal 34 3" xfId="2612" xr:uid="{00000000-0005-0000-0000-0000BF100000}"/>
    <cellStyle name="Normal 34 3 2" xfId="2613" xr:uid="{00000000-0005-0000-0000-0000C0100000}"/>
    <cellStyle name="Normal 34 3 2 2" xfId="5978" xr:uid="{00000000-0005-0000-0000-0000C1100000}"/>
    <cellStyle name="Normal 34 3 3" xfId="5977" xr:uid="{00000000-0005-0000-0000-0000C2100000}"/>
    <cellStyle name="Normal 34 4" xfId="2614" xr:uid="{00000000-0005-0000-0000-0000C3100000}"/>
    <cellStyle name="Normal 34 4 2" xfId="5979" xr:uid="{00000000-0005-0000-0000-0000C4100000}"/>
    <cellStyle name="Normal 35" xfId="822" xr:uid="{00000000-0005-0000-0000-0000C5100000}"/>
    <cellStyle name="Normal 35 2" xfId="2615" xr:uid="{00000000-0005-0000-0000-0000C6100000}"/>
    <cellStyle name="Normal 35 2 2" xfId="2616" xr:uid="{00000000-0005-0000-0000-0000C7100000}"/>
    <cellStyle name="Normal 35 2 2 2" xfId="2617" xr:uid="{00000000-0005-0000-0000-0000C8100000}"/>
    <cellStyle name="Normal 35 2 2 2 2" xfId="2618" xr:uid="{00000000-0005-0000-0000-0000C9100000}"/>
    <cellStyle name="Normal 35 2 2 2 2 2" xfId="2619" xr:uid="{00000000-0005-0000-0000-0000CA100000}"/>
    <cellStyle name="Normal 35 2 2 2 2 2 2" xfId="5984" xr:uid="{00000000-0005-0000-0000-0000CB100000}"/>
    <cellStyle name="Normal 35 2 2 2 2 3" xfId="5983" xr:uid="{00000000-0005-0000-0000-0000CC100000}"/>
    <cellStyle name="Normal 35 2 2 2 3" xfId="2620" xr:uid="{00000000-0005-0000-0000-0000CD100000}"/>
    <cellStyle name="Normal 35 2 2 2 3 2" xfId="5985" xr:uid="{00000000-0005-0000-0000-0000CE100000}"/>
    <cellStyle name="Normal 35 2 2 2 4" xfId="5982" xr:uid="{00000000-0005-0000-0000-0000CF100000}"/>
    <cellStyle name="Normal 35 2 2 3" xfId="2621" xr:uid="{00000000-0005-0000-0000-0000D0100000}"/>
    <cellStyle name="Normal 35 2 2 3 2" xfId="2622" xr:uid="{00000000-0005-0000-0000-0000D1100000}"/>
    <cellStyle name="Normal 35 2 2 3 2 2" xfId="2623" xr:uid="{00000000-0005-0000-0000-0000D2100000}"/>
    <cellStyle name="Normal 35 2 2 3 2 2 2" xfId="5988" xr:uid="{00000000-0005-0000-0000-0000D3100000}"/>
    <cellStyle name="Normal 35 2 2 3 2 3" xfId="5987" xr:uid="{00000000-0005-0000-0000-0000D4100000}"/>
    <cellStyle name="Normal 35 2 2 3 3" xfId="2624" xr:uid="{00000000-0005-0000-0000-0000D5100000}"/>
    <cellStyle name="Normal 35 2 2 3 3 2" xfId="5989" xr:uid="{00000000-0005-0000-0000-0000D6100000}"/>
    <cellStyle name="Normal 35 2 2 3 4" xfId="5986" xr:uid="{00000000-0005-0000-0000-0000D7100000}"/>
    <cellStyle name="Normal 35 2 2 4" xfId="2625" xr:uid="{00000000-0005-0000-0000-0000D8100000}"/>
    <cellStyle name="Normal 35 2 2 4 2" xfId="2626" xr:uid="{00000000-0005-0000-0000-0000D9100000}"/>
    <cellStyle name="Normal 35 2 2 4 2 2" xfId="2627" xr:uid="{00000000-0005-0000-0000-0000DA100000}"/>
    <cellStyle name="Normal 35 2 2 4 2 2 2" xfId="5992" xr:uid="{00000000-0005-0000-0000-0000DB100000}"/>
    <cellStyle name="Normal 35 2 2 4 2 3" xfId="5991" xr:uid="{00000000-0005-0000-0000-0000DC100000}"/>
    <cellStyle name="Normal 35 2 2 4 3" xfId="2628" xr:uid="{00000000-0005-0000-0000-0000DD100000}"/>
    <cellStyle name="Normal 35 2 2 4 3 2" xfId="5993" xr:uid="{00000000-0005-0000-0000-0000DE100000}"/>
    <cellStyle name="Normal 35 2 2 4 4" xfId="5990" xr:uid="{00000000-0005-0000-0000-0000DF100000}"/>
    <cellStyle name="Normal 35 2 2 5" xfId="2629" xr:uid="{00000000-0005-0000-0000-0000E0100000}"/>
    <cellStyle name="Normal 35 2 2 5 2" xfId="2630" xr:uid="{00000000-0005-0000-0000-0000E1100000}"/>
    <cellStyle name="Normal 35 2 2 5 2 2" xfId="5995" xr:uid="{00000000-0005-0000-0000-0000E2100000}"/>
    <cellStyle name="Normal 35 2 2 5 3" xfId="5994" xr:uid="{00000000-0005-0000-0000-0000E3100000}"/>
    <cellStyle name="Normal 35 2 2 6" xfId="2631" xr:uid="{00000000-0005-0000-0000-0000E4100000}"/>
    <cellStyle name="Normal 35 2 2 6 2" xfId="5996" xr:uid="{00000000-0005-0000-0000-0000E5100000}"/>
    <cellStyle name="Normal 35 2 2 7" xfId="5981" xr:uid="{00000000-0005-0000-0000-0000E6100000}"/>
    <cellStyle name="Normal 35 2 3" xfId="2632" xr:uid="{00000000-0005-0000-0000-0000E7100000}"/>
    <cellStyle name="Normal 35 2 3 2" xfId="2633" xr:uid="{00000000-0005-0000-0000-0000E8100000}"/>
    <cellStyle name="Normal 35 2 3 2 2" xfId="5998" xr:uid="{00000000-0005-0000-0000-0000E9100000}"/>
    <cellStyle name="Normal 35 2 3 3" xfId="5997" xr:uid="{00000000-0005-0000-0000-0000EA100000}"/>
    <cellStyle name="Normal 35 2 4" xfId="2634" xr:uid="{00000000-0005-0000-0000-0000EB100000}"/>
    <cellStyle name="Normal 35 2 4 2" xfId="5999" xr:uid="{00000000-0005-0000-0000-0000EC100000}"/>
    <cellStyle name="Normal 35 2 5" xfId="5980" xr:uid="{00000000-0005-0000-0000-0000ED100000}"/>
    <cellStyle name="Normal 35 3" xfId="2635" xr:uid="{00000000-0005-0000-0000-0000EE100000}"/>
    <cellStyle name="Normal 35 3 2" xfId="2636" xr:uid="{00000000-0005-0000-0000-0000EF100000}"/>
    <cellStyle name="Normal 35 3 2 2" xfId="6001" xr:uid="{00000000-0005-0000-0000-0000F0100000}"/>
    <cellStyle name="Normal 35 3 3" xfId="6000" xr:uid="{00000000-0005-0000-0000-0000F1100000}"/>
    <cellStyle name="Normal 35 4" xfId="2637" xr:uid="{00000000-0005-0000-0000-0000F2100000}"/>
    <cellStyle name="Normal 35 4 2" xfId="6002" xr:uid="{00000000-0005-0000-0000-0000F3100000}"/>
    <cellStyle name="Normal 35 5" xfId="4676" xr:uid="{00000000-0005-0000-0000-0000F4100000}"/>
    <cellStyle name="Normal 36" xfId="823" xr:uid="{00000000-0005-0000-0000-0000F5100000}"/>
    <cellStyle name="Normal 36 2" xfId="2638" xr:uid="{00000000-0005-0000-0000-0000F6100000}"/>
    <cellStyle name="Normal 36 2 2" xfId="2639" xr:uid="{00000000-0005-0000-0000-0000F7100000}"/>
    <cellStyle name="Normal 36 2 2 2" xfId="2640" xr:uid="{00000000-0005-0000-0000-0000F8100000}"/>
    <cellStyle name="Normal 36 2 2 2 2" xfId="6005" xr:uid="{00000000-0005-0000-0000-0000F9100000}"/>
    <cellStyle name="Normal 36 2 2 3" xfId="6004" xr:uid="{00000000-0005-0000-0000-0000FA100000}"/>
    <cellStyle name="Normal 36 2 3" xfId="2641" xr:uid="{00000000-0005-0000-0000-0000FB100000}"/>
    <cellStyle name="Normal 36 2 3 2" xfId="6006" xr:uid="{00000000-0005-0000-0000-0000FC100000}"/>
    <cellStyle name="Normal 36 2 4" xfId="6003" xr:uid="{00000000-0005-0000-0000-0000FD100000}"/>
    <cellStyle name="Normal 36 3" xfId="2642" xr:uid="{00000000-0005-0000-0000-0000FE100000}"/>
    <cellStyle name="Normal 36 3 2" xfId="2643" xr:uid="{00000000-0005-0000-0000-0000FF100000}"/>
    <cellStyle name="Normal 36 3 2 2" xfId="2644" xr:uid="{00000000-0005-0000-0000-000000110000}"/>
    <cellStyle name="Normal 36 3 2 2 2" xfId="2645" xr:uid="{00000000-0005-0000-0000-000001110000}"/>
    <cellStyle name="Normal 36 3 2 2 2 2" xfId="6010" xr:uid="{00000000-0005-0000-0000-000002110000}"/>
    <cellStyle name="Normal 36 3 2 2 3" xfId="6009" xr:uid="{00000000-0005-0000-0000-000003110000}"/>
    <cellStyle name="Normal 36 3 2 3" xfId="2646" xr:uid="{00000000-0005-0000-0000-000004110000}"/>
    <cellStyle name="Normal 36 3 2 3 2" xfId="6011" xr:uid="{00000000-0005-0000-0000-000005110000}"/>
    <cellStyle name="Normal 36 3 2 4" xfId="6008" xr:uid="{00000000-0005-0000-0000-000006110000}"/>
    <cellStyle name="Normal 36 3 3" xfId="2647" xr:uid="{00000000-0005-0000-0000-000007110000}"/>
    <cellStyle name="Normal 36 3 3 2" xfId="2648" xr:uid="{00000000-0005-0000-0000-000008110000}"/>
    <cellStyle name="Normal 36 3 3 2 2" xfId="2649" xr:uid="{00000000-0005-0000-0000-000009110000}"/>
    <cellStyle name="Normal 36 3 3 2 2 2" xfId="6014" xr:uid="{00000000-0005-0000-0000-00000A110000}"/>
    <cellStyle name="Normal 36 3 3 2 3" xfId="6013" xr:uid="{00000000-0005-0000-0000-00000B110000}"/>
    <cellStyle name="Normal 36 3 3 3" xfId="2650" xr:uid="{00000000-0005-0000-0000-00000C110000}"/>
    <cellStyle name="Normal 36 3 3 3 2" xfId="6015" xr:uid="{00000000-0005-0000-0000-00000D110000}"/>
    <cellStyle name="Normal 36 3 3 4" xfId="6012" xr:uid="{00000000-0005-0000-0000-00000E110000}"/>
    <cellStyle name="Normal 36 3 4" xfId="2651" xr:uid="{00000000-0005-0000-0000-00000F110000}"/>
    <cellStyle name="Normal 36 3 4 2" xfId="2652" xr:uid="{00000000-0005-0000-0000-000010110000}"/>
    <cellStyle name="Normal 36 3 4 2 2" xfId="2653" xr:uid="{00000000-0005-0000-0000-000011110000}"/>
    <cellStyle name="Normal 36 3 4 2 2 2" xfId="6018" xr:uid="{00000000-0005-0000-0000-000012110000}"/>
    <cellStyle name="Normal 36 3 4 2 3" xfId="6017" xr:uid="{00000000-0005-0000-0000-000013110000}"/>
    <cellStyle name="Normal 36 3 4 3" xfId="2654" xr:uid="{00000000-0005-0000-0000-000014110000}"/>
    <cellStyle name="Normal 36 3 4 3 2" xfId="6019" xr:uid="{00000000-0005-0000-0000-000015110000}"/>
    <cellStyle name="Normal 36 3 4 4" xfId="6016" xr:uid="{00000000-0005-0000-0000-000016110000}"/>
    <cellStyle name="Normal 36 3 5" xfId="2655" xr:uid="{00000000-0005-0000-0000-000017110000}"/>
    <cellStyle name="Normal 36 3 5 2" xfId="2656" xr:uid="{00000000-0005-0000-0000-000018110000}"/>
    <cellStyle name="Normal 36 3 5 2 2" xfId="6021" xr:uid="{00000000-0005-0000-0000-000019110000}"/>
    <cellStyle name="Normal 36 3 5 3" xfId="6020" xr:uid="{00000000-0005-0000-0000-00001A110000}"/>
    <cellStyle name="Normal 36 3 6" xfId="2657" xr:uid="{00000000-0005-0000-0000-00001B110000}"/>
    <cellStyle name="Normal 36 3 6 2" xfId="6022" xr:uid="{00000000-0005-0000-0000-00001C110000}"/>
    <cellStyle name="Normal 36 3 7" xfId="6007" xr:uid="{00000000-0005-0000-0000-00001D110000}"/>
    <cellStyle name="Normal 36 4" xfId="2658" xr:uid="{00000000-0005-0000-0000-00001E110000}"/>
    <cellStyle name="Normal 36 4 2" xfId="2659" xr:uid="{00000000-0005-0000-0000-00001F110000}"/>
    <cellStyle name="Normal 36 4 2 2" xfId="6024" xr:uid="{00000000-0005-0000-0000-000020110000}"/>
    <cellStyle name="Normal 36 4 3" xfId="6023" xr:uid="{00000000-0005-0000-0000-000021110000}"/>
    <cellStyle name="Normal 36 5" xfId="2660" xr:uid="{00000000-0005-0000-0000-000022110000}"/>
    <cellStyle name="Normal 36 5 2" xfId="6025" xr:uid="{00000000-0005-0000-0000-000023110000}"/>
    <cellStyle name="Normal 36 6" xfId="4677" xr:uid="{00000000-0005-0000-0000-000024110000}"/>
    <cellStyle name="Normal 37" xfId="824" xr:uid="{00000000-0005-0000-0000-000025110000}"/>
    <cellStyle name="Normal 37 2" xfId="2661" xr:uid="{00000000-0005-0000-0000-000026110000}"/>
    <cellStyle name="Normal 37 2 2" xfId="2662" xr:uid="{00000000-0005-0000-0000-000027110000}"/>
    <cellStyle name="Normal 37 2 2 2" xfId="2663" xr:uid="{00000000-0005-0000-0000-000028110000}"/>
    <cellStyle name="Normal 37 2 2 2 2" xfId="6028" xr:uid="{00000000-0005-0000-0000-000029110000}"/>
    <cellStyle name="Normal 37 2 2 3" xfId="6027" xr:uid="{00000000-0005-0000-0000-00002A110000}"/>
    <cellStyle name="Normal 37 2 3" xfId="2664" xr:uid="{00000000-0005-0000-0000-00002B110000}"/>
    <cellStyle name="Normal 37 2 3 2" xfId="6029" xr:uid="{00000000-0005-0000-0000-00002C110000}"/>
    <cellStyle name="Normal 37 2 4" xfId="6026" xr:uid="{00000000-0005-0000-0000-00002D110000}"/>
    <cellStyle name="Normal 37 3" xfId="2665" xr:uid="{00000000-0005-0000-0000-00002E110000}"/>
    <cellStyle name="Normal 37 3 2" xfId="2666" xr:uid="{00000000-0005-0000-0000-00002F110000}"/>
    <cellStyle name="Normal 37 3 2 2" xfId="2667" xr:uid="{00000000-0005-0000-0000-000030110000}"/>
    <cellStyle name="Normal 37 3 2 2 2" xfId="6032" xr:uid="{00000000-0005-0000-0000-000031110000}"/>
    <cellStyle name="Normal 37 3 2 3" xfId="6031" xr:uid="{00000000-0005-0000-0000-000032110000}"/>
    <cellStyle name="Normal 37 3 3" xfId="2668" xr:uid="{00000000-0005-0000-0000-000033110000}"/>
    <cellStyle name="Normal 37 3 3 2" xfId="6033" xr:uid="{00000000-0005-0000-0000-000034110000}"/>
    <cellStyle name="Normal 37 3 4" xfId="6030" xr:uid="{00000000-0005-0000-0000-000035110000}"/>
    <cellStyle name="Normal 37 4" xfId="2669" xr:uid="{00000000-0005-0000-0000-000036110000}"/>
    <cellStyle name="Normal 37 4 2" xfId="2670" xr:uid="{00000000-0005-0000-0000-000037110000}"/>
    <cellStyle name="Normal 37 4 2 2" xfId="2671" xr:uid="{00000000-0005-0000-0000-000038110000}"/>
    <cellStyle name="Normal 37 4 2 2 2" xfId="6036" xr:uid="{00000000-0005-0000-0000-000039110000}"/>
    <cellStyle name="Normal 37 4 2 3" xfId="6035" xr:uid="{00000000-0005-0000-0000-00003A110000}"/>
    <cellStyle name="Normal 37 4 3" xfId="2672" xr:uid="{00000000-0005-0000-0000-00003B110000}"/>
    <cellStyle name="Normal 37 4 3 2" xfId="6037" xr:uid="{00000000-0005-0000-0000-00003C110000}"/>
    <cellStyle name="Normal 37 4 4" xfId="6034" xr:uid="{00000000-0005-0000-0000-00003D110000}"/>
    <cellStyle name="Normal 37 5" xfId="2673" xr:uid="{00000000-0005-0000-0000-00003E110000}"/>
    <cellStyle name="Normal 37 5 2" xfId="2674" xr:uid="{00000000-0005-0000-0000-00003F110000}"/>
    <cellStyle name="Normal 37 5 2 2" xfId="2675" xr:uid="{00000000-0005-0000-0000-000040110000}"/>
    <cellStyle name="Normal 37 5 2 2 2" xfId="6040" xr:uid="{00000000-0005-0000-0000-000041110000}"/>
    <cellStyle name="Normal 37 5 2 3" xfId="6039" xr:uid="{00000000-0005-0000-0000-000042110000}"/>
    <cellStyle name="Normal 37 5 3" xfId="2676" xr:uid="{00000000-0005-0000-0000-000043110000}"/>
    <cellStyle name="Normal 37 5 3 2" xfId="6041" xr:uid="{00000000-0005-0000-0000-000044110000}"/>
    <cellStyle name="Normal 37 5 4" xfId="6038" xr:uid="{00000000-0005-0000-0000-000045110000}"/>
    <cellStyle name="Normal 37 6" xfId="2677" xr:uid="{00000000-0005-0000-0000-000046110000}"/>
    <cellStyle name="Normal 37 6 2" xfId="2678" xr:uid="{00000000-0005-0000-0000-000047110000}"/>
    <cellStyle name="Normal 37 6 2 2" xfId="6043" xr:uid="{00000000-0005-0000-0000-000048110000}"/>
    <cellStyle name="Normal 37 6 3" xfId="6042" xr:uid="{00000000-0005-0000-0000-000049110000}"/>
    <cellStyle name="Normal 37 7" xfId="2679" xr:uid="{00000000-0005-0000-0000-00004A110000}"/>
    <cellStyle name="Normal 37 7 2" xfId="6044" xr:uid="{00000000-0005-0000-0000-00004B110000}"/>
    <cellStyle name="Normal 37 8" xfId="4678" xr:uid="{00000000-0005-0000-0000-00004C110000}"/>
    <cellStyle name="Normal 38" xfId="2680" xr:uid="{00000000-0005-0000-0000-00004D110000}"/>
    <cellStyle name="Normal 38 2" xfId="2681" xr:uid="{00000000-0005-0000-0000-00004E110000}"/>
    <cellStyle name="Normal 38 2 2" xfId="2682" xr:uid="{00000000-0005-0000-0000-00004F110000}"/>
    <cellStyle name="Normal 38 2 2 2" xfId="2683" xr:uid="{00000000-0005-0000-0000-000050110000}"/>
    <cellStyle name="Normal 38 2 2 2 2" xfId="2684" xr:uid="{00000000-0005-0000-0000-000051110000}"/>
    <cellStyle name="Normal 38 2 2 2 2 2" xfId="6049" xr:uid="{00000000-0005-0000-0000-000052110000}"/>
    <cellStyle name="Normal 38 2 2 2 3" xfId="6048" xr:uid="{00000000-0005-0000-0000-000053110000}"/>
    <cellStyle name="Normal 38 2 2 3" xfId="2685" xr:uid="{00000000-0005-0000-0000-000054110000}"/>
    <cellStyle name="Normal 38 2 2 3 2" xfId="6050" xr:uid="{00000000-0005-0000-0000-000055110000}"/>
    <cellStyle name="Normal 38 2 2 4" xfId="6047" xr:uid="{00000000-0005-0000-0000-000056110000}"/>
    <cellStyle name="Normal 38 2 3" xfId="2686" xr:uid="{00000000-0005-0000-0000-000057110000}"/>
    <cellStyle name="Normal 38 2 3 2" xfId="2687" xr:uid="{00000000-0005-0000-0000-000058110000}"/>
    <cellStyle name="Normal 38 2 3 2 2" xfId="6052" xr:uid="{00000000-0005-0000-0000-000059110000}"/>
    <cellStyle name="Normal 38 2 3 3" xfId="6051" xr:uid="{00000000-0005-0000-0000-00005A110000}"/>
    <cellStyle name="Normal 38 2 4" xfId="2688" xr:uid="{00000000-0005-0000-0000-00005B110000}"/>
    <cellStyle name="Normal 38 2 4 2" xfId="6053" xr:uid="{00000000-0005-0000-0000-00005C110000}"/>
    <cellStyle name="Normal 38 2 5" xfId="6046" xr:uid="{00000000-0005-0000-0000-00005D110000}"/>
    <cellStyle name="Normal 38 3" xfId="2689" xr:uid="{00000000-0005-0000-0000-00005E110000}"/>
    <cellStyle name="Normal 38 3 2" xfId="2690" xr:uid="{00000000-0005-0000-0000-00005F110000}"/>
    <cellStyle name="Normal 38 3 2 2" xfId="6055" xr:uid="{00000000-0005-0000-0000-000060110000}"/>
    <cellStyle name="Normal 38 3 3" xfId="6054" xr:uid="{00000000-0005-0000-0000-000061110000}"/>
    <cellStyle name="Normal 38 4" xfId="2691" xr:uid="{00000000-0005-0000-0000-000062110000}"/>
    <cellStyle name="Normal 38 4 2" xfId="6056" xr:uid="{00000000-0005-0000-0000-000063110000}"/>
    <cellStyle name="Normal 38 5" xfId="6045" xr:uid="{00000000-0005-0000-0000-000064110000}"/>
    <cellStyle name="Normal 39" xfId="2692" xr:uid="{00000000-0005-0000-0000-000065110000}"/>
    <cellStyle name="Normal 39 2" xfId="2693" xr:uid="{00000000-0005-0000-0000-000066110000}"/>
    <cellStyle name="Normal 39 2 2" xfId="2694" xr:uid="{00000000-0005-0000-0000-000067110000}"/>
    <cellStyle name="Normal 39 2 2 2" xfId="6059" xr:uid="{00000000-0005-0000-0000-000068110000}"/>
    <cellStyle name="Normal 39 2 3" xfId="6058" xr:uid="{00000000-0005-0000-0000-000069110000}"/>
    <cellStyle name="Normal 39 3" xfId="2695" xr:uid="{00000000-0005-0000-0000-00006A110000}"/>
    <cellStyle name="Normal 39 3 2" xfId="6060" xr:uid="{00000000-0005-0000-0000-00006B110000}"/>
    <cellStyle name="Normal 39 4" xfId="6057" xr:uid="{00000000-0005-0000-0000-00006C110000}"/>
    <cellStyle name="Normal 4" xfId="41" xr:uid="{00000000-0005-0000-0000-00006D110000}"/>
    <cellStyle name="Normal 4 10" xfId="3806" xr:uid="{00000000-0005-0000-0000-00006E110000}"/>
    <cellStyle name="Normal 4 11" xfId="4248" xr:uid="{00000000-0005-0000-0000-00006F110000}"/>
    <cellStyle name="Normal 4 2" xfId="72" xr:uid="{00000000-0005-0000-0000-000070110000}"/>
    <cellStyle name="Normal 4 2 10" xfId="2696" xr:uid="{00000000-0005-0000-0000-000071110000}"/>
    <cellStyle name="Normal 4 2 10 2" xfId="2697" xr:uid="{00000000-0005-0000-0000-000072110000}"/>
    <cellStyle name="Normal 4 2 10 2 2" xfId="6062" xr:uid="{00000000-0005-0000-0000-000073110000}"/>
    <cellStyle name="Normal 4 2 10 3" xfId="6061" xr:uid="{00000000-0005-0000-0000-000074110000}"/>
    <cellStyle name="Normal 4 2 11" xfId="2698" xr:uid="{00000000-0005-0000-0000-000075110000}"/>
    <cellStyle name="Normal 4 2 11 2" xfId="6063" xr:uid="{00000000-0005-0000-0000-000076110000}"/>
    <cellStyle name="Normal 4 2 12" xfId="3948" xr:uid="{00000000-0005-0000-0000-000077110000}"/>
    <cellStyle name="Normal 4 2 13" xfId="4260" xr:uid="{00000000-0005-0000-0000-000078110000}"/>
    <cellStyle name="Normal 4 2 14" xfId="7222" xr:uid="{00000000-0005-0000-0000-000079110000}"/>
    <cellStyle name="Normal 4 2 2" xfId="194" xr:uid="{00000000-0005-0000-0000-00007A110000}"/>
    <cellStyle name="Normal 4 2 2 10" xfId="2699" xr:uid="{00000000-0005-0000-0000-00007B110000}"/>
    <cellStyle name="Normal 4 2 2 10 2" xfId="6064" xr:uid="{00000000-0005-0000-0000-00007C110000}"/>
    <cellStyle name="Normal 4 2 2 11" xfId="3949" xr:uid="{00000000-0005-0000-0000-00007D110000}"/>
    <cellStyle name="Normal 4 2 2 12" xfId="4289" xr:uid="{00000000-0005-0000-0000-00007E110000}"/>
    <cellStyle name="Normal 4 2 2 2" xfId="282" xr:uid="{00000000-0005-0000-0000-00007F110000}"/>
    <cellStyle name="Normal 4 2 2 2 2" xfId="319" xr:uid="{00000000-0005-0000-0000-000080110000}"/>
    <cellStyle name="Normal 4 2 2 2 2 2" xfId="726" xr:uid="{00000000-0005-0000-0000-000081110000}"/>
    <cellStyle name="Normal 4 2 2 2 2 2 2" xfId="2700" xr:uid="{00000000-0005-0000-0000-000082110000}"/>
    <cellStyle name="Normal 4 2 2 2 2 2 2 2" xfId="6065" xr:uid="{00000000-0005-0000-0000-000083110000}"/>
    <cellStyle name="Normal 4 2 2 2 2 2 3" xfId="4584" xr:uid="{00000000-0005-0000-0000-000084110000}"/>
    <cellStyle name="Normal 4 2 2 2 2 3" xfId="2701" xr:uid="{00000000-0005-0000-0000-000085110000}"/>
    <cellStyle name="Normal 4 2 2 2 2 3 2" xfId="6066" xr:uid="{00000000-0005-0000-0000-000086110000}"/>
    <cellStyle name="Normal 4 2 2 2 2 4" xfId="4365" xr:uid="{00000000-0005-0000-0000-000087110000}"/>
    <cellStyle name="Normal 4 2 2 2 3" xfId="689" xr:uid="{00000000-0005-0000-0000-000088110000}"/>
    <cellStyle name="Normal 4 2 2 2 3 2" xfId="2702" xr:uid="{00000000-0005-0000-0000-000089110000}"/>
    <cellStyle name="Normal 4 2 2 2 3 2 2" xfId="6067" xr:uid="{00000000-0005-0000-0000-00008A110000}"/>
    <cellStyle name="Normal 4 2 2 2 3 3" xfId="4547" xr:uid="{00000000-0005-0000-0000-00008B110000}"/>
    <cellStyle name="Normal 4 2 2 2 4" xfId="2703" xr:uid="{00000000-0005-0000-0000-00008C110000}"/>
    <cellStyle name="Normal 4 2 2 2 4 2" xfId="6068" xr:uid="{00000000-0005-0000-0000-00008D110000}"/>
    <cellStyle name="Normal 4 2 2 2 5" xfId="4328" xr:uid="{00000000-0005-0000-0000-00008E110000}"/>
    <cellStyle name="Normal 4 2 2 3" xfId="318" xr:uid="{00000000-0005-0000-0000-00008F110000}"/>
    <cellStyle name="Normal 4 2 2 3 2" xfId="725" xr:uid="{00000000-0005-0000-0000-000090110000}"/>
    <cellStyle name="Normal 4 2 2 3 2 2" xfId="2704" xr:uid="{00000000-0005-0000-0000-000091110000}"/>
    <cellStyle name="Normal 4 2 2 3 2 2 2" xfId="2705" xr:uid="{00000000-0005-0000-0000-000092110000}"/>
    <cellStyle name="Normal 4 2 2 3 2 2 2 2" xfId="6070" xr:uid="{00000000-0005-0000-0000-000093110000}"/>
    <cellStyle name="Normal 4 2 2 3 2 2 3" xfId="6069" xr:uid="{00000000-0005-0000-0000-000094110000}"/>
    <cellStyle name="Normal 4 2 2 3 2 3" xfId="2706" xr:uid="{00000000-0005-0000-0000-000095110000}"/>
    <cellStyle name="Normal 4 2 2 3 2 3 2" xfId="6071" xr:uid="{00000000-0005-0000-0000-000096110000}"/>
    <cellStyle name="Normal 4 2 2 3 2 4" xfId="4583" xr:uid="{00000000-0005-0000-0000-000097110000}"/>
    <cellStyle name="Normal 4 2 2 3 3" xfId="2707" xr:uid="{00000000-0005-0000-0000-000098110000}"/>
    <cellStyle name="Normal 4 2 2 3 3 2" xfId="2708" xr:uid="{00000000-0005-0000-0000-000099110000}"/>
    <cellStyle name="Normal 4 2 2 3 3 2 2" xfId="6073" xr:uid="{00000000-0005-0000-0000-00009A110000}"/>
    <cellStyle name="Normal 4 2 2 3 3 3" xfId="6072" xr:uid="{00000000-0005-0000-0000-00009B110000}"/>
    <cellStyle name="Normal 4 2 2 3 4" xfId="2709" xr:uid="{00000000-0005-0000-0000-00009C110000}"/>
    <cellStyle name="Normal 4 2 2 3 4 2" xfId="6074" xr:uid="{00000000-0005-0000-0000-00009D110000}"/>
    <cellStyle name="Normal 4 2 2 3 5" xfId="4364" xr:uid="{00000000-0005-0000-0000-00009E110000}"/>
    <cellStyle name="Normal 4 2 2 4" xfId="374" xr:uid="{00000000-0005-0000-0000-00009F110000}"/>
    <cellStyle name="Normal 4 2 2 4 2" xfId="764" xr:uid="{00000000-0005-0000-0000-0000A0110000}"/>
    <cellStyle name="Normal 4 2 2 4 2 2" xfId="2710" xr:uid="{00000000-0005-0000-0000-0000A1110000}"/>
    <cellStyle name="Normal 4 2 2 4 2 2 2" xfId="2711" xr:uid="{00000000-0005-0000-0000-0000A2110000}"/>
    <cellStyle name="Normal 4 2 2 4 2 2 2 2" xfId="6076" xr:uid="{00000000-0005-0000-0000-0000A3110000}"/>
    <cellStyle name="Normal 4 2 2 4 2 2 3" xfId="6075" xr:uid="{00000000-0005-0000-0000-0000A4110000}"/>
    <cellStyle name="Normal 4 2 2 4 2 3" xfId="2712" xr:uid="{00000000-0005-0000-0000-0000A5110000}"/>
    <cellStyle name="Normal 4 2 2 4 2 3 2" xfId="6077" xr:uid="{00000000-0005-0000-0000-0000A6110000}"/>
    <cellStyle name="Normal 4 2 2 4 2 4" xfId="4622" xr:uid="{00000000-0005-0000-0000-0000A7110000}"/>
    <cellStyle name="Normal 4 2 2 4 3" xfId="2713" xr:uid="{00000000-0005-0000-0000-0000A8110000}"/>
    <cellStyle name="Normal 4 2 2 4 3 2" xfId="2714" xr:uid="{00000000-0005-0000-0000-0000A9110000}"/>
    <cellStyle name="Normal 4 2 2 4 3 2 2" xfId="6079" xr:uid="{00000000-0005-0000-0000-0000AA110000}"/>
    <cellStyle name="Normal 4 2 2 4 3 3" xfId="6078" xr:uid="{00000000-0005-0000-0000-0000AB110000}"/>
    <cellStyle name="Normal 4 2 2 4 4" xfId="2715" xr:uid="{00000000-0005-0000-0000-0000AC110000}"/>
    <cellStyle name="Normal 4 2 2 4 4 2" xfId="6080" xr:uid="{00000000-0005-0000-0000-0000AD110000}"/>
    <cellStyle name="Normal 4 2 2 4 5" xfId="4412" xr:uid="{00000000-0005-0000-0000-0000AE110000}"/>
    <cellStyle name="Normal 4 2 2 5" xfId="659" xr:uid="{00000000-0005-0000-0000-0000AF110000}"/>
    <cellStyle name="Normal 4 2 2 5 2" xfId="2716" xr:uid="{00000000-0005-0000-0000-0000B0110000}"/>
    <cellStyle name="Normal 4 2 2 5 2 2" xfId="2717" xr:uid="{00000000-0005-0000-0000-0000B1110000}"/>
    <cellStyle name="Normal 4 2 2 5 2 2 2" xfId="2718" xr:uid="{00000000-0005-0000-0000-0000B2110000}"/>
    <cellStyle name="Normal 4 2 2 5 2 2 2 2" xfId="6083" xr:uid="{00000000-0005-0000-0000-0000B3110000}"/>
    <cellStyle name="Normal 4 2 2 5 2 2 3" xfId="6082" xr:uid="{00000000-0005-0000-0000-0000B4110000}"/>
    <cellStyle name="Normal 4 2 2 5 2 3" xfId="2719" xr:uid="{00000000-0005-0000-0000-0000B5110000}"/>
    <cellStyle name="Normal 4 2 2 5 2 3 2" xfId="6084" xr:uid="{00000000-0005-0000-0000-0000B6110000}"/>
    <cellStyle name="Normal 4 2 2 5 2 4" xfId="6081" xr:uid="{00000000-0005-0000-0000-0000B7110000}"/>
    <cellStyle name="Normal 4 2 2 5 3" xfId="2720" xr:uid="{00000000-0005-0000-0000-0000B8110000}"/>
    <cellStyle name="Normal 4 2 2 5 3 2" xfId="2721" xr:uid="{00000000-0005-0000-0000-0000B9110000}"/>
    <cellStyle name="Normal 4 2 2 5 3 2 2" xfId="6086" xr:uid="{00000000-0005-0000-0000-0000BA110000}"/>
    <cellStyle name="Normal 4 2 2 5 3 3" xfId="6085" xr:uid="{00000000-0005-0000-0000-0000BB110000}"/>
    <cellStyle name="Normal 4 2 2 5 4" xfId="2722" xr:uid="{00000000-0005-0000-0000-0000BC110000}"/>
    <cellStyle name="Normal 4 2 2 5 4 2" xfId="6087" xr:uid="{00000000-0005-0000-0000-0000BD110000}"/>
    <cellStyle name="Normal 4 2 2 5 5" xfId="4517" xr:uid="{00000000-0005-0000-0000-0000BE110000}"/>
    <cellStyle name="Normal 4 2 2 6" xfId="2723" xr:uid="{00000000-0005-0000-0000-0000BF110000}"/>
    <cellStyle name="Normal 4 2 2 6 2" xfId="2724" xr:uid="{00000000-0005-0000-0000-0000C0110000}"/>
    <cellStyle name="Normal 4 2 2 6 2 2" xfId="2725" xr:uid="{00000000-0005-0000-0000-0000C1110000}"/>
    <cellStyle name="Normal 4 2 2 6 2 2 2" xfId="2726" xr:uid="{00000000-0005-0000-0000-0000C2110000}"/>
    <cellStyle name="Normal 4 2 2 6 2 2 2 2" xfId="6091" xr:uid="{00000000-0005-0000-0000-0000C3110000}"/>
    <cellStyle name="Normal 4 2 2 6 2 2 3" xfId="6090" xr:uid="{00000000-0005-0000-0000-0000C4110000}"/>
    <cellStyle name="Normal 4 2 2 6 2 3" xfId="2727" xr:uid="{00000000-0005-0000-0000-0000C5110000}"/>
    <cellStyle name="Normal 4 2 2 6 2 3 2" xfId="6092" xr:uid="{00000000-0005-0000-0000-0000C6110000}"/>
    <cellStyle name="Normal 4 2 2 6 2 4" xfId="6089" xr:uid="{00000000-0005-0000-0000-0000C7110000}"/>
    <cellStyle name="Normal 4 2 2 6 3" xfId="2728" xr:uid="{00000000-0005-0000-0000-0000C8110000}"/>
    <cellStyle name="Normal 4 2 2 6 3 2" xfId="2729" xr:uid="{00000000-0005-0000-0000-0000C9110000}"/>
    <cellStyle name="Normal 4 2 2 6 3 2 2" xfId="6094" xr:uid="{00000000-0005-0000-0000-0000CA110000}"/>
    <cellStyle name="Normal 4 2 2 6 3 3" xfId="6093" xr:uid="{00000000-0005-0000-0000-0000CB110000}"/>
    <cellStyle name="Normal 4 2 2 6 4" xfId="2730" xr:uid="{00000000-0005-0000-0000-0000CC110000}"/>
    <cellStyle name="Normal 4 2 2 6 4 2" xfId="6095" xr:uid="{00000000-0005-0000-0000-0000CD110000}"/>
    <cellStyle name="Normal 4 2 2 6 5" xfId="6088" xr:uid="{00000000-0005-0000-0000-0000CE110000}"/>
    <cellStyle name="Normal 4 2 2 7" xfId="2731" xr:uid="{00000000-0005-0000-0000-0000CF110000}"/>
    <cellStyle name="Normal 4 2 2 7 2" xfId="2732" xr:uid="{00000000-0005-0000-0000-0000D0110000}"/>
    <cellStyle name="Normal 4 2 2 7 2 2" xfId="2733" xr:uid="{00000000-0005-0000-0000-0000D1110000}"/>
    <cellStyle name="Normal 4 2 2 7 2 2 2" xfId="2734" xr:uid="{00000000-0005-0000-0000-0000D2110000}"/>
    <cellStyle name="Normal 4 2 2 7 2 2 2 2" xfId="6099" xr:uid="{00000000-0005-0000-0000-0000D3110000}"/>
    <cellStyle name="Normal 4 2 2 7 2 2 3" xfId="6098" xr:uid="{00000000-0005-0000-0000-0000D4110000}"/>
    <cellStyle name="Normal 4 2 2 7 2 3" xfId="2735" xr:uid="{00000000-0005-0000-0000-0000D5110000}"/>
    <cellStyle name="Normal 4 2 2 7 2 3 2" xfId="6100" xr:uid="{00000000-0005-0000-0000-0000D6110000}"/>
    <cellStyle name="Normal 4 2 2 7 2 4" xfId="6097" xr:uid="{00000000-0005-0000-0000-0000D7110000}"/>
    <cellStyle name="Normal 4 2 2 7 3" xfId="2736" xr:uid="{00000000-0005-0000-0000-0000D8110000}"/>
    <cellStyle name="Normal 4 2 2 7 3 2" xfId="2737" xr:uid="{00000000-0005-0000-0000-0000D9110000}"/>
    <cellStyle name="Normal 4 2 2 7 3 2 2" xfId="6102" xr:uid="{00000000-0005-0000-0000-0000DA110000}"/>
    <cellStyle name="Normal 4 2 2 7 3 3" xfId="6101" xr:uid="{00000000-0005-0000-0000-0000DB110000}"/>
    <cellStyle name="Normal 4 2 2 7 4" xfId="2738" xr:uid="{00000000-0005-0000-0000-0000DC110000}"/>
    <cellStyle name="Normal 4 2 2 7 4 2" xfId="6103" xr:uid="{00000000-0005-0000-0000-0000DD110000}"/>
    <cellStyle name="Normal 4 2 2 7 5" xfId="6096" xr:uid="{00000000-0005-0000-0000-0000DE110000}"/>
    <cellStyle name="Normal 4 2 2 8" xfId="2739" xr:uid="{00000000-0005-0000-0000-0000DF110000}"/>
    <cellStyle name="Normal 4 2 2 8 2" xfId="2740" xr:uid="{00000000-0005-0000-0000-0000E0110000}"/>
    <cellStyle name="Normal 4 2 2 8 2 2" xfId="2741" xr:uid="{00000000-0005-0000-0000-0000E1110000}"/>
    <cellStyle name="Normal 4 2 2 8 2 2 2" xfId="6106" xr:uid="{00000000-0005-0000-0000-0000E2110000}"/>
    <cellStyle name="Normal 4 2 2 8 2 3" xfId="6105" xr:uid="{00000000-0005-0000-0000-0000E3110000}"/>
    <cellStyle name="Normal 4 2 2 8 3" xfId="2742" xr:uid="{00000000-0005-0000-0000-0000E4110000}"/>
    <cellStyle name="Normal 4 2 2 8 3 2" xfId="6107" xr:uid="{00000000-0005-0000-0000-0000E5110000}"/>
    <cellStyle name="Normal 4 2 2 8 4" xfId="6104" xr:uid="{00000000-0005-0000-0000-0000E6110000}"/>
    <cellStyle name="Normal 4 2 2 9" xfId="2743" xr:uid="{00000000-0005-0000-0000-0000E7110000}"/>
    <cellStyle name="Normal 4 2 2 9 2" xfId="2744" xr:uid="{00000000-0005-0000-0000-0000E8110000}"/>
    <cellStyle name="Normal 4 2 2 9 2 2" xfId="6109" xr:uid="{00000000-0005-0000-0000-0000E9110000}"/>
    <cellStyle name="Normal 4 2 2 9 3" xfId="6108" xr:uid="{00000000-0005-0000-0000-0000EA110000}"/>
    <cellStyle name="Normal 4 2 3" xfId="276" xr:uid="{00000000-0005-0000-0000-0000EB110000}"/>
    <cellStyle name="Normal 4 2 3 2" xfId="320" xr:uid="{00000000-0005-0000-0000-0000EC110000}"/>
    <cellStyle name="Normal 4 2 3 2 2" xfId="727" xr:uid="{00000000-0005-0000-0000-0000ED110000}"/>
    <cellStyle name="Normal 4 2 3 2 2 2" xfId="2745" xr:uid="{00000000-0005-0000-0000-0000EE110000}"/>
    <cellStyle name="Normal 4 2 3 2 2 2 2" xfId="6110" xr:uid="{00000000-0005-0000-0000-0000EF110000}"/>
    <cellStyle name="Normal 4 2 3 2 2 3" xfId="4585" xr:uid="{00000000-0005-0000-0000-0000F0110000}"/>
    <cellStyle name="Normal 4 2 3 2 3" xfId="2746" xr:uid="{00000000-0005-0000-0000-0000F1110000}"/>
    <cellStyle name="Normal 4 2 3 2 3 2" xfId="6111" xr:uid="{00000000-0005-0000-0000-0000F2110000}"/>
    <cellStyle name="Normal 4 2 3 2 4" xfId="4366" xr:uid="{00000000-0005-0000-0000-0000F3110000}"/>
    <cellStyle name="Normal 4 2 3 3" xfId="683" xr:uid="{00000000-0005-0000-0000-0000F4110000}"/>
    <cellStyle name="Normal 4 2 3 3 2" xfId="2747" xr:uid="{00000000-0005-0000-0000-0000F5110000}"/>
    <cellStyle name="Normal 4 2 3 3 2 2" xfId="6112" xr:uid="{00000000-0005-0000-0000-0000F6110000}"/>
    <cellStyle name="Normal 4 2 3 3 3" xfId="4541" xr:uid="{00000000-0005-0000-0000-0000F7110000}"/>
    <cellStyle name="Normal 4 2 3 4" xfId="2748" xr:uid="{00000000-0005-0000-0000-0000F8110000}"/>
    <cellStyle name="Normal 4 2 3 4 2" xfId="6113" xr:uid="{00000000-0005-0000-0000-0000F9110000}"/>
    <cellStyle name="Normal 4 2 3 5" xfId="4322" xr:uid="{00000000-0005-0000-0000-0000FA110000}"/>
    <cellStyle name="Normal 4 2 4" xfId="317" xr:uid="{00000000-0005-0000-0000-0000FB110000}"/>
    <cellStyle name="Normal 4 2 4 2" xfId="724" xr:uid="{00000000-0005-0000-0000-0000FC110000}"/>
    <cellStyle name="Normal 4 2 4 2 2" xfId="2749" xr:uid="{00000000-0005-0000-0000-0000FD110000}"/>
    <cellStyle name="Normal 4 2 4 2 2 2" xfId="2750" xr:uid="{00000000-0005-0000-0000-0000FE110000}"/>
    <cellStyle name="Normal 4 2 4 2 2 2 2" xfId="6115" xr:uid="{00000000-0005-0000-0000-0000FF110000}"/>
    <cellStyle name="Normal 4 2 4 2 2 3" xfId="6114" xr:uid="{00000000-0005-0000-0000-000000120000}"/>
    <cellStyle name="Normal 4 2 4 2 3" xfId="2751" xr:uid="{00000000-0005-0000-0000-000001120000}"/>
    <cellStyle name="Normal 4 2 4 2 3 2" xfId="6116" xr:uid="{00000000-0005-0000-0000-000002120000}"/>
    <cellStyle name="Normal 4 2 4 2 4" xfId="4582" xr:uid="{00000000-0005-0000-0000-000003120000}"/>
    <cellStyle name="Normal 4 2 4 3" xfId="2752" xr:uid="{00000000-0005-0000-0000-000004120000}"/>
    <cellStyle name="Normal 4 2 4 3 2" xfId="2753" xr:uid="{00000000-0005-0000-0000-000005120000}"/>
    <cellStyle name="Normal 4 2 4 3 2 2" xfId="6118" xr:uid="{00000000-0005-0000-0000-000006120000}"/>
    <cellStyle name="Normal 4 2 4 3 3" xfId="6117" xr:uid="{00000000-0005-0000-0000-000007120000}"/>
    <cellStyle name="Normal 4 2 4 4" xfId="2754" xr:uid="{00000000-0005-0000-0000-000008120000}"/>
    <cellStyle name="Normal 4 2 4 4 2" xfId="6119" xr:uid="{00000000-0005-0000-0000-000009120000}"/>
    <cellStyle name="Normal 4 2 4 5" xfId="4363" xr:uid="{00000000-0005-0000-0000-00000A120000}"/>
    <cellStyle name="Normal 4 2 5" xfId="373" xr:uid="{00000000-0005-0000-0000-00000B120000}"/>
    <cellStyle name="Normal 4 2 5 2" xfId="763" xr:uid="{00000000-0005-0000-0000-00000C120000}"/>
    <cellStyle name="Normal 4 2 5 2 2" xfId="2755" xr:uid="{00000000-0005-0000-0000-00000D120000}"/>
    <cellStyle name="Normal 4 2 5 2 2 2" xfId="2756" xr:uid="{00000000-0005-0000-0000-00000E120000}"/>
    <cellStyle name="Normal 4 2 5 2 2 2 2" xfId="6121" xr:uid="{00000000-0005-0000-0000-00000F120000}"/>
    <cellStyle name="Normal 4 2 5 2 2 3" xfId="6120" xr:uid="{00000000-0005-0000-0000-000010120000}"/>
    <cellStyle name="Normal 4 2 5 2 3" xfId="2757" xr:uid="{00000000-0005-0000-0000-000011120000}"/>
    <cellStyle name="Normal 4 2 5 2 3 2" xfId="6122" xr:uid="{00000000-0005-0000-0000-000012120000}"/>
    <cellStyle name="Normal 4 2 5 2 4" xfId="4621" xr:uid="{00000000-0005-0000-0000-000013120000}"/>
    <cellStyle name="Normal 4 2 5 3" xfId="2758" xr:uid="{00000000-0005-0000-0000-000014120000}"/>
    <cellStyle name="Normal 4 2 5 3 2" xfId="2759" xr:uid="{00000000-0005-0000-0000-000015120000}"/>
    <cellStyle name="Normal 4 2 5 3 2 2" xfId="6124" xr:uid="{00000000-0005-0000-0000-000016120000}"/>
    <cellStyle name="Normal 4 2 5 3 3" xfId="6123" xr:uid="{00000000-0005-0000-0000-000017120000}"/>
    <cellStyle name="Normal 4 2 5 4" xfId="2760" xr:uid="{00000000-0005-0000-0000-000018120000}"/>
    <cellStyle name="Normal 4 2 5 4 2" xfId="6125" xr:uid="{00000000-0005-0000-0000-000019120000}"/>
    <cellStyle name="Normal 4 2 5 5" xfId="4411" xr:uid="{00000000-0005-0000-0000-00001A120000}"/>
    <cellStyle name="Normal 4 2 6" xfId="653" xr:uid="{00000000-0005-0000-0000-00001B120000}"/>
    <cellStyle name="Normal 4 2 6 2" xfId="2761" xr:uid="{00000000-0005-0000-0000-00001C120000}"/>
    <cellStyle name="Normal 4 2 6 2 2" xfId="2762" xr:uid="{00000000-0005-0000-0000-00001D120000}"/>
    <cellStyle name="Normal 4 2 6 2 2 2" xfId="2763" xr:uid="{00000000-0005-0000-0000-00001E120000}"/>
    <cellStyle name="Normal 4 2 6 2 2 2 2" xfId="6128" xr:uid="{00000000-0005-0000-0000-00001F120000}"/>
    <cellStyle name="Normal 4 2 6 2 2 3" xfId="6127" xr:uid="{00000000-0005-0000-0000-000020120000}"/>
    <cellStyle name="Normal 4 2 6 2 3" xfId="2764" xr:uid="{00000000-0005-0000-0000-000021120000}"/>
    <cellStyle name="Normal 4 2 6 2 3 2" xfId="6129" xr:uid="{00000000-0005-0000-0000-000022120000}"/>
    <cellStyle name="Normal 4 2 6 2 4" xfId="6126" xr:uid="{00000000-0005-0000-0000-000023120000}"/>
    <cellStyle name="Normal 4 2 6 3" xfId="2765" xr:uid="{00000000-0005-0000-0000-000024120000}"/>
    <cellStyle name="Normal 4 2 6 3 2" xfId="2766" xr:uid="{00000000-0005-0000-0000-000025120000}"/>
    <cellStyle name="Normal 4 2 6 3 2 2" xfId="6131" xr:uid="{00000000-0005-0000-0000-000026120000}"/>
    <cellStyle name="Normal 4 2 6 3 3" xfId="6130" xr:uid="{00000000-0005-0000-0000-000027120000}"/>
    <cellStyle name="Normal 4 2 6 4" xfId="2767" xr:uid="{00000000-0005-0000-0000-000028120000}"/>
    <cellStyle name="Normal 4 2 6 4 2" xfId="6132" xr:uid="{00000000-0005-0000-0000-000029120000}"/>
    <cellStyle name="Normal 4 2 6 5" xfId="4511" xr:uid="{00000000-0005-0000-0000-00002A120000}"/>
    <cellStyle name="Normal 4 2 7" xfId="2768" xr:uid="{00000000-0005-0000-0000-00002B120000}"/>
    <cellStyle name="Normal 4 2 7 2" xfId="2769" xr:uid="{00000000-0005-0000-0000-00002C120000}"/>
    <cellStyle name="Normal 4 2 7 2 2" xfId="2770" xr:uid="{00000000-0005-0000-0000-00002D120000}"/>
    <cellStyle name="Normal 4 2 7 2 2 2" xfId="2771" xr:uid="{00000000-0005-0000-0000-00002E120000}"/>
    <cellStyle name="Normal 4 2 7 2 2 2 2" xfId="6136" xr:uid="{00000000-0005-0000-0000-00002F120000}"/>
    <cellStyle name="Normal 4 2 7 2 2 3" xfId="6135" xr:uid="{00000000-0005-0000-0000-000030120000}"/>
    <cellStyle name="Normal 4 2 7 2 3" xfId="2772" xr:uid="{00000000-0005-0000-0000-000031120000}"/>
    <cellStyle name="Normal 4 2 7 2 3 2" xfId="6137" xr:uid="{00000000-0005-0000-0000-000032120000}"/>
    <cellStyle name="Normal 4 2 7 2 4" xfId="6134" xr:uid="{00000000-0005-0000-0000-000033120000}"/>
    <cellStyle name="Normal 4 2 7 3" xfId="2773" xr:uid="{00000000-0005-0000-0000-000034120000}"/>
    <cellStyle name="Normal 4 2 7 3 2" xfId="2774" xr:uid="{00000000-0005-0000-0000-000035120000}"/>
    <cellStyle name="Normal 4 2 7 3 2 2" xfId="6139" xr:uid="{00000000-0005-0000-0000-000036120000}"/>
    <cellStyle name="Normal 4 2 7 3 3" xfId="6138" xr:uid="{00000000-0005-0000-0000-000037120000}"/>
    <cellStyle name="Normal 4 2 7 4" xfId="2775" xr:uid="{00000000-0005-0000-0000-000038120000}"/>
    <cellStyle name="Normal 4 2 7 4 2" xfId="6140" xr:uid="{00000000-0005-0000-0000-000039120000}"/>
    <cellStyle name="Normal 4 2 7 5" xfId="6133" xr:uid="{00000000-0005-0000-0000-00003A120000}"/>
    <cellStyle name="Normal 4 2 8" xfId="2776" xr:uid="{00000000-0005-0000-0000-00003B120000}"/>
    <cellStyle name="Normal 4 2 8 2" xfId="2777" xr:uid="{00000000-0005-0000-0000-00003C120000}"/>
    <cellStyle name="Normal 4 2 8 2 2" xfId="2778" xr:uid="{00000000-0005-0000-0000-00003D120000}"/>
    <cellStyle name="Normal 4 2 8 2 2 2" xfId="2779" xr:uid="{00000000-0005-0000-0000-00003E120000}"/>
    <cellStyle name="Normal 4 2 8 2 2 2 2" xfId="6144" xr:uid="{00000000-0005-0000-0000-00003F120000}"/>
    <cellStyle name="Normal 4 2 8 2 2 3" xfId="6143" xr:uid="{00000000-0005-0000-0000-000040120000}"/>
    <cellStyle name="Normal 4 2 8 2 3" xfId="2780" xr:uid="{00000000-0005-0000-0000-000041120000}"/>
    <cellStyle name="Normal 4 2 8 2 3 2" xfId="6145" xr:uid="{00000000-0005-0000-0000-000042120000}"/>
    <cellStyle name="Normal 4 2 8 2 4" xfId="6142" xr:uid="{00000000-0005-0000-0000-000043120000}"/>
    <cellStyle name="Normal 4 2 8 3" xfId="2781" xr:uid="{00000000-0005-0000-0000-000044120000}"/>
    <cellStyle name="Normal 4 2 8 3 2" xfId="2782" xr:uid="{00000000-0005-0000-0000-000045120000}"/>
    <cellStyle name="Normal 4 2 8 3 2 2" xfId="6147" xr:uid="{00000000-0005-0000-0000-000046120000}"/>
    <cellStyle name="Normal 4 2 8 3 3" xfId="6146" xr:uid="{00000000-0005-0000-0000-000047120000}"/>
    <cellStyle name="Normal 4 2 8 4" xfId="2783" xr:uid="{00000000-0005-0000-0000-000048120000}"/>
    <cellStyle name="Normal 4 2 8 4 2" xfId="6148" xr:uid="{00000000-0005-0000-0000-000049120000}"/>
    <cellStyle name="Normal 4 2 8 5" xfId="6141" xr:uid="{00000000-0005-0000-0000-00004A120000}"/>
    <cellStyle name="Normal 4 2 9" xfId="2784" xr:uid="{00000000-0005-0000-0000-00004B120000}"/>
    <cellStyle name="Normal 4 2 9 2" xfId="2785" xr:uid="{00000000-0005-0000-0000-00004C120000}"/>
    <cellStyle name="Normal 4 2 9 2 2" xfId="2786" xr:uid="{00000000-0005-0000-0000-00004D120000}"/>
    <cellStyle name="Normal 4 2 9 2 2 2" xfId="6151" xr:uid="{00000000-0005-0000-0000-00004E120000}"/>
    <cellStyle name="Normal 4 2 9 2 3" xfId="6150" xr:uid="{00000000-0005-0000-0000-00004F120000}"/>
    <cellStyle name="Normal 4 2 9 3" xfId="2787" xr:uid="{00000000-0005-0000-0000-000050120000}"/>
    <cellStyle name="Normal 4 2 9 3 2" xfId="6152" xr:uid="{00000000-0005-0000-0000-000051120000}"/>
    <cellStyle name="Normal 4 2 9 4" xfId="6149" xr:uid="{00000000-0005-0000-0000-000052120000}"/>
    <cellStyle name="Normal 4 2_ARTURO SSMC110113xls" xfId="2788" xr:uid="{00000000-0005-0000-0000-000053120000}"/>
    <cellStyle name="Normal 4 3" xfId="195" xr:uid="{00000000-0005-0000-0000-000054120000}"/>
    <cellStyle name="Normal 4 3 10" xfId="2789" xr:uid="{00000000-0005-0000-0000-000055120000}"/>
    <cellStyle name="Normal 4 3 10 2" xfId="6153" xr:uid="{00000000-0005-0000-0000-000056120000}"/>
    <cellStyle name="Normal 4 3 11" xfId="3950" xr:uid="{00000000-0005-0000-0000-000057120000}"/>
    <cellStyle name="Normal 4 3 12" xfId="4290" xr:uid="{00000000-0005-0000-0000-000058120000}"/>
    <cellStyle name="Normal 4 3 2" xfId="283" xr:uid="{00000000-0005-0000-0000-000059120000}"/>
    <cellStyle name="Normal 4 3 2 2" xfId="322" xr:uid="{00000000-0005-0000-0000-00005A120000}"/>
    <cellStyle name="Normal 4 3 2 2 2" xfId="729" xr:uid="{00000000-0005-0000-0000-00005B120000}"/>
    <cellStyle name="Normal 4 3 2 2 2 2" xfId="2790" xr:uid="{00000000-0005-0000-0000-00005C120000}"/>
    <cellStyle name="Normal 4 3 2 2 2 2 2" xfId="6154" xr:uid="{00000000-0005-0000-0000-00005D120000}"/>
    <cellStyle name="Normal 4 3 2 2 2 3" xfId="4587" xr:uid="{00000000-0005-0000-0000-00005E120000}"/>
    <cellStyle name="Normal 4 3 2 2 3" xfId="2791" xr:uid="{00000000-0005-0000-0000-00005F120000}"/>
    <cellStyle name="Normal 4 3 2 2 3 2" xfId="6155" xr:uid="{00000000-0005-0000-0000-000060120000}"/>
    <cellStyle name="Normal 4 3 2 2 4" xfId="4368" xr:uid="{00000000-0005-0000-0000-000061120000}"/>
    <cellStyle name="Normal 4 3 2 3" xfId="690" xr:uid="{00000000-0005-0000-0000-000062120000}"/>
    <cellStyle name="Normal 4 3 2 3 2" xfId="2792" xr:uid="{00000000-0005-0000-0000-000063120000}"/>
    <cellStyle name="Normal 4 3 2 3 2 2" xfId="6156" xr:uid="{00000000-0005-0000-0000-000064120000}"/>
    <cellStyle name="Normal 4 3 2 3 3" xfId="4548" xr:uid="{00000000-0005-0000-0000-000065120000}"/>
    <cellStyle name="Normal 4 3 2 4" xfId="2793" xr:uid="{00000000-0005-0000-0000-000066120000}"/>
    <cellStyle name="Normal 4 3 2 4 2" xfId="6157" xr:uid="{00000000-0005-0000-0000-000067120000}"/>
    <cellStyle name="Normal 4 3 2 5" xfId="4329" xr:uid="{00000000-0005-0000-0000-000068120000}"/>
    <cellStyle name="Normal 4 3 3" xfId="321" xr:uid="{00000000-0005-0000-0000-000069120000}"/>
    <cellStyle name="Normal 4 3 3 2" xfId="728" xr:uid="{00000000-0005-0000-0000-00006A120000}"/>
    <cellStyle name="Normal 4 3 3 2 2" xfId="2794" xr:uid="{00000000-0005-0000-0000-00006B120000}"/>
    <cellStyle name="Normal 4 3 3 2 2 2" xfId="2795" xr:uid="{00000000-0005-0000-0000-00006C120000}"/>
    <cellStyle name="Normal 4 3 3 2 2 2 2" xfId="6159" xr:uid="{00000000-0005-0000-0000-00006D120000}"/>
    <cellStyle name="Normal 4 3 3 2 2 3" xfId="6158" xr:uid="{00000000-0005-0000-0000-00006E120000}"/>
    <cellStyle name="Normal 4 3 3 2 3" xfId="2796" xr:uid="{00000000-0005-0000-0000-00006F120000}"/>
    <cellStyle name="Normal 4 3 3 2 3 2" xfId="6160" xr:uid="{00000000-0005-0000-0000-000070120000}"/>
    <cellStyle name="Normal 4 3 3 2 4" xfId="4586" xr:uid="{00000000-0005-0000-0000-000071120000}"/>
    <cellStyle name="Normal 4 3 3 3" xfId="2797" xr:uid="{00000000-0005-0000-0000-000072120000}"/>
    <cellStyle name="Normal 4 3 3 3 2" xfId="2798" xr:uid="{00000000-0005-0000-0000-000073120000}"/>
    <cellStyle name="Normal 4 3 3 3 2 2" xfId="6162" xr:uid="{00000000-0005-0000-0000-000074120000}"/>
    <cellStyle name="Normal 4 3 3 3 3" xfId="6161" xr:uid="{00000000-0005-0000-0000-000075120000}"/>
    <cellStyle name="Normal 4 3 3 4" xfId="2799" xr:uid="{00000000-0005-0000-0000-000076120000}"/>
    <cellStyle name="Normal 4 3 3 4 2" xfId="6163" xr:uid="{00000000-0005-0000-0000-000077120000}"/>
    <cellStyle name="Normal 4 3 3 5" xfId="4367" xr:uid="{00000000-0005-0000-0000-000078120000}"/>
    <cellStyle name="Normal 4 3 4" xfId="375" xr:uid="{00000000-0005-0000-0000-000079120000}"/>
    <cellStyle name="Normal 4 3 4 2" xfId="765" xr:uid="{00000000-0005-0000-0000-00007A120000}"/>
    <cellStyle name="Normal 4 3 4 2 2" xfId="2800" xr:uid="{00000000-0005-0000-0000-00007B120000}"/>
    <cellStyle name="Normal 4 3 4 2 2 2" xfId="2801" xr:uid="{00000000-0005-0000-0000-00007C120000}"/>
    <cellStyle name="Normal 4 3 4 2 2 2 2" xfId="6165" xr:uid="{00000000-0005-0000-0000-00007D120000}"/>
    <cellStyle name="Normal 4 3 4 2 2 3" xfId="6164" xr:uid="{00000000-0005-0000-0000-00007E120000}"/>
    <cellStyle name="Normal 4 3 4 2 3" xfId="2802" xr:uid="{00000000-0005-0000-0000-00007F120000}"/>
    <cellStyle name="Normal 4 3 4 2 3 2" xfId="6166" xr:uid="{00000000-0005-0000-0000-000080120000}"/>
    <cellStyle name="Normal 4 3 4 2 4" xfId="4623" xr:uid="{00000000-0005-0000-0000-000081120000}"/>
    <cellStyle name="Normal 4 3 4 3" xfId="2803" xr:uid="{00000000-0005-0000-0000-000082120000}"/>
    <cellStyle name="Normal 4 3 4 3 2" xfId="2804" xr:uid="{00000000-0005-0000-0000-000083120000}"/>
    <cellStyle name="Normal 4 3 4 3 2 2" xfId="6168" xr:uid="{00000000-0005-0000-0000-000084120000}"/>
    <cellStyle name="Normal 4 3 4 3 3" xfId="6167" xr:uid="{00000000-0005-0000-0000-000085120000}"/>
    <cellStyle name="Normal 4 3 4 4" xfId="2805" xr:uid="{00000000-0005-0000-0000-000086120000}"/>
    <cellStyle name="Normal 4 3 4 4 2" xfId="6169" xr:uid="{00000000-0005-0000-0000-000087120000}"/>
    <cellStyle name="Normal 4 3 4 5" xfId="4413" xr:uid="{00000000-0005-0000-0000-000088120000}"/>
    <cellStyle name="Normal 4 3 5" xfId="660" xr:uid="{00000000-0005-0000-0000-000089120000}"/>
    <cellStyle name="Normal 4 3 5 2" xfId="2806" xr:uid="{00000000-0005-0000-0000-00008A120000}"/>
    <cellStyle name="Normal 4 3 5 2 2" xfId="2807" xr:uid="{00000000-0005-0000-0000-00008B120000}"/>
    <cellStyle name="Normal 4 3 5 2 2 2" xfId="2808" xr:uid="{00000000-0005-0000-0000-00008C120000}"/>
    <cellStyle name="Normal 4 3 5 2 2 2 2" xfId="6172" xr:uid="{00000000-0005-0000-0000-00008D120000}"/>
    <cellStyle name="Normal 4 3 5 2 2 3" xfId="6171" xr:uid="{00000000-0005-0000-0000-00008E120000}"/>
    <cellStyle name="Normal 4 3 5 2 3" xfId="2809" xr:uid="{00000000-0005-0000-0000-00008F120000}"/>
    <cellStyle name="Normal 4 3 5 2 3 2" xfId="6173" xr:uid="{00000000-0005-0000-0000-000090120000}"/>
    <cellStyle name="Normal 4 3 5 2 4" xfId="6170" xr:uid="{00000000-0005-0000-0000-000091120000}"/>
    <cellStyle name="Normal 4 3 5 3" xfId="2810" xr:uid="{00000000-0005-0000-0000-000092120000}"/>
    <cellStyle name="Normal 4 3 5 3 2" xfId="2811" xr:uid="{00000000-0005-0000-0000-000093120000}"/>
    <cellStyle name="Normal 4 3 5 3 2 2" xfId="6175" xr:uid="{00000000-0005-0000-0000-000094120000}"/>
    <cellStyle name="Normal 4 3 5 3 3" xfId="6174" xr:uid="{00000000-0005-0000-0000-000095120000}"/>
    <cellStyle name="Normal 4 3 5 4" xfId="2812" xr:uid="{00000000-0005-0000-0000-000096120000}"/>
    <cellStyle name="Normal 4 3 5 4 2" xfId="6176" xr:uid="{00000000-0005-0000-0000-000097120000}"/>
    <cellStyle name="Normal 4 3 5 5" xfId="4518" xr:uid="{00000000-0005-0000-0000-000098120000}"/>
    <cellStyle name="Normal 4 3 6" xfId="2813" xr:uid="{00000000-0005-0000-0000-000099120000}"/>
    <cellStyle name="Normal 4 3 6 2" xfId="2814" xr:uid="{00000000-0005-0000-0000-00009A120000}"/>
    <cellStyle name="Normal 4 3 6 2 2" xfId="2815" xr:uid="{00000000-0005-0000-0000-00009B120000}"/>
    <cellStyle name="Normal 4 3 6 2 2 2" xfId="2816" xr:uid="{00000000-0005-0000-0000-00009C120000}"/>
    <cellStyle name="Normal 4 3 6 2 2 2 2" xfId="6180" xr:uid="{00000000-0005-0000-0000-00009D120000}"/>
    <cellStyle name="Normal 4 3 6 2 2 3" xfId="6179" xr:uid="{00000000-0005-0000-0000-00009E120000}"/>
    <cellStyle name="Normal 4 3 6 2 3" xfId="2817" xr:uid="{00000000-0005-0000-0000-00009F120000}"/>
    <cellStyle name="Normal 4 3 6 2 3 2" xfId="6181" xr:uid="{00000000-0005-0000-0000-0000A0120000}"/>
    <cellStyle name="Normal 4 3 6 2 4" xfId="6178" xr:uid="{00000000-0005-0000-0000-0000A1120000}"/>
    <cellStyle name="Normal 4 3 6 3" xfId="2818" xr:uid="{00000000-0005-0000-0000-0000A2120000}"/>
    <cellStyle name="Normal 4 3 6 3 2" xfId="2819" xr:uid="{00000000-0005-0000-0000-0000A3120000}"/>
    <cellStyle name="Normal 4 3 6 3 2 2" xfId="6183" xr:uid="{00000000-0005-0000-0000-0000A4120000}"/>
    <cellStyle name="Normal 4 3 6 3 3" xfId="6182" xr:uid="{00000000-0005-0000-0000-0000A5120000}"/>
    <cellStyle name="Normal 4 3 6 4" xfId="2820" xr:uid="{00000000-0005-0000-0000-0000A6120000}"/>
    <cellStyle name="Normal 4 3 6 4 2" xfId="6184" xr:uid="{00000000-0005-0000-0000-0000A7120000}"/>
    <cellStyle name="Normal 4 3 6 5" xfId="6177" xr:uid="{00000000-0005-0000-0000-0000A8120000}"/>
    <cellStyle name="Normal 4 3 7" xfId="2821" xr:uid="{00000000-0005-0000-0000-0000A9120000}"/>
    <cellStyle name="Normal 4 3 7 2" xfId="2822" xr:uid="{00000000-0005-0000-0000-0000AA120000}"/>
    <cellStyle name="Normal 4 3 7 2 2" xfId="2823" xr:uid="{00000000-0005-0000-0000-0000AB120000}"/>
    <cellStyle name="Normal 4 3 7 2 2 2" xfId="2824" xr:uid="{00000000-0005-0000-0000-0000AC120000}"/>
    <cellStyle name="Normal 4 3 7 2 2 2 2" xfId="6188" xr:uid="{00000000-0005-0000-0000-0000AD120000}"/>
    <cellStyle name="Normal 4 3 7 2 2 3" xfId="6187" xr:uid="{00000000-0005-0000-0000-0000AE120000}"/>
    <cellStyle name="Normal 4 3 7 2 3" xfId="2825" xr:uid="{00000000-0005-0000-0000-0000AF120000}"/>
    <cellStyle name="Normal 4 3 7 2 3 2" xfId="6189" xr:uid="{00000000-0005-0000-0000-0000B0120000}"/>
    <cellStyle name="Normal 4 3 7 2 4" xfId="6186" xr:uid="{00000000-0005-0000-0000-0000B1120000}"/>
    <cellStyle name="Normal 4 3 7 3" xfId="2826" xr:uid="{00000000-0005-0000-0000-0000B2120000}"/>
    <cellStyle name="Normal 4 3 7 3 2" xfId="2827" xr:uid="{00000000-0005-0000-0000-0000B3120000}"/>
    <cellStyle name="Normal 4 3 7 3 2 2" xfId="6191" xr:uid="{00000000-0005-0000-0000-0000B4120000}"/>
    <cellStyle name="Normal 4 3 7 3 3" xfId="6190" xr:uid="{00000000-0005-0000-0000-0000B5120000}"/>
    <cellStyle name="Normal 4 3 7 4" xfId="2828" xr:uid="{00000000-0005-0000-0000-0000B6120000}"/>
    <cellStyle name="Normal 4 3 7 4 2" xfId="6192" xr:uid="{00000000-0005-0000-0000-0000B7120000}"/>
    <cellStyle name="Normal 4 3 7 5" xfId="6185" xr:uid="{00000000-0005-0000-0000-0000B8120000}"/>
    <cellStyle name="Normal 4 3 8" xfId="2829" xr:uid="{00000000-0005-0000-0000-0000B9120000}"/>
    <cellStyle name="Normal 4 3 8 2" xfId="2830" xr:uid="{00000000-0005-0000-0000-0000BA120000}"/>
    <cellStyle name="Normal 4 3 8 2 2" xfId="2831" xr:uid="{00000000-0005-0000-0000-0000BB120000}"/>
    <cellStyle name="Normal 4 3 8 2 2 2" xfId="6195" xr:uid="{00000000-0005-0000-0000-0000BC120000}"/>
    <cellStyle name="Normal 4 3 8 2 3" xfId="6194" xr:uid="{00000000-0005-0000-0000-0000BD120000}"/>
    <cellStyle name="Normal 4 3 8 3" xfId="2832" xr:uid="{00000000-0005-0000-0000-0000BE120000}"/>
    <cellStyle name="Normal 4 3 8 3 2" xfId="6196" xr:uid="{00000000-0005-0000-0000-0000BF120000}"/>
    <cellStyle name="Normal 4 3 8 4" xfId="6193" xr:uid="{00000000-0005-0000-0000-0000C0120000}"/>
    <cellStyle name="Normal 4 3 9" xfId="2833" xr:uid="{00000000-0005-0000-0000-0000C1120000}"/>
    <cellStyle name="Normal 4 3 9 2" xfId="2834" xr:uid="{00000000-0005-0000-0000-0000C2120000}"/>
    <cellStyle name="Normal 4 3 9 2 2" xfId="6198" xr:uid="{00000000-0005-0000-0000-0000C3120000}"/>
    <cellStyle name="Normal 4 3 9 3" xfId="6197" xr:uid="{00000000-0005-0000-0000-0000C4120000}"/>
    <cellStyle name="Normal 4 4" xfId="223" xr:uid="{00000000-0005-0000-0000-0000C5120000}"/>
    <cellStyle name="Normal 4 4 10" xfId="2835" xr:uid="{00000000-0005-0000-0000-0000C6120000}"/>
    <cellStyle name="Normal 4 4 10 2" xfId="6199" xr:uid="{00000000-0005-0000-0000-0000C7120000}"/>
    <cellStyle name="Normal 4 4 11" xfId="3947" xr:uid="{00000000-0005-0000-0000-0000C8120000}"/>
    <cellStyle name="Normal 4 4 12" xfId="4301" xr:uid="{00000000-0005-0000-0000-0000C9120000}"/>
    <cellStyle name="Normal 4 4 2" xfId="323" xr:uid="{00000000-0005-0000-0000-0000CA120000}"/>
    <cellStyle name="Normal 4 4 2 2" xfId="730" xr:uid="{00000000-0005-0000-0000-0000CB120000}"/>
    <cellStyle name="Normal 4 4 2 2 2" xfId="2836" xr:uid="{00000000-0005-0000-0000-0000CC120000}"/>
    <cellStyle name="Normal 4 4 2 2 2 2" xfId="2837" xr:uid="{00000000-0005-0000-0000-0000CD120000}"/>
    <cellStyle name="Normal 4 4 2 2 2 2 2" xfId="6201" xr:uid="{00000000-0005-0000-0000-0000CE120000}"/>
    <cellStyle name="Normal 4 4 2 2 2 3" xfId="6200" xr:uid="{00000000-0005-0000-0000-0000CF120000}"/>
    <cellStyle name="Normal 4 4 2 2 3" xfId="2838" xr:uid="{00000000-0005-0000-0000-0000D0120000}"/>
    <cellStyle name="Normal 4 4 2 2 3 2" xfId="6202" xr:uid="{00000000-0005-0000-0000-0000D1120000}"/>
    <cellStyle name="Normal 4 4 2 2 4" xfId="4588" xr:uid="{00000000-0005-0000-0000-0000D2120000}"/>
    <cellStyle name="Normal 4 4 2 3" xfId="2839" xr:uid="{00000000-0005-0000-0000-0000D3120000}"/>
    <cellStyle name="Normal 4 4 2 3 2" xfId="2840" xr:uid="{00000000-0005-0000-0000-0000D4120000}"/>
    <cellStyle name="Normal 4 4 2 3 2 2" xfId="6204" xr:uid="{00000000-0005-0000-0000-0000D5120000}"/>
    <cellStyle name="Normal 4 4 2 3 3" xfId="6203" xr:uid="{00000000-0005-0000-0000-0000D6120000}"/>
    <cellStyle name="Normal 4 4 2 4" xfId="2841" xr:uid="{00000000-0005-0000-0000-0000D7120000}"/>
    <cellStyle name="Normal 4 4 2 4 2" xfId="6205" xr:uid="{00000000-0005-0000-0000-0000D8120000}"/>
    <cellStyle name="Normal 4 4 2 5" xfId="4369" xr:uid="{00000000-0005-0000-0000-0000D9120000}"/>
    <cellStyle name="Normal 4 4 3" xfId="372" xr:uid="{00000000-0005-0000-0000-0000DA120000}"/>
    <cellStyle name="Normal 4 4 3 2" xfId="762" xr:uid="{00000000-0005-0000-0000-0000DB120000}"/>
    <cellStyle name="Normal 4 4 3 2 2" xfId="2842" xr:uid="{00000000-0005-0000-0000-0000DC120000}"/>
    <cellStyle name="Normal 4 4 3 2 2 2" xfId="2843" xr:uid="{00000000-0005-0000-0000-0000DD120000}"/>
    <cellStyle name="Normal 4 4 3 2 2 2 2" xfId="6207" xr:uid="{00000000-0005-0000-0000-0000DE120000}"/>
    <cellStyle name="Normal 4 4 3 2 2 3" xfId="6206" xr:uid="{00000000-0005-0000-0000-0000DF120000}"/>
    <cellStyle name="Normal 4 4 3 2 3" xfId="2844" xr:uid="{00000000-0005-0000-0000-0000E0120000}"/>
    <cellStyle name="Normal 4 4 3 2 3 2" xfId="6208" xr:uid="{00000000-0005-0000-0000-0000E1120000}"/>
    <cellStyle name="Normal 4 4 3 2 4" xfId="4620" xr:uid="{00000000-0005-0000-0000-0000E2120000}"/>
    <cellStyle name="Normal 4 4 3 3" xfId="2845" xr:uid="{00000000-0005-0000-0000-0000E3120000}"/>
    <cellStyle name="Normal 4 4 3 3 2" xfId="2846" xr:uid="{00000000-0005-0000-0000-0000E4120000}"/>
    <cellStyle name="Normal 4 4 3 3 2 2" xfId="6210" xr:uid="{00000000-0005-0000-0000-0000E5120000}"/>
    <cellStyle name="Normal 4 4 3 3 3" xfId="6209" xr:uid="{00000000-0005-0000-0000-0000E6120000}"/>
    <cellStyle name="Normal 4 4 3 4" xfId="2847" xr:uid="{00000000-0005-0000-0000-0000E7120000}"/>
    <cellStyle name="Normal 4 4 3 4 2" xfId="6211" xr:uid="{00000000-0005-0000-0000-0000E8120000}"/>
    <cellStyle name="Normal 4 4 3 5" xfId="4410" xr:uid="{00000000-0005-0000-0000-0000E9120000}"/>
    <cellStyle name="Normal 4 4 4" xfId="671" xr:uid="{00000000-0005-0000-0000-0000EA120000}"/>
    <cellStyle name="Normal 4 4 4 2" xfId="2848" xr:uid="{00000000-0005-0000-0000-0000EB120000}"/>
    <cellStyle name="Normal 4 4 4 2 2" xfId="2849" xr:uid="{00000000-0005-0000-0000-0000EC120000}"/>
    <cellStyle name="Normal 4 4 4 2 2 2" xfId="2850" xr:uid="{00000000-0005-0000-0000-0000ED120000}"/>
    <cellStyle name="Normal 4 4 4 2 2 2 2" xfId="6214" xr:uid="{00000000-0005-0000-0000-0000EE120000}"/>
    <cellStyle name="Normal 4 4 4 2 2 3" xfId="6213" xr:uid="{00000000-0005-0000-0000-0000EF120000}"/>
    <cellStyle name="Normal 4 4 4 2 3" xfId="2851" xr:uid="{00000000-0005-0000-0000-0000F0120000}"/>
    <cellStyle name="Normal 4 4 4 2 3 2" xfId="6215" xr:uid="{00000000-0005-0000-0000-0000F1120000}"/>
    <cellStyle name="Normal 4 4 4 2 4" xfId="6212" xr:uid="{00000000-0005-0000-0000-0000F2120000}"/>
    <cellStyle name="Normal 4 4 4 3" xfId="2852" xr:uid="{00000000-0005-0000-0000-0000F3120000}"/>
    <cellStyle name="Normal 4 4 4 3 2" xfId="2853" xr:uid="{00000000-0005-0000-0000-0000F4120000}"/>
    <cellStyle name="Normal 4 4 4 3 2 2" xfId="6217" xr:uid="{00000000-0005-0000-0000-0000F5120000}"/>
    <cellStyle name="Normal 4 4 4 3 3" xfId="6216" xr:uid="{00000000-0005-0000-0000-0000F6120000}"/>
    <cellStyle name="Normal 4 4 4 4" xfId="2854" xr:uid="{00000000-0005-0000-0000-0000F7120000}"/>
    <cellStyle name="Normal 4 4 4 4 2" xfId="6218" xr:uid="{00000000-0005-0000-0000-0000F8120000}"/>
    <cellStyle name="Normal 4 4 4 5" xfId="4529" xr:uid="{00000000-0005-0000-0000-0000F9120000}"/>
    <cellStyle name="Normal 4 4 5" xfId="2855" xr:uid="{00000000-0005-0000-0000-0000FA120000}"/>
    <cellStyle name="Normal 4 4 5 2" xfId="2856" xr:uid="{00000000-0005-0000-0000-0000FB120000}"/>
    <cellStyle name="Normal 4 4 5 2 2" xfId="2857" xr:uid="{00000000-0005-0000-0000-0000FC120000}"/>
    <cellStyle name="Normal 4 4 5 2 2 2" xfId="2858" xr:uid="{00000000-0005-0000-0000-0000FD120000}"/>
    <cellStyle name="Normal 4 4 5 2 2 2 2" xfId="6222" xr:uid="{00000000-0005-0000-0000-0000FE120000}"/>
    <cellStyle name="Normal 4 4 5 2 2 3" xfId="6221" xr:uid="{00000000-0005-0000-0000-0000FF120000}"/>
    <cellStyle name="Normal 4 4 5 2 3" xfId="2859" xr:uid="{00000000-0005-0000-0000-000000130000}"/>
    <cellStyle name="Normal 4 4 5 2 3 2" xfId="6223" xr:uid="{00000000-0005-0000-0000-000001130000}"/>
    <cellStyle name="Normal 4 4 5 2 4" xfId="6220" xr:uid="{00000000-0005-0000-0000-000002130000}"/>
    <cellStyle name="Normal 4 4 5 3" xfId="2860" xr:uid="{00000000-0005-0000-0000-000003130000}"/>
    <cellStyle name="Normal 4 4 5 3 2" xfId="2861" xr:uid="{00000000-0005-0000-0000-000004130000}"/>
    <cellStyle name="Normal 4 4 5 3 2 2" xfId="6225" xr:uid="{00000000-0005-0000-0000-000005130000}"/>
    <cellStyle name="Normal 4 4 5 3 3" xfId="6224" xr:uid="{00000000-0005-0000-0000-000006130000}"/>
    <cellStyle name="Normal 4 4 5 4" xfId="2862" xr:uid="{00000000-0005-0000-0000-000007130000}"/>
    <cellStyle name="Normal 4 4 5 4 2" xfId="6226" xr:uid="{00000000-0005-0000-0000-000008130000}"/>
    <cellStyle name="Normal 4 4 5 5" xfId="6219" xr:uid="{00000000-0005-0000-0000-000009130000}"/>
    <cellStyle name="Normal 4 4 6" xfId="2863" xr:uid="{00000000-0005-0000-0000-00000A130000}"/>
    <cellStyle name="Normal 4 4 6 2" xfId="2864" xr:uid="{00000000-0005-0000-0000-00000B130000}"/>
    <cellStyle name="Normal 4 4 6 2 2" xfId="2865" xr:uid="{00000000-0005-0000-0000-00000C130000}"/>
    <cellStyle name="Normal 4 4 6 2 2 2" xfId="2866" xr:uid="{00000000-0005-0000-0000-00000D130000}"/>
    <cellStyle name="Normal 4 4 6 2 2 2 2" xfId="6230" xr:uid="{00000000-0005-0000-0000-00000E130000}"/>
    <cellStyle name="Normal 4 4 6 2 2 3" xfId="6229" xr:uid="{00000000-0005-0000-0000-00000F130000}"/>
    <cellStyle name="Normal 4 4 6 2 3" xfId="2867" xr:uid="{00000000-0005-0000-0000-000010130000}"/>
    <cellStyle name="Normal 4 4 6 2 3 2" xfId="6231" xr:uid="{00000000-0005-0000-0000-000011130000}"/>
    <cellStyle name="Normal 4 4 6 2 4" xfId="6228" xr:uid="{00000000-0005-0000-0000-000012130000}"/>
    <cellStyle name="Normal 4 4 6 3" xfId="2868" xr:uid="{00000000-0005-0000-0000-000013130000}"/>
    <cellStyle name="Normal 4 4 6 3 2" xfId="2869" xr:uid="{00000000-0005-0000-0000-000014130000}"/>
    <cellStyle name="Normal 4 4 6 3 2 2" xfId="6233" xr:uid="{00000000-0005-0000-0000-000015130000}"/>
    <cellStyle name="Normal 4 4 6 3 3" xfId="6232" xr:uid="{00000000-0005-0000-0000-000016130000}"/>
    <cellStyle name="Normal 4 4 6 4" xfId="2870" xr:uid="{00000000-0005-0000-0000-000017130000}"/>
    <cellStyle name="Normal 4 4 6 4 2" xfId="6234" xr:uid="{00000000-0005-0000-0000-000018130000}"/>
    <cellStyle name="Normal 4 4 6 5" xfId="6227" xr:uid="{00000000-0005-0000-0000-000019130000}"/>
    <cellStyle name="Normal 4 4 7" xfId="2871" xr:uid="{00000000-0005-0000-0000-00001A130000}"/>
    <cellStyle name="Normal 4 4 7 2" xfId="2872" xr:uid="{00000000-0005-0000-0000-00001B130000}"/>
    <cellStyle name="Normal 4 4 7 2 2" xfId="2873" xr:uid="{00000000-0005-0000-0000-00001C130000}"/>
    <cellStyle name="Normal 4 4 7 2 2 2" xfId="2874" xr:uid="{00000000-0005-0000-0000-00001D130000}"/>
    <cellStyle name="Normal 4 4 7 2 2 2 2" xfId="6238" xr:uid="{00000000-0005-0000-0000-00001E130000}"/>
    <cellStyle name="Normal 4 4 7 2 2 3" xfId="6237" xr:uid="{00000000-0005-0000-0000-00001F130000}"/>
    <cellStyle name="Normal 4 4 7 2 3" xfId="2875" xr:uid="{00000000-0005-0000-0000-000020130000}"/>
    <cellStyle name="Normal 4 4 7 2 3 2" xfId="6239" xr:uid="{00000000-0005-0000-0000-000021130000}"/>
    <cellStyle name="Normal 4 4 7 2 4" xfId="6236" xr:uid="{00000000-0005-0000-0000-000022130000}"/>
    <cellStyle name="Normal 4 4 7 3" xfId="2876" xr:uid="{00000000-0005-0000-0000-000023130000}"/>
    <cellStyle name="Normal 4 4 7 3 2" xfId="2877" xr:uid="{00000000-0005-0000-0000-000024130000}"/>
    <cellStyle name="Normal 4 4 7 3 2 2" xfId="6241" xr:uid="{00000000-0005-0000-0000-000025130000}"/>
    <cellStyle name="Normal 4 4 7 3 3" xfId="6240" xr:uid="{00000000-0005-0000-0000-000026130000}"/>
    <cellStyle name="Normal 4 4 7 4" xfId="2878" xr:uid="{00000000-0005-0000-0000-000027130000}"/>
    <cellStyle name="Normal 4 4 7 4 2" xfId="6242" xr:uid="{00000000-0005-0000-0000-000028130000}"/>
    <cellStyle name="Normal 4 4 7 5" xfId="6235" xr:uid="{00000000-0005-0000-0000-000029130000}"/>
    <cellStyle name="Normal 4 4 8" xfId="2879" xr:uid="{00000000-0005-0000-0000-00002A130000}"/>
    <cellStyle name="Normal 4 4 8 2" xfId="2880" xr:uid="{00000000-0005-0000-0000-00002B130000}"/>
    <cellStyle name="Normal 4 4 8 2 2" xfId="2881" xr:uid="{00000000-0005-0000-0000-00002C130000}"/>
    <cellStyle name="Normal 4 4 8 2 2 2" xfId="6245" xr:uid="{00000000-0005-0000-0000-00002D130000}"/>
    <cellStyle name="Normal 4 4 8 2 3" xfId="6244" xr:uid="{00000000-0005-0000-0000-00002E130000}"/>
    <cellStyle name="Normal 4 4 8 3" xfId="2882" xr:uid="{00000000-0005-0000-0000-00002F130000}"/>
    <cellStyle name="Normal 4 4 8 3 2" xfId="6246" xr:uid="{00000000-0005-0000-0000-000030130000}"/>
    <cellStyle name="Normal 4 4 8 4" xfId="6243" xr:uid="{00000000-0005-0000-0000-000031130000}"/>
    <cellStyle name="Normal 4 4 9" xfId="2883" xr:uid="{00000000-0005-0000-0000-000032130000}"/>
    <cellStyle name="Normal 4 4 9 2" xfId="2884" xr:uid="{00000000-0005-0000-0000-000033130000}"/>
    <cellStyle name="Normal 4 4 9 2 2" xfId="6248" xr:uid="{00000000-0005-0000-0000-000034130000}"/>
    <cellStyle name="Normal 4 4 9 3" xfId="6247" xr:uid="{00000000-0005-0000-0000-000035130000}"/>
    <cellStyle name="Normal 4 5" xfId="221" xr:uid="{00000000-0005-0000-0000-000036130000}"/>
    <cellStyle name="Normal 4 5 2" xfId="4001" xr:uid="{00000000-0005-0000-0000-000037130000}"/>
    <cellStyle name="Normal 4 6" xfId="316" xr:uid="{00000000-0005-0000-0000-000038130000}"/>
    <cellStyle name="Normal 4 6 2" xfId="415" xr:uid="{00000000-0005-0000-0000-000039130000}"/>
    <cellStyle name="Normal 4 6 3" xfId="723" xr:uid="{00000000-0005-0000-0000-00003A130000}"/>
    <cellStyle name="Normal 4 6 3 2" xfId="4581" xr:uid="{00000000-0005-0000-0000-00003B130000}"/>
    <cellStyle name="Normal 4 6 4" xfId="4002" xr:uid="{00000000-0005-0000-0000-00003C130000}"/>
    <cellStyle name="Normal 4 6 5" xfId="4362" xr:uid="{00000000-0005-0000-0000-00003D130000}"/>
    <cellStyle name="Normal 4 7" xfId="630" xr:uid="{00000000-0005-0000-0000-00003E130000}"/>
    <cellStyle name="Normal 4 7 2" xfId="801" xr:uid="{00000000-0005-0000-0000-00003F130000}"/>
    <cellStyle name="Normal 4 7 2 2" xfId="4658" xr:uid="{00000000-0005-0000-0000-000040130000}"/>
    <cellStyle name="Normal 4 7 3" xfId="4489" xr:uid="{00000000-0005-0000-0000-000041130000}"/>
    <cellStyle name="Normal 4 8" xfId="632" xr:uid="{00000000-0005-0000-0000-000042130000}"/>
    <cellStyle name="Normal 4 8 2" xfId="803" xr:uid="{00000000-0005-0000-0000-000043130000}"/>
    <cellStyle name="Normal 4 8 2 2" xfId="4660" xr:uid="{00000000-0005-0000-0000-000044130000}"/>
    <cellStyle name="Normal 4 8 3" xfId="4491" xr:uid="{00000000-0005-0000-0000-000045130000}"/>
    <cellStyle name="Normal 4 9" xfId="647" xr:uid="{00000000-0005-0000-0000-000046130000}"/>
    <cellStyle name="Normal 4 9 2" xfId="4505" xr:uid="{00000000-0005-0000-0000-000047130000}"/>
    <cellStyle name="Normal 4_Evolución de becas SEP-UAM-PRONABES" xfId="2885" xr:uid="{00000000-0005-0000-0000-000048130000}"/>
    <cellStyle name="Normal 40" xfId="2886" xr:uid="{00000000-0005-0000-0000-000049130000}"/>
    <cellStyle name="Normal 40 2" xfId="2887" xr:uid="{00000000-0005-0000-0000-00004A130000}"/>
    <cellStyle name="Normal 40 2 2" xfId="2888" xr:uid="{00000000-0005-0000-0000-00004B130000}"/>
    <cellStyle name="Normal 40 2 2 2" xfId="6251" xr:uid="{00000000-0005-0000-0000-00004C130000}"/>
    <cellStyle name="Normal 40 2 3" xfId="6250" xr:uid="{00000000-0005-0000-0000-00004D130000}"/>
    <cellStyle name="Normal 40 3" xfId="2889" xr:uid="{00000000-0005-0000-0000-00004E130000}"/>
    <cellStyle name="Normal 40 3 2" xfId="6252" xr:uid="{00000000-0005-0000-0000-00004F130000}"/>
    <cellStyle name="Normal 40 4" xfId="6249" xr:uid="{00000000-0005-0000-0000-000050130000}"/>
    <cellStyle name="Normal 41" xfId="819" xr:uid="{00000000-0005-0000-0000-000051130000}"/>
    <cellStyle name="Normal 41 2" xfId="2890" xr:uid="{00000000-0005-0000-0000-000052130000}"/>
    <cellStyle name="Normal 41 2 2" xfId="6253" xr:uid="{00000000-0005-0000-0000-000053130000}"/>
    <cellStyle name="Normal 41 3" xfId="4675" xr:uid="{00000000-0005-0000-0000-000054130000}"/>
    <cellStyle name="Normal 42" xfId="2891" xr:uid="{00000000-0005-0000-0000-000055130000}"/>
    <cellStyle name="Normal 42 2" xfId="2892" xr:uid="{00000000-0005-0000-0000-000056130000}"/>
    <cellStyle name="Normal 42 3" xfId="6254" xr:uid="{00000000-0005-0000-0000-000057130000}"/>
    <cellStyle name="Normal 43" xfId="2893" xr:uid="{00000000-0005-0000-0000-000058130000}"/>
    <cellStyle name="Normal 43 2" xfId="2894" xr:uid="{00000000-0005-0000-0000-000059130000}"/>
    <cellStyle name="Normal 43 2 2" xfId="6256" xr:uid="{00000000-0005-0000-0000-00005A130000}"/>
    <cellStyle name="Normal 43 3" xfId="6255" xr:uid="{00000000-0005-0000-0000-00005B130000}"/>
    <cellStyle name="Normal 44" xfId="2895" xr:uid="{00000000-0005-0000-0000-00005C130000}"/>
    <cellStyle name="Normal 44 2" xfId="6257" xr:uid="{00000000-0005-0000-0000-00005D130000}"/>
    <cellStyle name="Normal 45" xfId="2896" xr:uid="{00000000-0005-0000-0000-00005E130000}"/>
    <cellStyle name="Normal 45 2" xfId="6258" xr:uid="{00000000-0005-0000-0000-00005F130000}"/>
    <cellStyle name="Normal 46" xfId="2897" xr:uid="{00000000-0005-0000-0000-000060130000}"/>
    <cellStyle name="Normal 46 2" xfId="6259" xr:uid="{00000000-0005-0000-0000-000061130000}"/>
    <cellStyle name="Normal 47" xfId="2898" xr:uid="{00000000-0005-0000-0000-000062130000}"/>
    <cellStyle name="Normal 48" xfId="2899" xr:uid="{00000000-0005-0000-0000-000063130000}"/>
    <cellStyle name="Normal 49" xfId="2900" xr:uid="{00000000-0005-0000-0000-000064130000}"/>
    <cellStyle name="Normal 5" xfId="42" xr:uid="{00000000-0005-0000-0000-000065130000}"/>
    <cellStyle name="Normal 5 2" xfId="259" xr:uid="{00000000-0005-0000-0000-000066130000}"/>
    <cellStyle name="Normal 5 2 2" xfId="3985" xr:uid="{00000000-0005-0000-0000-000067130000}"/>
    <cellStyle name="Normal 5 3" xfId="376" xr:uid="{00000000-0005-0000-0000-000068130000}"/>
    <cellStyle name="Normal 5 3 2" xfId="3951" xr:uid="{00000000-0005-0000-0000-000069130000}"/>
    <cellStyle name="Normal 5 4" xfId="2901" xr:uid="{00000000-0005-0000-0000-00006A130000}"/>
    <cellStyle name="Normal 5 4 2" xfId="6260" xr:uid="{00000000-0005-0000-0000-00006B130000}"/>
    <cellStyle name="Normal 5 5" xfId="3807" xr:uid="{00000000-0005-0000-0000-00006C130000}"/>
    <cellStyle name="Normal 5_Evolución de becas SEP-UAM-PRONABES" xfId="2902" xr:uid="{00000000-0005-0000-0000-00006D130000}"/>
    <cellStyle name="Normal 50" xfId="2903" xr:uid="{00000000-0005-0000-0000-00006E130000}"/>
    <cellStyle name="Normal 51" xfId="2904" xr:uid="{00000000-0005-0000-0000-00006F130000}"/>
    <cellStyle name="Normal 52" xfId="2905" xr:uid="{00000000-0005-0000-0000-000070130000}"/>
    <cellStyle name="Normal 53" xfId="2906" xr:uid="{00000000-0005-0000-0000-000071130000}"/>
    <cellStyle name="Normal 54" xfId="2907" xr:uid="{00000000-0005-0000-0000-000072130000}"/>
    <cellStyle name="Normal 55" xfId="2908" xr:uid="{00000000-0005-0000-0000-000073130000}"/>
    <cellStyle name="Normal 56" xfId="2909" xr:uid="{00000000-0005-0000-0000-000074130000}"/>
    <cellStyle name="Normal 57" xfId="2910" xr:uid="{00000000-0005-0000-0000-000075130000}"/>
    <cellStyle name="Normal 58" xfId="2911" xr:uid="{00000000-0005-0000-0000-000076130000}"/>
    <cellStyle name="Normal 59" xfId="2912" xr:uid="{00000000-0005-0000-0000-000077130000}"/>
    <cellStyle name="Normal 6" xfId="65" xr:uid="{00000000-0005-0000-0000-000078130000}"/>
    <cellStyle name="Normal 6 2" xfId="196" xr:uid="{00000000-0005-0000-0000-000079130000}"/>
    <cellStyle name="Normal 6 2 2" xfId="197" xr:uid="{00000000-0005-0000-0000-00007A130000}"/>
    <cellStyle name="Normal 6 2 2 2" xfId="2913" xr:uid="{00000000-0005-0000-0000-00007B130000}"/>
    <cellStyle name="Normal 6 2 2 2 2" xfId="2914" xr:uid="{00000000-0005-0000-0000-00007C130000}"/>
    <cellStyle name="Normal 6 2 2 3" xfId="2915" xr:uid="{00000000-0005-0000-0000-00007D130000}"/>
    <cellStyle name="Normal 6 2 2 4" xfId="3954" xr:uid="{00000000-0005-0000-0000-00007E130000}"/>
    <cellStyle name="Normal 6 2 3" xfId="2916" xr:uid="{00000000-0005-0000-0000-00007F130000}"/>
    <cellStyle name="Normal 6 2 3 2" xfId="2917" xr:uid="{00000000-0005-0000-0000-000080130000}"/>
    <cellStyle name="Normal 6 2 4" xfId="2918" xr:uid="{00000000-0005-0000-0000-000081130000}"/>
    <cellStyle name="Normal 6 2 5" xfId="3953" xr:uid="{00000000-0005-0000-0000-000082130000}"/>
    <cellStyle name="Normal 6 2_ARTURO SSMC110113xls" xfId="2919" xr:uid="{00000000-0005-0000-0000-000083130000}"/>
    <cellStyle name="Normal 6 3" xfId="198" xr:uid="{00000000-0005-0000-0000-000084130000}"/>
    <cellStyle name="Normal 6 3 2" xfId="199" xr:uid="{00000000-0005-0000-0000-000085130000}"/>
    <cellStyle name="Normal 6 3 2 2" xfId="2920" xr:uid="{00000000-0005-0000-0000-000086130000}"/>
    <cellStyle name="Normal 6 3 2 2 2" xfId="2921" xr:uid="{00000000-0005-0000-0000-000087130000}"/>
    <cellStyle name="Normal 6 3 2 3" xfId="2922" xr:uid="{00000000-0005-0000-0000-000088130000}"/>
    <cellStyle name="Normal 6 3 2 4" xfId="3956" xr:uid="{00000000-0005-0000-0000-000089130000}"/>
    <cellStyle name="Normal 6 3 3" xfId="2923" xr:uid="{00000000-0005-0000-0000-00008A130000}"/>
    <cellStyle name="Normal 6 3 3 2" xfId="2924" xr:uid="{00000000-0005-0000-0000-00008B130000}"/>
    <cellStyle name="Normal 6 3 4" xfId="2925" xr:uid="{00000000-0005-0000-0000-00008C130000}"/>
    <cellStyle name="Normal 6 3 5" xfId="3955" xr:uid="{00000000-0005-0000-0000-00008D130000}"/>
    <cellStyle name="Normal 6 3_ARTURO SSMC110113xls" xfId="2926" xr:uid="{00000000-0005-0000-0000-00008E130000}"/>
    <cellStyle name="Normal 6 4" xfId="200" xr:uid="{00000000-0005-0000-0000-00008F130000}"/>
    <cellStyle name="Normal 6 4 2" xfId="2927" xr:uid="{00000000-0005-0000-0000-000090130000}"/>
    <cellStyle name="Normal 6 4 2 2" xfId="2928" xr:uid="{00000000-0005-0000-0000-000091130000}"/>
    <cellStyle name="Normal 6 4 3" xfId="2929" xr:uid="{00000000-0005-0000-0000-000092130000}"/>
    <cellStyle name="Normal 6 4 4" xfId="3957" xr:uid="{00000000-0005-0000-0000-000093130000}"/>
    <cellStyle name="Normal 6 5" xfId="2930" xr:uid="{00000000-0005-0000-0000-000094130000}"/>
    <cellStyle name="Normal 6 5 2" xfId="2931" xr:uid="{00000000-0005-0000-0000-000095130000}"/>
    <cellStyle name="Normal 6 6" xfId="2932" xr:uid="{00000000-0005-0000-0000-000096130000}"/>
    <cellStyle name="Normal 6 7" xfId="3952" xr:uid="{00000000-0005-0000-0000-000097130000}"/>
    <cellStyle name="Normal 6_ARTURO SSMC110113xls" xfId="2933" xr:uid="{00000000-0005-0000-0000-000098130000}"/>
    <cellStyle name="Normal 60" xfId="2934" xr:uid="{00000000-0005-0000-0000-000099130000}"/>
    <cellStyle name="Normal 61" xfId="2935" xr:uid="{00000000-0005-0000-0000-00009A130000}"/>
    <cellStyle name="Normal 62" xfId="2936" xr:uid="{00000000-0005-0000-0000-00009B130000}"/>
    <cellStyle name="Normal 63" xfId="2937" xr:uid="{00000000-0005-0000-0000-00009C130000}"/>
    <cellStyle name="Normal 64" xfId="2938" xr:uid="{00000000-0005-0000-0000-00009D130000}"/>
    <cellStyle name="Normal 65" xfId="2939" xr:uid="{00000000-0005-0000-0000-00009E130000}"/>
    <cellStyle name="Normal 66" xfId="2940" xr:uid="{00000000-0005-0000-0000-00009F130000}"/>
    <cellStyle name="Normal 67" xfId="2941" xr:uid="{00000000-0005-0000-0000-0000A0130000}"/>
    <cellStyle name="Normal 68" xfId="2942" xr:uid="{00000000-0005-0000-0000-0000A1130000}"/>
    <cellStyle name="Normal 69" xfId="2943" xr:uid="{00000000-0005-0000-0000-0000A2130000}"/>
    <cellStyle name="Normal 7" xfId="66" xr:uid="{00000000-0005-0000-0000-0000A3130000}"/>
    <cellStyle name="Normal 7 10" xfId="2944" xr:uid="{00000000-0005-0000-0000-0000A4130000}"/>
    <cellStyle name="Normal 7 10 2" xfId="2945" xr:uid="{00000000-0005-0000-0000-0000A5130000}"/>
    <cellStyle name="Normal 7 10 2 2" xfId="6264" xr:uid="{00000000-0005-0000-0000-0000A6130000}"/>
    <cellStyle name="Normal 7 10 3" xfId="6263" xr:uid="{00000000-0005-0000-0000-0000A7130000}"/>
    <cellStyle name="Normal 7 11" xfId="2946" xr:uid="{00000000-0005-0000-0000-0000A8130000}"/>
    <cellStyle name="Normal 7 11 2" xfId="6265" xr:uid="{00000000-0005-0000-0000-0000A9130000}"/>
    <cellStyle name="Normal 7 12" xfId="3958" xr:uid="{00000000-0005-0000-0000-0000AA130000}"/>
    <cellStyle name="Normal 7 13" xfId="4254" xr:uid="{00000000-0005-0000-0000-0000AB130000}"/>
    <cellStyle name="Normal 7 2" xfId="201" xr:uid="{00000000-0005-0000-0000-0000AC130000}"/>
    <cellStyle name="Normal 7 2 10" xfId="2947" xr:uid="{00000000-0005-0000-0000-0000AD130000}"/>
    <cellStyle name="Normal 7 2 10 2" xfId="6266" xr:uid="{00000000-0005-0000-0000-0000AE130000}"/>
    <cellStyle name="Normal 7 2 11" xfId="3959" xr:uid="{00000000-0005-0000-0000-0000AF130000}"/>
    <cellStyle name="Normal 7 2 12" xfId="4291" xr:uid="{00000000-0005-0000-0000-0000B0130000}"/>
    <cellStyle name="Normal 7 2 2" xfId="284" xr:uid="{00000000-0005-0000-0000-0000B1130000}"/>
    <cellStyle name="Normal 7 2 2 2" xfId="326" xr:uid="{00000000-0005-0000-0000-0000B2130000}"/>
    <cellStyle name="Normal 7 2 2 2 2" xfId="733" xr:uid="{00000000-0005-0000-0000-0000B3130000}"/>
    <cellStyle name="Normal 7 2 2 2 2 2" xfId="2948" xr:uid="{00000000-0005-0000-0000-0000B4130000}"/>
    <cellStyle name="Normal 7 2 2 2 2 2 2" xfId="6267" xr:uid="{00000000-0005-0000-0000-0000B5130000}"/>
    <cellStyle name="Normal 7 2 2 2 2 3" xfId="4591" xr:uid="{00000000-0005-0000-0000-0000B6130000}"/>
    <cellStyle name="Normal 7 2 2 2 3" xfId="2949" xr:uid="{00000000-0005-0000-0000-0000B7130000}"/>
    <cellStyle name="Normal 7 2 2 2 3 2" xfId="6268" xr:uid="{00000000-0005-0000-0000-0000B8130000}"/>
    <cellStyle name="Normal 7 2 2 2 4" xfId="4372" xr:uid="{00000000-0005-0000-0000-0000B9130000}"/>
    <cellStyle name="Normal 7 2 2 3" xfId="691" xr:uid="{00000000-0005-0000-0000-0000BA130000}"/>
    <cellStyle name="Normal 7 2 2 3 2" xfId="2950" xr:uid="{00000000-0005-0000-0000-0000BB130000}"/>
    <cellStyle name="Normal 7 2 2 3 2 2" xfId="6269" xr:uid="{00000000-0005-0000-0000-0000BC130000}"/>
    <cellStyle name="Normal 7 2 2 3 3" xfId="4549" xr:uid="{00000000-0005-0000-0000-0000BD130000}"/>
    <cellStyle name="Normal 7 2 2 4" xfId="2951" xr:uid="{00000000-0005-0000-0000-0000BE130000}"/>
    <cellStyle name="Normal 7 2 2 4 2" xfId="6270" xr:uid="{00000000-0005-0000-0000-0000BF130000}"/>
    <cellStyle name="Normal 7 2 2 5" xfId="4330" xr:uid="{00000000-0005-0000-0000-0000C0130000}"/>
    <cellStyle name="Normal 7 2 3" xfId="325" xr:uid="{00000000-0005-0000-0000-0000C1130000}"/>
    <cellStyle name="Normal 7 2 3 2" xfId="732" xr:uid="{00000000-0005-0000-0000-0000C2130000}"/>
    <cellStyle name="Normal 7 2 3 2 2" xfId="2952" xr:uid="{00000000-0005-0000-0000-0000C3130000}"/>
    <cellStyle name="Normal 7 2 3 2 2 2" xfId="2953" xr:uid="{00000000-0005-0000-0000-0000C4130000}"/>
    <cellStyle name="Normal 7 2 3 2 2 2 2" xfId="6272" xr:uid="{00000000-0005-0000-0000-0000C5130000}"/>
    <cellStyle name="Normal 7 2 3 2 2 3" xfId="6271" xr:uid="{00000000-0005-0000-0000-0000C6130000}"/>
    <cellStyle name="Normal 7 2 3 2 3" xfId="2954" xr:uid="{00000000-0005-0000-0000-0000C7130000}"/>
    <cellStyle name="Normal 7 2 3 2 3 2" xfId="6273" xr:uid="{00000000-0005-0000-0000-0000C8130000}"/>
    <cellStyle name="Normal 7 2 3 2 4" xfId="4590" xr:uid="{00000000-0005-0000-0000-0000C9130000}"/>
    <cellStyle name="Normal 7 2 3 3" xfId="2955" xr:uid="{00000000-0005-0000-0000-0000CA130000}"/>
    <cellStyle name="Normal 7 2 3 3 2" xfId="2956" xr:uid="{00000000-0005-0000-0000-0000CB130000}"/>
    <cellStyle name="Normal 7 2 3 3 2 2" xfId="6275" xr:uid="{00000000-0005-0000-0000-0000CC130000}"/>
    <cellStyle name="Normal 7 2 3 3 3" xfId="6274" xr:uid="{00000000-0005-0000-0000-0000CD130000}"/>
    <cellStyle name="Normal 7 2 3 4" xfId="2957" xr:uid="{00000000-0005-0000-0000-0000CE130000}"/>
    <cellStyle name="Normal 7 2 3 4 2" xfId="6276" xr:uid="{00000000-0005-0000-0000-0000CF130000}"/>
    <cellStyle name="Normal 7 2 3 5" xfId="4371" xr:uid="{00000000-0005-0000-0000-0000D0130000}"/>
    <cellStyle name="Normal 7 2 4" xfId="378" xr:uid="{00000000-0005-0000-0000-0000D1130000}"/>
    <cellStyle name="Normal 7 2 4 2" xfId="767" xr:uid="{00000000-0005-0000-0000-0000D2130000}"/>
    <cellStyle name="Normal 7 2 4 2 2" xfId="2958" xr:uid="{00000000-0005-0000-0000-0000D3130000}"/>
    <cellStyle name="Normal 7 2 4 2 2 2" xfId="2959" xr:uid="{00000000-0005-0000-0000-0000D4130000}"/>
    <cellStyle name="Normal 7 2 4 2 2 2 2" xfId="6278" xr:uid="{00000000-0005-0000-0000-0000D5130000}"/>
    <cellStyle name="Normal 7 2 4 2 2 3" xfId="6277" xr:uid="{00000000-0005-0000-0000-0000D6130000}"/>
    <cellStyle name="Normal 7 2 4 2 3" xfId="2960" xr:uid="{00000000-0005-0000-0000-0000D7130000}"/>
    <cellStyle name="Normal 7 2 4 2 3 2" xfId="6279" xr:uid="{00000000-0005-0000-0000-0000D8130000}"/>
    <cellStyle name="Normal 7 2 4 2 4" xfId="4625" xr:uid="{00000000-0005-0000-0000-0000D9130000}"/>
    <cellStyle name="Normal 7 2 4 3" xfId="2961" xr:uid="{00000000-0005-0000-0000-0000DA130000}"/>
    <cellStyle name="Normal 7 2 4 3 2" xfId="2962" xr:uid="{00000000-0005-0000-0000-0000DB130000}"/>
    <cellStyle name="Normal 7 2 4 3 2 2" xfId="6281" xr:uid="{00000000-0005-0000-0000-0000DC130000}"/>
    <cellStyle name="Normal 7 2 4 3 3" xfId="6280" xr:uid="{00000000-0005-0000-0000-0000DD130000}"/>
    <cellStyle name="Normal 7 2 4 4" xfId="2963" xr:uid="{00000000-0005-0000-0000-0000DE130000}"/>
    <cellStyle name="Normal 7 2 4 4 2" xfId="6282" xr:uid="{00000000-0005-0000-0000-0000DF130000}"/>
    <cellStyle name="Normal 7 2 4 5" xfId="4415" xr:uid="{00000000-0005-0000-0000-0000E0130000}"/>
    <cellStyle name="Normal 7 2 5" xfId="661" xr:uid="{00000000-0005-0000-0000-0000E1130000}"/>
    <cellStyle name="Normal 7 2 5 2" xfId="2964" xr:uid="{00000000-0005-0000-0000-0000E2130000}"/>
    <cellStyle name="Normal 7 2 5 2 2" xfId="2965" xr:uid="{00000000-0005-0000-0000-0000E3130000}"/>
    <cellStyle name="Normal 7 2 5 2 2 2" xfId="2966" xr:uid="{00000000-0005-0000-0000-0000E4130000}"/>
    <cellStyle name="Normal 7 2 5 2 2 2 2" xfId="6285" xr:uid="{00000000-0005-0000-0000-0000E5130000}"/>
    <cellStyle name="Normal 7 2 5 2 2 3" xfId="6284" xr:uid="{00000000-0005-0000-0000-0000E6130000}"/>
    <cellStyle name="Normal 7 2 5 2 3" xfId="2967" xr:uid="{00000000-0005-0000-0000-0000E7130000}"/>
    <cellStyle name="Normal 7 2 5 2 3 2" xfId="6286" xr:uid="{00000000-0005-0000-0000-0000E8130000}"/>
    <cellStyle name="Normal 7 2 5 2 4" xfId="6283" xr:uid="{00000000-0005-0000-0000-0000E9130000}"/>
    <cellStyle name="Normal 7 2 5 3" xfId="2968" xr:uid="{00000000-0005-0000-0000-0000EA130000}"/>
    <cellStyle name="Normal 7 2 5 3 2" xfId="2969" xr:uid="{00000000-0005-0000-0000-0000EB130000}"/>
    <cellStyle name="Normal 7 2 5 3 2 2" xfId="6288" xr:uid="{00000000-0005-0000-0000-0000EC130000}"/>
    <cellStyle name="Normal 7 2 5 3 3" xfId="6287" xr:uid="{00000000-0005-0000-0000-0000ED130000}"/>
    <cellStyle name="Normal 7 2 5 4" xfId="2970" xr:uid="{00000000-0005-0000-0000-0000EE130000}"/>
    <cellStyle name="Normal 7 2 5 4 2" xfId="6289" xr:uid="{00000000-0005-0000-0000-0000EF130000}"/>
    <cellStyle name="Normal 7 2 5 5" xfId="4519" xr:uid="{00000000-0005-0000-0000-0000F0130000}"/>
    <cellStyle name="Normal 7 2 6" xfId="2971" xr:uid="{00000000-0005-0000-0000-0000F1130000}"/>
    <cellStyle name="Normal 7 2 6 2" xfId="2972" xr:uid="{00000000-0005-0000-0000-0000F2130000}"/>
    <cellStyle name="Normal 7 2 6 2 2" xfId="2973" xr:uid="{00000000-0005-0000-0000-0000F3130000}"/>
    <cellStyle name="Normal 7 2 6 2 2 2" xfId="2974" xr:uid="{00000000-0005-0000-0000-0000F4130000}"/>
    <cellStyle name="Normal 7 2 6 2 2 2 2" xfId="6293" xr:uid="{00000000-0005-0000-0000-0000F5130000}"/>
    <cellStyle name="Normal 7 2 6 2 2 3" xfId="6292" xr:uid="{00000000-0005-0000-0000-0000F6130000}"/>
    <cellStyle name="Normal 7 2 6 2 3" xfId="2975" xr:uid="{00000000-0005-0000-0000-0000F7130000}"/>
    <cellStyle name="Normal 7 2 6 2 3 2" xfId="6294" xr:uid="{00000000-0005-0000-0000-0000F8130000}"/>
    <cellStyle name="Normal 7 2 6 2 4" xfId="6291" xr:uid="{00000000-0005-0000-0000-0000F9130000}"/>
    <cellStyle name="Normal 7 2 6 3" xfId="2976" xr:uid="{00000000-0005-0000-0000-0000FA130000}"/>
    <cellStyle name="Normal 7 2 6 3 2" xfId="2977" xr:uid="{00000000-0005-0000-0000-0000FB130000}"/>
    <cellStyle name="Normal 7 2 6 3 2 2" xfId="6296" xr:uid="{00000000-0005-0000-0000-0000FC130000}"/>
    <cellStyle name="Normal 7 2 6 3 3" xfId="6295" xr:uid="{00000000-0005-0000-0000-0000FD130000}"/>
    <cellStyle name="Normal 7 2 6 4" xfId="2978" xr:uid="{00000000-0005-0000-0000-0000FE130000}"/>
    <cellStyle name="Normal 7 2 6 4 2" xfId="6297" xr:uid="{00000000-0005-0000-0000-0000FF130000}"/>
    <cellStyle name="Normal 7 2 6 5" xfId="6290" xr:uid="{00000000-0005-0000-0000-000000140000}"/>
    <cellStyle name="Normal 7 2 7" xfId="2979" xr:uid="{00000000-0005-0000-0000-000001140000}"/>
    <cellStyle name="Normal 7 2 7 2" xfId="2980" xr:uid="{00000000-0005-0000-0000-000002140000}"/>
    <cellStyle name="Normal 7 2 7 2 2" xfId="2981" xr:uid="{00000000-0005-0000-0000-000003140000}"/>
    <cellStyle name="Normal 7 2 7 2 2 2" xfId="2982" xr:uid="{00000000-0005-0000-0000-000004140000}"/>
    <cellStyle name="Normal 7 2 7 2 2 2 2" xfId="6301" xr:uid="{00000000-0005-0000-0000-000005140000}"/>
    <cellStyle name="Normal 7 2 7 2 2 3" xfId="6300" xr:uid="{00000000-0005-0000-0000-000006140000}"/>
    <cellStyle name="Normal 7 2 7 2 3" xfId="2983" xr:uid="{00000000-0005-0000-0000-000007140000}"/>
    <cellStyle name="Normal 7 2 7 2 3 2" xfId="6302" xr:uid="{00000000-0005-0000-0000-000008140000}"/>
    <cellStyle name="Normal 7 2 7 2 4" xfId="6299" xr:uid="{00000000-0005-0000-0000-000009140000}"/>
    <cellStyle name="Normal 7 2 7 3" xfId="2984" xr:uid="{00000000-0005-0000-0000-00000A140000}"/>
    <cellStyle name="Normal 7 2 7 3 2" xfId="2985" xr:uid="{00000000-0005-0000-0000-00000B140000}"/>
    <cellStyle name="Normal 7 2 7 3 2 2" xfId="6304" xr:uid="{00000000-0005-0000-0000-00000C140000}"/>
    <cellStyle name="Normal 7 2 7 3 3" xfId="6303" xr:uid="{00000000-0005-0000-0000-00000D140000}"/>
    <cellStyle name="Normal 7 2 7 4" xfId="2986" xr:uid="{00000000-0005-0000-0000-00000E140000}"/>
    <cellStyle name="Normal 7 2 7 4 2" xfId="6305" xr:uid="{00000000-0005-0000-0000-00000F140000}"/>
    <cellStyle name="Normal 7 2 7 5" xfId="6298" xr:uid="{00000000-0005-0000-0000-000010140000}"/>
    <cellStyle name="Normal 7 2 8" xfId="2987" xr:uid="{00000000-0005-0000-0000-000011140000}"/>
    <cellStyle name="Normal 7 2 8 2" xfId="2988" xr:uid="{00000000-0005-0000-0000-000012140000}"/>
    <cellStyle name="Normal 7 2 8 2 2" xfId="2989" xr:uid="{00000000-0005-0000-0000-000013140000}"/>
    <cellStyle name="Normal 7 2 8 2 2 2" xfId="6308" xr:uid="{00000000-0005-0000-0000-000014140000}"/>
    <cellStyle name="Normal 7 2 8 2 3" xfId="6307" xr:uid="{00000000-0005-0000-0000-000015140000}"/>
    <cellStyle name="Normal 7 2 8 3" xfId="2990" xr:uid="{00000000-0005-0000-0000-000016140000}"/>
    <cellStyle name="Normal 7 2 8 3 2" xfId="6309" xr:uid="{00000000-0005-0000-0000-000017140000}"/>
    <cellStyle name="Normal 7 2 8 4" xfId="6306" xr:uid="{00000000-0005-0000-0000-000018140000}"/>
    <cellStyle name="Normal 7 2 9" xfId="2991" xr:uid="{00000000-0005-0000-0000-000019140000}"/>
    <cellStyle name="Normal 7 2 9 2" xfId="2992" xr:uid="{00000000-0005-0000-0000-00001A140000}"/>
    <cellStyle name="Normal 7 2 9 2 2" xfId="6311" xr:uid="{00000000-0005-0000-0000-00001B140000}"/>
    <cellStyle name="Normal 7 2 9 3" xfId="6310" xr:uid="{00000000-0005-0000-0000-00001C140000}"/>
    <cellStyle name="Normal 7 3" xfId="271" xr:uid="{00000000-0005-0000-0000-00001D140000}"/>
    <cellStyle name="Normal 7 3 2" xfId="327" xr:uid="{00000000-0005-0000-0000-00001E140000}"/>
    <cellStyle name="Normal 7 3 2 2" xfId="734" xr:uid="{00000000-0005-0000-0000-00001F140000}"/>
    <cellStyle name="Normal 7 3 2 2 2" xfId="2993" xr:uid="{00000000-0005-0000-0000-000020140000}"/>
    <cellStyle name="Normal 7 3 2 2 2 2" xfId="6312" xr:uid="{00000000-0005-0000-0000-000021140000}"/>
    <cellStyle name="Normal 7 3 2 2 3" xfId="4592" xr:uid="{00000000-0005-0000-0000-000022140000}"/>
    <cellStyle name="Normal 7 3 2 3" xfId="2994" xr:uid="{00000000-0005-0000-0000-000023140000}"/>
    <cellStyle name="Normal 7 3 2 3 2" xfId="6313" xr:uid="{00000000-0005-0000-0000-000024140000}"/>
    <cellStyle name="Normal 7 3 2 4" xfId="4373" xr:uid="{00000000-0005-0000-0000-000025140000}"/>
    <cellStyle name="Normal 7 3 3" xfId="678" xr:uid="{00000000-0005-0000-0000-000026140000}"/>
    <cellStyle name="Normal 7 3 3 2" xfId="2995" xr:uid="{00000000-0005-0000-0000-000027140000}"/>
    <cellStyle name="Normal 7 3 3 2 2" xfId="6314" xr:uid="{00000000-0005-0000-0000-000028140000}"/>
    <cellStyle name="Normal 7 3 3 3" xfId="4536" xr:uid="{00000000-0005-0000-0000-000029140000}"/>
    <cellStyle name="Normal 7 3 4" xfId="2996" xr:uid="{00000000-0005-0000-0000-00002A140000}"/>
    <cellStyle name="Normal 7 3 4 2" xfId="6315" xr:uid="{00000000-0005-0000-0000-00002B140000}"/>
    <cellStyle name="Normal 7 3 5" xfId="4317" xr:uid="{00000000-0005-0000-0000-00002C140000}"/>
    <cellStyle name="Normal 7 4" xfId="324" xr:uid="{00000000-0005-0000-0000-00002D140000}"/>
    <cellStyle name="Normal 7 4 2" xfId="731" xr:uid="{00000000-0005-0000-0000-00002E140000}"/>
    <cellStyle name="Normal 7 4 2 2" xfId="2997" xr:uid="{00000000-0005-0000-0000-00002F140000}"/>
    <cellStyle name="Normal 7 4 2 2 2" xfId="2998" xr:uid="{00000000-0005-0000-0000-000030140000}"/>
    <cellStyle name="Normal 7 4 2 2 2 2" xfId="6317" xr:uid="{00000000-0005-0000-0000-000031140000}"/>
    <cellStyle name="Normal 7 4 2 2 3" xfId="6316" xr:uid="{00000000-0005-0000-0000-000032140000}"/>
    <cellStyle name="Normal 7 4 2 3" xfId="2999" xr:uid="{00000000-0005-0000-0000-000033140000}"/>
    <cellStyle name="Normal 7 4 2 3 2" xfId="6318" xr:uid="{00000000-0005-0000-0000-000034140000}"/>
    <cellStyle name="Normal 7 4 2 4" xfId="4589" xr:uid="{00000000-0005-0000-0000-000035140000}"/>
    <cellStyle name="Normal 7 4 3" xfId="3000" xr:uid="{00000000-0005-0000-0000-000036140000}"/>
    <cellStyle name="Normal 7 4 3 2" xfId="3001" xr:uid="{00000000-0005-0000-0000-000037140000}"/>
    <cellStyle name="Normal 7 4 3 2 2" xfId="6320" xr:uid="{00000000-0005-0000-0000-000038140000}"/>
    <cellStyle name="Normal 7 4 3 3" xfId="6319" xr:uid="{00000000-0005-0000-0000-000039140000}"/>
    <cellStyle name="Normal 7 4 4" xfId="3002" xr:uid="{00000000-0005-0000-0000-00003A140000}"/>
    <cellStyle name="Normal 7 4 4 2" xfId="6321" xr:uid="{00000000-0005-0000-0000-00003B140000}"/>
    <cellStyle name="Normal 7 4 5" xfId="4370" xr:uid="{00000000-0005-0000-0000-00003C140000}"/>
    <cellStyle name="Normal 7 5" xfId="377" xr:uid="{00000000-0005-0000-0000-00003D140000}"/>
    <cellStyle name="Normal 7 5 2" xfId="766" xr:uid="{00000000-0005-0000-0000-00003E140000}"/>
    <cellStyle name="Normal 7 5 2 2" xfId="3003" xr:uid="{00000000-0005-0000-0000-00003F140000}"/>
    <cellStyle name="Normal 7 5 2 2 2" xfId="3004" xr:uid="{00000000-0005-0000-0000-000040140000}"/>
    <cellStyle name="Normal 7 5 2 2 2 2" xfId="6323" xr:uid="{00000000-0005-0000-0000-000041140000}"/>
    <cellStyle name="Normal 7 5 2 2 3" xfId="6322" xr:uid="{00000000-0005-0000-0000-000042140000}"/>
    <cellStyle name="Normal 7 5 2 3" xfId="3005" xr:uid="{00000000-0005-0000-0000-000043140000}"/>
    <cellStyle name="Normal 7 5 2 3 2" xfId="6324" xr:uid="{00000000-0005-0000-0000-000044140000}"/>
    <cellStyle name="Normal 7 5 2 4" xfId="4624" xr:uid="{00000000-0005-0000-0000-000045140000}"/>
    <cellStyle name="Normal 7 5 3" xfId="3006" xr:uid="{00000000-0005-0000-0000-000046140000}"/>
    <cellStyle name="Normal 7 5 3 2" xfId="3007" xr:uid="{00000000-0005-0000-0000-000047140000}"/>
    <cellStyle name="Normal 7 5 3 2 2" xfId="6326" xr:uid="{00000000-0005-0000-0000-000048140000}"/>
    <cellStyle name="Normal 7 5 3 3" xfId="6325" xr:uid="{00000000-0005-0000-0000-000049140000}"/>
    <cellStyle name="Normal 7 5 4" xfId="3008" xr:uid="{00000000-0005-0000-0000-00004A140000}"/>
    <cellStyle name="Normal 7 5 4 2" xfId="6327" xr:uid="{00000000-0005-0000-0000-00004B140000}"/>
    <cellStyle name="Normal 7 5 5" xfId="4414" xr:uid="{00000000-0005-0000-0000-00004C140000}"/>
    <cellStyle name="Normal 7 6" xfId="633" xr:uid="{00000000-0005-0000-0000-00004D140000}"/>
    <cellStyle name="Normal 7 6 2" xfId="804" xr:uid="{00000000-0005-0000-0000-00004E140000}"/>
    <cellStyle name="Normal 7 6 2 2" xfId="3009" xr:uid="{00000000-0005-0000-0000-00004F140000}"/>
    <cellStyle name="Normal 7 6 2 2 2" xfId="3010" xr:uid="{00000000-0005-0000-0000-000050140000}"/>
    <cellStyle name="Normal 7 6 2 2 2 2" xfId="6329" xr:uid="{00000000-0005-0000-0000-000051140000}"/>
    <cellStyle name="Normal 7 6 2 2 3" xfId="6328" xr:uid="{00000000-0005-0000-0000-000052140000}"/>
    <cellStyle name="Normal 7 6 2 3" xfId="3011" xr:uid="{00000000-0005-0000-0000-000053140000}"/>
    <cellStyle name="Normal 7 6 2 3 2" xfId="6330" xr:uid="{00000000-0005-0000-0000-000054140000}"/>
    <cellStyle name="Normal 7 6 2 4" xfId="4661" xr:uid="{00000000-0005-0000-0000-000055140000}"/>
    <cellStyle name="Normal 7 6 3" xfId="3012" xr:uid="{00000000-0005-0000-0000-000056140000}"/>
    <cellStyle name="Normal 7 6 3 2" xfId="3013" xr:uid="{00000000-0005-0000-0000-000057140000}"/>
    <cellStyle name="Normal 7 6 3 2 2" xfId="6332" xr:uid="{00000000-0005-0000-0000-000058140000}"/>
    <cellStyle name="Normal 7 6 3 3" xfId="6331" xr:uid="{00000000-0005-0000-0000-000059140000}"/>
    <cellStyle name="Normal 7 6 4" xfId="3014" xr:uid="{00000000-0005-0000-0000-00005A140000}"/>
    <cellStyle name="Normal 7 6 4 2" xfId="6333" xr:uid="{00000000-0005-0000-0000-00005B140000}"/>
    <cellStyle name="Normal 7 6 5" xfId="4492" xr:uid="{00000000-0005-0000-0000-00005C140000}"/>
    <cellStyle name="Normal 7 7" xfId="648" xr:uid="{00000000-0005-0000-0000-00005D140000}"/>
    <cellStyle name="Normal 7 7 2" xfId="3015" xr:uid="{00000000-0005-0000-0000-00005E140000}"/>
    <cellStyle name="Normal 7 7 2 2" xfId="3016" xr:uid="{00000000-0005-0000-0000-00005F140000}"/>
    <cellStyle name="Normal 7 7 2 2 2" xfId="3017" xr:uid="{00000000-0005-0000-0000-000060140000}"/>
    <cellStyle name="Normal 7 7 2 2 2 2" xfId="6336" xr:uid="{00000000-0005-0000-0000-000061140000}"/>
    <cellStyle name="Normal 7 7 2 2 3" xfId="6335" xr:uid="{00000000-0005-0000-0000-000062140000}"/>
    <cellStyle name="Normal 7 7 2 3" xfId="3018" xr:uid="{00000000-0005-0000-0000-000063140000}"/>
    <cellStyle name="Normal 7 7 2 3 2" xfId="6337" xr:uid="{00000000-0005-0000-0000-000064140000}"/>
    <cellStyle name="Normal 7 7 2 4" xfId="6334" xr:uid="{00000000-0005-0000-0000-000065140000}"/>
    <cellStyle name="Normal 7 7 3" xfId="3019" xr:uid="{00000000-0005-0000-0000-000066140000}"/>
    <cellStyle name="Normal 7 7 3 2" xfId="3020" xr:uid="{00000000-0005-0000-0000-000067140000}"/>
    <cellStyle name="Normal 7 7 3 2 2" xfId="6339" xr:uid="{00000000-0005-0000-0000-000068140000}"/>
    <cellStyle name="Normal 7 7 3 3" xfId="6338" xr:uid="{00000000-0005-0000-0000-000069140000}"/>
    <cellStyle name="Normal 7 7 4" xfId="3021" xr:uid="{00000000-0005-0000-0000-00006A140000}"/>
    <cellStyle name="Normal 7 7 4 2" xfId="6340" xr:uid="{00000000-0005-0000-0000-00006B140000}"/>
    <cellStyle name="Normal 7 7 5" xfId="4506" xr:uid="{00000000-0005-0000-0000-00006C140000}"/>
    <cellStyle name="Normal 7 8" xfId="3022" xr:uid="{00000000-0005-0000-0000-00006D140000}"/>
    <cellStyle name="Normal 7 8 2" xfId="3023" xr:uid="{00000000-0005-0000-0000-00006E140000}"/>
    <cellStyle name="Normal 7 8 2 2" xfId="3024" xr:uid="{00000000-0005-0000-0000-00006F140000}"/>
    <cellStyle name="Normal 7 8 2 2 2" xfId="3025" xr:uid="{00000000-0005-0000-0000-000070140000}"/>
    <cellStyle name="Normal 7 8 2 2 2 2" xfId="6344" xr:uid="{00000000-0005-0000-0000-000071140000}"/>
    <cellStyle name="Normal 7 8 2 2 3" xfId="6343" xr:uid="{00000000-0005-0000-0000-000072140000}"/>
    <cellStyle name="Normal 7 8 2 3" xfId="3026" xr:uid="{00000000-0005-0000-0000-000073140000}"/>
    <cellStyle name="Normal 7 8 2 3 2" xfId="6345" xr:uid="{00000000-0005-0000-0000-000074140000}"/>
    <cellStyle name="Normal 7 8 2 4" xfId="6342" xr:uid="{00000000-0005-0000-0000-000075140000}"/>
    <cellStyle name="Normal 7 8 3" xfId="3027" xr:uid="{00000000-0005-0000-0000-000076140000}"/>
    <cellStyle name="Normal 7 8 3 2" xfId="3028" xr:uid="{00000000-0005-0000-0000-000077140000}"/>
    <cellStyle name="Normal 7 8 3 2 2" xfId="6347" xr:uid="{00000000-0005-0000-0000-000078140000}"/>
    <cellStyle name="Normal 7 8 3 3" xfId="6346" xr:uid="{00000000-0005-0000-0000-000079140000}"/>
    <cellStyle name="Normal 7 8 4" xfId="3029" xr:uid="{00000000-0005-0000-0000-00007A140000}"/>
    <cellStyle name="Normal 7 8 4 2" xfId="6348" xr:uid="{00000000-0005-0000-0000-00007B140000}"/>
    <cellStyle name="Normal 7 8 5" xfId="6341" xr:uid="{00000000-0005-0000-0000-00007C140000}"/>
    <cellStyle name="Normal 7 9" xfId="3030" xr:uid="{00000000-0005-0000-0000-00007D140000}"/>
    <cellStyle name="Normal 7 9 2" xfId="3031" xr:uid="{00000000-0005-0000-0000-00007E140000}"/>
    <cellStyle name="Normal 7 9 2 2" xfId="3032" xr:uid="{00000000-0005-0000-0000-00007F140000}"/>
    <cellStyle name="Normal 7 9 2 2 2" xfId="6351" xr:uid="{00000000-0005-0000-0000-000080140000}"/>
    <cellStyle name="Normal 7 9 2 3" xfId="6350" xr:uid="{00000000-0005-0000-0000-000081140000}"/>
    <cellStyle name="Normal 7 9 3" xfId="3033" xr:uid="{00000000-0005-0000-0000-000082140000}"/>
    <cellStyle name="Normal 7 9 3 2" xfId="6352" xr:uid="{00000000-0005-0000-0000-000083140000}"/>
    <cellStyle name="Normal 7 9 4" xfId="6349" xr:uid="{00000000-0005-0000-0000-000084140000}"/>
    <cellStyle name="Normal 7_ARTURO SSMC110113xls" xfId="3034" xr:uid="{00000000-0005-0000-0000-000085140000}"/>
    <cellStyle name="Normal 70" xfId="3035" xr:uid="{00000000-0005-0000-0000-000086140000}"/>
    <cellStyle name="Normal 71" xfId="3036" xr:uid="{00000000-0005-0000-0000-000087140000}"/>
    <cellStyle name="Normal 72" xfId="3037" xr:uid="{00000000-0005-0000-0000-000088140000}"/>
    <cellStyle name="Normal 73" xfId="3038" xr:uid="{00000000-0005-0000-0000-000089140000}"/>
    <cellStyle name="Normal 74" xfId="3039" xr:uid="{00000000-0005-0000-0000-00008A140000}"/>
    <cellStyle name="Normal 75" xfId="3040" xr:uid="{00000000-0005-0000-0000-00008B140000}"/>
    <cellStyle name="Normal 76" xfId="3041" xr:uid="{00000000-0005-0000-0000-00008C140000}"/>
    <cellStyle name="Normal 77" xfId="3042" xr:uid="{00000000-0005-0000-0000-00008D140000}"/>
    <cellStyle name="Normal 78" xfId="3043" xr:uid="{00000000-0005-0000-0000-00008E140000}"/>
    <cellStyle name="Normal 79" xfId="3044" xr:uid="{00000000-0005-0000-0000-00008F140000}"/>
    <cellStyle name="Normal 8" xfId="67" xr:uid="{00000000-0005-0000-0000-000090140000}"/>
    <cellStyle name="Normal 8 2" xfId="202" xr:uid="{00000000-0005-0000-0000-000091140000}"/>
    <cellStyle name="Normal 8 2 10" xfId="3045" xr:uid="{00000000-0005-0000-0000-000092140000}"/>
    <cellStyle name="Normal 8 2 10 2" xfId="6353" xr:uid="{00000000-0005-0000-0000-000093140000}"/>
    <cellStyle name="Normal 8 2 11" xfId="3961" xr:uid="{00000000-0005-0000-0000-000094140000}"/>
    <cellStyle name="Normal 8 2 12" xfId="4292" xr:uid="{00000000-0005-0000-0000-000095140000}"/>
    <cellStyle name="Normal 8 2 2" xfId="285" xr:uid="{00000000-0005-0000-0000-000096140000}"/>
    <cellStyle name="Normal 8 2 2 2" xfId="330" xr:uid="{00000000-0005-0000-0000-000097140000}"/>
    <cellStyle name="Normal 8 2 2 2 2" xfId="737" xr:uid="{00000000-0005-0000-0000-000098140000}"/>
    <cellStyle name="Normal 8 2 2 2 2 2" xfId="3046" xr:uid="{00000000-0005-0000-0000-000099140000}"/>
    <cellStyle name="Normal 8 2 2 2 2 2 2" xfId="6354" xr:uid="{00000000-0005-0000-0000-00009A140000}"/>
    <cellStyle name="Normal 8 2 2 2 2 3" xfId="4595" xr:uid="{00000000-0005-0000-0000-00009B140000}"/>
    <cellStyle name="Normal 8 2 2 2 3" xfId="3047" xr:uid="{00000000-0005-0000-0000-00009C140000}"/>
    <cellStyle name="Normal 8 2 2 2 3 2" xfId="6355" xr:uid="{00000000-0005-0000-0000-00009D140000}"/>
    <cellStyle name="Normal 8 2 2 2 4" xfId="4376" xr:uid="{00000000-0005-0000-0000-00009E140000}"/>
    <cellStyle name="Normal 8 2 2 3" xfId="692" xr:uid="{00000000-0005-0000-0000-00009F140000}"/>
    <cellStyle name="Normal 8 2 2 3 2" xfId="3048" xr:uid="{00000000-0005-0000-0000-0000A0140000}"/>
    <cellStyle name="Normal 8 2 2 3 2 2" xfId="6356" xr:uid="{00000000-0005-0000-0000-0000A1140000}"/>
    <cellStyle name="Normal 8 2 2 3 3" xfId="4550" xr:uid="{00000000-0005-0000-0000-0000A2140000}"/>
    <cellStyle name="Normal 8 2 2 4" xfId="3049" xr:uid="{00000000-0005-0000-0000-0000A3140000}"/>
    <cellStyle name="Normal 8 2 2 4 2" xfId="6357" xr:uid="{00000000-0005-0000-0000-0000A4140000}"/>
    <cellStyle name="Normal 8 2 2 5" xfId="4331" xr:uid="{00000000-0005-0000-0000-0000A5140000}"/>
    <cellStyle name="Normal 8 2 3" xfId="329" xr:uid="{00000000-0005-0000-0000-0000A6140000}"/>
    <cellStyle name="Normal 8 2 3 2" xfId="736" xr:uid="{00000000-0005-0000-0000-0000A7140000}"/>
    <cellStyle name="Normal 8 2 3 2 2" xfId="3050" xr:uid="{00000000-0005-0000-0000-0000A8140000}"/>
    <cellStyle name="Normal 8 2 3 2 2 2" xfId="3051" xr:uid="{00000000-0005-0000-0000-0000A9140000}"/>
    <cellStyle name="Normal 8 2 3 2 2 2 2" xfId="6359" xr:uid="{00000000-0005-0000-0000-0000AA140000}"/>
    <cellStyle name="Normal 8 2 3 2 2 3" xfId="6358" xr:uid="{00000000-0005-0000-0000-0000AB140000}"/>
    <cellStyle name="Normal 8 2 3 2 3" xfId="3052" xr:uid="{00000000-0005-0000-0000-0000AC140000}"/>
    <cellStyle name="Normal 8 2 3 2 3 2" xfId="6360" xr:uid="{00000000-0005-0000-0000-0000AD140000}"/>
    <cellStyle name="Normal 8 2 3 2 4" xfId="4594" xr:uid="{00000000-0005-0000-0000-0000AE140000}"/>
    <cellStyle name="Normal 8 2 3 3" xfId="3053" xr:uid="{00000000-0005-0000-0000-0000AF140000}"/>
    <cellStyle name="Normal 8 2 3 3 2" xfId="3054" xr:uid="{00000000-0005-0000-0000-0000B0140000}"/>
    <cellStyle name="Normal 8 2 3 3 2 2" xfId="6362" xr:uid="{00000000-0005-0000-0000-0000B1140000}"/>
    <cellStyle name="Normal 8 2 3 3 3" xfId="6361" xr:uid="{00000000-0005-0000-0000-0000B2140000}"/>
    <cellStyle name="Normal 8 2 3 4" xfId="3055" xr:uid="{00000000-0005-0000-0000-0000B3140000}"/>
    <cellStyle name="Normal 8 2 3 4 2" xfId="6363" xr:uid="{00000000-0005-0000-0000-0000B4140000}"/>
    <cellStyle name="Normal 8 2 3 5" xfId="4375" xr:uid="{00000000-0005-0000-0000-0000B5140000}"/>
    <cellStyle name="Normal 8 2 4" xfId="380" xr:uid="{00000000-0005-0000-0000-0000B6140000}"/>
    <cellStyle name="Normal 8 2 4 2" xfId="768" xr:uid="{00000000-0005-0000-0000-0000B7140000}"/>
    <cellStyle name="Normal 8 2 4 2 2" xfId="3056" xr:uid="{00000000-0005-0000-0000-0000B8140000}"/>
    <cellStyle name="Normal 8 2 4 2 2 2" xfId="3057" xr:uid="{00000000-0005-0000-0000-0000B9140000}"/>
    <cellStyle name="Normal 8 2 4 2 2 2 2" xfId="6365" xr:uid="{00000000-0005-0000-0000-0000BA140000}"/>
    <cellStyle name="Normal 8 2 4 2 2 3" xfId="6364" xr:uid="{00000000-0005-0000-0000-0000BB140000}"/>
    <cellStyle name="Normal 8 2 4 2 3" xfId="3058" xr:uid="{00000000-0005-0000-0000-0000BC140000}"/>
    <cellStyle name="Normal 8 2 4 2 3 2" xfId="6366" xr:uid="{00000000-0005-0000-0000-0000BD140000}"/>
    <cellStyle name="Normal 8 2 4 2 4" xfId="4626" xr:uid="{00000000-0005-0000-0000-0000BE140000}"/>
    <cellStyle name="Normal 8 2 4 3" xfId="3059" xr:uid="{00000000-0005-0000-0000-0000BF140000}"/>
    <cellStyle name="Normal 8 2 4 3 2" xfId="3060" xr:uid="{00000000-0005-0000-0000-0000C0140000}"/>
    <cellStyle name="Normal 8 2 4 3 2 2" xfId="6368" xr:uid="{00000000-0005-0000-0000-0000C1140000}"/>
    <cellStyle name="Normal 8 2 4 3 3" xfId="6367" xr:uid="{00000000-0005-0000-0000-0000C2140000}"/>
    <cellStyle name="Normal 8 2 4 4" xfId="3061" xr:uid="{00000000-0005-0000-0000-0000C3140000}"/>
    <cellStyle name="Normal 8 2 4 4 2" xfId="6369" xr:uid="{00000000-0005-0000-0000-0000C4140000}"/>
    <cellStyle name="Normal 8 2 4 5" xfId="4416" xr:uid="{00000000-0005-0000-0000-0000C5140000}"/>
    <cellStyle name="Normal 8 2 5" xfId="662" xr:uid="{00000000-0005-0000-0000-0000C6140000}"/>
    <cellStyle name="Normal 8 2 5 2" xfId="3062" xr:uid="{00000000-0005-0000-0000-0000C7140000}"/>
    <cellStyle name="Normal 8 2 5 2 2" xfId="3063" xr:uid="{00000000-0005-0000-0000-0000C8140000}"/>
    <cellStyle name="Normal 8 2 5 2 2 2" xfId="3064" xr:uid="{00000000-0005-0000-0000-0000C9140000}"/>
    <cellStyle name="Normal 8 2 5 2 2 2 2" xfId="6372" xr:uid="{00000000-0005-0000-0000-0000CA140000}"/>
    <cellStyle name="Normal 8 2 5 2 2 3" xfId="6371" xr:uid="{00000000-0005-0000-0000-0000CB140000}"/>
    <cellStyle name="Normal 8 2 5 2 3" xfId="3065" xr:uid="{00000000-0005-0000-0000-0000CC140000}"/>
    <cellStyle name="Normal 8 2 5 2 3 2" xfId="6373" xr:uid="{00000000-0005-0000-0000-0000CD140000}"/>
    <cellStyle name="Normal 8 2 5 2 4" xfId="6370" xr:uid="{00000000-0005-0000-0000-0000CE140000}"/>
    <cellStyle name="Normal 8 2 5 3" xfId="3066" xr:uid="{00000000-0005-0000-0000-0000CF140000}"/>
    <cellStyle name="Normal 8 2 5 3 2" xfId="3067" xr:uid="{00000000-0005-0000-0000-0000D0140000}"/>
    <cellStyle name="Normal 8 2 5 3 2 2" xfId="6375" xr:uid="{00000000-0005-0000-0000-0000D1140000}"/>
    <cellStyle name="Normal 8 2 5 3 3" xfId="6374" xr:uid="{00000000-0005-0000-0000-0000D2140000}"/>
    <cellStyle name="Normal 8 2 5 4" xfId="3068" xr:uid="{00000000-0005-0000-0000-0000D3140000}"/>
    <cellStyle name="Normal 8 2 5 4 2" xfId="6376" xr:uid="{00000000-0005-0000-0000-0000D4140000}"/>
    <cellStyle name="Normal 8 2 5 5" xfId="4520" xr:uid="{00000000-0005-0000-0000-0000D5140000}"/>
    <cellStyle name="Normal 8 2 6" xfId="3069" xr:uid="{00000000-0005-0000-0000-0000D6140000}"/>
    <cellStyle name="Normal 8 2 6 2" xfId="3070" xr:uid="{00000000-0005-0000-0000-0000D7140000}"/>
    <cellStyle name="Normal 8 2 6 2 2" xfId="3071" xr:uid="{00000000-0005-0000-0000-0000D8140000}"/>
    <cellStyle name="Normal 8 2 6 2 2 2" xfId="3072" xr:uid="{00000000-0005-0000-0000-0000D9140000}"/>
    <cellStyle name="Normal 8 2 6 2 2 2 2" xfId="6380" xr:uid="{00000000-0005-0000-0000-0000DA140000}"/>
    <cellStyle name="Normal 8 2 6 2 2 3" xfId="6379" xr:uid="{00000000-0005-0000-0000-0000DB140000}"/>
    <cellStyle name="Normal 8 2 6 2 3" xfId="3073" xr:uid="{00000000-0005-0000-0000-0000DC140000}"/>
    <cellStyle name="Normal 8 2 6 2 3 2" xfId="6381" xr:uid="{00000000-0005-0000-0000-0000DD140000}"/>
    <cellStyle name="Normal 8 2 6 2 4" xfId="6378" xr:uid="{00000000-0005-0000-0000-0000DE140000}"/>
    <cellStyle name="Normal 8 2 6 3" xfId="3074" xr:uid="{00000000-0005-0000-0000-0000DF140000}"/>
    <cellStyle name="Normal 8 2 6 3 2" xfId="3075" xr:uid="{00000000-0005-0000-0000-0000E0140000}"/>
    <cellStyle name="Normal 8 2 6 3 2 2" xfId="6383" xr:uid="{00000000-0005-0000-0000-0000E1140000}"/>
    <cellStyle name="Normal 8 2 6 3 3" xfId="6382" xr:uid="{00000000-0005-0000-0000-0000E2140000}"/>
    <cellStyle name="Normal 8 2 6 4" xfId="3076" xr:uid="{00000000-0005-0000-0000-0000E3140000}"/>
    <cellStyle name="Normal 8 2 6 4 2" xfId="6384" xr:uid="{00000000-0005-0000-0000-0000E4140000}"/>
    <cellStyle name="Normal 8 2 6 5" xfId="6377" xr:uid="{00000000-0005-0000-0000-0000E5140000}"/>
    <cellStyle name="Normal 8 2 7" xfId="3077" xr:uid="{00000000-0005-0000-0000-0000E6140000}"/>
    <cellStyle name="Normal 8 2 7 2" xfId="3078" xr:uid="{00000000-0005-0000-0000-0000E7140000}"/>
    <cellStyle name="Normal 8 2 7 2 2" xfId="3079" xr:uid="{00000000-0005-0000-0000-0000E8140000}"/>
    <cellStyle name="Normal 8 2 7 2 2 2" xfId="3080" xr:uid="{00000000-0005-0000-0000-0000E9140000}"/>
    <cellStyle name="Normal 8 2 7 2 2 2 2" xfId="6388" xr:uid="{00000000-0005-0000-0000-0000EA140000}"/>
    <cellStyle name="Normal 8 2 7 2 2 3" xfId="6387" xr:uid="{00000000-0005-0000-0000-0000EB140000}"/>
    <cellStyle name="Normal 8 2 7 2 3" xfId="3081" xr:uid="{00000000-0005-0000-0000-0000EC140000}"/>
    <cellStyle name="Normal 8 2 7 2 3 2" xfId="6389" xr:uid="{00000000-0005-0000-0000-0000ED140000}"/>
    <cellStyle name="Normal 8 2 7 2 4" xfId="6386" xr:uid="{00000000-0005-0000-0000-0000EE140000}"/>
    <cellStyle name="Normal 8 2 7 3" xfId="3082" xr:uid="{00000000-0005-0000-0000-0000EF140000}"/>
    <cellStyle name="Normal 8 2 7 3 2" xfId="3083" xr:uid="{00000000-0005-0000-0000-0000F0140000}"/>
    <cellStyle name="Normal 8 2 7 3 2 2" xfId="6391" xr:uid="{00000000-0005-0000-0000-0000F1140000}"/>
    <cellStyle name="Normal 8 2 7 3 3" xfId="6390" xr:uid="{00000000-0005-0000-0000-0000F2140000}"/>
    <cellStyle name="Normal 8 2 7 4" xfId="3084" xr:uid="{00000000-0005-0000-0000-0000F3140000}"/>
    <cellStyle name="Normal 8 2 7 4 2" xfId="6392" xr:uid="{00000000-0005-0000-0000-0000F4140000}"/>
    <cellStyle name="Normal 8 2 7 5" xfId="6385" xr:uid="{00000000-0005-0000-0000-0000F5140000}"/>
    <cellStyle name="Normal 8 2 8" xfId="3085" xr:uid="{00000000-0005-0000-0000-0000F6140000}"/>
    <cellStyle name="Normal 8 2 8 2" xfId="3086" xr:uid="{00000000-0005-0000-0000-0000F7140000}"/>
    <cellStyle name="Normal 8 2 8 2 2" xfId="3087" xr:uid="{00000000-0005-0000-0000-0000F8140000}"/>
    <cellStyle name="Normal 8 2 8 2 2 2" xfId="6395" xr:uid="{00000000-0005-0000-0000-0000F9140000}"/>
    <cellStyle name="Normal 8 2 8 2 3" xfId="6394" xr:uid="{00000000-0005-0000-0000-0000FA140000}"/>
    <cellStyle name="Normal 8 2 8 3" xfId="3088" xr:uid="{00000000-0005-0000-0000-0000FB140000}"/>
    <cellStyle name="Normal 8 2 8 3 2" xfId="6396" xr:uid="{00000000-0005-0000-0000-0000FC140000}"/>
    <cellStyle name="Normal 8 2 8 4" xfId="6393" xr:uid="{00000000-0005-0000-0000-0000FD140000}"/>
    <cellStyle name="Normal 8 2 9" xfId="3089" xr:uid="{00000000-0005-0000-0000-0000FE140000}"/>
    <cellStyle name="Normal 8 2 9 2" xfId="3090" xr:uid="{00000000-0005-0000-0000-0000FF140000}"/>
    <cellStyle name="Normal 8 2 9 2 2" xfId="6398" xr:uid="{00000000-0005-0000-0000-000000150000}"/>
    <cellStyle name="Normal 8 2 9 3" xfId="6397" xr:uid="{00000000-0005-0000-0000-000001150000}"/>
    <cellStyle name="Normal 8 3" xfId="272" xr:uid="{00000000-0005-0000-0000-000002150000}"/>
    <cellStyle name="Normal 8 3 2" xfId="331" xr:uid="{00000000-0005-0000-0000-000003150000}"/>
    <cellStyle name="Normal 8 3 2 2" xfId="738" xr:uid="{00000000-0005-0000-0000-000004150000}"/>
    <cellStyle name="Normal 8 3 2 2 2" xfId="4596" xr:uid="{00000000-0005-0000-0000-000005150000}"/>
    <cellStyle name="Normal 8 3 2 3" xfId="4377" xr:uid="{00000000-0005-0000-0000-000006150000}"/>
    <cellStyle name="Normal 8 3 3" xfId="398" xr:uid="{00000000-0005-0000-0000-000007150000}"/>
    <cellStyle name="Normal 8 3 4" xfId="679" xr:uid="{00000000-0005-0000-0000-000008150000}"/>
    <cellStyle name="Normal 8 3 4 2" xfId="4537" xr:uid="{00000000-0005-0000-0000-000009150000}"/>
    <cellStyle name="Normal 8 3 5" xfId="3986" xr:uid="{00000000-0005-0000-0000-00000A150000}"/>
    <cellStyle name="Normal 8 3 6" xfId="4318" xr:uid="{00000000-0005-0000-0000-00000B150000}"/>
    <cellStyle name="Normal 8 4" xfId="328" xr:uid="{00000000-0005-0000-0000-00000C150000}"/>
    <cellStyle name="Normal 8 4 2" xfId="735" xr:uid="{00000000-0005-0000-0000-00000D150000}"/>
    <cellStyle name="Normal 8 4 2 2" xfId="4593" xr:uid="{00000000-0005-0000-0000-00000E150000}"/>
    <cellStyle name="Normal 8 4 3" xfId="4374" xr:uid="{00000000-0005-0000-0000-00000F150000}"/>
    <cellStyle name="Normal 8 5" xfId="379" xr:uid="{00000000-0005-0000-0000-000010150000}"/>
    <cellStyle name="Normal 8 6" xfId="629" xr:uid="{00000000-0005-0000-0000-000011150000}"/>
    <cellStyle name="Normal 8 6 2" xfId="800" xr:uid="{00000000-0005-0000-0000-000012150000}"/>
    <cellStyle name="Normal 8 6 2 2" xfId="4657" xr:uid="{00000000-0005-0000-0000-000013150000}"/>
    <cellStyle name="Normal 8 6 3" xfId="4488" xr:uid="{00000000-0005-0000-0000-000014150000}"/>
    <cellStyle name="Normal 8 7" xfId="649" xr:uid="{00000000-0005-0000-0000-000015150000}"/>
    <cellStyle name="Normal 8 7 2" xfId="4507" xr:uid="{00000000-0005-0000-0000-000016150000}"/>
    <cellStyle name="Normal 8 8" xfId="3960" xr:uid="{00000000-0005-0000-0000-000017150000}"/>
    <cellStyle name="Normal 8 9" xfId="4255" xr:uid="{00000000-0005-0000-0000-000018150000}"/>
    <cellStyle name="Normal 8_Evolución de becas SEP-UAM-PRONABES" xfId="3091" xr:uid="{00000000-0005-0000-0000-000019150000}"/>
    <cellStyle name="Normal 80" xfId="3092" xr:uid="{00000000-0005-0000-0000-00001A150000}"/>
    <cellStyle name="Normal 81" xfId="3093" xr:uid="{00000000-0005-0000-0000-00001B150000}"/>
    <cellStyle name="Normal 82" xfId="3094" xr:uid="{00000000-0005-0000-0000-00001C150000}"/>
    <cellStyle name="Normal 83" xfId="3095" xr:uid="{00000000-0005-0000-0000-00001D150000}"/>
    <cellStyle name="Normal 84" xfId="3096" xr:uid="{00000000-0005-0000-0000-00001E150000}"/>
    <cellStyle name="Normal 85" xfId="3097" xr:uid="{00000000-0005-0000-0000-00001F150000}"/>
    <cellStyle name="Normal 86" xfId="3098" xr:uid="{00000000-0005-0000-0000-000020150000}"/>
    <cellStyle name="Normal 87" xfId="3099" xr:uid="{00000000-0005-0000-0000-000021150000}"/>
    <cellStyle name="Normal 88" xfId="3100" xr:uid="{00000000-0005-0000-0000-000022150000}"/>
    <cellStyle name="Normal 89" xfId="3101" xr:uid="{00000000-0005-0000-0000-000023150000}"/>
    <cellStyle name="Normal 9" xfId="68" xr:uid="{00000000-0005-0000-0000-000024150000}"/>
    <cellStyle name="Normal 9 10" xfId="3102" xr:uid="{00000000-0005-0000-0000-000025150000}"/>
    <cellStyle name="Normal 9 10 2" xfId="643" xr:uid="{00000000-0005-0000-0000-000026150000}"/>
    <cellStyle name="Normal 9 10 2 2" xfId="814" xr:uid="{00000000-0005-0000-0000-000027150000}"/>
    <cellStyle name="Normal 9 10 2 2 2" xfId="4671" xr:uid="{00000000-0005-0000-0000-000028150000}"/>
    <cellStyle name="Normal 9 10 2 3" xfId="4502" xr:uid="{00000000-0005-0000-0000-000029150000}"/>
    <cellStyle name="Normal 9 10 3" xfId="6399" xr:uid="{00000000-0005-0000-0000-00002A150000}"/>
    <cellStyle name="Normal 9 11" xfId="644" xr:uid="{00000000-0005-0000-0000-00002B150000}"/>
    <cellStyle name="Normal 9 11 2" xfId="815" xr:uid="{00000000-0005-0000-0000-00002C150000}"/>
    <cellStyle name="Normal 9 11 2 2" xfId="4672" xr:uid="{00000000-0005-0000-0000-00002D150000}"/>
    <cellStyle name="Normal 9 11 3" xfId="4503" xr:uid="{00000000-0005-0000-0000-00002E150000}"/>
    <cellStyle name="Normal 9 2" xfId="203" xr:uid="{00000000-0005-0000-0000-00002F150000}"/>
    <cellStyle name="Normal 9 2 10" xfId="3103" xr:uid="{00000000-0005-0000-0000-000030150000}"/>
    <cellStyle name="Normal 9 2 10 2" xfId="6400" xr:uid="{00000000-0005-0000-0000-000031150000}"/>
    <cellStyle name="Normal 9 2 11" xfId="3963" xr:uid="{00000000-0005-0000-0000-000032150000}"/>
    <cellStyle name="Normal 9 2 12" xfId="4293" xr:uid="{00000000-0005-0000-0000-000033150000}"/>
    <cellStyle name="Normal 9 2 2" xfId="286" xr:uid="{00000000-0005-0000-0000-000034150000}"/>
    <cellStyle name="Normal 9 2 2 2" xfId="334" xr:uid="{00000000-0005-0000-0000-000035150000}"/>
    <cellStyle name="Normal 9 2 2 2 2" xfId="741" xr:uid="{00000000-0005-0000-0000-000036150000}"/>
    <cellStyle name="Normal 9 2 2 2 2 2" xfId="3104" xr:uid="{00000000-0005-0000-0000-000037150000}"/>
    <cellStyle name="Normal 9 2 2 2 2 2 2" xfId="6401" xr:uid="{00000000-0005-0000-0000-000038150000}"/>
    <cellStyle name="Normal 9 2 2 2 2 3" xfId="4599" xr:uid="{00000000-0005-0000-0000-000039150000}"/>
    <cellStyle name="Normal 9 2 2 2 3" xfId="3105" xr:uid="{00000000-0005-0000-0000-00003A150000}"/>
    <cellStyle name="Normal 9 2 2 2 3 2" xfId="6402" xr:uid="{00000000-0005-0000-0000-00003B150000}"/>
    <cellStyle name="Normal 9 2 2 2 4" xfId="4380" xr:uid="{00000000-0005-0000-0000-00003C150000}"/>
    <cellStyle name="Normal 9 2 2 3" xfId="693" xr:uid="{00000000-0005-0000-0000-00003D150000}"/>
    <cellStyle name="Normal 9 2 2 3 2" xfId="3106" xr:uid="{00000000-0005-0000-0000-00003E150000}"/>
    <cellStyle name="Normal 9 2 2 3 2 2" xfId="6403" xr:uid="{00000000-0005-0000-0000-00003F150000}"/>
    <cellStyle name="Normal 9 2 2 3 3" xfId="4551" xr:uid="{00000000-0005-0000-0000-000040150000}"/>
    <cellStyle name="Normal 9 2 2 4" xfId="3107" xr:uid="{00000000-0005-0000-0000-000041150000}"/>
    <cellStyle name="Normal 9 2 2 4 2" xfId="6404" xr:uid="{00000000-0005-0000-0000-000042150000}"/>
    <cellStyle name="Normal 9 2 2 5" xfId="4332" xr:uid="{00000000-0005-0000-0000-000043150000}"/>
    <cellStyle name="Normal 9 2 3" xfId="333" xr:uid="{00000000-0005-0000-0000-000044150000}"/>
    <cellStyle name="Normal 9 2 3 2" xfId="740" xr:uid="{00000000-0005-0000-0000-000045150000}"/>
    <cellStyle name="Normal 9 2 3 2 2" xfId="3108" xr:uid="{00000000-0005-0000-0000-000046150000}"/>
    <cellStyle name="Normal 9 2 3 2 2 2" xfId="3109" xr:uid="{00000000-0005-0000-0000-000047150000}"/>
    <cellStyle name="Normal 9 2 3 2 2 2 2" xfId="6406" xr:uid="{00000000-0005-0000-0000-000048150000}"/>
    <cellStyle name="Normal 9 2 3 2 2 3" xfId="6405" xr:uid="{00000000-0005-0000-0000-000049150000}"/>
    <cellStyle name="Normal 9 2 3 2 3" xfId="3110" xr:uid="{00000000-0005-0000-0000-00004A150000}"/>
    <cellStyle name="Normal 9 2 3 2 3 2" xfId="6407" xr:uid="{00000000-0005-0000-0000-00004B150000}"/>
    <cellStyle name="Normal 9 2 3 2 4" xfId="4598" xr:uid="{00000000-0005-0000-0000-00004C150000}"/>
    <cellStyle name="Normal 9 2 3 3" xfId="3111" xr:uid="{00000000-0005-0000-0000-00004D150000}"/>
    <cellStyle name="Normal 9 2 3 3 2" xfId="3112" xr:uid="{00000000-0005-0000-0000-00004E150000}"/>
    <cellStyle name="Normal 9 2 3 3 2 2" xfId="6409" xr:uid="{00000000-0005-0000-0000-00004F150000}"/>
    <cellStyle name="Normal 9 2 3 3 3" xfId="6408" xr:uid="{00000000-0005-0000-0000-000050150000}"/>
    <cellStyle name="Normal 9 2 3 4" xfId="3113" xr:uid="{00000000-0005-0000-0000-000051150000}"/>
    <cellStyle name="Normal 9 2 3 4 2" xfId="6410" xr:uid="{00000000-0005-0000-0000-000052150000}"/>
    <cellStyle name="Normal 9 2 3 5" xfId="4379" xr:uid="{00000000-0005-0000-0000-000053150000}"/>
    <cellStyle name="Normal 9 2 4" xfId="382" xr:uid="{00000000-0005-0000-0000-000054150000}"/>
    <cellStyle name="Normal 9 2 4 2" xfId="769" xr:uid="{00000000-0005-0000-0000-000055150000}"/>
    <cellStyle name="Normal 9 2 4 2 2" xfId="3114" xr:uid="{00000000-0005-0000-0000-000056150000}"/>
    <cellStyle name="Normal 9 2 4 2 2 2" xfId="3115" xr:uid="{00000000-0005-0000-0000-000057150000}"/>
    <cellStyle name="Normal 9 2 4 2 2 2 2" xfId="6412" xr:uid="{00000000-0005-0000-0000-000058150000}"/>
    <cellStyle name="Normal 9 2 4 2 2 3" xfId="6411" xr:uid="{00000000-0005-0000-0000-000059150000}"/>
    <cellStyle name="Normal 9 2 4 2 3" xfId="3116" xr:uid="{00000000-0005-0000-0000-00005A150000}"/>
    <cellStyle name="Normal 9 2 4 2 3 2" xfId="6413" xr:uid="{00000000-0005-0000-0000-00005B150000}"/>
    <cellStyle name="Normal 9 2 4 2 4" xfId="4627" xr:uid="{00000000-0005-0000-0000-00005C150000}"/>
    <cellStyle name="Normal 9 2 4 3" xfId="3117" xr:uid="{00000000-0005-0000-0000-00005D150000}"/>
    <cellStyle name="Normal 9 2 4 3 2" xfId="3118" xr:uid="{00000000-0005-0000-0000-00005E150000}"/>
    <cellStyle name="Normal 9 2 4 3 2 2" xfId="6415" xr:uid="{00000000-0005-0000-0000-00005F150000}"/>
    <cellStyle name="Normal 9 2 4 3 3" xfId="6414" xr:uid="{00000000-0005-0000-0000-000060150000}"/>
    <cellStyle name="Normal 9 2 4 4" xfId="3119" xr:uid="{00000000-0005-0000-0000-000061150000}"/>
    <cellStyle name="Normal 9 2 4 4 2" xfId="6416" xr:uid="{00000000-0005-0000-0000-000062150000}"/>
    <cellStyle name="Normal 9 2 4 5" xfId="4417" xr:uid="{00000000-0005-0000-0000-000063150000}"/>
    <cellStyle name="Normal 9 2 5" xfId="663" xr:uid="{00000000-0005-0000-0000-000064150000}"/>
    <cellStyle name="Normal 9 2 5 2" xfId="3120" xr:uid="{00000000-0005-0000-0000-000065150000}"/>
    <cellStyle name="Normal 9 2 5 2 2" xfId="3121" xr:uid="{00000000-0005-0000-0000-000066150000}"/>
    <cellStyle name="Normal 9 2 5 2 2 2" xfId="3122" xr:uid="{00000000-0005-0000-0000-000067150000}"/>
    <cellStyle name="Normal 9 2 5 2 2 2 2" xfId="6419" xr:uid="{00000000-0005-0000-0000-000068150000}"/>
    <cellStyle name="Normal 9 2 5 2 2 3" xfId="6418" xr:uid="{00000000-0005-0000-0000-000069150000}"/>
    <cellStyle name="Normal 9 2 5 2 3" xfId="3123" xr:uid="{00000000-0005-0000-0000-00006A150000}"/>
    <cellStyle name="Normal 9 2 5 2 3 2" xfId="6420" xr:uid="{00000000-0005-0000-0000-00006B150000}"/>
    <cellStyle name="Normal 9 2 5 2 4" xfId="6417" xr:uid="{00000000-0005-0000-0000-00006C150000}"/>
    <cellStyle name="Normal 9 2 5 3" xfId="3124" xr:uid="{00000000-0005-0000-0000-00006D150000}"/>
    <cellStyle name="Normal 9 2 5 3 2" xfId="3125" xr:uid="{00000000-0005-0000-0000-00006E150000}"/>
    <cellStyle name="Normal 9 2 5 3 2 2" xfId="6422" xr:uid="{00000000-0005-0000-0000-00006F150000}"/>
    <cellStyle name="Normal 9 2 5 3 3" xfId="6421" xr:uid="{00000000-0005-0000-0000-000070150000}"/>
    <cellStyle name="Normal 9 2 5 4" xfId="3126" xr:uid="{00000000-0005-0000-0000-000071150000}"/>
    <cellStyle name="Normal 9 2 5 4 2" xfId="6423" xr:uid="{00000000-0005-0000-0000-000072150000}"/>
    <cellStyle name="Normal 9 2 5 5" xfId="4521" xr:uid="{00000000-0005-0000-0000-000073150000}"/>
    <cellStyle name="Normal 9 2 6" xfId="3127" xr:uid="{00000000-0005-0000-0000-000074150000}"/>
    <cellStyle name="Normal 9 2 6 2" xfId="3128" xr:uid="{00000000-0005-0000-0000-000075150000}"/>
    <cellStyle name="Normal 9 2 6 2 2" xfId="3129" xr:uid="{00000000-0005-0000-0000-000076150000}"/>
    <cellStyle name="Normal 9 2 6 2 2 2" xfId="3130" xr:uid="{00000000-0005-0000-0000-000077150000}"/>
    <cellStyle name="Normal 9 2 6 2 2 2 2" xfId="6427" xr:uid="{00000000-0005-0000-0000-000078150000}"/>
    <cellStyle name="Normal 9 2 6 2 2 3" xfId="6426" xr:uid="{00000000-0005-0000-0000-000079150000}"/>
    <cellStyle name="Normal 9 2 6 2 3" xfId="3131" xr:uid="{00000000-0005-0000-0000-00007A150000}"/>
    <cellStyle name="Normal 9 2 6 2 3 2" xfId="6428" xr:uid="{00000000-0005-0000-0000-00007B150000}"/>
    <cellStyle name="Normal 9 2 6 2 4" xfId="6425" xr:uid="{00000000-0005-0000-0000-00007C150000}"/>
    <cellStyle name="Normal 9 2 6 3" xfId="3132" xr:uid="{00000000-0005-0000-0000-00007D150000}"/>
    <cellStyle name="Normal 9 2 6 3 2" xfId="3133" xr:uid="{00000000-0005-0000-0000-00007E150000}"/>
    <cellStyle name="Normal 9 2 6 3 2 2" xfId="6430" xr:uid="{00000000-0005-0000-0000-00007F150000}"/>
    <cellStyle name="Normal 9 2 6 3 3" xfId="6429" xr:uid="{00000000-0005-0000-0000-000080150000}"/>
    <cellStyle name="Normal 9 2 6 4" xfId="3134" xr:uid="{00000000-0005-0000-0000-000081150000}"/>
    <cellStyle name="Normal 9 2 6 4 2" xfId="6431" xr:uid="{00000000-0005-0000-0000-000082150000}"/>
    <cellStyle name="Normal 9 2 6 5" xfId="6424" xr:uid="{00000000-0005-0000-0000-000083150000}"/>
    <cellStyle name="Normal 9 2 7" xfId="3135" xr:uid="{00000000-0005-0000-0000-000084150000}"/>
    <cellStyle name="Normal 9 2 7 2" xfId="3136" xr:uid="{00000000-0005-0000-0000-000085150000}"/>
    <cellStyle name="Normal 9 2 7 2 2" xfId="3137" xr:uid="{00000000-0005-0000-0000-000086150000}"/>
    <cellStyle name="Normal 9 2 7 2 2 2" xfId="3138" xr:uid="{00000000-0005-0000-0000-000087150000}"/>
    <cellStyle name="Normal 9 2 7 2 2 2 2" xfId="6435" xr:uid="{00000000-0005-0000-0000-000088150000}"/>
    <cellStyle name="Normal 9 2 7 2 2 3" xfId="6434" xr:uid="{00000000-0005-0000-0000-000089150000}"/>
    <cellStyle name="Normal 9 2 7 2 3" xfId="3139" xr:uid="{00000000-0005-0000-0000-00008A150000}"/>
    <cellStyle name="Normal 9 2 7 2 3 2" xfId="6436" xr:uid="{00000000-0005-0000-0000-00008B150000}"/>
    <cellStyle name="Normal 9 2 7 2 4" xfId="6433" xr:uid="{00000000-0005-0000-0000-00008C150000}"/>
    <cellStyle name="Normal 9 2 7 3" xfId="3140" xr:uid="{00000000-0005-0000-0000-00008D150000}"/>
    <cellStyle name="Normal 9 2 7 3 2" xfId="3141" xr:uid="{00000000-0005-0000-0000-00008E150000}"/>
    <cellStyle name="Normal 9 2 7 3 2 2" xfId="6438" xr:uid="{00000000-0005-0000-0000-00008F150000}"/>
    <cellStyle name="Normal 9 2 7 3 3" xfId="6437" xr:uid="{00000000-0005-0000-0000-000090150000}"/>
    <cellStyle name="Normal 9 2 7 4" xfId="3142" xr:uid="{00000000-0005-0000-0000-000091150000}"/>
    <cellStyle name="Normal 9 2 7 4 2" xfId="6439" xr:uid="{00000000-0005-0000-0000-000092150000}"/>
    <cellStyle name="Normal 9 2 7 5" xfId="6432" xr:uid="{00000000-0005-0000-0000-000093150000}"/>
    <cellStyle name="Normal 9 2 8" xfId="3143" xr:uid="{00000000-0005-0000-0000-000094150000}"/>
    <cellStyle name="Normal 9 2 8 2" xfId="3144" xr:uid="{00000000-0005-0000-0000-000095150000}"/>
    <cellStyle name="Normal 9 2 8 2 2" xfId="3145" xr:uid="{00000000-0005-0000-0000-000096150000}"/>
    <cellStyle name="Normal 9 2 8 2 2 2" xfId="6442" xr:uid="{00000000-0005-0000-0000-000097150000}"/>
    <cellStyle name="Normal 9 2 8 2 3" xfId="6441" xr:uid="{00000000-0005-0000-0000-000098150000}"/>
    <cellStyle name="Normal 9 2 8 3" xfId="3146" xr:uid="{00000000-0005-0000-0000-000099150000}"/>
    <cellStyle name="Normal 9 2 8 3 2" xfId="6443" xr:uid="{00000000-0005-0000-0000-00009A150000}"/>
    <cellStyle name="Normal 9 2 8 4" xfId="6440" xr:uid="{00000000-0005-0000-0000-00009B150000}"/>
    <cellStyle name="Normal 9 2 9" xfId="3147" xr:uid="{00000000-0005-0000-0000-00009C150000}"/>
    <cellStyle name="Normal 9 2 9 2" xfId="3148" xr:uid="{00000000-0005-0000-0000-00009D150000}"/>
    <cellStyle name="Normal 9 2 9 2 2" xfId="6445" xr:uid="{00000000-0005-0000-0000-00009E150000}"/>
    <cellStyle name="Normal 9 2 9 3" xfId="6444" xr:uid="{00000000-0005-0000-0000-00009F150000}"/>
    <cellStyle name="Normal 9 3" xfId="273" xr:uid="{00000000-0005-0000-0000-0000A0150000}"/>
    <cellStyle name="Normal 9 3 2" xfId="335" xr:uid="{00000000-0005-0000-0000-0000A1150000}"/>
    <cellStyle name="Normal 9 3 2 2" xfId="742" xr:uid="{00000000-0005-0000-0000-0000A2150000}"/>
    <cellStyle name="Normal 9 3 2 2 2" xfId="4600" xr:uid="{00000000-0005-0000-0000-0000A3150000}"/>
    <cellStyle name="Normal 9 3 2 3" xfId="4381" xr:uid="{00000000-0005-0000-0000-0000A4150000}"/>
    <cellStyle name="Normal 9 3 3" xfId="399" xr:uid="{00000000-0005-0000-0000-0000A5150000}"/>
    <cellStyle name="Normal 9 3 4" xfId="680" xr:uid="{00000000-0005-0000-0000-0000A6150000}"/>
    <cellStyle name="Normal 9 3 4 2" xfId="4538" xr:uid="{00000000-0005-0000-0000-0000A7150000}"/>
    <cellStyle name="Normal 9 3 5" xfId="3987" xr:uid="{00000000-0005-0000-0000-0000A8150000}"/>
    <cellStyle name="Normal 9 3 6" xfId="4319" xr:uid="{00000000-0005-0000-0000-0000A9150000}"/>
    <cellStyle name="Normal 9 4" xfId="332" xr:uid="{00000000-0005-0000-0000-0000AA150000}"/>
    <cellStyle name="Normal 9 4 2" xfId="515" xr:uid="{00000000-0005-0000-0000-0000AB150000}"/>
    <cellStyle name="Normal 9 4 2 2" xfId="790" xr:uid="{00000000-0005-0000-0000-0000AC150000}"/>
    <cellStyle name="Normal 9 4 2 2 2" xfId="4647" xr:uid="{00000000-0005-0000-0000-0000AD150000}"/>
    <cellStyle name="Normal 9 4 2 3" xfId="4079" xr:uid="{00000000-0005-0000-0000-0000AE150000}"/>
    <cellStyle name="Normal 9 4 2 4" xfId="4476" xr:uid="{00000000-0005-0000-0000-0000AF150000}"/>
    <cellStyle name="Normal 9 4 3" xfId="739" xr:uid="{00000000-0005-0000-0000-0000B0150000}"/>
    <cellStyle name="Normal 9 4 3 2" xfId="4597" xr:uid="{00000000-0005-0000-0000-0000B1150000}"/>
    <cellStyle name="Normal 9 4 4" xfId="4078" xr:uid="{00000000-0005-0000-0000-0000B2150000}"/>
    <cellStyle name="Normal 9 4 5" xfId="4378" xr:uid="{00000000-0005-0000-0000-0000B3150000}"/>
    <cellStyle name="Normal 9 4 7" xfId="3149" xr:uid="{00000000-0005-0000-0000-0000B4150000}"/>
    <cellStyle name="Normal 9 4 7 2" xfId="6446" xr:uid="{00000000-0005-0000-0000-0000B5150000}"/>
    <cellStyle name="Normal 9 5" xfId="381" xr:uid="{00000000-0005-0000-0000-0000B6150000}"/>
    <cellStyle name="Normal 9 6" xfId="650" xr:uid="{00000000-0005-0000-0000-0000B7150000}"/>
    <cellStyle name="Normal 9 6 2" xfId="4508" xr:uid="{00000000-0005-0000-0000-0000B8150000}"/>
    <cellStyle name="Normal 9 7" xfId="3962" xr:uid="{00000000-0005-0000-0000-0000B9150000}"/>
    <cellStyle name="Normal 9 8" xfId="4256" xr:uid="{00000000-0005-0000-0000-0000BA150000}"/>
    <cellStyle name="Normal 9_Evolución de becas SEP-UAM-PRONABES" xfId="3150" xr:uid="{00000000-0005-0000-0000-0000BB150000}"/>
    <cellStyle name="Normal 90" xfId="3151" xr:uid="{00000000-0005-0000-0000-0000BC150000}"/>
    <cellStyle name="Normal 91" xfId="3152" xr:uid="{00000000-0005-0000-0000-0000BD150000}"/>
    <cellStyle name="Normal 92" xfId="3153" xr:uid="{00000000-0005-0000-0000-0000BE150000}"/>
    <cellStyle name="Normal 93" xfId="3154" xr:uid="{00000000-0005-0000-0000-0000BF150000}"/>
    <cellStyle name="Normal 94" xfId="3155" xr:uid="{00000000-0005-0000-0000-0000C0150000}"/>
    <cellStyle name="Normal 95" xfId="3156" xr:uid="{00000000-0005-0000-0000-0000C1150000}"/>
    <cellStyle name="Normal 96" xfId="3157" xr:uid="{00000000-0005-0000-0000-0000C2150000}"/>
    <cellStyle name="Normal 97" xfId="3158" xr:uid="{00000000-0005-0000-0000-0000C3150000}"/>
    <cellStyle name="Normal 98" xfId="3159" xr:uid="{00000000-0005-0000-0000-0000C4150000}"/>
    <cellStyle name="Normal 99" xfId="3160" xr:uid="{00000000-0005-0000-0000-0000C5150000}"/>
    <cellStyle name="Normal_ACADÉMICOS 2003-2007 v2" xfId="43" xr:uid="{00000000-0005-0000-0000-0000C6150000}"/>
    <cellStyle name="Normal_EGRESO Y ESGREO ACUMULADO" xfId="44" xr:uid="{00000000-0005-0000-0000-0000C7150000}"/>
    <cellStyle name="Normal_Hoja1" xfId="45" xr:uid="{00000000-0005-0000-0000-0000C8150000}"/>
    <cellStyle name="Normal_Hoja2" xfId="46" xr:uid="{00000000-0005-0000-0000-0000C9150000}"/>
    <cellStyle name="Normal_Hoja2_1" xfId="47" xr:uid="{00000000-0005-0000-0000-0000CA150000}"/>
    <cellStyle name="Normal_Hoja3" xfId="48" xr:uid="{00000000-0005-0000-0000-0000CB150000}"/>
    <cellStyle name="Notas" xfId="49" builtinId="10" customBuiltin="1"/>
    <cellStyle name="Notas 2" xfId="204" xr:uid="{00000000-0005-0000-0000-0000CD150000}"/>
    <cellStyle name="Notas 2 10" xfId="3989" xr:uid="{00000000-0005-0000-0000-0000CE150000}"/>
    <cellStyle name="Notas 2 11" xfId="5860" xr:uid="{00000000-0005-0000-0000-0000CF150000}"/>
    <cellStyle name="Notas 2 2" xfId="400" xr:uid="{00000000-0005-0000-0000-0000D0150000}"/>
    <cellStyle name="Notas 2 2 10" xfId="5078" xr:uid="{00000000-0005-0000-0000-0000D1150000}"/>
    <cellStyle name="Notas 2 2 2" xfId="416" xr:uid="{00000000-0005-0000-0000-0000D2150000}"/>
    <cellStyle name="Notas 2 2 2 10" xfId="5074" xr:uid="{00000000-0005-0000-0000-0000D3150000}"/>
    <cellStyle name="Notas 2 2 2 2" xfId="435" xr:uid="{00000000-0005-0000-0000-0000D4150000}"/>
    <cellStyle name="Notas 2 2 2 2 10" xfId="3161" xr:uid="{00000000-0005-0000-0000-0000D5150000}"/>
    <cellStyle name="Notas 2 2 2 2 10 2" xfId="6766" xr:uid="{00000000-0005-0000-0000-0000D6150000}"/>
    <cellStyle name="Notas 2 2 2 2 11" xfId="3162" xr:uid="{00000000-0005-0000-0000-0000D7150000}"/>
    <cellStyle name="Notas 2 2 2 2 11 2" xfId="6767" xr:uid="{00000000-0005-0000-0000-0000D8150000}"/>
    <cellStyle name="Notas 2 2 2 2 12" xfId="3163" xr:uid="{00000000-0005-0000-0000-0000D9150000}"/>
    <cellStyle name="Notas 2 2 2 2 12 2" xfId="6768" xr:uid="{00000000-0005-0000-0000-0000DA150000}"/>
    <cellStyle name="Notas 2 2 2 2 13" xfId="4080" xr:uid="{00000000-0005-0000-0000-0000DB150000}"/>
    <cellStyle name="Notas 2 2 2 2 14" xfId="5061" xr:uid="{00000000-0005-0000-0000-0000DC150000}"/>
    <cellStyle name="Notas 2 2 2 2 2" xfId="516" xr:uid="{00000000-0005-0000-0000-0000DD150000}"/>
    <cellStyle name="Notas 2 2 2 2 2 2" xfId="3164" xr:uid="{00000000-0005-0000-0000-0000DE150000}"/>
    <cellStyle name="Notas 2 2 2 2 2 2 2" xfId="6769" xr:uid="{00000000-0005-0000-0000-0000DF150000}"/>
    <cellStyle name="Notas 2 2 2 2 2 3" xfId="3165" xr:uid="{00000000-0005-0000-0000-0000E0150000}"/>
    <cellStyle name="Notas 2 2 2 2 2 3 2" xfId="6770" xr:uid="{00000000-0005-0000-0000-0000E1150000}"/>
    <cellStyle name="Notas 2 2 2 2 2 4" xfId="3166" xr:uid="{00000000-0005-0000-0000-0000E2150000}"/>
    <cellStyle name="Notas 2 2 2 2 2 4 2" xfId="6771" xr:uid="{00000000-0005-0000-0000-0000E3150000}"/>
    <cellStyle name="Notas 2 2 2 2 2 5" xfId="3167" xr:uid="{00000000-0005-0000-0000-0000E4150000}"/>
    <cellStyle name="Notas 2 2 2 2 2 5 2" xfId="6772" xr:uid="{00000000-0005-0000-0000-0000E5150000}"/>
    <cellStyle name="Notas 2 2 2 2 2 6" xfId="4081" xr:uid="{00000000-0005-0000-0000-0000E6150000}"/>
    <cellStyle name="Notas 2 2 2 2 2 7" xfId="4265" xr:uid="{00000000-0005-0000-0000-0000E7150000}"/>
    <cellStyle name="Notas 2 2 2 2 3" xfId="517" xr:uid="{00000000-0005-0000-0000-0000E8150000}"/>
    <cellStyle name="Notas 2 2 2 2 3 2" xfId="3168" xr:uid="{00000000-0005-0000-0000-0000E9150000}"/>
    <cellStyle name="Notas 2 2 2 2 3 2 2" xfId="6773" xr:uid="{00000000-0005-0000-0000-0000EA150000}"/>
    <cellStyle name="Notas 2 2 2 2 3 3" xfId="3169" xr:uid="{00000000-0005-0000-0000-0000EB150000}"/>
    <cellStyle name="Notas 2 2 2 2 3 3 2" xfId="6774" xr:uid="{00000000-0005-0000-0000-0000EC150000}"/>
    <cellStyle name="Notas 2 2 2 2 3 4" xfId="3170" xr:uid="{00000000-0005-0000-0000-0000ED150000}"/>
    <cellStyle name="Notas 2 2 2 2 3 4 2" xfId="6775" xr:uid="{00000000-0005-0000-0000-0000EE150000}"/>
    <cellStyle name="Notas 2 2 2 2 3 5" xfId="3171" xr:uid="{00000000-0005-0000-0000-0000EF150000}"/>
    <cellStyle name="Notas 2 2 2 2 3 5 2" xfId="6776" xr:uid="{00000000-0005-0000-0000-0000F0150000}"/>
    <cellStyle name="Notas 2 2 2 2 3 6" xfId="4082" xr:uid="{00000000-0005-0000-0000-0000F1150000}"/>
    <cellStyle name="Notas 2 2 2 2 3 7" xfId="4237" xr:uid="{00000000-0005-0000-0000-0000F2150000}"/>
    <cellStyle name="Notas 2 2 2 2 4" xfId="518" xr:uid="{00000000-0005-0000-0000-0000F3150000}"/>
    <cellStyle name="Notas 2 2 2 2 4 2" xfId="3172" xr:uid="{00000000-0005-0000-0000-0000F4150000}"/>
    <cellStyle name="Notas 2 2 2 2 4 2 2" xfId="6777" xr:uid="{00000000-0005-0000-0000-0000F5150000}"/>
    <cellStyle name="Notas 2 2 2 2 4 3" xfId="3173" xr:uid="{00000000-0005-0000-0000-0000F6150000}"/>
    <cellStyle name="Notas 2 2 2 2 4 3 2" xfId="6778" xr:uid="{00000000-0005-0000-0000-0000F7150000}"/>
    <cellStyle name="Notas 2 2 2 2 4 4" xfId="3174" xr:uid="{00000000-0005-0000-0000-0000F8150000}"/>
    <cellStyle name="Notas 2 2 2 2 4 4 2" xfId="6779" xr:uid="{00000000-0005-0000-0000-0000F9150000}"/>
    <cellStyle name="Notas 2 2 2 2 4 5" xfId="3175" xr:uid="{00000000-0005-0000-0000-0000FA150000}"/>
    <cellStyle name="Notas 2 2 2 2 4 5 2" xfId="6780" xr:uid="{00000000-0005-0000-0000-0000FB150000}"/>
    <cellStyle name="Notas 2 2 2 2 4 6" xfId="4083" xr:uid="{00000000-0005-0000-0000-0000FC150000}"/>
    <cellStyle name="Notas 2 2 2 2 4 7" xfId="4306" xr:uid="{00000000-0005-0000-0000-0000FD150000}"/>
    <cellStyle name="Notas 2 2 2 2 5" xfId="519" xr:uid="{00000000-0005-0000-0000-0000FE150000}"/>
    <cellStyle name="Notas 2 2 2 2 5 2" xfId="3176" xr:uid="{00000000-0005-0000-0000-0000FF150000}"/>
    <cellStyle name="Notas 2 2 2 2 5 2 2" xfId="6781" xr:uid="{00000000-0005-0000-0000-000000160000}"/>
    <cellStyle name="Notas 2 2 2 2 5 3" xfId="3177" xr:uid="{00000000-0005-0000-0000-000001160000}"/>
    <cellStyle name="Notas 2 2 2 2 5 3 2" xfId="6782" xr:uid="{00000000-0005-0000-0000-000002160000}"/>
    <cellStyle name="Notas 2 2 2 2 5 4" xfId="3178" xr:uid="{00000000-0005-0000-0000-000003160000}"/>
    <cellStyle name="Notas 2 2 2 2 5 4 2" xfId="6783" xr:uid="{00000000-0005-0000-0000-000004160000}"/>
    <cellStyle name="Notas 2 2 2 2 5 5" xfId="3179" xr:uid="{00000000-0005-0000-0000-000005160000}"/>
    <cellStyle name="Notas 2 2 2 2 5 5 2" xfId="6784" xr:uid="{00000000-0005-0000-0000-000006160000}"/>
    <cellStyle name="Notas 2 2 2 2 5 6" xfId="4084" xr:uid="{00000000-0005-0000-0000-000007160000}"/>
    <cellStyle name="Notas 2 2 2 2 5 7" xfId="4264" xr:uid="{00000000-0005-0000-0000-000008160000}"/>
    <cellStyle name="Notas 2 2 2 2 6" xfId="520" xr:uid="{00000000-0005-0000-0000-000009160000}"/>
    <cellStyle name="Notas 2 2 2 2 6 2" xfId="3180" xr:uid="{00000000-0005-0000-0000-00000A160000}"/>
    <cellStyle name="Notas 2 2 2 2 6 2 2" xfId="6785" xr:uid="{00000000-0005-0000-0000-00000B160000}"/>
    <cellStyle name="Notas 2 2 2 2 6 3" xfId="3181" xr:uid="{00000000-0005-0000-0000-00000C160000}"/>
    <cellStyle name="Notas 2 2 2 2 6 3 2" xfId="6786" xr:uid="{00000000-0005-0000-0000-00000D160000}"/>
    <cellStyle name="Notas 2 2 2 2 6 4" xfId="3182" xr:uid="{00000000-0005-0000-0000-00000E160000}"/>
    <cellStyle name="Notas 2 2 2 2 6 4 2" xfId="6787" xr:uid="{00000000-0005-0000-0000-00000F160000}"/>
    <cellStyle name="Notas 2 2 2 2 6 5" xfId="3183" xr:uid="{00000000-0005-0000-0000-000010160000}"/>
    <cellStyle name="Notas 2 2 2 2 6 5 2" xfId="6788" xr:uid="{00000000-0005-0000-0000-000011160000}"/>
    <cellStyle name="Notas 2 2 2 2 6 6" xfId="4085" xr:uid="{00000000-0005-0000-0000-000012160000}"/>
    <cellStyle name="Notas 2 2 2 2 6 7" xfId="4236" xr:uid="{00000000-0005-0000-0000-000013160000}"/>
    <cellStyle name="Notas 2 2 2 2 7" xfId="521" xr:uid="{00000000-0005-0000-0000-000014160000}"/>
    <cellStyle name="Notas 2 2 2 2 7 2" xfId="3184" xr:uid="{00000000-0005-0000-0000-000015160000}"/>
    <cellStyle name="Notas 2 2 2 2 7 2 2" xfId="6789" xr:uid="{00000000-0005-0000-0000-000016160000}"/>
    <cellStyle name="Notas 2 2 2 2 7 3" xfId="3185" xr:uid="{00000000-0005-0000-0000-000017160000}"/>
    <cellStyle name="Notas 2 2 2 2 7 3 2" xfId="6790" xr:uid="{00000000-0005-0000-0000-000018160000}"/>
    <cellStyle name="Notas 2 2 2 2 7 4" xfId="3186" xr:uid="{00000000-0005-0000-0000-000019160000}"/>
    <cellStyle name="Notas 2 2 2 2 7 4 2" xfId="6791" xr:uid="{00000000-0005-0000-0000-00001A160000}"/>
    <cellStyle name="Notas 2 2 2 2 7 5" xfId="3187" xr:uid="{00000000-0005-0000-0000-00001B160000}"/>
    <cellStyle name="Notas 2 2 2 2 7 5 2" xfId="6792" xr:uid="{00000000-0005-0000-0000-00001C160000}"/>
    <cellStyle name="Notas 2 2 2 2 7 6" xfId="4086" xr:uid="{00000000-0005-0000-0000-00001D160000}"/>
    <cellStyle name="Notas 2 2 2 2 7 7" xfId="4249" xr:uid="{00000000-0005-0000-0000-00001E160000}"/>
    <cellStyle name="Notas 2 2 2 2 8" xfId="522" xr:uid="{00000000-0005-0000-0000-00001F160000}"/>
    <cellStyle name="Notas 2 2 2 2 8 2" xfId="3188" xr:uid="{00000000-0005-0000-0000-000020160000}"/>
    <cellStyle name="Notas 2 2 2 2 8 2 2" xfId="6793" xr:uid="{00000000-0005-0000-0000-000021160000}"/>
    <cellStyle name="Notas 2 2 2 2 8 3" xfId="3189" xr:uid="{00000000-0005-0000-0000-000022160000}"/>
    <cellStyle name="Notas 2 2 2 2 8 3 2" xfId="6794" xr:uid="{00000000-0005-0000-0000-000023160000}"/>
    <cellStyle name="Notas 2 2 2 2 8 4" xfId="3190" xr:uid="{00000000-0005-0000-0000-000024160000}"/>
    <cellStyle name="Notas 2 2 2 2 8 4 2" xfId="6795" xr:uid="{00000000-0005-0000-0000-000025160000}"/>
    <cellStyle name="Notas 2 2 2 2 8 5" xfId="3191" xr:uid="{00000000-0005-0000-0000-000026160000}"/>
    <cellStyle name="Notas 2 2 2 2 8 5 2" xfId="6796" xr:uid="{00000000-0005-0000-0000-000027160000}"/>
    <cellStyle name="Notas 2 2 2 2 8 6" xfId="4087" xr:uid="{00000000-0005-0000-0000-000028160000}"/>
    <cellStyle name="Notas 2 2 2 2 8 7" xfId="4399" xr:uid="{00000000-0005-0000-0000-000029160000}"/>
    <cellStyle name="Notas 2 2 2 2 9" xfId="3192" xr:uid="{00000000-0005-0000-0000-00002A160000}"/>
    <cellStyle name="Notas 2 2 2 2 9 2" xfId="6797" xr:uid="{00000000-0005-0000-0000-00002B160000}"/>
    <cellStyle name="Notas 2 2 2 3" xfId="523" xr:uid="{00000000-0005-0000-0000-00002C160000}"/>
    <cellStyle name="Notas 2 2 2 3 2" xfId="3193" xr:uid="{00000000-0005-0000-0000-00002D160000}"/>
    <cellStyle name="Notas 2 2 2 3 2 2" xfId="6798" xr:uid="{00000000-0005-0000-0000-00002E160000}"/>
    <cellStyle name="Notas 2 2 2 3 3" xfId="3194" xr:uid="{00000000-0005-0000-0000-00002F160000}"/>
    <cellStyle name="Notas 2 2 2 3 3 2" xfId="6799" xr:uid="{00000000-0005-0000-0000-000030160000}"/>
    <cellStyle name="Notas 2 2 2 3 4" xfId="3195" xr:uid="{00000000-0005-0000-0000-000031160000}"/>
    <cellStyle name="Notas 2 2 2 3 4 2" xfId="6800" xr:uid="{00000000-0005-0000-0000-000032160000}"/>
    <cellStyle name="Notas 2 2 2 3 5" xfId="3196" xr:uid="{00000000-0005-0000-0000-000033160000}"/>
    <cellStyle name="Notas 2 2 2 3 5 2" xfId="6801" xr:uid="{00000000-0005-0000-0000-000034160000}"/>
    <cellStyle name="Notas 2 2 2 3 6" xfId="4088" xr:uid="{00000000-0005-0000-0000-000035160000}"/>
    <cellStyle name="Notas 2 2 2 3 7" xfId="5025" xr:uid="{00000000-0005-0000-0000-000036160000}"/>
    <cellStyle name="Notas 2 2 2 4" xfId="524" xr:uid="{00000000-0005-0000-0000-000037160000}"/>
    <cellStyle name="Notas 2 2 2 4 2" xfId="3197" xr:uid="{00000000-0005-0000-0000-000038160000}"/>
    <cellStyle name="Notas 2 2 2 4 2 2" xfId="6802" xr:uid="{00000000-0005-0000-0000-000039160000}"/>
    <cellStyle name="Notas 2 2 2 4 3" xfId="3198" xr:uid="{00000000-0005-0000-0000-00003A160000}"/>
    <cellStyle name="Notas 2 2 2 4 3 2" xfId="6803" xr:uid="{00000000-0005-0000-0000-00003B160000}"/>
    <cellStyle name="Notas 2 2 2 4 4" xfId="3199" xr:uid="{00000000-0005-0000-0000-00003C160000}"/>
    <cellStyle name="Notas 2 2 2 4 4 2" xfId="6804" xr:uid="{00000000-0005-0000-0000-00003D160000}"/>
    <cellStyle name="Notas 2 2 2 4 5" xfId="3200" xr:uid="{00000000-0005-0000-0000-00003E160000}"/>
    <cellStyle name="Notas 2 2 2 4 5 2" xfId="6805" xr:uid="{00000000-0005-0000-0000-00003F160000}"/>
    <cellStyle name="Notas 2 2 2 4 6" xfId="4089" xr:uid="{00000000-0005-0000-0000-000040160000}"/>
    <cellStyle name="Notas 2 2 2 4 7" xfId="5024" xr:uid="{00000000-0005-0000-0000-000041160000}"/>
    <cellStyle name="Notas 2 2 2 5" xfId="525" xr:uid="{00000000-0005-0000-0000-000042160000}"/>
    <cellStyle name="Notas 2 2 2 5 2" xfId="3201" xr:uid="{00000000-0005-0000-0000-000043160000}"/>
    <cellStyle name="Notas 2 2 2 5 2 2" xfId="6806" xr:uid="{00000000-0005-0000-0000-000044160000}"/>
    <cellStyle name="Notas 2 2 2 5 3" xfId="3202" xr:uid="{00000000-0005-0000-0000-000045160000}"/>
    <cellStyle name="Notas 2 2 2 5 3 2" xfId="6807" xr:uid="{00000000-0005-0000-0000-000046160000}"/>
    <cellStyle name="Notas 2 2 2 5 4" xfId="3203" xr:uid="{00000000-0005-0000-0000-000047160000}"/>
    <cellStyle name="Notas 2 2 2 5 4 2" xfId="6808" xr:uid="{00000000-0005-0000-0000-000048160000}"/>
    <cellStyle name="Notas 2 2 2 5 5" xfId="3204" xr:uid="{00000000-0005-0000-0000-000049160000}"/>
    <cellStyle name="Notas 2 2 2 5 5 2" xfId="6809" xr:uid="{00000000-0005-0000-0000-00004A160000}"/>
    <cellStyle name="Notas 2 2 2 5 6" xfId="4090" xr:uid="{00000000-0005-0000-0000-00004B160000}"/>
    <cellStyle name="Notas 2 2 2 5 7" xfId="5022" xr:uid="{00000000-0005-0000-0000-00004C160000}"/>
    <cellStyle name="Notas 2 2 2 6" xfId="526" xr:uid="{00000000-0005-0000-0000-00004D160000}"/>
    <cellStyle name="Notas 2 2 2 6 2" xfId="3205" xr:uid="{00000000-0005-0000-0000-00004E160000}"/>
    <cellStyle name="Notas 2 2 2 6 2 2" xfId="6810" xr:uid="{00000000-0005-0000-0000-00004F160000}"/>
    <cellStyle name="Notas 2 2 2 6 3" xfId="3206" xr:uid="{00000000-0005-0000-0000-000050160000}"/>
    <cellStyle name="Notas 2 2 2 6 3 2" xfId="6811" xr:uid="{00000000-0005-0000-0000-000051160000}"/>
    <cellStyle name="Notas 2 2 2 6 4" xfId="3207" xr:uid="{00000000-0005-0000-0000-000052160000}"/>
    <cellStyle name="Notas 2 2 2 6 4 2" xfId="6812" xr:uid="{00000000-0005-0000-0000-000053160000}"/>
    <cellStyle name="Notas 2 2 2 6 5" xfId="3208" xr:uid="{00000000-0005-0000-0000-000054160000}"/>
    <cellStyle name="Notas 2 2 2 6 5 2" xfId="6813" xr:uid="{00000000-0005-0000-0000-000055160000}"/>
    <cellStyle name="Notas 2 2 2 6 6" xfId="4091" xr:uid="{00000000-0005-0000-0000-000056160000}"/>
    <cellStyle name="Notas 2 2 2 6 7" xfId="5020" xr:uid="{00000000-0005-0000-0000-000057160000}"/>
    <cellStyle name="Notas 2 2 2 7" xfId="3209" xr:uid="{00000000-0005-0000-0000-000058160000}"/>
    <cellStyle name="Notas 2 2 2 7 2" xfId="6814" xr:uid="{00000000-0005-0000-0000-000059160000}"/>
    <cellStyle name="Notas 2 2 2 8" xfId="4003" xr:uid="{00000000-0005-0000-0000-00005A160000}"/>
    <cellStyle name="Notas 2 2 2 9" xfId="4202" xr:uid="{00000000-0005-0000-0000-00005B160000}"/>
    <cellStyle name="Notas 2 2 3" xfId="430" xr:uid="{00000000-0005-0000-0000-00005C160000}"/>
    <cellStyle name="Notas 2 2 3 10" xfId="4092" xr:uid="{00000000-0005-0000-0000-00005D160000}"/>
    <cellStyle name="Notas 2 2 3 11" xfId="5065" xr:uid="{00000000-0005-0000-0000-00005E160000}"/>
    <cellStyle name="Notas 2 2 3 2" xfId="527" xr:uid="{00000000-0005-0000-0000-00005F160000}"/>
    <cellStyle name="Notas 2 2 3 2 2" xfId="3210" xr:uid="{00000000-0005-0000-0000-000060160000}"/>
    <cellStyle name="Notas 2 2 3 2 2 2" xfId="6815" xr:uid="{00000000-0005-0000-0000-000061160000}"/>
    <cellStyle name="Notas 2 2 3 2 3" xfId="3211" xr:uid="{00000000-0005-0000-0000-000062160000}"/>
    <cellStyle name="Notas 2 2 3 2 3 2" xfId="6816" xr:uid="{00000000-0005-0000-0000-000063160000}"/>
    <cellStyle name="Notas 2 2 3 2 4" xfId="3212" xr:uid="{00000000-0005-0000-0000-000064160000}"/>
    <cellStyle name="Notas 2 2 3 2 4 2" xfId="6817" xr:uid="{00000000-0005-0000-0000-000065160000}"/>
    <cellStyle name="Notas 2 2 3 2 5" xfId="3213" xr:uid="{00000000-0005-0000-0000-000066160000}"/>
    <cellStyle name="Notas 2 2 3 2 5 2" xfId="6818" xr:uid="{00000000-0005-0000-0000-000067160000}"/>
    <cellStyle name="Notas 2 2 3 2 6" xfId="4093" xr:uid="{00000000-0005-0000-0000-000068160000}"/>
    <cellStyle name="Notas 2 2 3 2 7" xfId="4398" xr:uid="{00000000-0005-0000-0000-000069160000}"/>
    <cellStyle name="Notas 2 2 3 3" xfId="528" xr:uid="{00000000-0005-0000-0000-00006A160000}"/>
    <cellStyle name="Notas 2 2 3 3 2" xfId="3214" xr:uid="{00000000-0005-0000-0000-00006B160000}"/>
    <cellStyle name="Notas 2 2 3 3 2 2" xfId="6819" xr:uid="{00000000-0005-0000-0000-00006C160000}"/>
    <cellStyle name="Notas 2 2 3 3 3" xfId="3215" xr:uid="{00000000-0005-0000-0000-00006D160000}"/>
    <cellStyle name="Notas 2 2 3 3 3 2" xfId="6820" xr:uid="{00000000-0005-0000-0000-00006E160000}"/>
    <cellStyle name="Notas 2 2 3 3 4" xfId="3216" xr:uid="{00000000-0005-0000-0000-00006F160000}"/>
    <cellStyle name="Notas 2 2 3 3 4 2" xfId="6821" xr:uid="{00000000-0005-0000-0000-000070160000}"/>
    <cellStyle name="Notas 2 2 3 3 5" xfId="3217" xr:uid="{00000000-0005-0000-0000-000071160000}"/>
    <cellStyle name="Notas 2 2 3 3 5 2" xfId="6822" xr:uid="{00000000-0005-0000-0000-000072160000}"/>
    <cellStyle name="Notas 2 2 3 3 6" xfId="4094" xr:uid="{00000000-0005-0000-0000-000073160000}"/>
    <cellStyle name="Notas 2 2 3 3 7" xfId="4397" xr:uid="{00000000-0005-0000-0000-000074160000}"/>
    <cellStyle name="Notas 2 2 3 4" xfId="529" xr:uid="{00000000-0005-0000-0000-000075160000}"/>
    <cellStyle name="Notas 2 2 3 4 2" xfId="3218" xr:uid="{00000000-0005-0000-0000-000076160000}"/>
    <cellStyle name="Notas 2 2 3 4 2 2" xfId="6823" xr:uid="{00000000-0005-0000-0000-000077160000}"/>
    <cellStyle name="Notas 2 2 3 4 3" xfId="3219" xr:uid="{00000000-0005-0000-0000-000078160000}"/>
    <cellStyle name="Notas 2 2 3 4 3 2" xfId="6824" xr:uid="{00000000-0005-0000-0000-000079160000}"/>
    <cellStyle name="Notas 2 2 3 4 4" xfId="3220" xr:uid="{00000000-0005-0000-0000-00007A160000}"/>
    <cellStyle name="Notas 2 2 3 4 4 2" xfId="6825" xr:uid="{00000000-0005-0000-0000-00007B160000}"/>
    <cellStyle name="Notas 2 2 3 4 5" xfId="3221" xr:uid="{00000000-0005-0000-0000-00007C160000}"/>
    <cellStyle name="Notas 2 2 3 4 5 2" xfId="6826" xr:uid="{00000000-0005-0000-0000-00007D160000}"/>
    <cellStyle name="Notas 2 2 3 4 6" xfId="4095" xr:uid="{00000000-0005-0000-0000-00007E160000}"/>
    <cellStyle name="Notas 2 2 3 4 7" xfId="5018" xr:uid="{00000000-0005-0000-0000-00007F160000}"/>
    <cellStyle name="Notas 2 2 3 5" xfId="530" xr:uid="{00000000-0005-0000-0000-000080160000}"/>
    <cellStyle name="Notas 2 2 3 5 2" xfId="3222" xr:uid="{00000000-0005-0000-0000-000081160000}"/>
    <cellStyle name="Notas 2 2 3 5 2 2" xfId="6827" xr:uid="{00000000-0005-0000-0000-000082160000}"/>
    <cellStyle name="Notas 2 2 3 5 3" xfId="3223" xr:uid="{00000000-0005-0000-0000-000083160000}"/>
    <cellStyle name="Notas 2 2 3 5 3 2" xfId="6828" xr:uid="{00000000-0005-0000-0000-000084160000}"/>
    <cellStyle name="Notas 2 2 3 5 4" xfId="3224" xr:uid="{00000000-0005-0000-0000-000085160000}"/>
    <cellStyle name="Notas 2 2 3 5 4 2" xfId="6829" xr:uid="{00000000-0005-0000-0000-000086160000}"/>
    <cellStyle name="Notas 2 2 3 5 5" xfId="3225" xr:uid="{00000000-0005-0000-0000-000087160000}"/>
    <cellStyle name="Notas 2 2 3 5 5 2" xfId="6830" xr:uid="{00000000-0005-0000-0000-000088160000}"/>
    <cellStyle name="Notas 2 2 3 5 6" xfId="4096" xr:uid="{00000000-0005-0000-0000-000089160000}"/>
    <cellStyle name="Notas 2 2 3 5 7" xfId="5017" xr:uid="{00000000-0005-0000-0000-00008A160000}"/>
    <cellStyle name="Notas 2 2 3 6" xfId="531" xr:uid="{00000000-0005-0000-0000-00008B160000}"/>
    <cellStyle name="Notas 2 2 3 6 2" xfId="3226" xr:uid="{00000000-0005-0000-0000-00008C160000}"/>
    <cellStyle name="Notas 2 2 3 6 2 2" xfId="6831" xr:uid="{00000000-0005-0000-0000-00008D160000}"/>
    <cellStyle name="Notas 2 2 3 6 3" xfId="3227" xr:uid="{00000000-0005-0000-0000-00008E160000}"/>
    <cellStyle name="Notas 2 2 3 6 3 2" xfId="6832" xr:uid="{00000000-0005-0000-0000-00008F160000}"/>
    <cellStyle name="Notas 2 2 3 6 4" xfId="3228" xr:uid="{00000000-0005-0000-0000-000090160000}"/>
    <cellStyle name="Notas 2 2 3 6 4 2" xfId="6833" xr:uid="{00000000-0005-0000-0000-000091160000}"/>
    <cellStyle name="Notas 2 2 3 6 5" xfId="3229" xr:uid="{00000000-0005-0000-0000-000092160000}"/>
    <cellStyle name="Notas 2 2 3 6 5 2" xfId="6834" xr:uid="{00000000-0005-0000-0000-000093160000}"/>
    <cellStyle name="Notas 2 2 3 6 6" xfId="4097" xr:uid="{00000000-0005-0000-0000-000094160000}"/>
    <cellStyle name="Notas 2 2 3 6 7" xfId="5016" xr:uid="{00000000-0005-0000-0000-000095160000}"/>
    <cellStyle name="Notas 2 2 3 7" xfId="532" xr:uid="{00000000-0005-0000-0000-000096160000}"/>
    <cellStyle name="Notas 2 2 3 7 2" xfId="3230" xr:uid="{00000000-0005-0000-0000-000097160000}"/>
    <cellStyle name="Notas 2 2 3 7 2 2" xfId="6835" xr:uid="{00000000-0005-0000-0000-000098160000}"/>
    <cellStyle name="Notas 2 2 3 7 3" xfId="3231" xr:uid="{00000000-0005-0000-0000-000099160000}"/>
    <cellStyle name="Notas 2 2 3 7 3 2" xfId="6836" xr:uid="{00000000-0005-0000-0000-00009A160000}"/>
    <cellStyle name="Notas 2 2 3 7 4" xfId="3232" xr:uid="{00000000-0005-0000-0000-00009B160000}"/>
    <cellStyle name="Notas 2 2 3 7 4 2" xfId="6837" xr:uid="{00000000-0005-0000-0000-00009C160000}"/>
    <cellStyle name="Notas 2 2 3 7 5" xfId="3233" xr:uid="{00000000-0005-0000-0000-00009D160000}"/>
    <cellStyle name="Notas 2 2 3 7 5 2" xfId="6838" xr:uid="{00000000-0005-0000-0000-00009E160000}"/>
    <cellStyle name="Notas 2 2 3 7 6" xfId="4098" xr:uid="{00000000-0005-0000-0000-00009F160000}"/>
    <cellStyle name="Notas 2 2 3 7 7" xfId="5014" xr:uid="{00000000-0005-0000-0000-0000A0160000}"/>
    <cellStyle name="Notas 2 2 3 8" xfId="533" xr:uid="{00000000-0005-0000-0000-0000A1160000}"/>
    <cellStyle name="Notas 2 2 3 8 2" xfId="3234" xr:uid="{00000000-0005-0000-0000-0000A2160000}"/>
    <cellStyle name="Notas 2 2 3 8 2 2" xfId="6839" xr:uid="{00000000-0005-0000-0000-0000A3160000}"/>
    <cellStyle name="Notas 2 2 3 8 3" xfId="3235" xr:uid="{00000000-0005-0000-0000-0000A4160000}"/>
    <cellStyle name="Notas 2 2 3 8 3 2" xfId="6840" xr:uid="{00000000-0005-0000-0000-0000A5160000}"/>
    <cellStyle name="Notas 2 2 3 8 4" xfId="3236" xr:uid="{00000000-0005-0000-0000-0000A6160000}"/>
    <cellStyle name="Notas 2 2 3 8 4 2" xfId="6841" xr:uid="{00000000-0005-0000-0000-0000A7160000}"/>
    <cellStyle name="Notas 2 2 3 8 5" xfId="3237" xr:uid="{00000000-0005-0000-0000-0000A8160000}"/>
    <cellStyle name="Notas 2 2 3 8 5 2" xfId="6842" xr:uid="{00000000-0005-0000-0000-0000A9160000}"/>
    <cellStyle name="Notas 2 2 3 8 6" xfId="4099" xr:uid="{00000000-0005-0000-0000-0000AA160000}"/>
    <cellStyle name="Notas 2 2 3 8 7" xfId="5013" xr:uid="{00000000-0005-0000-0000-0000AB160000}"/>
    <cellStyle name="Notas 2 2 3 9" xfId="3238" xr:uid="{00000000-0005-0000-0000-0000AC160000}"/>
    <cellStyle name="Notas 2 2 3 9 2" xfId="6843" xr:uid="{00000000-0005-0000-0000-0000AD160000}"/>
    <cellStyle name="Notas 2 2 4" xfId="534" xr:uid="{00000000-0005-0000-0000-0000AE160000}"/>
    <cellStyle name="Notas 2 2 4 2" xfId="3239" xr:uid="{00000000-0005-0000-0000-0000AF160000}"/>
    <cellStyle name="Notas 2 2 4 2 2" xfId="6844" xr:uid="{00000000-0005-0000-0000-0000B0160000}"/>
    <cellStyle name="Notas 2 2 4 3" xfId="3240" xr:uid="{00000000-0005-0000-0000-0000B1160000}"/>
    <cellStyle name="Notas 2 2 4 3 2" xfId="6845" xr:uid="{00000000-0005-0000-0000-0000B2160000}"/>
    <cellStyle name="Notas 2 2 4 4" xfId="3241" xr:uid="{00000000-0005-0000-0000-0000B3160000}"/>
    <cellStyle name="Notas 2 2 4 4 2" xfId="6846" xr:uid="{00000000-0005-0000-0000-0000B4160000}"/>
    <cellStyle name="Notas 2 2 4 5" xfId="3242" xr:uid="{00000000-0005-0000-0000-0000B5160000}"/>
    <cellStyle name="Notas 2 2 4 5 2" xfId="6847" xr:uid="{00000000-0005-0000-0000-0000B6160000}"/>
    <cellStyle name="Notas 2 2 4 6" xfId="4100" xr:uid="{00000000-0005-0000-0000-0000B7160000}"/>
    <cellStyle name="Notas 2 2 4 7" xfId="4396" xr:uid="{00000000-0005-0000-0000-0000B8160000}"/>
    <cellStyle name="Notas 2 2 5" xfId="535" xr:uid="{00000000-0005-0000-0000-0000B9160000}"/>
    <cellStyle name="Notas 2 2 5 2" xfId="3243" xr:uid="{00000000-0005-0000-0000-0000BA160000}"/>
    <cellStyle name="Notas 2 2 5 2 2" xfId="6848" xr:uid="{00000000-0005-0000-0000-0000BB160000}"/>
    <cellStyle name="Notas 2 2 5 3" xfId="3244" xr:uid="{00000000-0005-0000-0000-0000BC160000}"/>
    <cellStyle name="Notas 2 2 5 3 2" xfId="6849" xr:uid="{00000000-0005-0000-0000-0000BD160000}"/>
    <cellStyle name="Notas 2 2 5 4" xfId="3245" xr:uid="{00000000-0005-0000-0000-0000BE160000}"/>
    <cellStyle name="Notas 2 2 5 4 2" xfId="6850" xr:uid="{00000000-0005-0000-0000-0000BF160000}"/>
    <cellStyle name="Notas 2 2 5 5" xfId="3246" xr:uid="{00000000-0005-0000-0000-0000C0160000}"/>
    <cellStyle name="Notas 2 2 5 5 2" xfId="6851" xr:uid="{00000000-0005-0000-0000-0000C1160000}"/>
    <cellStyle name="Notas 2 2 5 6" xfId="4101" xr:uid="{00000000-0005-0000-0000-0000C2160000}"/>
    <cellStyle name="Notas 2 2 5 7" xfId="4395" xr:uid="{00000000-0005-0000-0000-0000C3160000}"/>
    <cellStyle name="Notas 2 2 6" xfId="536" xr:uid="{00000000-0005-0000-0000-0000C4160000}"/>
    <cellStyle name="Notas 2 2 6 2" xfId="3247" xr:uid="{00000000-0005-0000-0000-0000C5160000}"/>
    <cellStyle name="Notas 2 2 6 2 2" xfId="6852" xr:uid="{00000000-0005-0000-0000-0000C6160000}"/>
    <cellStyle name="Notas 2 2 6 3" xfId="3248" xr:uid="{00000000-0005-0000-0000-0000C7160000}"/>
    <cellStyle name="Notas 2 2 6 3 2" xfId="6853" xr:uid="{00000000-0005-0000-0000-0000C8160000}"/>
    <cellStyle name="Notas 2 2 6 4" xfId="3249" xr:uid="{00000000-0005-0000-0000-0000C9160000}"/>
    <cellStyle name="Notas 2 2 6 4 2" xfId="6854" xr:uid="{00000000-0005-0000-0000-0000CA160000}"/>
    <cellStyle name="Notas 2 2 6 5" xfId="3250" xr:uid="{00000000-0005-0000-0000-0000CB160000}"/>
    <cellStyle name="Notas 2 2 6 5 2" xfId="6855" xr:uid="{00000000-0005-0000-0000-0000CC160000}"/>
    <cellStyle name="Notas 2 2 6 6" xfId="4102" xr:uid="{00000000-0005-0000-0000-0000CD160000}"/>
    <cellStyle name="Notas 2 2 6 7" xfId="4305" xr:uid="{00000000-0005-0000-0000-0000CE160000}"/>
    <cellStyle name="Notas 2 2 7" xfId="3251" xr:uid="{00000000-0005-0000-0000-0000CF160000}"/>
    <cellStyle name="Notas 2 2 7 2" xfId="6856" xr:uid="{00000000-0005-0000-0000-0000D0160000}"/>
    <cellStyle name="Notas 2 2 8" xfId="3988" xr:uid="{00000000-0005-0000-0000-0000D1160000}"/>
    <cellStyle name="Notas 2 2 9" xfId="4206" xr:uid="{00000000-0005-0000-0000-0000D2160000}"/>
    <cellStyle name="Notas 2 3" xfId="417" xr:uid="{00000000-0005-0000-0000-0000D3160000}"/>
    <cellStyle name="Notas 2 3 10" xfId="5073" xr:uid="{00000000-0005-0000-0000-0000D4160000}"/>
    <cellStyle name="Notas 2 3 2" xfId="436" xr:uid="{00000000-0005-0000-0000-0000D5160000}"/>
    <cellStyle name="Notas 2 3 2 10" xfId="3252" xr:uid="{00000000-0005-0000-0000-0000D6160000}"/>
    <cellStyle name="Notas 2 3 2 10 2" xfId="6857" xr:uid="{00000000-0005-0000-0000-0000D7160000}"/>
    <cellStyle name="Notas 2 3 2 11" xfId="3253" xr:uid="{00000000-0005-0000-0000-0000D8160000}"/>
    <cellStyle name="Notas 2 3 2 11 2" xfId="6858" xr:uid="{00000000-0005-0000-0000-0000D9160000}"/>
    <cellStyle name="Notas 2 3 2 12" xfId="3254" xr:uid="{00000000-0005-0000-0000-0000DA160000}"/>
    <cellStyle name="Notas 2 3 2 12 2" xfId="6859" xr:uid="{00000000-0005-0000-0000-0000DB160000}"/>
    <cellStyle name="Notas 2 3 2 13" xfId="4103" xr:uid="{00000000-0005-0000-0000-0000DC160000}"/>
    <cellStyle name="Notas 2 3 2 14" xfId="5060" xr:uid="{00000000-0005-0000-0000-0000DD160000}"/>
    <cellStyle name="Notas 2 3 2 2" xfId="537" xr:uid="{00000000-0005-0000-0000-0000DE160000}"/>
    <cellStyle name="Notas 2 3 2 2 2" xfId="3255" xr:uid="{00000000-0005-0000-0000-0000DF160000}"/>
    <cellStyle name="Notas 2 3 2 2 2 2" xfId="6860" xr:uid="{00000000-0005-0000-0000-0000E0160000}"/>
    <cellStyle name="Notas 2 3 2 2 3" xfId="3256" xr:uid="{00000000-0005-0000-0000-0000E1160000}"/>
    <cellStyle name="Notas 2 3 2 2 3 2" xfId="6861" xr:uid="{00000000-0005-0000-0000-0000E2160000}"/>
    <cellStyle name="Notas 2 3 2 2 4" xfId="3257" xr:uid="{00000000-0005-0000-0000-0000E3160000}"/>
    <cellStyle name="Notas 2 3 2 2 4 2" xfId="6862" xr:uid="{00000000-0005-0000-0000-0000E4160000}"/>
    <cellStyle name="Notas 2 3 2 2 5" xfId="3258" xr:uid="{00000000-0005-0000-0000-0000E5160000}"/>
    <cellStyle name="Notas 2 3 2 2 5 2" xfId="6863" xr:uid="{00000000-0005-0000-0000-0000E6160000}"/>
    <cellStyle name="Notas 2 3 2 2 6" xfId="4104" xr:uid="{00000000-0005-0000-0000-0000E7160000}"/>
    <cellStyle name="Notas 2 3 2 2 7" xfId="4263" xr:uid="{00000000-0005-0000-0000-0000E8160000}"/>
    <cellStyle name="Notas 2 3 2 3" xfId="538" xr:uid="{00000000-0005-0000-0000-0000E9160000}"/>
    <cellStyle name="Notas 2 3 2 3 2" xfId="3259" xr:uid="{00000000-0005-0000-0000-0000EA160000}"/>
    <cellStyle name="Notas 2 3 2 3 2 2" xfId="6864" xr:uid="{00000000-0005-0000-0000-0000EB160000}"/>
    <cellStyle name="Notas 2 3 2 3 3" xfId="3260" xr:uid="{00000000-0005-0000-0000-0000EC160000}"/>
    <cellStyle name="Notas 2 3 2 3 3 2" xfId="6865" xr:uid="{00000000-0005-0000-0000-0000ED160000}"/>
    <cellStyle name="Notas 2 3 2 3 4" xfId="3261" xr:uid="{00000000-0005-0000-0000-0000EE160000}"/>
    <cellStyle name="Notas 2 3 2 3 4 2" xfId="6866" xr:uid="{00000000-0005-0000-0000-0000EF160000}"/>
    <cellStyle name="Notas 2 3 2 3 5" xfId="3262" xr:uid="{00000000-0005-0000-0000-0000F0160000}"/>
    <cellStyle name="Notas 2 3 2 3 5 2" xfId="6867" xr:uid="{00000000-0005-0000-0000-0000F1160000}"/>
    <cellStyle name="Notas 2 3 2 3 6" xfId="4105" xr:uid="{00000000-0005-0000-0000-0000F2160000}"/>
    <cellStyle name="Notas 2 3 2 3 7" xfId="4235" xr:uid="{00000000-0005-0000-0000-0000F3160000}"/>
    <cellStyle name="Notas 2 3 2 4" xfId="539" xr:uid="{00000000-0005-0000-0000-0000F4160000}"/>
    <cellStyle name="Notas 2 3 2 4 2" xfId="3263" xr:uid="{00000000-0005-0000-0000-0000F5160000}"/>
    <cellStyle name="Notas 2 3 2 4 2 2" xfId="6868" xr:uid="{00000000-0005-0000-0000-0000F6160000}"/>
    <cellStyle name="Notas 2 3 2 4 3" xfId="3264" xr:uid="{00000000-0005-0000-0000-0000F7160000}"/>
    <cellStyle name="Notas 2 3 2 4 3 2" xfId="6869" xr:uid="{00000000-0005-0000-0000-0000F8160000}"/>
    <cellStyle name="Notas 2 3 2 4 4" xfId="3265" xr:uid="{00000000-0005-0000-0000-0000F9160000}"/>
    <cellStyle name="Notas 2 3 2 4 4 2" xfId="6870" xr:uid="{00000000-0005-0000-0000-0000FA160000}"/>
    <cellStyle name="Notas 2 3 2 4 5" xfId="3266" xr:uid="{00000000-0005-0000-0000-0000FB160000}"/>
    <cellStyle name="Notas 2 3 2 4 5 2" xfId="6871" xr:uid="{00000000-0005-0000-0000-0000FC160000}"/>
    <cellStyle name="Notas 2 3 2 4 6" xfId="4106" xr:uid="{00000000-0005-0000-0000-0000FD160000}"/>
    <cellStyle name="Notas 2 3 2 4 7" xfId="4304" xr:uid="{00000000-0005-0000-0000-0000FE160000}"/>
    <cellStyle name="Notas 2 3 2 5" xfId="540" xr:uid="{00000000-0005-0000-0000-0000FF160000}"/>
    <cellStyle name="Notas 2 3 2 5 2" xfId="3267" xr:uid="{00000000-0005-0000-0000-000000170000}"/>
    <cellStyle name="Notas 2 3 2 5 2 2" xfId="6872" xr:uid="{00000000-0005-0000-0000-000001170000}"/>
    <cellStyle name="Notas 2 3 2 5 3" xfId="3268" xr:uid="{00000000-0005-0000-0000-000002170000}"/>
    <cellStyle name="Notas 2 3 2 5 3 2" xfId="6873" xr:uid="{00000000-0005-0000-0000-000003170000}"/>
    <cellStyle name="Notas 2 3 2 5 4" xfId="3269" xr:uid="{00000000-0005-0000-0000-000004170000}"/>
    <cellStyle name="Notas 2 3 2 5 4 2" xfId="6874" xr:uid="{00000000-0005-0000-0000-000005170000}"/>
    <cellStyle name="Notas 2 3 2 5 5" xfId="3270" xr:uid="{00000000-0005-0000-0000-000006170000}"/>
    <cellStyle name="Notas 2 3 2 5 5 2" xfId="6875" xr:uid="{00000000-0005-0000-0000-000007170000}"/>
    <cellStyle name="Notas 2 3 2 5 6" xfId="4107" xr:uid="{00000000-0005-0000-0000-000008170000}"/>
    <cellStyle name="Notas 2 3 2 5 7" xfId="4262" xr:uid="{00000000-0005-0000-0000-000009170000}"/>
    <cellStyle name="Notas 2 3 2 6" xfId="541" xr:uid="{00000000-0005-0000-0000-00000A170000}"/>
    <cellStyle name="Notas 2 3 2 6 2" xfId="3271" xr:uid="{00000000-0005-0000-0000-00000B170000}"/>
    <cellStyle name="Notas 2 3 2 6 2 2" xfId="6876" xr:uid="{00000000-0005-0000-0000-00000C170000}"/>
    <cellStyle name="Notas 2 3 2 6 3" xfId="3272" xr:uid="{00000000-0005-0000-0000-00000D170000}"/>
    <cellStyle name="Notas 2 3 2 6 3 2" xfId="6877" xr:uid="{00000000-0005-0000-0000-00000E170000}"/>
    <cellStyle name="Notas 2 3 2 6 4" xfId="3273" xr:uid="{00000000-0005-0000-0000-00000F170000}"/>
    <cellStyle name="Notas 2 3 2 6 4 2" xfId="6878" xr:uid="{00000000-0005-0000-0000-000010170000}"/>
    <cellStyle name="Notas 2 3 2 6 5" xfId="3274" xr:uid="{00000000-0005-0000-0000-000011170000}"/>
    <cellStyle name="Notas 2 3 2 6 5 2" xfId="6879" xr:uid="{00000000-0005-0000-0000-000012170000}"/>
    <cellStyle name="Notas 2 3 2 6 6" xfId="4108" xr:uid="{00000000-0005-0000-0000-000013170000}"/>
    <cellStyle name="Notas 2 3 2 6 7" xfId="4234" xr:uid="{00000000-0005-0000-0000-000014170000}"/>
    <cellStyle name="Notas 2 3 2 7" xfId="542" xr:uid="{00000000-0005-0000-0000-000015170000}"/>
    <cellStyle name="Notas 2 3 2 7 2" xfId="3275" xr:uid="{00000000-0005-0000-0000-000016170000}"/>
    <cellStyle name="Notas 2 3 2 7 2 2" xfId="6880" xr:uid="{00000000-0005-0000-0000-000017170000}"/>
    <cellStyle name="Notas 2 3 2 7 3" xfId="3276" xr:uid="{00000000-0005-0000-0000-000018170000}"/>
    <cellStyle name="Notas 2 3 2 7 3 2" xfId="6881" xr:uid="{00000000-0005-0000-0000-000019170000}"/>
    <cellStyle name="Notas 2 3 2 7 4" xfId="3277" xr:uid="{00000000-0005-0000-0000-00001A170000}"/>
    <cellStyle name="Notas 2 3 2 7 4 2" xfId="6882" xr:uid="{00000000-0005-0000-0000-00001B170000}"/>
    <cellStyle name="Notas 2 3 2 7 5" xfId="3278" xr:uid="{00000000-0005-0000-0000-00001C170000}"/>
    <cellStyle name="Notas 2 3 2 7 5 2" xfId="6883" xr:uid="{00000000-0005-0000-0000-00001D170000}"/>
    <cellStyle name="Notas 2 3 2 7 6" xfId="4109" xr:uid="{00000000-0005-0000-0000-00001E170000}"/>
    <cellStyle name="Notas 2 3 2 7 7" xfId="5012" xr:uid="{00000000-0005-0000-0000-00001F170000}"/>
    <cellStyle name="Notas 2 3 2 8" xfId="543" xr:uid="{00000000-0005-0000-0000-000020170000}"/>
    <cellStyle name="Notas 2 3 2 8 2" xfId="3279" xr:uid="{00000000-0005-0000-0000-000021170000}"/>
    <cellStyle name="Notas 2 3 2 8 2 2" xfId="6884" xr:uid="{00000000-0005-0000-0000-000022170000}"/>
    <cellStyle name="Notas 2 3 2 8 3" xfId="3280" xr:uid="{00000000-0005-0000-0000-000023170000}"/>
    <cellStyle name="Notas 2 3 2 8 3 2" xfId="6885" xr:uid="{00000000-0005-0000-0000-000024170000}"/>
    <cellStyle name="Notas 2 3 2 8 4" xfId="3281" xr:uid="{00000000-0005-0000-0000-000025170000}"/>
    <cellStyle name="Notas 2 3 2 8 4 2" xfId="6886" xr:uid="{00000000-0005-0000-0000-000026170000}"/>
    <cellStyle name="Notas 2 3 2 8 5" xfId="3282" xr:uid="{00000000-0005-0000-0000-000027170000}"/>
    <cellStyle name="Notas 2 3 2 8 5 2" xfId="6887" xr:uid="{00000000-0005-0000-0000-000028170000}"/>
    <cellStyle name="Notas 2 3 2 8 6" xfId="4110" xr:uid="{00000000-0005-0000-0000-000029170000}"/>
    <cellStyle name="Notas 2 3 2 8 7" xfId="5011" xr:uid="{00000000-0005-0000-0000-00002A170000}"/>
    <cellStyle name="Notas 2 3 2 9" xfId="3283" xr:uid="{00000000-0005-0000-0000-00002B170000}"/>
    <cellStyle name="Notas 2 3 2 9 2" xfId="6888" xr:uid="{00000000-0005-0000-0000-00002C170000}"/>
    <cellStyle name="Notas 2 3 3" xfId="544" xr:uid="{00000000-0005-0000-0000-00002D170000}"/>
    <cellStyle name="Notas 2 3 3 2" xfId="3284" xr:uid="{00000000-0005-0000-0000-00002E170000}"/>
    <cellStyle name="Notas 2 3 3 2 2" xfId="6889" xr:uid="{00000000-0005-0000-0000-00002F170000}"/>
    <cellStyle name="Notas 2 3 3 3" xfId="3285" xr:uid="{00000000-0005-0000-0000-000030170000}"/>
    <cellStyle name="Notas 2 3 3 3 2" xfId="6890" xr:uid="{00000000-0005-0000-0000-000031170000}"/>
    <cellStyle name="Notas 2 3 3 4" xfId="3286" xr:uid="{00000000-0005-0000-0000-000032170000}"/>
    <cellStyle name="Notas 2 3 3 4 2" xfId="6891" xr:uid="{00000000-0005-0000-0000-000033170000}"/>
    <cellStyle name="Notas 2 3 3 5" xfId="3287" xr:uid="{00000000-0005-0000-0000-000034170000}"/>
    <cellStyle name="Notas 2 3 3 5 2" xfId="6892" xr:uid="{00000000-0005-0000-0000-000035170000}"/>
    <cellStyle name="Notas 2 3 3 6" xfId="4111" xr:uid="{00000000-0005-0000-0000-000036170000}"/>
    <cellStyle name="Notas 2 3 3 7" xfId="5010" xr:uid="{00000000-0005-0000-0000-000037170000}"/>
    <cellStyle name="Notas 2 3 4" xfId="545" xr:uid="{00000000-0005-0000-0000-000038170000}"/>
    <cellStyle name="Notas 2 3 4 2" xfId="3288" xr:uid="{00000000-0005-0000-0000-000039170000}"/>
    <cellStyle name="Notas 2 3 4 2 2" xfId="6893" xr:uid="{00000000-0005-0000-0000-00003A170000}"/>
    <cellStyle name="Notas 2 3 4 3" xfId="3289" xr:uid="{00000000-0005-0000-0000-00003B170000}"/>
    <cellStyle name="Notas 2 3 4 3 2" xfId="6894" xr:uid="{00000000-0005-0000-0000-00003C170000}"/>
    <cellStyle name="Notas 2 3 4 4" xfId="3290" xr:uid="{00000000-0005-0000-0000-00003D170000}"/>
    <cellStyle name="Notas 2 3 4 4 2" xfId="6895" xr:uid="{00000000-0005-0000-0000-00003E170000}"/>
    <cellStyle name="Notas 2 3 4 5" xfId="3291" xr:uid="{00000000-0005-0000-0000-00003F170000}"/>
    <cellStyle name="Notas 2 3 4 5 2" xfId="6896" xr:uid="{00000000-0005-0000-0000-000040170000}"/>
    <cellStyle name="Notas 2 3 4 6" xfId="4112" xr:uid="{00000000-0005-0000-0000-000041170000}"/>
    <cellStyle name="Notas 2 3 4 7" xfId="5009" xr:uid="{00000000-0005-0000-0000-000042170000}"/>
    <cellStyle name="Notas 2 3 5" xfId="546" xr:uid="{00000000-0005-0000-0000-000043170000}"/>
    <cellStyle name="Notas 2 3 5 2" xfId="3292" xr:uid="{00000000-0005-0000-0000-000044170000}"/>
    <cellStyle name="Notas 2 3 5 2 2" xfId="6897" xr:uid="{00000000-0005-0000-0000-000045170000}"/>
    <cellStyle name="Notas 2 3 5 3" xfId="3293" xr:uid="{00000000-0005-0000-0000-000046170000}"/>
    <cellStyle name="Notas 2 3 5 3 2" xfId="6898" xr:uid="{00000000-0005-0000-0000-000047170000}"/>
    <cellStyle name="Notas 2 3 5 4" xfId="3294" xr:uid="{00000000-0005-0000-0000-000048170000}"/>
    <cellStyle name="Notas 2 3 5 4 2" xfId="6899" xr:uid="{00000000-0005-0000-0000-000049170000}"/>
    <cellStyle name="Notas 2 3 5 5" xfId="3295" xr:uid="{00000000-0005-0000-0000-00004A170000}"/>
    <cellStyle name="Notas 2 3 5 5 2" xfId="6900" xr:uid="{00000000-0005-0000-0000-00004B170000}"/>
    <cellStyle name="Notas 2 3 5 6" xfId="4113" xr:uid="{00000000-0005-0000-0000-00004C170000}"/>
    <cellStyle name="Notas 2 3 5 7" xfId="5008" xr:uid="{00000000-0005-0000-0000-00004D170000}"/>
    <cellStyle name="Notas 2 3 6" xfId="547" xr:uid="{00000000-0005-0000-0000-00004E170000}"/>
    <cellStyle name="Notas 2 3 6 2" xfId="3296" xr:uid="{00000000-0005-0000-0000-00004F170000}"/>
    <cellStyle name="Notas 2 3 6 2 2" xfId="6901" xr:uid="{00000000-0005-0000-0000-000050170000}"/>
    <cellStyle name="Notas 2 3 6 3" xfId="3297" xr:uid="{00000000-0005-0000-0000-000051170000}"/>
    <cellStyle name="Notas 2 3 6 3 2" xfId="6902" xr:uid="{00000000-0005-0000-0000-000052170000}"/>
    <cellStyle name="Notas 2 3 6 4" xfId="3298" xr:uid="{00000000-0005-0000-0000-000053170000}"/>
    <cellStyle name="Notas 2 3 6 4 2" xfId="6903" xr:uid="{00000000-0005-0000-0000-000054170000}"/>
    <cellStyle name="Notas 2 3 6 5" xfId="3299" xr:uid="{00000000-0005-0000-0000-000055170000}"/>
    <cellStyle name="Notas 2 3 6 5 2" xfId="6904" xr:uid="{00000000-0005-0000-0000-000056170000}"/>
    <cellStyle name="Notas 2 3 6 6" xfId="4114" xr:uid="{00000000-0005-0000-0000-000057170000}"/>
    <cellStyle name="Notas 2 3 6 7" xfId="4461" xr:uid="{00000000-0005-0000-0000-000058170000}"/>
    <cellStyle name="Notas 2 3 7" xfId="3300" xr:uid="{00000000-0005-0000-0000-000059170000}"/>
    <cellStyle name="Notas 2 3 7 2" xfId="6905" xr:uid="{00000000-0005-0000-0000-00005A170000}"/>
    <cellStyle name="Notas 2 3 8" xfId="4004" xr:uid="{00000000-0005-0000-0000-00005B170000}"/>
    <cellStyle name="Notas 2 3 9" xfId="4196" xr:uid="{00000000-0005-0000-0000-00005C170000}"/>
    <cellStyle name="Notas 2 4" xfId="427" xr:uid="{00000000-0005-0000-0000-00005D170000}"/>
    <cellStyle name="Notas 2 4 10" xfId="4115" xr:uid="{00000000-0005-0000-0000-00005E170000}"/>
    <cellStyle name="Notas 2 4 11" xfId="5067" xr:uid="{00000000-0005-0000-0000-00005F170000}"/>
    <cellStyle name="Notas 2 4 2" xfId="548" xr:uid="{00000000-0005-0000-0000-000060170000}"/>
    <cellStyle name="Notas 2 4 2 2" xfId="3301" xr:uid="{00000000-0005-0000-0000-000061170000}"/>
    <cellStyle name="Notas 2 4 2 2 2" xfId="6906" xr:uid="{00000000-0005-0000-0000-000062170000}"/>
    <cellStyle name="Notas 2 4 2 3" xfId="3302" xr:uid="{00000000-0005-0000-0000-000063170000}"/>
    <cellStyle name="Notas 2 4 2 3 2" xfId="6907" xr:uid="{00000000-0005-0000-0000-000064170000}"/>
    <cellStyle name="Notas 2 4 2 4" xfId="3303" xr:uid="{00000000-0005-0000-0000-000065170000}"/>
    <cellStyle name="Notas 2 4 2 4 2" xfId="6908" xr:uid="{00000000-0005-0000-0000-000066170000}"/>
    <cellStyle name="Notas 2 4 2 5" xfId="3304" xr:uid="{00000000-0005-0000-0000-000067170000}"/>
    <cellStyle name="Notas 2 4 2 5 2" xfId="6909" xr:uid="{00000000-0005-0000-0000-000068170000}"/>
    <cellStyle name="Notas 2 4 2 6" xfId="4116" xr:uid="{00000000-0005-0000-0000-000069170000}"/>
    <cellStyle name="Notas 2 4 2 7" xfId="5007" xr:uid="{00000000-0005-0000-0000-00006A170000}"/>
    <cellStyle name="Notas 2 4 3" xfId="549" xr:uid="{00000000-0005-0000-0000-00006B170000}"/>
    <cellStyle name="Notas 2 4 3 2" xfId="3305" xr:uid="{00000000-0005-0000-0000-00006C170000}"/>
    <cellStyle name="Notas 2 4 3 2 2" xfId="6910" xr:uid="{00000000-0005-0000-0000-00006D170000}"/>
    <cellStyle name="Notas 2 4 3 3" xfId="3306" xr:uid="{00000000-0005-0000-0000-00006E170000}"/>
    <cellStyle name="Notas 2 4 3 3 2" xfId="6911" xr:uid="{00000000-0005-0000-0000-00006F170000}"/>
    <cellStyle name="Notas 2 4 3 4" xfId="3307" xr:uid="{00000000-0005-0000-0000-000070170000}"/>
    <cellStyle name="Notas 2 4 3 4 2" xfId="6912" xr:uid="{00000000-0005-0000-0000-000071170000}"/>
    <cellStyle name="Notas 2 4 3 5" xfId="3308" xr:uid="{00000000-0005-0000-0000-000072170000}"/>
    <cellStyle name="Notas 2 4 3 5 2" xfId="6913" xr:uid="{00000000-0005-0000-0000-000073170000}"/>
    <cellStyle name="Notas 2 4 3 6" xfId="4117" xr:uid="{00000000-0005-0000-0000-000074170000}"/>
    <cellStyle name="Notas 2 4 3 7" xfId="5006" xr:uid="{00000000-0005-0000-0000-000075170000}"/>
    <cellStyle name="Notas 2 4 4" xfId="550" xr:uid="{00000000-0005-0000-0000-000076170000}"/>
    <cellStyle name="Notas 2 4 4 2" xfId="3309" xr:uid="{00000000-0005-0000-0000-000077170000}"/>
    <cellStyle name="Notas 2 4 4 2 2" xfId="6914" xr:uid="{00000000-0005-0000-0000-000078170000}"/>
    <cellStyle name="Notas 2 4 4 3" xfId="3310" xr:uid="{00000000-0005-0000-0000-000079170000}"/>
    <cellStyle name="Notas 2 4 4 3 2" xfId="6915" xr:uid="{00000000-0005-0000-0000-00007A170000}"/>
    <cellStyle name="Notas 2 4 4 4" xfId="3311" xr:uid="{00000000-0005-0000-0000-00007B170000}"/>
    <cellStyle name="Notas 2 4 4 4 2" xfId="6916" xr:uid="{00000000-0005-0000-0000-00007C170000}"/>
    <cellStyle name="Notas 2 4 4 5" xfId="3312" xr:uid="{00000000-0005-0000-0000-00007D170000}"/>
    <cellStyle name="Notas 2 4 4 5 2" xfId="6917" xr:uid="{00000000-0005-0000-0000-00007E170000}"/>
    <cellStyle name="Notas 2 4 4 6" xfId="4118" xr:uid="{00000000-0005-0000-0000-00007F170000}"/>
    <cellStyle name="Notas 2 4 4 7" xfId="5005" xr:uid="{00000000-0005-0000-0000-000080170000}"/>
    <cellStyle name="Notas 2 4 5" xfId="551" xr:uid="{00000000-0005-0000-0000-000081170000}"/>
    <cellStyle name="Notas 2 4 5 2" xfId="3313" xr:uid="{00000000-0005-0000-0000-000082170000}"/>
    <cellStyle name="Notas 2 4 5 2 2" xfId="6918" xr:uid="{00000000-0005-0000-0000-000083170000}"/>
    <cellStyle name="Notas 2 4 5 3" xfId="3314" xr:uid="{00000000-0005-0000-0000-000084170000}"/>
    <cellStyle name="Notas 2 4 5 3 2" xfId="6919" xr:uid="{00000000-0005-0000-0000-000085170000}"/>
    <cellStyle name="Notas 2 4 5 4" xfId="3315" xr:uid="{00000000-0005-0000-0000-000086170000}"/>
    <cellStyle name="Notas 2 4 5 4 2" xfId="6920" xr:uid="{00000000-0005-0000-0000-000087170000}"/>
    <cellStyle name="Notas 2 4 5 5" xfId="3316" xr:uid="{00000000-0005-0000-0000-000088170000}"/>
    <cellStyle name="Notas 2 4 5 5 2" xfId="6921" xr:uid="{00000000-0005-0000-0000-000089170000}"/>
    <cellStyle name="Notas 2 4 5 6" xfId="4119" xr:uid="{00000000-0005-0000-0000-00008A170000}"/>
    <cellStyle name="Notas 2 4 5 7" xfId="5004" xr:uid="{00000000-0005-0000-0000-00008B170000}"/>
    <cellStyle name="Notas 2 4 6" xfId="552" xr:uid="{00000000-0005-0000-0000-00008C170000}"/>
    <cellStyle name="Notas 2 4 6 2" xfId="3317" xr:uid="{00000000-0005-0000-0000-00008D170000}"/>
    <cellStyle name="Notas 2 4 6 2 2" xfId="6922" xr:uid="{00000000-0005-0000-0000-00008E170000}"/>
    <cellStyle name="Notas 2 4 6 3" xfId="3318" xr:uid="{00000000-0005-0000-0000-00008F170000}"/>
    <cellStyle name="Notas 2 4 6 3 2" xfId="6923" xr:uid="{00000000-0005-0000-0000-000090170000}"/>
    <cellStyle name="Notas 2 4 6 4" xfId="3319" xr:uid="{00000000-0005-0000-0000-000091170000}"/>
    <cellStyle name="Notas 2 4 6 4 2" xfId="6924" xr:uid="{00000000-0005-0000-0000-000092170000}"/>
    <cellStyle name="Notas 2 4 6 5" xfId="3320" xr:uid="{00000000-0005-0000-0000-000093170000}"/>
    <cellStyle name="Notas 2 4 6 5 2" xfId="6925" xr:uid="{00000000-0005-0000-0000-000094170000}"/>
    <cellStyle name="Notas 2 4 6 6" xfId="4120" xr:uid="{00000000-0005-0000-0000-000095170000}"/>
    <cellStyle name="Notas 2 4 6 7" xfId="4460" xr:uid="{00000000-0005-0000-0000-000096170000}"/>
    <cellStyle name="Notas 2 4 7" xfId="553" xr:uid="{00000000-0005-0000-0000-000097170000}"/>
    <cellStyle name="Notas 2 4 7 2" xfId="3321" xr:uid="{00000000-0005-0000-0000-000098170000}"/>
    <cellStyle name="Notas 2 4 7 2 2" xfId="6926" xr:uid="{00000000-0005-0000-0000-000099170000}"/>
    <cellStyle name="Notas 2 4 7 3" xfId="3322" xr:uid="{00000000-0005-0000-0000-00009A170000}"/>
    <cellStyle name="Notas 2 4 7 3 2" xfId="6927" xr:uid="{00000000-0005-0000-0000-00009B170000}"/>
    <cellStyle name="Notas 2 4 7 4" xfId="3323" xr:uid="{00000000-0005-0000-0000-00009C170000}"/>
    <cellStyle name="Notas 2 4 7 4 2" xfId="6928" xr:uid="{00000000-0005-0000-0000-00009D170000}"/>
    <cellStyle name="Notas 2 4 7 5" xfId="3324" xr:uid="{00000000-0005-0000-0000-00009E170000}"/>
    <cellStyle name="Notas 2 4 7 5 2" xfId="6929" xr:uid="{00000000-0005-0000-0000-00009F170000}"/>
    <cellStyle name="Notas 2 4 7 6" xfId="4121" xr:uid="{00000000-0005-0000-0000-0000A0170000}"/>
    <cellStyle name="Notas 2 4 7 7" xfId="5003" xr:uid="{00000000-0005-0000-0000-0000A1170000}"/>
    <cellStyle name="Notas 2 4 8" xfId="554" xr:uid="{00000000-0005-0000-0000-0000A2170000}"/>
    <cellStyle name="Notas 2 4 8 2" xfId="3325" xr:uid="{00000000-0005-0000-0000-0000A3170000}"/>
    <cellStyle name="Notas 2 4 8 2 2" xfId="6930" xr:uid="{00000000-0005-0000-0000-0000A4170000}"/>
    <cellStyle name="Notas 2 4 8 3" xfId="3326" xr:uid="{00000000-0005-0000-0000-0000A5170000}"/>
    <cellStyle name="Notas 2 4 8 3 2" xfId="6931" xr:uid="{00000000-0005-0000-0000-0000A6170000}"/>
    <cellStyle name="Notas 2 4 8 4" xfId="3327" xr:uid="{00000000-0005-0000-0000-0000A7170000}"/>
    <cellStyle name="Notas 2 4 8 4 2" xfId="6932" xr:uid="{00000000-0005-0000-0000-0000A8170000}"/>
    <cellStyle name="Notas 2 4 8 5" xfId="3328" xr:uid="{00000000-0005-0000-0000-0000A9170000}"/>
    <cellStyle name="Notas 2 4 8 5 2" xfId="6933" xr:uid="{00000000-0005-0000-0000-0000AA170000}"/>
    <cellStyle name="Notas 2 4 8 6" xfId="4122" xr:uid="{00000000-0005-0000-0000-0000AB170000}"/>
    <cellStyle name="Notas 2 4 8 7" xfId="5002" xr:uid="{00000000-0005-0000-0000-0000AC170000}"/>
    <cellStyle name="Notas 2 4 9" xfId="3329" xr:uid="{00000000-0005-0000-0000-0000AD170000}"/>
    <cellStyle name="Notas 2 4 9 2" xfId="6934" xr:uid="{00000000-0005-0000-0000-0000AE170000}"/>
    <cellStyle name="Notas 2 5" xfId="555" xr:uid="{00000000-0005-0000-0000-0000AF170000}"/>
    <cellStyle name="Notas 2 5 2" xfId="3330" xr:uid="{00000000-0005-0000-0000-0000B0170000}"/>
    <cellStyle name="Notas 2 5 2 2" xfId="6935" xr:uid="{00000000-0005-0000-0000-0000B1170000}"/>
    <cellStyle name="Notas 2 5 3" xfId="3331" xr:uid="{00000000-0005-0000-0000-0000B2170000}"/>
    <cellStyle name="Notas 2 5 3 2" xfId="6936" xr:uid="{00000000-0005-0000-0000-0000B3170000}"/>
    <cellStyle name="Notas 2 5 4" xfId="3332" xr:uid="{00000000-0005-0000-0000-0000B4170000}"/>
    <cellStyle name="Notas 2 5 4 2" xfId="6937" xr:uid="{00000000-0005-0000-0000-0000B5170000}"/>
    <cellStyle name="Notas 2 5 5" xfId="3333" xr:uid="{00000000-0005-0000-0000-0000B6170000}"/>
    <cellStyle name="Notas 2 5 5 2" xfId="6938" xr:uid="{00000000-0005-0000-0000-0000B7170000}"/>
    <cellStyle name="Notas 2 5 6" xfId="4123" xr:uid="{00000000-0005-0000-0000-0000B8170000}"/>
    <cellStyle name="Notas 2 5 7" xfId="5001" xr:uid="{00000000-0005-0000-0000-0000B9170000}"/>
    <cellStyle name="Notas 2 6" xfId="556" xr:uid="{00000000-0005-0000-0000-0000BA170000}"/>
    <cellStyle name="Notas 2 6 2" xfId="3334" xr:uid="{00000000-0005-0000-0000-0000BB170000}"/>
    <cellStyle name="Notas 2 6 2 2" xfId="6939" xr:uid="{00000000-0005-0000-0000-0000BC170000}"/>
    <cellStyle name="Notas 2 6 3" xfId="3335" xr:uid="{00000000-0005-0000-0000-0000BD170000}"/>
    <cellStyle name="Notas 2 6 3 2" xfId="6940" xr:uid="{00000000-0005-0000-0000-0000BE170000}"/>
    <cellStyle name="Notas 2 6 4" xfId="3336" xr:uid="{00000000-0005-0000-0000-0000BF170000}"/>
    <cellStyle name="Notas 2 6 4 2" xfId="6941" xr:uid="{00000000-0005-0000-0000-0000C0170000}"/>
    <cellStyle name="Notas 2 6 5" xfId="3337" xr:uid="{00000000-0005-0000-0000-0000C1170000}"/>
    <cellStyle name="Notas 2 6 5 2" xfId="6942" xr:uid="{00000000-0005-0000-0000-0000C2170000}"/>
    <cellStyle name="Notas 2 6 6" xfId="4124" xr:uid="{00000000-0005-0000-0000-0000C3170000}"/>
    <cellStyle name="Notas 2 6 7" xfId="5000" xr:uid="{00000000-0005-0000-0000-0000C4170000}"/>
    <cellStyle name="Notas 2 7" xfId="557" xr:uid="{00000000-0005-0000-0000-0000C5170000}"/>
    <cellStyle name="Notas 2 7 2" xfId="3338" xr:uid="{00000000-0005-0000-0000-0000C6170000}"/>
    <cellStyle name="Notas 2 7 2 2" xfId="6943" xr:uid="{00000000-0005-0000-0000-0000C7170000}"/>
    <cellStyle name="Notas 2 7 3" xfId="3339" xr:uid="{00000000-0005-0000-0000-0000C8170000}"/>
    <cellStyle name="Notas 2 7 3 2" xfId="6944" xr:uid="{00000000-0005-0000-0000-0000C9170000}"/>
    <cellStyle name="Notas 2 7 4" xfId="3340" xr:uid="{00000000-0005-0000-0000-0000CA170000}"/>
    <cellStyle name="Notas 2 7 4 2" xfId="6945" xr:uid="{00000000-0005-0000-0000-0000CB170000}"/>
    <cellStyle name="Notas 2 7 5" xfId="3341" xr:uid="{00000000-0005-0000-0000-0000CC170000}"/>
    <cellStyle name="Notas 2 7 5 2" xfId="6946" xr:uid="{00000000-0005-0000-0000-0000CD170000}"/>
    <cellStyle name="Notas 2 7 6" xfId="4125" xr:uid="{00000000-0005-0000-0000-0000CE170000}"/>
    <cellStyle name="Notas 2 7 7" xfId="4459" xr:uid="{00000000-0005-0000-0000-0000CF170000}"/>
    <cellStyle name="Notas 2 8" xfId="3342" xr:uid="{00000000-0005-0000-0000-0000D0170000}"/>
    <cellStyle name="Notas 2 8 2" xfId="6947" xr:uid="{00000000-0005-0000-0000-0000D1170000}"/>
    <cellStyle name="Notas 2 9" xfId="3964" xr:uid="{00000000-0005-0000-0000-0000D2170000}"/>
    <cellStyle name="Notas 3" xfId="260" xr:uid="{00000000-0005-0000-0000-0000D3170000}"/>
    <cellStyle name="Notas 3 2" xfId="675" xr:uid="{00000000-0005-0000-0000-0000D4170000}"/>
    <cellStyle name="Notas 3 2 2" xfId="4533" xr:uid="{00000000-0005-0000-0000-0000D5170000}"/>
    <cellStyle name="Notas 3 2 3" xfId="4949" xr:uid="{00000000-0005-0000-0000-0000D6170000}"/>
    <cellStyle name="Notas 3 3" xfId="4313" xr:uid="{00000000-0005-0000-0000-0000D7170000}"/>
    <cellStyle name="Notas 3 4" xfId="5659" xr:uid="{00000000-0005-0000-0000-0000D8170000}"/>
    <cellStyle name="Notas 4" xfId="3343" xr:uid="{00000000-0005-0000-0000-0000D9170000}"/>
    <cellStyle name="Notas 4 2" xfId="6948" xr:uid="{00000000-0005-0000-0000-0000DA170000}"/>
    <cellStyle name="Notas 5" xfId="4477" xr:uid="{00000000-0005-0000-0000-0000DB170000}"/>
    <cellStyle name="Percent" xfId="383" xr:uid="{00000000-0005-0000-0000-0000DC170000}"/>
    <cellStyle name="Percent 2" xfId="3344" xr:uid="{00000000-0005-0000-0000-0000DD170000}"/>
    <cellStyle name="Percent 2 2" xfId="3345" xr:uid="{00000000-0005-0000-0000-0000DE170000}"/>
    <cellStyle name="Percent 3" xfId="3346" xr:uid="{00000000-0005-0000-0000-0000DF170000}"/>
    <cellStyle name="Porcentaje" xfId="50" builtinId="5"/>
    <cellStyle name="Porcentaje 10" xfId="3798" xr:uid="{00000000-0005-0000-0000-0000E1170000}"/>
    <cellStyle name="Porcentaje 11" xfId="4222" xr:uid="{00000000-0005-0000-0000-0000E2170000}"/>
    <cellStyle name="Porcentaje 12" xfId="7225" xr:uid="{00000000-0005-0000-0000-0000E3170000}"/>
    <cellStyle name="Porcentaje 13" xfId="7229" xr:uid="{00000000-0005-0000-0000-0000E4170000}"/>
    <cellStyle name="Porcentaje 14" xfId="7255" xr:uid="{00000000-0005-0000-0000-0000E5170000}"/>
    <cellStyle name="Porcentaje 15" xfId="7257" xr:uid="{00000000-0005-0000-0000-0000E6170000}"/>
    <cellStyle name="Porcentaje 16" xfId="7276" xr:uid="{00000000-0005-0000-0000-0000E7170000}"/>
    <cellStyle name="Porcentaje 17" xfId="7280" xr:uid="{00000000-0005-0000-0000-0000E8170000}"/>
    <cellStyle name="Porcentaje 18" xfId="7295" xr:uid="{00000000-0005-0000-0000-0000E9170000}"/>
    <cellStyle name="Porcentaje 18 2" xfId="7314" xr:uid="{C61B37ED-25A1-480E-932D-3CE31D07E29D}"/>
    <cellStyle name="Porcentaje 19" xfId="7297" xr:uid="{00000000-0005-0000-0000-0000EA170000}"/>
    <cellStyle name="Porcentaje 2" xfId="446" xr:uid="{00000000-0005-0000-0000-0000EB170000}"/>
    <cellStyle name="Porcentaje 2 2" xfId="778" xr:uid="{00000000-0005-0000-0000-0000EC170000}"/>
    <cellStyle name="Porcentaje 2 2 2" xfId="3347" xr:uid="{00000000-0005-0000-0000-0000ED170000}"/>
    <cellStyle name="Porcentaje 2 2 2 2" xfId="3348" xr:uid="{00000000-0005-0000-0000-0000EE170000}"/>
    <cellStyle name="Porcentaje 2 2 2 2 2" xfId="3349" xr:uid="{00000000-0005-0000-0000-0000EF170000}"/>
    <cellStyle name="Porcentaje 2 2 2 2 3" xfId="6452" xr:uid="{00000000-0005-0000-0000-0000F0170000}"/>
    <cellStyle name="Porcentaje 2 2 2 3" xfId="3350" xr:uid="{00000000-0005-0000-0000-0000F1170000}"/>
    <cellStyle name="Porcentaje 2 2 2 4" xfId="6451" xr:uid="{00000000-0005-0000-0000-0000F2170000}"/>
    <cellStyle name="Porcentaje 2 2 3" xfId="3351" xr:uid="{00000000-0005-0000-0000-0000F3170000}"/>
    <cellStyle name="Porcentaje 2 2 3 2" xfId="3352" xr:uid="{00000000-0005-0000-0000-0000F4170000}"/>
    <cellStyle name="Porcentaje 2 2 3 2 2" xfId="3353" xr:uid="{00000000-0005-0000-0000-0000F5170000}"/>
    <cellStyle name="Porcentaje 2 2 3 2 2 2" xfId="3354" xr:uid="{00000000-0005-0000-0000-0000F6170000}"/>
    <cellStyle name="Porcentaje 2 2 3 2 2 2 2" xfId="3355" xr:uid="{00000000-0005-0000-0000-0000F7170000}"/>
    <cellStyle name="Porcentaje 2 2 3 2 2 2 2 2" xfId="3356" xr:uid="{00000000-0005-0000-0000-0000F8170000}"/>
    <cellStyle name="Porcentaje 2 2 3 2 2 2 2 3" xfId="6457" xr:uid="{00000000-0005-0000-0000-0000F9170000}"/>
    <cellStyle name="Porcentaje 2 2 3 2 2 2 3" xfId="3357" xr:uid="{00000000-0005-0000-0000-0000FA170000}"/>
    <cellStyle name="Porcentaje 2 2 3 2 2 2 4" xfId="6456" xr:uid="{00000000-0005-0000-0000-0000FB170000}"/>
    <cellStyle name="Porcentaje 2 2 3 2 2 3" xfId="3358" xr:uid="{00000000-0005-0000-0000-0000FC170000}"/>
    <cellStyle name="Porcentaje 2 2 3 2 2 3 2" xfId="3359" xr:uid="{00000000-0005-0000-0000-0000FD170000}"/>
    <cellStyle name="Porcentaje 2 2 3 2 2 3 2 2" xfId="3360" xr:uid="{00000000-0005-0000-0000-0000FE170000}"/>
    <cellStyle name="Porcentaje 2 2 3 2 2 3 2 3" xfId="6459" xr:uid="{00000000-0005-0000-0000-0000FF170000}"/>
    <cellStyle name="Porcentaje 2 2 3 2 2 3 3" xfId="3361" xr:uid="{00000000-0005-0000-0000-000000180000}"/>
    <cellStyle name="Porcentaje 2 2 3 2 2 3 4" xfId="6458" xr:uid="{00000000-0005-0000-0000-000001180000}"/>
    <cellStyle name="Porcentaje 2 2 3 2 2 4" xfId="3362" xr:uid="{00000000-0005-0000-0000-000002180000}"/>
    <cellStyle name="Porcentaje 2 2 3 2 2 4 2" xfId="3363" xr:uid="{00000000-0005-0000-0000-000003180000}"/>
    <cellStyle name="Porcentaje 2 2 3 2 2 4 2 2" xfId="3364" xr:uid="{00000000-0005-0000-0000-000004180000}"/>
    <cellStyle name="Porcentaje 2 2 3 2 2 4 2 3" xfId="6461" xr:uid="{00000000-0005-0000-0000-000005180000}"/>
    <cellStyle name="Porcentaje 2 2 3 2 2 4 3" xfId="3365" xr:uid="{00000000-0005-0000-0000-000006180000}"/>
    <cellStyle name="Porcentaje 2 2 3 2 2 4 4" xfId="6460" xr:uid="{00000000-0005-0000-0000-000007180000}"/>
    <cellStyle name="Porcentaje 2 2 3 2 2 5" xfId="3366" xr:uid="{00000000-0005-0000-0000-000008180000}"/>
    <cellStyle name="Porcentaje 2 2 3 2 2 5 2" xfId="3367" xr:uid="{00000000-0005-0000-0000-000009180000}"/>
    <cellStyle name="Porcentaje 2 2 3 2 2 5 3" xfId="6462" xr:uid="{00000000-0005-0000-0000-00000A180000}"/>
    <cellStyle name="Porcentaje 2 2 3 2 2 6" xfId="3368" xr:uid="{00000000-0005-0000-0000-00000B180000}"/>
    <cellStyle name="Porcentaje 2 2 3 2 2 7" xfId="6455" xr:uid="{00000000-0005-0000-0000-00000C180000}"/>
    <cellStyle name="Porcentaje 2 2 3 2 3" xfId="3369" xr:uid="{00000000-0005-0000-0000-00000D180000}"/>
    <cellStyle name="Porcentaje 2 2 3 2 3 2" xfId="3370" xr:uid="{00000000-0005-0000-0000-00000E180000}"/>
    <cellStyle name="Porcentaje 2 2 3 2 3 3" xfId="6463" xr:uid="{00000000-0005-0000-0000-00000F180000}"/>
    <cellStyle name="Porcentaje 2 2 3 2 4" xfId="3371" xr:uid="{00000000-0005-0000-0000-000010180000}"/>
    <cellStyle name="Porcentaje 2 2 3 2 5" xfId="6454" xr:uid="{00000000-0005-0000-0000-000011180000}"/>
    <cellStyle name="Porcentaje 2 2 3 3" xfId="3372" xr:uid="{00000000-0005-0000-0000-000012180000}"/>
    <cellStyle name="Porcentaje 2 2 3 3 2" xfId="3373" xr:uid="{00000000-0005-0000-0000-000013180000}"/>
    <cellStyle name="Porcentaje 2 2 3 3 3" xfId="6464" xr:uid="{00000000-0005-0000-0000-000014180000}"/>
    <cellStyle name="Porcentaje 2 2 3 4" xfId="3374" xr:uid="{00000000-0005-0000-0000-000015180000}"/>
    <cellStyle name="Porcentaje 2 2 3 5" xfId="6453" xr:uid="{00000000-0005-0000-0000-000016180000}"/>
    <cellStyle name="Porcentaje 2 2 4" xfId="3375" xr:uid="{00000000-0005-0000-0000-000017180000}"/>
    <cellStyle name="Porcentaje 2 2 4 2" xfId="3376" xr:uid="{00000000-0005-0000-0000-000018180000}"/>
    <cellStyle name="Porcentaje 2 2 4 3" xfId="6465" xr:uid="{00000000-0005-0000-0000-000019180000}"/>
    <cellStyle name="Porcentaje 2 2 5" xfId="3377" xr:uid="{00000000-0005-0000-0000-00001A180000}"/>
    <cellStyle name="Porcentaje 2 2 6" xfId="3378" xr:uid="{00000000-0005-0000-0000-00001B180000}"/>
    <cellStyle name="Porcentaje 2 2 7" xfId="4636" xr:uid="{00000000-0005-0000-0000-00001C180000}"/>
    <cellStyle name="Porcentaje 2 3" xfId="3379" xr:uid="{00000000-0005-0000-0000-00001D180000}"/>
    <cellStyle name="Porcentaje 2 4" xfId="4437" xr:uid="{00000000-0005-0000-0000-00001E180000}"/>
    <cellStyle name="Porcentaje 20" xfId="7312" xr:uid="{B78B77E2-DCAC-4F79-AEC3-3D2B676C12A8}"/>
    <cellStyle name="Porcentaje 3" xfId="447" xr:uid="{00000000-0005-0000-0000-00001F180000}"/>
    <cellStyle name="Porcentaje 3 2" xfId="448" xr:uid="{00000000-0005-0000-0000-000020180000}"/>
    <cellStyle name="Porcentaje 3 2 2" xfId="780" xr:uid="{00000000-0005-0000-0000-000021180000}"/>
    <cellStyle name="Porcentaje 3 2 2 2" xfId="3380" xr:uid="{00000000-0005-0000-0000-000022180000}"/>
    <cellStyle name="Porcentaje 3 2 2 3" xfId="4638" xr:uid="{00000000-0005-0000-0000-000023180000}"/>
    <cellStyle name="Porcentaje 3 2 3" xfId="3381" xr:uid="{00000000-0005-0000-0000-000024180000}"/>
    <cellStyle name="Porcentaje 3 2 4" xfId="4439" xr:uid="{00000000-0005-0000-0000-000025180000}"/>
    <cellStyle name="Porcentaje 3 3" xfId="779" xr:uid="{00000000-0005-0000-0000-000026180000}"/>
    <cellStyle name="Porcentaje 3 3 2" xfId="3382" xr:uid="{00000000-0005-0000-0000-000027180000}"/>
    <cellStyle name="Porcentaje 3 3 3" xfId="4637" xr:uid="{00000000-0005-0000-0000-000028180000}"/>
    <cellStyle name="Porcentaje 3 4" xfId="3383" xr:uid="{00000000-0005-0000-0000-000029180000}"/>
    <cellStyle name="Porcentaje 3 5" xfId="4438" xr:uid="{00000000-0005-0000-0000-00002A180000}"/>
    <cellStyle name="Porcentaje 4" xfId="449" xr:uid="{00000000-0005-0000-0000-00002B180000}"/>
    <cellStyle name="Porcentaje 4 2" xfId="781" xr:uid="{00000000-0005-0000-0000-00002C180000}"/>
    <cellStyle name="Porcentaje 4 2 2" xfId="3384" xr:uid="{00000000-0005-0000-0000-00002D180000}"/>
    <cellStyle name="Porcentaje 4 2 2 2" xfId="3385" xr:uid="{00000000-0005-0000-0000-00002E180000}"/>
    <cellStyle name="Porcentaje 4 2 2 3" xfId="6466" xr:uid="{00000000-0005-0000-0000-00002F180000}"/>
    <cellStyle name="Porcentaje 4 2 3" xfId="3386" xr:uid="{00000000-0005-0000-0000-000030180000}"/>
    <cellStyle name="Porcentaje 4 2 4" xfId="4639" xr:uid="{00000000-0005-0000-0000-000031180000}"/>
    <cellStyle name="Porcentaje 4 3" xfId="3387" xr:uid="{00000000-0005-0000-0000-000032180000}"/>
    <cellStyle name="Porcentaje 4 3 2" xfId="3388" xr:uid="{00000000-0005-0000-0000-000033180000}"/>
    <cellStyle name="Porcentaje 4 3 2 2" xfId="3389" xr:uid="{00000000-0005-0000-0000-000034180000}"/>
    <cellStyle name="Porcentaje 4 3 2 3" xfId="6468" xr:uid="{00000000-0005-0000-0000-000035180000}"/>
    <cellStyle name="Porcentaje 4 3 3" xfId="3390" xr:uid="{00000000-0005-0000-0000-000036180000}"/>
    <cellStyle name="Porcentaje 4 3 4" xfId="6467" xr:uid="{00000000-0005-0000-0000-000037180000}"/>
    <cellStyle name="Porcentaje 4 4" xfId="3391" xr:uid="{00000000-0005-0000-0000-000038180000}"/>
    <cellStyle name="Porcentaje 4 4 2" xfId="3392" xr:uid="{00000000-0005-0000-0000-000039180000}"/>
    <cellStyle name="Porcentaje 4 4 2 2" xfId="3393" xr:uid="{00000000-0005-0000-0000-00003A180000}"/>
    <cellStyle name="Porcentaje 4 4 2 2 2" xfId="3394" xr:uid="{00000000-0005-0000-0000-00003B180000}"/>
    <cellStyle name="Porcentaje 4 4 2 2 3" xfId="6471" xr:uid="{00000000-0005-0000-0000-00003C180000}"/>
    <cellStyle name="Porcentaje 4 4 2 3" xfId="3395" xr:uid="{00000000-0005-0000-0000-00003D180000}"/>
    <cellStyle name="Porcentaje 4 4 2 4" xfId="6470" xr:uid="{00000000-0005-0000-0000-00003E180000}"/>
    <cellStyle name="Porcentaje 4 4 3" xfId="3396" xr:uid="{00000000-0005-0000-0000-00003F180000}"/>
    <cellStyle name="Porcentaje 4 4 3 2" xfId="3397" xr:uid="{00000000-0005-0000-0000-000040180000}"/>
    <cellStyle name="Porcentaje 4 4 3 3" xfId="6472" xr:uid="{00000000-0005-0000-0000-000041180000}"/>
    <cellStyle name="Porcentaje 4 4 4" xfId="3398" xr:uid="{00000000-0005-0000-0000-000042180000}"/>
    <cellStyle name="Porcentaje 4 4 5" xfId="6469" xr:uid="{00000000-0005-0000-0000-000043180000}"/>
    <cellStyle name="Porcentaje 4 5" xfId="3399" xr:uid="{00000000-0005-0000-0000-000044180000}"/>
    <cellStyle name="Porcentaje 4 5 2" xfId="3400" xr:uid="{00000000-0005-0000-0000-000045180000}"/>
    <cellStyle name="Porcentaje 4 5 3" xfId="6473" xr:uid="{00000000-0005-0000-0000-000046180000}"/>
    <cellStyle name="Porcentaje 4 6" xfId="3401" xr:uid="{00000000-0005-0000-0000-000047180000}"/>
    <cellStyle name="Porcentaje 4 7" xfId="4440" xr:uid="{00000000-0005-0000-0000-000048180000}"/>
    <cellStyle name="Porcentaje 5" xfId="454" xr:uid="{00000000-0005-0000-0000-000049180000}"/>
    <cellStyle name="Porcentaje 6" xfId="625" xr:uid="{00000000-0005-0000-0000-00004A180000}"/>
    <cellStyle name="Porcentaje 6 2" xfId="796" xr:uid="{00000000-0005-0000-0000-00004B180000}"/>
    <cellStyle name="Porcentaje 6 2 2" xfId="4653" xr:uid="{00000000-0005-0000-0000-00004C180000}"/>
    <cellStyle name="Porcentaje 6 3" xfId="4484" xr:uid="{00000000-0005-0000-0000-00004D180000}"/>
    <cellStyle name="Porcentaje 7" xfId="628" xr:uid="{00000000-0005-0000-0000-00004E180000}"/>
    <cellStyle name="Porcentaje 7 2" xfId="799" xr:uid="{00000000-0005-0000-0000-00004F180000}"/>
    <cellStyle name="Porcentaje 7 2 2" xfId="4656" xr:uid="{00000000-0005-0000-0000-000050180000}"/>
    <cellStyle name="Porcentaje 7 3" xfId="4487" xr:uid="{00000000-0005-0000-0000-000051180000}"/>
    <cellStyle name="Porcentaje 8" xfId="636" xr:uid="{00000000-0005-0000-0000-000052180000}"/>
    <cellStyle name="Porcentaje 8 2" xfId="638" xr:uid="{00000000-0005-0000-0000-000053180000}"/>
    <cellStyle name="Porcentaje 8 2 2" xfId="809" xr:uid="{00000000-0005-0000-0000-000054180000}"/>
    <cellStyle name="Porcentaje 8 2 2 2" xfId="4666" xr:uid="{00000000-0005-0000-0000-000055180000}"/>
    <cellStyle name="Porcentaje 8 2 3" xfId="4225" xr:uid="{00000000-0005-0000-0000-000056180000}"/>
    <cellStyle name="Porcentaje 8 2 4" xfId="4497" xr:uid="{00000000-0005-0000-0000-000057180000}"/>
    <cellStyle name="Porcentaje 8 3" xfId="807" xr:uid="{00000000-0005-0000-0000-000058180000}"/>
    <cellStyle name="Porcentaje 8 3 2" xfId="4664" xr:uid="{00000000-0005-0000-0000-000059180000}"/>
    <cellStyle name="Porcentaje 8 4" xfId="4495" xr:uid="{00000000-0005-0000-0000-00005A180000}"/>
    <cellStyle name="Porcentaje 9" xfId="825" xr:uid="{00000000-0005-0000-0000-00005B180000}"/>
    <cellStyle name="Porcentaje 9 2" xfId="4679" xr:uid="{00000000-0005-0000-0000-00005C180000}"/>
    <cellStyle name="Porcentual 10" xfId="384" xr:uid="{00000000-0005-0000-0000-00005D180000}"/>
    <cellStyle name="Porcentual 10 10" xfId="3402" xr:uid="{00000000-0005-0000-0000-00005E180000}"/>
    <cellStyle name="Porcentual 10 11" xfId="3965" xr:uid="{00000000-0005-0000-0000-00005F180000}"/>
    <cellStyle name="Porcentual 10 12" xfId="4418" xr:uid="{00000000-0005-0000-0000-000060180000}"/>
    <cellStyle name="Porcentual 10 2" xfId="558" xr:uid="{00000000-0005-0000-0000-000061180000}"/>
    <cellStyle name="Porcentual 10 2 2" xfId="3403" xr:uid="{00000000-0005-0000-0000-000062180000}"/>
    <cellStyle name="Porcentual 10 3" xfId="770" xr:uid="{00000000-0005-0000-0000-000063180000}"/>
    <cellStyle name="Porcentual 10 3 2" xfId="3404" xr:uid="{00000000-0005-0000-0000-000064180000}"/>
    <cellStyle name="Porcentual 10 3 2 2" xfId="3405" xr:uid="{00000000-0005-0000-0000-000065180000}"/>
    <cellStyle name="Porcentual 10 3 2 2 2" xfId="3406" xr:uid="{00000000-0005-0000-0000-000066180000}"/>
    <cellStyle name="Porcentual 10 3 2 2 3" xfId="6475" xr:uid="{00000000-0005-0000-0000-000067180000}"/>
    <cellStyle name="Porcentual 10 3 2 3" xfId="3407" xr:uid="{00000000-0005-0000-0000-000068180000}"/>
    <cellStyle name="Porcentual 10 3 2 4" xfId="6474" xr:uid="{00000000-0005-0000-0000-000069180000}"/>
    <cellStyle name="Porcentual 10 3 3" xfId="3408" xr:uid="{00000000-0005-0000-0000-00006A180000}"/>
    <cellStyle name="Porcentual 10 3 3 2" xfId="3409" xr:uid="{00000000-0005-0000-0000-00006B180000}"/>
    <cellStyle name="Porcentual 10 3 3 3" xfId="6476" xr:uid="{00000000-0005-0000-0000-00006C180000}"/>
    <cellStyle name="Porcentual 10 3 4" xfId="3410" xr:uid="{00000000-0005-0000-0000-00006D180000}"/>
    <cellStyle name="Porcentual 10 3 5" xfId="4628" xr:uid="{00000000-0005-0000-0000-00006E180000}"/>
    <cellStyle name="Porcentual 10 4" xfId="3411" xr:uid="{00000000-0005-0000-0000-00006F180000}"/>
    <cellStyle name="Porcentual 10 4 2" xfId="3412" xr:uid="{00000000-0005-0000-0000-000070180000}"/>
    <cellStyle name="Porcentual 10 4 2 2" xfId="3413" xr:uid="{00000000-0005-0000-0000-000071180000}"/>
    <cellStyle name="Porcentual 10 4 2 2 2" xfId="3414" xr:uid="{00000000-0005-0000-0000-000072180000}"/>
    <cellStyle name="Porcentual 10 4 2 2 3" xfId="6479" xr:uid="{00000000-0005-0000-0000-000073180000}"/>
    <cellStyle name="Porcentual 10 4 2 3" xfId="3415" xr:uid="{00000000-0005-0000-0000-000074180000}"/>
    <cellStyle name="Porcentual 10 4 2 4" xfId="6478" xr:uid="{00000000-0005-0000-0000-000075180000}"/>
    <cellStyle name="Porcentual 10 4 3" xfId="3416" xr:uid="{00000000-0005-0000-0000-000076180000}"/>
    <cellStyle name="Porcentual 10 4 3 2" xfId="3417" xr:uid="{00000000-0005-0000-0000-000077180000}"/>
    <cellStyle name="Porcentual 10 4 3 3" xfId="6480" xr:uid="{00000000-0005-0000-0000-000078180000}"/>
    <cellStyle name="Porcentual 10 4 4" xfId="3418" xr:uid="{00000000-0005-0000-0000-000079180000}"/>
    <cellStyle name="Porcentual 10 4 5" xfId="6477" xr:uid="{00000000-0005-0000-0000-00007A180000}"/>
    <cellStyle name="Porcentual 10 5" xfId="3419" xr:uid="{00000000-0005-0000-0000-00007B180000}"/>
    <cellStyle name="Porcentual 10 5 2" xfId="3420" xr:uid="{00000000-0005-0000-0000-00007C180000}"/>
    <cellStyle name="Porcentual 10 5 2 2" xfId="3421" xr:uid="{00000000-0005-0000-0000-00007D180000}"/>
    <cellStyle name="Porcentual 10 5 2 2 2" xfId="3422" xr:uid="{00000000-0005-0000-0000-00007E180000}"/>
    <cellStyle name="Porcentual 10 5 2 2 3" xfId="6483" xr:uid="{00000000-0005-0000-0000-00007F180000}"/>
    <cellStyle name="Porcentual 10 5 2 3" xfId="3423" xr:uid="{00000000-0005-0000-0000-000080180000}"/>
    <cellStyle name="Porcentual 10 5 2 4" xfId="6482" xr:uid="{00000000-0005-0000-0000-000081180000}"/>
    <cellStyle name="Porcentual 10 5 3" xfId="3424" xr:uid="{00000000-0005-0000-0000-000082180000}"/>
    <cellStyle name="Porcentual 10 5 3 2" xfId="3425" xr:uid="{00000000-0005-0000-0000-000083180000}"/>
    <cellStyle name="Porcentual 10 5 3 3" xfId="6484" xr:uid="{00000000-0005-0000-0000-000084180000}"/>
    <cellStyle name="Porcentual 10 5 4" xfId="3426" xr:uid="{00000000-0005-0000-0000-000085180000}"/>
    <cellStyle name="Porcentual 10 5 5" xfId="6481" xr:uid="{00000000-0005-0000-0000-000086180000}"/>
    <cellStyle name="Porcentual 10 6" xfId="3427" xr:uid="{00000000-0005-0000-0000-000087180000}"/>
    <cellStyle name="Porcentual 10 6 2" xfId="3428" xr:uid="{00000000-0005-0000-0000-000088180000}"/>
    <cellStyle name="Porcentual 10 6 2 2" xfId="3429" xr:uid="{00000000-0005-0000-0000-000089180000}"/>
    <cellStyle name="Porcentual 10 6 2 2 2" xfId="3430" xr:uid="{00000000-0005-0000-0000-00008A180000}"/>
    <cellStyle name="Porcentual 10 6 2 2 3" xfId="6487" xr:uid="{00000000-0005-0000-0000-00008B180000}"/>
    <cellStyle name="Porcentual 10 6 2 3" xfId="3431" xr:uid="{00000000-0005-0000-0000-00008C180000}"/>
    <cellStyle name="Porcentual 10 6 2 4" xfId="6486" xr:uid="{00000000-0005-0000-0000-00008D180000}"/>
    <cellStyle name="Porcentual 10 6 3" xfId="3432" xr:uid="{00000000-0005-0000-0000-00008E180000}"/>
    <cellStyle name="Porcentual 10 6 3 2" xfId="3433" xr:uid="{00000000-0005-0000-0000-00008F180000}"/>
    <cellStyle name="Porcentual 10 6 3 3" xfId="6488" xr:uid="{00000000-0005-0000-0000-000090180000}"/>
    <cellStyle name="Porcentual 10 6 4" xfId="3434" xr:uid="{00000000-0005-0000-0000-000091180000}"/>
    <cellStyle name="Porcentual 10 6 5" xfId="6485" xr:uid="{00000000-0005-0000-0000-000092180000}"/>
    <cellStyle name="Porcentual 10 7" xfId="3435" xr:uid="{00000000-0005-0000-0000-000093180000}"/>
    <cellStyle name="Porcentual 10 7 2" xfId="3436" xr:uid="{00000000-0005-0000-0000-000094180000}"/>
    <cellStyle name="Porcentual 10 7 2 2" xfId="3437" xr:uid="{00000000-0005-0000-0000-000095180000}"/>
    <cellStyle name="Porcentual 10 7 2 2 2" xfId="3438" xr:uid="{00000000-0005-0000-0000-000096180000}"/>
    <cellStyle name="Porcentual 10 7 2 2 3" xfId="6491" xr:uid="{00000000-0005-0000-0000-000097180000}"/>
    <cellStyle name="Porcentual 10 7 2 3" xfId="3439" xr:uid="{00000000-0005-0000-0000-000098180000}"/>
    <cellStyle name="Porcentual 10 7 2 4" xfId="6490" xr:uid="{00000000-0005-0000-0000-000099180000}"/>
    <cellStyle name="Porcentual 10 7 3" xfId="3440" xr:uid="{00000000-0005-0000-0000-00009A180000}"/>
    <cellStyle name="Porcentual 10 7 3 2" xfId="3441" xr:uid="{00000000-0005-0000-0000-00009B180000}"/>
    <cellStyle name="Porcentual 10 7 3 3" xfId="6492" xr:uid="{00000000-0005-0000-0000-00009C180000}"/>
    <cellStyle name="Porcentual 10 7 4" xfId="3442" xr:uid="{00000000-0005-0000-0000-00009D180000}"/>
    <cellStyle name="Porcentual 10 7 5" xfId="6489" xr:uid="{00000000-0005-0000-0000-00009E180000}"/>
    <cellStyle name="Porcentual 10 8" xfId="3443" xr:uid="{00000000-0005-0000-0000-00009F180000}"/>
    <cellStyle name="Porcentual 10 8 2" xfId="3444" xr:uid="{00000000-0005-0000-0000-0000A0180000}"/>
    <cellStyle name="Porcentual 10 8 2 2" xfId="3445" xr:uid="{00000000-0005-0000-0000-0000A1180000}"/>
    <cellStyle name="Porcentual 10 8 2 3" xfId="6494" xr:uid="{00000000-0005-0000-0000-0000A2180000}"/>
    <cellStyle name="Porcentual 10 8 3" xfId="3446" xr:uid="{00000000-0005-0000-0000-0000A3180000}"/>
    <cellStyle name="Porcentual 10 8 4" xfId="6493" xr:uid="{00000000-0005-0000-0000-0000A4180000}"/>
    <cellStyle name="Porcentual 10 9" xfId="3447" xr:uid="{00000000-0005-0000-0000-0000A5180000}"/>
    <cellStyle name="Porcentual 10 9 2" xfId="3448" xr:uid="{00000000-0005-0000-0000-0000A6180000}"/>
    <cellStyle name="Porcentual 10 9 3" xfId="6495" xr:uid="{00000000-0005-0000-0000-0000A7180000}"/>
    <cellStyle name="Porcentual 11" xfId="418" xr:uid="{00000000-0005-0000-0000-0000A8180000}"/>
    <cellStyle name="Porcentual 11 2" xfId="559" xr:uid="{00000000-0005-0000-0000-0000A9180000}"/>
    <cellStyle name="Porcentual 2" xfId="63" xr:uid="{00000000-0005-0000-0000-0000AA180000}"/>
    <cellStyle name="Porcentual 2 2" xfId="401" xr:uid="{00000000-0005-0000-0000-0000AB180000}"/>
    <cellStyle name="Porcentual 3" xfId="73" xr:uid="{00000000-0005-0000-0000-0000AC180000}"/>
    <cellStyle name="Porcentual 3 2" xfId="205" xr:uid="{00000000-0005-0000-0000-0000AD180000}"/>
    <cellStyle name="Porcentual 3 2 10" xfId="3449" xr:uid="{00000000-0005-0000-0000-0000AE180000}"/>
    <cellStyle name="Porcentual 3 2 11" xfId="3966" xr:uid="{00000000-0005-0000-0000-0000AF180000}"/>
    <cellStyle name="Porcentual 3 2 12" xfId="4294" xr:uid="{00000000-0005-0000-0000-0000B0180000}"/>
    <cellStyle name="Porcentual 3 2 2" xfId="287" xr:uid="{00000000-0005-0000-0000-0000B1180000}"/>
    <cellStyle name="Porcentual 3 2 2 2" xfId="338" xr:uid="{00000000-0005-0000-0000-0000B2180000}"/>
    <cellStyle name="Porcentual 3 2 2 2 2" xfId="745" xr:uid="{00000000-0005-0000-0000-0000B3180000}"/>
    <cellStyle name="Porcentual 3 2 2 2 2 2" xfId="4603" xr:uid="{00000000-0005-0000-0000-0000B4180000}"/>
    <cellStyle name="Porcentual 3 2 2 2 3" xfId="4384" xr:uid="{00000000-0005-0000-0000-0000B5180000}"/>
    <cellStyle name="Porcentual 3 2 2 3" xfId="694" xr:uid="{00000000-0005-0000-0000-0000B6180000}"/>
    <cellStyle name="Porcentual 3 2 2 3 2" xfId="4552" xr:uid="{00000000-0005-0000-0000-0000B7180000}"/>
    <cellStyle name="Porcentual 3 2 2 4" xfId="4126" xr:uid="{00000000-0005-0000-0000-0000B8180000}"/>
    <cellStyle name="Porcentual 3 2 2 5" xfId="4333" xr:uid="{00000000-0005-0000-0000-0000B9180000}"/>
    <cellStyle name="Porcentual 3 2 3" xfId="337" xr:uid="{00000000-0005-0000-0000-0000BA180000}"/>
    <cellStyle name="Porcentual 3 2 3 2" xfId="744" xr:uid="{00000000-0005-0000-0000-0000BB180000}"/>
    <cellStyle name="Porcentual 3 2 3 2 2" xfId="3450" xr:uid="{00000000-0005-0000-0000-0000BC180000}"/>
    <cellStyle name="Porcentual 3 2 3 2 2 2" xfId="3451" xr:uid="{00000000-0005-0000-0000-0000BD180000}"/>
    <cellStyle name="Porcentual 3 2 3 2 2 3" xfId="6496" xr:uid="{00000000-0005-0000-0000-0000BE180000}"/>
    <cellStyle name="Porcentual 3 2 3 2 3" xfId="3452" xr:uid="{00000000-0005-0000-0000-0000BF180000}"/>
    <cellStyle name="Porcentual 3 2 3 2 4" xfId="4602" xr:uid="{00000000-0005-0000-0000-0000C0180000}"/>
    <cellStyle name="Porcentual 3 2 3 3" xfId="3453" xr:uid="{00000000-0005-0000-0000-0000C1180000}"/>
    <cellStyle name="Porcentual 3 2 3 3 2" xfId="3454" xr:uid="{00000000-0005-0000-0000-0000C2180000}"/>
    <cellStyle name="Porcentual 3 2 3 3 3" xfId="6497" xr:uid="{00000000-0005-0000-0000-0000C3180000}"/>
    <cellStyle name="Porcentual 3 2 3 4" xfId="3455" xr:uid="{00000000-0005-0000-0000-0000C4180000}"/>
    <cellStyle name="Porcentual 3 2 3 5" xfId="4383" xr:uid="{00000000-0005-0000-0000-0000C5180000}"/>
    <cellStyle name="Porcentual 3 2 4" xfId="386" xr:uid="{00000000-0005-0000-0000-0000C6180000}"/>
    <cellStyle name="Porcentual 3 2 4 2" xfId="771" xr:uid="{00000000-0005-0000-0000-0000C7180000}"/>
    <cellStyle name="Porcentual 3 2 4 2 2" xfId="3456" xr:uid="{00000000-0005-0000-0000-0000C8180000}"/>
    <cellStyle name="Porcentual 3 2 4 2 2 2" xfId="3457" xr:uid="{00000000-0005-0000-0000-0000C9180000}"/>
    <cellStyle name="Porcentual 3 2 4 2 2 3" xfId="6498" xr:uid="{00000000-0005-0000-0000-0000CA180000}"/>
    <cellStyle name="Porcentual 3 2 4 2 3" xfId="3458" xr:uid="{00000000-0005-0000-0000-0000CB180000}"/>
    <cellStyle name="Porcentual 3 2 4 2 4" xfId="4629" xr:uid="{00000000-0005-0000-0000-0000CC180000}"/>
    <cellStyle name="Porcentual 3 2 4 3" xfId="3459" xr:uid="{00000000-0005-0000-0000-0000CD180000}"/>
    <cellStyle name="Porcentual 3 2 4 3 2" xfId="3460" xr:uid="{00000000-0005-0000-0000-0000CE180000}"/>
    <cellStyle name="Porcentual 3 2 4 3 3" xfId="6499" xr:uid="{00000000-0005-0000-0000-0000CF180000}"/>
    <cellStyle name="Porcentual 3 2 4 4" xfId="3461" xr:uid="{00000000-0005-0000-0000-0000D0180000}"/>
    <cellStyle name="Porcentual 3 2 4 5" xfId="4419" xr:uid="{00000000-0005-0000-0000-0000D1180000}"/>
    <cellStyle name="Porcentual 3 2 5" xfId="664" xr:uid="{00000000-0005-0000-0000-0000D2180000}"/>
    <cellStyle name="Porcentual 3 2 5 2" xfId="3462" xr:uid="{00000000-0005-0000-0000-0000D3180000}"/>
    <cellStyle name="Porcentual 3 2 5 2 2" xfId="3463" xr:uid="{00000000-0005-0000-0000-0000D4180000}"/>
    <cellStyle name="Porcentual 3 2 5 2 2 2" xfId="3464" xr:uid="{00000000-0005-0000-0000-0000D5180000}"/>
    <cellStyle name="Porcentual 3 2 5 2 2 3" xfId="6501" xr:uid="{00000000-0005-0000-0000-0000D6180000}"/>
    <cellStyle name="Porcentual 3 2 5 2 3" xfId="3465" xr:uid="{00000000-0005-0000-0000-0000D7180000}"/>
    <cellStyle name="Porcentual 3 2 5 2 4" xfId="6500" xr:uid="{00000000-0005-0000-0000-0000D8180000}"/>
    <cellStyle name="Porcentual 3 2 5 3" xfId="3466" xr:uid="{00000000-0005-0000-0000-0000D9180000}"/>
    <cellStyle name="Porcentual 3 2 5 3 2" xfId="3467" xr:uid="{00000000-0005-0000-0000-0000DA180000}"/>
    <cellStyle name="Porcentual 3 2 5 3 3" xfId="6502" xr:uid="{00000000-0005-0000-0000-0000DB180000}"/>
    <cellStyle name="Porcentual 3 2 5 4" xfId="3468" xr:uid="{00000000-0005-0000-0000-0000DC180000}"/>
    <cellStyle name="Porcentual 3 2 5 5" xfId="4522" xr:uid="{00000000-0005-0000-0000-0000DD180000}"/>
    <cellStyle name="Porcentual 3 2 6" xfId="3469" xr:uid="{00000000-0005-0000-0000-0000DE180000}"/>
    <cellStyle name="Porcentual 3 2 6 2" xfId="3470" xr:uid="{00000000-0005-0000-0000-0000DF180000}"/>
    <cellStyle name="Porcentual 3 2 6 2 2" xfId="3471" xr:uid="{00000000-0005-0000-0000-0000E0180000}"/>
    <cellStyle name="Porcentual 3 2 6 2 2 2" xfId="3472" xr:uid="{00000000-0005-0000-0000-0000E1180000}"/>
    <cellStyle name="Porcentual 3 2 6 2 2 3" xfId="6505" xr:uid="{00000000-0005-0000-0000-0000E2180000}"/>
    <cellStyle name="Porcentual 3 2 6 2 3" xfId="3473" xr:uid="{00000000-0005-0000-0000-0000E3180000}"/>
    <cellStyle name="Porcentual 3 2 6 2 4" xfId="6504" xr:uid="{00000000-0005-0000-0000-0000E4180000}"/>
    <cellStyle name="Porcentual 3 2 6 3" xfId="3474" xr:uid="{00000000-0005-0000-0000-0000E5180000}"/>
    <cellStyle name="Porcentual 3 2 6 3 2" xfId="3475" xr:uid="{00000000-0005-0000-0000-0000E6180000}"/>
    <cellStyle name="Porcentual 3 2 6 3 3" xfId="6506" xr:uid="{00000000-0005-0000-0000-0000E7180000}"/>
    <cellStyle name="Porcentual 3 2 6 4" xfId="3476" xr:uid="{00000000-0005-0000-0000-0000E8180000}"/>
    <cellStyle name="Porcentual 3 2 6 5" xfId="6503" xr:uid="{00000000-0005-0000-0000-0000E9180000}"/>
    <cellStyle name="Porcentual 3 2 7" xfId="3477" xr:uid="{00000000-0005-0000-0000-0000EA180000}"/>
    <cellStyle name="Porcentual 3 2 7 2" xfId="3478" xr:uid="{00000000-0005-0000-0000-0000EB180000}"/>
    <cellStyle name="Porcentual 3 2 7 2 2" xfId="3479" xr:uid="{00000000-0005-0000-0000-0000EC180000}"/>
    <cellStyle name="Porcentual 3 2 7 2 2 2" xfId="3480" xr:uid="{00000000-0005-0000-0000-0000ED180000}"/>
    <cellStyle name="Porcentual 3 2 7 2 2 3" xfId="6509" xr:uid="{00000000-0005-0000-0000-0000EE180000}"/>
    <cellStyle name="Porcentual 3 2 7 2 3" xfId="3481" xr:uid="{00000000-0005-0000-0000-0000EF180000}"/>
    <cellStyle name="Porcentual 3 2 7 2 4" xfId="6508" xr:uid="{00000000-0005-0000-0000-0000F0180000}"/>
    <cellStyle name="Porcentual 3 2 7 3" xfId="3482" xr:uid="{00000000-0005-0000-0000-0000F1180000}"/>
    <cellStyle name="Porcentual 3 2 7 3 2" xfId="3483" xr:uid="{00000000-0005-0000-0000-0000F2180000}"/>
    <cellStyle name="Porcentual 3 2 7 3 3" xfId="6510" xr:uid="{00000000-0005-0000-0000-0000F3180000}"/>
    <cellStyle name="Porcentual 3 2 7 4" xfId="3484" xr:uid="{00000000-0005-0000-0000-0000F4180000}"/>
    <cellStyle name="Porcentual 3 2 7 5" xfId="6507" xr:uid="{00000000-0005-0000-0000-0000F5180000}"/>
    <cellStyle name="Porcentual 3 2 8" xfId="3485" xr:uid="{00000000-0005-0000-0000-0000F6180000}"/>
    <cellStyle name="Porcentual 3 2 8 2" xfId="3486" xr:uid="{00000000-0005-0000-0000-0000F7180000}"/>
    <cellStyle name="Porcentual 3 2 8 2 2" xfId="3487" xr:uid="{00000000-0005-0000-0000-0000F8180000}"/>
    <cellStyle name="Porcentual 3 2 8 2 3" xfId="6512" xr:uid="{00000000-0005-0000-0000-0000F9180000}"/>
    <cellStyle name="Porcentual 3 2 8 3" xfId="3488" xr:uid="{00000000-0005-0000-0000-0000FA180000}"/>
    <cellStyle name="Porcentual 3 2 8 4" xfId="6511" xr:uid="{00000000-0005-0000-0000-0000FB180000}"/>
    <cellStyle name="Porcentual 3 2 9" xfId="3489" xr:uid="{00000000-0005-0000-0000-0000FC180000}"/>
    <cellStyle name="Porcentual 3 2 9 2" xfId="3490" xr:uid="{00000000-0005-0000-0000-0000FD180000}"/>
    <cellStyle name="Porcentual 3 2 9 3" xfId="6513" xr:uid="{00000000-0005-0000-0000-0000FE180000}"/>
    <cellStyle name="Porcentual 3 3" xfId="277" xr:uid="{00000000-0005-0000-0000-0000FF180000}"/>
    <cellStyle name="Porcentual 3 3 2" xfId="339" xr:uid="{00000000-0005-0000-0000-000000190000}"/>
    <cellStyle name="Porcentual 3 3 2 2" xfId="746" xr:uid="{00000000-0005-0000-0000-000001190000}"/>
    <cellStyle name="Porcentual 3 3 2 2 2" xfId="4604" xr:uid="{00000000-0005-0000-0000-000002190000}"/>
    <cellStyle name="Porcentual 3 3 2 3" xfId="4385" xr:uid="{00000000-0005-0000-0000-000003190000}"/>
    <cellStyle name="Porcentual 3 3 3" xfId="402" xr:uid="{00000000-0005-0000-0000-000004190000}"/>
    <cellStyle name="Porcentual 3 3 4" xfId="684" xr:uid="{00000000-0005-0000-0000-000005190000}"/>
    <cellStyle name="Porcentual 3 3 4 2" xfId="4542" xr:uid="{00000000-0005-0000-0000-000006190000}"/>
    <cellStyle name="Porcentual 3 3 5" xfId="4323" xr:uid="{00000000-0005-0000-0000-000007190000}"/>
    <cellStyle name="Porcentual 3 4" xfId="336" xr:uid="{00000000-0005-0000-0000-000008190000}"/>
    <cellStyle name="Porcentual 3 4 2" xfId="743" xr:uid="{00000000-0005-0000-0000-000009190000}"/>
    <cellStyle name="Porcentual 3 4 2 2" xfId="4601" xr:uid="{00000000-0005-0000-0000-00000A190000}"/>
    <cellStyle name="Porcentual 3 4 3" xfId="4382" xr:uid="{00000000-0005-0000-0000-00000B190000}"/>
    <cellStyle name="Porcentual 3 5" xfId="385" xr:uid="{00000000-0005-0000-0000-00000C190000}"/>
    <cellStyle name="Porcentual 3 6" xfId="654" xr:uid="{00000000-0005-0000-0000-00000D190000}"/>
    <cellStyle name="Porcentual 3 6 2" xfId="4512" xr:uid="{00000000-0005-0000-0000-00000E190000}"/>
    <cellStyle name="Porcentual 3 7" xfId="4261" xr:uid="{00000000-0005-0000-0000-00000F190000}"/>
    <cellStyle name="Porcentual 4" xfId="206" xr:uid="{00000000-0005-0000-0000-000010190000}"/>
    <cellStyle name="Porcentual 4 2" xfId="207" xr:uid="{00000000-0005-0000-0000-000011190000}"/>
    <cellStyle name="Porcentual 4 2 2" xfId="3491" xr:uid="{00000000-0005-0000-0000-000012190000}"/>
    <cellStyle name="Porcentual 4 2 2 2" xfId="3492" xr:uid="{00000000-0005-0000-0000-000013190000}"/>
    <cellStyle name="Porcentual 4 2 3" xfId="3493" xr:uid="{00000000-0005-0000-0000-000014190000}"/>
    <cellStyle name="Porcentual 4 3" xfId="3494" xr:uid="{00000000-0005-0000-0000-000015190000}"/>
    <cellStyle name="Porcentual 4 3 2" xfId="3495" xr:uid="{00000000-0005-0000-0000-000016190000}"/>
    <cellStyle name="Porcentual 4 4" xfId="3496" xr:uid="{00000000-0005-0000-0000-000017190000}"/>
    <cellStyle name="Porcentual 5" xfId="218" xr:uid="{00000000-0005-0000-0000-000018190000}"/>
    <cellStyle name="Porcentual 5 10" xfId="3497" xr:uid="{00000000-0005-0000-0000-000019190000}"/>
    <cellStyle name="Porcentual 5 11" xfId="3968" xr:uid="{00000000-0005-0000-0000-00001A190000}"/>
    <cellStyle name="Porcentual 5 12" xfId="4297" xr:uid="{00000000-0005-0000-0000-00001B190000}"/>
    <cellStyle name="Porcentual 5 2" xfId="290" xr:uid="{00000000-0005-0000-0000-00001C190000}"/>
    <cellStyle name="Porcentual 5 2 2" xfId="341" xr:uid="{00000000-0005-0000-0000-00001D190000}"/>
    <cellStyle name="Porcentual 5 2 2 2" xfId="748" xr:uid="{00000000-0005-0000-0000-00001E190000}"/>
    <cellStyle name="Porcentual 5 2 2 2 2" xfId="4606" xr:uid="{00000000-0005-0000-0000-00001F190000}"/>
    <cellStyle name="Porcentual 5 2 2 3" xfId="4387" xr:uid="{00000000-0005-0000-0000-000020190000}"/>
    <cellStyle name="Porcentual 5 2 3" xfId="697" xr:uid="{00000000-0005-0000-0000-000021190000}"/>
    <cellStyle name="Porcentual 5 2 3 2" xfId="4555" xr:uid="{00000000-0005-0000-0000-000022190000}"/>
    <cellStyle name="Porcentual 5 2 4" xfId="4127" xr:uid="{00000000-0005-0000-0000-000023190000}"/>
    <cellStyle name="Porcentual 5 2 5" xfId="4336" xr:uid="{00000000-0005-0000-0000-000024190000}"/>
    <cellStyle name="Porcentual 5 3" xfId="340" xr:uid="{00000000-0005-0000-0000-000025190000}"/>
    <cellStyle name="Porcentual 5 3 2" xfId="747" xr:uid="{00000000-0005-0000-0000-000026190000}"/>
    <cellStyle name="Porcentual 5 3 2 2" xfId="3498" xr:uid="{00000000-0005-0000-0000-000027190000}"/>
    <cellStyle name="Porcentual 5 3 2 2 2" xfId="3499" xr:uid="{00000000-0005-0000-0000-000028190000}"/>
    <cellStyle name="Porcentual 5 3 2 2 3" xfId="6514" xr:uid="{00000000-0005-0000-0000-000029190000}"/>
    <cellStyle name="Porcentual 5 3 2 3" xfId="3500" xr:uid="{00000000-0005-0000-0000-00002A190000}"/>
    <cellStyle name="Porcentual 5 3 2 4" xfId="4605" xr:uid="{00000000-0005-0000-0000-00002B190000}"/>
    <cellStyle name="Porcentual 5 3 3" xfId="3501" xr:uid="{00000000-0005-0000-0000-00002C190000}"/>
    <cellStyle name="Porcentual 5 3 3 2" xfId="3502" xr:uid="{00000000-0005-0000-0000-00002D190000}"/>
    <cellStyle name="Porcentual 5 3 3 3" xfId="6515" xr:uid="{00000000-0005-0000-0000-00002E190000}"/>
    <cellStyle name="Porcentual 5 3 4" xfId="3503" xr:uid="{00000000-0005-0000-0000-00002F190000}"/>
    <cellStyle name="Porcentual 5 3 5" xfId="4386" xr:uid="{00000000-0005-0000-0000-000030190000}"/>
    <cellStyle name="Porcentual 5 4" xfId="387" xr:uid="{00000000-0005-0000-0000-000031190000}"/>
    <cellStyle name="Porcentual 5 4 2" xfId="772" xr:uid="{00000000-0005-0000-0000-000032190000}"/>
    <cellStyle name="Porcentual 5 4 2 2" xfId="3504" xr:uid="{00000000-0005-0000-0000-000033190000}"/>
    <cellStyle name="Porcentual 5 4 2 2 2" xfId="3505" xr:uid="{00000000-0005-0000-0000-000034190000}"/>
    <cellStyle name="Porcentual 5 4 2 2 3" xfId="6516" xr:uid="{00000000-0005-0000-0000-000035190000}"/>
    <cellStyle name="Porcentual 5 4 2 3" xfId="3506" xr:uid="{00000000-0005-0000-0000-000036190000}"/>
    <cellStyle name="Porcentual 5 4 2 4" xfId="4630" xr:uid="{00000000-0005-0000-0000-000037190000}"/>
    <cellStyle name="Porcentual 5 4 3" xfId="3507" xr:uid="{00000000-0005-0000-0000-000038190000}"/>
    <cellStyle name="Porcentual 5 4 3 2" xfId="3508" xr:uid="{00000000-0005-0000-0000-000039190000}"/>
    <cellStyle name="Porcentual 5 4 3 3" xfId="6517" xr:uid="{00000000-0005-0000-0000-00003A190000}"/>
    <cellStyle name="Porcentual 5 4 4" xfId="3509" xr:uid="{00000000-0005-0000-0000-00003B190000}"/>
    <cellStyle name="Porcentual 5 4 5" xfId="4420" xr:uid="{00000000-0005-0000-0000-00003C190000}"/>
    <cellStyle name="Porcentual 5 5" xfId="667" xr:uid="{00000000-0005-0000-0000-00003D190000}"/>
    <cellStyle name="Porcentual 5 5 2" xfId="3510" xr:uid="{00000000-0005-0000-0000-00003E190000}"/>
    <cellStyle name="Porcentual 5 5 2 2" xfId="3511" xr:uid="{00000000-0005-0000-0000-00003F190000}"/>
    <cellStyle name="Porcentual 5 5 2 2 2" xfId="3512" xr:uid="{00000000-0005-0000-0000-000040190000}"/>
    <cellStyle name="Porcentual 5 5 2 2 3" xfId="6519" xr:uid="{00000000-0005-0000-0000-000041190000}"/>
    <cellStyle name="Porcentual 5 5 2 3" xfId="3513" xr:uid="{00000000-0005-0000-0000-000042190000}"/>
    <cellStyle name="Porcentual 5 5 2 4" xfId="6518" xr:uid="{00000000-0005-0000-0000-000043190000}"/>
    <cellStyle name="Porcentual 5 5 3" xfId="3514" xr:uid="{00000000-0005-0000-0000-000044190000}"/>
    <cellStyle name="Porcentual 5 5 3 2" xfId="3515" xr:uid="{00000000-0005-0000-0000-000045190000}"/>
    <cellStyle name="Porcentual 5 5 3 3" xfId="6520" xr:uid="{00000000-0005-0000-0000-000046190000}"/>
    <cellStyle name="Porcentual 5 5 4" xfId="3516" xr:uid="{00000000-0005-0000-0000-000047190000}"/>
    <cellStyle name="Porcentual 5 5 5" xfId="4525" xr:uid="{00000000-0005-0000-0000-000048190000}"/>
    <cellStyle name="Porcentual 5 6" xfId="3517" xr:uid="{00000000-0005-0000-0000-000049190000}"/>
    <cellStyle name="Porcentual 5 6 2" xfId="3518" xr:uid="{00000000-0005-0000-0000-00004A190000}"/>
    <cellStyle name="Porcentual 5 6 2 2" xfId="3519" xr:uid="{00000000-0005-0000-0000-00004B190000}"/>
    <cellStyle name="Porcentual 5 6 2 2 2" xfId="3520" xr:uid="{00000000-0005-0000-0000-00004C190000}"/>
    <cellStyle name="Porcentual 5 6 2 2 3" xfId="6523" xr:uid="{00000000-0005-0000-0000-00004D190000}"/>
    <cellStyle name="Porcentual 5 6 2 3" xfId="3521" xr:uid="{00000000-0005-0000-0000-00004E190000}"/>
    <cellStyle name="Porcentual 5 6 2 4" xfId="6522" xr:uid="{00000000-0005-0000-0000-00004F190000}"/>
    <cellStyle name="Porcentual 5 6 3" xfId="3522" xr:uid="{00000000-0005-0000-0000-000050190000}"/>
    <cellStyle name="Porcentual 5 6 3 2" xfId="3523" xr:uid="{00000000-0005-0000-0000-000051190000}"/>
    <cellStyle name="Porcentual 5 6 3 3" xfId="6524" xr:uid="{00000000-0005-0000-0000-000052190000}"/>
    <cellStyle name="Porcentual 5 6 4" xfId="3524" xr:uid="{00000000-0005-0000-0000-000053190000}"/>
    <cellStyle name="Porcentual 5 6 5" xfId="6521" xr:uid="{00000000-0005-0000-0000-000054190000}"/>
    <cellStyle name="Porcentual 5 7" xfId="3525" xr:uid="{00000000-0005-0000-0000-000055190000}"/>
    <cellStyle name="Porcentual 5 7 2" xfId="3526" xr:uid="{00000000-0005-0000-0000-000056190000}"/>
    <cellStyle name="Porcentual 5 7 2 2" xfId="3527" xr:uid="{00000000-0005-0000-0000-000057190000}"/>
    <cellStyle name="Porcentual 5 7 2 2 2" xfId="3528" xr:uid="{00000000-0005-0000-0000-000058190000}"/>
    <cellStyle name="Porcentual 5 7 2 2 3" xfId="6527" xr:uid="{00000000-0005-0000-0000-000059190000}"/>
    <cellStyle name="Porcentual 5 7 2 3" xfId="3529" xr:uid="{00000000-0005-0000-0000-00005A190000}"/>
    <cellStyle name="Porcentual 5 7 2 4" xfId="6526" xr:uid="{00000000-0005-0000-0000-00005B190000}"/>
    <cellStyle name="Porcentual 5 7 3" xfId="3530" xr:uid="{00000000-0005-0000-0000-00005C190000}"/>
    <cellStyle name="Porcentual 5 7 3 2" xfId="3531" xr:uid="{00000000-0005-0000-0000-00005D190000}"/>
    <cellStyle name="Porcentual 5 7 3 3" xfId="6528" xr:uid="{00000000-0005-0000-0000-00005E190000}"/>
    <cellStyle name="Porcentual 5 7 4" xfId="3532" xr:uid="{00000000-0005-0000-0000-00005F190000}"/>
    <cellStyle name="Porcentual 5 7 5" xfId="6525" xr:uid="{00000000-0005-0000-0000-000060190000}"/>
    <cellStyle name="Porcentual 5 8" xfId="3533" xr:uid="{00000000-0005-0000-0000-000061190000}"/>
    <cellStyle name="Porcentual 5 8 2" xfId="3534" xr:uid="{00000000-0005-0000-0000-000062190000}"/>
    <cellStyle name="Porcentual 5 8 2 2" xfId="3535" xr:uid="{00000000-0005-0000-0000-000063190000}"/>
    <cellStyle name="Porcentual 5 8 2 3" xfId="6530" xr:uid="{00000000-0005-0000-0000-000064190000}"/>
    <cellStyle name="Porcentual 5 8 3" xfId="3536" xr:uid="{00000000-0005-0000-0000-000065190000}"/>
    <cellStyle name="Porcentual 5 8 4" xfId="6529" xr:uid="{00000000-0005-0000-0000-000066190000}"/>
    <cellStyle name="Porcentual 5 9" xfId="3537" xr:uid="{00000000-0005-0000-0000-000067190000}"/>
    <cellStyle name="Porcentual 5 9 2" xfId="3538" xr:uid="{00000000-0005-0000-0000-000068190000}"/>
    <cellStyle name="Porcentual 5 9 3" xfId="6531" xr:uid="{00000000-0005-0000-0000-000069190000}"/>
    <cellStyle name="Porcentual 6" xfId="261" xr:uid="{00000000-0005-0000-0000-00006A190000}"/>
    <cellStyle name="Porcentual 6 2" xfId="388" xr:uid="{00000000-0005-0000-0000-00006B190000}"/>
    <cellStyle name="Porcentual 7" xfId="224" xr:uid="{00000000-0005-0000-0000-00006C190000}"/>
    <cellStyle name="Porcentual 7 2" xfId="342" xr:uid="{00000000-0005-0000-0000-00006D190000}"/>
    <cellStyle name="Porcentual 7 2 2" xfId="749" xr:uid="{00000000-0005-0000-0000-00006E190000}"/>
    <cellStyle name="Porcentual 7 2 2 2" xfId="4607" xr:uid="{00000000-0005-0000-0000-00006F190000}"/>
    <cellStyle name="Porcentual 7 2 3" xfId="4388" xr:uid="{00000000-0005-0000-0000-000070190000}"/>
    <cellStyle name="Porcentual 7 3" xfId="389" xr:uid="{00000000-0005-0000-0000-000071190000}"/>
    <cellStyle name="Porcentual 7 4" xfId="672" xr:uid="{00000000-0005-0000-0000-000072190000}"/>
    <cellStyle name="Porcentual 7 4 2" xfId="4530" xr:uid="{00000000-0005-0000-0000-000073190000}"/>
    <cellStyle name="Porcentual 7 5" xfId="4302" xr:uid="{00000000-0005-0000-0000-000074190000}"/>
    <cellStyle name="Porcentual 8" xfId="390" xr:uid="{00000000-0005-0000-0000-000075190000}"/>
    <cellStyle name="Porcentual 8 2" xfId="419" xr:uid="{00000000-0005-0000-0000-000076190000}"/>
    <cellStyle name="Porcentual 9" xfId="404" xr:uid="{00000000-0005-0000-0000-000077190000}"/>
    <cellStyle name="Porcentual 9 2" xfId="420" xr:uid="{00000000-0005-0000-0000-000078190000}"/>
    <cellStyle name="Salida" xfId="51" builtinId="21" customBuiltin="1"/>
    <cellStyle name="Salida 2" xfId="208" xr:uid="{00000000-0005-0000-0000-00007A190000}"/>
    <cellStyle name="Salida 2 10" xfId="4201" xr:uid="{00000000-0005-0000-0000-00007B190000}"/>
    <cellStyle name="Salida 2 11" xfId="4288" xr:uid="{00000000-0005-0000-0000-00007C190000}"/>
    <cellStyle name="Salida 2 2" xfId="421" xr:uid="{00000000-0005-0000-0000-00007D190000}"/>
    <cellStyle name="Salida 2 2 2" xfId="437" xr:uid="{00000000-0005-0000-0000-00007E190000}"/>
    <cellStyle name="Salida 2 2 2 10" xfId="3539" xr:uid="{00000000-0005-0000-0000-00007F190000}"/>
    <cellStyle name="Salida 2 2 2 10 2" xfId="6949" xr:uid="{00000000-0005-0000-0000-000080190000}"/>
    <cellStyle name="Salida 2 2 2 11" xfId="3540" xr:uid="{00000000-0005-0000-0000-000081190000}"/>
    <cellStyle name="Salida 2 2 2 11 2" xfId="6950" xr:uid="{00000000-0005-0000-0000-000082190000}"/>
    <cellStyle name="Salida 2 2 2 12" xfId="4128" xr:uid="{00000000-0005-0000-0000-000083190000}"/>
    <cellStyle name="Salida 2 2 2 13" xfId="5059" xr:uid="{00000000-0005-0000-0000-000084190000}"/>
    <cellStyle name="Salida 2 2 2 2" xfId="560" xr:uid="{00000000-0005-0000-0000-000085190000}"/>
    <cellStyle name="Salida 2 2 2 2 2" xfId="3541" xr:uid="{00000000-0005-0000-0000-000086190000}"/>
    <cellStyle name="Salida 2 2 2 2 2 2" xfId="6951" xr:uid="{00000000-0005-0000-0000-000087190000}"/>
    <cellStyle name="Salida 2 2 2 2 3" xfId="3542" xr:uid="{00000000-0005-0000-0000-000088190000}"/>
    <cellStyle name="Salida 2 2 2 2 3 2" xfId="6952" xr:uid="{00000000-0005-0000-0000-000089190000}"/>
    <cellStyle name="Salida 2 2 2 2 4" xfId="3543" xr:uid="{00000000-0005-0000-0000-00008A190000}"/>
    <cellStyle name="Salida 2 2 2 2 4 2" xfId="6953" xr:uid="{00000000-0005-0000-0000-00008B190000}"/>
    <cellStyle name="Salida 2 2 2 2 5" xfId="3544" xr:uid="{00000000-0005-0000-0000-00008C190000}"/>
    <cellStyle name="Salida 2 2 2 2 5 2" xfId="6954" xr:uid="{00000000-0005-0000-0000-00008D190000}"/>
    <cellStyle name="Salida 2 2 2 2 6" xfId="4129" xr:uid="{00000000-0005-0000-0000-00008E190000}"/>
    <cellStyle name="Salida 2 2 2 2 7" xfId="4999" xr:uid="{00000000-0005-0000-0000-00008F190000}"/>
    <cellStyle name="Salida 2 2 2 3" xfId="561" xr:uid="{00000000-0005-0000-0000-000090190000}"/>
    <cellStyle name="Salida 2 2 2 3 2" xfId="3545" xr:uid="{00000000-0005-0000-0000-000091190000}"/>
    <cellStyle name="Salida 2 2 2 3 2 2" xfId="6955" xr:uid="{00000000-0005-0000-0000-000092190000}"/>
    <cellStyle name="Salida 2 2 2 3 3" xfId="3546" xr:uid="{00000000-0005-0000-0000-000093190000}"/>
    <cellStyle name="Salida 2 2 2 3 3 2" xfId="6956" xr:uid="{00000000-0005-0000-0000-000094190000}"/>
    <cellStyle name="Salida 2 2 2 3 4" xfId="3547" xr:uid="{00000000-0005-0000-0000-000095190000}"/>
    <cellStyle name="Salida 2 2 2 3 4 2" xfId="6957" xr:uid="{00000000-0005-0000-0000-000096190000}"/>
    <cellStyle name="Salida 2 2 2 3 5" xfId="3548" xr:uid="{00000000-0005-0000-0000-000097190000}"/>
    <cellStyle name="Salida 2 2 2 3 5 2" xfId="6958" xr:uid="{00000000-0005-0000-0000-000098190000}"/>
    <cellStyle name="Salida 2 2 2 3 6" xfId="4130" xr:uid="{00000000-0005-0000-0000-000099190000}"/>
    <cellStyle name="Salida 2 2 2 3 7" xfId="4998" xr:uid="{00000000-0005-0000-0000-00009A190000}"/>
    <cellStyle name="Salida 2 2 2 4" xfId="562" xr:uid="{00000000-0005-0000-0000-00009B190000}"/>
    <cellStyle name="Salida 2 2 2 4 2" xfId="3549" xr:uid="{00000000-0005-0000-0000-00009C190000}"/>
    <cellStyle name="Salida 2 2 2 4 2 2" xfId="6959" xr:uid="{00000000-0005-0000-0000-00009D190000}"/>
    <cellStyle name="Salida 2 2 2 4 3" xfId="3550" xr:uid="{00000000-0005-0000-0000-00009E190000}"/>
    <cellStyle name="Salida 2 2 2 4 3 2" xfId="6960" xr:uid="{00000000-0005-0000-0000-00009F190000}"/>
    <cellStyle name="Salida 2 2 2 4 4" xfId="3551" xr:uid="{00000000-0005-0000-0000-0000A0190000}"/>
    <cellStyle name="Salida 2 2 2 4 4 2" xfId="6961" xr:uid="{00000000-0005-0000-0000-0000A1190000}"/>
    <cellStyle name="Salida 2 2 2 4 5" xfId="3552" xr:uid="{00000000-0005-0000-0000-0000A2190000}"/>
    <cellStyle name="Salida 2 2 2 4 5 2" xfId="6962" xr:uid="{00000000-0005-0000-0000-0000A3190000}"/>
    <cellStyle name="Salida 2 2 2 4 6" xfId="4131" xr:uid="{00000000-0005-0000-0000-0000A4190000}"/>
    <cellStyle name="Salida 2 2 2 4 7" xfId="4458" xr:uid="{00000000-0005-0000-0000-0000A5190000}"/>
    <cellStyle name="Salida 2 2 2 5" xfId="563" xr:uid="{00000000-0005-0000-0000-0000A6190000}"/>
    <cellStyle name="Salida 2 2 2 5 2" xfId="3553" xr:uid="{00000000-0005-0000-0000-0000A7190000}"/>
    <cellStyle name="Salida 2 2 2 5 2 2" xfId="6963" xr:uid="{00000000-0005-0000-0000-0000A8190000}"/>
    <cellStyle name="Salida 2 2 2 5 3" xfId="3554" xr:uid="{00000000-0005-0000-0000-0000A9190000}"/>
    <cellStyle name="Salida 2 2 2 5 3 2" xfId="6964" xr:uid="{00000000-0005-0000-0000-0000AA190000}"/>
    <cellStyle name="Salida 2 2 2 5 4" xfId="3555" xr:uid="{00000000-0005-0000-0000-0000AB190000}"/>
    <cellStyle name="Salida 2 2 2 5 4 2" xfId="6965" xr:uid="{00000000-0005-0000-0000-0000AC190000}"/>
    <cellStyle name="Salida 2 2 2 5 5" xfId="3556" xr:uid="{00000000-0005-0000-0000-0000AD190000}"/>
    <cellStyle name="Salida 2 2 2 5 5 2" xfId="6966" xr:uid="{00000000-0005-0000-0000-0000AE190000}"/>
    <cellStyle name="Salida 2 2 2 5 6" xfId="4132" xr:uid="{00000000-0005-0000-0000-0000AF190000}"/>
    <cellStyle name="Salida 2 2 2 5 7" xfId="4997" xr:uid="{00000000-0005-0000-0000-0000B0190000}"/>
    <cellStyle name="Salida 2 2 2 6" xfId="564" xr:uid="{00000000-0005-0000-0000-0000B1190000}"/>
    <cellStyle name="Salida 2 2 2 6 2" xfId="3557" xr:uid="{00000000-0005-0000-0000-0000B2190000}"/>
    <cellStyle name="Salida 2 2 2 6 2 2" xfId="6967" xr:uid="{00000000-0005-0000-0000-0000B3190000}"/>
    <cellStyle name="Salida 2 2 2 6 3" xfId="3558" xr:uid="{00000000-0005-0000-0000-0000B4190000}"/>
    <cellStyle name="Salida 2 2 2 6 3 2" xfId="6968" xr:uid="{00000000-0005-0000-0000-0000B5190000}"/>
    <cellStyle name="Salida 2 2 2 6 4" xfId="3559" xr:uid="{00000000-0005-0000-0000-0000B6190000}"/>
    <cellStyle name="Salida 2 2 2 6 4 2" xfId="6969" xr:uid="{00000000-0005-0000-0000-0000B7190000}"/>
    <cellStyle name="Salida 2 2 2 6 5" xfId="3560" xr:uid="{00000000-0005-0000-0000-0000B8190000}"/>
    <cellStyle name="Salida 2 2 2 6 5 2" xfId="6970" xr:uid="{00000000-0005-0000-0000-0000B9190000}"/>
    <cellStyle name="Salida 2 2 2 6 6" xfId="4133" xr:uid="{00000000-0005-0000-0000-0000BA190000}"/>
    <cellStyle name="Salida 2 2 2 6 7" xfId="4996" xr:uid="{00000000-0005-0000-0000-0000BB190000}"/>
    <cellStyle name="Salida 2 2 2 7" xfId="565" xr:uid="{00000000-0005-0000-0000-0000BC190000}"/>
    <cellStyle name="Salida 2 2 2 7 2" xfId="3561" xr:uid="{00000000-0005-0000-0000-0000BD190000}"/>
    <cellStyle name="Salida 2 2 2 7 2 2" xfId="6971" xr:uid="{00000000-0005-0000-0000-0000BE190000}"/>
    <cellStyle name="Salida 2 2 2 7 3" xfId="3562" xr:uid="{00000000-0005-0000-0000-0000BF190000}"/>
    <cellStyle name="Salida 2 2 2 7 3 2" xfId="6972" xr:uid="{00000000-0005-0000-0000-0000C0190000}"/>
    <cellStyle name="Salida 2 2 2 7 4" xfId="3563" xr:uid="{00000000-0005-0000-0000-0000C1190000}"/>
    <cellStyle name="Salida 2 2 2 7 4 2" xfId="6973" xr:uid="{00000000-0005-0000-0000-0000C2190000}"/>
    <cellStyle name="Salida 2 2 2 7 5" xfId="3564" xr:uid="{00000000-0005-0000-0000-0000C3190000}"/>
    <cellStyle name="Salida 2 2 2 7 5 2" xfId="6974" xr:uid="{00000000-0005-0000-0000-0000C4190000}"/>
    <cellStyle name="Salida 2 2 2 7 6" xfId="4134" xr:uid="{00000000-0005-0000-0000-0000C5190000}"/>
    <cellStyle name="Salida 2 2 2 7 7" xfId="4995" xr:uid="{00000000-0005-0000-0000-0000C6190000}"/>
    <cellStyle name="Salida 2 2 2 8" xfId="3565" xr:uid="{00000000-0005-0000-0000-0000C7190000}"/>
    <cellStyle name="Salida 2 2 2 8 2" xfId="6975" xr:uid="{00000000-0005-0000-0000-0000C8190000}"/>
    <cellStyle name="Salida 2 2 2 9" xfId="3566" xr:uid="{00000000-0005-0000-0000-0000C9190000}"/>
    <cellStyle name="Salida 2 2 2 9 2" xfId="6976" xr:uid="{00000000-0005-0000-0000-0000CA190000}"/>
    <cellStyle name="Salida 2 2 3" xfId="566" xr:uid="{00000000-0005-0000-0000-0000CB190000}"/>
    <cellStyle name="Salida 2 2 3 2" xfId="3567" xr:uid="{00000000-0005-0000-0000-0000CC190000}"/>
    <cellStyle name="Salida 2 2 3 2 2" xfId="6977" xr:uid="{00000000-0005-0000-0000-0000CD190000}"/>
    <cellStyle name="Salida 2 2 3 3" xfId="3568" xr:uid="{00000000-0005-0000-0000-0000CE190000}"/>
    <cellStyle name="Salida 2 2 3 3 2" xfId="6978" xr:uid="{00000000-0005-0000-0000-0000CF190000}"/>
    <cellStyle name="Salida 2 2 3 4" xfId="3569" xr:uid="{00000000-0005-0000-0000-0000D0190000}"/>
    <cellStyle name="Salida 2 2 3 4 2" xfId="6979" xr:uid="{00000000-0005-0000-0000-0000D1190000}"/>
    <cellStyle name="Salida 2 2 3 5" xfId="3570" xr:uid="{00000000-0005-0000-0000-0000D2190000}"/>
    <cellStyle name="Salida 2 2 3 5 2" xfId="6980" xr:uid="{00000000-0005-0000-0000-0000D3190000}"/>
    <cellStyle name="Salida 2 2 3 6" xfId="4135" xr:uid="{00000000-0005-0000-0000-0000D4190000}"/>
    <cellStyle name="Salida 2 2 3 7" xfId="4994" xr:uid="{00000000-0005-0000-0000-0000D5190000}"/>
    <cellStyle name="Salida 2 2 4" xfId="567" xr:uid="{00000000-0005-0000-0000-0000D6190000}"/>
    <cellStyle name="Salida 2 2 4 2" xfId="3571" xr:uid="{00000000-0005-0000-0000-0000D7190000}"/>
    <cellStyle name="Salida 2 2 4 2 2" xfId="6981" xr:uid="{00000000-0005-0000-0000-0000D8190000}"/>
    <cellStyle name="Salida 2 2 4 3" xfId="3572" xr:uid="{00000000-0005-0000-0000-0000D9190000}"/>
    <cellStyle name="Salida 2 2 4 3 2" xfId="6982" xr:uid="{00000000-0005-0000-0000-0000DA190000}"/>
    <cellStyle name="Salida 2 2 4 4" xfId="3573" xr:uid="{00000000-0005-0000-0000-0000DB190000}"/>
    <cellStyle name="Salida 2 2 4 4 2" xfId="6983" xr:uid="{00000000-0005-0000-0000-0000DC190000}"/>
    <cellStyle name="Salida 2 2 4 5" xfId="3574" xr:uid="{00000000-0005-0000-0000-0000DD190000}"/>
    <cellStyle name="Salida 2 2 4 5 2" xfId="6984" xr:uid="{00000000-0005-0000-0000-0000DE190000}"/>
    <cellStyle name="Salida 2 2 4 6" xfId="4136" xr:uid="{00000000-0005-0000-0000-0000DF190000}"/>
    <cellStyle name="Salida 2 2 4 7" xfId="4457" xr:uid="{00000000-0005-0000-0000-0000E0190000}"/>
    <cellStyle name="Salida 2 2 5" xfId="568" xr:uid="{00000000-0005-0000-0000-0000E1190000}"/>
    <cellStyle name="Salida 2 2 5 2" xfId="3575" xr:uid="{00000000-0005-0000-0000-0000E2190000}"/>
    <cellStyle name="Salida 2 2 5 2 2" xfId="6985" xr:uid="{00000000-0005-0000-0000-0000E3190000}"/>
    <cellStyle name="Salida 2 2 5 3" xfId="3576" xr:uid="{00000000-0005-0000-0000-0000E4190000}"/>
    <cellStyle name="Salida 2 2 5 3 2" xfId="6986" xr:uid="{00000000-0005-0000-0000-0000E5190000}"/>
    <cellStyle name="Salida 2 2 5 4" xfId="3577" xr:uid="{00000000-0005-0000-0000-0000E6190000}"/>
    <cellStyle name="Salida 2 2 5 4 2" xfId="6987" xr:uid="{00000000-0005-0000-0000-0000E7190000}"/>
    <cellStyle name="Salida 2 2 5 5" xfId="3578" xr:uid="{00000000-0005-0000-0000-0000E8190000}"/>
    <cellStyle name="Salida 2 2 5 5 2" xfId="6988" xr:uid="{00000000-0005-0000-0000-0000E9190000}"/>
    <cellStyle name="Salida 2 2 5 6" xfId="4137" xr:uid="{00000000-0005-0000-0000-0000EA190000}"/>
    <cellStyle name="Salida 2 2 5 7" xfId="4993" xr:uid="{00000000-0005-0000-0000-0000EB190000}"/>
    <cellStyle name="Salida 2 2 6" xfId="569" xr:uid="{00000000-0005-0000-0000-0000EC190000}"/>
    <cellStyle name="Salida 2 2 6 2" xfId="3579" xr:uid="{00000000-0005-0000-0000-0000ED190000}"/>
    <cellStyle name="Salida 2 2 6 2 2" xfId="6989" xr:uid="{00000000-0005-0000-0000-0000EE190000}"/>
    <cellStyle name="Salida 2 2 6 3" xfId="3580" xr:uid="{00000000-0005-0000-0000-0000EF190000}"/>
    <cellStyle name="Salida 2 2 6 3 2" xfId="6990" xr:uid="{00000000-0005-0000-0000-0000F0190000}"/>
    <cellStyle name="Salida 2 2 6 4" xfId="3581" xr:uid="{00000000-0005-0000-0000-0000F1190000}"/>
    <cellStyle name="Salida 2 2 6 4 2" xfId="6991" xr:uid="{00000000-0005-0000-0000-0000F2190000}"/>
    <cellStyle name="Salida 2 2 6 5" xfId="3582" xr:uid="{00000000-0005-0000-0000-0000F3190000}"/>
    <cellStyle name="Salida 2 2 6 5 2" xfId="6992" xr:uid="{00000000-0005-0000-0000-0000F4190000}"/>
    <cellStyle name="Salida 2 2 6 6" xfId="4138" xr:uid="{00000000-0005-0000-0000-0000F5190000}"/>
    <cellStyle name="Salida 2 2 6 7" xfId="4992" xr:uid="{00000000-0005-0000-0000-0000F6190000}"/>
    <cellStyle name="Salida 2 2 7" xfId="4005" xr:uid="{00000000-0005-0000-0000-0000F7190000}"/>
    <cellStyle name="Salida 2 2 8" xfId="4195" xr:uid="{00000000-0005-0000-0000-0000F8190000}"/>
    <cellStyle name="Salida 2 2 9" xfId="5072" xr:uid="{00000000-0005-0000-0000-0000F9190000}"/>
    <cellStyle name="Salida 2 3" xfId="422" xr:uid="{00000000-0005-0000-0000-0000FA190000}"/>
    <cellStyle name="Salida 2 3 2" xfId="438" xr:uid="{00000000-0005-0000-0000-0000FB190000}"/>
    <cellStyle name="Salida 2 3 2 10" xfId="3583" xr:uid="{00000000-0005-0000-0000-0000FC190000}"/>
    <cellStyle name="Salida 2 3 2 10 2" xfId="6993" xr:uid="{00000000-0005-0000-0000-0000FD190000}"/>
    <cellStyle name="Salida 2 3 2 11" xfId="3584" xr:uid="{00000000-0005-0000-0000-0000FE190000}"/>
    <cellStyle name="Salida 2 3 2 11 2" xfId="6994" xr:uid="{00000000-0005-0000-0000-0000FF190000}"/>
    <cellStyle name="Salida 2 3 2 12" xfId="4139" xr:uid="{00000000-0005-0000-0000-0000001A0000}"/>
    <cellStyle name="Salida 2 3 2 13" xfId="5058" xr:uid="{00000000-0005-0000-0000-0000011A0000}"/>
    <cellStyle name="Salida 2 3 2 2" xfId="570" xr:uid="{00000000-0005-0000-0000-0000021A0000}"/>
    <cellStyle name="Salida 2 3 2 2 2" xfId="3585" xr:uid="{00000000-0005-0000-0000-0000031A0000}"/>
    <cellStyle name="Salida 2 3 2 2 2 2" xfId="6995" xr:uid="{00000000-0005-0000-0000-0000041A0000}"/>
    <cellStyle name="Salida 2 3 2 2 3" xfId="3586" xr:uid="{00000000-0005-0000-0000-0000051A0000}"/>
    <cellStyle name="Salida 2 3 2 2 3 2" xfId="6996" xr:uid="{00000000-0005-0000-0000-0000061A0000}"/>
    <cellStyle name="Salida 2 3 2 2 4" xfId="3587" xr:uid="{00000000-0005-0000-0000-0000071A0000}"/>
    <cellStyle name="Salida 2 3 2 2 4 2" xfId="6997" xr:uid="{00000000-0005-0000-0000-0000081A0000}"/>
    <cellStyle name="Salida 2 3 2 2 5" xfId="3588" xr:uid="{00000000-0005-0000-0000-0000091A0000}"/>
    <cellStyle name="Salida 2 3 2 2 5 2" xfId="6998" xr:uid="{00000000-0005-0000-0000-00000A1A0000}"/>
    <cellStyle name="Salida 2 3 2 2 6" xfId="4140" xr:uid="{00000000-0005-0000-0000-00000B1A0000}"/>
    <cellStyle name="Salida 2 3 2 2 7" xfId="4991" xr:uid="{00000000-0005-0000-0000-00000C1A0000}"/>
    <cellStyle name="Salida 2 3 2 3" xfId="571" xr:uid="{00000000-0005-0000-0000-00000D1A0000}"/>
    <cellStyle name="Salida 2 3 2 3 2" xfId="3589" xr:uid="{00000000-0005-0000-0000-00000E1A0000}"/>
    <cellStyle name="Salida 2 3 2 3 2 2" xfId="6999" xr:uid="{00000000-0005-0000-0000-00000F1A0000}"/>
    <cellStyle name="Salida 2 3 2 3 3" xfId="3590" xr:uid="{00000000-0005-0000-0000-0000101A0000}"/>
    <cellStyle name="Salida 2 3 2 3 3 2" xfId="7000" xr:uid="{00000000-0005-0000-0000-0000111A0000}"/>
    <cellStyle name="Salida 2 3 2 3 4" xfId="3591" xr:uid="{00000000-0005-0000-0000-0000121A0000}"/>
    <cellStyle name="Salida 2 3 2 3 4 2" xfId="7001" xr:uid="{00000000-0005-0000-0000-0000131A0000}"/>
    <cellStyle name="Salida 2 3 2 3 5" xfId="3592" xr:uid="{00000000-0005-0000-0000-0000141A0000}"/>
    <cellStyle name="Salida 2 3 2 3 5 2" xfId="7002" xr:uid="{00000000-0005-0000-0000-0000151A0000}"/>
    <cellStyle name="Salida 2 3 2 3 6" xfId="4141" xr:uid="{00000000-0005-0000-0000-0000161A0000}"/>
    <cellStyle name="Salida 2 3 2 3 7" xfId="4990" xr:uid="{00000000-0005-0000-0000-0000171A0000}"/>
    <cellStyle name="Salida 2 3 2 4" xfId="572" xr:uid="{00000000-0005-0000-0000-0000181A0000}"/>
    <cellStyle name="Salida 2 3 2 4 2" xfId="3593" xr:uid="{00000000-0005-0000-0000-0000191A0000}"/>
    <cellStyle name="Salida 2 3 2 4 2 2" xfId="7003" xr:uid="{00000000-0005-0000-0000-00001A1A0000}"/>
    <cellStyle name="Salida 2 3 2 4 3" xfId="3594" xr:uid="{00000000-0005-0000-0000-00001B1A0000}"/>
    <cellStyle name="Salida 2 3 2 4 3 2" xfId="7004" xr:uid="{00000000-0005-0000-0000-00001C1A0000}"/>
    <cellStyle name="Salida 2 3 2 4 4" xfId="3595" xr:uid="{00000000-0005-0000-0000-00001D1A0000}"/>
    <cellStyle name="Salida 2 3 2 4 4 2" xfId="7005" xr:uid="{00000000-0005-0000-0000-00001E1A0000}"/>
    <cellStyle name="Salida 2 3 2 4 5" xfId="3596" xr:uid="{00000000-0005-0000-0000-00001F1A0000}"/>
    <cellStyle name="Salida 2 3 2 4 5 2" xfId="7006" xr:uid="{00000000-0005-0000-0000-0000201A0000}"/>
    <cellStyle name="Salida 2 3 2 4 6" xfId="4142" xr:uid="{00000000-0005-0000-0000-0000211A0000}"/>
    <cellStyle name="Salida 2 3 2 4 7" xfId="4456" xr:uid="{00000000-0005-0000-0000-0000221A0000}"/>
    <cellStyle name="Salida 2 3 2 5" xfId="573" xr:uid="{00000000-0005-0000-0000-0000231A0000}"/>
    <cellStyle name="Salida 2 3 2 5 2" xfId="3597" xr:uid="{00000000-0005-0000-0000-0000241A0000}"/>
    <cellStyle name="Salida 2 3 2 5 2 2" xfId="7007" xr:uid="{00000000-0005-0000-0000-0000251A0000}"/>
    <cellStyle name="Salida 2 3 2 5 3" xfId="3598" xr:uid="{00000000-0005-0000-0000-0000261A0000}"/>
    <cellStyle name="Salida 2 3 2 5 3 2" xfId="7008" xr:uid="{00000000-0005-0000-0000-0000271A0000}"/>
    <cellStyle name="Salida 2 3 2 5 4" xfId="3599" xr:uid="{00000000-0005-0000-0000-0000281A0000}"/>
    <cellStyle name="Salida 2 3 2 5 4 2" xfId="7009" xr:uid="{00000000-0005-0000-0000-0000291A0000}"/>
    <cellStyle name="Salida 2 3 2 5 5" xfId="3600" xr:uid="{00000000-0005-0000-0000-00002A1A0000}"/>
    <cellStyle name="Salida 2 3 2 5 5 2" xfId="7010" xr:uid="{00000000-0005-0000-0000-00002B1A0000}"/>
    <cellStyle name="Salida 2 3 2 5 6" xfId="4143" xr:uid="{00000000-0005-0000-0000-00002C1A0000}"/>
    <cellStyle name="Salida 2 3 2 5 7" xfId="4989" xr:uid="{00000000-0005-0000-0000-00002D1A0000}"/>
    <cellStyle name="Salida 2 3 2 6" xfId="574" xr:uid="{00000000-0005-0000-0000-00002E1A0000}"/>
    <cellStyle name="Salida 2 3 2 6 2" xfId="3601" xr:uid="{00000000-0005-0000-0000-00002F1A0000}"/>
    <cellStyle name="Salida 2 3 2 6 2 2" xfId="7011" xr:uid="{00000000-0005-0000-0000-0000301A0000}"/>
    <cellStyle name="Salida 2 3 2 6 3" xfId="3602" xr:uid="{00000000-0005-0000-0000-0000311A0000}"/>
    <cellStyle name="Salida 2 3 2 6 3 2" xfId="7012" xr:uid="{00000000-0005-0000-0000-0000321A0000}"/>
    <cellStyle name="Salida 2 3 2 6 4" xfId="3603" xr:uid="{00000000-0005-0000-0000-0000331A0000}"/>
    <cellStyle name="Salida 2 3 2 6 4 2" xfId="7013" xr:uid="{00000000-0005-0000-0000-0000341A0000}"/>
    <cellStyle name="Salida 2 3 2 6 5" xfId="3604" xr:uid="{00000000-0005-0000-0000-0000351A0000}"/>
    <cellStyle name="Salida 2 3 2 6 5 2" xfId="7014" xr:uid="{00000000-0005-0000-0000-0000361A0000}"/>
    <cellStyle name="Salida 2 3 2 6 6" xfId="4144" xr:uid="{00000000-0005-0000-0000-0000371A0000}"/>
    <cellStyle name="Salida 2 3 2 6 7" xfId="4988" xr:uid="{00000000-0005-0000-0000-0000381A0000}"/>
    <cellStyle name="Salida 2 3 2 7" xfId="575" xr:uid="{00000000-0005-0000-0000-0000391A0000}"/>
    <cellStyle name="Salida 2 3 2 7 2" xfId="3605" xr:uid="{00000000-0005-0000-0000-00003A1A0000}"/>
    <cellStyle name="Salida 2 3 2 7 2 2" xfId="7015" xr:uid="{00000000-0005-0000-0000-00003B1A0000}"/>
    <cellStyle name="Salida 2 3 2 7 3" xfId="3606" xr:uid="{00000000-0005-0000-0000-00003C1A0000}"/>
    <cellStyle name="Salida 2 3 2 7 3 2" xfId="7016" xr:uid="{00000000-0005-0000-0000-00003D1A0000}"/>
    <cellStyle name="Salida 2 3 2 7 4" xfId="3607" xr:uid="{00000000-0005-0000-0000-00003E1A0000}"/>
    <cellStyle name="Salida 2 3 2 7 4 2" xfId="7017" xr:uid="{00000000-0005-0000-0000-00003F1A0000}"/>
    <cellStyle name="Salida 2 3 2 7 5" xfId="3608" xr:uid="{00000000-0005-0000-0000-0000401A0000}"/>
    <cellStyle name="Salida 2 3 2 7 5 2" xfId="7018" xr:uid="{00000000-0005-0000-0000-0000411A0000}"/>
    <cellStyle name="Salida 2 3 2 7 6" xfId="4145" xr:uid="{00000000-0005-0000-0000-0000421A0000}"/>
    <cellStyle name="Salida 2 3 2 7 7" xfId="4987" xr:uid="{00000000-0005-0000-0000-0000431A0000}"/>
    <cellStyle name="Salida 2 3 2 8" xfId="3609" xr:uid="{00000000-0005-0000-0000-0000441A0000}"/>
    <cellStyle name="Salida 2 3 2 8 2" xfId="7019" xr:uid="{00000000-0005-0000-0000-0000451A0000}"/>
    <cellStyle name="Salida 2 3 2 9" xfId="3610" xr:uid="{00000000-0005-0000-0000-0000461A0000}"/>
    <cellStyle name="Salida 2 3 2 9 2" xfId="7020" xr:uid="{00000000-0005-0000-0000-0000471A0000}"/>
    <cellStyle name="Salida 2 3 3" xfId="576" xr:uid="{00000000-0005-0000-0000-0000481A0000}"/>
    <cellStyle name="Salida 2 3 3 2" xfId="3611" xr:uid="{00000000-0005-0000-0000-0000491A0000}"/>
    <cellStyle name="Salida 2 3 3 2 2" xfId="7021" xr:uid="{00000000-0005-0000-0000-00004A1A0000}"/>
    <cellStyle name="Salida 2 3 3 3" xfId="3612" xr:uid="{00000000-0005-0000-0000-00004B1A0000}"/>
    <cellStyle name="Salida 2 3 3 3 2" xfId="7022" xr:uid="{00000000-0005-0000-0000-00004C1A0000}"/>
    <cellStyle name="Salida 2 3 3 4" xfId="3613" xr:uid="{00000000-0005-0000-0000-00004D1A0000}"/>
    <cellStyle name="Salida 2 3 3 4 2" xfId="7023" xr:uid="{00000000-0005-0000-0000-00004E1A0000}"/>
    <cellStyle name="Salida 2 3 3 5" xfId="3614" xr:uid="{00000000-0005-0000-0000-00004F1A0000}"/>
    <cellStyle name="Salida 2 3 3 5 2" xfId="7024" xr:uid="{00000000-0005-0000-0000-0000501A0000}"/>
    <cellStyle name="Salida 2 3 3 6" xfId="4146" xr:uid="{00000000-0005-0000-0000-0000511A0000}"/>
    <cellStyle name="Salida 2 3 3 7" xfId="4986" xr:uid="{00000000-0005-0000-0000-0000521A0000}"/>
    <cellStyle name="Salida 2 3 4" xfId="577" xr:uid="{00000000-0005-0000-0000-0000531A0000}"/>
    <cellStyle name="Salida 2 3 4 2" xfId="3615" xr:uid="{00000000-0005-0000-0000-0000541A0000}"/>
    <cellStyle name="Salida 2 3 4 2 2" xfId="7025" xr:uid="{00000000-0005-0000-0000-0000551A0000}"/>
    <cellStyle name="Salida 2 3 4 3" xfId="3616" xr:uid="{00000000-0005-0000-0000-0000561A0000}"/>
    <cellStyle name="Salida 2 3 4 3 2" xfId="7026" xr:uid="{00000000-0005-0000-0000-0000571A0000}"/>
    <cellStyle name="Salida 2 3 4 4" xfId="3617" xr:uid="{00000000-0005-0000-0000-0000581A0000}"/>
    <cellStyle name="Salida 2 3 4 4 2" xfId="7027" xr:uid="{00000000-0005-0000-0000-0000591A0000}"/>
    <cellStyle name="Salida 2 3 4 5" xfId="3618" xr:uid="{00000000-0005-0000-0000-00005A1A0000}"/>
    <cellStyle name="Salida 2 3 4 5 2" xfId="7028" xr:uid="{00000000-0005-0000-0000-00005B1A0000}"/>
    <cellStyle name="Salida 2 3 4 6" xfId="4147" xr:uid="{00000000-0005-0000-0000-00005C1A0000}"/>
    <cellStyle name="Salida 2 3 4 7" xfId="4455" xr:uid="{00000000-0005-0000-0000-00005D1A0000}"/>
    <cellStyle name="Salida 2 3 5" xfId="578" xr:uid="{00000000-0005-0000-0000-00005E1A0000}"/>
    <cellStyle name="Salida 2 3 5 2" xfId="3619" xr:uid="{00000000-0005-0000-0000-00005F1A0000}"/>
    <cellStyle name="Salida 2 3 5 2 2" xfId="7029" xr:uid="{00000000-0005-0000-0000-0000601A0000}"/>
    <cellStyle name="Salida 2 3 5 3" xfId="3620" xr:uid="{00000000-0005-0000-0000-0000611A0000}"/>
    <cellStyle name="Salida 2 3 5 3 2" xfId="7030" xr:uid="{00000000-0005-0000-0000-0000621A0000}"/>
    <cellStyle name="Salida 2 3 5 4" xfId="3621" xr:uid="{00000000-0005-0000-0000-0000631A0000}"/>
    <cellStyle name="Salida 2 3 5 4 2" xfId="7031" xr:uid="{00000000-0005-0000-0000-0000641A0000}"/>
    <cellStyle name="Salida 2 3 5 5" xfId="3622" xr:uid="{00000000-0005-0000-0000-0000651A0000}"/>
    <cellStyle name="Salida 2 3 5 5 2" xfId="7032" xr:uid="{00000000-0005-0000-0000-0000661A0000}"/>
    <cellStyle name="Salida 2 3 5 6" xfId="4148" xr:uid="{00000000-0005-0000-0000-0000671A0000}"/>
    <cellStyle name="Salida 2 3 5 7" xfId="4985" xr:uid="{00000000-0005-0000-0000-0000681A0000}"/>
    <cellStyle name="Salida 2 3 6" xfId="579" xr:uid="{00000000-0005-0000-0000-0000691A0000}"/>
    <cellStyle name="Salida 2 3 6 2" xfId="3623" xr:uid="{00000000-0005-0000-0000-00006A1A0000}"/>
    <cellStyle name="Salida 2 3 6 2 2" xfId="7033" xr:uid="{00000000-0005-0000-0000-00006B1A0000}"/>
    <cellStyle name="Salida 2 3 6 3" xfId="3624" xr:uid="{00000000-0005-0000-0000-00006C1A0000}"/>
    <cellStyle name="Salida 2 3 6 3 2" xfId="7034" xr:uid="{00000000-0005-0000-0000-00006D1A0000}"/>
    <cellStyle name="Salida 2 3 6 4" xfId="3625" xr:uid="{00000000-0005-0000-0000-00006E1A0000}"/>
    <cellStyle name="Salida 2 3 6 4 2" xfId="7035" xr:uid="{00000000-0005-0000-0000-00006F1A0000}"/>
    <cellStyle name="Salida 2 3 6 5" xfId="3626" xr:uid="{00000000-0005-0000-0000-0000701A0000}"/>
    <cellStyle name="Salida 2 3 6 5 2" xfId="7036" xr:uid="{00000000-0005-0000-0000-0000711A0000}"/>
    <cellStyle name="Salida 2 3 6 6" xfId="4149" xr:uid="{00000000-0005-0000-0000-0000721A0000}"/>
    <cellStyle name="Salida 2 3 6 7" xfId="4984" xr:uid="{00000000-0005-0000-0000-0000731A0000}"/>
    <cellStyle name="Salida 2 3 7" xfId="4006" xr:uid="{00000000-0005-0000-0000-0000741A0000}"/>
    <cellStyle name="Salida 2 3 8" xfId="3967" xr:uid="{00000000-0005-0000-0000-0000751A0000}"/>
    <cellStyle name="Salida 2 3 9" xfId="5071" xr:uid="{00000000-0005-0000-0000-0000761A0000}"/>
    <cellStyle name="Salida 2 4" xfId="428" xr:uid="{00000000-0005-0000-0000-0000771A0000}"/>
    <cellStyle name="Salida 2 4 10" xfId="5066" xr:uid="{00000000-0005-0000-0000-0000781A0000}"/>
    <cellStyle name="Salida 2 4 2" xfId="580" xr:uid="{00000000-0005-0000-0000-0000791A0000}"/>
    <cellStyle name="Salida 2 4 2 2" xfId="3627" xr:uid="{00000000-0005-0000-0000-00007A1A0000}"/>
    <cellStyle name="Salida 2 4 2 2 2" xfId="7037" xr:uid="{00000000-0005-0000-0000-00007B1A0000}"/>
    <cellStyle name="Salida 2 4 2 3" xfId="3628" xr:uid="{00000000-0005-0000-0000-00007C1A0000}"/>
    <cellStyle name="Salida 2 4 2 3 2" xfId="7038" xr:uid="{00000000-0005-0000-0000-00007D1A0000}"/>
    <cellStyle name="Salida 2 4 2 4" xfId="3629" xr:uid="{00000000-0005-0000-0000-00007E1A0000}"/>
    <cellStyle name="Salida 2 4 2 4 2" xfId="7039" xr:uid="{00000000-0005-0000-0000-00007F1A0000}"/>
    <cellStyle name="Salida 2 4 2 5" xfId="3630" xr:uid="{00000000-0005-0000-0000-0000801A0000}"/>
    <cellStyle name="Salida 2 4 2 5 2" xfId="7040" xr:uid="{00000000-0005-0000-0000-0000811A0000}"/>
    <cellStyle name="Salida 2 4 2 6" xfId="4151" xr:uid="{00000000-0005-0000-0000-0000821A0000}"/>
    <cellStyle name="Salida 2 4 2 7" xfId="4983" xr:uid="{00000000-0005-0000-0000-0000831A0000}"/>
    <cellStyle name="Salida 2 4 3" xfId="581" xr:uid="{00000000-0005-0000-0000-0000841A0000}"/>
    <cellStyle name="Salida 2 4 3 2" xfId="3631" xr:uid="{00000000-0005-0000-0000-0000851A0000}"/>
    <cellStyle name="Salida 2 4 3 2 2" xfId="7041" xr:uid="{00000000-0005-0000-0000-0000861A0000}"/>
    <cellStyle name="Salida 2 4 3 3" xfId="3632" xr:uid="{00000000-0005-0000-0000-0000871A0000}"/>
    <cellStyle name="Salida 2 4 3 3 2" xfId="7042" xr:uid="{00000000-0005-0000-0000-0000881A0000}"/>
    <cellStyle name="Salida 2 4 3 4" xfId="3633" xr:uid="{00000000-0005-0000-0000-0000891A0000}"/>
    <cellStyle name="Salida 2 4 3 4 2" xfId="7043" xr:uid="{00000000-0005-0000-0000-00008A1A0000}"/>
    <cellStyle name="Salida 2 4 3 5" xfId="3634" xr:uid="{00000000-0005-0000-0000-00008B1A0000}"/>
    <cellStyle name="Salida 2 4 3 5 2" xfId="7044" xr:uid="{00000000-0005-0000-0000-00008C1A0000}"/>
    <cellStyle name="Salida 2 4 3 6" xfId="4152" xr:uid="{00000000-0005-0000-0000-00008D1A0000}"/>
    <cellStyle name="Salida 2 4 3 7" xfId="4982" xr:uid="{00000000-0005-0000-0000-00008E1A0000}"/>
    <cellStyle name="Salida 2 4 4" xfId="582" xr:uid="{00000000-0005-0000-0000-00008F1A0000}"/>
    <cellStyle name="Salida 2 4 4 2" xfId="3635" xr:uid="{00000000-0005-0000-0000-0000901A0000}"/>
    <cellStyle name="Salida 2 4 4 2 2" xfId="7045" xr:uid="{00000000-0005-0000-0000-0000911A0000}"/>
    <cellStyle name="Salida 2 4 4 3" xfId="3636" xr:uid="{00000000-0005-0000-0000-0000921A0000}"/>
    <cellStyle name="Salida 2 4 4 3 2" xfId="7046" xr:uid="{00000000-0005-0000-0000-0000931A0000}"/>
    <cellStyle name="Salida 2 4 4 4" xfId="3637" xr:uid="{00000000-0005-0000-0000-0000941A0000}"/>
    <cellStyle name="Salida 2 4 4 4 2" xfId="7047" xr:uid="{00000000-0005-0000-0000-0000951A0000}"/>
    <cellStyle name="Salida 2 4 4 5" xfId="3638" xr:uid="{00000000-0005-0000-0000-0000961A0000}"/>
    <cellStyle name="Salida 2 4 4 5 2" xfId="7048" xr:uid="{00000000-0005-0000-0000-0000971A0000}"/>
    <cellStyle name="Salida 2 4 4 6" xfId="4153" xr:uid="{00000000-0005-0000-0000-0000981A0000}"/>
    <cellStyle name="Salida 2 4 4 7" xfId="4454" xr:uid="{00000000-0005-0000-0000-0000991A0000}"/>
    <cellStyle name="Salida 2 4 5" xfId="583" xr:uid="{00000000-0005-0000-0000-00009A1A0000}"/>
    <cellStyle name="Salida 2 4 5 2" xfId="3639" xr:uid="{00000000-0005-0000-0000-00009B1A0000}"/>
    <cellStyle name="Salida 2 4 5 2 2" xfId="7049" xr:uid="{00000000-0005-0000-0000-00009C1A0000}"/>
    <cellStyle name="Salida 2 4 5 3" xfId="3640" xr:uid="{00000000-0005-0000-0000-00009D1A0000}"/>
    <cellStyle name="Salida 2 4 5 3 2" xfId="7050" xr:uid="{00000000-0005-0000-0000-00009E1A0000}"/>
    <cellStyle name="Salida 2 4 5 4" xfId="3641" xr:uid="{00000000-0005-0000-0000-00009F1A0000}"/>
    <cellStyle name="Salida 2 4 5 4 2" xfId="7051" xr:uid="{00000000-0005-0000-0000-0000A01A0000}"/>
    <cellStyle name="Salida 2 4 5 5" xfId="3642" xr:uid="{00000000-0005-0000-0000-0000A11A0000}"/>
    <cellStyle name="Salida 2 4 5 5 2" xfId="7052" xr:uid="{00000000-0005-0000-0000-0000A21A0000}"/>
    <cellStyle name="Salida 2 4 5 6" xfId="4154" xr:uid="{00000000-0005-0000-0000-0000A31A0000}"/>
    <cellStyle name="Salida 2 4 5 7" xfId="4981" xr:uid="{00000000-0005-0000-0000-0000A41A0000}"/>
    <cellStyle name="Salida 2 4 6" xfId="584" xr:uid="{00000000-0005-0000-0000-0000A51A0000}"/>
    <cellStyle name="Salida 2 4 6 2" xfId="3643" xr:uid="{00000000-0005-0000-0000-0000A61A0000}"/>
    <cellStyle name="Salida 2 4 6 2 2" xfId="7053" xr:uid="{00000000-0005-0000-0000-0000A71A0000}"/>
    <cellStyle name="Salida 2 4 6 3" xfId="3644" xr:uid="{00000000-0005-0000-0000-0000A81A0000}"/>
    <cellStyle name="Salida 2 4 6 3 2" xfId="7054" xr:uid="{00000000-0005-0000-0000-0000A91A0000}"/>
    <cellStyle name="Salida 2 4 6 4" xfId="3645" xr:uid="{00000000-0005-0000-0000-0000AA1A0000}"/>
    <cellStyle name="Salida 2 4 6 4 2" xfId="7055" xr:uid="{00000000-0005-0000-0000-0000AB1A0000}"/>
    <cellStyle name="Salida 2 4 6 5" xfId="3646" xr:uid="{00000000-0005-0000-0000-0000AC1A0000}"/>
    <cellStyle name="Salida 2 4 6 5 2" xfId="7056" xr:uid="{00000000-0005-0000-0000-0000AD1A0000}"/>
    <cellStyle name="Salida 2 4 6 6" xfId="4155" xr:uid="{00000000-0005-0000-0000-0000AE1A0000}"/>
    <cellStyle name="Salida 2 4 6 7" xfId="4980" xr:uid="{00000000-0005-0000-0000-0000AF1A0000}"/>
    <cellStyle name="Salida 2 4 7" xfId="585" xr:uid="{00000000-0005-0000-0000-0000B01A0000}"/>
    <cellStyle name="Salida 2 4 7 2" xfId="3647" xr:uid="{00000000-0005-0000-0000-0000B11A0000}"/>
    <cellStyle name="Salida 2 4 7 2 2" xfId="7057" xr:uid="{00000000-0005-0000-0000-0000B21A0000}"/>
    <cellStyle name="Salida 2 4 7 3" xfId="3648" xr:uid="{00000000-0005-0000-0000-0000B31A0000}"/>
    <cellStyle name="Salida 2 4 7 3 2" xfId="7058" xr:uid="{00000000-0005-0000-0000-0000B41A0000}"/>
    <cellStyle name="Salida 2 4 7 4" xfId="3649" xr:uid="{00000000-0005-0000-0000-0000B51A0000}"/>
    <cellStyle name="Salida 2 4 7 4 2" xfId="7059" xr:uid="{00000000-0005-0000-0000-0000B61A0000}"/>
    <cellStyle name="Salida 2 4 7 5" xfId="3650" xr:uid="{00000000-0005-0000-0000-0000B71A0000}"/>
    <cellStyle name="Salida 2 4 7 5 2" xfId="7060" xr:uid="{00000000-0005-0000-0000-0000B81A0000}"/>
    <cellStyle name="Salida 2 4 7 6" xfId="4156" xr:uid="{00000000-0005-0000-0000-0000B91A0000}"/>
    <cellStyle name="Salida 2 4 7 7" xfId="4979" xr:uid="{00000000-0005-0000-0000-0000BA1A0000}"/>
    <cellStyle name="Salida 2 4 8" xfId="3651" xr:uid="{00000000-0005-0000-0000-0000BB1A0000}"/>
    <cellStyle name="Salida 2 4 8 2" xfId="7061" xr:uid="{00000000-0005-0000-0000-0000BC1A0000}"/>
    <cellStyle name="Salida 2 4 9" xfId="4150" xr:uid="{00000000-0005-0000-0000-0000BD1A0000}"/>
    <cellStyle name="Salida 2 5" xfId="586" xr:uid="{00000000-0005-0000-0000-0000BE1A0000}"/>
    <cellStyle name="Salida 2 5 2" xfId="3652" xr:uid="{00000000-0005-0000-0000-0000BF1A0000}"/>
    <cellStyle name="Salida 2 5 2 2" xfId="7062" xr:uid="{00000000-0005-0000-0000-0000C01A0000}"/>
    <cellStyle name="Salida 2 5 3" xfId="3653" xr:uid="{00000000-0005-0000-0000-0000C11A0000}"/>
    <cellStyle name="Salida 2 5 3 2" xfId="7063" xr:uid="{00000000-0005-0000-0000-0000C21A0000}"/>
    <cellStyle name="Salida 2 5 4" xfId="3654" xr:uid="{00000000-0005-0000-0000-0000C31A0000}"/>
    <cellStyle name="Salida 2 5 4 2" xfId="7064" xr:uid="{00000000-0005-0000-0000-0000C41A0000}"/>
    <cellStyle name="Salida 2 5 5" xfId="3655" xr:uid="{00000000-0005-0000-0000-0000C51A0000}"/>
    <cellStyle name="Salida 2 5 5 2" xfId="7065" xr:uid="{00000000-0005-0000-0000-0000C61A0000}"/>
    <cellStyle name="Salida 2 5 6" xfId="4157" xr:uid="{00000000-0005-0000-0000-0000C71A0000}"/>
    <cellStyle name="Salida 2 5 7" xfId="4978" xr:uid="{00000000-0005-0000-0000-0000C81A0000}"/>
    <cellStyle name="Salida 2 6" xfId="587" xr:uid="{00000000-0005-0000-0000-0000C91A0000}"/>
    <cellStyle name="Salida 2 6 2" xfId="3656" xr:uid="{00000000-0005-0000-0000-0000CA1A0000}"/>
    <cellStyle name="Salida 2 6 2 2" xfId="7066" xr:uid="{00000000-0005-0000-0000-0000CB1A0000}"/>
    <cellStyle name="Salida 2 6 3" xfId="3657" xr:uid="{00000000-0005-0000-0000-0000CC1A0000}"/>
    <cellStyle name="Salida 2 6 3 2" xfId="7067" xr:uid="{00000000-0005-0000-0000-0000CD1A0000}"/>
    <cellStyle name="Salida 2 6 4" xfId="3658" xr:uid="{00000000-0005-0000-0000-0000CE1A0000}"/>
    <cellStyle name="Salida 2 6 4 2" xfId="7068" xr:uid="{00000000-0005-0000-0000-0000CF1A0000}"/>
    <cellStyle name="Salida 2 6 5" xfId="3659" xr:uid="{00000000-0005-0000-0000-0000D01A0000}"/>
    <cellStyle name="Salida 2 6 5 2" xfId="7069" xr:uid="{00000000-0005-0000-0000-0000D11A0000}"/>
    <cellStyle name="Salida 2 6 6" xfId="4158" xr:uid="{00000000-0005-0000-0000-0000D21A0000}"/>
    <cellStyle name="Salida 2 6 7" xfId="4453" xr:uid="{00000000-0005-0000-0000-0000D31A0000}"/>
    <cellStyle name="Salida 2 7" xfId="588" xr:uid="{00000000-0005-0000-0000-0000D41A0000}"/>
    <cellStyle name="Salida 2 7 2" xfId="3660" xr:uid="{00000000-0005-0000-0000-0000D51A0000}"/>
    <cellStyle name="Salida 2 7 2 2" xfId="7070" xr:uid="{00000000-0005-0000-0000-0000D61A0000}"/>
    <cellStyle name="Salida 2 7 3" xfId="3661" xr:uid="{00000000-0005-0000-0000-0000D71A0000}"/>
    <cellStyle name="Salida 2 7 3 2" xfId="7071" xr:uid="{00000000-0005-0000-0000-0000D81A0000}"/>
    <cellStyle name="Salida 2 7 4" xfId="3662" xr:uid="{00000000-0005-0000-0000-0000D91A0000}"/>
    <cellStyle name="Salida 2 7 4 2" xfId="7072" xr:uid="{00000000-0005-0000-0000-0000DA1A0000}"/>
    <cellStyle name="Salida 2 7 5" xfId="3663" xr:uid="{00000000-0005-0000-0000-0000DB1A0000}"/>
    <cellStyle name="Salida 2 7 5 2" xfId="7073" xr:uid="{00000000-0005-0000-0000-0000DC1A0000}"/>
    <cellStyle name="Salida 2 7 6" xfId="4159" xr:uid="{00000000-0005-0000-0000-0000DD1A0000}"/>
    <cellStyle name="Salida 2 7 7" xfId="4430" xr:uid="{00000000-0005-0000-0000-0000DE1A0000}"/>
    <cellStyle name="Salida 2 8" xfId="589" xr:uid="{00000000-0005-0000-0000-0000DF1A0000}"/>
    <cellStyle name="Salida 2 8 2" xfId="3664" xr:uid="{00000000-0005-0000-0000-0000E01A0000}"/>
    <cellStyle name="Salida 2 8 2 2" xfId="7074" xr:uid="{00000000-0005-0000-0000-0000E11A0000}"/>
    <cellStyle name="Salida 2 8 3" xfId="3665" xr:uid="{00000000-0005-0000-0000-0000E21A0000}"/>
    <cellStyle name="Salida 2 8 3 2" xfId="7075" xr:uid="{00000000-0005-0000-0000-0000E31A0000}"/>
    <cellStyle name="Salida 2 8 4" xfId="3666" xr:uid="{00000000-0005-0000-0000-0000E41A0000}"/>
    <cellStyle name="Salida 2 8 4 2" xfId="7076" xr:uid="{00000000-0005-0000-0000-0000E51A0000}"/>
    <cellStyle name="Salida 2 8 5" xfId="3667" xr:uid="{00000000-0005-0000-0000-0000E61A0000}"/>
    <cellStyle name="Salida 2 8 5 2" xfId="7077" xr:uid="{00000000-0005-0000-0000-0000E71A0000}"/>
    <cellStyle name="Salida 2 8 6" xfId="4160" xr:uid="{00000000-0005-0000-0000-0000E81A0000}"/>
    <cellStyle name="Salida 2 8 7" xfId="4977" xr:uid="{00000000-0005-0000-0000-0000E91A0000}"/>
    <cellStyle name="Salida 2 9" xfId="3970" xr:uid="{00000000-0005-0000-0000-0000EA1A0000}"/>
    <cellStyle name="Salida 3" xfId="262" xr:uid="{00000000-0005-0000-0000-0000EB1A0000}"/>
    <cellStyle name="Salida 3 2" xfId="676" xr:uid="{00000000-0005-0000-0000-0000EC1A0000}"/>
    <cellStyle name="Salida 3 2 2" xfId="4534" xr:uid="{00000000-0005-0000-0000-0000ED1A0000}"/>
    <cellStyle name="Salida 3 2 3" xfId="4447" xr:uid="{00000000-0005-0000-0000-0000EE1A0000}"/>
    <cellStyle name="Salida 3 3" xfId="4314" xr:uid="{00000000-0005-0000-0000-0000EF1A0000}"/>
    <cellStyle name="Salida 3 4" xfId="5658" xr:uid="{00000000-0005-0000-0000-0000F01A0000}"/>
    <cellStyle name="Salida 4" xfId="6448" xr:uid="{00000000-0005-0000-0000-0000F11A0000}"/>
    <cellStyle name="TableStyleLight1" xfId="3668" xr:uid="{00000000-0005-0000-0000-0000F21A0000}"/>
    <cellStyle name="TableStyleLight1 2" xfId="4194" xr:uid="{00000000-0005-0000-0000-0000F31A0000}"/>
    <cellStyle name="Texto de advertencia" xfId="52" builtinId="11" customBuiltin="1"/>
    <cellStyle name="Texto de advertencia 2" xfId="209" xr:uid="{00000000-0005-0000-0000-0000F51A0000}"/>
    <cellStyle name="Texto de advertencia 2 2" xfId="3971" xr:uid="{00000000-0005-0000-0000-0000F61A0000}"/>
    <cellStyle name="Texto de advertencia 3" xfId="263" xr:uid="{00000000-0005-0000-0000-0000F71A0000}"/>
    <cellStyle name="Texto explicativo" xfId="53" builtinId="53" customBuiltin="1"/>
    <cellStyle name="Texto explicativo 2" xfId="210" xr:uid="{00000000-0005-0000-0000-0000F91A0000}"/>
    <cellStyle name="Texto explicativo 2 2" xfId="3972" xr:uid="{00000000-0005-0000-0000-0000FA1A0000}"/>
    <cellStyle name="Texto explicativo 3" xfId="264" xr:uid="{00000000-0005-0000-0000-0000FB1A0000}"/>
    <cellStyle name="Título" xfId="54" builtinId="15" customBuiltin="1"/>
    <cellStyle name="Título 1 2" xfId="211" xr:uid="{00000000-0005-0000-0000-0000FD1A0000}"/>
    <cellStyle name="Título 1 2 2" xfId="3973" xr:uid="{00000000-0005-0000-0000-0000FE1A0000}"/>
    <cellStyle name="Título 1 3" xfId="266" xr:uid="{00000000-0005-0000-0000-0000FF1A0000}"/>
    <cellStyle name="Título 2" xfId="56" builtinId="17" customBuiltin="1"/>
    <cellStyle name="Título 2 2" xfId="212" xr:uid="{00000000-0005-0000-0000-0000011B0000}"/>
    <cellStyle name="Título 2 2 2" xfId="3974" xr:uid="{00000000-0005-0000-0000-0000021B0000}"/>
    <cellStyle name="Título 2 3" xfId="267" xr:uid="{00000000-0005-0000-0000-0000031B0000}"/>
    <cellStyle name="Título 3" xfId="57" builtinId="18" customBuiltin="1"/>
    <cellStyle name="Título 3 2" xfId="213" xr:uid="{00000000-0005-0000-0000-0000051B0000}"/>
    <cellStyle name="Título 3 2 2" xfId="3975" xr:uid="{00000000-0005-0000-0000-0000061B0000}"/>
    <cellStyle name="Título 3 3" xfId="268" xr:uid="{00000000-0005-0000-0000-0000071B0000}"/>
    <cellStyle name="Título 4" xfId="214" xr:uid="{00000000-0005-0000-0000-0000081B0000}"/>
    <cellStyle name="Título 4 2" xfId="3976" xr:uid="{00000000-0005-0000-0000-0000091B0000}"/>
    <cellStyle name="Título 5" xfId="265" xr:uid="{00000000-0005-0000-0000-00000A1B0000}"/>
    <cellStyle name="Total" xfId="58" builtinId="25" customBuiltin="1"/>
    <cellStyle name="Total 2" xfId="215" xr:uid="{00000000-0005-0000-0000-00000C1B0000}"/>
    <cellStyle name="Total 2 10" xfId="4200" xr:uid="{00000000-0005-0000-0000-00000D1B0000}"/>
    <cellStyle name="Total 2 11" xfId="5823" xr:uid="{00000000-0005-0000-0000-00000E1B0000}"/>
    <cellStyle name="Total 2 2" xfId="423" xr:uid="{00000000-0005-0000-0000-00000F1B0000}"/>
    <cellStyle name="Total 2 2 2" xfId="439" xr:uid="{00000000-0005-0000-0000-0000101B0000}"/>
    <cellStyle name="Total 2 2 2 10" xfId="3669" xr:uid="{00000000-0005-0000-0000-0000111B0000}"/>
    <cellStyle name="Total 2 2 2 10 2" xfId="7078" xr:uid="{00000000-0005-0000-0000-0000121B0000}"/>
    <cellStyle name="Total 2 2 2 11" xfId="3670" xr:uid="{00000000-0005-0000-0000-0000131B0000}"/>
    <cellStyle name="Total 2 2 2 11 2" xfId="7079" xr:uid="{00000000-0005-0000-0000-0000141B0000}"/>
    <cellStyle name="Total 2 2 2 12" xfId="4161" xr:uid="{00000000-0005-0000-0000-0000151B0000}"/>
    <cellStyle name="Total 2 2 2 13" xfId="4469" xr:uid="{00000000-0005-0000-0000-0000161B0000}"/>
    <cellStyle name="Total 2 2 2 2" xfId="590" xr:uid="{00000000-0005-0000-0000-0000171B0000}"/>
    <cellStyle name="Total 2 2 2 2 2" xfId="3671" xr:uid="{00000000-0005-0000-0000-0000181B0000}"/>
    <cellStyle name="Total 2 2 2 2 2 2" xfId="7080" xr:uid="{00000000-0005-0000-0000-0000191B0000}"/>
    <cellStyle name="Total 2 2 2 2 3" xfId="3672" xr:uid="{00000000-0005-0000-0000-00001A1B0000}"/>
    <cellStyle name="Total 2 2 2 2 3 2" xfId="7081" xr:uid="{00000000-0005-0000-0000-00001B1B0000}"/>
    <cellStyle name="Total 2 2 2 2 4" xfId="3673" xr:uid="{00000000-0005-0000-0000-00001C1B0000}"/>
    <cellStyle name="Total 2 2 2 2 4 2" xfId="7082" xr:uid="{00000000-0005-0000-0000-00001D1B0000}"/>
    <cellStyle name="Total 2 2 2 2 5" xfId="3674" xr:uid="{00000000-0005-0000-0000-00001E1B0000}"/>
    <cellStyle name="Total 2 2 2 2 5 2" xfId="7083" xr:uid="{00000000-0005-0000-0000-00001F1B0000}"/>
    <cellStyle name="Total 2 2 2 2 6" xfId="4162" xr:uid="{00000000-0005-0000-0000-0000201B0000}"/>
    <cellStyle name="Total 2 2 2 2 7" xfId="4976" xr:uid="{00000000-0005-0000-0000-0000211B0000}"/>
    <cellStyle name="Total 2 2 2 3" xfId="591" xr:uid="{00000000-0005-0000-0000-0000221B0000}"/>
    <cellStyle name="Total 2 2 2 3 2" xfId="3675" xr:uid="{00000000-0005-0000-0000-0000231B0000}"/>
    <cellStyle name="Total 2 2 2 3 2 2" xfId="7084" xr:uid="{00000000-0005-0000-0000-0000241B0000}"/>
    <cellStyle name="Total 2 2 2 3 3" xfId="3676" xr:uid="{00000000-0005-0000-0000-0000251B0000}"/>
    <cellStyle name="Total 2 2 2 3 3 2" xfId="7085" xr:uid="{00000000-0005-0000-0000-0000261B0000}"/>
    <cellStyle name="Total 2 2 2 3 4" xfId="3677" xr:uid="{00000000-0005-0000-0000-0000271B0000}"/>
    <cellStyle name="Total 2 2 2 3 4 2" xfId="7086" xr:uid="{00000000-0005-0000-0000-0000281B0000}"/>
    <cellStyle name="Total 2 2 2 3 5" xfId="3678" xr:uid="{00000000-0005-0000-0000-0000291B0000}"/>
    <cellStyle name="Total 2 2 2 3 5 2" xfId="7087" xr:uid="{00000000-0005-0000-0000-00002A1B0000}"/>
    <cellStyle name="Total 2 2 2 3 6" xfId="4163" xr:uid="{00000000-0005-0000-0000-00002B1B0000}"/>
    <cellStyle name="Total 2 2 2 3 7" xfId="4975" xr:uid="{00000000-0005-0000-0000-00002C1B0000}"/>
    <cellStyle name="Total 2 2 2 4" xfId="592" xr:uid="{00000000-0005-0000-0000-00002D1B0000}"/>
    <cellStyle name="Total 2 2 2 4 2" xfId="3679" xr:uid="{00000000-0005-0000-0000-00002E1B0000}"/>
    <cellStyle name="Total 2 2 2 4 2 2" xfId="7088" xr:uid="{00000000-0005-0000-0000-00002F1B0000}"/>
    <cellStyle name="Total 2 2 2 4 3" xfId="3680" xr:uid="{00000000-0005-0000-0000-0000301B0000}"/>
    <cellStyle name="Total 2 2 2 4 3 2" xfId="7089" xr:uid="{00000000-0005-0000-0000-0000311B0000}"/>
    <cellStyle name="Total 2 2 2 4 4" xfId="3681" xr:uid="{00000000-0005-0000-0000-0000321B0000}"/>
    <cellStyle name="Total 2 2 2 4 4 2" xfId="7090" xr:uid="{00000000-0005-0000-0000-0000331B0000}"/>
    <cellStyle name="Total 2 2 2 4 5" xfId="3682" xr:uid="{00000000-0005-0000-0000-0000341B0000}"/>
    <cellStyle name="Total 2 2 2 4 5 2" xfId="7091" xr:uid="{00000000-0005-0000-0000-0000351B0000}"/>
    <cellStyle name="Total 2 2 2 4 6" xfId="4164" xr:uid="{00000000-0005-0000-0000-0000361B0000}"/>
    <cellStyle name="Total 2 2 2 4 7" xfId="4974" xr:uid="{00000000-0005-0000-0000-0000371B0000}"/>
    <cellStyle name="Total 2 2 2 5" xfId="593" xr:uid="{00000000-0005-0000-0000-0000381B0000}"/>
    <cellStyle name="Total 2 2 2 5 2" xfId="3683" xr:uid="{00000000-0005-0000-0000-0000391B0000}"/>
    <cellStyle name="Total 2 2 2 5 2 2" xfId="7092" xr:uid="{00000000-0005-0000-0000-00003A1B0000}"/>
    <cellStyle name="Total 2 2 2 5 3" xfId="3684" xr:uid="{00000000-0005-0000-0000-00003B1B0000}"/>
    <cellStyle name="Total 2 2 2 5 3 2" xfId="7093" xr:uid="{00000000-0005-0000-0000-00003C1B0000}"/>
    <cellStyle name="Total 2 2 2 5 4" xfId="3685" xr:uid="{00000000-0005-0000-0000-00003D1B0000}"/>
    <cellStyle name="Total 2 2 2 5 4 2" xfId="7094" xr:uid="{00000000-0005-0000-0000-00003E1B0000}"/>
    <cellStyle name="Total 2 2 2 5 5" xfId="3686" xr:uid="{00000000-0005-0000-0000-00003F1B0000}"/>
    <cellStyle name="Total 2 2 2 5 5 2" xfId="7095" xr:uid="{00000000-0005-0000-0000-0000401B0000}"/>
    <cellStyle name="Total 2 2 2 5 6" xfId="4165" xr:uid="{00000000-0005-0000-0000-0000411B0000}"/>
    <cellStyle name="Total 2 2 2 5 7" xfId="4452" xr:uid="{00000000-0005-0000-0000-0000421B0000}"/>
    <cellStyle name="Total 2 2 2 6" xfId="594" xr:uid="{00000000-0005-0000-0000-0000431B0000}"/>
    <cellStyle name="Total 2 2 2 6 2" xfId="3687" xr:uid="{00000000-0005-0000-0000-0000441B0000}"/>
    <cellStyle name="Total 2 2 2 6 2 2" xfId="7096" xr:uid="{00000000-0005-0000-0000-0000451B0000}"/>
    <cellStyle name="Total 2 2 2 6 3" xfId="3688" xr:uid="{00000000-0005-0000-0000-0000461B0000}"/>
    <cellStyle name="Total 2 2 2 6 3 2" xfId="7097" xr:uid="{00000000-0005-0000-0000-0000471B0000}"/>
    <cellStyle name="Total 2 2 2 6 4" xfId="3689" xr:uid="{00000000-0005-0000-0000-0000481B0000}"/>
    <cellStyle name="Total 2 2 2 6 4 2" xfId="7098" xr:uid="{00000000-0005-0000-0000-0000491B0000}"/>
    <cellStyle name="Total 2 2 2 6 5" xfId="3690" xr:uid="{00000000-0005-0000-0000-00004A1B0000}"/>
    <cellStyle name="Total 2 2 2 6 5 2" xfId="7099" xr:uid="{00000000-0005-0000-0000-00004B1B0000}"/>
    <cellStyle name="Total 2 2 2 6 6" xfId="4166" xr:uid="{00000000-0005-0000-0000-00004C1B0000}"/>
    <cellStyle name="Total 2 2 2 6 7" xfId="4973" xr:uid="{00000000-0005-0000-0000-00004D1B0000}"/>
    <cellStyle name="Total 2 2 2 7" xfId="595" xr:uid="{00000000-0005-0000-0000-00004E1B0000}"/>
    <cellStyle name="Total 2 2 2 7 2" xfId="3691" xr:uid="{00000000-0005-0000-0000-00004F1B0000}"/>
    <cellStyle name="Total 2 2 2 7 2 2" xfId="7100" xr:uid="{00000000-0005-0000-0000-0000501B0000}"/>
    <cellStyle name="Total 2 2 2 7 3" xfId="3692" xr:uid="{00000000-0005-0000-0000-0000511B0000}"/>
    <cellStyle name="Total 2 2 2 7 3 2" xfId="7101" xr:uid="{00000000-0005-0000-0000-0000521B0000}"/>
    <cellStyle name="Total 2 2 2 7 4" xfId="3693" xr:uid="{00000000-0005-0000-0000-0000531B0000}"/>
    <cellStyle name="Total 2 2 2 7 4 2" xfId="7102" xr:uid="{00000000-0005-0000-0000-0000541B0000}"/>
    <cellStyle name="Total 2 2 2 7 5" xfId="3694" xr:uid="{00000000-0005-0000-0000-0000551B0000}"/>
    <cellStyle name="Total 2 2 2 7 5 2" xfId="7103" xr:uid="{00000000-0005-0000-0000-0000561B0000}"/>
    <cellStyle name="Total 2 2 2 7 6" xfId="4167" xr:uid="{00000000-0005-0000-0000-0000571B0000}"/>
    <cellStyle name="Total 2 2 2 7 7" xfId="4972" xr:uid="{00000000-0005-0000-0000-0000581B0000}"/>
    <cellStyle name="Total 2 2 2 8" xfId="3695" xr:uid="{00000000-0005-0000-0000-0000591B0000}"/>
    <cellStyle name="Total 2 2 2 8 2" xfId="7104" xr:uid="{00000000-0005-0000-0000-00005A1B0000}"/>
    <cellStyle name="Total 2 2 2 9" xfId="3696" xr:uid="{00000000-0005-0000-0000-00005B1B0000}"/>
    <cellStyle name="Total 2 2 2 9 2" xfId="7105" xr:uid="{00000000-0005-0000-0000-00005C1B0000}"/>
    <cellStyle name="Total 2 2 3" xfId="596" xr:uid="{00000000-0005-0000-0000-00005D1B0000}"/>
    <cellStyle name="Total 2 2 3 2" xfId="3697" xr:uid="{00000000-0005-0000-0000-00005E1B0000}"/>
    <cellStyle name="Total 2 2 3 2 2" xfId="7106" xr:uid="{00000000-0005-0000-0000-00005F1B0000}"/>
    <cellStyle name="Total 2 2 3 3" xfId="3698" xr:uid="{00000000-0005-0000-0000-0000601B0000}"/>
    <cellStyle name="Total 2 2 3 3 2" xfId="7107" xr:uid="{00000000-0005-0000-0000-0000611B0000}"/>
    <cellStyle name="Total 2 2 3 4" xfId="3699" xr:uid="{00000000-0005-0000-0000-0000621B0000}"/>
    <cellStyle name="Total 2 2 3 4 2" xfId="7108" xr:uid="{00000000-0005-0000-0000-0000631B0000}"/>
    <cellStyle name="Total 2 2 3 5" xfId="3700" xr:uid="{00000000-0005-0000-0000-0000641B0000}"/>
    <cellStyle name="Total 2 2 3 5 2" xfId="7109" xr:uid="{00000000-0005-0000-0000-0000651B0000}"/>
    <cellStyle name="Total 2 2 3 6" xfId="4168" xr:uid="{00000000-0005-0000-0000-0000661B0000}"/>
    <cellStyle name="Total 2 2 3 7" xfId="4971" xr:uid="{00000000-0005-0000-0000-0000671B0000}"/>
    <cellStyle name="Total 2 2 4" xfId="597" xr:uid="{00000000-0005-0000-0000-0000681B0000}"/>
    <cellStyle name="Total 2 2 4 2" xfId="3701" xr:uid="{00000000-0005-0000-0000-0000691B0000}"/>
    <cellStyle name="Total 2 2 4 2 2" xfId="7110" xr:uid="{00000000-0005-0000-0000-00006A1B0000}"/>
    <cellStyle name="Total 2 2 4 3" xfId="3702" xr:uid="{00000000-0005-0000-0000-00006B1B0000}"/>
    <cellStyle name="Total 2 2 4 3 2" xfId="7111" xr:uid="{00000000-0005-0000-0000-00006C1B0000}"/>
    <cellStyle name="Total 2 2 4 4" xfId="3703" xr:uid="{00000000-0005-0000-0000-00006D1B0000}"/>
    <cellStyle name="Total 2 2 4 4 2" xfId="7112" xr:uid="{00000000-0005-0000-0000-00006E1B0000}"/>
    <cellStyle name="Total 2 2 4 5" xfId="3704" xr:uid="{00000000-0005-0000-0000-00006F1B0000}"/>
    <cellStyle name="Total 2 2 4 5 2" xfId="7113" xr:uid="{00000000-0005-0000-0000-0000701B0000}"/>
    <cellStyle name="Total 2 2 4 6" xfId="4169" xr:uid="{00000000-0005-0000-0000-0000711B0000}"/>
    <cellStyle name="Total 2 2 4 7" xfId="4970" xr:uid="{00000000-0005-0000-0000-0000721B0000}"/>
    <cellStyle name="Total 2 2 5" xfId="598" xr:uid="{00000000-0005-0000-0000-0000731B0000}"/>
    <cellStyle name="Total 2 2 5 2" xfId="3705" xr:uid="{00000000-0005-0000-0000-0000741B0000}"/>
    <cellStyle name="Total 2 2 5 2 2" xfId="7114" xr:uid="{00000000-0005-0000-0000-0000751B0000}"/>
    <cellStyle name="Total 2 2 5 3" xfId="3706" xr:uid="{00000000-0005-0000-0000-0000761B0000}"/>
    <cellStyle name="Total 2 2 5 3 2" xfId="7115" xr:uid="{00000000-0005-0000-0000-0000771B0000}"/>
    <cellStyle name="Total 2 2 5 4" xfId="3707" xr:uid="{00000000-0005-0000-0000-0000781B0000}"/>
    <cellStyle name="Total 2 2 5 4 2" xfId="7116" xr:uid="{00000000-0005-0000-0000-0000791B0000}"/>
    <cellStyle name="Total 2 2 5 5" xfId="3708" xr:uid="{00000000-0005-0000-0000-00007A1B0000}"/>
    <cellStyle name="Total 2 2 5 5 2" xfId="7117" xr:uid="{00000000-0005-0000-0000-00007B1B0000}"/>
    <cellStyle name="Total 2 2 5 6" xfId="4170" xr:uid="{00000000-0005-0000-0000-00007C1B0000}"/>
    <cellStyle name="Total 2 2 5 7" xfId="4451" xr:uid="{00000000-0005-0000-0000-00007D1B0000}"/>
    <cellStyle name="Total 2 2 6" xfId="599" xr:uid="{00000000-0005-0000-0000-00007E1B0000}"/>
    <cellStyle name="Total 2 2 6 2" xfId="3709" xr:uid="{00000000-0005-0000-0000-00007F1B0000}"/>
    <cellStyle name="Total 2 2 6 2 2" xfId="7118" xr:uid="{00000000-0005-0000-0000-0000801B0000}"/>
    <cellStyle name="Total 2 2 6 3" xfId="3710" xr:uid="{00000000-0005-0000-0000-0000811B0000}"/>
    <cellStyle name="Total 2 2 6 3 2" xfId="7119" xr:uid="{00000000-0005-0000-0000-0000821B0000}"/>
    <cellStyle name="Total 2 2 6 4" xfId="3711" xr:uid="{00000000-0005-0000-0000-0000831B0000}"/>
    <cellStyle name="Total 2 2 6 4 2" xfId="7120" xr:uid="{00000000-0005-0000-0000-0000841B0000}"/>
    <cellStyle name="Total 2 2 6 5" xfId="3712" xr:uid="{00000000-0005-0000-0000-0000851B0000}"/>
    <cellStyle name="Total 2 2 6 5 2" xfId="7121" xr:uid="{00000000-0005-0000-0000-0000861B0000}"/>
    <cellStyle name="Total 2 2 6 6" xfId="4171" xr:uid="{00000000-0005-0000-0000-0000871B0000}"/>
    <cellStyle name="Total 2 2 6 7" xfId="4969" xr:uid="{00000000-0005-0000-0000-0000881B0000}"/>
    <cellStyle name="Total 2 2 7" xfId="4007" xr:uid="{00000000-0005-0000-0000-0000891B0000}"/>
    <cellStyle name="Total 2 2 8" xfId="4205" xr:uid="{00000000-0005-0000-0000-00008A1B0000}"/>
    <cellStyle name="Total 2 2 9" xfId="5070" xr:uid="{00000000-0005-0000-0000-00008B1B0000}"/>
    <cellStyle name="Total 2 3" xfId="424" xr:uid="{00000000-0005-0000-0000-00008C1B0000}"/>
    <cellStyle name="Total 2 3 2" xfId="440" xr:uid="{00000000-0005-0000-0000-00008D1B0000}"/>
    <cellStyle name="Total 2 3 2 10" xfId="3713" xr:uid="{00000000-0005-0000-0000-00008E1B0000}"/>
    <cellStyle name="Total 2 3 2 10 2" xfId="7122" xr:uid="{00000000-0005-0000-0000-00008F1B0000}"/>
    <cellStyle name="Total 2 3 2 11" xfId="3714" xr:uid="{00000000-0005-0000-0000-0000901B0000}"/>
    <cellStyle name="Total 2 3 2 11 2" xfId="7123" xr:uid="{00000000-0005-0000-0000-0000911B0000}"/>
    <cellStyle name="Total 2 3 2 12" xfId="4172" xr:uid="{00000000-0005-0000-0000-0000921B0000}"/>
    <cellStyle name="Total 2 3 2 13" xfId="5057" xr:uid="{00000000-0005-0000-0000-0000931B0000}"/>
    <cellStyle name="Total 2 3 2 2" xfId="600" xr:uid="{00000000-0005-0000-0000-0000941B0000}"/>
    <cellStyle name="Total 2 3 2 2 2" xfId="3715" xr:uid="{00000000-0005-0000-0000-0000951B0000}"/>
    <cellStyle name="Total 2 3 2 2 2 2" xfId="7124" xr:uid="{00000000-0005-0000-0000-0000961B0000}"/>
    <cellStyle name="Total 2 3 2 2 3" xfId="3716" xr:uid="{00000000-0005-0000-0000-0000971B0000}"/>
    <cellStyle name="Total 2 3 2 2 3 2" xfId="7125" xr:uid="{00000000-0005-0000-0000-0000981B0000}"/>
    <cellStyle name="Total 2 3 2 2 4" xfId="3717" xr:uid="{00000000-0005-0000-0000-0000991B0000}"/>
    <cellStyle name="Total 2 3 2 2 4 2" xfId="7126" xr:uid="{00000000-0005-0000-0000-00009A1B0000}"/>
    <cellStyle name="Total 2 3 2 2 5" xfId="3718" xr:uid="{00000000-0005-0000-0000-00009B1B0000}"/>
    <cellStyle name="Total 2 3 2 2 5 2" xfId="7127" xr:uid="{00000000-0005-0000-0000-00009C1B0000}"/>
    <cellStyle name="Total 2 3 2 2 6" xfId="4173" xr:uid="{00000000-0005-0000-0000-00009D1B0000}"/>
    <cellStyle name="Total 2 3 2 2 7" xfId="4968" xr:uid="{00000000-0005-0000-0000-00009E1B0000}"/>
    <cellStyle name="Total 2 3 2 3" xfId="601" xr:uid="{00000000-0005-0000-0000-00009F1B0000}"/>
    <cellStyle name="Total 2 3 2 3 2" xfId="3719" xr:uid="{00000000-0005-0000-0000-0000A01B0000}"/>
    <cellStyle name="Total 2 3 2 3 2 2" xfId="7128" xr:uid="{00000000-0005-0000-0000-0000A11B0000}"/>
    <cellStyle name="Total 2 3 2 3 3" xfId="3720" xr:uid="{00000000-0005-0000-0000-0000A21B0000}"/>
    <cellStyle name="Total 2 3 2 3 3 2" xfId="7129" xr:uid="{00000000-0005-0000-0000-0000A31B0000}"/>
    <cellStyle name="Total 2 3 2 3 4" xfId="3721" xr:uid="{00000000-0005-0000-0000-0000A41B0000}"/>
    <cellStyle name="Total 2 3 2 3 4 2" xfId="7130" xr:uid="{00000000-0005-0000-0000-0000A51B0000}"/>
    <cellStyle name="Total 2 3 2 3 5" xfId="3722" xr:uid="{00000000-0005-0000-0000-0000A61B0000}"/>
    <cellStyle name="Total 2 3 2 3 5 2" xfId="7131" xr:uid="{00000000-0005-0000-0000-0000A71B0000}"/>
    <cellStyle name="Total 2 3 2 3 6" xfId="4174" xr:uid="{00000000-0005-0000-0000-0000A81B0000}"/>
    <cellStyle name="Total 2 3 2 3 7" xfId="4967" xr:uid="{00000000-0005-0000-0000-0000A91B0000}"/>
    <cellStyle name="Total 2 3 2 4" xfId="602" xr:uid="{00000000-0005-0000-0000-0000AA1B0000}"/>
    <cellStyle name="Total 2 3 2 4 2" xfId="3723" xr:uid="{00000000-0005-0000-0000-0000AB1B0000}"/>
    <cellStyle name="Total 2 3 2 4 2 2" xfId="7132" xr:uid="{00000000-0005-0000-0000-0000AC1B0000}"/>
    <cellStyle name="Total 2 3 2 4 3" xfId="3724" xr:uid="{00000000-0005-0000-0000-0000AD1B0000}"/>
    <cellStyle name="Total 2 3 2 4 3 2" xfId="7133" xr:uid="{00000000-0005-0000-0000-0000AE1B0000}"/>
    <cellStyle name="Total 2 3 2 4 4" xfId="3725" xr:uid="{00000000-0005-0000-0000-0000AF1B0000}"/>
    <cellStyle name="Total 2 3 2 4 4 2" xfId="7134" xr:uid="{00000000-0005-0000-0000-0000B01B0000}"/>
    <cellStyle name="Total 2 3 2 4 5" xfId="3726" xr:uid="{00000000-0005-0000-0000-0000B11B0000}"/>
    <cellStyle name="Total 2 3 2 4 5 2" xfId="7135" xr:uid="{00000000-0005-0000-0000-0000B21B0000}"/>
    <cellStyle name="Total 2 3 2 4 6" xfId="4175" xr:uid="{00000000-0005-0000-0000-0000B31B0000}"/>
    <cellStyle name="Total 2 3 2 4 7" xfId="4966" xr:uid="{00000000-0005-0000-0000-0000B41B0000}"/>
    <cellStyle name="Total 2 3 2 5" xfId="603" xr:uid="{00000000-0005-0000-0000-0000B51B0000}"/>
    <cellStyle name="Total 2 3 2 5 2" xfId="3727" xr:uid="{00000000-0005-0000-0000-0000B61B0000}"/>
    <cellStyle name="Total 2 3 2 5 2 2" xfId="7136" xr:uid="{00000000-0005-0000-0000-0000B71B0000}"/>
    <cellStyle name="Total 2 3 2 5 3" xfId="3728" xr:uid="{00000000-0005-0000-0000-0000B81B0000}"/>
    <cellStyle name="Total 2 3 2 5 3 2" xfId="7137" xr:uid="{00000000-0005-0000-0000-0000B91B0000}"/>
    <cellStyle name="Total 2 3 2 5 4" xfId="3729" xr:uid="{00000000-0005-0000-0000-0000BA1B0000}"/>
    <cellStyle name="Total 2 3 2 5 4 2" xfId="7138" xr:uid="{00000000-0005-0000-0000-0000BB1B0000}"/>
    <cellStyle name="Total 2 3 2 5 5" xfId="3730" xr:uid="{00000000-0005-0000-0000-0000BC1B0000}"/>
    <cellStyle name="Total 2 3 2 5 5 2" xfId="7139" xr:uid="{00000000-0005-0000-0000-0000BD1B0000}"/>
    <cellStyle name="Total 2 3 2 5 6" xfId="4176" xr:uid="{00000000-0005-0000-0000-0000BE1B0000}"/>
    <cellStyle name="Total 2 3 2 5 7" xfId="4450" xr:uid="{00000000-0005-0000-0000-0000BF1B0000}"/>
    <cellStyle name="Total 2 3 2 6" xfId="604" xr:uid="{00000000-0005-0000-0000-0000C01B0000}"/>
    <cellStyle name="Total 2 3 2 6 2" xfId="3731" xr:uid="{00000000-0005-0000-0000-0000C11B0000}"/>
    <cellStyle name="Total 2 3 2 6 2 2" xfId="7140" xr:uid="{00000000-0005-0000-0000-0000C21B0000}"/>
    <cellStyle name="Total 2 3 2 6 3" xfId="3732" xr:uid="{00000000-0005-0000-0000-0000C31B0000}"/>
    <cellStyle name="Total 2 3 2 6 3 2" xfId="7141" xr:uid="{00000000-0005-0000-0000-0000C41B0000}"/>
    <cellStyle name="Total 2 3 2 6 4" xfId="3733" xr:uid="{00000000-0005-0000-0000-0000C51B0000}"/>
    <cellStyle name="Total 2 3 2 6 4 2" xfId="7142" xr:uid="{00000000-0005-0000-0000-0000C61B0000}"/>
    <cellStyle name="Total 2 3 2 6 5" xfId="3734" xr:uid="{00000000-0005-0000-0000-0000C71B0000}"/>
    <cellStyle name="Total 2 3 2 6 5 2" xfId="7143" xr:uid="{00000000-0005-0000-0000-0000C81B0000}"/>
    <cellStyle name="Total 2 3 2 6 6" xfId="4177" xr:uid="{00000000-0005-0000-0000-0000C91B0000}"/>
    <cellStyle name="Total 2 3 2 6 7" xfId="4965" xr:uid="{00000000-0005-0000-0000-0000CA1B0000}"/>
    <cellStyle name="Total 2 3 2 7" xfId="605" xr:uid="{00000000-0005-0000-0000-0000CB1B0000}"/>
    <cellStyle name="Total 2 3 2 7 2" xfId="3735" xr:uid="{00000000-0005-0000-0000-0000CC1B0000}"/>
    <cellStyle name="Total 2 3 2 7 2 2" xfId="7144" xr:uid="{00000000-0005-0000-0000-0000CD1B0000}"/>
    <cellStyle name="Total 2 3 2 7 3" xfId="3736" xr:uid="{00000000-0005-0000-0000-0000CE1B0000}"/>
    <cellStyle name="Total 2 3 2 7 3 2" xfId="7145" xr:uid="{00000000-0005-0000-0000-0000CF1B0000}"/>
    <cellStyle name="Total 2 3 2 7 4" xfId="3737" xr:uid="{00000000-0005-0000-0000-0000D01B0000}"/>
    <cellStyle name="Total 2 3 2 7 4 2" xfId="7146" xr:uid="{00000000-0005-0000-0000-0000D11B0000}"/>
    <cellStyle name="Total 2 3 2 7 5" xfId="3738" xr:uid="{00000000-0005-0000-0000-0000D21B0000}"/>
    <cellStyle name="Total 2 3 2 7 5 2" xfId="7147" xr:uid="{00000000-0005-0000-0000-0000D31B0000}"/>
    <cellStyle name="Total 2 3 2 7 6" xfId="4178" xr:uid="{00000000-0005-0000-0000-0000D41B0000}"/>
    <cellStyle name="Total 2 3 2 7 7" xfId="4964" xr:uid="{00000000-0005-0000-0000-0000D51B0000}"/>
    <cellStyle name="Total 2 3 2 8" xfId="3739" xr:uid="{00000000-0005-0000-0000-0000D61B0000}"/>
    <cellStyle name="Total 2 3 2 8 2" xfId="7148" xr:uid="{00000000-0005-0000-0000-0000D71B0000}"/>
    <cellStyle name="Total 2 3 2 9" xfId="3740" xr:uid="{00000000-0005-0000-0000-0000D81B0000}"/>
    <cellStyle name="Total 2 3 2 9 2" xfId="7149" xr:uid="{00000000-0005-0000-0000-0000D91B0000}"/>
    <cellStyle name="Total 2 3 3" xfId="606" xr:uid="{00000000-0005-0000-0000-0000DA1B0000}"/>
    <cellStyle name="Total 2 3 3 2" xfId="3741" xr:uid="{00000000-0005-0000-0000-0000DB1B0000}"/>
    <cellStyle name="Total 2 3 3 2 2" xfId="7150" xr:uid="{00000000-0005-0000-0000-0000DC1B0000}"/>
    <cellStyle name="Total 2 3 3 3" xfId="3742" xr:uid="{00000000-0005-0000-0000-0000DD1B0000}"/>
    <cellStyle name="Total 2 3 3 3 2" xfId="7151" xr:uid="{00000000-0005-0000-0000-0000DE1B0000}"/>
    <cellStyle name="Total 2 3 3 4" xfId="3743" xr:uid="{00000000-0005-0000-0000-0000DF1B0000}"/>
    <cellStyle name="Total 2 3 3 4 2" xfId="7152" xr:uid="{00000000-0005-0000-0000-0000E01B0000}"/>
    <cellStyle name="Total 2 3 3 5" xfId="3744" xr:uid="{00000000-0005-0000-0000-0000E11B0000}"/>
    <cellStyle name="Total 2 3 3 5 2" xfId="7153" xr:uid="{00000000-0005-0000-0000-0000E21B0000}"/>
    <cellStyle name="Total 2 3 3 6" xfId="4179" xr:uid="{00000000-0005-0000-0000-0000E31B0000}"/>
    <cellStyle name="Total 2 3 3 7" xfId="4963" xr:uid="{00000000-0005-0000-0000-0000E41B0000}"/>
    <cellStyle name="Total 2 3 4" xfId="607" xr:uid="{00000000-0005-0000-0000-0000E51B0000}"/>
    <cellStyle name="Total 2 3 4 2" xfId="3745" xr:uid="{00000000-0005-0000-0000-0000E61B0000}"/>
    <cellStyle name="Total 2 3 4 2 2" xfId="7154" xr:uid="{00000000-0005-0000-0000-0000E71B0000}"/>
    <cellStyle name="Total 2 3 4 3" xfId="3746" xr:uid="{00000000-0005-0000-0000-0000E81B0000}"/>
    <cellStyle name="Total 2 3 4 3 2" xfId="7155" xr:uid="{00000000-0005-0000-0000-0000E91B0000}"/>
    <cellStyle name="Total 2 3 4 4" xfId="3747" xr:uid="{00000000-0005-0000-0000-0000EA1B0000}"/>
    <cellStyle name="Total 2 3 4 4 2" xfId="7156" xr:uid="{00000000-0005-0000-0000-0000EB1B0000}"/>
    <cellStyle name="Total 2 3 4 5" xfId="3748" xr:uid="{00000000-0005-0000-0000-0000EC1B0000}"/>
    <cellStyle name="Total 2 3 4 5 2" xfId="7157" xr:uid="{00000000-0005-0000-0000-0000ED1B0000}"/>
    <cellStyle name="Total 2 3 4 6" xfId="4180" xr:uid="{00000000-0005-0000-0000-0000EE1B0000}"/>
    <cellStyle name="Total 2 3 4 7" xfId="4962" xr:uid="{00000000-0005-0000-0000-0000EF1B0000}"/>
    <cellStyle name="Total 2 3 5" xfId="608" xr:uid="{00000000-0005-0000-0000-0000F01B0000}"/>
    <cellStyle name="Total 2 3 5 2" xfId="3749" xr:uid="{00000000-0005-0000-0000-0000F11B0000}"/>
    <cellStyle name="Total 2 3 5 2 2" xfId="7158" xr:uid="{00000000-0005-0000-0000-0000F21B0000}"/>
    <cellStyle name="Total 2 3 5 3" xfId="3750" xr:uid="{00000000-0005-0000-0000-0000F31B0000}"/>
    <cellStyle name="Total 2 3 5 3 2" xfId="7159" xr:uid="{00000000-0005-0000-0000-0000F41B0000}"/>
    <cellStyle name="Total 2 3 5 4" xfId="3751" xr:uid="{00000000-0005-0000-0000-0000F51B0000}"/>
    <cellStyle name="Total 2 3 5 4 2" xfId="7160" xr:uid="{00000000-0005-0000-0000-0000F61B0000}"/>
    <cellStyle name="Total 2 3 5 5" xfId="3752" xr:uid="{00000000-0005-0000-0000-0000F71B0000}"/>
    <cellStyle name="Total 2 3 5 5 2" xfId="7161" xr:uid="{00000000-0005-0000-0000-0000F81B0000}"/>
    <cellStyle name="Total 2 3 5 6" xfId="4181" xr:uid="{00000000-0005-0000-0000-0000F91B0000}"/>
    <cellStyle name="Total 2 3 5 7" xfId="4961" xr:uid="{00000000-0005-0000-0000-0000FA1B0000}"/>
    <cellStyle name="Total 2 3 6" xfId="609" xr:uid="{00000000-0005-0000-0000-0000FB1B0000}"/>
    <cellStyle name="Total 2 3 6 2" xfId="3753" xr:uid="{00000000-0005-0000-0000-0000FC1B0000}"/>
    <cellStyle name="Total 2 3 6 2 2" xfId="7162" xr:uid="{00000000-0005-0000-0000-0000FD1B0000}"/>
    <cellStyle name="Total 2 3 6 3" xfId="3754" xr:uid="{00000000-0005-0000-0000-0000FE1B0000}"/>
    <cellStyle name="Total 2 3 6 3 2" xfId="7163" xr:uid="{00000000-0005-0000-0000-0000FF1B0000}"/>
    <cellStyle name="Total 2 3 6 4" xfId="3755" xr:uid="{00000000-0005-0000-0000-0000001C0000}"/>
    <cellStyle name="Total 2 3 6 4 2" xfId="7164" xr:uid="{00000000-0005-0000-0000-0000011C0000}"/>
    <cellStyle name="Total 2 3 6 5" xfId="3756" xr:uid="{00000000-0005-0000-0000-0000021C0000}"/>
    <cellStyle name="Total 2 3 6 5 2" xfId="7165" xr:uid="{00000000-0005-0000-0000-0000031C0000}"/>
    <cellStyle name="Total 2 3 6 6" xfId="4182" xr:uid="{00000000-0005-0000-0000-0000041C0000}"/>
    <cellStyle name="Total 2 3 6 7" xfId="4960" xr:uid="{00000000-0005-0000-0000-0000051C0000}"/>
    <cellStyle name="Total 2 3 7" xfId="4008" xr:uid="{00000000-0005-0000-0000-0000061C0000}"/>
    <cellStyle name="Total 2 3 8" xfId="4204" xr:uid="{00000000-0005-0000-0000-0000071C0000}"/>
    <cellStyle name="Total 2 3 9" xfId="4472" xr:uid="{00000000-0005-0000-0000-0000081C0000}"/>
    <cellStyle name="Total 2 4" xfId="429" xr:uid="{00000000-0005-0000-0000-0000091C0000}"/>
    <cellStyle name="Total 2 4 2" xfId="610" xr:uid="{00000000-0005-0000-0000-00000A1C0000}"/>
    <cellStyle name="Total 2 4 2 2" xfId="3757" xr:uid="{00000000-0005-0000-0000-00000B1C0000}"/>
    <cellStyle name="Total 2 4 2 2 2" xfId="7166" xr:uid="{00000000-0005-0000-0000-00000C1C0000}"/>
    <cellStyle name="Total 2 4 2 3" xfId="3758" xr:uid="{00000000-0005-0000-0000-00000D1C0000}"/>
    <cellStyle name="Total 2 4 2 3 2" xfId="7167" xr:uid="{00000000-0005-0000-0000-00000E1C0000}"/>
    <cellStyle name="Total 2 4 2 4" xfId="3759" xr:uid="{00000000-0005-0000-0000-00000F1C0000}"/>
    <cellStyle name="Total 2 4 2 4 2" xfId="7168" xr:uid="{00000000-0005-0000-0000-0000101C0000}"/>
    <cellStyle name="Total 2 4 2 5" xfId="3760" xr:uid="{00000000-0005-0000-0000-0000111C0000}"/>
    <cellStyle name="Total 2 4 2 5 2" xfId="7169" xr:uid="{00000000-0005-0000-0000-0000121C0000}"/>
    <cellStyle name="Total 2 4 2 6" xfId="4184" xr:uid="{00000000-0005-0000-0000-0000131C0000}"/>
    <cellStyle name="Total 2 4 2 7" xfId="4449" xr:uid="{00000000-0005-0000-0000-0000141C0000}"/>
    <cellStyle name="Total 2 4 3" xfId="611" xr:uid="{00000000-0005-0000-0000-0000151C0000}"/>
    <cellStyle name="Total 2 4 3 2" xfId="3761" xr:uid="{00000000-0005-0000-0000-0000161C0000}"/>
    <cellStyle name="Total 2 4 3 2 2" xfId="7170" xr:uid="{00000000-0005-0000-0000-0000171C0000}"/>
    <cellStyle name="Total 2 4 3 3" xfId="3762" xr:uid="{00000000-0005-0000-0000-0000181C0000}"/>
    <cellStyle name="Total 2 4 3 3 2" xfId="7171" xr:uid="{00000000-0005-0000-0000-0000191C0000}"/>
    <cellStyle name="Total 2 4 3 4" xfId="3763" xr:uid="{00000000-0005-0000-0000-00001A1C0000}"/>
    <cellStyle name="Total 2 4 3 4 2" xfId="7172" xr:uid="{00000000-0005-0000-0000-00001B1C0000}"/>
    <cellStyle name="Total 2 4 3 5" xfId="3764" xr:uid="{00000000-0005-0000-0000-00001C1C0000}"/>
    <cellStyle name="Total 2 4 3 5 2" xfId="7173" xr:uid="{00000000-0005-0000-0000-00001D1C0000}"/>
    <cellStyle name="Total 2 4 3 6" xfId="4185" xr:uid="{00000000-0005-0000-0000-00001E1C0000}"/>
    <cellStyle name="Total 2 4 3 7" xfId="4959" xr:uid="{00000000-0005-0000-0000-00001F1C0000}"/>
    <cellStyle name="Total 2 4 4" xfId="612" xr:uid="{00000000-0005-0000-0000-0000201C0000}"/>
    <cellStyle name="Total 2 4 4 2" xfId="3765" xr:uid="{00000000-0005-0000-0000-0000211C0000}"/>
    <cellStyle name="Total 2 4 4 2 2" xfId="7174" xr:uid="{00000000-0005-0000-0000-0000221C0000}"/>
    <cellStyle name="Total 2 4 4 3" xfId="3766" xr:uid="{00000000-0005-0000-0000-0000231C0000}"/>
    <cellStyle name="Total 2 4 4 3 2" xfId="7175" xr:uid="{00000000-0005-0000-0000-0000241C0000}"/>
    <cellStyle name="Total 2 4 4 4" xfId="3767" xr:uid="{00000000-0005-0000-0000-0000251C0000}"/>
    <cellStyle name="Total 2 4 4 4 2" xfId="7176" xr:uid="{00000000-0005-0000-0000-0000261C0000}"/>
    <cellStyle name="Total 2 4 4 5" xfId="3768" xr:uid="{00000000-0005-0000-0000-0000271C0000}"/>
    <cellStyle name="Total 2 4 4 5 2" xfId="7177" xr:uid="{00000000-0005-0000-0000-0000281C0000}"/>
    <cellStyle name="Total 2 4 4 6" xfId="4186" xr:uid="{00000000-0005-0000-0000-0000291C0000}"/>
    <cellStyle name="Total 2 4 4 7" xfId="4958" xr:uid="{00000000-0005-0000-0000-00002A1C0000}"/>
    <cellStyle name="Total 2 4 5" xfId="613" xr:uid="{00000000-0005-0000-0000-00002B1C0000}"/>
    <cellStyle name="Total 2 4 5 2" xfId="3769" xr:uid="{00000000-0005-0000-0000-00002C1C0000}"/>
    <cellStyle name="Total 2 4 5 2 2" xfId="7178" xr:uid="{00000000-0005-0000-0000-00002D1C0000}"/>
    <cellStyle name="Total 2 4 5 3" xfId="3770" xr:uid="{00000000-0005-0000-0000-00002E1C0000}"/>
    <cellStyle name="Total 2 4 5 3 2" xfId="7179" xr:uid="{00000000-0005-0000-0000-00002F1C0000}"/>
    <cellStyle name="Total 2 4 5 4" xfId="3771" xr:uid="{00000000-0005-0000-0000-0000301C0000}"/>
    <cellStyle name="Total 2 4 5 4 2" xfId="7180" xr:uid="{00000000-0005-0000-0000-0000311C0000}"/>
    <cellStyle name="Total 2 4 5 5" xfId="3772" xr:uid="{00000000-0005-0000-0000-0000321C0000}"/>
    <cellStyle name="Total 2 4 5 5 2" xfId="7181" xr:uid="{00000000-0005-0000-0000-0000331C0000}"/>
    <cellStyle name="Total 2 4 5 6" xfId="4187" xr:uid="{00000000-0005-0000-0000-0000341C0000}"/>
    <cellStyle name="Total 2 4 5 7" xfId="4957" xr:uid="{00000000-0005-0000-0000-0000351C0000}"/>
    <cellStyle name="Total 2 4 6" xfId="614" xr:uid="{00000000-0005-0000-0000-0000361C0000}"/>
    <cellStyle name="Total 2 4 6 2" xfId="3773" xr:uid="{00000000-0005-0000-0000-0000371C0000}"/>
    <cellStyle name="Total 2 4 6 2 2" xfId="7182" xr:uid="{00000000-0005-0000-0000-0000381C0000}"/>
    <cellStyle name="Total 2 4 6 3" xfId="3774" xr:uid="{00000000-0005-0000-0000-0000391C0000}"/>
    <cellStyle name="Total 2 4 6 3 2" xfId="7183" xr:uid="{00000000-0005-0000-0000-00003A1C0000}"/>
    <cellStyle name="Total 2 4 6 4" xfId="3775" xr:uid="{00000000-0005-0000-0000-00003B1C0000}"/>
    <cellStyle name="Total 2 4 6 4 2" xfId="7184" xr:uid="{00000000-0005-0000-0000-00003C1C0000}"/>
    <cellStyle name="Total 2 4 6 5" xfId="3776" xr:uid="{00000000-0005-0000-0000-00003D1C0000}"/>
    <cellStyle name="Total 2 4 6 5 2" xfId="7185" xr:uid="{00000000-0005-0000-0000-00003E1C0000}"/>
    <cellStyle name="Total 2 4 6 6" xfId="4188" xr:uid="{00000000-0005-0000-0000-00003F1C0000}"/>
    <cellStyle name="Total 2 4 6 7" xfId="4956" xr:uid="{00000000-0005-0000-0000-0000401C0000}"/>
    <cellStyle name="Total 2 4 7" xfId="615" xr:uid="{00000000-0005-0000-0000-0000411C0000}"/>
    <cellStyle name="Total 2 4 7 2" xfId="3777" xr:uid="{00000000-0005-0000-0000-0000421C0000}"/>
    <cellStyle name="Total 2 4 7 2 2" xfId="7186" xr:uid="{00000000-0005-0000-0000-0000431C0000}"/>
    <cellStyle name="Total 2 4 7 3" xfId="3778" xr:uid="{00000000-0005-0000-0000-0000441C0000}"/>
    <cellStyle name="Total 2 4 7 3 2" xfId="7187" xr:uid="{00000000-0005-0000-0000-0000451C0000}"/>
    <cellStyle name="Total 2 4 7 4" xfId="3779" xr:uid="{00000000-0005-0000-0000-0000461C0000}"/>
    <cellStyle name="Total 2 4 7 4 2" xfId="7188" xr:uid="{00000000-0005-0000-0000-0000471C0000}"/>
    <cellStyle name="Total 2 4 7 5" xfId="3780" xr:uid="{00000000-0005-0000-0000-0000481C0000}"/>
    <cellStyle name="Total 2 4 7 5 2" xfId="7189" xr:uid="{00000000-0005-0000-0000-0000491C0000}"/>
    <cellStyle name="Total 2 4 7 6" xfId="4189" xr:uid="{00000000-0005-0000-0000-00004A1C0000}"/>
    <cellStyle name="Total 2 4 7 7" xfId="4448" xr:uid="{00000000-0005-0000-0000-00004B1C0000}"/>
    <cellStyle name="Total 2 4 8" xfId="4183" xr:uid="{00000000-0005-0000-0000-00004C1C0000}"/>
    <cellStyle name="Total 2 4 9" xfId="4471" xr:uid="{00000000-0005-0000-0000-00004D1C0000}"/>
    <cellStyle name="Total 2 5" xfId="616" xr:uid="{00000000-0005-0000-0000-00004E1C0000}"/>
    <cellStyle name="Total 2 5 2" xfId="3781" xr:uid="{00000000-0005-0000-0000-00004F1C0000}"/>
    <cellStyle name="Total 2 5 2 2" xfId="7190" xr:uid="{00000000-0005-0000-0000-0000501C0000}"/>
    <cellStyle name="Total 2 5 3" xfId="3782" xr:uid="{00000000-0005-0000-0000-0000511C0000}"/>
    <cellStyle name="Total 2 5 3 2" xfId="7191" xr:uid="{00000000-0005-0000-0000-0000521C0000}"/>
    <cellStyle name="Total 2 5 4" xfId="3783" xr:uid="{00000000-0005-0000-0000-0000531C0000}"/>
    <cellStyle name="Total 2 5 4 2" xfId="7192" xr:uid="{00000000-0005-0000-0000-0000541C0000}"/>
    <cellStyle name="Total 2 5 5" xfId="3784" xr:uid="{00000000-0005-0000-0000-0000551C0000}"/>
    <cellStyle name="Total 2 5 5 2" xfId="7193" xr:uid="{00000000-0005-0000-0000-0000561C0000}"/>
    <cellStyle name="Total 2 5 6" xfId="4190" xr:uid="{00000000-0005-0000-0000-0000571C0000}"/>
    <cellStyle name="Total 2 5 7" xfId="4955" xr:uid="{00000000-0005-0000-0000-0000581C0000}"/>
    <cellStyle name="Total 2 6" xfId="617" xr:uid="{00000000-0005-0000-0000-0000591C0000}"/>
    <cellStyle name="Total 2 6 2" xfId="3785" xr:uid="{00000000-0005-0000-0000-00005A1C0000}"/>
    <cellStyle name="Total 2 6 2 2" xfId="7194" xr:uid="{00000000-0005-0000-0000-00005B1C0000}"/>
    <cellStyle name="Total 2 6 3" xfId="3786" xr:uid="{00000000-0005-0000-0000-00005C1C0000}"/>
    <cellStyle name="Total 2 6 3 2" xfId="7195" xr:uid="{00000000-0005-0000-0000-00005D1C0000}"/>
    <cellStyle name="Total 2 6 4" xfId="3787" xr:uid="{00000000-0005-0000-0000-00005E1C0000}"/>
    <cellStyle name="Total 2 6 4 2" xfId="7196" xr:uid="{00000000-0005-0000-0000-00005F1C0000}"/>
    <cellStyle name="Total 2 6 5" xfId="3788" xr:uid="{00000000-0005-0000-0000-0000601C0000}"/>
    <cellStyle name="Total 2 6 5 2" xfId="7197" xr:uid="{00000000-0005-0000-0000-0000611C0000}"/>
    <cellStyle name="Total 2 6 6" xfId="4191" xr:uid="{00000000-0005-0000-0000-0000621C0000}"/>
    <cellStyle name="Total 2 6 7" xfId="4954" xr:uid="{00000000-0005-0000-0000-0000631C0000}"/>
    <cellStyle name="Total 2 7" xfId="618" xr:uid="{00000000-0005-0000-0000-0000641C0000}"/>
    <cellStyle name="Total 2 7 2" xfId="3789" xr:uid="{00000000-0005-0000-0000-0000651C0000}"/>
    <cellStyle name="Total 2 7 2 2" xfId="7198" xr:uid="{00000000-0005-0000-0000-0000661C0000}"/>
    <cellStyle name="Total 2 7 3" xfId="3790" xr:uid="{00000000-0005-0000-0000-0000671C0000}"/>
    <cellStyle name="Total 2 7 3 2" xfId="7199" xr:uid="{00000000-0005-0000-0000-0000681C0000}"/>
    <cellStyle name="Total 2 7 4" xfId="3791" xr:uid="{00000000-0005-0000-0000-0000691C0000}"/>
    <cellStyle name="Total 2 7 4 2" xfId="7200" xr:uid="{00000000-0005-0000-0000-00006A1C0000}"/>
    <cellStyle name="Total 2 7 5" xfId="3792" xr:uid="{00000000-0005-0000-0000-00006B1C0000}"/>
    <cellStyle name="Total 2 7 5 2" xfId="7201" xr:uid="{00000000-0005-0000-0000-00006C1C0000}"/>
    <cellStyle name="Total 2 7 6" xfId="4192" xr:uid="{00000000-0005-0000-0000-00006D1C0000}"/>
    <cellStyle name="Total 2 7 7" xfId="4953" xr:uid="{00000000-0005-0000-0000-00006E1C0000}"/>
    <cellStyle name="Total 2 8" xfId="619" xr:uid="{00000000-0005-0000-0000-00006F1C0000}"/>
    <cellStyle name="Total 2 8 2" xfId="3793" xr:uid="{00000000-0005-0000-0000-0000701C0000}"/>
    <cellStyle name="Total 2 8 2 2" xfId="7202" xr:uid="{00000000-0005-0000-0000-0000711C0000}"/>
    <cellStyle name="Total 2 8 3" xfId="3794" xr:uid="{00000000-0005-0000-0000-0000721C0000}"/>
    <cellStyle name="Total 2 8 3 2" xfId="7203" xr:uid="{00000000-0005-0000-0000-0000731C0000}"/>
    <cellStyle name="Total 2 8 4" xfId="3795" xr:uid="{00000000-0005-0000-0000-0000741C0000}"/>
    <cellStyle name="Total 2 8 4 2" xfId="7204" xr:uid="{00000000-0005-0000-0000-0000751C0000}"/>
    <cellStyle name="Total 2 8 5" xfId="3796" xr:uid="{00000000-0005-0000-0000-0000761C0000}"/>
    <cellStyle name="Total 2 8 5 2" xfId="7205" xr:uid="{00000000-0005-0000-0000-0000771C0000}"/>
    <cellStyle name="Total 2 8 6" xfId="4193" xr:uid="{00000000-0005-0000-0000-0000781C0000}"/>
    <cellStyle name="Total 2 8 7" xfId="4952" xr:uid="{00000000-0005-0000-0000-0000791C0000}"/>
    <cellStyle name="Total 2 9" xfId="3977" xr:uid="{00000000-0005-0000-0000-00007A1C0000}"/>
    <cellStyle name="Total 3" xfId="269" xr:uid="{00000000-0005-0000-0000-00007B1C0000}"/>
    <cellStyle name="Total 3 2" xfId="677" xr:uid="{00000000-0005-0000-0000-00007C1C0000}"/>
    <cellStyle name="Total 3 2 2" xfId="4535" xr:uid="{00000000-0005-0000-0000-00007D1C0000}"/>
    <cellStyle name="Total 3 2 3" xfId="4948" xr:uid="{00000000-0005-0000-0000-00007E1C0000}"/>
    <cellStyle name="Total 3 3" xfId="4315" xr:uid="{00000000-0005-0000-0000-00007F1C0000}"/>
    <cellStyle name="Total 3 4" xfId="5515" xr:uid="{00000000-0005-0000-0000-0000801C0000}"/>
    <cellStyle name="Total 4" xfId="6447" xr:uid="{00000000-0005-0000-0000-0000811C0000}"/>
  </cellStyles>
  <dxfs count="1">
    <dxf>
      <font>
        <color rgb="FF9C0006"/>
      </font>
      <fill>
        <patternFill>
          <bgColor rgb="FFFFC7CE"/>
        </patternFill>
      </fill>
    </dxf>
  </dxfs>
  <tableStyles count="0" defaultTableStyle="TableStyleMedium9" defaultPivotStyle="PivotStyleLight16"/>
  <colors>
    <mruColors>
      <color rgb="FFEEB0EB"/>
      <color rgb="FFAD25A8"/>
      <color rgb="FF9B2190"/>
      <color rgb="FFFFCCFF"/>
      <color rgb="FF9900CC"/>
      <color rgb="FF660066"/>
      <color rgb="FF6E186A"/>
      <color rgb="FFCC00FF"/>
      <color rgb="FFFF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7.xml"/><Relationship Id="rId89" Type="http://schemas.openxmlformats.org/officeDocument/2006/relationships/externalLink" Target="externalLinks/externalLink1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2.xml"/><Relationship Id="rId87" Type="http://schemas.openxmlformats.org/officeDocument/2006/relationships/externalLink" Target="externalLinks/externalLink10.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5.xml"/><Relationship Id="rId90" Type="http://schemas.openxmlformats.org/officeDocument/2006/relationships/externalLink" Target="externalLinks/externalLink13.xml"/><Relationship Id="rId95" Type="http://schemas.openxmlformats.org/officeDocument/2006/relationships/externalLink" Target="externalLinks/externalLink1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23.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openxmlformats.org/officeDocument/2006/relationships/externalLink" Target="externalLinks/externalLink8.xml"/><Relationship Id="rId93" Type="http://schemas.openxmlformats.org/officeDocument/2006/relationships/externalLink" Target="externalLinks/externalLink16.xml"/><Relationship Id="rId98"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6.xml"/><Relationship Id="rId88" Type="http://schemas.openxmlformats.org/officeDocument/2006/relationships/externalLink" Target="externalLinks/externalLink11.xml"/><Relationship Id="rId91" Type="http://schemas.openxmlformats.org/officeDocument/2006/relationships/externalLink" Target="externalLinks/externalLink14.xml"/><Relationship Id="rId96"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externalLink" Target="externalLinks/externalLink9.xml"/><Relationship Id="rId94" Type="http://schemas.openxmlformats.org/officeDocument/2006/relationships/externalLink" Target="externalLinks/externalLink17.xml"/><Relationship Id="rId99" Type="http://schemas.openxmlformats.org/officeDocument/2006/relationships/externalLink" Target="externalLinks/externalLink22.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0.xml"/><Relationship Id="rId10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1.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101.xml"/><Relationship Id="rId1" Type="http://schemas.microsoft.com/office/2011/relationships/chartStyle" Target="style101.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102.xml"/><Relationship Id="rId1" Type="http://schemas.microsoft.com/office/2011/relationships/chartStyle" Target="style102.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103.xml"/><Relationship Id="rId1" Type="http://schemas.microsoft.com/office/2011/relationships/chartStyle" Target="style103.xml"/></Relationships>
</file>

<file path=xl/charts/_rels/chart105.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05.xml"/><Relationship Id="rId1" Type="http://schemas.microsoft.com/office/2011/relationships/chartStyle" Target="style105.xml"/></Relationships>
</file>

<file path=xl/charts/_rels/chart107.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107.xml"/><Relationship Id="rId1" Type="http://schemas.microsoft.com/office/2011/relationships/chartStyle" Target="style107.xml"/><Relationship Id="rId4" Type="http://schemas.openxmlformats.org/officeDocument/2006/relationships/chartUserShapes" Target="../drawings/drawing33.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108.xml"/><Relationship Id="rId1" Type="http://schemas.microsoft.com/office/2011/relationships/chartStyle" Target="style108.xml"/><Relationship Id="rId4" Type="http://schemas.openxmlformats.org/officeDocument/2006/relationships/chartUserShapes" Target="../drawings/drawing34.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109.xml"/><Relationship Id="rId1" Type="http://schemas.microsoft.com/office/2011/relationships/chartStyle" Target="style109.xml"/><Relationship Id="rId4" Type="http://schemas.openxmlformats.org/officeDocument/2006/relationships/chartUserShapes" Target="../drawings/drawing35.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110.xml"/><Relationship Id="rId1" Type="http://schemas.microsoft.com/office/2011/relationships/chartStyle" Target="style110.xml"/></Relationships>
</file>

<file path=xl/charts/_rels/chart113.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4.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5.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114.xml"/><Relationship Id="rId1" Type="http://schemas.microsoft.com/office/2011/relationships/chartStyle" Target="style114.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115.xml"/><Relationship Id="rId1" Type="http://schemas.microsoft.com/office/2011/relationships/chartStyle" Target="style115.xml"/></Relationships>
</file>

<file path=xl/charts/_rels/chart118.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(Insts. Públicas)</a:t>
            </a:r>
          </a:p>
        </c:rich>
      </c:tx>
      <c:layout>
        <c:manualLayout>
          <c:xMode val="edge"/>
          <c:yMode val="edge"/>
          <c:x val="0.33455904792879948"/>
          <c:y val="4.6718056528848402E-3"/>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ES'!$BN$6</c:f>
              <c:strCache>
                <c:ptCount val="1"/>
                <c:pt idx="0">
                  <c:v>México</c:v>
                </c:pt>
              </c:strCache>
            </c:strRef>
          </c:tx>
          <c:spPr>
            <a:solidFill>
              <a:schemeClr val="accent1"/>
            </a:solidFill>
            <a:ln>
              <a:noFill/>
            </a:ln>
            <a:effectLst/>
            <a:sp3d/>
          </c:spPr>
          <c:invertIfNegative val="0"/>
          <c:cat>
            <c:strRef>
              <c:f>'Demanda-Ingreso ES'!$BO$5:$BW$5</c:f>
              <c:strCache>
                <c:ptCount val="9"/>
                <c:pt idx="0">
                  <c:v>2011-2012</c:v>
                </c:pt>
                <c:pt idx="1">
                  <c:v>2012-2013</c:v>
                </c:pt>
                <c:pt idx="2">
                  <c:v>2013-2014</c:v>
                </c:pt>
                <c:pt idx="3">
                  <c:v>2014-2015</c:v>
                </c:pt>
                <c:pt idx="4">
                  <c:v>2015-2016</c:v>
                </c:pt>
                <c:pt idx="5">
                  <c:v>2016-2017</c:v>
                </c:pt>
                <c:pt idx="6">
                  <c:v>2017-2018</c:v>
                </c:pt>
                <c:pt idx="7">
                  <c:v>2018-2019</c:v>
                </c:pt>
                <c:pt idx="8">
                  <c:v>2019-2020</c:v>
                </c:pt>
              </c:strCache>
            </c:strRef>
          </c:cat>
          <c:val>
            <c:numRef>
              <c:f>'Demanda-Ingreso ES'!$BO$6:$BW$6</c:f>
              <c:numCache>
                <c:formatCode>0%</c:formatCode>
                <c:ptCount val="9"/>
                <c:pt idx="0">
                  <c:v>0.47555251952350602</c:v>
                </c:pt>
                <c:pt idx="1">
                  <c:v>0.48745111619479364</c:v>
                </c:pt>
                <c:pt idx="2">
                  <c:v>0.52518378058142257</c:v>
                </c:pt>
                <c:pt idx="3">
                  <c:v>0.48664253932506901</c:v>
                </c:pt>
                <c:pt idx="4">
                  <c:v>0.48320030259240221</c:v>
                </c:pt>
                <c:pt idx="5">
                  <c:v>0.48221194141518414</c:v>
                </c:pt>
                <c:pt idx="6">
                  <c:v>0.46905701790010812</c:v>
                </c:pt>
                <c:pt idx="7">
                  <c:v>0.47034554896116221</c:v>
                </c:pt>
                <c:pt idx="8">
                  <c:v>0.45404513928854484</c:v>
                </c:pt>
              </c:numCache>
            </c:numRef>
          </c:val>
          <c:shape val="cylinder"/>
          <c:extLst>
            <c:ext xmlns:c16="http://schemas.microsoft.com/office/drawing/2014/chart" uri="{C3380CC4-5D6E-409C-BE32-E72D297353CC}">
              <c16:uniqueId val="{00000000-F12E-46FA-B466-99B917835956}"/>
            </c:ext>
          </c:extLst>
        </c:ser>
        <c:ser>
          <c:idx val="1"/>
          <c:order val="1"/>
          <c:tx>
            <c:strRef>
              <c:f>'Demanda-Ingreso ES'!$BN$7</c:f>
              <c:strCache>
                <c:ptCount val="1"/>
                <c:pt idx="0">
                  <c:v>Estado de México</c:v>
                </c:pt>
              </c:strCache>
            </c:strRef>
          </c:tx>
          <c:spPr>
            <a:solidFill>
              <a:schemeClr val="accent2"/>
            </a:solidFill>
            <a:ln>
              <a:noFill/>
            </a:ln>
            <a:effectLst/>
            <a:sp3d/>
          </c:spPr>
          <c:invertIfNegative val="0"/>
          <c:cat>
            <c:strRef>
              <c:f>'Demanda-Ingreso ES'!$BO$5:$BW$5</c:f>
              <c:strCache>
                <c:ptCount val="9"/>
                <c:pt idx="0">
                  <c:v>2011-2012</c:v>
                </c:pt>
                <c:pt idx="1">
                  <c:v>2012-2013</c:v>
                </c:pt>
                <c:pt idx="2">
                  <c:v>2013-2014</c:v>
                </c:pt>
                <c:pt idx="3">
                  <c:v>2014-2015</c:v>
                </c:pt>
                <c:pt idx="4">
                  <c:v>2015-2016</c:v>
                </c:pt>
                <c:pt idx="5">
                  <c:v>2016-2017</c:v>
                </c:pt>
                <c:pt idx="6">
                  <c:v>2017-2018</c:v>
                </c:pt>
                <c:pt idx="7">
                  <c:v>2018-2019</c:v>
                </c:pt>
                <c:pt idx="8">
                  <c:v>2019-2020</c:v>
                </c:pt>
              </c:strCache>
            </c:strRef>
          </c:cat>
          <c:val>
            <c:numRef>
              <c:f>'Demanda-Ingreso ES'!$BO$7:$BW$7</c:f>
              <c:numCache>
                <c:formatCode>0%</c:formatCode>
                <c:ptCount val="9"/>
                <c:pt idx="0">
                  <c:v>0.47908068566437384</c:v>
                </c:pt>
                <c:pt idx="1">
                  <c:v>0.43254038926345251</c:v>
                </c:pt>
                <c:pt idx="2">
                  <c:v>0.45605316832025444</c:v>
                </c:pt>
                <c:pt idx="3">
                  <c:v>0.45725295367168162</c:v>
                </c:pt>
                <c:pt idx="4">
                  <c:v>0.45059826257990493</c:v>
                </c:pt>
                <c:pt idx="5">
                  <c:v>0.44707567174098806</c:v>
                </c:pt>
                <c:pt idx="6">
                  <c:v>0.42442711778740738</c:v>
                </c:pt>
                <c:pt idx="7">
                  <c:v>0.44584640618769233</c:v>
                </c:pt>
                <c:pt idx="8">
                  <c:v>0.42616529573051315</c:v>
                </c:pt>
              </c:numCache>
            </c:numRef>
          </c:val>
          <c:shape val="cylinder"/>
          <c:extLst>
            <c:ext xmlns:c16="http://schemas.microsoft.com/office/drawing/2014/chart" uri="{C3380CC4-5D6E-409C-BE32-E72D297353CC}">
              <c16:uniqueId val="{00000001-F12E-46FA-B466-99B917835956}"/>
            </c:ext>
          </c:extLst>
        </c:ser>
        <c:ser>
          <c:idx val="2"/>
          <c:order val="2"/>
          <c:tx>
            <c:strRef>
              <c:f>'Demanda-Ingreso ES'!$BN$8</c:f>
              <c:strCache>
                <c:ptCount val="1"/>
                <c:pt idx="0">
                  <c:v>Lerma y alrededores*</c:v>
                </c:pt>
              </c:strCache>
            </c:strRef>
          </c:tx>
          <c:spPr>
            <a:solidFill>
              <a:schemeClr val="accent3"/>
            </a:solidFill>
            <a:ln>
              <a:noFill/>
            </a:ln>
            <a:effectLst/>
            <a:sp3d/>
          </c:spPr>
          <c:invertIfNegative val="0"/>
          <c:cat>
            <c:strRef>
              <c:f>'Demanda-Ingreso ES'!$BO$5:$BW$5</c:f>
              <c:strCache>
                <c:ptCount val="9"/>
                <c:pt idx="0">
                  <c:v>2011-2012</c:v>
                </c:pt>
                <c:pt idx="1">
                  <c:v>2012-2013</c:v>
                </c:pt>
                <c:pt idx="2">
                  <c:v>2013-2014</c:v>
                </c:pt>
                <c:pt idx="3">
                  <c:v>2014-2015</c:v>
                </c:pt>
                <c:pt idx="4">
                  <c:v>2015-2016</c:v>
                </c:pt>
                <c:pt idx="5">
                  <c:v>2016-2017</c:v>
                </c:pt>
                <c:pt idx="6">
                  <c:v>2017-2018</c:v>
                </c:pt>
                <c:pt idx="7">
                  <c:v>2018-2019</c:v>
                </c:pt>
                <c:pt idx="8">
                  <c:v>2019-2020</c:v>
                </c:pt>
              </c:strCache>
            </c:strRef>
          </c:cat>
          <c:val>
            <c:numRef>
              <c:f>'Demanda-Ingreso ES'!$BO$8:$BW$8</c:f>
              <c:numCache>
                <c:formatCode>0%</c:formatCode>
                <c:ptCount val="9"/>
                <c:pt idx="0">
                  <c:v>0.24430785566968205</c:v>
                </c:pt>
                <c:pt idx="1">
                  <c:v>0.26652526031623602</c:v>
                </c:pt>
                <c:pt idx="2">
                  <c:v>0.25609706856173786</c:v>
                </c:pt>
                <c:pt idx="3">
                  <c:v>0.26491925567669483</c:v>
                </c:pt>
                <c:pt idx="4">
                  <c:v>0.26710193518028352</c:v>
                </c:pt>
                <c:pt idx="5">
                  <c:v>0.23670154785262698</c:v>
                </c:pt>
                <c:pt idx="6">
                  <c:v>0.23305799495696025</c:v>
                </c:pt>
                <c:pt idx="7">
                  <c:v>0.28813868613138688</c:v>
                </c:pt>
                <c:pt idx="8">
                  <c:v>0.22475281806640249</c:v>
                </c:pt>
              </c:numCache>
            </c:numRef>
          </c:val>
          <c:shape val="cylinder"/>
          <c:extLst>
            <c:ext xmlns:c16="http://schemas.microsoft.com/office/drawing/2014/chart" uri="{C3380CC4-5D6E-409C-BE32-E72D297353CC}">
              <c16:uniqueId val="{00000002-F12E-46FA-B466-99B917835956}"/>
            </c:ext>
          </c:extLst>
        </c:ser>
        <c:dLbls>
          <c:showLegendKey val="0"/>
          <c:showVal val="0"/>
          <c:showCatName val="0"/>
          <c:showSerName val="0"/>
          <c:showPercent val="0"/>
          <c:showBubbleSize val="0"/>
        </c:dLbls>
        <c:gapWidth val="219"/>
        <c:shape val="box"/>
        <c:axId val="-1525929424"/>
        <c:axId val="-1525923984"/>
        <c:axId val="0"/>
      </c:bar3DChart>
      <c:catAx>
        <c:axId val="-152592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525923984"/>
        <c:crosses val="autoZero"/>
        <c:auto val="1"/>
        <c:lblAlgn val="ctr"/>
        <c:lblOffset val="100"/>
        <c:noMultiLvlLbl val="0"/>
      </c:catAx>
      <c:valAx>
        <c:axId val="-15259239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52592942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2020</a:t>
            </a:r>
            <a:r>
              <a:rPr lang="es-MX" baseline="0"/>
              <a:t> </a:t>
            </a:r>
            <a:r>
              <a:rPr lang="es-MX"/>
              <a:t>/ </a:t>
            </a:r>
            <a:r>
              <a:rPr lang="es-MX" sz="1680" b="0" i="0" u="none" strike="noStrike" baseline="0">
                <a:effectLst/>
              </a:rPr>
              <a:t>Aspirantes </a:t>
            </a:r>
            <a:r>
              <a:rPr lang="es-MX"/>
              <a:t>2018</a:t>
            </a:r>
          </a:p>
        </c:rich>
      </c:tx>
      <c:layout>
        <c:manualLayout>
          <c:xMode val="edge"/>
          <c:yMode val="edge"/>
          <c:x val="0.27778091031544655"/>
          <c:y val="1.8502088405017998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Aspirantes!$N$23</c:f>
              <c:strCache>
                <c:ptCount val="1"/>
                <c:pt idx="0">
                  <c:v>2020/2018</c:v>
                </c:pt>
              </c:strCache>
            </c:strRef>
          </c:tx>
          <c:spPr>
            <a:solidFill>
              <a:srgbClr val="AD25A8"/>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Aspirantes!$N$24:$N$32</c:f>
              <c:numCache>
                <c:formatCode>0%</c:formatCode>
                <c:ptCount val="9"/>
                <c:pt idx="0">
                  <c:v>0.72043010752688175</c:v>
                </c:pt>
                <c:pt idx="1">
                  <c:v>0.64031620553359681</c:v>
                </c:pt>
                <c:pt idx="2">
                  <c:v>2.6442953020134228</c:v>
                </c:pt>
                <c:pt idx="3">
                  <c:v>0.7350427350427351</c:v>
                </c:pt>
                <c:pt idx="4">
                  <c:v>0.89337641357027464</c:v>
                </c:pt>
                <c:pt idx="5">
                  <c:v>1.9876543209876543</c:v>
                </c:pt>
                <c:pt idx="6">
                  <c:v>1.1302521008403361</c:v>
                </c:pt>
                <c:pt idx="7">
                  <c:v>0.71621621621621623</c:v>
                </c:pt>
                <c:pt idx="8">
                  <c:v>0.76415094339622647</c:v>
                </c:pt>
              </c:numCache>
            </c:numRef>
          </c:val>
          <c:shape val="cylinder"/>
          <c:extLst>
            <c:ext xmlns:c16="http://schemas.microsoft.com/office/drawing/2014/chart" uri="{C3380CC4-5D6E-409C-BE32-E72D297353CC}">
              <c16:uniqueId val="{00000000-5462-4B48-9E37-5A10A6A18F49}"/>
            </c:ext>
          </c:extLst>
        </c:ser>
        <c:dLbls>
          <c:showLegendKey val="0"/>
          <c:showVal val="0"/>
          <c:showCatName val="0"/>
          <c:showSerName val="0"/>
          <c:showPercent val="0"/>
          <c:showBubbleSize val="0"/>
        </c:dLbls>
        <c:gapWidth val="219"/>
        <c:shape val="box"/>
        <c:axId val="-1380506112"/>
        <c:axId val="-1380505568"/>
        <c:axId val="0"/>
      </c:bar3DChart>
      <c:catAx>
        <c:axId val="-13805061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05568"/>
        <c:crosses val="autoZero"/>
        <c:auto val="1"/>
        <c:lblAlgn val="ctr"/>
        <c:lblOffset val="100"/>
        <c:noMultiLvlLbl val="0"/>
      </c:catAx>
      <c:valAx>
        <c:axId val="-1380505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0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MX"/>
              <a:t>Plazas UAM-L por Departamento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stacked"/>
        <c:varyColors val="0"/>
        <c:ser>
          <c:idx val="0"/>
          <c:order val="0"/>
          <c:tx>
            <c:strRef>
              <c:f>'Plazas Div x Depto'!$AW$3</c:f>
              <c:strCache>
                <c:ptCount val="1"/>
                <c:pt idx="0">
                  <c:v>2011</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Depto'!$BT$6:$BU$14</c:f>
              <c:multiLvlStrCache>
                <c:ptCount val="9"/>
                <c:lvl>
                  <c:pt idx="0">
                    <c:v>PP</c:v>
                  </c:pt>
                  <c:pt idx="1">
                    <c:v>RT</c:v>
                  </c:pt>
                  <c:pt idx="2">
                    <c:v>SIC</c:v>
                  </c:pt>
                  <c:pt idx="3">
                    <c:v>CAM</c:v>
                  </c:pt>
                  <c:pt idx="4">
                    <c:v>CAL</c:v>
                  </c:pt>
                  <c:pt idx="5">
                    <c:v>CSA</c:v>
                  </c:pt>
                  <c:pt idx="6">
                    <c:v>AH</c:v>
                  </c:pt>
                  <c:pt idx="7">
                    <c:v>EC</c:v>
                  </c:pt>
                  <c:pt idx="8">
                    <c:v>PS</c:v>
                  </c:pt>
                </c:lvl>
                <c:lvl>
                  <c:pt idx="0">
                    <c:v>DCBI</c:v>
                  </c:pt>
                  <c:pt idx="3">
                    <c:v>DCBS</c:v>
                  </c:pt>
                  <c:pt idx="6">
                    <c:v>DCSH</c:v>
                  </c:pt>
                </c:lvl>
              </c:multiLvlStrCache>
            </c:multiLvlStrRef>
          </c:cat>
          <c:val>
            <c:numRef>
              <c:f>('Plazas Div x Depto'!$AW$5:$AW$7,'Plazas Div x Depto'!$AW$10:$AW$12,'Plazas Div x Depto'!$AW$15:$AW$17)</c:f>
              <c:numCache>
                <c:formatCode>General</c:formatCode>
                <c:ptCount val="9"/>
                <c:pt idx="0">
                  <c:v>1</c:v>
                </c:pt>
                <c:pt idx="1">
                  <c:v>4</c:v>
                </c:pt>
                <c:pt idx="2">
                  <c:v>1</c:v>
                </c:pt>
                <c:pt idx="3">
                  <c:v>5</c:v>
                </c:pt>
                <c:pt idx="4">
                  <c:v>1</c:v>
                </c:pt>
                <c:pt idx="5">
                  <c:v>2</c:v>
                </c:pt>
                <c:pt idx="6">
                  <c:v>1</c:v>
                </c:pt>
                <c:pt idx="7">
                  <c:v>1</c:v>
                </c:pt>
                <c:pt idx="8">
                  <c:v>5</c:v>
                </c:pt>
              </c:numCache>
            </c:numRef>
          </c:val>
          <c:extLst>
            <c:ext xmlns:c16="http://schemas.microsoft.com/office/drawing/2014/chart" uri="{C3380CC4-5D6E-409C-BE32-E72D297353CC}">
              <c16:uniqueId val="{00000000-3107-4E9D-818C-8E2640BDFC0A}"/>
            </c:ext>
          </c:extLst>
        </c:ser>
        <c:ser>
          <c:idx val="1"/>
          <c:order val="1"/>
          <c:tx>
            <c:strRef>
              <c:f>'Plazas Div x Depto'!$AX$3</c:f>
              <c:strCache>
                <c:ptCount val="1"/>
                <c:pt idx="0">
                  <c:v>2012</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Depto'!$BT$6:$BU$14</c:f>
              <c:multiLvlStrCache>
                <c:ptCount val="9"/>
                <c:lvl>
                  <c:pt idx="0">
                    <c:v>PP</c:v>
                  </c:pt>
                  <c:pt idx="1">
                    <c:v>RT</c:v>
                  </c:pt>
                  <c:pt idx="2">
                    <c:v>SIC</c:v>
                  </c:pt>
                  <c:pt idx="3">
                    <c:v>CAM</c:v>
                  </c:pt>
                  <c:pt idx="4">
                    <c:v>CAL</c:v>
                  </c:pt>
                  <c:pt idx="5">
                    <c:v>CSA</c:v>
                  </c:pt>
                  <c:pt idx="6">
                    <c:v>AH</c:v>
                  </c:pt>
                  <c:pt idx="7">
                    <c:v>EC</c:v>
                  </c:pt>
                  <c:pt idx="8">
                    <c:v>PS</c:v>
                  </c:pt>
                </c:lvl>
                <c:lvl>
                  <c:pt idx="0">
                    <c:v>DCBI</c:v>
                  </c:pt>
                  <c:pt idx="3">
                    <c:v>DCBS</c:v>
                  </c:pt>
                  <c:pt idx="6">
                    <c:v>DCSH</c:v>
                  </c:pt>
                </c:lvl>
              </c:multiLvlStrCache>
            </c:multiLvlStrRef>
          </c:cat>
          <c:val>
            <c:numRef>
              <c:f>('Plazas Div x Depto'!$AX$5:$AX$7,'Plazas Div x Depto'!$AX$10:$AX$12,'Plazas Div x Depto'!$AX$15:$AX$17)</c:f>
              <c:numCache>
                <c:formatCode>General</c:formatCode>
                <c:ptCount val="9"/>
                <c:pt idx="0">
                  <c:v>2</c:v>
                </c:pt>
                <c:pt idx="1">
                  <c:v>4</c:v>
                </c:pt>
                <c:pt idx="2">
                  <c:v>2</c:v>
                </c:pt>
                <c:pt idx="3">
                  <c:v>2</c:v>
                </c:pt>
                <c:pt idx="4">
                  <c:v>1</c:v>
                </c:pt>
                <c:pt idx="5">
                  <c:v>2</c:v>
                </c:pt>
                <c:pt idx="6">
                  <c:v>0</c:v>
                </c:pt>
                <c:pt idx="7">
                  <c:v>0</c:v>
                </c:pt>
                <c:pt idx="8">
                  <c:v>6</c:v>
                </c:pt>
              </c:numCache>
            </c:numRef>
          </c:val>
          <c:extLst>
            <c:ext xmlns:c16="http://schemas.microsoft.com/office/drawing/2014/chart" uri="{C3380CC4-5D6E-409C-BE32-E72D297353CC}">
              <c16:uniqueId val="{00000001-3107-4E9D-818C-8E2640BDFC0A}"/>
            </c:ext>
          </c:extLst>
        </c:ser>
        <c:ser>
          <c:idx val="2"/>
          <c:order val="2"/>
          <c:tx>
            <c:strRef>
              <c:f>'Plazas Div x Depto'!$AY$3</c:f>
              <c:strCache>
                <c:ptCount val="1"/>
                <c:pt idx="0">
                  <c:v>2013</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Depto'!$BT$6:$BU$14</c:f>
              <c:multiLvlStrCache>
                <c:ptCount val="9"/>
                <c:lvl>
                  <c:pt idx="0">
                    <c:v>PP</c:v>
                  </c:pt>
                  <c:pt idx="1">
                    <c:v>RT</c:v>
                  </c:pt>
                  <c:pt idx="2">
                    <c:v>SIC</c:v>
                  </c:pt>
                  <c:pt idx="3">
                    <c:v>CAM</c:v>
                  </c:pt>
                  <c:pt idx="4">
                    <c:v>CAL</c:v>
                  </c:pt>
                  <c:pt idx="5">
                    <c:v>CSA</c:v>
                  </c:pt>
                  <c:pt idx="6">
                    <c:v>AH</c:v>
                  </c:pt>
                  <c:pt idx="7">
                    <c:v>EC</c:v>
                  </c:pt>
                  <c:pt idx="8">
                    <c:v>PS</c:v>
                  </c:pt>
                </c:lvl>
                <c:lvl>
                  <c:pt idx="0">
                    <c:v>DCBI</c:v>
                  </c:pt>
                  <c:pt idx="3">
                    <c:v>DCBS</c:v>
                  </c:pt>
                  <c:pt idx="6">
                    <c:v>DCSH</c:v>
                  </c:pt>
                </c:lvl>
              </c:multiLvlStrCache>
            </c:multiLvlStrRef>
          </c:cat>
          <c:val>
            <c:numRef>
              <c:f>('Plazas Div x Depto'!$AY$5:$AY$7,'Plazas Div x Depto'!$AY$10:$AY$12,'Plazas Div x Depto'!$AY$15:$AY$17)</c:f>
              <c:numCache>
                <c:formatCode>General</c:formatCode>
                <c:ptCount val="9"/>
                <c:pt idx="0">
                  <c:v>0</c:v>
                </c:pt>
                <c:pt idx="1">
                  <c:v>1</c:v>
                </c:pt>
                <c:pt idx="2">
                  <c:v>0</c:v>
                </c:pt>
                <c:pt idx="3">
                  <c:v>0</c:v>
                </c:pt>
                <c:pt idx="4">
                  <c:v>0</c:v>
                </c:pt>
                <c:pt idx="5">
                  <c:v>0</c:v>
                </c:pt>
                <c:pt idx="6">
                  <c:v>0</c:v>
                </c:pt>
                <c:pt idx="7">
                  <c:v>0</c:v>
                </c:pt>
                <c:pt idx="8">
                  <c:v>3</c:v>
                </c:pt>
              </c:numCache>
            </c:numRef>
          </c:val>
          <c:extLst>
            <c:ext xmlns:c16="http://schemas.microsoft.com/office/drawing/2014/chart" uri="{C3380CC4-5D6E-409C-BE32-E72D297353CC}">
              <c16:uniqueId val="{00000002-3107-4E9D-818C-8E2640BDFC0A}"/>
            </c:ext>
          </c:extLst>
        </c:ser>
        <c:ser>
          <c:idx val="3"/>
          <c:order val="3"/>
          <c:tx>
            <c:strRef>
              <c:f>'Plazas Div x Depto'!$AZ$3</c:f>
              <c:strCache>
                <c:ptCount val="1"/>
                <c:pt idx="0">
                  <c:v>2014</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Depto'!$BT$6:$BU$14</c:f>
              <c:multiLvlStrCache>
                <c:ptCount val="9"/>
                <c:lvl>
                  <c:pt idx="0">
                    <c:v>PP</c:v>
                  </c:pt>
                  <c:pt idx="1">
                    <c:v>RT</c:v>
                  </c:pt>
                  <c:pt idx="2">
                    <c:v>SIC</c:v>
                  </c:pt>
                  <c:pt idx="3">
                    <c:v>CAM</c:v>
                  </c:pt>
                  <c:pt idx="4">
                    <c:v>CAL</c:v>
                  </c:pt>
                  <c:pt idx="5">
                    <c:v>CSA</c:v>
                  </c:pt>
                  <c:pt idx="6">
                    <c:v>AH</c:v>
                  </c:pt>
                  <c:pt idx="7">
                    <c:v>EC</c:v>
                  </c:pt>
                  <c:pt idx="8">
                    <c:v>PS</c:v>
                  </c:pt>
                </c:lvl>
                <c:lvl>
                  <c:pt idx="0">
                    <c:v>DCBI</c:v>
                  </c:pt>
                  <c:pt idx="3">
                    <c:v>DCBS</c:v>
                  </c:pt>
                  <c:pt idx="6">
                    <c:v>DCSH</c:v>
                  </c:pt>
                </c:lvl>
              </c:multiLvlStrCache>
            </c:multiLvlStrRef>
          </c:cat>
          <c:val>
            <c:numRef>
              <c:f>('Plazas Div x Depto'!$AZ$5:$AZ$7,'Plazas Div x Depto'!$AZ$10:$AZ$12,'Plazas Div x Depto'!$AZ$15:$AZ$17)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3107-4E9D-818C-8E2640BDFC0A}"/>
            </c:ext>
          </c:extLst>
        </c:ser>
        <c:ser>
          <c:idx val="4"/>
          <c:order val="4"/>
          <c:tx>
            <c:strRef>
              <c:f>'Plazas Div x Depto'!$BA$3</c:f>
              <c:strCache>
                <c:ptCount val="1"/>
                <c:pt idx="0">
                  <c:v>2015</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Depto'!$BT$6:$BU$14</c:f>
              <c:multiLvlStrCache>
                <c:ptCount val="9"/>
                <c:lvl>
                  <c:pt idx="0">
                    <c:v>PP</c:v>
                  </c:pt>
                  <c:pt idx="1">
                    <c:v>RT</c:v>
                  </c:pt>
                  <c:pt idx="2">
                    <c:v>SIC</c:v>
                  </c:pt>
                  <c:pt idx="3">
                    <c:v>CAM</c:v>
                  </c:pt>
                  <c:pt idx="4">
                    <c:v>CAL</c:v>
                  </c:pt>
                  <c:pt idx="5">
                    <c:v>CSA</c:v>
                  </c:pt>
                  <c:pt idx="6">
                    <c:v>AH</c:v>
                  </c:pt>
                  <c:pt idx="7">
                    <c:v>EC</c:v>
                  </c:pt>
                  <c:pt idx="8">
                    <c:v>PS</c:v>
                  </c:pt>
                </c:lvl>
                <c:lvl>
                  <c:pt idx="0">
                    <c:v>DCBI</c:v>
                  </c:pt>
                  <c:pt idx="3">
                    <c:v>DCBS</c:v>
                  </c:pt>
                  <c:pt idx="6">
                    <c:v>DCSH</c:v>
                  </c:pt>
                </c:lvl>
              </c:multiLvlStrCache>
            </c:multiLvlStrRef>
          </c:cat>
          <c:val>
            <c:numRef>
              <c:f>('Plazas Div x Depto'!$BA$5:$BA$7,'Plazas Div x Depto'!$BA$10:$BA$12,'Plazas Div x Depto'!$BA$15:$BA$17)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3107-4E9D-818C-8E2640BDFC0A}"/>
            </c:ext>
          </c:extLst>
        </c:ser>
        <c:ser>
          <c:idx val="5"/>
          <c:order val="5"/>
          <c:tx>
            <c:strRef>
              <c:f>'Plazas Div x Depto'!$BB$3</c:f>
              <c:strCache>
                <c:ptCount val="1"/>
                <c:pt idx="0">
                  <c:v>2016</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Depto'!$BT$6:$BU$14</c:f>
              <c:multiLvlStrCache>
                <c:ptCount val="9"/>
                <c:lvl>
                  <c:pt idx="0">
                    <c:v>PP</c:v>
                  </c:pt>
                  <c:pt idx="1">
                    <c:v>RT</c:v>
                  </c:pt>
                  <c:pt idx="2">
                    <c:v>SIC</c:v>
                  </c:pt>
                  <c:pt idx="3">
                    <c:v>CAM</c:v>
                  </c:pt>
                  <c:pt idx="4">
                    <c:v>CAL</c:v>
                  </c:pt>
                  <c:pt idx="5">
                    <c:v>CSA</c:v>
                  </c:pt>
                  <c:pt idx="6">
                    <c:v>AH</c:v>
                  </c:pt>
                  <c:pt idx="7">
                    <c:v>EC</c:v>
                  </c:pt>
                  <c:pt idx="8">
                    <c:v>PS</c:v>
                  </c:pt>
                </c:lvl>
                <c:lvl>
                  <c:pt idx="0">
                    <c:v>DCBI</c:v>
                  </c:pt>
                  <c:pt idx="3">
                    <c:v>DCBS</c:v>
                  </c:pt>
                  <c:pt idx="6">
                    <c:v>DCSH</c:v>
                  </c:pt>
                </c:lvl>
              </c:multiLvlStrCache>
            </c:multiLvlStrRef>
          </c:cat>
          <c:val>
            <c:numRef>
              <c:f>('Plazas Div x Depto'!$BB$5:$BB$7,'Plazas Div x Depto'!$BB$10:$BB$12,'Plazas Div x Depto'!$BB$15:$BB$17)</c:f>
              <c:numCache>
                <c:formatCode>General</c:formatCode>
                <c:ptCount val="9"/>
                <c:pt idx="0">
                  <c:v>3</c:v>
                </c:pt>
                <c:pt idx="1">
                  <c:v>2</c:v>
                </c:pt>
                <c:pt idx="2">
                  <c:v>3</c:v>
                </c:pt>
                <c:pt idx="3">
                  <c:v>4</c:v>
                </c:pt>
                <c:pt idx="4">
                  <c:v>3</c:v>
                </c:pt>
                <c:pt idx="5">
                  <c:v>1</c:v>
                </c:pt>
                <c:pt idx="6">
                  <c:v>7</c:v>
                </c:pt>
                <c:pt idx="7">
                  <c:v>5</c:v>
                </c:pt>
                <c:pt idx="8">
                  <c:v>1</c:v>
                </c:pt>
              </c:numCache>
            </c:numRef>
          </c:val>
          <c:extLst>
            <c:ext xmlns:c16="http://schemas.microsoft.com/office/drawing/2014/chart" uri="{C3380CC4-5D6E-409C-BE32-E72D297353CC}">
              <c16:uniqueId val="{00000005-3107-4E9D-818C-8E2640BDFC0A}"/>
            </c:ext>
          </c:extLst>
        </c:ser>
        <c:ser>
          <c:idx val="6"/>
          <c:order val="6"/>
          <c:tx>
            <c:strRef>
              <c:f>'Plazas Div x Depto'!$BC$3</c:f>
              <c:strCache>
                <c:ptCount val="1"/>
                <c:pt idx="0">
                  <c:v>2017</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Depto'!$BT$6:$BU$14</c:f>
              <c:multiLvlStrCache>
                <c:ptCount val="9"/>
                <c:lvl>
                  <c:pt idx="0">
                    <c:v>PP</c:v>
                  </c:pt>
                  <c:pt idx="1">
                    <c:v>RT</c:v>
                  </c:pt>
                  <c:pt idx="2">
                    <c:v>SIC</c:v>
                  </c:pt>
                  <c:pt idx="3">
                    <c:v>CAM</c:v>
                  </c:pt>
                  <c:pt idx="4">
                    <c:v>CAL</c:v>
                  </c:pt>
                  <c:pt idx="5">
                    <c:v>CSA</c:v>
                  </c:pt>
                  <c:pt idx="6">
                    <c:v>AH</c:v>
                  </c:pt>
                  <c:pt idx="7">
                    <c:v>EC</c:v>
                  </c:pt>
                  <c:pt idx="8">
                    <c:v>PS</c:v>
                  </c:pt>
                </c:lvl>
                <c:lvl>
                  <c:pt idx="0">
                    <c:v>DCBI</c:v>
                  </c:pt>
                  <c:pt idx="3">
                    <c:v>DCBS</c:v>
                  </c:pt>
                  <c:pt idx="6">
                    <c:v>DCSH</c:v>
                  </c:pt>
                </c:lvl>
              </c:multiLvlStrCache>
            </c:multiLvlStrRef>
          </c:cat>
          <c:val>
            <c:numRef>
              <c:f>('Plazas Div x Depto'!$BC$5:$BC$7,'Plazas Div x Depto'!$BC$10:$BC$12,'Plazas Div x Depto'!$BC$15:$BC$17)</c:f>
              <c:numCache>
                <c:formatCode>General</c:formatCode>
                <c:ptCount val="9"/>
                <c:pt idx="0">
                  <c:v>0</c:v>
                </c:pt>
                <c:pt idx="1">
                  <c:v>0</c:v>
                </c:pt>
                <c:pt idx="2">
                  <c:v>0</c:v>
                </c:pt>
                <c:pt idx="3">
                  <c:v>0</c:v>
                </c:pt>
                <c:pt idx="4">
                  <c:v>0</c:v>
                </c:pt>
                <c:pt idx="5">
                  <c:v>1</c:v>
                </c:pt>
                <c:pt idx="6">
                  <c:v>2</c:v>
                </c:pt>
                <c:pt idx="7">
                  <c:v>0</c:v>
                </c:pt>
                <c:pt idx="8">
                  <c:v>2</c:v>
                </c:pt>
              </c:numCache>
            </c:numRef>
          </c:val>
          <c:extLst>
            <c:ext xmlns:c16="http://schemas.microsoft.com/office/drawing/2014/chart" uri="{C3380CC4-5D6E-409C-BE32-E72D297353CC}">
              <c16:uniqueId val="{00000000-57E6-4A47-B15E-1973145A85DC}"/>
            </c:ext>
          </c:extLst>
        </c:ser>
        <c:ser>
          <c:idx val="8"/>
          <c:order val="7"/>
          <c:tx>
            <c:strRef>
              <c:f>'Plazas Div x Depto'!$BD$3</c:f>
              <c:strCache>
                <c:ptCount val="1"/>
                <c:pt idx="0">
                  <c:v>2018</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Depto'!$BT$6:$BU$14</c:f>
              <c:multiLvlStrCache>
                <c:ptCount val="9"/>
                <c:lvl>
                  <c:pt idx="0">
                    <c:v>PP</c:v>
                  </c:pt>
                  <c:pt idx="1">
                    <c:v>RT</c:v>
                  </c:pt>
                  <c:pt idx="2">
                    <c:v>SIC</c:v>
                  </c:pt>
                  <c:pt idx="3">
                    <c:v>CAM</c:v>
                  </c:pt>
                  <c:pt idx="4">
                    <c:v>CAL</c:v>
                  </c:pt>
                  <c:pt idx="5">
                    <c:v>CSA</c:v>
                  </c:pt>
                  <c:pt idx="6">
                    <c:v>AH</c:v>
                  </c:pt>
                  <c:pt idx="7">
                    <c:v>EC</c:v>
                  </c:pt>
                  <c:pt idx="8">
                    <c:v>PS</c:v>
                  </c:pt>
                </c:lvl>
                <c:lvl>
                  <c:pt idx="0">
                    <c:v>DCBI</c:v>
                  </c:pt>
                  <c:pt idx="3">
                    <c:v>DCBS</c:v>
                  </c:pt>
                  <c:pt idx="6">
                    <c:v>DCSH</c:v>
                  </c:pt>
                </c:lvl>
              </c:multiLvlStrCache>
            </c:multiLvlStrRef>
          </c:cat>
          <c:val>
            <c:numRef>
              <c:f>('Plazas Div x Depto'!$BD$5:$BD$7,'Plazas Div x Depto'!$BD$10:$BD$12,'Plazas Div x Depto'!$BD$15:$BD$17)</c:f>
              <c:numCache>
                <c:formatCode>General</c:formatCode>
                <c:ptCount val="9"/>
                <c:pt idx="0">
                  <c:v>1</c:v>
                </c:pt>
                <c:pt idx="1">
                  <c:v>1</c:v>
                </c:pt>
                <c:pt idx="2">
                  <c:v>2</c:v>
                </c:pt>
                <c:pt idx="3">
                  <c:v>0</c:v>
                </c:pt>
                <c:pt idx="4">
                  <c:v>0</c:v>
                </c:pt>
                <c:pt idx="5">
                  <c:v>0</c:v>
                </c:pt>
                <c:pt idx="6">
                  <c:v>0</c:v>
                </c:pt>
                <c:pt idx="7">
                  <c:v>0</c:v>
                </c:pt>
                <c:pt idx="8">
                  <c:v>0</c:v>
                </c:pt>
              </c:numCache>
            </c:numRef>
          </c:val>
          <c:extLst>
            <c:ext xmlns:c16="http://schemas.microsoft.com/office/drawing/2014/chart" uri="{C3380CC4-5D6E-409C-BE32-E72D297353CC}">
              <c16:uniqueId val="{00000002-1E03-4691-B9E9-796B159B188F}"/>
            </c:ext>
          </c:extLst>
        </c:ser>
        <c:ser>
          <c:idx val="7"/>
          <c:order val="8"/>
          <c:tx>
            <c:strRef>
              <c:f>'Plazas Div x Depto'!$BE$3</c:f>
              <c:strCache>
                <c:ptCount val="1"/>
                <c:pt idx="0">
                  <c:v>2019</c:v>
                </c:pt>
              </c:strCache>
            </c:strRef>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Depto'!$BT$6:$BU$14</c:f>
              <c:multiLvlStrCache>
                <c:ptCount val="9"/>
                <c:lvl>
                  <c:pt idx="0">
                    <c:v>PP</c:v>
                  </c:pt>
                  <c:pt idx="1">
                    <c:v>RT</c:v>
                  </c:pt>
                  <c:pt idx="2">
                    <c:v>SIC</c:v>
                  </c:pt>
                  <c:pt idx="3">
                    <c:v>CAM</c:v>
                  </c:pt>
                  <c:pt idx="4">
                    <c:v>CAL</c:v>
                  </c:pt>
                  <c:pt idx="5">
                    <c:v>CSA</c:v>
                  </c:pt>
                  <c:pt idx="6">
                    <c:v>AH</c:v>
                  </c:pt>
                  <c:pt idx="7">
                    <c:v>EC</c:v>
                  </c:pt>
                  <c:pt idx="8">
                    <c:v>PS</c:v>
                  </c:pt>
                </c:lvl>
                <c:lvl>
                  <c:pt idx="0">
                    <c:v>DCBI</c:v>
                  </c:pt>
                  <c:pt idx="3">
                    <c:v>DCBS</c:v>
                  </c:pt>
                  <c:pt idx="6">
                    <c:v>DCSH</c:v>
                  </c:pt>
                </c:lvl>
              </c:multiLvlStrCache>
            </c:multiLvlStrRef>
          </c:cat>
          <c:val>
            <c:numRef>
              <c:f>('Plazas Div x Depto'!$BE$5:$BE$7,'Plazas Div x Depto'!$BE$10:$BE$12,'Plazas Div x Depto'!$BE$15:$BE$17)</c:f>
              <c:numCache>
                <c:formatCode>General</c:formatCode>
                <c:ptCount val="9"/>
                <c:pt idx="0">
                  <c:v>0</c:v>
                </c:pt>
                <c:pt idx="1">
                  <c:v>0</c:v>
                </c:pt>
                <c:pt idx="2">
                  <c:v>0</c:v>
                </c:pt>
                <c:pt idx="3">
                  <c:v>2</c:v>
                </c:pt>
                <c:pt idx="4">
                  <c:v>1</c:v>
                </c:pt>
                <c:pt idx="5">
                  <c:v>2</c:v>
                </c:pt>
                <c:pt idx="6">
                  <c:v>0</c:v>
                </c:pt>
                <c:pt idx="7">
                  <c:v>3</c:v>
                </c:pt>
                <c:pt idx="8">
                  <c:v>0</c:v>
                </c:pt>
              </c:numCache>
            </c:numRef>
          </c:val>
          <c:extLst>
            <c:ext xmlns:c16="http://schemas.microsoft.com/office/drawing/2014/chart" uri="{C3380CC4-5D6E-409C-BE32-E72D297353CC}">
              <c16:uniqueId val="{00000000-31F5-4718-BA7E-3ED57695D337}"/>
            </c:ext>
          </c:extLst>
        </c:ser>
        <c:ser>
          <c:idx val="9"/>
          <c:order val="9"/>
          <c:tx>
            <c:strRef>
              <c:f>'Plazas Div x Depto'!$BF$3</c:f>
              <c:strCache>
                <c:ptCount val="1"/>
                <c:pt idx="0">
                  <c:v>2020</c:v>
                </c:pt>
              </c:strCache>
            </c:strRef>
          </c:tx>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'Plazas Div x Depto'!$BT$6:$BU$14</c:f>
              <c:multiLvlStrCache>
                <c:ptCount val="9"/>
                <c:lvl>
                  <c:pt idx="0">
                    <c:v>PP</c:v>
                  </c:pt>
                  <c:pt idx="1">
                    <c:v>RT</c:v>
                  </c:pt>
                  <c:pt idx="2">
                    <c:v>SIC</c:v>
                  </c:pt>
                  <c:pt idx="3">
                    <c:v>CAM</c:v>
                  </c:pt>
                  <c:pt idx="4">
                    <c:v>CAL</c:v>
                  </c:pt>
                  <c:pt idx="5">
                    <c:v>CSA</c:v>
                  </c:pt>
                  <c:pt idx="6">
                    <c:v>AH</c:v>
                  </c:pt>
                  <c:pt idx="7">
                    <c:v>EC</c:v>
                  </c:pt>
                  <c:pt idx="8">
                    <c:v>PS</c:v>
                  </c:pt>
                </c:lvl>
                <c:lvl>
                  <c:pt idx="0">
                    <c:v>DCBI</c:v>
                  </c:pt>
                  <c:pt idx="3">
                    <c:v>DCBS</c:v>
                  </c:pt>
                  <c:pt idx="6">
                    <c:v>DCSH</c:v>
                  </c:pt>
                </c:lvl>
              </c:multiLvlStrCache>
            </c:multiLvlStrRef>
          </c:cat>
          <c:val>
            <c:numRef>
              <c:f>('Plazas Div x Depto'!$BF$5:$BF$7,'Plazas Div x Depto'!$BF$10:$BF$12,'Plazas Div x Depto'!$BF$15:$BF$17)</c:f>
              <c:numCache>
                <c:formatCode>General</c:formatCode>
                <c:ptCount val="9"/>
                <c:pt idx="0">
                  <c:v>0</c:v>
                </c:pt>
                <c:pt idx="1">
                  <c:v>0</c:v>
                </c:pt>
                <c:pt idx="2">
                  <c:v>0</c:v>
                </c:pt>
                <c:pt idx="3">
                  <c:v>0</c:v>
                </c:pt>
                <c:pt idx="4">
                  <c:v>0</c:v>
                </c:pt>
                <c:pt idx="5">
                  <c:v>0</c:v>
                </c:pt>
                <c:pt idx="6">
                  <c:v>0</c:v>
                </c:pt>
                <c:pt idx="7">
                  <c:v>1</c:v>
                </c:pt>
                <c:pt idx="8">
                  <c:v>0</c:v>
                </c:pt>
              </c:numCache>
            </c:numRef>
          </c:val>
          <c:extLst>
            <c:ext xmlns:c16="http://schemas.microsoft.com/office/drawing/2014/chart" uri="{C3380CC4-5D6E-409C-BE32-E72D297353CC}">
              <c16:uniqueId val="{00000001-F5D5-404F-8889-E930054F6668}"/>
            </c:ext>
          </c:extLst>
        </c:ser>
        <c:dLbls>
          <c:showLegendKey val="0"/>
          <c:showVal val="0"/>
          <c:showCatName val="0"/>
          <c:showSerName val="0"/>
          <c:showPercent val="0"/>
          <c:showBubbleSize val="0"/>
        </c:dLbls>
        <c:gapWidth val="150"/>
        <c:overlap val="100"/>
        <c:axId val="-1366325824"/>
        <c:axId val="-1366306784"/>
      </c:barChart>
      <c:catAx>
        <c:axId val="-136632582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66306784"/>
        <c:crosses val="autoZero"/>
        <c:auto val="1"/>
        <c:lblAlgn val="ctr"/>
        <c:lblOffset val="200"/>
        <c:noMultiLvlLbl val="0"/>
      </c:catAx>
      <c:valAx>
        <c:axId val="-13663067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66325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Evolución de planta académica con contratación definitiva</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6.5553959039791554E-2"/>
          <c:y val="0.12716551471558701"/>
          <c:w val="0.91303484874609653"/>
          <c:h val="0.77314610343048495"/>
        </c:manualLayout>
      </c:layout>
      <c:lineChart>
        <c:grouping val="standard"/>
        <c:varyColors val="0"/>
        <c:ser>
          <c:idx val="0"/>
          <c:order val="0"/>
          <c:tx>
            <c:strRef>
              <c:f>'Plazas Def Histo'!$A$4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'Plazas Def Histo'!$B$3:$L$3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'Plazas Def Histo'!$B$4:$L$4</c:f>
              <c:numCache>
                <c:formatCode>General</c:formatCode>
                <c:ptCount val="11"/>
                <c:pt idx="0">
                  <c:v>3</c:v>
                </c:pt>
                <c:pt idx="1">
                  <c:v>4</c:v>
                </c:pt>
                <c:pt idx="2">
                  <c:v>7</c:v>
                </c:pt>
                <c:pt idx="3">
                  <c:v>8</c:v>
                </c:pt>
                <c:pt idx="4">
                  <c:v>10</c:v>
                </c:pt>
                <c:pt idx="5">
                  <c:v>15</c:v>
                </c:pt>
                <c:pt idx="6">
                  <c:v>17</c:v>
                </c:pt>
                <c:pt idx="7">
                  <c:v>19</c:v>
                </c:pt>
                <c:pt idx="8">
                  <c:v>22</c:v>
                </c:pt>
                <c:pt idx="9">
                  <c:v>22</c:v>
                </c:pt>
                <c:pt idx="10">
                  <c:v>21</c:v>
                </c:pt>
              </c:numCache>
            </c:numRef>
          </c:val>
          <c:smooth val="0"/>
          <c:extLst>
            <c:ext xmlns:c16="http://schemas.microsoft.com/office/drawing/2014/chart" uri="{C3380CC4-5D6E-409C-BE32-E72D297353CC}">
              <c16:uniqueId val="{00000000-510D-4141-9B39-F8C745DE0B97}"/>
            </c:ext>
          </c:extLst>
        </c:ser>
        <c:ser>
          <c:idx val="1"/>
          <c:order val="1"/>
          <c:tx>
            <c:strRef>
              <c:f>'Plazas Def Histo'!$A$6</c:f>
              <c:strCache>
                <c:ptCount val="1"/>
                <c:pt idx="0">
                  <c:v>DCSH</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'Plazas Def Histo'!$B$3:$L$3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'Plazas Def Histo'!$B$6:$L$6</c:f>
              <c:numCache>
                <c:formatCode>General</c:formatCode>
                <c:ptCount val="11"/>
                <c:pt idx="0">
                  <c:v>2</c:v>
                </c:pt>
                <c:pt idx="1">
                  <c:v>3</c:v>
                </c:pt>
                <c:pt idx="2">
                  <c:v>6</c:v>
                </c:pt>
                <c:pt idx="3">
                  <c:v>7</c:v>
                </c:pt>
                <c:pt idx="4">
                  <c:v>13</c:v>
                </c:pt>
                <c:pt idx="5">
                  <c:v>13</c:v>
                </c:pt>
                <c:pt idx="6">
                  <c:v>21</c:v>
                </c:pt>
                <c:pt idx="7">
                  <c:v>28</c:v>
                </c:pt>
                <c:pt idx="8">
                  <c:v>31</c:v>
                </c:pt>
                <c:pt idx="9">
                  <c:v>32</c:v>
                </c:pt>
                <c:pt idx="10">
                  <c:v>31</c:v>
                </c:pt>
              </c:numCache>
            </c:numRef>
          </c:val>
          <c:smooth val="0"/>
          <c:extLst>
            <c:ext xmlns:c16="http://schemas.microsoft.com/office/drawing/2014/chart" uri="{C3380CC4-5D6E-409C-BE32-E72D297353CC}">
              <c16:uniqueId val="{00000001-510D-4141-9B39-F8C745DE0B97}"/>
            </c:ext>
          </c:extLst>
        </c:ser>
        <c:ser>
          <c:idx val="2"/>
          <c:order val="2"/>
          <c:tx>
            <c:strRef>
              <c:f>'Plazas Def Histo'!$A$5</c:f>
              <c:strCache>
                <c:ptCount val="1"/>
                <c:pt idx="0">
                  <c:v>DCBS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'Plazas Def Histo'!$B$3:$L$3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'Plazas Def Histo'!$B$5:$L$5</c:f>
              <c:numCache>
                <c:formatCode>General</c:formatCode>
                <c:ptCount val="11"/>
                <c:pt idx="0">
                  <c:v>5</c:v>
                </c:pt>
                <c:pt idx="1">
                  <c:v>6</c:v>
                </c:pt>
                <c:pt idx="2">
                  <c:v>9</c:v>
                </c:pt>
                <c:pt idx="3">
                  <c:v>13</c:v>
                </c:pt>
                <c:pt idx="4">
                  <c:v>13</c:v>
                </c:pt>
                <c:pt idx="5">
                  <c:v>14</c:v>
                </c:pt>
                <c:pt idx="6">
                  <c:v>16</c:v>
                </c:pt>
                <c:pt idx="7">
                  <c:v>18</c:v>
                </c:pt>
                <c:pt idx="8">
                  <c:v>19</c:v>
                </c:pt>
                <c:pt idx="9">
                  <c:v>20</c:v>
                </c:pt>
                <c:pt idx="10">
                  <c:v>21</c:v>
                </c:pt>
              </c:numCache>
            </c:numRef>
          </c:val>
          <c:smooth val="0"/>
          <c:extLst>
            <c:ext xmlns:c16="http://schemas.microsoft.com/office/drawing/2014/chart" uri="{C3380CC4-5D6E-409C-BE32-E72D297353CC}">
              <c16:uniqueId val="{00000002-510D-4141-9B39-F8C745DE0B97}"/>
            </c:ext>
          </c:extLst>
        </c:ser>
        <c:dLbls>
          <c:showLegendKey val="0"/>
          <c:showVal val="0"/>
          <c:showCatName val="0"/>
          <c:showSerName val="0"/>
          <c:showPercent val="0"/>
          <c:showBubbleSize val="0"/>
        </c:dLbls>
        <c:marker val="1"/>
        <c:smooth val="0"/>
        <c:axId val="-1366322016"/>
        <c:axId val="-1366312224"/>
      </c:lineChart>
      <c:catAx>
        <c:axId val="-136632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2224"/>
        <c:crosses val="autoZero"/>
        <c:auto val="1"/>
        <c:lblAlgn val="ctr"/>
        <c:lblOffset val="100"/>
        <c:noMultiLvlLbl val="0"/>
      </c:catAx>
      <c:valAx>
        <c:axId val="-1366312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22016"/>
        <c:crosses val="autoZero"/>
        <c:crossBetween val="between"/>
      </c:valAx>
      <c:spPr>
        <a:noFill/>
        <a:ln>
          <a:noFill/>
        </a:ln>
        <a:effectLst/>
      </c:spPr>
    </c:plotArea>
    <c:legend>
      <c:legendPos val="b"/>
      <c:layout>
        <c:manualLayout>
          <c:xMode val="edge"/>
          <c:yMode val="edge"/>
          <c:x val="0.10127064773837581"/>
          <c:y val="0.16582696222587001"/>
          <c:w val="0.43144973302339884"/>
          <c:h val="8.3152736886069681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Evolución de planta académica con contratación definitiva</a:t>
            </a:r>
          </a:p>
          <a:p>
            <a:pPr>
              <a:defRPr/>
            </a:pPr>
            <a:r>
              <a:rPr lang="es-MX"/>
              <a:t>(en % de las plazas)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'Plazas Def Histo'!$N$4</c:f>
              <c:strCache>
                <c:ptCount val="1"/>
                <c:pt idx="0">
                  <c:v>DCBI</c:v>
                </c:pt>
              </c:strCache>
            </c:strRef>
          </c:tx>
          <c:spPr>
            <a:solidFill>
              <a:srgbClr val="EEB0EB"/>
            </a:solidFill>
            <a:ln>
              <a:noFill/>
            </a:ln>
            <a:effectLst/>
            <a:sp3d/>
          </c:spPr>
          <c:invertIfNegative val="0"/>
          <c:cat>
            <c:numRef>
              <c:f>'Plazas Def Histo'!$O$3:$Y$3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'Plazas Def Histo'!$O$4:$Y$4</c:f>
              <c:numCache>
                <c:formatCode>0%</c:formatCode>
                <c:ptCount val="11"/>
                <c:pt idx="0">
                  <c:v>0.6</c:v>
                </c:pt>
                <c:pt idx="1">
                  <c:v>0.5</c:v>
                </c:pt>
                <c:pt idx="2">
                  <c:v>0.4375</c:v>
                </c:pt>
                <c:pt idx="3">
                  <c:v>0.42105263157894735</c:v>
                </c:pt>
                <c:pt idx="4">
                  <c:v>0.52631578947368418</c:v>
                </c:pt>
                <c:pt idx="5">
                  <c:v>0.78947368421052633</c:v>
                </c:pt>
                <c:pt idx="6">
                  <c:v>0.73913043478260865</c:v>
                </c:pt>
                <c:pt idx="7">
                  <c:v>0.82608695652173914</c:v>
                </c:pt>
                <c:pt idx="8">
                  <c:v>0.81481481481481477</c:v>
                </c:pt>
                <c:pt idx="9">
                  <c:v>0.81481481481481477</c:v>
                </c:pt>
                <c:pt idx="10">
                  <c:v>0.77777777777777779</c:v>
                </c:pt>
              </c:numCache>
            </c:numRef>
          </c:val>
          <c:shape val="cylinder"/>
          <c:extLst>
            <c:ext xmlns:c16="http://schemas.microsoft.com/office/drawing/2014/chart" uri="{C3380CC4-5D6E-409C-BE32-E72D297353CC}">
              <c16:uniqueId val="{00000000-C65E-4F17-90F1-9A136CB2F2CA}"/>
            </c:ext>
          </c:extLst>
        </c:ser>
        <c:ser>
          <c:idx val="1"/>
          <c:order val="1"/>
          <c:tx>
            <c:strRef>
              <c:f>'Plazas Def Histo'!$N$5</c:f>
              <c:strCache>
                <c:ptCount val="1"/>
                <c:pt idx="0">
                  <c:v>DCBS</c:v>
                </c:pt>
              </c:strCache>
            </c:strRef>
          </c:tx>
          <c:spPr>
            <a:solidFill>
              <a:srgbClr val="E27ADD"/>
            </a:solidFill>
            <a:ln>
              <a:noFill/>
            </a:ln>
            <a:effectLst/>
            <a:sp3d/>
          </c:spPr>
          <c:invertIfNegative val="0"/>
          <c:cat>
            <c:numRef>
              <c:f>'Plazas Def Histo'!$O$3:$Y$3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'Plazas Def Histo'!$O$5:$Y$5</c:f>
              <c:numCache>
                <c:formatCode>0%</c:formatCode>
                <c:ptCount val="11"/>
                <c:pt idx="0">
                  <c:v>0.7142857142857143</c:v>
                </c:pt>
                <c:pt idx="1">
                  <c:v>0.6</c:v>
                </c:pt>
                <c:pt idx="2">
                  <c:v>0.5</c:v>
                </c:pt>
                <c:pt idx="3">
                  <c:v>0.61904761904761907</c:v>
                </c:pt>
                <c:pt idx="4">
                  <c:v>0.61904761904761907</c:v>
                </c:pt>
                <c:pt idx="5">
                  <c:v>0.7</c:v>
                </c:pt>
                <c:pt idx="6">
                  <c:v>0.72727272727272729</c:v>
                </c:pt>
                <c:pt idx="7">
                  <c:v>0.81818181818181823</c:v>
                </c:pt>
                <c:pt idx="8">
                  <c:v>0.86363636363636365</c:v>
                </c:pt>
                <c:pt idx="9">
                  <c:v>0.7407407407407407</c:v>
                </c:pt>
                <c:pt idx="10">
                  <c:v>0.77777777777777779</c:v>
                </c:pt>
              </c:numCache>
            </c:numRef>
          </c:val>
          <c:shape val="cylinder"/>
          <c:extLst>
            <c:ext xmlns:c16="http://schemas.microsoft.com/office/drawing/2014/chart" uri="{C3380CC4-5D6E-409C-BE32-E72D297353CC}">
              <c16:uniqueId val="{00000001-C65E-4F17-90F1-9A136CB2F2CA}"/>
            </c:ext>
          </c:extLst>
        </c:ser>
        <c:ser>
          <c:idx val="2"/>
          <c:order val="2"/>
          <c:tx>
            <c:strRef>
              <c:f>'Plazas Def Histo'!$N$6</c:f>
              <c:strCache>
                <c:ptCount val="1"/>
                <c:pt idx="0">
                  <c:v>DCSH</c:v>
                </c:pt>
              </c:strCache>
            </c:strRef>
          </c:tx>
          <c:spPr>
            <a:solidFill>
              <a:srgbClr val="DA52D4"/>
            </a:solidFill>
            <a:ln>
              <a:noFill/>
            </a:ln>
            <a:effectLst/>
            <a:sp3d/>
          </c:spPr>
          <c:invertIfNegative val="0"/>
          <c:cat>
            <c:numRef>
              <c:f>'Plazas Def Histo'!$O$3:$Y$3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'Plazas Def Histo'!$O$6:$Y$6</c:f>
              <c:numCache>
                <c:formatCode>0%</c:formatCode>
                <c:ptCount val="11"/>
                <c:pt idx="0">
                  <c:v>0.4</c:v>
                </c:pt>
                <c:pt idx="1">
                  <c:v>0.375</c:v>
                </c:pt>
                <c:pt idx="2">
                  <c:v>0.375</c:v>
                </c:pt>
                <c:pt idx="3">
                  <c:v>0.28000000000000003</c:v>
                </c:pt>
                <c:pt idx="4">
                  <c:v>0.52</c:v>
                </c:pt>
                <c:pt idx="5">
                  <c:v>0.52</c:v>
                </c:pt>
                <c:pt idx="6">
                  <c:v>0.72413793103448276</c:v>
                </c:pt>
                <c:pt idx="7">
                  <c:v>0.84848484848484851</c:v>
                </c:pt>
                <c:pt idx="8">
                  <c:v>0.93939393939393945</c:v>
                </c:pt>
                <c:pt idx="9">
                  <c:v>0.88888888888888884</c:v>
                </c:pt>
                <c:pt idx="10">
                  <c:v>0.83783783783783783</c:v>
                </c:pt>
              </c:numCache>
            </c:numRef>
          </c:val>
          <c:shape val="cylinder"/>
          <c:extLst>
            <c:ext xmlns:c16="http://schemas.microsoft.com/office/drawing/2014/chart" uri="{C3380CC4-5D6E-409C-BE32-E72D297353CC}">
              <c16:uniqueId val="{00000002-C65E-4F17-90F1-9A136CB2F2CA}"/>
            </c:ext>
          </c:extLst>
        </c:ser>
        <c:ser>
          <c:idx val="3"/>
          <c:order val="3"/>
          <c:tx>
            <c:strRef>
              <c:f>'Plazas Def Histo'!$N$7</c:f>
              <c:strCache>
                <c:ptCount val="1"/>
                <c:pt idx="0">
                  <c:v>Total UAM-L</c:v>
                </c:pt>
              </c:strCache>
            </c:strRef>
          </c:tx>
          <c:spPr>
            <a:solidFill>
              <a:srgbClr val="AD25A8"/>
            </a:solidFill>
            <a:ln>
              <a:noFill/>
            </a:ln>
            <a:effectLst/>
            <a:sp3d/>
          </c:spPr>
          <c:invertIfNegative val="0"/>
          <c:cat>
            <c:numRef>
              <c:f>'Plazas Def Histo'!$O$3:$Y$3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'Plazas Def Histo'!$O$7:$Y$7</c:f>
              <c:numCache>
                <c:formatCode>0%</c:formatCode>
                <c:ptCount val="11"/>
                <c:pt idx="0">
                  <c:v>0.58823529411764708</c:v>
                </c:pt>
                <c:pt idx="1">
                  <c:v>0.5</c:v>
                </c:pt>
                <c:pt idx="2">
                  <c:v>0.44</c:v>
                </c:pt>
                <c:pt idx="3">
                  <c:v>0.43076923076923079</c:v>
                </c:pt>
                <c:pt idx="4">
                  <c:v>0.55384615384615388</c:v>
                </c:pt>
                <c:pt idx="5">
                  <c:v>0.65625</c:v>
                </c:pt>
                <c:pt idx="6">
                  <c:v>0.72972972972972971</c:v>
                </c:pt>
                <c:pt idx="7">
                  <c:v>0.83333333333333337</c:v>
                </c:pt>
                <c:pt idx="8">
                  <c:v>0.87804878048780488</c:v>
                </c:pt>
                <c:pt idx="9">
                  <c:v>0.82222222222222219</c:v>
                </c:pt>
                <c:pt idx="10">
                  <c:v>0.80219780219780223</c:v>
                </c:pt>
              </c:numCache>
            </c:numRef>
          </c:val>
          <c:shape val="cylinder"/>
          <c:extLst>
            <c:ext xmlns:c16="http://schemas.microsoft.com/office/drawing/2014/chart" uri="{C3380CC4-5D6E-409C-BE32-E72D297353CC}">
              <c16:uniqueId val="{00000003-C65E-4F17-90F1-9A136CB2F2CA}"/>
            </c:ext>
          </c:extLst>
        </c:ser>
        <c:dLbls>
          <c:showLegendKey val="0"/>
          <c:showVal val="0"/>
          <c:showCatName val="0"/>
          <c:showSerName val="0"/>
          <c:showPercent val="0"/>
          <c:showBubbleSize val="0"/>
        </c:dLbls>
        <c:gapWidth val="219"/>
        <c:shape val="box"/>
        <c:axId val="-1366311680"/>
        <c:axId val="-1366311136"/>
        <c:axId val="0"/>
      </c:bar3DChart>
      <c:catAx>
        <c:axId val="-136631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1136"/>
        <c:crosses val="autoZero"/>
        <c:auto val="1"/>
        <c:lblAlgn val="ctr"/>
        <c:lblOffset val="100"/>
        <c:noMultiLvlLbl val="0"/>
      </c:catAx>
      <c:valAx>
        <c:axId val="-1366311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1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Evolución de planta académica con contratación definitiva</a:t>
            </a:r>
          </a:p>
          <a:p>
            <a:pPr>
              <a:defRPr/>
            </a:pPr>
            <a:r>
              <a:rPr lang="es-MX"/>
              <a:t>(en % de las plazas)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'Plazas Def Histo'!$N$4</c:f>
              <c:strCache>
                <c:ptCount val="1"/>
                <c:pt idx="0">
                  <c:v>DCBI</c:v>
                </c:pt>
              </c:strCache>
            </c:strRef>
          </c:tx>
          <c:spPr>
            <a:solidFill>
              <a:srgbClr val="EEB0EB"/>
            </a:solidFill>
            <a:ln>
              <a:noFill/>
            </a:ln>
            <a:effectLst/>
            <a:sp3d/>
          </c:spPr>
          <c:invertIfNegative val="0"/>
          <c:cat>
            <c:numRef>
              <c:extLst>
                <c:ext xmlns:c15="http://schemas.microsoft.com/office/drawing/2012/chart" uri="{02D57815-91ED-43cb-92C2-25804820EDAC}">
                  <c15:fullRef>
                    <c15:sqref>'Plazas Def Histo'!$O$3:$Y$3</c15:sqref>
                  </c15:fullRef>
                </c:ext>
              </c:extLst>
              <c:f>'Plazas Def Histo'!$S$3:$Y$3</c:f>
              <c:numCache>
                <c:formatCode>General</c:formatCode>
                <c:ptCount val="7"/>
                <c:pt idx="0">
                  <c:v>2014</c:v>
                </c:pt>
                <c:pt idx="1">
                  <c:v>2015</c:v>
                </c:pt>
                <c:pt idx="2">
                  <c:v>2016</c:v>
                </c:pt>
                <c:pt idx="3">
                  <c:v>2017</c:v>
                </c:pt>
                <c:pt idx="4">
                  <c:v>2018</c:v>
                </c:pt>
                <c:pt idx="5">
                  <c:v>2019</c:v>
                </c:pt>
                <c:pt idx="6">
                  <c:v>2020</c:v>
                </c:pt>
              </c:numCache>
            </c:numRef>
          </c:cat>
          <c:val>
            <c:numRef>
              <c:extLst>
                <c:ext xmlns:c15="http://schemas.microsoft.com/office/drawing/2012/chart" uri="{02D57815-91ED-43cb-92C2-25804820EDAC}">
                  <c15:fullRef>
                    <c15:sqref>'Plazas Def Histo'!$O$4:$Y$4</c15:sqref>
                  </c15:fullRef>
                </c:ext>
              </c:extLst>
              <c:f>'Plazas Def Histo'!$S$4:$Y$4</c:f>
              <c:numCache>
                <c:formatCode>0%</c:formatCode>
                <c:ptCount val="7"/>
                <c:pt idx="0">
                  <c:v>0.52631578947368418</c:v>
                </c:pt>
                <c:pt idx="1">
                  <c:v>0.78947368421052633</c:v>
                </c:pt>
                <c:pt idx="2">
                  <c:v>0.73913043478260865</c:v>
                </c:pt>
                <c:pt idx="3">
                  <c:v>0.82608695652173914</c:v>
                </c:pt>
                <c:pt idx="4">
                  <c:v>0.81481481481481477</c:v>
                </c:pt>
                <c:pt idx="5">
                  <c:v>0.81481481481481477</c:v>
                </c:pt>
                <c:pt idx="6">
                  <c:v>0.77777777777777779</c:v>
                </c:pt>
              </c:numCache>
            </c:numRef>
          </c:val>
          <c:shape val="cylinder"/>
          <c:extLst>
            <c:ext xmlns:c16="http://schemas.microsoft.com/office/drawing/2014/chart" uri="{C3380CC4-5D6E-409C-BE32-E72D297353CC}">
              <c16:uniqueId val="{00000000-C65E-4F17-90F1-9A136CB2F2CA}"/>
            </c:ext>
          </c:extLst>
        </c:ser>
        <c:ser>
          <c:idx val="1"/>
          <c:order val="1"/>
          <c:tx>
            <c:strRef>
              <c:f>'Plazas Def Histo'!$N$5</c:f>
              <c:strCache>
                <c:ptCount val="1"/>
                <c:pt idx="0">
                  <c:v>DCBS</c:v>
                </c:pt>
              </c:strCache>
            </c:strRef>
          </c:tx>
          <c:spPr>
            <a:solidFill>
              <a:srgbClr val="E27ADD"/>
            </a:solidFill>
            <a:ln>
              <a:noFill/>
            </a:ln>
            <a:effectLst/>
            <a:sp3d/>
          </c:spPr>
          <c:invertIfNegative val="0"/>
          <c:cat>
            <c:numRef>
              <c:extLst>
                <c:ext xmlns:c15="http://schemas.microsoft.com/office/drawing/2012/chart" uri="{02D57815-91ED-43cb-92C2-25804820EDAC}">
                  <c15:fullRef>
                    <c15:sqref>'Plazas Def Histo'!$O$3:$Y$3</c15:sqref>
                  </c15:fullRef>
                </c:ext>
              </c:extLst>
              <c:f>'Plazas Def Histo'!$S$3:$Y$3</c:f>
              <c:numCache>
                <c:formatCode>General</c:formatCode>
                <c:ptCount val="7"/>
                <c:pt idx="0">
                  <c:v>2014</c:v>
                </c:pt>
                <c:pt idx="1">
                  <c:v>2015</c:v>
                </c:pt>
                <c:pt idx="2">
                  <c:v>2016</c:v>
                </c:pt>
                <c:pt idx="3">
                  <c:v>2017</c:v>
                </c:pt>
                <c:pt idx="4">
                  <c:v>2018</c:v>
                </c:pt>
                <c:pt idx="5">
                  <c:v>2019</c:v>
                </c:pt>
                <c:pt idx="6">
                  <c:v>2020</c:v>
                </c:pt>
              </c:numCache>
            </c:numRef>
          </c:cat>
          <c:val>
            <c:numRef>
              <c:extLst>
                <c:ext xmlns:c15="http://schemas.microsoft.com/office/drawing/2012/chart" uri="{02D57815-91ED-43cb-92C2-25804820EDAC}">
                  <c15:fullRef>
                    <c15:sqref>'Plazas Def Histo'!$O$5:$Y$5</c15:sqref>
                  </c15:fullRef>
                </c:ext>
              </c:extLst>
              <c:f>'Plazas Def Histo'!$S$5:$Y$5</c:f>
              <c:numCache>
                <c:formatCode>0%</c:formatCode>
                <c:ptCount val="7"/>
                <c:pt idx="0">
                  <c:v>0.61904761904761907</c:v>
                </c:pt>
                <c:pt idx="1">
                  <c:v>0.7</c:v>
                </c:pt>
                <c:pt idx="2">
                  <c:v>0.72727272727272729</c:v>
                </c:pt>
                <c:pt idx="3">
                  <c:v>0.81818181818181823</c:v>
                </c:pt>
                <c:pt idx="4">
                  <c:v>0.86363636363636365</c:v>
                </c:pt>
                <c:pt idx="5">
                  <c:v>0.7407407407407407</c:v>
                </c:pt>
                <c:pt idx="6">
                  <c:v>0.77777777777777779</c:v>
                </c:pt>
              </c:numCache>
            </c:numRef>
          </c:val>
          <c:shape val="cylinder"/>
          <c:extLst>
            <c:ext xmlns:c16="http://schemas.microsoft.com/office/drawing/2014/chart" uri="{C3380CC4-5D6E-409C-BE32-E72D297353CC}">
              <c16:uniqueId val="{00000001-C65E-4F17-90F1-9A136CB2F2CA}"/>
            </c:ext>
          </c:extLst>
        </c:ser>
        <c:ser>
          <c:idx val="2"/>
          <c:order val="2"/>
          <c:tx>
            <c:strRef>
              <c:f>'Plazas Def Histo'!$N$6</c:f>
              <c:strCache>
                <c:ptCount val="1"/>
                <c:pt idx="0">
                  <c:v>DCSH</c:v>
                </c:pt>
              </c:strCache>
            </c:strRef>
          </c:tx>
          <c:spPr>
            <a:solidFill>
              <a:srgbClr val="DA52D4"/>
            </a:solidFill>
            <a:ln>
              <a:noFill/>
            </a:ln>
            <a:effectLst/>
            <a:sp3d/>
          </c:spPr>
          <c:invertIfNegative val="0"/>
          <c:cat>
            <c:numRef>
              <c:extLst>
                <c:ext xmlns:c15="http://schemas.microsoft.com/office/drawing/2012/chart" uri="{02D57815-91ED-43cb-92C2-25804820EDAC}">
                  <c15:fullRef>
                    <c15:sqref>'Plazas Def Histo'!$O$3:$Y$3</c15:sqref>
                  </c15:fullRef>
                </c:ext>
              </c:extLst>
              <c:f>'Plazas Def Histo'!$S$3:$Y$3</c:f>
              <c:numCache>
                <c:formatCode>General</c:formatCode>
                <c:ptCount val="7"/>
                <c:pt idx="0">
                  <c:v>2014</c:v>
                </c:pt>
                <c:pt idx="1">
                  <c:v>2015</c:v>
                </c:pt>
                <c:pt idx="2">
                  <c:v>2016</c:v>
                </c:pt>
                <c:pt idx="3">
                  <c:v>2017</c:v>
                </c:pt>
                <c:pt idx="4">
                  <c:v>2018</c:v>
                </c:pt>
                <c:pt idx="5">
                  <c:v>2019</c:v>
                </c:pt>
                <c:pt idx="6">
                  <c:v>2020</c:v>
                </c:pt>
              </c:numCache>
            </c:numRef>
          </c:cat>
          <c:val>
            <c:numRef>
              <c:extLst>
                <c:ext xmlns:c15="http://schemas.microsoft.com/office/drawing/2012/chart" uri="{02D57815-91ED-43cb-92C2-25804820EDAC}">
                  <c15:fullRef>
                    <c15:sqref>'Plazas Def Histo'!$O$6:$Y$6</c15:sqref>
                  </c15:fullRef>
                </c:ext>
              </c:extLst>
              <c:f>'Plazas Def Histo'!$S$6:$Y$6</c:f>
              <c:numCache>
                <c:formatCode>0%</c:formatCode>
                <c:ptCount val="7"/>
                <c:pt idx="0">
                  <c:v>0.52</c:v>
                </c:pt>
                <c:pt idx="1">
                  <c:v>0.52</c:v>
                </c:pt>
                <c:pt idx="2">
                  <c:v>0.72413793103448276</c:v>
                </c:pt>
                <c:pt idx="3">
                  <c:v>0.84848484848484851</c:v>
                </c:pt>
                <c:pt idx="4">
                  <c:v>0.93939393939393945</c:v>
                </c:pt>
                <c:pt idx="5">
                  <c:v>0.88888888888888884</c:v>
                </c:pt>
                <c:pt idx="6">
                  <c:v>0.83783783783783783</c:v>
                </c:pt>
              </c:numCache>
            </c:numRef>
          </c:val>
          <c:shape val="cylinder"/>
          <c:extLst>
            <c:ext xmlns:c16="http://schemas.microsoft.com/office/drawing/2014/chart" uri="{C3380CC4-5D6E-409C-BE32-E72D297353CC}">
              <c16:uniqueId val="{00000002-C65E-4F17-90F1-9A136CB2F2CA}"/>
            </c:ext>
          </c:extLst>
        </c:ser>
        <c:ser>
          <c:idx val="3"/>
          <c:order val="3"/>
          <c:tx>
            <c:strRef>
              <c:f>'Plazas Def Histo'!$N$7</c:f>
              <c:strCache>
                <c:ptCount val="1"/>
                <c:pt idx="0">
                  <c:v>Total UAM-L</c:v>
                </c:pt>
              </c:strCache>
            </c:strRef>
          </c:tx>
          <c:spPr>
            <a:solidFill>
              <a:srgbClr val="CB2BC3"/>
            </a:solidFill>
            <a:ln>
              <a:noFill/>
            </a:ln>
            <a:effectLst/>
            <a:sp3d/>
          </c:spPr>
          <c:invertIfNegative val="0"/>
          <c:cat>
            <c:numRef>
              <c:extLst>
                <c:ext xmlns:c15="http://schemas.microsoft.com/office/drawing/2012/chart" uri="{02D57815-91ED-43cb-92C2-25804820EDAC}">
                  <c15:fullRef>
                    <c15:sqref>'Plazas Def Histo'!$O$3:$Y$3</c15:sqref>
                  </c15:fullRef>
                </c:ext>
              </c:extLst>
              <c:f>'Plazas Def Histo'!$S$3:$Y$3</c:f>
              <c:numCache>
                <c:formatCode>General</c:formatCode>
                <c:ptCount val="7"/>
                <c:pt idx="0">
                  <c:v>2014</c:v>
                </c:pt>
                <c:pt idx="1">
                  <c:v>2015</c:v>
                </c:pt>
                <c:pt idx="2">
                  <c:v>2016</c:v>
                </c:pt>
                <c:pt idx="3">
                  <c:v>2017</c:v>
                </c:pt>
                <c:pt idx="4">
                  <c:v>2018</c:v>
                </c:pt>
                <c:pt idx="5">
                  <c:v>2019</c:v>
                </c:pt>
                <c:pt idx="6">
                  <c:v>2020</c:v>
                </c:pt>
              </c:numCache>
            </c:numRef>
          </c:cat>
          <c:val>
            <c:numRef>
              <c:extLst>
                <c:ext xmlns:c15="http://schemas.microsoft.com/office/drawing/2012/chart" uri="{02D57815-91ED-43cb-92C2-25804820EDAC}">
                  <c15:fullRef>
                    <c15:sqref>'Plazas Def Histo'!$O$7:$Y$7</c15:sqref>
                  </c15:fullRef>
                </c:ext>
              </c:extLst>
              <c:f>'Plazas Def Histo'!$S$7:$Y$7</c:f>
              <c:numCache>
                <c:formatCode>0%</c:formatCode>
                <c:ptCount val="7"/>
                <c:pt idx="0">
                  <c:v>0.55384615384615388</c:v>
                </c:pt>
                <c:pt idx="1">
                  <c:v>0.65625</c:v>
                </c:pt>
                <c:pt idx="2">
                  <c:v>0.72972972972972971</c:v>
                </c:pt>
                <c:pt idx="3">
                  <c:v>0.83333333333333337</c:v>
                </c:pt>
                <c:pt idx="4">
                  <c:v>0.87804878048780488</c:v>
                </c:pt>
                <c:pt idx="5">
                  <c:v>0.82222222222222219</c:v>
                </c:pt>
                <c:pt idx="6">
                  <c:v>0.80219780219780223</c:v>
                </c:pt>
              </c:numCache>
            </c:numRef>
          </c:val>
          <c:shape val="cylinder"/>
          <c:extLst>
            <c:ext xmlns:c16="http://schemas.microsoft.com/office/drawing/2014/chart" uri="{C3380CC4-5D6E-409C-BE32-E72D297353CC}">
              <c16:uniqueId val="{00000003-C65E-4F17-90F1-9A136CB2F2CA}"/>
            </c:ext>
          </c:extLst>
        </c:ser>
        <c:dLbls>
          <c:showLegendKey val="0"/>
          <c:showVal val="0"/>
          <c:showCatName val="0"/>
          <c:showSerName val="0"/>
          <c:showPercent val="0"/>
          <c:showBubbleSize val="0"/>
        </c:dLbls>
        <c:gapWidth val="219"/>
        <c:shape val="box"/>
        <c:axId val="-1366310592"/>
        <c:axId val="-1366309504"/>
        <c:axId val="0"/>
      </c:bar3DChart>
      <c:catAx>
        <c:axId val="-136631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9504"/>
        <c:crosses val="autoZero"/>
        <c:auto val="1"/>
        <c:lblAlgn val="ctr"/>
        <c:lblOffset val="100"/>
        <c:noMultiLvlLbl val="0"/>
      </c:catAx>
      <c:valAx>
        <c:axId val="-136630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0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sz="1600"/>
              <a:t>Visitantes al 31 de dic 2020 por Plaza</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'Visitantes 2020'!$Q$3</c:f>
              <c:strCache>
                <c:ptCount val="1"/>
                <c:pt idx="0">
                  <c:v>Vis/Plaz</c:v>
                </c:pt>
              </c:strCache>
            </c:strRef>
          </c:tx>
          <c:spPr>
            <a:solidFill>
              <a:srgbClr val="7030A0"/>
            </a:solidFill>
            <a:ln>
              <a:noFill/>
            </a:ln>
            <a:effectLst/>
            <a:sp3d/>
          </c:spPr>
          <c:invertIfNegative val="0"/>
          <c:cat>
            <c:strRef>
              <c:f>'Visitantes 2020'!$N$4:$N$7</c:f>
              <c:strCache>
                <c:ptCount val="4"/>
                <c:pt idx="0">
                  <c:v>DCBI</c:v>
                </c:pt>
                <c:pt idx="1">
                  <c:v>DCBS</c:v>
                </c:pt>
                <c:pt idx="2">
                  <c:v>DCSH</c:v>
                </c:pt>
                <c:pt idx="3">
                  <c:v>UAML</c:v>
                </c:pt>
              </c:strCache>
            </c:strRef>
          </c:cat>
          <c:val>
            <c:numRef>
              <c:f>'Visitantes 2020'!$Q$4:$Q$7</c:f>
              <c:numCache>
                <c:formatCode>0%</c:formatCode>
                <c:ptCount val="4"/>
                <c:pt idx="0">
                  <c:v>7.407407407407407E-2</c:v>
                </c:pt>
                <c:pt idx="1">
                  <c:v>0.33333333333333331</c:v>
                </c:pt>
                <c:pt idx="2">
                  <c:v>0.21621621621621623</c:v>
                </c:pt>
                <c:pt idx="3">
                  <c:v>0.2087912087912088</c:v>
                </c:pt>
              </c:numCache>
            </c:numRef>
          </c:val>
          <c:shape val="cylinder"/>
          <c:extLst>
            <c:ext xmlns:c16="http://schemas.microsoft.com/office/drawing/2014/chart" uri="{C3380CC4-5D6E-409C-BE32-E72D297353CC}">
              <c16:uniqueId val="{00000000-E991-4DCF-BB7D-2DE452027589}"/>
            </c:ext>
          </c:extLst>
        </c:ser>
        <c:dLbls>
          <c:showLegendKey val="0"/>
          <c:showVal val="0"/>
          <c:showCatName val="0"/>
          <c:showSerName val="0"/>
          <c:showPercent val="0"/>
          <c:showBubbleSize val="0"/>
        </c:dLbls>
        <c:gapWidth val="219"/>
        <c:shape val="box"/>
        <c:axId val="-1366308960"/>
        <c:axId val="-1366305696"/>
        <c:axId val="0"/>
      </c:bar3DChart>
      <c:catAx>
        <c:axId val="-136630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1366305696"/>
        <c:crosses val="autoZero"/>
        <c:auto val="1"/>
        <c:lblAlgn val="ctr"/>
        <c:lblOffset val="100"/>
        <c:noMultiLvlLbl val="0"/>
      </c:catAx>
      <c:valAx>
        <c:axId val="-1366305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1366308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MX" sz="1400"/>
              <a:t>Alumnos</a:t>
            </a:r>
            <a:r>
              <a:rPr lang="es-MX" sz="1400" baseline="0"/>
              <a:t> activos de licencitura por plaza académica de tiempo completo</a:t>
            </a:r>
            <a:r>
              <a:rPr lang="es-MX" sz="1400"/>
              <a:t>*</a:t>
            </a:r>
          </a:p>
          <a:p>
            <a:pPr>
              <a:defRPr sz="1400"/>
            </a:pPr>
            <a:r>
              <a:rPr lang="es-MX" sz="1400"/>
              <a:t> (*</a:t>
            </a:r>
            <a:r>
              <a:rPr lang="es-MX" sz="1400" baseline="0"/>
              <a:t> AA/PATC, p</a:t>
            </a:r>
            <a:r>
              <a:rPr lang="es-MX" sz="1400"/>
              <a:t>romedio anual)</a:t>
            </a:r>
          </a:p>
        </c:rich>
      </c:tx>
      <c:layout>
        <c:manualLayout>
          <c:xMode val="edge"/>
          <c:yMode val="edge"/>
          <c:x val="0.1897163395431375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5.0310738020454993E-2"/>
          <c:y val="0.15993551987103974"/>
          <c:w val="0.92251189441849679"/>
          <c:h val="0.73188883377766745"/>
        </c:manualLayout>
      </c:layout>
      <c:lineChart>
        <c:grouping val="standard"/>
        <c:varyColors val="0"/>
        <c:ser>
          <c:idx val="0"/>
          <c:order val="0"/>
          <c:tx>
            <c:strRef>
              <c:f>'Activos x plaza TC'!$B$4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'Activos x plaza TC'!$C$3:$L$3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'Activos x plaza TC'!$C$4:$L$4</c:f>
              <c:numCache>
                <c:formatCode>0.0</c:formatCode>
                <c:ptCount val="10"/>
                <c:pt idx="0">
                  <c:v>7.375</c:v>
                </c:pt>
                <c:pt idx="1">
                  <c:v>5.0625</c:v>
                </c:pt>
                <c:pt idx="2">
                  <c:v>6.5789473684210522</c:v>
                </c:pt>
                <c:pt idx="3">
                  <c:v>7.2631578947368425</c:v>
                </c:pt>
                <c:pt idx="4">
                  <c:v>9.0526315789473681</c:v>
                </c:pt>
                <c:pt idx="5">
                  <c:v>7.7391304347826084</c:v>
                </c:pt>
                <c:pt idx="6">
                  <c:v>11.608695652173912</c:v>
                </c:pt>
                <c:pt idx="7">
                  <c:v>12.296296296296296</c:v>
                </c:pt>
                <c:pt idx="8">
                  <c:v>15.666666666666666</c:v>
                </c:pt>
                <c:pt idx="9">
                  <c:v>17.666666666666668</c:v>
                </c:pt>
              </c:numCache>
            </c:numRef>
          </c:val>
          <c:smooth val="0"/>
          <c:extLst>
            <c:ext xmlns:c16="http://schemas.microsoft.com/office/drawing/2014/chart" uri="{C3380CC4-5D6E-409C-BE32-E72D297353CC}">
              <c16:uniqueId val="{00000000-4B10-4CD0-9B0B-113A37836F54}"/>
            </c:ext>
          </c:extLst>
        </c:ser>
        <c:ser>
          <c:idx val="1"/>
          <c:order val="1"/>
          <c:tx>
            <c:strRef>
              <c:f>'Activos x plaza TC'!$B$5</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'Activos x plaza TC'!$C$3:$L$3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'Activos x plaza TC'!$C$5:$L$5</c:f>
              <c:numCache>
                <c:formatCode>0.0</c:formatCode>
                <c:ptCount val="10"/>
                <c:pt idx="0">
                  <c:v>5.5</c:v>
                </c:pt>
                <c:pt idx="1">
                  <c:v>4.1111111111111107</c:v>
                </c:pt>
                <c:pt idx="2">
                  <c:v>5.3809523809523814</c:v>
                </c:pt>
                <c:pt idx="3">
                  <c:v>7.0952380952380949</c:v>
                </c:pt>
                <c:pt idx="4">
                  <c:v>10.15</c:v>
                </c:pt>
                <c:pt idx="5">
                  <c:v>11.136363636363637</c:v>
                </c:pt>
                <c:pt idx="6">
                  <c:v>13.5</c:v>
                </c:pt>
                <c:pt idx="7">
                  <c:v>15.227272727272727</c:v>
                </c:pt>
                <c:pt idx="8">
                  <c:v>14.777777777777779</c:v>
                </c:pt>
                <c:pt idx="9">
                  <c:v>17.814814814814813</c:v>
                </c:pt>
              </c:numCache>
            </c:numRef>
          </c:val>
          <c:smooth val="0"/>
          <c:extLst>
            <c:ext xmlns:c16="http://schemas.microsoft.com/office/drawing/2014/chart" uri="{C3380CC4-5D6E-409C-BE32-E72D297353CC}">
              <c16:uniqueId val="{00000001-4B10-4CD0-9B0B-113A37836F54}"/>
            </c:ext>
          </c:extLst>
        </c:ser>
        <c:ser>
          <c:idx val="2"/>
          <c:order val="2"/>
          <c:tx>
            <c:strRef>
              <c:f>'Activos x plaza TC'!$B$6</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'Activos x plaza TC'!$C$3:$L$3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'Activos x plaza TC'!$C$6:$L$6</c:f>
              <c:numCache>
                <c:formatCode>0.0</c:formatCode>
                <c:ptCount val="10"/>
                <c:pt idx="0">
                  <c:v>7.125</c:v>
                </c:pt>
                <c:pt idx="1">
                  <c:v>5.0625</c:v>
                </c:pt>
                <c:pt idx="2">
                  <c:v>5.52</c:v>
                </c:pt>
                <c:pt idx="3">
                  <c:v>7.04</c:v>
                </c:pt>
                <c:pt idx="4">
                  <c:v>8.44</c:v>
                </c:pt>
                <c:pt idx="5">
                  <c:v>8.5517241379310338</c:v>
                </c:pt>
                <c:pt idx="6">
                  <c:v>9</c:v>
                </c:pt>
                <c:pt idx="7">
                  <c:v>10.666666666666666</c:v>
                </c:pt>
                <c:pt idx="8">
                  <c:v>10.777777777777779</c:v>
                </c:pt>
                <c:pt idx="9">
                  <c:v>13.054054054054054</c:v>
                </c:pt>
              </c:numCache>
            </c:numRef>
          </c:val>
          <c:smooth val="0"/>
          <c:extLst>
            <c:ext xmlns:c16="http://schemas.microsoft.com/office/drawing/2014/chart" uri="{C3380CC4-5D6E-409C-BE32-E72D297353CC}">
              <c16:uniqueId val="{00000002-4B10-4CD0-9B0B-113A37836F54}"/>
            </c:ext>
          </c:extLst>
        </c:ser>
        <c:ser>
          <c:idx val="3"/>
          <c:order val="3"/>
          <c:tx>
            <c:strRef>
              <c:f>'Activos x plaza TC'!$B$7</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tx1"/>
                </a:solidFill>
              </a:ln>
              <a:effectLst/>
            </c:spPr>
          </c:marker>
          <c:cat>
            <c:numRef>
              <c:f>'Activos x plaza TC'!$C$3:$L$3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'Activos x plaza TC'!$C$7:$L$7</c:f>
              <c:numCache>
                <c:formatCode>0.0</c:formatCode>
                <c:ptCount val="10"/>
                <c:pt idx="0">
                  <c:v>6.5769230769230766</c:v>
                </c:pt>
                <c:pt idx="1">
                  <c:v>4.72</c:v>
                </c:pt>
                <c:pt idx="2">
                  <c:v>5.7846153846153845</c:v>
                </c:pt>
                <c:pt idx="3">
                  <c:v>7.1230769230769226</c:v>
                </c:pt>
                <c:pt idx="4">
                  <c:v>9.15625</c:v>
                </c:pt>
                <c:pt idx="5">
                  <c:v>9.0675675675675684</c:v>
                </c:pt>
                <c:pt idx="6">
                  <c:v>11.038461538461538</c:v>
                </c:pt>
                <c:pt idx="7">
                  <c:v>12.426829268292684</c:v>
                </c:pt>
                <c:pt idx="8">
                  <c:v>13.444444444444445</c:v>
                </c:pt>
                <c:pt idx="9">
                  <c:v>15.835164835164836</c:v>
                </c:pt>
              </c:numCache>
            </c:numRef>
          </c:val>
          <c:smooth val="0"/>
          <c:extLst>
            <c:ext xmlns:c16="http://schemas.microsoft.com/office/drawing/2014/chart" uri="{C3380CC4-5D6E-409C-BE32-E72D297353CC}">
              <c16:uniqueId val="{00000003-4B10-4CD0-9B0B-113A37836F54}"/>
            </c:ext>
          </c:extLst>
        </c:ser>
        <c:dLbls>
          <c:showLegendKey val="0"/>
          <c:showVal val="0"/>
          <c:showCatName val="0"/>
          <c:showSerName val="0"/>
          <c:showPercent val="0"/>
          <c:showBubbleSize val="0"/>
        </c:dLbls>
        <c:marker val="1"/>
        <c:smooth val="0"/>
        <c:axId val="-1366305152"/>
        <c:axId val="-1366304608"/>
      </c:lineChart>
      <c:catAx>
        <c:axId val="-1366305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4608"/>
        <c:crosses val="autoZero"/>
        <c:auto val="1"/>
        <c:lblAlgn val="ctr"/>
        <c:lblOffset val="100"/>
        <c:tickMarkSkip val="1"/>
        <c:noMultiLvlLbl val="1"/>
      </c:catAx>
      <c:valAx>
        <c:axId val="-136630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5152"/>
        <c:crosses val="autoZero"/>
        <c:crossBetween val="between"/>
        <c:majorUnit val="2"/>
      </c:valAx>
      <c:spPr>
        <a:noFill/>
        <a:ln>
          <a:noFill/>
        </a:ln>
        <a:effectLst/>
      </c:spPr>
    </c:plotArea>
    <c:legend>
      <c:legendPos val="b"/>
      <c:layout>
        <c:manualLayout>
          <c:xMode val="edge"/>
          <c:yMode val="edge"/>
          <c:x val="9.4830469787080068E-2"/>
          <c:y val="0.19028985057970116"/>
          <c:w val="0.44354272298409481"/>
          <c:h val="9.02321904643809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MX" sz="1400"/>
              <a:t>Horas Frente a Grupo por Plaza (Promedio Trimestral)</a:t>
            </a:r>
          </a:p>
        </c:rich>
      </c:tx>
      <c:layout>
        <c:manualLayout>
          <c:xMode val="edge"/>
          <c:yMode val="edge"/>
          <c:x val="0.1945476827855010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4692526931066E-2"/>
          <c:y val="0.17756298238211313"/>
          <c:w val="0.9413530747306893"/>
          <c:h val="0.71395140542704816"/>
        </c:manualLayout>
      </c:layout>
      <c:bar3DChart>
        <c:barDir val="col"/>
        <c:grouping val="clustered"/>
        <c:varyColors val="0"/>
        <c:ser>
          <c:idx val="0"/>
          <c:order val="0"/>
          <c:tx>
            <c:strRef>
              <c:f>'Carga por Plaza'!$A$9</c:f>
              <c:strCache>
                <c:ptCount val="1"/>
                <c:pt idx="0">
                  <c:v>2015</c:v>
                </c:pt>
              </c:strCache>
            </c:strRef>
          </c:tx>
          <c:spPr>
            <a:solidFill>
              <a:srgbClr val="E27ADD"/>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Plaza'!$D$9,'Carga por Plaza'!$G$9,'Carga por Plaza'!$J$9,'Carga por Plaza'!$M$9)</c:f>
              <c:numCache>
                <c:formatCode>0.00</c:formatCode>
                <c:ptCount val="4"/>
                <c:pt idx="0">
                  <c:v>8.8754385964912288</c:v>
                </c:pt>
                <c:pt idx="1">
                  <c:v>8.2633333333333336</c:v>
                </c:pt>
                <c:pt idx="2">
                  <c:v>6.6653333333333338</c:v>
                </c:pt>
                <c:pt idx="3">
                  <c:v>7.8208333333333329</c:v>
                </c:pt>
              </c:numCache>
            </c:numRef>
          </c:val>
          <c:shape val="cylinder"/>
          <c:extLst>
            <c:ext xmlns:c16="http://schemas.microsoft.com/office/drawing/2014/chart" uri="{C3380CC4-5D6E-409C-BE32-E72D297353CC}">
              <c16:uniqueId val="{00000000-310D-4182-A7A7-F25DE20CDE69}"/>
            </c:ext>
          </c:extLst>
        </c:ser>
        <c:ser>
          <c:idx val="3"/>
          <c:order val="1"/>
          <c:tx>
            <c:strRef>
              <c:f>'Carga por Plaza'!$A$17</c:f>
              <c:strCache>
                <c:ptCount val="1"/>
                <c:pt idx="0">
                  <c:v>2016</c:v>
                </c:pt>
              </c:strCache>
            </c:strRef>
          </c:tx>
          <c:spPr>
            <a:solidFill>
              <a:srgbClr val="AD25A8"/>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Plaza'!$D$17,'Carga por Plaza'!$G$17,'Carga por Plaza'!$J$17,'Carga por Plaza'!$M$17)</c:f>
              <c:numCache>
                <c:formatCode>0.00</c:formatCode>
                <c:ptCount val="4"/>
                <c:pt idx="0">
                  <c:v>9.9447173913043478</c:v>
                </c:pt>
                <c:pt idx="1">
                  <c:v>10.711987878787879</c:v>
                </c:pt>
                <c:pt idx="2">
                  <c:v>6.8573464052287578</c:v>
                </c:pt>
                <c:pt idx="3">
                  <c:v>8.8395080168776374</c:v>
                </c:pt>
              </c:numCache>
            </c:numRef>
          </c:val>
          <c:shape val="cylinder"/>
          <c:extLst>
            <c:ext xmlns:c16="http://schemas.microsoft.com/office/drawing/2014/chart" uri="{C3380CC4-5D6E-409C-BE32-E72D297353CC}">
              <c16:uniqueId val="{00000001-310D-4182-A7A7-F25DE20CDE69}"/>
            </c:ext>
          </c:extLst>
        </c:ser>
        <c:ser>
          <c:idx val="1"/>
          <c:order val="2"/>
          <c:tx>
            <c:strRef>
              <c:f>'Carga por Plaza'!$A$25</c:f>
              <c:strCache>
                <c:ptCount val="1"/>
                <c:pt idx="0">
                  <c:v>2017</c:v>
                </c:pt>
              </c:strCache>
            </c:strRef>
          </c:tx>
          <c:spPr>
            <a:solidFill>
              <a:srgbClr val="9900CC"/>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Plaza'!$D$25,'Carga por Plaza'!$G$25,'Carga por Plaza'!$J$25,'Carga por Plaza'!$M$25)</c:f>
              <c:numCache>
                <c:formatCode>0.00</c:formatCode>
                <c:ptCount val="4"/>
                <c:pt idx="0">
                  <c:v>9.9016231884057966</c:v>
                </c:pt>
                <c:pt idx="1">
                  <c:v>12.517575757575756</c:v>
                </c:pt>
                <c:pt idx="2">
                  <c:v>7.3330606060606058</c:v>
                </c:pt>
                <c:pt idx="3">
                  <c:v>9.5527564102564106</c:v>
                </c:pt>
              </c:numCache>
            </c:numRef>
          </c:val>
          <c:shape val="cylinder"/>
          <c:extLst>
            <c:ext xmlns:c16="http://schemas.microsoft.com/office/drawing/2014/chart" uri="{C3380CC4-5D6E-409C-BE32-E72D297353CC}">
              <c16:uniqueId val="{00000000-07B3-4C4D-BDC4-1477F9FE86D9}"/>
            </c:ext>
          </c:extLst>
        </c:ser>
        <c:ser>
          <c:idx val="4"/>
          <c:order val="3"/>
          <c:tx>
            <c:strRef>
              <c:f>'Carga por Plaza'!$A$33</c:f>
              <c:strCache>
                <c:ptCount val="1"/>
                <c:pt idx="0">
                  <c:v>2018</c:v>
                </c:pt>
              </c:strCache>
            </c:strRef>
          </c:tx>
          <c:spPr>
            <a:solidFill>
              <a:srgbClr val="660066"/>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Plaza'!$D$33,'Carga por Plaza'!$G$33,'Carga por Plaza'!$J$33,'Carga por Plaza'!$M$33)</c:f>
              <c:numCache>
                <c:formatCode>0.00</c:formatCode>
                <c:ptCount val="4"/>
                <c:pt idx="0">
                  <c:v>8.4969135802469129</c:v>
                </c:pt>
                <c:pt idx="1">
                  <c:v>11.597727272727271</c:v>
                </c:pt>
                <c:pt idx="2">
                  <c:v>8.0595959595959599</c:v>
                </c:pt>
                <c:pt idx="3">
                  <c:v>9.1528455284552841</c:v>
                </c:pt>
              </c:numCache>
            </c:numRef>
          </c:val>
          <c:shape val="cylinder"/>
          <c:extLst>
            <c:ext xmlns:c16="http://schemas.microsoft.com/office/drawing/2014/chart" uri="{C3380CC4-5D6E-409C-BE32-E72D297353CC}">
              <c16:uniqueId val="{00000001-EF9B-4C76-9A36-73EF65F5466B}"/>
            </c:ext>
          </c:extLst>
        </c:ser>
        <c:ser>
          <c:idx val="2"/>
          <c:order val="4"/>
          <c:tx>
            <c:strRef>
              <c:f>'Carga por Plaza'!$A$40</c:f>
              <c:strCache>
                <c:ptCount val="1"/>
                <c:pt idx="0">
                  <c:v>2019</c:v>
                </c:pt>
              </c:strCache>
            </c:strRef>
          </c:tx>
          <c:spPr>
            <a:solidFill>
              <a:schemeClr val="accent4">
                <a:lumMod val="40000"/>
                <a:lumOff val="60000"/>
              </a:schemeClr>
            </a:solidFill>
            <a:ln>
              <a:solidFill>
                <a:schemeClr val="bg1">
                  <a:lumMod val="50000"/>
                </a:schemeClr>
              </a:solidFill>
            </a:ln>
            <a:effectLst/>
            <a:sp3d>
              <a:contourClr>
                <a:schemeClr val="bg1">
                  <a:lumMod val="50000"/>
                </a:schemeClr>
              </a:contourClr>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Plaza'!$D$40,'Carga por Plaza'!$G$40,'Carga por Plaza'!$J$40,'Carga por Plaza'!$M$40)</c:f>
              <c:numCache>
                <c:formatCode>0.00</c:formatCode>
                <c:ptCount val="4"/>
                <c:pt idx="0">
                  <c:v>9.7907407407407412</c:v>
                </c:pt>
                <c:pt idx="1">
                  <c:v>9.1592592592592581</c:v>
                </c:pt>
                <c:pt idx="2">
                  <c:v>8.6611111111111114</c:v>
                </c:pt>
                <c:pt idx="3">
                  <c:v>9.1494444444444429</c:v>
                </c:pt>
              </c:numCache>
            </c:numRef>
          </c:val>
          <c:shape val="cylinder"/>
          <c:extLst>
            <c:ext xmlns:c16="http://schemas.microsoft.com/office/drawing/2014/chart" uri="{C3380CC4-5D6E-409C-BE32-E72D297353CC}">
              <c16:uniqueId val="{00000000-CD02-4CC1-8E5F-3B6CA332DCB9}"/>
            </c:ext>
          </c:extLst>
        </c:ser>
        <c:ser>
          <c:idx val="5"/>
          <c:order val="5"/>
          <c:tx>
            <c:strRef>
              <c:f>'Carga por Plaza'!$A$48</c:f>
              <c:strCache>
                <c:ptCount val="1"/>
                <c:pt idx="0">
                  <c:v>2020</c:v>
                </c:pt>
              </c:strCache>
            </c:strRef>
          </c:tx>
          <c:spPr>
            <a:solidFill>
              <a:schemeClr val="bg1">
                <a:lumMod val="50000"/>
              </a:schemeClr>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Plaza'!$D$48,'Carga por Plaza'!$G$48,'Carga por Plaza'!$J$48,'Carga por Plaza'!$M$48)</c:f>
              <c:numCache>
                <c:formatCode>0.00</c:formatCode>
                <c:ptCount val="4"/>
                <c:pt idx="0">
                  <c:v>11.24320987654321</c:v>
                </c:pt>
                <c:pt idx="1">
                  <c:v>10.719753086419752</c:v>
                </c:pt>
                <c:pt idx="2">
                  <c:v>10.061261261261262</c:v>
                </c:pt>
                <c:pt idx="3">
                  <c:v>10.607326007326007</c:v>
                </c:pt>
              </c:numCache>
            </c:numRef>
          </c:val>
          <c:shape val="cylinder"/>
          <c:extLst>
            <c:ext xmlns:c16="http://schemas.microsoft.com/office/drawing/2014/chart" uri="{C3380CC4-5D6E-409C-BE32-E72D297353CC}">
              <c16:uniqueId val="{00000001-64B7-47A9-B759-BD5C82623907}"/>
            </c:ext>
          </c:extLst>
        </c:ser>
        <c:dLbls>
          <c:showLegendKey val="0"/>
          <c:showVal val="0"/>
          <c:showCatName val="0"/>
          <c:showSerName val="0"/>
          <c:showPercent val="0"/>
          <c:showBubbleSize val="0"/>
        </c:dLbls>
        <c:gapWidth val="150"/>
        <c:shape val="box"/>
        <c:axId val="-1366303520"/>
        <c:axId val="-1366302432"/>
        <c:axId val="0"/>
      </c:bar3DChart>
      <c:catAx>
        <c:axId val="-1366303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66302432"/>
        <c:crosses val="autoZero"/>
        <c:auto val="1"/>
        <c:lblAlgn val="ctr"/>
        <c:lblOffset val="100"/>
        <c:noMultiLvlLbl val="0"/>
      </c:catAx>
      <c:valAx>
        <c:axId val="-1366302432"/>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66303520"/>
        <c:crosses val="autoZero"/>
        <c:crossBetween val="between"/>
        <c:majorUnit val="2"/>
      </c:valAx>
      <c:spPr>
        <a:noFill/>
        <a:ln>
          <a:noFill/>
        </a:ln>
        <a:effectLst/>
      </c:spPr>
    </c:plotArea>
    <c:legend>
      <c:legendPos val="t"/>
      <c:layout>
        <c:manualLayout>
          <c:xMode val="edge"/>
          <c:yMode val="edge"/>
          <c:x val="0.23541364956610639"/>
          <c:y val="8.1141320749540446E-2"/>
          <c:w val="0.53399207916783775"/>
          <c:h val="9.230631254014551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MX" sz="1400"/>
              <a:t>Número de Calificaciones por Plaza (Promedio Trimestral)</a:t>
            </a:r>
          </a:p>
        </c:rich>
      </c:tx>
      <c:layout>
        <c:manualLayout>
          <c:xMode val="edge"/>
          <c:yMode val="edge"/>
          <c:x val="0.1933866967420268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4692526931066E-2"/>
          <c:y val="0.17756298238211313"/>
          <c:w val="0.93735375102652041"/>
          <c:h val="0.71395140542704816"/>
        </c:manualLayout>
      </c:layout>
      <c:bar3DChart>
        <c:barDir val="col"/>
        <c:grouping val="clustered"/>
        <c:varyColors val="0"/>
        <c:ser>
          <c:idx val="0"/>
          <c:order val="0"/>
          <c:tx>
            <c:strRef>
              <c:f>'Carga por Plaza'!$O$9</c:f>
              <c:strCache>
                <c:ptCount val="1"/>
                <c:pt idx="0">
                  <c:v>2015</c:v>
                </c:pt>
              </c:strCache>
            </c:strRef>
          </c:tx>
          <c:spPr>
            <a:solidFill>
              <a:srgbClr val="E27ADD"/>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Plaza'!$R$9,'Carga por Plaza'!$U$9,'Carga por Plaza'!$X$9,'Carga por Plaza'!$AA$9)</c:f>
              <c:numCache>
                <c:formatCode>0.00</c:formatCode>
                <c:ptCount val="4"/>
                <c:pt idx="0">
                  <c:v>28.701754385964914</c:v>
                </c:pt>
                <c:pt idx="1">
                  <c:v>33.4</c:v>
                </c:pt>
                <c:pt idx="2">
                  <c:v>23.8</c:v>
                </c:pt>
                <c:pt idx="3">
                  <c:v>28.255208333333332</c:v>
                </c:pt>
              </c:numCache>
            </c:numRef>
          </c:val>
          <c:shape val="cylinder"/>
          <c:extLst>
            <c:ext xmlns:c16="http://schemas.microsoft.com/office/drawing/2014/chart" uri="{C3380CC4-5D6E-409C-BE32-E72D297353CC}">
              <c16:uniqueId val="{00000000-B296-41C2-953C-40BF1E392638}"/>
            </c:ext>
          </c:extLst>
        </c:ser>
        <c:ser>
          <c:idx val="3"/>
          <c:order val="1"/>
          <c:tx>
            <c:strRef>
              <c:f>'Carga por Plaza'!$A$17</c:f>
              <c:strCache>
                <c:ptCount val="1"/>
                <c:pt idx="0">
                  <c:v>2016</c:v>
                </c:pt>
              </c:strCache>
            </c:strRef>
          </c:tx>
          <c:spPr>
            <a:solidFill>
              <a:srgbClr val="AD25A8"/>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Plaza'!$R$17,'Carga por Plaza'!$U$17,'Carga por Plaza'!$X$17,'Carga por Plaza'!$AA$17)</c:f>
              <c:numCache>
                <c:formatCode>0.00</c:formatCode>
                <c:ptCount val="4"/>
                <c:pt idx="0">
                  <c:v>36.207971014492749</c:v>
                </c:pt>
                <c:pt idx="1">
                  <c:v>44.70151515151516</c:v>
                </c:pt>
                <c:pt idx="2">
                  <c:v>24.81045751633987</c:v>
                </c:pt>
                <c:pt idx="3">
                  <c:v>33.728933092224231</c:v>
                </c:pt>
              </c:numCache>
            </c:numRef>
          </c:val>
          <c:shape val="cylinder"/>
          <c:extLst>
            <c:ext xmlns:c16="http://schemas.microsoft.com/office/drawing/2014/chart" uri="{C3380CC4-5D6E-409C-BE32-E72D297353CC}">
              <c16:uniqueId val="{00000001-B296-41C2-953C-40BF1E392638}"/>
            </c:ext>
          </c:extLst>
        </c:ser>
        <c:ser>
          <c:idx val="1"/>
          <c:order val="2"/>
          <c:tx>
            <c:strRef>
              <c:f>'Carga por Plaza'!$A$25</c:f>
              <c:strCache>
                <c:ptCount val="1"/>
                <c:pt idx="0">
                  <c:v>2017</c:v>
                </c:pt>
              </c:strCache>
            </c:strRef>
          </c:tx>
          <c:spPr>
            <a:solidFill>
              <a:srgbClr val="9900CC"/>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Plaza'!$R$25,'Carga por Plaza'!$U$25,'Carga por Plaza'!$X$25,'Carga por Plaza'!$AA$25)</c:f>
              <c:numCache>
                <c:formatCode>0.00</c:formatCode>
                <c:ptCount val="4"/>
                <c:pt idx="0">
                  <c:v>39.507246376811594</c:v>
                </c:pt>
                <c:pt idx="1">
                  <c:v>50.318181818181813</c:v>
                </c:pt>
                <c:pt idx="2">
                  <c:v>27</c:v>
                </c:pt>
                <c:pt idx="3">
                  <c:v>37.264957264957268</c:v>
                </c:pt>
              </c:numCache>
            </c:numRef>
          </c:val>
          <c:shape val="cylinder"/>
          <c:extLst>
            <c:ext xmlns:c16="http://schemas.microsoft.com/office/drawing/2014/chart" uri="{C3380CC4-5D6E-409C-BE32-E72D297353CC}">
              <c16:uniqueId val="{00000000-50D3-422E-BB53-61764080C2DF}"/>
            </c:ext>
          </c:extLst>
        </c:ser>
        <c:ser>
          <c:idx val="2"/>
          <c:order val="3"/>
          <c:tx>
            <c:strRef>
              <c:f>'Carga por Plaza'!$A$33</c:f>
              <c:strCache>
                <c:ptCount val="1"/>
                <c:pt idx="0">
                  <c:v>2018</c:v>
                </c:pt>
              </c:strCache>
            </c:strRef>
          </c:tx>
          <c:spPr>
            <a:solidFill>
              <a:srgbClr val="660066"/>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Plaza'!$R$33,'Carga por Plaza'!$U$33,'Carga por Plaza'!$X$33,'Carga por Plaza'!$AA$33)</c:f>
              <c:numCache>
                <c:formatCode>0.00</c:formatCode>
                <c:ptCount val="4"/>
                <c:pt idx="0">
                  <c:v>35.234567901234563</c:v>
                </c:pt>
                <c:pt idx="1">
                  <c:v>62.030303030303031</c:v>
                </c:pt>
                <c:pt idx="2">
                  <c:v>31.949494949494948</c:v>
                </c:pt>
                <c:pt idx="3">
                  <c:v>41.101626016260163</c:v>
                </c:pt>
              </c:numCache>
            </c:numRef>
          </c:val>
          <c:shape val="cylinder"/>
          <c:extLst>
            <c:ext xmlns:c16="http://schemas.microsoft.com/office/drawing/2014/chart" uri="{C3380CC4-5D6E-409C-BE32-E72D297353CC}">
              <c16:uniqueId val="{00000000-FF67-4005-BBE5-A0D65CB1ADBF}"/>
            </c:ext>
          </c:extLst>
        </c:ser>
        <c:ser>
          <c:idx val="4"/>
          <c:order val="4"/>
          <c:tx>
            <c:strRef>
              <c:f>'Carga por Plaza'!$O$40</c:f>
              <c:strCache>
                <c:ptCount val="1"/>
                <c:pt idx="0">
                  <c:v>2019</c:v>
                </c:pt>
              </c:strCache>
            </c:strRef>
          </c:tx>
          <c:spPr>
            <a:solidFill>
              <a:schemeClr val="accent4">
                <a:lumMod val="40000"/>
                <a:lumOff val="60000"/>
              </a:schemeClr>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Plaza'!$R$40,'Carga por Plaza'!$U$40,'Carga por Plaza'!$X$40,'Carga por Plaza'!$AA$40)</c:f>
              <c:numCache>
                <c:formatCode>0.00</c:formatCode>
                <c:ptCount val="4"/>
                <c:pt idx="0">
                  <c:v>35.25925925925926</c:v>
                </c:pt>
                <c:pt idx="1">
                  <c:v>53.629629629629633</c:v>
                </c:pt>
                <c:pt idx="2">
                  <c:v>31.458333333333336</c:v>
                </c:pt>
                <c:pt idx="3">
                  <c:v>39.25</c:v>
                </c:pt>
              </c:numCache>
            </c:numRef>
          </c:val>
          <c:shape val="cylinder"/>
          <c:extLst>
            <c:ext xmlns:c16="http://schemas.microsoft.com/office/drawing/2014/chart" uri="{C3380CC4-5D6E-409C-BE32-E72D297353CC}">
              <c16:uniqueId val="{00000000-FF23-4409-9613-B22493318210}"/>
            </c:ext>
          </c:extLst>
        </c:ser>
        <c:ser>
          <c:idx val="5"/>
          <c:order val="5"/>
          <c:tx>
            <c:strRef>
              <c:f>'Carga por Plaza'!$O$48</c:f>
              <c:strCache>
                <c:ptCount val="1"/>
                <c:pt idx="0">
                  <c:v>2020</c:v>
                </c:pt>
              </c:strCache>
            </c:strRef>
          </c:tx>
          <c:spPr>
            <a:solidFill>
              <a:schemeClr val="bg1">
                <a:lumMod val="50000"/>
              </a:schemeClr>
            </a:solidFill>
            <a:ln>
              <a:noFill/>
            </a:ln>
            <a:effectLst/>
            <a:sp3d/>
          </c:spPr>
          <c:invertIfNegative val="0"/>
          <c:cat>
            <c:strRef>
              <c:f>('Carga por Plaza'!$B$4,'Carga por Plaza'!$E$4,'Carga por Plaza'!$H$4,'Carga por Plaza'!$K$4)</c:f>
              <c:strCache>
                <c:ptCount val="4"/>
                <c:pt idx="0">
                  <c:v>DCBI</c:v>
                </c:pt>
                <c:pt idx="1">
                  <c:v>DCBS</c:v>
                </c:pt>
                <c:pt idx="2">
                  <c:v>DCSH</c:v>
                </c:pt>
                <c:pt idx="3">
                  <c:v>UAM-L</c:v>
                </c:pt>
              </c:strCache>
            </c:strRef>
          </c:cat>
          <c:val>
            <c:numRef>
              <c:f>('Carga por Plaza'!$R$48,'Carga por Plaza'!$U$48,'Carga por Plaza'!$X$48,'Carga por Plaza'!$AA$48)</c:f>
              <c:numCache>
                <c:formatCode>0.00</c:formatCode>
                <c:ptCount val="4"/>
                <c:pt idx="0">
                  <c:v>37.790123456790127</c:v>
                </c:pt>
                <c:pt idx="1">
                  <c:v>65.197530864197532</c:v>
                </c:pt>
                <c:pt idx="2">
                  <c:v>36.117117117117118</c:v>
                </c:pt>
                <c:pt idx="3">
                  <c:v>45.241758241758248</c:v>
                </c:pt>
              </c:numCache>
            </c:numRef>
          </c:val>
          <c:shape val="cylinder"/>
          <c:extLst>
            <c:ext xmlns:c16="http://schemas.microsoft.com/office/drawing/2014/chart" uri="{C3380CC4-5D6E-409C-BE32-E72D297353CC}">
              <c16:uniqueId val="{00000001-E63D-49B8-BAF7-948F7B4B32DA}"/>
            </c:ext>
          </c:extLst>
        </c:ser>
        <c:dLbls>
          <c:showLegendKey val="0"/>
          <c:showVal val="0"/>
          <c:showCatName val="0"/>
          <c:showSerName val="0"/>
          <c:showPercent val="0"/>
          <c:showBubbleSize val="0"/>
        </c:dLbls>
        <c:gapWidth val="150"/>
        <c:shape val="box"/>
        <c:axId val="-1358410224"/>
        <c:axId val="-1358420560"/>
        <c:axId val="0"/>
      </c:bar3DChart>
      <c:catAx>
        <c:axId val="-13584102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58420560"/>
        <c:crosses val="autoZero"/>
        <c:auto val="1"/>
        <c:lblAlgn val="ctr"/>
        <c:lblOffset val="100"/>
        <c:noMultiLvlLbl val="0"/>
      </c:catAx>
      <c:valAx>
        <c:axId val="-13584205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58410224"/>
        <c:crosses val="autoZero"/>
        <c:crossBetween val="between"/>
      </c:valAx>
      <c:spPr>
        <a:noFill/>
        <a:ln>
          <a:noFill/>
        </a:ln>
        <a:effectLst/>
      </c:spPr>
    </c:plotArea>
    <c:legend>
      <c:legendPos val="t"/>
      <c:layout>
        <c:manualLayout>
          <c:xMode val="edge"/>
          <c:yMode val="edge"/>
          <c:x val="0.26481376876449936"/>
          <c:y val="8.5786920901649522E-2"/>
          <c:w val="0.53724206362260929"/>
          <c:h val="9.23914007642661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7955469621224E-2"/>
          <c:y val="0.21782407407407409"/>
          <c:w val="0.90138204453037873"/>
          <c:h val="0.6549693788276465"/>
        </c:manualLayout>
      </c:layout>
      <c:bar3DChart>
        <c:barDir val="col"/>
        <c:grouping val="clustered"/>
        <c:varyColors val="0"/>
        <c:ser>
          <c:idx val="0"/>
          <c:order val="0"/>
          <c:tx>
            <c:strRef>
              <c:f>'PROMEP-SNI '!$Z$5</c:f>
              <c:strCache>
                <c:ptCount val="1"/>
                <c:pt idx="0">
                  <c:v>PRODEP</c:v>
                </c:pt>
              </c:strCache>
            </c:strRef>
          </c:tx>
          <c:spPr>
            <a:solidFill>
              <a:srgbClr val="AD25A8"/>
            </a:solidFill>
            <a:ln>
              <a:noFill/>
            </a:ln>
            <a:effectLst/>
            <a:sp3d/>
          </c:spPr>
          <c:invertIfNegative val="0"/>
          <c:cat>
            <c:strRef>
              <c:f>'PROMEP-SNI '!$P$6:$P$9</c:f>
              <c:strCache>
                <c:ptCount val="4"/>
                <c:pt idx="0">
                  <c:v>DCBI</c:v>
                </c:pt>
                <c:pt idx="1">
                  <c:v>DCBS</c:v>
                </c:pt>
                <c:pt idx="2">
                  <c:v>DCSH</c:v>
                </c:pt>
                <c:pt idx="3">
                  <c:v>UAM-L</c:v>
                </c:pt>
              </c:strCache>
            </c:strRef>
          </c:cat>
          <c:val>
            <c:numRef>
              <c:f>'PROMEP-SNI '!$Z$6:$Z$9</c:f>
              <c:numCache>
                <c:formatCode>0%</c:formatCode>
                <c:ptCount val="4"/>
                <c:pt idx="0">
                  <c:v>0.38095238095238093</c:v>
                </c:pt>
                <c:pt idx="1">
                  <c:v>0.66666666666666663</c:v>
                </c:pt>
                <c:pt idx="2">
                  <c:v>0.64516129032258063</c:v>
                </c:pt>
                <c:pt idx="3">
                  <c:v>0.57534246575342463</c:v>
                </c:pt>
              </c:numCache>
            </c:numRef>
          </c:val>
          <c:shape val="cylinder"/>
          <c:extLst>
            <c:ext xmlns:c16="http://schemas.microsoft.com/office/drawing/2014/chart" uri="{C3380CC4-5D6E-409C-BE32-E72D297353CC}">
              <c16:uniqueId val="{00000000-7F84-438C-AE10-453E20A812C2}"/>
            </c:ext>
          </c:extLst>
        </c:ser>
        <c:ser>
          <c:idx val="1"/>
          <c:order val="1"/>
          <c:tx>
            <c:strRef>
              <c:f>'PROMEP-SNI '!$AA$5</c:f>
              <c:strCache>
                <c:ptCount val="1"/>
                <c:pt idx="0">
                  <c:v>SNI/SNC</c:v>
                </c:pt>
              </c:strCache>
            </c:strRef>
          </c:tx>
          <c:spPr>
            <a:solidFill>
              <a:schemeClr val="accent6">
                <a:lumMod val="75000"/>
              </a:schemeClr>
            </a:solidFill>
            <a:ln>
              <a:noFill/>
            </a:ln>
            <a:effectLst/>
            <a:sp3d/>
          </c:spPr>
          <c:invertIfNegative val="0"/>
          <c:cat>
            <c:strRef>
              <c:f>'PROMEP-SNI '!$P$6:$P$9</c:f>
              <c:strCache>
                <c:ptCount val="4"/>
                <c:pt idx="0">
                  <c:v>DCBI</c:v>
                </c:pt>
                <c:pt idx="1">
                  <c:v>DCBS</c:v>
                </c:pt>
                <c:pt idx="2">
                  <c:v>DCSH</c:v>
                </c:pt>
                <c:pt idx="3">
                  <c:v>UAM-L</c:v>
                </c:pt>
              </c:strCache>
            </c:strRef>
          </c:cat>
          <c:val>
            <c:numRef>
              <c:f>'PROMEP-SNI '!$AA$6:$AA$9</c:f>
              <c:numCache>
                <c:formatCode>0%</c:formatCode>
                <c:ptCount val="4"/>
                <c:pt idx="0">
                  <c:v>0.47619047619047616</c:v>
                </c:pt>
                <c:pt idx="1">
                  <c:v>0.7142857142857143</c:v>
                </c:pt>
                <c:pt idx="2">
                  <c:v>0.70967741935483875</c:v>
                </c:pt>
                <c:pt idx="3">
                  <c:v>0.64383561643835618</c:v>
                </c:pt>
              </c:numCache>
            </c:numRef>
          </c:val>
          <c:shape val="cylinder"/>
          <c:extLst>
            <c:ext xmlns:c16="http://schemas.microsoft.com/office/drawing/2014/chart" uri="{C3380CC4-5D6E-409C-BE32-E72D297353CC}">
              <c16:uniqueId val="{00000001-7F84-438C-AE10-453E20A812C2}"/>
            </c:ext>
          </c:extLst>
        </c:ser>
        <c:dLbls>
          <c:showLegendKey val="0"/>
          <c:showVal val="0"/>
          <c:showCatName val="0"/>
          <c:showSerName val="0"/>
          <c:showPercent val="0"/>
          <c:showBubbleSize val="0"/>
        </c:dLbls>
        <c:gapWidth val="219"/>
        <c:shape val="box"/>
        <c:axId val="-1358415120"/>
        <c:axId val="-1358425456"/>
        <c:axId val="0"/>
      </c:bar3DChart>
      <c:catAx>
        <c:axId val="-135841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58425456"/>
        <c:crosses val="autoZero"/>
        <c:auto val="1"/>
        <c:lblAlgn val="ctr"/>
        <c:lblOffset val="100"/>
        <c:noMultiLvlLbl val="0"/>
      </c:catAx>
      <c:valAx>
        <c:axId val="-1358425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58415120"/>
        <c:crosses val="autoZero"/>
        <c:crossBetween val="between"/>
      </c:valAx>
      <c:spPr>
        <a:noFill/>
        <a:ln>
          <a:noFill/>
        </a:ln>
        <a:effectLst/>
      </c:spPr>
    </c:plotArea>
    <c:legend>
      <c:legendPos val="b"/>
      <c:layout>
        <c:manualLayout>
          <c:xMode val="edge"/>
          <c:yMode val="edge"/>
          <c:x val="0.34926038219526589"/>
          <c:y val="9.1356885635039201E-2"/>
          <c:w val="0.32278444192860378"/>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7955469621224E-2"/>
          <c:y val="0.21782407407407409"/>
          <c:w val="0.90138204453037873"/>
          <c:h val="0.6549693788276465"/>
        </c:manualLayout>
      </c:layout>
      <c:bar3DChart>
        <c:barDir val="col"/>
        <c:grouping val="clustered"/>
        <c:varyColors val="0"/>
        <c:ser>
          <c:idx val="0"/>
          <c:order val="0"/>
          <c:tx>
            <c:strRef>
              <c:f>'PROMEP-SNI '!$Z$5</c:f>
              <c:strCache>
                <c:ptCount val="1"/>
                <c:pt idx="0">
                  <c:v>PRODEP</c:v>
                </c:pt>
              </c:strCache>
            </c:strRef>
          </c:tx>
          <c:spPr>
            <a:solidFill>
              <a:srgbClr val="AD25A8"/>
            </a:solidFill>
            <a:ln>
              <a:noFill/>
            </a:ln>
            <a:effectLst/>
            <a:sp3d/>
          </c:spPr>
          <c:invertIfNegative val="0"/>
          <c:cat>
            <c:strRef>
              <c:f>'PROMEP-SNI '!$P$6:$P$9</c:f>
              <c:strCache>
                <c:ptCount val="4"/>
                <c:pt idx="0">
                  <c:v>DCBI</c:v>
                </c:pt>
                <c:pt idx="1">
                  <c:v>DCBS</c:v>
                </c:pt>
                <c:pt idx="2">
                  <c:v>DCSH</c:v>
                </c:pt>
                <c:pt idx="3">
                  <c:v>UAM-L</c:v>
                </c:pt>
              </c:strCache>
            </c:strRef>
          </c:cat>
          <c:val>
            <c:numRef>
              <c:f>'PROMEP-SNI '!$Z$6:$Z$9</c:f>
              <c:numCache>
                <c:formatCode>0%</c:formatCode>
                <c:ptCount val="4"/>
                <c:pt idx="0">
                  <c:v>0.38095238095238093</c:v>
                </c:pt>
                <c:pt idx="1">
                  <c:v>0.66666666666666663</c:v>
                </c:pt>
                <c:pt idx="2">
                  <c:v>0.64516129032258063</c:v>
                </c:pt>
                <c:pt idx="3">
                  <c:v>0.57534246575342463</c:v>
                </c:pt>
              </c:numCache>
            </c:numRef>
          </c:val>
          <c:shape val="cylinder"/>
          <c:extLst>
            <c:ext xmlns:c16="http://schemas.microsoft.com/office/drawing/2014/chart" uri="{C3380CC4-5D6E-409C-BE32-E72D297353CC}">
              <c16:uniqueId val="{00000000-7F84-438C-AE10-453E20A812C2}"/>
            </c:ext>
          </c:extLst>
        </c:ser>
        <c:dLbls>
          <c:showLegendKey val="0"/>
          <c:showVal val="0"/>
          <c:showCatName val="0"/>
          <c:showSerName val="0"/>
          <c:showPercent val="0"/>
          <c:showBubbleSize val="0"/>
        </c:dLbls>
        <c:gapWidth val="219"/>
        <c:shape val="box"/>
        <c:axId val="-1358411312"/>
        <c:axId val="-1358416752"/>
        <c:axId val="0"/>
      </c:bar3DChart>
      <c:catAx>
        <c:axId val="-135841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58416752"/>
        <c:crosses val="autoZero"/>
        <c:auto val="1"/>
        <c:lblAlgn val="ctr"/>
        <c:lblOffset val="100"/>
        <c:noMultiLvlLbl val="0"/>
      </c:catAx>
      <c:valAx>
        <c:axId val="-13584167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58411312"/>
        <c:crosses val="autoZero"/>
        <c:crossBetween val="between"/>
      </c:valAx>
      <c:spPr>
        <a:noFill/>
        <a:ln>
          <a:noFill/>
        </a:ln>
        <a:effectLst/>
      </c:spPr>
    </c:plotArea>
    <c:legend>
      <c:legendPos val="b"/>
      <c:layout>
        <c:manualLayout>
          <c:xMode val="edge"/>
          <c:yMode val="edge"/>
          <c:x val="0.38934166652812774"/>
          <c:y val="9.0540285747099922E-2"/>
          <c:w val="0.32278444192860378"/>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Licenciatura UAML</a:t>
            </a:r>
          </a:p>
        </c:rich>
      </c:tx>
      <c:layout>
        <c:manualLayout>
          <c:xMode val="edge"/>
          <c:yMode val="edge"/>
          <c:x val="0.27909328725516735"/>
          <c:y val="1.863291888048728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Aspirantes!$B$49</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Aspirantes!$C$23:$L$23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Aspirantes!$C$49:$L$49</c:f>
              <c:numCache>
                <c:formatCode>#,##0</c:formatCode>
                <c:ptCount val="10"/>
                <c:pt idx="0">
                  <c:v>68</c:v>
                </c:pt>
                <c:pt idx="1">
                  <c:v>35</c:v>
                </c:pt>
                <c:pt idx="2">
                  <c:v>61</c:v>
                </c:pt>
                <c:pt idx="3">
                  <c:v>72</c:v>
                </c:pt>
                <c:pt idx="4">
                  <c:v>90</c:v>
                </c:pt>
                <c:pt idx="5">
                  <c:v>91</c:v>
                </c:pt>
                <c:pt idx="6" formatCode="General">
                  <c:v>200</c:v>
                </c:pt>
                <c:pt idx="7" formatCode="General">
                  <c:v>165</c:v>
                </c:pt>
                <c:pt idx="8" formatCode="0">
                  <c:v>206.66666666666666</c:v>
                </c:pt>
                <c:pt idx="9" formatCode="0">
                  <c:v>207.66666666666666</c:v>
                </c:pt>
              </c:numCache>
            </c:numRef>
          </c:yVal>
          <c:smooth val="0"/>
          <c:extLst>
            <c:ext xmlns:c16="http://schemas.microsoft.com/office/drawing/2014/chart" uri="{C3380CC4-5D6E-409C-BE32-E72D297353CC}">
              <c16:uniqueId val="{00000000-908F-4851-90E4-B631EA609490}"/>
            </c:ext>
          </c:extLst>
        </c:ser>
        <c:ser>
          <c:idx val="1"/>
          <c:order val="1"/>
          <c:tx>
            <c:strRef>
              <c:f>Aspirantes!$B$50</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Aspirantes!$C$23:$L$23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Aspirantes!$C$50:$L$50</c:f>
              <c:numCache>
                <c:formatCode>#,##0</c:formatCode>
                <c:ptCount val="10"/>
                <c:pt idx="0">
                  <c:v>175</c:v>
                </c:pt>
                <c:pt idx="1">
                  <c:v>74</c:v>
                </c:pt>
                <c:pt idx="2">
                  <c:v>160</c:v>
                </c:pt>
                <c:pt idx="3">
                  <c:v>98</c:v>
                </c:pt>
                <c:pt idx="4">
                  <c:v>192</c:v>
                </c:pt>
                <c:pt idx="5">
                  <c:v>240</c:v>
                </c:pt>
                <c:pt idx="6" formatCode="General">
                  <c:v>257</c:v>
                </c:pt>
                <c:pt idx="7" formatCode="0">
                  <c:v>311.33333333333331</c:v>
                </c:pt>
                <c:pt idx="8" formatCode="0">
                  <c:v>310.66666666666669</c:v>
                </c:pt>
                <c:pt idx="9" formatCode="0">
                  <c:v>295.33333333333331</c:v>
                </c:pt>
              </c:numCache>
            </c:numRef>
          </c:yVal>
          <c:smooth val="0"/>
          <c:extLst>
            <c:ext xmlns:c16="http://schemas.microsoft.com/office/drawing/2014/chart" uri="{C3380CC4-5D6E-409C-BE32-E72D297353CC}">
              <c16:uniqueId val="{00000001-908F-4851-90E4-B631EA609490}"/>
            </c:ext>
          </c:extLst>
        </c:ser>
        <c:ser>
          <c:idx val="2"/>
          <c:order val="2"/>
          <c:tx>
            <c:strRef>
              <c:f>Aspirantes!$B$51</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Aspirantes!$C$23:$L$23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Aspirantes!$C$51:$L$51</c:f>
              <c:numCache>
                <c:formatCode>#,##0</c:formatCode>
                <c:ptCount val="10"/>
                <c:pt idx="0">
                  <c:v>169</c:v>
                </c:pt>
                <c:pt idx="1">
                  <c:v>72</c:v>
                </c:pt>
                <c:pt idx="2">
                  <c:v>112</c:v>
                </c:pt>
                <c:pt idx="3">
                  <c:v>164</c:v>
                </c:pt>
                <c:pt idx="4">
                  <c:v>221</c:v>
                </c:pt>
                <c:pt idx="5">
                  <c:v>253</c:v>
                </c:pt>
                <c:pt idx="6" formatCode="General">
                  <c:v>218</c:v>
                </c:pt>
                <c:pt idx="7" formatCode="0">
                  <c:v>188.66666666666666</c:v>
                </c:pt>
                <c:pt idx="8" formatCode="0">
                  <c:v>174.66666666666666</c:v>
                </c:pt>
                <c:pt idx="9" formatCode="0">
                  <c:v>169.66666666666666</c:v>
                </c:pt>
              </c:numCache>
            </c:numRef>
          </c:yVal>
          <c:smooth val="0"/>
          <c:extLst>
            <c:ext xmlns:c16="http://schemas.microsoft.com/office/drawing/2014/chart" uri="{C3380CC4-5D6E-409C-BE32-E72D297353CC}">
              <c16:uniqueId val="{00000002-908F-4851-90E4-B631EA609490}"/>
            </c:ext>
          </c:extLst>
        </c:ser>
        <c:ser>
          <c:idx val="3"/>
          <c:order val="3"/>
          <c:tx>
            <c:strRef>
              <c:f>Aspirantes!$B$52</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Aspirantes!$C$23:$L$23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Aspirantes!$C$52:$L$52</c:f>
              <c:numCache>
                <c:formatCode>#,##0</c:formatCode>
                <c:ptCount val="10"/>
                <c:pt idx="0">
                  <c:v>137.33333333333334</c:v>
                </c:pt>
                <c:pt idx="1">
                  <c:v>60.333333333333336</c:v>
                </c:pt>
                <c:pt idx="2">
                  <c:v>111.25</c:v>
                </c:pt>
                <c:pt idx="3">
                  <c:v>124.5</c:v>
                </c:pt>
                <c:pt idx="4">
                  <c:v>181</c:v>
                </c:pt>
                <c:pt idx="5">
                  <c:v>209.25</c:v>
                </c:pt>
                <c:pt idx="6">
                  <c:v>225</c:v>
                </c:pt>
                <c:pt idx="7">
                  <c:v>221.66666666666666</c:v>
                </c:pt>
                <c:pt idx="8">
                  <c:v>230.66666666666666</c:v>
                </c:pt>
                <c:pt idx="9">
                  <c:v>224.22222222222223</c:v>
                </c:pt>
              </c:numCache>
            </c:numRef>
          </c:yVal>
          <c:smooth val="0"/>
          <c:extLst>
            <c:ext xmlns:c16="http://schemas.microsoft.com/office/drawing/2014/chart" uri="{C3380CC4-5D6E-409C-BE32-E72D297353CC}">
              <c16:uniqueId val="{00000003-908F-4851-90E4-B631EA609490}"/>
            </c:ext>
          </c:extLst>
        </c:ser>
        <c:dLbls>
          <c:showLegendKey val="0"/>
          <c:showVal val="0"/>
          <c:showCatName val="0"/>
          <c:showSerName val="0"/>
          <c:showPercent val="0"/>
          <c:showBubbleSize val="0"/>
        </c:dLbls>
        <c:axId val="-1380511552"/>
        <c:axId val="-1380509920"/>
      </c:scatterChart>
      <c:valAx>
        <c:axId val="-1380511552"/>
        <c:scaling>
          <c:orientation val="minMax"/>
          <c:max val="2020"/>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09920"/>
        <c:crosses val="autoZero"/>
        <c:crossBetween val="midCat"/>
      </c:valAx>
      <c:valAx>
        <c:axId val="-1380509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11552"/>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617955469621224E-2"/>
          <c:y val="0.21782407407407409"/>
          <c:w val="0.90138204453037873"/>
          <c:h val="0.6549693788276465"/>
        </c:manualLayout>
      </c:layout>
      <c:bar3DChart>
        <c:barDir val="col"/>
        <c:grouping val="clustered"/>
        <c:varyColors val="0"/>
        <c:ser>
          <c:idx val="0"/>
          <c:order val="0"/>
          <c:tx>
            <c:strRef>
              <c:f>'PROMEP-SNI '!$AA$5</c:f>
              <c:strCache>
                <c:ptCount val="1"/>
                <c:pt idx="0">
                  <c:v>SNI/SNC</c:v>
                </c:pt>
              </c:strCache>
            </c:strRef>
          </c:tx>
          <c:spPr>
            <a:solidFill>
              <a:srgbClr val="AD25A8"/>
            </a:solidFill>
            <a:ln>
              <a:noFill/>
            </a:ln>
            <a:effectLst/>
            <a:sp3d/>
          </c:spPr>
          <c:invertIfNegative val="0"/>
          <c:cat>
            <c:strRef>
              <c:f>'PROMEP-SNI '!$P$6:$P$9</c:f>
              <c:strCache>
                <c:ptCount val="4"/>
                <c:pt idx="0">
                  <c:v>DCBI</c:v>
                </c:pt>
                <c:pt idx="1">
                  <c:v>DCBS</c:v>
                </c:pt>
                <c:pt idx="2">
                  <c:v>DCSH</c:v>
                </c:pt>
                <c:pt idx="3">
                  <c:v>UAM-L</c:v>
                </c:pt>
              </c:strCache>
            </c:strRef>
          </c:cat>
          <c:val>
            <c:numRef>
              <c:f>'PROMEP-SNI '!$AA$6:$AA$9</c:f>
              <c:numCache>
                <c:formatCode>0%</c:formatCode>
                <c:ptCount val="4"/>
                <c:pt idx="0">
                  <c:v>0.47619047619047616</c:v>
                </c:pt>
                <c:pt idx="1">
                  <c:v>0.7142857142857143</c:v>
                </c:pt>
                <c:pt idx="2">
                  <c:v>0.70967741935483875</c:v>
                </c:pt>
                <c:pt idx="3">
                  <c:v>0.64383561643835618</c:v>
                </c:pt>
              </c:numCache>
            </c:numRef>
          </c:val>
          <c:shape val="cylinder"/>
          <c:extLst>
            <c:ext xmlns:c16="http://schemas.microsoft.com/office/drawing/2014/chart" uri="{C3380CC4-5D6E-409C-BE32-E72D297353CC}">
              <c16:uniqueId val="{00000000-7F84-438C-AE10-453E20A812C2}"/>
            </c:ext>
          </c:extLst>
        </c:ser>
        <c:dLbls>
          <c:showLegendKey val="0"/>
          <c:showVal val="0"/>
          <c:showCatName val="0"/>
          <c:showSerName val="0"/>
          <c:showPercent val="0"/>
          <c:showBubbleSize val="0"/>
        </c:dLbls>
        <c:gapWidth val="219"/>
        <c:shape val="box"/>
        <c:axId val="-1358414576"/>
        <c:axId val="-1358412400"/>
        <c:axId val="0"/>
      </c:bar3DChart>
      <c:catAx>
        <c:axId val="-135841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58412400"/>
        <c:crosses val="autoZero"/>
        <c:auto val="1"/>
        <c:lblAlgn val="ctr"/>
        <c:lblOffset val="100"/>
        <c:noMultiLvlLbl val="0"/>
      </c:catAx>
      <c:valAx>
        <c:axId val="-13584124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58414576"/>
        <c:crosses val="autoZero"/>
        <c:crossBetween val="between"/>
      </c:valAx>
      <c:spPr>
        <a:noFill/>
        <a:ln>
          <a:noFill/>
        </a:ln>
        <a:effectLst/>
      </c:spPr>
    </c:plotArea>
    <c:legend>
      <c:legendPos val="b"/>
      <c:layout>
        <c:manualLayout>
          <c:xMode val="edge"/>
          <c:yMode val="edge"/>
          <c:x val="0.15129931860294524"/>
          <c:y val="8.3708442694663182E-2"/>
          <c:w val="0.32278444192860378"/>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userShapes r:id="rId4"/>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sz="1200" b="1"/>
              <a:t>PROYECTOS</a:t>
            </a:r>
            <a:r>
              <a:rPr lang="es-MX" sz="1200" b="1" baseline="0"/>
              <a:t> DE INVESTIGACIÓN UAM-L</a:t>
            </a:r>
            <a:endParaRPr lang="es-MX" sz="1200" b="1"/>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'Proys Inv'!$T$5</c:f>
              <c:strCache>
                <c:ptCount val="1"/>
                <c:pt idx="0">
                  <c:v>DCBI</c:v>
                </c:pt>
              </c:strCache>
            </c:strRef>
          </c:tx>
          <c:spPr>
            <a:solidFill>
              <a:schemeClr val="accent1"/>
            </a:solidFill>
            <a:ln>
              <a:noFill/>
            </a:ln>
            <a:effectLst/>
            <a:sp3d/>
          </c:spPr>
          <c:invertIfNegative val="0"/>
          <c:cat>
            <c:numRef>
              <c:f>'Proys Inv'!$U$4:$AC$4</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'Proys Inv'!$U$5:$AC$5</c:f>
              <c:numCache>
                <c:formatCode>General</c:formatCode>
                <c:ptCount val="9"/>
                <c:pt idx="0">
                  <c:v>15</c:v>
                </c:pt>
                <c:pt idx="1">
                  <c:v>15</c:v>
                </c:pt>
                <c:pt idx="2">
                  <c:v>16</c:v>
                </c:pt>
                <c:pt idx="3">
                  <c:v>10</c:v>
                </c:pt>
                <c:pt idx="4">
                  <c:v>7</c:v>
                </c:pt>
                <c:pt idx="5">
                  <c:v>10</c:v>
                </c:pt>
                <c:pt idx="6">
                  <c:v>10</c:v>
                </c:pt>
                <c:pt idx="7">
                  <c:v>10</c:v>
                </c:pt>
                <c:pt idx="8">
                  <c:v>11</c:v>
                </c:pt>
              </c:numCache>
            </c:numRef>
          </c:val>
          <c:shape val="cylinder"/>
          <c:extLst>
            <c:ext xmlns:c16="http://schemas.microsoft.com/office/drawing/2014/chart" uri="{C3380CC4-5D6E-409C-BE32-E72D297353CC}">
              <c16:uniqueId val="{00000000-4A63-42AF-841A-AAAD21257036}"/>
            </c:ext>
          </c:extLst>
        </c:ser>
        <c:ser>
          <c:idx val="1"/>
          <c:order val="1"/>
          <c:tx>
            <c:strRef>
              <c:f>'Proys Inv'!$T$6</c:f>
              <c:strCache>
                <c:ptCount val="1"/>
                <c:pt idx="0">
                  <c:v>DCBS</c:v>
                </c:pt>
              </c:strCache>
            </c:strRef>
          </c:tx>
          <c:spPr>
            <a:solidFill>
              <a:srgbClr val="E27ADD"/>
            </a:solidFill>
            <a:ln>
              <a:noFill/>
            </a:ln>
            <a:effectLst/>
            <a:sp3d/>
          </c:spPr>
          <c:invertIfNegative val="0"/>
          <c:cat>
            <c:numRef>
              <c:f>'Proys Inv'!$U$4:$AC$4</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'Proys Inv'!$U$6:$AC$6</c:f>
              <c:numCache>
                <c:formatCode>General</c:formatCode>
                <c:ptCount val="9"/>
                <c:pt idx="0">
                  <c:v>2</c:v>
                </c:pt>
                <c:pt idx="1">
                  <c:v>13</c:v>
                </c:pt>
                <c:pt idx="2">
                  <c:v>19</c:v>
                </c:pt>
                <c:pt idx="3">
                  <c:v>19</c:v>
                </c:pt>
                <c:pt idx="4">
                  <c:v>15</c:v>
                </c:pt>
                <c:pt idx="5">
                  <c:v>15</c:v>
                </c:pt>
                <c:pt idx="6">
                  <c:v>16</c:v>
                </c:pt>
                <c:pt idx="7">
                  <c:v>15</c:v>
                </c:pt>
                <c:pt idx="8">
                  <c:v>20</c:v>
                </c:pt>
              </c:numCache>
            </c:numRef>
          </c:val>
          <c:shape val="cylinder"/>
          <c:extLst>
            <c:ext xmlns:c16="http://schemas.microsoft.com/office/drawing/2014/chart" uri="{C3380CC4-5D6E-409C-BE32-E72D297353CC}">
              <c16:uniqueId val="{00000001-4A63-42AF-841A-AAAD21257036}"/>
            </c:ext>
          </c:extLst>
        </c:ser>
        <c:ser>
          <c:idx val="2"/>
          <c:order val="2"/>
          <c:tx>
            <c:strRef>
              <c:f>'Proys Inv'!$T$7</c:f>
              <c:strCache>
                <c:ptCount val="1"/>
                <c:pt idx="0">
                  <c:v>DCSH</c:v>
                </c:pt>
              </c:strCache>
            </c:strRef>
          </c:tx>
          <c:spPr>
            <a:solidFill>
              <a:srgbClr val="F08200"/>
            </a:solidFill>
            <a:ln>
              <a:noFill/>
            </a:ln>
            <a:effectLst/>
            <a:sp3d/>
          </c:spPr>
          <c:invertIfNegative val="0"/>
          <c:cat>
            <c:numRef>
              <c:f>'Proys Inv'!$U$4:$AC$4</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'Proys Inv'!$U$7:$AC$7</c:f>
              <c:numCache>
                <c:formatCode>General</c:formatCode>
                <c:ptCount val="9"/>
                <c:pt idx="0">
                  <c:v>0</c:v>
                </c:pt>
                <c:pt idx="1">
                  <c:v>0</c:v>
                </c:pt>
                <c:pt idx="2">
                  <c:v>3</c:v>
                </c:pt>
                <c:pt idx="3">
                  <c:v>13</c:v>
                </c:pt>
                <c:pt idx="4">
                  <c:v>31</c:v>
                </c:pt>
                <c:pt idx="5">
                  <c:v>29</c:v>
                </c:pt>
                <c:pt idx="6">
                  <c:v>14</c:v>
                </c:pt>
                <c:pt idx="7">
                  <c:v>17</c:v>
                </c:pt>
                <c:pt idx="8">
                  <c:v>40</c:v>
                </c:pt>
              </c:numCache>
            </c:numRef>
          </c:val>
          <c:shape val="cylinder"/>
          <c:extLst>
            <c:ext xmlns:c16="http://schemas.microsoft.com/office/drawing/2014/chart" uri="{C3380CC4-5D6E-409C-BE32-E72D297353CC}">
              <c16:uniqueId val="{00000002-4A63-42AF-841A-AAAD21257036}"/>
            </c:ext>
          </c:extLst>
        </c:ser>
        <c:dLbls>
          <c:showLegendKey val="0"/>
          <c:showVal val="0"/>
          <c:showCatName val="0"/>
          <c:showSerName val="0"/>
          <c:showPercent val="0"/>
          <c:showBubbleSize val="0"/>
        </c:dLbls>
        <c:gapWidth val="219"/>
        <c:shape val="box"/>
        <c:axId val="-1358418928"/>
        <c:axId val="-1358415664"/>
        <c:axId val="0"/>
      </c:bar3DChart>
      <c:catAx>
        <c:axId val="-135841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8415664"/>
        <c:crosses val="autoZero"/>
        <c:auto val="1"/>
        <c:lblAlgn val="ctr"/>
        <c:lblOffset val="100"/>
        <c:noMultiLvlLbl val="0"/>
      </c:catAx>
      <c:valAx>
        <c:axId val="-1358415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8418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5.0804070543813605E-2"/>
          <c:y val="8.2958223972003503E-2"/>
          <c:w val="0.89605267762582308"/>
          <c:h val="0.7308628608923885"/>
        </c:manualLayout>
      </c:layout>
      <c:pie3DChart>
        <c:varyColors val="1"/>
        <c:dLbls>
          <c:showLegendKey val="0"/>
          <c:showVal val="0"/>
          <c:showCatName val="0"/>
          <c:showSerName val="0"/>
          <c:showPercent val="0"/>
          <c:showBubbleSize val="0"/>
          <c:showLeaderLines val="0"/>
        </c:dLbls>
      </c:pie3DChart>
      <c:spPr>
        <a:noFill/>
        <a:ln>
          <a:noFill/>
        </a:ln>
      </c:spPr>
    </c:plotArea>
    <c:legend>
      <c:legendPos val="b"/>
      <c:layout>
        <c:manualLayout>
          <c:xMode val="edge"/>
          <c:yMode val="edge"/>
          <c:x val="0.20510433070866141"/>
          <c:y val="0.86998651210265388"/>
          <c:w val="0.65090223097112865"/>
          <c:h val="0.10223571011956839"/>
        </c:manualLayout>
      </c:layout>
      <c:overlay val="0"/>
      <c:txPr>
        <a:bodyPr/>
        <a:lstStyle/>
        <a:p>
          <a:pPr rtl="0">
            <a:defRPr sz="1100"/>
          </a:pPr>
          <a:endParaRPr lang="es-MX"/>
        </a:p>
      </c:txPr>
    </c:legend>
    <c:plotVisOnly val="1"/>
    <c:dispBlanksAs val="gap"/>
    <c:showDLblsOverMax val="0"/>
  </c:chart>
  <c:spPr>
    <a:noFill/>
    <a:ln>
      <a:noFill/>
    </a:ln>
  </c:sp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Ingresos por apoyos externos</a:t>
            </a:r>
            <a:r>
              <a:rPr lang="es-MX" baseline="0"/>
              <a:t> (UMA-L)</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stacked"/>
        <c:varyColors val="0"/>
        <c:ser>
          <c:idx val="0"/>
          <c:order val="0"/>
          <c:tx>
            <c:strRef>
              <c:f>'Recursos Ext'!$J$3</c:f>
              <c:strCache>
                <c:ptCount val="1"/>
                <c:pt idx="0">
                  <c:v>CONACyT</c:v>
                </c:pt>
              </c:strCache>
            </c:strRef>
          </c:tx>
          <c:spPr>
            <a:solidFill>
              <a:schemeClr val="accent1"/>
            </a:solidFill>
            <a:ln>
              <a:noFill/>
            </a:ln>
            <a:effectLst/>
          </c:spPr>
          <c:invertIfNegative val="0"/>
          <c:cat>
            <c:multiLvlStrRef>
              <c:f>'Recursos Ext'!$H$4:$I$48</c:f>
              <c:multiLvlStrCache>
                <c:ptCount val="44"/>
                <c:lvl>
                  <c:pt idx="0">
                    <c:v>DCBI</c:v>
                  </c:pt>
                  <c:pt idx="1">
                    <c:v>DCBS</c:v>
                  </c:pt>
                  <c:pt idx="2">
                    <c:v>DCSH</c:v>
                  </c:pt>
                  <c:pt idx="3">
                    <c:v>Rectoría</c:v>
                  </c:pt>
                  <c:pt idx="5">
                    <c:v>DCBI</c:v>
                  </c:pt>
                  <c:pt idx="6">
                    <c:v>DCBS</c:v>
                  </c:pt>
                  <c:pt idx="7">
                    <c:v>DCSH</c:v>
                  </c:pt>
                  <c:pt idx="8">
                    <c:v>Rectoría</c:v>
                  </c:pt>
                  <c:pt idx="10">
                    <c:v>DCBI</c:v>
                  </c:pt>
                  <c:pt idx="11">
                    <c:v>DCBS</c:v>
                  </c:pt>
                  <c:pt idx="12">
                    <c:v>DCSH</c:v>
                  </c:pt>
                  <c:pt idx="13">
                    <c:v>Rectoría</c:v>
                  </c:pt>
                  <c:pt idx="15">
                    <c:v>DCBI</c:v>
                  </c:pt>
                  <c:pt idx="16">
                    <c:v>DCBS</c:v>
                  </c:pt>
                  <c:pt idx="17">
                    <c:v>DCSH</c:v>
                  </c:pt>
                  <c:pt idx="18">
                    <c:v>Rectoría</c:v>
                  </c:pt>
                  <c:pt idx="20">
                    <c:v>DCBI</c:v>
                  </c:pt>
                  <c:pt idx="21">
                    <c:v>DCBS</c:v>
                  </c:pt>
                  <c:pt idx="22">
                    <c:v>DCSH</c:v>
                  </c:pt>
                  <c:pt idx="23">
                    <c:v>Rectoría</c:v>
                  </c:pt>
                  <c:pt idx="25">
                    <c:v>DCBI</c:v>
                  </c:pt>
                  <c:pt idx="26">
                    <c:v>DCBS</c:v>
                  </c:pt>
                  <c:pt idx="27">
                    <c:v>DCSH</c:v>
                  </c:pt>
                  <c:pt idx="28">
                    <c:v>Rectoría</c:v>
                  </c:pt>
                  <c:pt idx="30">
                    <c:v>DCBI</c:v>
                  </c:pt>
                  <c:pt idx="31">
                    <c:v>DCBS</c:v>
                  </c:pt>
                  <c:pt idx="32">
                    <c:v>DCSH</c:v>
                  </c:pt>
                  <c:pt idx="33">
                    <c:v>Rectoría</c:v>
                  </c:pt>
                  <c:pt idx="35">
                    <c:v>DCBI</c:v>
                  </c:pt>
                  <c:pt idx="36">
                    <c:v>DCBS</c:v>
                  </c:pt>
                  <c:pt idx="37">
                    <c:v>DCSH</c:v>
                  </c:pt>
                  <c:pt idx="38">
                    <c:v>Rectoría</c:v>
                  </c:pt>
                  <c:pt idx="40">
                    <c:v>DCBI</c:v>
                  </c:pt>
                  <c:pt idx="41">
                    <c:v>DCBS</c:v>
                  </c:pt>
                  <c:pt idx="42">
                    <c:v>DCSH</c:v>
                  </c:pt>
                  <c:pt idx="43">
                    <c:v>Rectoría</c:v>
                  </c:pt>
                </c:lvl>
                <c:lvl>
                  <c:pt idx="0">
                    <c:v>2020</c:v>
                  </c:pt>
                  <c:pt idx="5">
                    <c:v>2019</c:v>
                  </c:pt>
                  <c:pt idx="10">
                    <c:v>2018</c:v>
                  </c:pt>
                  <c:pt idx="15">
                    <c:v>2017</c:v>
                  </c:pt>
                  <c:pt idx="20">
                    <c:v>2016</c:v>
                  </c:pt>
                  <c:pt idx="25">
                    <c:v>2015</c:v>
                  </c:pt>
                  <c:pt idx="30">
                    <c:v>2014</c:v>
                  </c:pt>
                  <c:pt idx="35">
                    <c:v>2013</c:v>
                  </c:pt>
                  <c:pt idx="40">
                    <c:v>2012</c:v>
                  </c:pt>
                </c:lvl>
              </c:multiLvlStrCache>
            </c:multiLvlStrRef>
          </c:cat>
          <c:val>
            <c:numRef>
              <c:f>'Recursos Ext'!$J$4:$J$48</c:f>
              <c:numCache>
                <c:formatCode>_-"$"* #,##0_-;\-"$"* #,##0_-;_-"$"* "-"??_-;_-@_-</c:formatCode>
                <c:ptCount val="45"/>
                <c:pt idx="0">
                  <c:v>100000</c:v>
                </c:pt>
                <c:pt idx="1">
                  <c:v>0</c:v>
                </c:pt>
                <c:pt idx="2">
                  <c:v>0</c:v>
                </c:pt>
                <c:pt idx="3">
                  <c:v>0</c:v>
                </c:pt>
                <c:pt idx="5">
                  <c:v>0</c:v>
                </c:pt>
                <c:pt idx="6">
                  <c:v>805470</c:v>
                </c:pt>
                <c:pt idx="7">
                  <c:v>0</c:v>
                </c:pt>
                <c:pt idx="8">
                  <c:v>0</c:v>
                </c:pt>
                <c:pt idx="10">
                  <c:v>0</c:v>
                </c:pt>
                <c:pt idx="11">
                  <c:v>1278056</c:v>
                </c:pt>
                <c:pt idx="12">
                  <c:v>2650000</c:v>
                </c:pt>
                <c:pt idx="13">
                  <c:v>0</c:v>
                </c:pt>
                <c:pt idx="15">
                  <c:v>0</c:v>
                </c:pt>
                <c:pt idx="16">
                  <c:v>0</c:v>
                </c:pt>
                <c:pt idx="17">
                  <c:v>0</c:v>
                </c:pt>
                <c:pt idx="18">
                  <c:v>0</c:v>
                </c:pt>
                <c:pt idx="20">
                  <c:v>0</c:v>
                </c:pt>
                <c:pt idx="21">
                  <c:v>0</c:v>
                </c:pt>
                <c:pt idx="22">
                  <c:v>0</c:v>
                </c:pt>
                <c:pt idx="23">
                  <c:v>0</c:v>
                </c:pt>
                <c:pt idx="25">
                  <c:v>0</c:v>
                </c:pt>
                <c:pt idx="26">
                  <c:v>384169.98</c:v>
                </c:pt>
                <c:pt idx="27">
                  <c:v>0</c:v>
                </c:pt>
                <c:pt idx="28">
                  <c:v>8880402.0399999991</c:v>
                </c:pt>
                <c:pt idx="31">
                  <c:v>1714698</c:v>
                </c:pt>
                <c:pt idx="32">
                  <c:v>210000</c:v>
                </c:pt>
                <c:pt idx="36">
                  <c:v>923719.05</c:v>
                </c:pt>
                <c:pt idx="38">
                  <c:v>211200</c:v>
                </c:pt>
                <c:pt idx="40">
                  <c:v>0</c:v>
                </c:pt>
                <c:pt idx="41">
                  <c:v>308290</c:v>
                </c:pt>
                <c:pt idx="42">
                  <c:v>0</c:v>
                </c:pt>
              </c:numCache>
            </c:numRef>
          </c:val>
          <c:extLst>
            <c:ext xmlns:c16="http://schemas.microsoft.com/office/drawing/2014/chart" uri="{C3380CC4-5D6E-409C-BE32-E72D297353CC}">
              <c16:uniqueId val="{00000000-A43F-4C25-815C-56DE73CC203F}"/>
            </c:ext>
          </c:extLst>
        </c:ser>
        <c:ser>
          <c:idx val="1"/>
          <c:order val="1"/>
          <c:tx>
            <c:strRef>
              <c:f>'Recursos Ext'!$K$3</c:f>
              <c:strCache>
                <c:ptCount val="1"/>
                <c:pt idx="0">
                  <c:v>SEP</c:v>
                </c:pt>
              </c:strCache>
            </c:strRef>
          </c:tx>
          <c:spPr>
            <a:solidFill>
              <a:schemeClr val="accent2"/>
            </a:solidFill>
            <a:ln>
              <a:noFill/>
            </a:ln>
            <a:effectLst/>
          </c:spPr>
          <c:invertIfNegative val="0"/>
          <c:cat>
            <c:multiLvlStrRef>
              <c:f>'Recursos Ext'!$H$4:$I$48</c:f>
              <c:multiLvlStrCache>
                <c:ptCount val="44"/>
                <c:lvl>
                  <c:pt idx="0">
                    <c:v>DCBI</c:v>
                  </c:pt>
                  <c:pt idx="1">
                    <c:v>DCBS</c:v>
                  </c:pt>
                  <c:pt idx="2">
                    <c:v>DCSH</c:v>
                  </c:pt>
                  <c:pt idx="3">
                    <c:v>Rectoría</c:v>
                  </c:pt>
                  <c:pt idx="5">
                    <c:v>DCBI</c:v>
                  </c:pt>
                  <c:pt idx="6">
                    <c:v>DCBS</c:v>
                  </c:pt>
                  <c:pt idx="7">
                    <c:v>DCSH</c:v>
                  </c:pt>
                  <c:pt idx="8">
                    <c:v>Rectoría</c:v>
                  </c:pt>
                  <c:pt idx="10">
                    <c:v>DCBI</c:v>
                  </c:pt>
                  <c:pt idx="11">
                    <c:v>DCBS</c:v>
                  </c:pt>
                  <c:pt idx="12">
                    <c:v>DCSH</c:v>
                  </c:pt>
                  <c:pt idx="13">
                    <c:v>Rectoría</c:v>
                  </c:pt>
                  <c:pt idx="15">
                    <c:v>DCBI</c:v>
                  </c:pt>
                  <c:pt idx="16">
                    <c:v>DCBS</c:v>
                  </c:pt>
                  <c:pt idx="17">
                    <c:v>DCSH</c:v>
                  </c:pt>
                  <c:pt idx="18">
                    <c:v>Rectoría</c:v>
                  </c:pt>
                  <c:pt idx="20">
                    <c:v>DCBI</c:v>
                  </c:pt>
                  <c:pt idx="21">
                    <c:v>DCBS</c:v>
                  </c:pt>
                  <c:pt idx="22">
                    <c:v>DCSH</c:v>
                  </c:pt>
                  <c:pt idx="23">
                    <c:v>Rectoría</c:v>
                  </c:pt>
                  <c:pt idx="25">
                    <c:v>DCBI</c:v>
                  </c:pt>
                  <c:pt idx="26">
                    <c:v>DCBS</c:v>
                  </c:pt>
                  <c:pt idx="27">
                    <c:v>DCSH</c:v>
                  </c:pt>
                  <c:pt idx="28">
                    <c:v>Rectoría</c:v>
                  </c:pt>
                  <c:pt idx="30">
                    <c:v>DCBI</c:v>
                  </c:pt>
                  <c:pt idx="31">
                    <c:v>DCBS</c:v>
                  </c:pt>
                  <c:pt idx="32">
                    <c:v>DCSH</c:v>
                  </c:pt>
                  <c:pt idx="33">
                    <c:v>Rectoría</c:v>
                  </c:pt>
                  <c:pt idx="35">
                    <c:v>DCBI</c:v>
                  </c:pt>
                  <c:pt idx="36">
                    <c:v>DCBS</c:v>
                  </c:pt>
                  <c:pt idx="37">
                    <c:v>DCSH</c:v>
                  </c:pt>
                  <c:pt idx="38">
                    <c:v>Rectoría</c:v>
                  </c:pt>
                  <c:pt idx="40">
                    <c:v>DCBI</c:v>
                  </c:pt>
                  <c:pt idx="41">
                    <c:v>DCBS</c:v>
                  </c:pt>
                  <c:pt idx="42">
                    <c:v>DCSH</c:v>
                  </c:pt>
                  <c:pt idx="43">
                    <c:v>Rectoría</c:v>
                  </c:pt>
                </c:lvl>
                <c:lvl>
                  <c:pt idx="0">
                    <c:v>2020</c:v>
                  </c:pt>
                  <c:pt idx="5">
                    <c:v>2019</c:v>
                  </c:pt>
                  <c:pt idx="10">
                    <c:v>2018</c:v>
                  </c:pt>
                  <c:pt idx="15">
                    <c:v>2017</c:v>
                  </c:pt>
                  <c:pt idx="20">
                    <c:v>2016</c:v>
                  </c:pt>
                  <c:pt idx="25">
                    <c:v>2015</c:v>
                  </c:pt>
                  <c:pt idx="30">
                    <c:v>2014</c:v>
                  </c:pt>
                  <c:pt idx="35">
                    <c:v>2013</c:v>
                  </c:pt>
                  <c:pt idx="40">
                    <c:v>2012</c:v>
                  </c:pt>
                </c:lvl>
              </c:multiLvlStrCache>
            </c:multiLvlStrRef>
          </c:cat>
          <c:val>
            <c:numRef>
              <c:f>'Recursos Ext'!$K$4:$K$48</c:f>
              <c:numCache>
                <c:formatCode>_-"$"* #,##0_-;\-"$"* #,##0_-;_-"$"* "-"??_-;_-@_-</c:formatCode>
                <c:ptCount val="45"/>
                <c:pt idx="0">
                  <c:v>0</c:v>
                </c:pt>
                <c:pt idx="1">
                  <c:v>484000</c:v>
                </c:pt>
                <c:pt idx="2">
                  <c:v>60000</c:v>
                </c:pt>
                <c:pt idx="3">
                  <c:v>0</c:v>
                </c:pt>
                <c:pt idx="5">
                  <c:v>852820</c:v>
                </c:pt>
                <c:pt idx="6">
                  <c:v>504000</c:v>
                </c:pt>
                <c:pt idx="7">
                  <c:v>126000</c:v>
                </c:pt>
                <c:pt idx="8">
                  <c:v>0</c:v>
                </c:pt>
                <c:pt idx="10">
                  <c:v>1004806</c:v>
                </c:pt>
                <c:pt idx="11">
                  <c:v>334507</c:v>
                </c:pt>
                <c:pt idx="12">
                  <c:v>165261</c:v>
                </c:pt>
                <c:pt idx="13">
                  <c:v>0</c:v>
                </c:pt>
                <c:pt idx="15">
                  <c:v>70000</c:v>
                </c:pt>
                <c:pt idx="16">
                  <c:v>651539</c:v>
                </c:pt>
                <c:pt idx="17">
                  <c:v>1086078</c:v>
                </c:pt>
                <c:pt idx="18">
                  <c:v>0</c:v>
                </c:pt>
                <c:pt idx="20">
                  <c:v>870000</c:v>
                </c:pt>
                <c:pt idx="21">
                  <c:v>312000</c:v>
                </c:pt>
                <c:pt idx="22">
                  <c:v>2285640</c:v>
                </c:pt>
                <c:pt idx="23">
                  <c:v>0</c:v>
                </c:pt>
                <c:pt idx="25">
                  <c:v>40000</c:v>
                </c:pt>
                <c:pt idx="26">
                  <c:v>450087</c:v>
                </c:pt>
                <c:pt idx="27">
                  <c:v>0</c:v>
                </c:pt>
                <c:pt idx="28">
                  <c:v>0</c:v>
                </c:pt>
                <c:pt idx="30">
                  <c:v>80000</c:v>
                </c:pt>
                <c:pt idx="32">
                  <c:v>784561</c:v>
                </c:pt>
                <c:pt idx="40">
                  <c:v>3828750</c:v>
                </c:pt>
                <c:pt idx="41">
                  <c:v>2928750</c:v>
                </c:pt>
                <c:pt idx="42">
                  <c:v>1934750</c:v>
                </c:pt>
              </c:numCache>
            </c:numRef>
          </c:val>
          <c:extLst>
            <c:ext xmlns:c16="http://schemas.microsoft.com/office/drawing/2014/chart" uri="{C3380CC4-5D6E-409C-BE32-E72D297353CC}">
              <c16:uniqueId val="{00000001-A43F-4C25-815C-56DE73CC203F}"/>
            </c:ext>
          </c:extLst>
        </c:ser>
        <c:ser>
          <c:idx val="2"/>
          <c:order val="2"/>
          <c:tx>
            <c:strRef>
              <c:f>'Recursos Ext'!$L$3</c:f>
              <c:strCache>
                <c:ptCount val="1"/>
                <c:pt idx="0">
                  <c:v>Convenios</c:v>
                </c:pt>
              </c:strCache>
            </c:strRef>
          </c:tx>
          <c:spPr>
            <a:solidFill>
              <a:schemeClr val="accent3"/>
            </a:solidFill>
            <a:ln>
              <a:noFill/>
            </a:ln>
            <a:effectLst/>
          </c:spPr>
          <c:invertIfNegative val="0"/>
          <c:cat>
            <c:multiLvlStrRef>
              <c:f>'Recursos Ext'!$H$4:$I$48</c:f>
              <c:multiLvlStrCache>
                <c:ptCount val="44"/>
                <c:lvl>
                  <c:pt idx="0">
                    <c:v>DCBI</c:v>
                  </c:pt>
                  <c:pt idx="1">
                    <c:v>DCBS</c:v>
                  </c:pt>
                  <c:pt idx="2">
                    <c:v>DCSH</c:v>
                  </c:pt>
                  <c:pt idx="3">
                    <c:v>Rectoría</c:v>
                  </c:pt>
                  <c:pt idx="5">
                    <c:v>DCBI</c:v>
                  </c:pt>
                  <c:pt idx="6">
                    <c:v>DCBS</c:v>
                  </c:pt>
                  <c:pt idx="7">
                    <c:v>DCSH</c:v>
                  </c:pt>
                  <c:pt idx="8">
                    <c:v>Rectoría</c:v>
                  </c:pt>
                  <c:pt idx="10">
                    <c:v>DCBI</c:v>
                  </c:pt>
                  <c:pt idx="11">
                    <c:v>DCBS</c:v>
                  </c:pt>
                  <c:pt idx="12">
                    <c:v>DCSH</c:v>
                  </c:pt>
                  <c:pt idx="13">
                    <c:v>Rectoría</c:v>
                  </c:pt>
                  <c:pt idx="15">
                    <c:v>DCBI</c:v>
                  </c:pt>
                  <c:pt idx="16">
                    <c:v>DCBS</c:v>
                  </c:pt>
                  <c:pt idx="17">
                    <c:v>DCSH</c:v>
                  </c:pt>
                  <c:pt idx="18">
                    <c:v>Rectoría</c:v>
                  </c:pt>
                  <c:pt idx="20">
                    <c:v>DCBI</c:v>
                  </c:pt>
                  <c:pt idx="21">
                    <c:v>DCBS</c:v>
                  </c:pt>
                  <c:pt idx="22">
                    <c:v>DCSH</c:v>
                  </c:pt>
                  <c:pt idx="23">
                    <c:v>Rectoría</c:v>
                  </c:pt>
                  <c:pt idx="25">
                    <c:v>DCBI</c:v>
                  </c:pt>
                  <c:pt idx="26">
                    <c:v>DCBS</c:v>
                  </c:pt>
                  <c:pt idx="27">
                    <c:v>DCSH</c:v>
                  </c:pt>
                  <c:pt idx="28">
                    <c:v>Rectoría</c:v>
                  </c:pt>
                  <c:pt idx="30">
                    <c:v>DCBI</c:v>
                  </c:pt>
                  <c:pt idx="31">
                    <c:v>DCBS</c:v>
                  </c:pt>
                  <c:pt idx="32">
                    <c:v>DCSH</c:v>
                  </c:pt>
                  <c:pt idx="33">
                    <c:v>Rectoría</c:v>
                  </c:pt>
                  <c:pt idx="35">
                    <c:v>DCBI</c:v>
                  </c:pt>
                  <c:pt idx="36">
                    <c:v>DCBS</c:v>
                  </c:pt>
                  <c:pt idx="37">
                    <c:v>DCSH</c:v>
                  </c:pt>
                  <c:pt idx="38">
                    <c:v>Rectoría</c:v>
                  </c:pt>
                  <c:pt idx="40">
                    <c:v>DCBI</c:v>
                  </c:pt>
                  <c:pt idx="41">
                    <c:v>DCBS</c:v>
                  </c:pt>
                  <c:pt idx="42">
                    <c:v>DCSH</c:v>
                  </c:pt>
                  <c:pt idx="43">
                    <c:v>Rectoría</c:v>
                  </c:pt>
                </c:lvl>
                <c:lvl>
                  <c:pt idx="0">
                    <c:v>2020</c:v>
                  </c:pt>
                  <c:pt idx="5">
                    <c:v>2019</c:v>
                  </c:pt>
                  <c:pt idx="10">
                    <c:v>2018</c:v>
                  </c:pt>
                  <c:pt idx="15">
                    <c:v>2017</c:v>
                  </c:pt>
                  <c:pt idx="20">
                    <c:v>2016</c:v>
                  </c:pt>
                  <c:pt idx="25">
                    <c:v>2015</c:v>
                  </c:pt>
                  <c:pt idx="30">
                    <c:v>2014</c:v>
                  </c:pt>
                  <c:pt idx="35">
                    <c:v>2013</c:v>
                  </c:pt>
                  <c:pt idx="40">
                    <c:v>2012</c:v>
                  </c:pt>
                </c:lvl>
              </c:multiLvlStrCache>
            </c:multiLvlStrRef>
          </c:cat>
          <c:val>
            <c:numRef>
              <c:f>'Recursos Ext'!$L$4:$L$48</c:f>
              <c:numCache>
                <c:formatCode>_-"$"* #,##0_-;\-"$"* #,##0_-;_-"$"* "-"??_-;_-@_-</c:formatCode>
                <c:ptCount val="45"/>
                <c:pt idx="0">
                  <c:v>1360490</c:v>
                </c:pt>
                <c:pt idx="1">
                  <c:v>630000</c:v>
                </c:pt>
                <c:pt idx="2">
                  <c:v>500000</c:v>
                </c:pt>
                <c:pt idx="3">
                  <c:v>0</c:v>
                </c:pt>
                <c:pt idx="5">
                  <c:v>0</c:v>
                </c:pt>
                <c:pt idx="6">
                  <c:v>277450</c:v>
                </c:pt>
                <c:pt idx="7">
                  <c:v>410000</c:v>
                </c:pt>
                <c:pt idx="8">
                  <c:v>0</c:v>
                </c:pt>
                <c:pt idx="10">
                  <c:v>0</c:v>
                </c:pt>
                <c:pt idx="11">
                  <c:v>0</c:v>
                </c:pt>
                <c:pt idx="12">
                  <c:v>900000</c:v>
                </c:pt>
                <c:pt idx="13">
                  <c:v>0</c:v>
                </c:pt>
                <c:pt idx="15">
                  <c:v>2429998</c:v>
                </c:pt>
                <c:pt idx="16">
                  <c:v>190000</c:v>
                </c:pt>
                <c:pt idx="17">
                  <c:v>0</c:v>
                </c:pt>
                <c:pt idx="18">
                  <c:v>0</c:v>
                </c:pt>
                <c:pt idx="20">
                  <c:v>582176.43999999994</c:v>
                </c:pt>
                <c:pt idx="21">
                  <c:v>4685570</c:v>
                </c:pt>
                <c:pt idx="22">
                  <c:v>992685.47</c:v>
                </c:pt>
                <c:pt idx="23">
                  <c:v>12000000</c:v>
                </c:pt>
                <c:pt idx="25">
                  <c:v>0</c:v>
                </c:pt>
                <c:pt idx="26">
                  <c:v>283500</c:v>
                </c:pt>
                <c:pt idx="27">
                  <c:v>1053056.8500000001</c:v>
                </c:pt>
                <c:pt idx="28">
                  <c:v>17172.41</c:v>
                </c:pt>
                <c:pt idx="40">
                  <c:v>0</c:v>
                </c:pt>
                <c:pt idx="41">
                  <c:v>300142.86</c:v>
                </c:pt>
                <c:pt idx="42">
                  <c:v>0</c:v>
                </c:pt>
              </c:numCache>
            </c:numRef>
          </c:val>
          <c:extLst>
            <c:ext xmlns:c16="http://schemas.microsoft.com/office/drawing/2014/chart" uri="{C3380CC4-5D6E-409C-BE32-E72D297353CC}">
              <c16:uniqueId val="{00000002-A43F-4C25-815C-56DE73CC203F}"/>
            </c:ext>
          </c:extLst>
        </c:ser>
        <c:ser>
          <c:idx val="3"/>
          <c:order val="3"/>
          <c:tx>
            <c:strRef>
              <c:f>'Recursos Ext'!$M$3</c:f>
              <c:strCache>
                <c:ptCount val="1"/>
                <c:pt idx="0">
                  <c:v>TOTAL</c:v>
                </c:pt>
              </c:strCache>
            </c:strRef>
          </c:tx>
          <c:spPr>
            <a:solidFill>
              <a:schemeClr val="accent4"/>
            </a:solidFill>
            <a:ln>
              <a:noFill/>
            </a:ln>
            <a:effectLst/>
          </c:spPr>
          <c:invertIfNegative val="0"/>
          <c:cat>
            <c:multiLvlStrRef>
              <c:f>'Recursos Ext'!$H$4:$I$48</c:f>
              <c:multiLvlStrCache>
                <c:ptCount val="44"/>
                <c:lvl>
                  <c:pt idx="0">
                    <c:v>DCBI</c:v>
                  </c:pt>
                  <c:pt idx="1">
                    <c:v>DCBS</c:v>
                  </c:pt>
                  <c:pt idx="2">
                    <c:v>DCSH</c:v>
                  </c:pt>
                  <c:pt idx="3">
                    <c:v>Rectoría</c:v>
                  </c:pt>
                  <c:pt idx="5">
                    <c:v>DCBI</c:v>
                  </c:pt>
                  <c:pt idx="6">
                    <c:v>DCBS</c:v>
                  </c:pt>
                  <c:pt idx="7">
                    <c:v>DCSH</c:v>
                  </c:pt>
                  <c:pt idx="8">
                    <c:v>Rectoría</c:v>
                  </c:pt>
                  <c:pt idx="10">
                    <c:v>DCBI</c:v>
                  </c:pt>
                  <c:pt idx="11">
                    <c:v>DCBS</c:v>
                  </c:pt>
                  <c:pt idx="12">
                    <c:v>DCSH</c:v>
                  </c:pt>
                  <c:pt idx="13">
                    <c:v>Rectoría</c:v>
                  </c:pt>
                  <c:pt idx="15">
                    <c:v>DCBI</c:v>
                  </c:pt>
                  <c:pt idx="16">
                    <c:v>DCBS</c:v>
                  </c:pt>
                  <c:pt idx="17">
                    <c:v>DCSH</c:v>
                  </c:pt>
                  <c:pt idx="18">
                    <c:v>Rectoría</c:v>
                  </c:pt>
                  <c:pt idx="20">
                    <c:v>DCBI</c:v>
                  </c:pt>
                  <c:pt idx="21">
                    <c:v>DCBS</c:v>
                  </c:pt>
                  <c:pt idx="22">
                    <c:v>DCSH</c:v>
                  </c:pt>
                  <c:pt idx="23">
                    <c:v>Rectoría</c:v>
                  </c:pt>
                  <c:pt idx="25">
                    <c:v>DCBI</c:v>
                  </c:pt>
                  <c:pt idx="26">
                    <c:v>DCBS</c:v>
                  </c:pt>
                  <c:pt idx="27">
                    <c:v>DCSH</c:v>
                  </c:pt>
                  <c:pt idx="28">
                    <c:v>Rectoría</c:v>
                  </c:pt>
                  <c:pt idx="30">
                    <c:v>DCBI</c:v>
                  </c:pt>
                  <c:pt idx="31">
                    <c:v>DCBS</c:v>
                  </c:pt>
                  <c:pt idx="32">
                    <c:v>DCSH</c:v>
                  </c:pt>
                  <c:pt idx="33">
                    <c:v>Rectoría</c:v>
                  </c:pt>
                  <c:pt idx="35">
                    <c:v>DCBI</c:v>
                  </c:pt>
                  <c:pt idx="36">
                    <c:v>DCBS</c:v>
                  </c:pt>
                  <c:pt idx="37">
                    <c:v>DCSH</c:v>
                  </c:pt>
                  <c:pt idx="38">
                    <c:v>Rectoría</c:v>
                  </c:pt>
                  <c:pt idx="40">
                    <c:v>DCBI</c:v>
                  </c:pt>
                  <c:pt idx="41">
                    <c:v>DCBS</c:v>
                  </c:pt>
                  <c:pt idx="42">
                    <c:v>DCSH</c:v>
                  </c:pt>
                  <c:pt idx="43">
                    <c:v>Rectoría</c:v>
                  </c:pt>
                </c:lvl>
                <c:lvl>
                  <c:pt idx="0">
                    <c:v>2020</c:v>
                  </c:pt>
                  <c:pt idx="5">
                    <c:v>2019</c:v>
                  </c:pt>
                  <c:pt idx="10">
                    <c:v>2018</c:v>
                  </c:pt>
                  <c:pt idx="15">
                    <c:v>2017</c:v>
                  </c:pt>
                  <c:pt idx="20">
                    <c:v>2016</c:v>
                  </c:pt>
                  <c:pt idx="25">
                    <c:v>2015</c:v>
                  </c:pt>
                  <c:pt idx="30">
                    <c:v>2014</c:v>
                  </c:pt>
                  <c:pt idx="35">
                    <c:v>2013</c:v>
                  </c:pt>
                  <c:pt idx="40">
                    <c:v>2012</c:v>
                  </c:pt>
                </c:lvl>
              </c:multiLvlStrCache>
            </c:multiLvlStrRef>
          </c:cat>
          <c:val>
            <c:numRef>
              <c:f>'Recursos Ext'!$M$4:$M$48</c:f>
              <c:numCache>
                <c:formatCode>_-"$"* #,##0_-;\-"$"* #,##0_-;_-"$"* "-"??_-;_-@_-</c:formatCode>
                <c:ptCount val="45"/>
                <c:pt idx="0">
                  <c:v>1460490</c:v>
                </c:pt>
                <c:pt idx="1">
                  <c:v>1114000</c:v>
                </c:pt>
                <c:pt idx="2">
                  <c:v>560000</c:v>
                </c:pt>
                <c:pt idx="3">
                  <c:v>0</c:v>
                </c:pt>
                <c:pt idx="5">
                  <c:v>852820</c:v>
                </c:pt>
                <c:pt idx="6">
                  <c:v>1586920</c:v>
                </c:pt>
                <c:pt idx="7">
                  <c:v>536000</c:v>
                </c:pt>
                <c:pt idx="8">
                  <c:v>0</c:v>
                </c:pt>
                <c:pt idx="10">
                  <c:v>1004806</c:v>
                </c:pt>
                <c:pt idx="11">
                  <c:v>1612563</c:v>
                </c:pt>
                <c:pt idx="12">
                  <c:v>3715261</c:v>
                </c:pt>
                <c:pt idx="13">
                  <c:v>0</c:v>
                </c:pt>
                <c:pt idx="15">
                  <c:v>2499998</c:v>
                </c:pt>
                <c:pt idx="16">
                  <c:v>841539</c:v>
                </c:pt>
                <c:pt idx="17">
                  <c:v>1086078</c:v>
                </c:pt>
                <c:pt idx="18">
                  <c:v>0</c:v>
                </c:pt>
                <c:pt idx="20">
                  <c:v>1452176.44</c:v>
                </c:pt>
                <c:pt idx="21">
                  <c:v>4997570</c:v>
                </c:pt>
                <c:pt idx="22">
                  <c:v>3278325.4699999997</c:v>
                </c:pt>
                <c:pt idx="23">
                  <c:v>12000000</c:v>
                </c:pt>
                <c:pt idx="25">
                  <c:v>40000</c:v>
                </c:pt>
                <c:pt idx="26">
                  <c:v>1117756.98</c:v>
                </c:pt>
                <c:pt idx="27">
                  <c:v>1053056.8500000001</c:v>
                </c:pt>
                <c:pt idx="28">
                  <c:v>8897574.4499999993</c:v>
                </c:pt>
                <c:pt idx="30">
                  <c:v>80000</c:v>
                </c:pt>
                <c:pt idx="31">
                  <c:v>1714698</c:v>
                </c:pt>
                <c:pt idx="32">
                  <c:v>994561</c:v>
                </c:pt>
                <c:pt idx="36">
                  <c:v>923719.05</c:v>
                </c:pt>
                <c:pt idx="38">
                  <c:v>211200</c:v>
                </c:pt>
                <c:pt idx="40">
                  <c:v>3828750</c:v>
                </c:pt>
                <c:pt idx="41">
                  <c:v>3537182.86</c:v>
                </c:pt>
                <c:pt idx="42">
                  <c:v>1934750</c:v>
                </c:pt>
              </c:numCache>
            </c:numRef>
          </c:val>
          <c:extLst>
            <c:ext xmlns:c16="http://schemas.microsoft.com/office/drawing/2014/chart" uri="{C3380CC4-5D6E-409C-BE32-E72D297353CC}">
              <c16:uniqueId val="{00000000-51BA-41E5-BA8D-46B835431269}"/>
            </c:ext>
          </c:extLst>
        </c:ser>
        <c:dLbls>
          <c:showLegendKey val="0"/>
          <c:showVal val="0"/>
          <c:showCatName val="0"/>
          <c:showSerName val="0"/>
          <c:showPercent val="0"/>
          <c:showBubbleSize val="0"/>
        </c:dLbls>
        <c:gapWidth val="150"/>
        <c:overlap val="100"/>
        <c:axId val="-1358423280"/>
        <c:axId val="-1358417296"/>
      </c:barChart>
      <c:catAx>
        <c:axId val="-135842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8417296"/>
        <c:crosses val="autoZero"/>
        <c:auto val="1"/>
        <c:lblAlgn val="ctr"/>
        <c:lblOffset val="100"/>
        <c:noMultiLvlLbl val="0"/>
      </c:catAx>
      <c:valAx>
        <c:axId val="-13584172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842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Ingresos</a:t>
            </a:r>
            <a:r>
              <a:rPr lang="es-MX" baseline="0"/>
              <a:t> por apoyos externos (UAM-L)</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'Recursos Ext'!$O$4</c:f>
              <c:strCache>
                <c:ptCount val="1"/>
                <c:pt idx="0">
                  <c:v>2020</c:v>
                </c:pt>
              </c:strCache>
            </c:strRef>
          </c:tx>
          <c:spPr>
            <a:solidFill>
              <a:schemeClr val="accent1"/>
            </a:solidFill>
            <a:ln>
              <a:noFill/>
            </a:ln>
            <a:effectLst/>
          </c:spPr>
          <c:invertIfNegative val="0"/>
          <c:cat>
            <c:strRef>
              <c:f>'Recursos Ext'!$P$3:$S$3</c:f>
              <c:strCache>
                <c:ptCount val="4"/>
                <c:pt idx="0">
                  <c:v>CONACyT</c:v>
                </c:pt>
                <c:pt idx="1">
                  <c:v>SEP</c:v>
                </c:pt>
                <c:pt idx="2">
                  <c:v>Convenios</c:v>
                </c:pt>
                <c:pt idx="3">
                  <c:v>TOTAL</c:v>
                </c:pt>
              </c:strCache>
            </c:strRef>
          </c:cat>
          <c:val>
            <c:numRef>
              <c:f>'Recursos Ext'!$P$4:$S$4</c:f>
              <c:numCache>
                <c:formatCode>_-"$"* #,##0_-;\-"$"* #,##0_-;_-"$"* "-"??_-;_-@_-</c:formatCode>
                <c:ptCount val="4"/>
                <c:pt idx="0">
                  <c:v>100000</c:v>
                </c:pt>
                <c:pt idx="1">
                  <c:v>544000</c:v>
                </c:pt>
                <c:pt idx="2">
                  <c:v>2490490</c:v>
                </c:pt>
                <c:pt idx="3">
                  <c:v>3134490</c:v>
                </c:pt>
              </c:numCache>
            </c:numRef>
          </c:val>
          <c:extLst>
            <c:ext xmlns:c16="http://schemas.microsoft.com/office/drawing/2014/chart" uri="{C3380CC4-5D6E-409C-BE32-E72D297353CC}">
              <c16:uniqueId val="{00000000-B16A-4F0D-98AB-4BBBE093F026}"/>
            </c:ext>
          </c:extLst>
        </c:ser>
        <c:ser>
          <c:idx val="1"/>
          <c:order val="1"/>
          <c:tx>
            <c:strRef>
              <c:f>'Recursos Ext'!$O$5</c:f>
              <c:strCache>
                <c:ptCount val="1"/>
                <c:pt idx="0">
                  <c:v>2019</c:v>
                </c:pt>
              </c:strCache>
            </c:strRef>
          </c:tx>
          <c:spPr>
            <a:solidFill>
              <a:schemeClr val="accent2"/>
            </a:solidFill>
            <a:ln>
              <a:noFill/>
            </a:ln>
            <a:effectLst/>
          </c:spPr>
          <c:invertIfNegative val="0"/>
          <c:cat>
            <c:strRef>
              <c:f>'Recursos Ext'!$P$3:$S$3</c:f>
              <c:strCache>
                <c:ptCount val="4"/>
                <c:pt idx="0">
                  <c:v>CONACyT</c:v>
                </c:pt>
                <c:pt idx="1">
                  <c:v>SEP</c:v>
                </c:pt>
                <c:pt idx="2">
                  <c:v>Convenios</c:v>
                </c:pt>
                <c:pt idx="3">
                  <c:v>TOTAL</c:v>
                </c:pt>
              </c:strCache>
            </c:strRef>
          </c:cat>
          <c:val>
            <c:numRef>
              <c:f>'Recursos Ext'!$P$5:$S$5</c:f>
              <c:numCache>
                <c:formatCode>_-"$"* #,##0_-;\-"$"* #,##0_-;_-"$"* "-"??_-;_-@_-</c:formatCode>
                <c:ptCount val="4"/>
                <c:pt idx="0">
                  <c:v>805470</c:v>
                </c:pt>
                <c:pt idx="1">
                  <c:v>1482820</c:v>
                </c:pt>
                <c:pt idx="2">
                  <c:v>687450</c:v>
                </c:pt>
                <c:pt idx="3">
                  <c:v>2975740</c:v>
                </c:pt>
              </c:numCache>
            </c:numRef>
          </c:val>
          <c:extLst>
            <c:ext xmlns:c16="http://schemas.microsoft.com/office/drawing/2014/chart" uri="{C3380CC4-5D6E-409C-BE32-E72D297353CC}">
              <c16:uniqueId val="{00000001-B16A-4F0D-98AB-4BBBE093F026}"/>
            </c:ext>
          </c:extLst>
        </c:ser>
        <c:ser>
          <c:idx val="2"/>
          <c:order val="2"/>
          <c:tx>
            <c:strRef>
              <c:f>'Recursos Ext'!$O$6</c:f>
              <c:strCache>
                <c:ptCount val="1"/>
                <c:pt idx="0">
                  <c:v>2018</c:v>
                </c:pt>
              </c:strCache>
            </c:strRef>
          </c:tx>
          <c:spPr>
            <a:solidFill>
              <a:schemeClr val="accent3"/>
            </a:solidFill>
            <a:ln>
              <a:noFill/>
            </a:ln>
            <a:effectLst/>
          </c:spPr>
          <c:invertIfNegative val="0"/>
          <c:cat>
            <c:strRef>
              <c:f>'Recursos Ext'!$P$3:$S$3</c:f>
              <c:strCache>
                <c:ptCount val="4"/>
                <c:pt idx="0">
                  <c:v>CONACyT</c:v>
                </c:pt>
                <c:pt idx="1">
                  <c:v>SEP</c:v>
                </c:pt>
                <c:pt idx="2">
                  <c:v>Convenios</c:v>
                </c:pt>
                <c:pt idx="3">
                  <c:v>TOTAL</c:v>
                </c:pt>
              </c:strCache>
            </c:strRef>
          </c:cat>
          <c:val>
            <c:numRef>
              <c:f>'Recursos Ext'!$P$6:$S$6</c:f>
              <c:numCache>
                <c:formatCode>_-"$"* #,##0_-;\-"$"* #,##0_-;_-"$"* "-"??_-;_-@_-</c:formatCode>
                <c:ptCount val="4"/>
                <c:pt idx="0">
                  <c:v>3928056</c:v>
                </c:pt>
                <c:pt idx="1">
                  <c:v>1504574</c:v>
                </c:pt>
                <c:pt idx="2">
                  <c:v>900000</c:v>
                </c:pt>
                <c:pt idx="3">
                  <c:v>6332630</c:v>
                </c:pt>
              </c:numCache>
            </c:numRef>
          </c:val>
          <c:extLst>
            <c:ext xmlns:c16="http://schemas.microsoft.com/office/drawing/2014/chart" uri="{C3380CC4-5D6E-409C-BE32-E72D297353CC}">
              <c16:uniqueId val="{00000002-B16A-4F0D-98AB-4BBBE093F026}"/>
            </c:ext>
          </c:extLst>
        </c:ser>
        <c:ser>
          <c:idx val="3"/>
          <c:order val="3"/>
          <c:tx>
            <c:strRef>
              <c:f>'Recursos Ext'!$O$7</c:f>
              <c:strCache>
                <c:ptCount val="1"/>
                <c:pt idx="0">
                  <c:v>2017</c:v>
                </c:pt>
              </c:strCache>
            </c:strRef>
          </c:tx>
          <c:spPr>
            <a:solidFill>
              <a:schemeClr val="accent4"/>
            </a:solidFill>
            <a:ln>
              <a:noFill/>
            </a:ln>
            <a:effectLst/>
          </c:spPr>
          <c:invertIfNegative val="0"/>
          <c:cat>
            <c:strRef>
              <c:f>'Recursos Ext'!$P$3:$S$3</c:f>
              <c:strCache>
                <c:ptCount val="4"/>
                <c:pt idx="0">
                  <c:v>CONACyT</c:v>
                </c:pt>
                <c:pt idx="1">
                  <c:v>SEP</c:v>
                </c:pt>
                <c:pt idx="2">
                  <c:v>Convenios</c:v>
                </c:pt>
                <c:pt idx="3">
                  <c:v>TOTAL</c:v>
                </c:pt>
              </c:strCache>
            </c:strRef>
          </c:cat>
          <c:val>
            <c:numRef>
              <c:f>'Recursos Ext'!$P$7:$S$7</c:f>
              <c:numCache>
                <c:formatCode>_-"$"* #,##0_-;\-"$"* #,##0_-;_-"$"* "-"??_-;_-@_-</c:formatCode>
                <c:ptCount val="4"/>
                <c:pt idx="0">
                  <c:v>0</c:v>
                </c:pt>
                <c:pt idx="1">
                  <c:v>1807617</c:v>
                </c:pt>
                <c:pt idx="2">
                  <c:v>2619998</c:v>
                </c:pt>
                <c:pt idx="3">
                  <c:v>4427615</c:v>
                </c:pt>
              </c:numCache>
            </c:numRef>
          </c:val>
          <c:extLst>
            <c:ext xmlns:c16="http://schemas.microsoft.com/office/drawing/2014/chart" uri="{C3380CC4-5D6E-409C-BE32-E72D297353CC}">
              <c16:uniqueId val="{00000003-B16A-4F0D-98AB-4BBBE093F026}"/>
            </c:ext>
          </c:extLst>
        </c:ser>
        <c:ser>
          <c:idx val="4"/>
          <c:order val="4"/>
          <c:tx>
            <c:strRef>
              <c:f>'Recursos Ext'!$O$8</c:f>
              <c:strCache>
                <c:ptCount val="1"/>
                <c:pt idx="0">
                  <c:v>2016</c:v>
                </c:pt>
              </c:strCache>
            </c:strRef>
          </c:tx>
          <c:spPr>
            <a:solidFill>
              <a:schemeClr val="accent5"/>
            </a:solidFill>
            <a:ln>
              <a:noFill/>
            </a:ln>
            <a:effectLst/>
          </c:spPr>
          <c:invertIfNegative val="0"/>
          <c:cat>
            <c:strRef>
              <c:f>'Recursos Ext'!$P$3:$S$3</c:f>
              <c:strCache>
                <c:ptCount val="4"/>
                <c:pt idx="0">
                  <c:v>CONACyT</c:v>
                </c:pt>
                <c:pt idx="1">
                  <c:v>SEP</c:v>
                </c:pt>
                <c:pt idx="2">
                  <c:v>Convenios</c:v>
                </c:pt>
                <c:pt idx="3">
                  <c:v>TOTAL</c:v>
                </c:pt>
              </c:strCache>
            </c:strRef>
          </c:cat>
          <c:val>
            <c:numRef>
              <c:f>'Recursos Ext'!$P$8:$S$8</c:f>
              <c:numCache>
                <c:formatCode>_-"$"* #,##0_-;\-"$"* #,##0_-;_-"$"* "-"??_-;_-@_-</c:formatCode>
                <c:ptCount val="4"/>
                <c:pt idx="0">
                  <c:v>0</c:v>
                </c:pt>
                <c:pt idx="1">
                  <c:v>3467640</c:v>
                </c:pt>
                <c:pt idx="2">
                  <c:v>18260431.91</c:v>
                </c:pt>
                <c:pt idx="3">
                  <c:v>21728071.91</c:v>
                </c:pt>
              </c:numCache>
            </c:numRef>
          </c:val>
          <c:extLst>
            <c:ext xmlns:c16="http://schemas.microsoft.com/office/drawing/2014/chart" uri="{C3380CC4-5D6E-409C-BE32-E72D297353CC}">
              <c16:uniqueId val="{00000000-336C-423A-9416-9415C0BD58BC}"/>
            </c:ext>
          </c:extLst>
        </c:ser>
        <c:ser>
          <c:idx val="5"/>
          <c:order val="5"/>
          <c:tx>
            <c:strRef>
              <c:f>'Recursos Ext'!$O$9</c:f>
              <c:strCache>
                <c:ptCount val="1"/>
                <c:pt idx="0">
                  <c:v>2015</c:v>
                </c:pt>
              </c:strCache>
            </c:strRef>
          </c:tx>
          <c:spPr>
            <a:solidFill>
              <a:schemeClr val="accent6"/>
            </a:solidFill>
            <a:ln>
              <a:noFill/>
            </a:ln>
            <a:effectLst/>
          </c:spPr>
          <c:invertIfNegative val="0"/>
          <c:cat>
            <c:strRef>
              <c:f>'Recursos Ext'!$P$3:$S$3</c:f>
              <c:strCache>
                <c:ptCount val="4"/>
                <c:pt idx="0">
                  <c:v>CONACyT</c:v>
                </c:pt>
                <c:pt idx="1">
                  <c:v>SEP</c:v>
                </c:pt>
                <c:pt idx="2">
                  <c:v>Convenios</c:v>
                </c:pt>
                <c:pt idx="3">
                  <c:v>TOTAL</c:v>
                </c:pt>
              </c:strCache>
            </c:strRef>
          </c:cat>
          <c:val>
            <c:numRef>
              <c:f>'Recursos Ext'!$P$9:$S$9</c:f>
              <c:numCache>
                <c:formatCode>_-"$"* #,##0_-;\-"$"* #,##0_-;_-"$"* "-"??_-;_-@_-</c:formatCode>
                <c:ptCount val="4"/>
                <c:pt idx="0">
                  <c:v>9264572.0199999996</c:v>
                </c:pt>
                <c:pt idx="1">
                  <c:v>490087</c:v>
                </c:pt>
                <c:pt idx="2">
                  <c:v>1353729.26</c:v>
                </c:pt>
                <c:pt idx="3">
                  <c:v>11108388.279999999</c:v>
                </c:pt>
              </c:numCache>
            </c:numRef>
          </c:val>
          <c:extLst>
            <c:ext xmlns:c16="http://schemas.microsoft.com/office/drawing/2014/chart" uri="{C3380CC4-5D6E-409C-BE32-E72D297353CC}">
              <c16:uniqueId val="{00000000-4296-45C0-9BF6-F9B60F7E9F0F}"/>
            </c:ext>
          </c:extLst>
        </c:ser>
        <c:ser>
          <c:idx val="6"/>
          <c:order val="6"/>
          <c:tx>
            <c:strRef>
              <c:f>'Recursos Ext'!$O$10</c:f>
              <c:strCache>
                <c:ptCount val="1"/>
                <c:pt idx="0">
                  <c:v>2014</c:v>
                </c:pt>
              </c:strCache>
            </c:strRef>
          </c:tx>
          <c:spPr>
            <a:solidFill>
              <a:schemeClr val="accent1">
                <a:lumMod val="60000"/>
              </a:schemeClr>
            </a:solidFill>
            <a:ln>
              <a:noFill/>
            </a:ln>
            <a:effectLst/>
          </c:spPr>
          <c:invertIfNegative val="0"/>
          <c:cat>
            <c:strRef>
              <c:f>'Recursos Ext'!$P$3:$S$3</c:f>
              <c:strCache>
                <c:ptCount val="4"/>
                <c:pt idx="0">
                  <c:v>CONACyT</c:v>
                </c:pt>
                <c:pt idx="1">
                  <c:v>SEP</c:v>
                </c:pt>
                <c:pt idx="2">
                  <c:v>Convenios</c:v>
                </c:pt>
                <c:pt idx="3">
                  <c:v>TOTAL</c:v>
                </c:pt>
              </c:strCache>
            </c:strRef>
          </c:cat>
          <c:val>
            <c:numRef>
              <c:f>'Recursos Ext'!$P$10:$S$10</c:f>
              <c:numCache>
                <c:formatCode>_-"$"* #,##0_-;\-"$"* #,##0_-;_-"$"* "-"??_-;_-@_-</c:formatCode>
                <c:ptCount val="4"/>
                <c:pt idx="0">
                  <c:v>1924698</c:v>
                </c:pt>
                <c:pt idx="1">
                  <c:v>864561</c:v>
                </c:pt>
                <c:pt idx="2">
                  <c:v>0</c:v>
                </c:pt>
                <c:pt idx="3">
                  <c:v>2789259</c:v>
                </c:pt>
              </c:numCache>
            </c:numRef>
          </c:val>
          <c:extLst>
            <c:ext xmlns:c16="http://schemas.microsoft.com/office/drawing/2014/chart" uri="{C3380CC4-5D6E-409C-BE32-E72D297353CC}">
              <c16:uniqueId val="{00000000-6F17-4A02-B0A3-AC28675B7036}"/>
            </c:ext>
          </c:extLst>
        </c:ser>
        <c:ser>
          <c:idx val="7"/>
          <c:order val="7"/>
          <c:tx>
            <c:strRef>
              <c:f>'Recursos Ext'!$O$11</c:f>
              <c:strCache>
                <c:ptCount val="1"/>
                <c:pt idx="0">
                  <c:v>2013</c:v>
                </c:pt>
              </c:strCache>
            </c:strRef>
          </c:tx>
          <c:spPr>
            <a:solidFill>
              <a:schemeClr val="accent2">
                <a:lumMod val="60000"/>
              </a:schemeClr>
            </a:solidFill>
            <a:ln>
              <a:noFill/>
            </a:ln>
            <a:effectLst/>
          </c:spPr>
          <c:invertIfNegative val="0"/>
          <c:cat>
            <c:strRef>
              <c:f>'Recursos Ext'!$P$3:$S$3</c:f>
              <c:strCache>
                <c:ptCount val="4"/>
                <c:pt idx="0">
                  <c:v>CONACyT</c:v>
                </c:pt>
                <c:pt idx="1">
                  <c:v>SEP</c:v>
                </c:pt>
                <c:pt idx="2">
                  <c:v>Convenios</c:v>
                </c:pt>
                <c:pt idx="3">
                  <c:v>TOTAL</c:v>
                </c:pt>
              </c:strCache>
            </c:strRef>
          </c:cat>
          <c:val>
            <c:numRef>
              <c:f>'Recursos Ext'!$P$11:$S$11</c:f>
              <c:numCache>
                <c:formatCode>_-"$"* #,##0_-;\-"$"* #,##0_-;_-"$"* "-"??_-;_-@_-</c:formatCode>
                <c:ptCount val="4"/>
                <c:pt idx="0">
                  <c:v>1134919.05</c:v>
                </c:pt>
                <c:pt idx="1">
                  <c:v>0</c:v>
                </c:pt>
                <c:pt idx="2">
                  <c:v>0</c:v>
                </c:pt>
                <c:pt idx="3">
                  <c:v>1134919.05</c:v>
                </c:pt>
              </c:numCache>
            </c:numRef>
          </c:val>
          <c:extLst>
            <c:ext xmlns:c16="http://schemas.microsoft.com/office/drawing/2014/chart" uri="{C3380CC4-5D6E-409C-BE32-E72D297353CC}">
              <c16:uniqueId val="{00000001-9622-4B78-8C67-2377D9AC3085}"/>
            </c:ext>
          </c:extLst>
        </c:ser>
        <c:ser>
          <c:idx val="8"/>
          <c:order val="8"/>
          <c:tx>
            <c:strRef>
              <c:f>'Recursos Ext'!$O$12</c:f>
              <c:strCache>
                <c:ptCount val="1"/>
                <c:pt idx="0">
                  <c:v>2012</c:v>
                </c:pt>
              </c:strCache>
            </c:strRef>
          </c:tx>
          <c:spPr>
            <a:solidFill>
              <a:schemeClr val="accent3">
                <a:lumMod val="60000"/>
              </a:schemeClr>
            </a:solidFill>
            <a:ln>
              <a:noFill/>
            </a:ln>
            <a:effectLst/>
          </c:spPr>
          <c:invertIfNegative val="0"/>
          <c:cat>
            <c:strRef>
              <c:f>'Recursos Ext'!$P$3:$S$3</c:f>
              <c:strCache>
                <c:ptCount val="4"/>
                <c:pt idx="0">
                  <c:v>CONACyT</c:v>
                </c:pt>
                <c:pt idx="1">
                  <c:v>SEP</c:v>
                </c:pt>
                <c:pt idx="2">
                  <c:v>Convenios</c:v>
                </c:pt>
                <c:pt idx="3">
                  <c:v>TOTAL</c:v>
                </c:pt>
              </c:strCache>
            </c:strRef>
          </c:cat>
          <c:val>
            <c:numRef>
              <c:f>'Recursos Ext'!$P$12:$S$12</c:f>
              <c:numCache>
                <c:formatCode>_-"$"* #,##0_-;\-"$"* #,##0_-;_-"$"* "-"??_-;_-@_-</c:formatCode>
                <c:ptCount val="4"/>
                <c:pt idx="0">
                  <c:v>308290</c:v>
                </c:pt>
                <c:pt idx="1">
                  <c:v>8692250</c:v>
                </c:pt>
                <c:pt idx="2">
                  <c:v>300142.86</c:v>
                </c:pt>
                <c:pt idx="3">
                  <c:v>9300682.8599999994</c:v>
                </c:pt>
              </c:numCache>
            </c:numRef>
          </c:val>
          <c:extLst>
            <c:ext xmlns:c16="http://schemas.microsoft.com/office/drawing/2014/chart" uri="{C3380CC4-5D6E-409C-BE32-E72D297353CC}">
              <c16:uniqueId val="{00000002-9622-4B78-8C67-2377D9AC3085}"/>
            </c:ext>
          </c:extLst>
        </c:ser>
        <c:dLbls>
          <c:showLegendKey val="0"/>
          <c:showVal val="0"/>
          <c:showCatName val="0"/>
          <c:showSerName val="0"/>
          <c:showPercent val="0"/>
          <c:showBubbleSize val="0"/>
        </c:dLbls>
        <c:gapWidth val="219"/>
        <c:overlap val="-27"/>
        <c:axId val="-1358410768"/>
        <c:axId val="-1358424912"/>
      </c:barChart>
      <c:catAx>
        <c:axId val="-135841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8424912"/>
        <c:crosses val="autoZero"/>
        <c:auto val="1"/>
        <c:lblAlgn val="ctr"/>
        <c:lblOffset val="100"/>
        <c:noMultiLvlLbl val="0"/>
      </c:catAx>
      <c:valAx>
        <c:axId val="-13584249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8410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Ingresos por apoyos externos (UAM-L)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'Recursos Ext'!$O$3</c:f>
              <c:strCache>
                <c:ptCount val="1"/>
                <c:pt idx="0">
                  <c:v>AÑO</c:v>
                </c:pt>
              </c:strCache>
            </c:strRef>
          </c:tx>
          <c:spPr>
            <a:solidFill>
              <a:srgbClr val="9900CC"/>
            </a:solidFill>
            <a:ln>
              <a:noFill/>
            </a:ln>
            <a:effectLst/>
          </c:spPr>
          <c:invertIfNegative val="0"/>
          <c:cat>
            <c:numRef>
              <c:f>'Recursos Ext'!$O$4:$O$12</c:f>
              <c:numCache>
                <c:formatCode>General</c:formatCode>
                <c:ptCount val="9"/>
                <c:pt idx="0">
                  <c:v>2020</c:v>
                </c:pt>
                <c:pt idx="1">
                  <c:v>2019</c:v>
                </c:pt>
                <c:pt idx="2">
                  <c:v>2018</c:v>
                </c:pt>
                <c:pt idx="3">
                  <c:v>2017</c:v>
                </c:pt>
                <c:pt idx="4">
                  <c:v>2016</c:v>
                </c:pt>
                <c:pt idx="5">
                  <c:v>2015</c:v>
                </c:pt>
                <c:pt idx="6">
                  <c:v>2014</c:v>
                </c:pt>
                <c:pt idx="7">
                  <c:v>2013</c:v>
                </c:pt>
                <c:pt idx="8">
                  <c:v>2012</c:v>
                </c:pt>
              </c:numCache>
            </c:numRef>
          </c:cat>
          <c:val>
            <c:numRef>
              <c:f>'Recursos Ext'!$S$4:$S$12</c:f>
              <c:numCache>
                <c:formatCode>_-"$"* #,##0_-;\-"$"* #,##0_-;_-"$"* "-"??_-;_-@_-</c:formatCode>
                <c:ptCount val="9"/>
                <c:pt idx="0">
                  <c:v>3134490</c:v>
                </c:pt>
                <c:pt idx="1">
                  <c:v>2975740</c:v>
                </c:pt>
                <c:pt idx="2">
                  <c:v>6332630</c:v>
                </c:pt>
                <c:pt idx="3">
                  <c:v>4427615</c:v>
                </c:pt>
                <c:pt idx="4">
                  <c:v>21728071.91</c:v>
                </c:pt>
                <c:pt idx="5">
                  <c:v>11108388.279999999</c:v>
                </c:pt>
                <c:pt idx="6">
                  <c:v>2789259</c:v>
                </c:pt>
                <c:pt idx="7">
                  <c:v>1134919.05</c:v>
                </c:pt>
                <c:pt idx="8">
                  <c:v>9300682.8599999994</c:v>
                </c:pt>
              </c:numCache>
            </c:numRef>
          </c:val>
          <c:extLst>
            <c:ext xmlns:c16="http://schemas.microsoft.com/office/drawing/2014/chart" uri="{C3380CC4-5D6E-409C-BE32-E72D297353CC}">
              <c16:uniqueId val="{00000000-6D8C-429E-B7BB-013D14276CE7}"/>
            </c:ext>
          </c:extLst>
        </c:ser>
        <c:dLbls>
          <c:showLegendKey val="0"/>
          <c:showVal val="0"/>
          <c:showCatName val="0"/>
          <c:showSerName val="0"/>
          <c:showPercent val="0"/>
          <c:showBubbleSize val="0"/>
        </c:dLbls>
        <c:gapWidth val="219"/>
        <c:overlap val="-27"/>
        <c:axId val="-1358414032"/>
        <c:axId val="-1358418384"/>
      </c:barChart>
      <c:catAx>
        <c:axId val="-135841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8418384"/>
        <c:crosses val="autoZero"/>
        <c:auto val="1"/>
        <c:lblAlgn val="ctr"/>
        <c:lblOffset val="100"/>
        <c:noMultiLvlLbl val="0"/>
      </c:catAx>
      <c:valAx>
        <c:axId val="-135841838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58414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es-MX"/>
              <a:t>Acuerdos de los órganos colegiados</a:t>
            </a:r>
          </a:p>
        </c:rich>
      </c:tx>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'Sesiones de Órganos Colegia'!$B$4</c:f>
              <c:strCache>
                <c:ptCount val="1"/>
                <c:pt idx="0">
                  <c:v>2012</c:v>
                </c:pt>
              </c:strCache>
            </c:strRef>
          </c:tx>
          <c:spPr>
            <a:solidFill>
              <a:schemeClr val="accent1"/>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Colegia'!$B$13:$B$16</c:f>
              <c:numCache>
                <c:formatCode>General</c:formatCode>
                <c:ptCount val="4"/>
                <c:pt idx="0">
                  <c:v>5</c:v>
                </c:pt>
                <c:pt idx="1">
                  <c:v>21</c:v>
                </c:pt>
                <c:pt idx="2">
                  <c:v>23</c:v>
                </c:pt>
                <c:pt idx="3">
                  <c:v>20</c:v>
                </c:pt>
              </c:numCache>
            </c:numRef>
          </c:val>
          <c:shape val="cylinder"/>
          <c:extLst>
            <c:ext xmlns:c16="http://schemas.microsoft.com/office/drawing/2014/chart" uri="{C3380CC4-5D6E-409C-BE32-E72D297353CC}">
              <c16:uniqueId val="{00000000-A19B-4481-A815-91139534DA68}"/>
            </c:ext>
          </c:extLst>
        </c:ser>
        <c:ser>
          <c:idx val="1"/>
          <c:order val="1"/>
          <c:tx>
            <c:strRef>
              <c:f>'Sesiones de Órganos Colegia'!$C$4</c:f>
              <c:strCache>
                <c:ptCount val="1"/>
                <c:pt idx="0">
                  <c:v>2013</c:v>
                </c:pt>
              </c:strCache>
            </c:strRef>
          </c:tx>
          <c:spPr>
            <a:solidFill>
              <a:schemeClr val="accent2"/>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Colegia'!$C$13:$C$16</c:f>
              <c:numCache>
                <c:formatCode>General</c:formatCode>
                <c:ptCount val="4"/>
                <c:pt idx="0">
                  <c:v>31</c:v>
                </c:pt>
                <c:pt idx="1">
                  <c:v>50</c:v>
                </c:pt>
                <c:pt idx="2">
                  <c:v>56</c:v>
                </c:pt>
                <c:pt idx="3">
                  <c:v>50</c:v>
                </c:pt>
              </c:numCache>
            </c:numRef>
          </c:val>
          <c:shape val="cylinder"/>
          <c:extLst>
            <c:ext xmlns:c16="http://schemas.microsoft.com/office/drawing/2014/chart" uri="{C3380CC4-5D6E-409C-BE32-E72D297353CC}">
              <c16:uniqueId val="{00000001-A19B-4481-A815-91139534DA68}"/>
            </c:ext>
          </c:extLst>
        </c:ser>
        <c:ser>
          <c:idx val="2"/>
          <c:order val="2"/>
          <c:tx>
            <c:strRef>
              <c:f>'Sesiones de Órganos Colegia'!$D$4</c:f>
              <c:strCache>
                <c:ptCount val="1"/>
                <c:pt idx="0">
                  <c:v>2014</c:v>
                </c:pt>
              </c:strCache>
            </c:strRef>
          </c:tx>
          <c:spPr>
            <a:solidFill>
              <a:schemeClr val="accent3"/>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Colegia'!$D$13:$D$16</c:f>
              <c:numCache>
                <c:formatCode>General</c:formatCode>
                <c:ptCount val="4"/>
                <c:pt idx="0">
                  <c:v>28</c:v>
                </c:pt>
                <c:pt idx="1">
                  <c:v>23</c:v>
                </c:pt>
                <c:pt idx="2">
                  <c:v>24</c:v>
                </c:pt>
                <c:pt idx="3">
                  <c:v>28</c:v>
                </c:pt>
              </c:numCache>
            </c:numRef>
          </c:val>
          <c:shape val="cylinder"/>
          <c:extLst>
            <c:ext xmlns:c16="http://schemas.microsoft.com/office/drawing/2014/chart" uri="{C3380CC4-5D6E-409C-BE32-E72D297353CC}">
              <c16:uniqueId val="{00000002-A19B-4481-A815-91139534DA68}"/>
            </c:ext>
          </c:extLst>
        </c:ser>
        <c:ser>
          <c:idx val="3"/>
          <c:order val="3"/>
          <c:tx>
            <c:strRef>
              <c:f>'Sesiones de Órganos Colegia'!$E$4</c:f>
              <c:strCache>
                <c:ptCount val="1"/>
                <c:pt idx="0">
                  <c:v>2015</c:v>
                </c:pt>
              </c:strCache>
            </c:strRef>
          </c:tx>
          <c:spPr>
            <a:solidFill>
              <a:schemeClr val="accent4"/>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Colegia'!$E$13:$E$16</c:f>
              <c:numCache>
                <c:formatCode>General</c:formatCode>
                <c:ptCount val="4"/>
                <c:pt idx="0">
                  <c:v>44</c:v>
                </c:pt>
                <c:pt idx="1">
                  <c:v>70</c:v>
                </c:pt>
                <c:pt idx="2">
                  <c:v>73</c:v>
                </c:pt>
                <c:pt idx="3">
                  <c:v>75</c:v>
                </c:pt>
              </c:numCache>
            </c:numRef>
          </c:val>
          <c:shape val="cylinder"/>
          <c:extLst>
            <c:ext xmlns:c16="http://schemas.microsoft.com/office/drawing/2014/chart" uri="{C3380CC4-5D6E-409C-BE32-E72D297353CC}">
              <c16:uniqueId val="{00000003-A19B-4481-A815-91139534DA68}"/>
            </c:ext>
          </c:extLst>
        </c:ser>
        <c:ser>
          <c:idx val="4"/>
          <c:order val="4"/>
          <c:tx>
            <c:strRef>
              <c:f>'Sesiones de Órganos Colegia'!$F$4</c:f>
              <c:strCache>
                <c:ptCount val="1"/>
                <c:pt idx="0">
                  <c:v>2016</c:v>
                </c:pt>
              </c:strCache>
            </c:strRef>
          </c:tx>
          <c:spPr>
            <a:solidFill>
              <a:schemeClr val="accent5"/>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Colegia'!$F$13:$F$16</c:f>
              <c:numCache>
                <c:formatCode>General</c:formatCode>
                <c:ptCount val="4"/>
                <c:pt idx="0">
                  <c:v>30</c:v>
                </c:pt>
                <c:pt idx="1">
                  <c:v>78</c:v>
                </c:pt>
                <c:pt idx="2">
                  <c:v>65</c:v>
                </c:pt>
                <c:pt idx="3">
                  <c:v>97</c:v>
                </c:pt>
              </c:numCache>
            </c:numRef>
          </c:val>
          <c:shape val="cylinder"/>
          <c:extLst>
            <c:ext xmlns:c16="http://schemas.microsoft.com/office/drawing/2014/chart" uri="{C3380CC4-5D6E-409C-BE32-E72D297353CC}">
              <c16:uniqueId val="{00000004-A19B-4481-A815-91139534DA68}"/>
            </c:ext>
          </c:extLst>
        </c:ser>
        <c:ser>
          <c:idx val="5"/>
          <c:order val="5"/>
          <c:tx>
            <c:strRef>
              <c:f>'Sesiones de Órganos Colegia'!$G$4</c:f>
              <c:strCache>
                <c:ptCount val="1"/>
                <c:pt idx="0">
                  <c:v>2017</c:v>
                </c:pt>
              </c:strCache>
            </c:strRef>
          </c:tx>
          <c:spPr>
            <a:solidFill>
              <a:schemeClr val="accent6"/>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Colegia'!$G$13:$G$16</c:f>
              <c:numCache>
                <c:formatCode>General</c:formatCode>
                <c:ptCount val="4"/>
                <c:pt idx="0">
                  <c:v>46</c:v>
                </c:pt>
                <c:pt idx="1">
                  <c:v>74</c:v>
                </c:pt>
                <c:pt idx="2">
                  <c:v>53</c:v>
                </c:pt>
                <c:pt idx="3">
                  <c:v>62</c:v>
                </c:pt>
              </c:numCache>
            </c:numRef>
          </c:val>
          <c:shape val="cylinder"/>
          <c:extLst>
            <c:ext xmlns:c16="http://schemas.microsoft.com/office/drawing/2014/chart" uri="{C3380CC4-5D6E-409C-BE32-E72D297353CC}">
              <c16:uniqueId val="{00000000-EFDE-48E2-A2B2-6454A57CED95}"/>
            </c:ext>
          </c:extLst>
        </c:ser>
        <c:ser>
          <c:idx val="6"/>
          <c:order val="6"/>
          <c:tx>
            <c:strRef>
              <c:f>'Sesiones de Órganos Colegia'!$H$4</c:f>
              <c:strCache>
                <c:ptCount val="1"/>
                <c:pt idx="0">
                  <c:v>2018</c:v>
                </c:pt>
              </c:strCache>
            </c:strRef>
          </c:tx>
          <c:spPr>
            <a:solidFill>
              <a:schemeClr val="accent1">
                <a:lumMod val="60000"/>
              </a:schemeClr>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Colegia'!$H$13:$H$16</c:f>
              <c:numCache>
                <c:formatCode>General</c:formatCode>
                <c:ptCount val="4"/>
                <c:pt idx="0">
                  <c:v>80</c:v>
                </c:pt>
                <c:pt idx="1">
                  <c:v>62</c:v>
                </c:pt>
                <c:pt idx="2">
                  <c:v>62</c:v>
                </c:pt>
                <c:pt idx="3">
                  <c:v>78</c:v>
                </c:pt>
              </c:numCache>
            </c:numRef>
          </c:val>
          <c:shape val="cylinder"/>
          <c:extLst>
            <c:ext xmlns:c16="http://schemas.microsoft.com/office/drawing/2014/chart" uri="{C3380CC4-5D6E-409C-BE32-E72D297353CC}">
              <c16:uniqueId val="{00000000-996C-4A27-859F-862595E5036A}"/>
            </c:ext>
          </c:extLst>
        </c:ser>
        <c:ser>
          <c:idx val="7"/>
          <c:order val="7"/>
          <c:tx>
            <c:strRef>
              <c:f>'Sesiones de Órganos Colegia'!$I$4</c:f>
              <c:strCache>
                <c:ptCount val="1"/>
                <c:pt idx="0">
                  <c:v>2019</c:v>
                </c:pt>
              </c:strCache>
            </c:strRef>
          </c:tx>
          <c:spPr>
            <a:solidFill>
              <a:srgbClr val="F79646">
                <a:lumMod val="50000"/>
              </a:srgbClr>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Colegia'!$I$13:$I$16</c:f>
              <c:numCache>
                <c:formatCode>General</c:formatCode>
                <c:ptCount val="4"/>
                <c:pt idx="0">
                  <c:v>30</c:v>
                </c:pt>
                <c:pt idx="1">
                  <c:v>54</c:v>
                </c:pt>
                <c:pt idx="2">
                  <c:v>58</c:v>
                </c:pt>
                <c:pt idx="3">
                  <c:v>83</c:v>
                </c:pt>
              </c:numCache>
            </c:numRef>
          </c:val>
          <c:shape val="cylinder"/>
          <c:extLst>
            <c:ext xmlns:c16="http://schemas.microsoft.com/office/drawing/2014/chart" uri="{C3380CC4-5D6E-409C-BE32-E72D297353CC}">
              <c16:uniqueId val="{00000000-D8DB-4D16-8C01-A4F12735EC45}"/>
            </c:ext>
          </c:extLst>
        </c:ser>
        <c:ser>
          <c:idx val="8"/>
          <c:order val="8"/>
          <c:tx>
            <c:strRef>
              <c:f>'Sesiones de Órganos Colegia'!$J$4</c:f>
              <c:strCache>
                <c:ptCount val="1"/>
                <c:pt idx="0">
                  <c:v>2020*</c:v>
                </c:pt>
              </c:strCache>
            </c:strRef>
          </c:tx>
          <c:spPr>
            <a:solidFill>
              <a:schemeClr val="accent3">
                <a:lumMod val="60000"/>
              </a:schemeClr>
            </a:solidFill>
            <a:ln>
              <a:noFill/>
            </a:ln>
            <a:effectLst/>
            <a:sp3d/>
          </c:spPr>
          <c:invertIfNegative val="0"/>
          <c:cat>
            <c:strRef>
              <c:f>'Sesiones de Órganos Colegia'!$A$13:$A$16</c:f>
              <c:strCache>
                <c:ptCount val="4"/>
                <c:pt idx="0">
                  <c:v>CA_UAML</c:v>
                </c:pt>
                <c:pt idx="1">
                  <c:v>CD_CBI</c:v>
                </c:pt>
                <c:pt idx="2">
                  <c:v>CD_CBS</c:v>
                </c:pt>
                <c:pt idx="3">
                  <c:v>CD_CSH</c:v>
                </c:pt>
              </c:strCache>
            </c:strRef>
          </c:cat>
          <c:val>
            <c:numRef>
              <c:f>'Sesiones de Órganos Colegia'!$J$13:$J$16</c:f>
              <c:numCache>
                <c:formatCode>General</c:formatCode>
                <c:ptCount val="4"/>
                <c:pt idx="0">
                  <c:v>35</c:v>
                </c:pt>
                <c:pt idx="1">
                  <c:v>56</c:v>
                </c:pt>
                <c:pt idx="2">
                  <c:v>76</c:v>
                </c:pt>
                <c:pt idx="3">
                  <c:v>111</c:v>
                </c:pt>
              </c:numCache>
            </c:numRef>
          </c:val>
          <c:extLst>
            <c:ext xmlns:c16="http://schemas.microsoft.com/office/drawing/2014/chart" uri="{C3380CC4-5D6E-409C-BE32-E72D297353CC}">
              <c16:uniqueId val="{00000001-B083-4332-82B7-3CD1F1B2C2B4}"/>
            </c:ext>
          </c:extLst>
        </c:ser>
        <c:dLbls>
          <c:showLegendKey val="0"/>
          <c:showVal val="0"/>
          <c:showCatName val="0"/>
          <c:showSerName val="0"/>
          <c:showPercent val="0"/>
          <c:showBubbleSize val="0"/>
        </c:dLbls>
        <c:gapWidth val="219"/>
        <c:shape val="box"/>
        <c:axId val="-1358422736"/>
        <c:axId val="-1358424368"/>
        <c:axId val="0"/>
      </c:bar3DChart>
      <c:catAx>
        <c:axId val="-135842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1358424368"/>
        <c:crosses val="autoZero"/>
        <c:auto val="1"/>
        <c:lblAlgn val="ctr"/>
        <c:lblOffset val="100"/>
        <c:noMultiLvlLbl val="0"/>
      </c:catAx>
      <c:valAx>
        <c:axId val="-1358424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1358422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ysClr val="windowText" lastClr="000000"/>
          </a:solidFill>
        </a:defRPr>
      </a:pPr>
      <a:endParaRPr lang="es-MX"/>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s-MX" sz="1600"/>
              <a:t>Acuerdos de los órganos colegiados (Total)</a:t>
            </a:r>
          </a:p>
        </c:rich>
      </c:tx>
      <c:layout>
        <c:manualLayout>
          <c:xMode val="edge"/>
          <c:yMode val="edge"/>
          <c:x val="0.24784940164473698"/>
          <c:y val="6.533575317604355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CB2BC3"/>
            </a:solidFill>
            <a:ln>
              <a:noFill/>
            </a:ln>
            <a:effectLst/>
            <a:sp3d/>
          </c:spPr>
          <c:invertIfNegative val="0"/>
          <c:cat>
            <c:strRef>
              <c:f>'Sesiones de Órganos Colegia'!$B$4:$J$4</c:f>
              <c:strCache>
                <c:ptCount val="9"/>
                <c:pt idx="0">
                  <c:v>2012</c:v>
                </c:pt>
                <c:pt idx="1">
                  <c:v>2013</c:v>
                </c:pt>
                <c:pt idx="2">
                  <c:v>2014</c:v>
                </c:pt>
                <c:pt idx="3">
                  <c:v>2015</c:v>
                </c:pt>
                <c:pt idx="4">
                  <c:v>2016</c:v>
                </c:pt>
                <c:pt idx="5">
                  <c:v>2017</c:v>
                </c:pt>
                <c:pt idx="6">
                  <c:v>2018</c:v>
                </c:pt>
                <c:pt idx="7">
                  <c:v>2019</c:v>
                </c:pt>
                <c:pt idx="8">
                  <c:v>2020*</c:v>
                </c:pt>
              </c:strCache>
            </c:strRef>
          </c:cat>
          <c:val>
            <c:numRef>
              <c:f>'Sesiones de Órganos Colegia'!$B$17:$J$17</c:f>
              <c:numCache>
                <c:formatCode>General</c:formatCode>
                <c:ptCount val="9"/>
                <c:pt idx="0">
                  <c:v>69</c:v>
                </c:pt>
                <c:pt idx="1">
                  <c:v>187</c:v>
                </c:pt>
                <c:pt idx="2">
                  <c:v>103</c:v>
                </c:pt>
                <c:pt idx="3">
                  <c:v>262</c:v>
                </c:pt>
                <c:pt idx="4">
                  <c:v>270</c:v>
                </c:pt>
                <c:pt idx="5">
                  <c:v>235</c:v>
                </c:pt>
                <c:pt idx="6">
                  <c:v>282</c:v>
                </c:pt>
                <c:pt idx="7">
                  <c:v>225</c:v>
                </c:pt>
                <c:pt idx="8">
                  <c:v>278</c:v>
                </c:pt>
              </c:numCache>
            </c:numRef>
          </c:val>
          <c:shape val="cylinder"/>
          <c:extLst>
            <c:ext xmlns:c16="http://schemas.microsoft.com/office/drawing/2014/chart" uri="{C3380CC4-5D6E-409C-BE32-E72D297353CC}">
              <c16:uniqueId val="{00000000-A19B-4481-A815-91139534DA68}"/>
            </c:ext>
          </c:extLst>
        </c:ser>
        <c:dLbls>
          <c:showLegendKey val="0"/>
          <c:showVal val="0"/>
          <c:showCatName val="0"/>
          <c:showSerName val="0"/>
          <c:showPercent val="0"/>
          <c:showBubbleSize val="0"/>
        </c:dLbls>
        <c:gapWidth val="45"/>
        <c:gapDepth val="147"/>
        <c:shape val="box"/>
        <c:axId val="-1358421104"/>
        <c:axId val="-1358412944"/>
        <c:axId val="0"/>
      </c:bar3DChart>
      <c:catAx>
        <c:axId val="-135842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1358412944"/>
        <c:crosses val="autoZero"/>
        <c:auto val="1"/>
        <c:lblAlgn val="ctr"/>
        <c:lblOffset val="100"/>
        <c:noMultiLvlLbl val="0"/>
      </c:catAx>
      <c:valAx>
        <c:axId val="-1358412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MX"/>
          </a:p>
        </c:txPr>
        <c:crossAx val="-135842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ysClr val="windowText" lastClr="000000"/>
          </a:solidFill>
        </a:defRPr>
      </a:pPr>
      <a:endParaRPr lang="es-MX"/>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n-US"/>
              <a:t>Comisiones de Órganos Colegiados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Comisiones!$I$4</c:f>
              <c:strCache>
                <c:ptCount val="1"/>
                <c:pt idx="0">
                  <c:v>Comisiones</c:v>
                </c:pt>
              </c:strCache>
            </c:strRef>
          </c:tx>
          <c:spPr>
            <a:solidFill>
              <a:srgbClr val="7030A0"/>
            </a:solidFill>
            <a:ln>
              <a:noFill/>
            </a:ln>
            <a:effectLst/>
            <a:sp3d/>
          </c:spPr>
          <c:invertIfNegative val="0"/>
          <c:cat>
            <c:strRef>
              <c:f>Comisiones!$H$5:$H$8</c:f>
              <c:strCache>
                <c:ptCount val="4"/>
                <c:pt idx="0">
                  <c:v>CA_UAML</c:v>
                </c:pt>
                <c:pt idx="1">
                  <c:v>CD_CBI</c:v>
                </c:pt>
                <c:pt idx="2">
                  <c:v>CD_CBS</c:v>
                </c:pt>
                <c:pt idx="3">
                  <c:v>CD_CSH</c:v>
                </c:pt>
              </c:strCache>
            </c:strRef>
          </c:cat>
          <c:val>
            <c:numRef>
              <c:f>Comisiones!$I$5:$I$8</c:f>
              <c:numCache>
                <c:formatCode>General</c:formatCode>
                <c:ptCount val="4"/>
                <c:pt idx="0">
                  <c:v>5</c:v>
                </c:pt>
                <c:pt idx="1">
                  <c:v>6</c:v>
                </c:pt>
                <c:pt idx="2">
                  <c:v>5</c:v>
                </c:pt>
                <c:pt idx="3">
                  <c:v>7</c:v>
                </c:pt>
              </c:numCache>
            </c:numRef>
          </c:val>
          <c:shape val="cylinder"/>
          <c:extLst>
            <c:ext xmlns:c16="http://schemas.microsoft.com/office/drawing/2014/chart" uri="{C3380CC4-5D6E-409C-BE32-E72D297353CC}">
              <c16:uniqueId val="{00000000-E07A-4BF9-9DBC-EF5706451B49}"/>
            </c:ext>
          </c:extLst>
        </c:ser>
        <c:dLbls>
          <c:showLegendKey val="0"/>
          <c:showVal val="0"/>
          <c:showCatName val="0"/>
          <c:showSerName val="0"/>
          <c:showPercent val="0"/>
          <c:showBubbleSize val="0"/>
        </c:dLbls>
        <c:gapWidth val="150"/>
        <c:shape val="box"/>
        <c:axId val="-1358423824"/>
        <c:axId val="-1358422192"/>
        <c:axId val="0"/>
      </c:bar3DChart>
      <c:catAx>
        <c:axId val="-13584238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58422192"/>
        <c:crosses val="autoZero"/>
        <c:auto val="1"/>
        <c:lblAlgn val="ctr"/>
        <c:lblOffset val="100"/>
        <c:noMultiLvlLbl val="0"/>
      </c:catAx>
      <c:valAx>
        <c:axId val="-135842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58423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latin typeface="+mn-lt"/>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2020 / </a:t>
            </a:r>
            <a:r>
              <a:rPr lang="es-MX" sz="1680" b="0" i="0" u="none" strike="noStrike" baseline="0">
                <a:effectLst/>
              </a:rPr>
              <a:t>Aspirantes </a:t>
            </a:r>
            <a:r>
              <a:rPr lang="es-MX"/>
              <a:t>2019</a:t>
            </a:r>
          </a:p>
        </c:rich>
      </c:tx>
      <c:layout>
        <c:manualLayout>
          <c:xMode val="edge"/>
          <c:yMode val="edge"/>
          <c:x val="0.29446051088535707"/>
          <c:y val="1.11012530430108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Aspirantes!$M$23</c:f>
              <c:strCache>
                <c:ptCount val="1"/>
                <c:pt idx="0">
                  <c:v>2020/2019</c:v>
                </c:pt>
              </c:strCache>
            </c:strRef>
          </c:tx>
          <c:spPr>
            <a:solidFill>
              <a:srgbClr val="AD25A8"/>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Aspirantes!$M$24:$M$32</c:f>
              <c:numCache>
                <c:formatCode>0%</c:formatCode>
                <c:ptCount val="9"/>
                <c:pt idx="0">
                  <c:v>0.95714285714285718</c:v>
                </c:pt>
                <c:pt idx="1">
                  <c:v>1.0253164556962024</c:v>
                </c:pt>
                <c:pt idx="2">
                  <c:v>1.0051020408163265</c:v>
                </c:pt>
                <c:pt idx="3">
                  <c:v>0.88205128205128203</c:v>
                </c:pt>
                <c:pt idx="4">
                  <c:v>1.0375234521575984</c:v>
                </c:pt>
                <c:pt idx="5">
                  <c:v>0.78921568627450978</c:v>
                </c:pt>
                <c:pt idx="6">
                  <c:v>1.0074906367041199</c:v>
                </c:pt>
                <c:pt idx="7">
                  <c:v>0.93529411764705883</c:v>
                </c:pt>
                <c:pt idx="8">
                  <c:v>0.93103448275862066</c:v>
                </c:pt>
              </c:numCache>
            </c:numRef>
          </c:val>
          <c:shape val="cylinder"/>
          <c:extLst>
            <c:ext xmlns:c16="http://schemas.microsoft.com/office/drawing/2014/chart" uri="{C3380CC4-5D6E-409C-BE32-E72D297353CC}">
              <c16:uniqueId val="{00000000-52D6-4552-9FD5-7066F249ABAF}"/>
            </c:ext>
          </c:extLst>
        </c:ser>
        <c:dLbls>
          <c:showLegendKey val="0"/>
          <c:showVal val="0"/>
          <c:showCatName val="0"/>
          <c:showSerName val="0"/>
          <c:showPercent val="0"/>
          <c:showBubbleSize val="0"/>
        </c:dLbls>
        <c:gapWidth val="219"/>
        <c:shape val="box"/>
        <c:axId val="-1381731456"/>
        <c:axId val="-1381730912"/>
        <c:axId val="0"/>
      </c:bar3DChart>
      <c:catAx>
        <c:axId val="-13817314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30912"/>
        <c:crosses val="autoZero"/>
        <c:auto val="1"/>
        <c:lblAlgn val="ctr"/>
        <c:lblOffset val="100"/>
        <c:noMultiLvlLbl val="0"/>
      </c:catAx>
      <c:valAx>
        <c:axId val="-1381730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31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2020 / </a:t>
            </a:r>
            <a:r>
              <a:rPr lang="es-MX" sz="1680" b="0" i="0" u="none" strike="noStrike" baseline="0">
                <a:effectLst/>
              </a:rPr>
              <a:t>Aspirantes </a:t>
            </a:r>
            <a:r>
              <a:rPr lang="es-MX"/>
              <a:t>2019</a:t>
            </a:r>
          </a:p>
        </c:rich>
      </c:tx>
      <c:layout>
        <c:manualLayout>
          <c:xMode val="edge"/>
          <c:yMode val="edge"/>
          <c:x val="0.31222840357668136"/>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Aspirantes!$M$23</c:f>
              <c:strCache>
                <c:ptCount val="1"/>
                <c:pt idx="0">
                  <c:v>2020/2019</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F07F-4F35-B13A-FFA64F8E4895}"/>
              </c:ext>
            </c:extLst>
          </c:dPt>
          <c:cat>
            <c:strRef>
              <c:f>Aspirantes!$B$34:$B$37</c:f>
              <c:strCache>
                <c:ptCount val="4"/>
                <c:pt idx="0">
                  <c:v>DCBI</c:v>
                </c:pt>
                <c:pt idx="1">
                  <c:v>DCBS</c:v>
                </c:pt>
                <c:pt idx="2">
                  <c:v>DCSH</c:v>
                </c:pt>
                <c:pt idx="3">
                  <c:v>UAML</c:v>
                </c:pt>
              </c:strCache>
            </c:strRef>
          </c:cat>
          <c:val>
            <c:numRef>
              <c:f>Aspirantes!$M$34:$M$37</c:f>
              <c:numCache>
                <c:formatCode>0%</c:formatCode>
                <c:ptCount val="4"/>
                <c:pt idx="0">
                  <c:v>1.0048387096774194</c:v>
                </c:pt>
                <c:pt idx="1">
                  <c:v>0.95064377682403434</c:v>
                </c:pt>
                <c:pt idx="2">
                  <c:v>0.97137404580152675</c:v>
                </c:pt>
                <c:pt idx="3">
                  <c:v>0.97206165703275527</c:v>
                </c:pt>
              </c:numCache>
            </c:numRef>
          </c:val>
          <c:shape val="cylinder"/>
          <c:extLst>
            <c:ext xmlns:c16="http://schemas.microsoft.com/office/drawing/2014/chart" uri="{C3380CC4-5D6E-409C-BE32-E72D297353CC}">
              <c16:uniqueId val="{00000002-F07F-4F35-B13A-FFA64F8E4895}"/>
            </c:ext>
          </c:extLst>
        </c:ser>
        <c:dLbls>
          <c:showLegendKey val="0"/>
          <c:showVal val="0"/>
          <c:showCatName val="0"/>
          <c:showSerName val="0"/>
          <c:showPercent val="0"/>
          <c:showBubbleSize val="0"/>
        </c:dLbls>
        <c:gapWidth val="219"/>
        <c:shape val="box"/>
        <c:axId val="-1381730368"/>
        <c:axId val="-1381729280"/>
        <c:axId val="0"/>
      </c:bar3DChart>
      <c:catAx>
        <c:axId val="-1381730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29280"/>
        <c:crosses val="autoZero"/>
        <c:auto val="1"/>
        <c:lblAlgn val="ctr"/>
        <c:lblOffset val="100"/>
        <c:noMultiLvlLbl val="0"/>
      </c:catAx>
      <c:valAx>
        <c:axId val="-1381729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30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2020 / </a:t>
            </a:r>
            <a:r>
              <a:rPr lang="es-MX" sz="1680" b="0" i="0" u="none" strike="noStrike" baseline="0">
                <a:effectLst/>
              </a:rPr>
              <a:t>Aspirantes </a:t>
            </a:r>
            <a:r>
              <a:rPr lang="es-MX"/>
              <a:t>2018</a:t>
            </a:r>
          </a:p>
        </c:rich>
      </c:tx>
      <c:layout>
        <c:manualLayout>
          <c:xMode val="edge"/>
          <c:yMode val="edge"/>
          <c:x val="0.28682255313211052"/>
          <c:y val="1.0758469259015371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Aspirantes!$N$23</c:f>
              <c:strCache>
                <c:ptCount val="1"/>
                <c:pt idx="0">
                  <c:v>2020/2018</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DDE0-492D-98C6-B28FFDDD4B57}"/>
              </c:ext>
            </c:extLst>
          </c:dPt>
          <c:cat>
            <c:strRef>
              <c:f>Aspirantes!$B$34:$B$37</c:f>
              <c:strCache>
                <c:ptCount val="4"/>
                <c:pt idx="0">
                  <c:v>DCBI</c:v>
                </c:pt>
                <c:pt idx="1">
                  <c:v>DCBS</c:v>
                </c:pt>
                <c:pt idx="2">
                  <c:v>DCSH</c:v>
                </c:pt>
                <c:pt idx="3">
                  <c:v>UAML</c:v>
                </c:pt>
              </c:strCache>
            </c:strRef>
          </c:cat>
          <c:val>
            <c:numRef>
              <c:f>Aspirantes!$N$34:$N$37</c:f>
              <c:numCache>
                <c:formatCode>0%</c:formatCode>
                <c:ptCount val="4"/>
                <c:pt idx="0">
                  <c:v>1.2585858585858587</c:v>
                </c:pt>
                <c:pt idx="1">
                  <c:v>0.94860813704496783</c:v>
                </c:pt>
                <c:pt idx="2">
                  <c:v>0.89929328621908122</c:v>
                </c:pt>
                <c:pt idx="3">
                  <c:v>1.0115288220551379</c:v>
                </c:pt>
              </c:numCache>
            </c:numRef>
          </c:val>
          <c:shape val="cylinder"/>
          <c:extLst>
            <c:ext xmlns:c16="http://schemas.microsoft.com/office/drawing/2014/chart" uri="{C3380CC4-5D6E-409C-BE32-E72D297353CC}">
              <c16:uniqueId val="{00000002-DDE0-492D-98C6-B28FFDDD4B57}"/>
            </c:ext>
          </c:extLst>
        </c:ser>
        <c:dLbls>
          <c:showLegendKey val="0"/>
          <c:showVal val="0"/>
          <c:showCatName val="0"/>
          <c:showSerName val="0"/>
          <c:showPercent val="0"/>
          <c:showBubbleSize val="0"/>
        </c:dLbls>
        <c:gapWidth val="219"/>
        <c:shape val="box"/>
        <c:axId val="-1380504480"/>
        <c:axId val="-1380508832"/>
        <c:axId val="0"/>
      </c:bar3DChart>
      <c:catAx>
        <c:axId val="-138050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08832"/>
        <c:crosses val="autoZero"/>
        <c:auto val="1"/>
        <c:lblAlgn val="ctr"/>
        <c:lblOffset val="100"/>
        <c:noMultiLvlLbl val="0"/>
      </c:catAx>
      <c:valAx>
        <c:axId val="-1380508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04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ASPIRANTES POR SEXO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'Aspirantes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'Aspirantes por sexo'!$V$5:$AE$5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'Aspirantes por sexo'!$V$6:$AE$6</c:f>
              <c:numCache>
                <c:formatCode>0%</c:formatCode>
                <c:ptCount val="10"/>
                <c:pt idx="0">
                  <c:v>0.30882352941176472</c:v>
                </c:pt>
                <c:pt idx="1">
                  <c:v>0.42857142857142855</c:v>
                </c:pt>
                <c:pt idx="2">
                  <c:v>0.32786885245901637</c:v>
                </c:pt>
                <c:pt idx="3">
                  <c:v>0.47222222222222221</c:v>
                </c:pt>
                <c:pt idx="4">
                  <c:v>0.41111111111111109</c:v>
                </c:pt>
                <c:pt idx="5">
                  <c:v>0.25274725274725274</c:v>
                </c:pt>
                <c:pt idx="6">
                  <c:v>0.3</c:v>
                </c:pt>
                <c:pt idx="7">
                  <c:v>0.25252525252525254</c:v>
                </c:pt>
                <c:pt idx="8">
                  <c:v>0.20322580645161289</c:v>
                </c:pt>
                <c:pt idx="9">
                  <c:v>0.2231139646869984</c:v>
                </c:pt>
              </c:numCache>
            </c:numRef>
          </c:yVal>
          <c:smooth val="0"/>
          <c:extLst>
            <c:ext xmlns:c16="http://schemas.microsoft.com/office/drawing/2014/chart" uri="{C3380CC4-5D6E-409C-BE32-E72D297353CC}">
              <c16:uniqueId val="{00000000-0B98-4FB4-AE77-E2A2DC30897F}"/>
            </c:ext>
          </c:extLst>
        </c:ser>
        <c:ser>
          <c:idx val="1"/>
          <c:order val="1"/>
          <c:tx>
            <c:strRef>
              <c:f>'Aspirantes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'Aspirantes por sexo'!$V$5:$AE$5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'Aspirantes por sexo'!$V$7:$AE$7</c:f>
              <c:numCache>
                <c:formatCode>0%</c:formatCode>
                <c:ptCount val="10"/>
                <c:pt idx="0">
                  <c:v>0.64</c:v>
                </c:pt>
                <c:pt idx="1">
                  <c:v>0.60810810810810811</c:v>
                </c:pt>
                <c:pt idx="2">
                  <c:v>0.67500000000000004</c:v>
                </c:pt>
                <c:pt idx="3">
                  <c:v>0.60204081632653061</c:v>
                </c:pt>
                <c:pt idx="4">
                  <c:v>0.67708333333333337</c:v>
                </c:pt>
                <c:pt idx="5">
                  <c:v>0.6791666666666667</c:v>
                </c:pt>
                <c:pt idx="6">
                  <c:v>0.7023346303501945</c:v>
                </c:pt>
                <c:pt idx="7">
                  <c:v>0.76873661670235549</c:v>
                </c:pt>
                <c:pt idx="8">
                  <c:v>0.73390557939914158</c:v>
                </c:pt>
                <c:pt idx="9">
                  <c:v>0.76185101580135439</c:v>
                </c:pt>
              </c:numCache>
            </c:numRef>
          </c:yVal>
          <c:smooth val="0"/>
          <c:extLst>
            <c:ext xmlns:c16="http://schemas.microsoft.com/office/drawing/2014/chart" uri="{C3380CC4-5D6E-409C-BE32-E72D297353CC}">
              <c16:uniqueId val="{00000001-0B98-4FB4-AE77-E2A2DC30897F}"/>
            </c:ext>
          </c:extLst>
        </c:ser>
        <c:ser>
          <c:idx val="2"/>
          <c:order val="2"/>
          <c:tx>
            <c:strRef>
              <c:f>'Aspirantes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'Aspirantes por sexo'!$V$5:$AE$5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'Aspirantes por sexo'!$V$8:$AE$8</c:f>
              <c:numCache>
                <c:formatCode>0%</c:formatCode>
                <c:ptCount val="10"/>
                <c:pt idx="0">
                  <c:v>0.59171597633136097</c:v>
                </c:pt>
                <c:pt idx="1">
                  <c:v>0.51388888888888884</c:v>
                </c:pt>
                <c:pt idx="2">
                  <c:v>0.5580357142857143</c:v>
                </c:pt>
                <c:pt idx="3">
                  <c:v>0.52439024390243905</c:v>
                </c:pt>
                <c:pt idx="4">
                  <c:v>0.57013574660633481</c:v>
                </c:pt>
                <c:pt idx="5">
                  <c:v>0.53754940711462451</c:v>
                </c:pt>
                <c:pt idx="6">
                  <c:v>0.53899082568807344</c:v>
                </c:pt>
                <c:pt idx="7">
                  <c:v>0.53886925795053009</c:v>
                </c:pt>
                <c:pt idx="8">
                  <c:v>0.52099236641221369</c:v>
                </c:pt>
                <c:pt idx="9">
                  <c:v>0.52062868369351667</c:v>
                </c:pt>
              </c:numCache>
            </c:numRef>
          </c:yVal>
          <c:smooth val="0"/>
          <c:extLst>
            <c:ext xmlns:c16="http://schemas.microsoft.com/office/drawing/2014/chart" uri="{C3380CC4-5D6E-409C-BE32-E72D297353CC}">
              <c16:uniqueId val="{00000002-0B98-4FB4-AE77-E2A2DC30897F}"/>
            </c:ext>
          </c:extLst>
        </c:ser>
        <c:ser>
          <c:idx val="3"/>
          <c:order val="3"/>
          <c:tx>
            <c:strRef>
              <c:f>'Aspirantes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'Aspirantes por sexo'!$V$5:$AE$5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'Aspirantes por sexo'!$V$9:$AE$9</c:f>
              <c:numCache>
                <c:formatCode>0%</c:formatCode>
                <c:ptCount val="10"/>
                <c:pt idx="0">
                  <c:v>0.56553398058252424</c:v>
                </c:pt>
                <c:pt idx="1">
                  <c:v>0.53591160220994472</c:v>
                </c:pt>
                <c:pt idx="2">
                  <c:v>0.56853932584269662</c:v>
                </c:pt>
                <c:pt idx="3">
                  <c:v>0.53212851405622486</c:v>
                </c:pt>
                <c:pt idx="4">
                  <c:v>0.57872928176795579</c:v>
                </c:pt>
                <c:pt idx="5">
                  <c:v>0.54719235364396657</c:v>
                </c:pt>
                <c:pt idx="6">
                  <c:v>0.53037037037037038</c:v>
                </c:pt>
                <c:pt idx="7">
                  <c:v>0.57543859649122808</c:v>
                </c:pt>
                <c:pt idx="8">
                  <c:v>0.52167630057803471</c:v>
                </c:pt>
                <c:pt idx="9">
                  <c:v>0.53468780971258667</c:v>
                </c:pt>
              </c:numCache>
            </c:numRef>
          </c:yVal>
          <c:smooth val="0"/>
          <c:extLst>
            <c:ext xmlns:c16="http://schemas.microsoft.com/office/drawing/2014/chart" uri="{C3380CC4-5D6E-409C-BE32-E72D297353CC}">
              <c16:uniqueId val="{00000003-0B98-4FB4-AE77-E2A2DC30897F}"/>
            </c:ext>
          </c:extLst>
        </c:ser>
        <c:dLbls>
          <c:showLegendKey val="0"/>
          <c:showVal val="0"/>
          <c:showCatName val="0"/>
          <c:showSerName val="0"/>
          <c:showPercent val="0"/>
          <c:showBubbleSize val="0"/>
        </c:dLbls>
        <c:axId val="-1380509376"/>
        <c:axId val="-1381531424"/>
      </c:scatterChart>
      <c:valAx>
        <c:axId val="-1380509376"/>
        <c:scaling>
          <c:orientation val="minMax"/>
          <c:max val="2020"/>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81531424"/>
        <c:crosses val="autoZero"/>
        <c:crossBetween val="midCat"/>
      </c:valAx>
      <c:valAx>
        <c:axId val="-1381531424"/>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805093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ASPIRANTES ACUMULADO (MUJERES/TOTAL)</a:t>
            </a:r>
          </a:p>
        </c:rich>
      </c:tx>
      <c:layout>
        <c:manualLayout>
          <c:xMode val="edge"/>
          <c:yMode val="edge"/>
          <c:x val="0.1570545130633958"/>
          <c:y val="0"/>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'Aspirantes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'Aspirantes por sexo'!$AZ$5:$BI$5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'Aspirantes por sexo'!$AZ$6:$BI$6</c:f>
              <c:numCache>
                <c:formatCode>0%</c:formatCode>
                <c:ptCount val="10"/>
                <c:pt idx="0">
                  <c:v>0.30882352941176472</c:v>
                </c:pt>
                <c:pt idx="1">
                  <c:v>0.34951456310679613</c:v>
                </c:pt>
                <c:pt idx="2">
                  <c:v>0.34146341463414637</c:v>
                </c:pt>
                <c:pt idx="3">
                  <c:v>0.38135593220338981</c:v>
                </c:pt>
                <c:pt idx="4">
                  <c:v>0.38957055214723929</c:v>
                </c:pt>
                <c:pt idx="5">
                  <c:v>0.35971223021582732</c:v>
                </c:pt>
                <c:pt idx="6">
                  <c:v>0.33047735618115054</c:v>
                </c:pt>
                <c:pt idx="7">
                  <c:v>0.30106707317073172</c:v>
                </c:pt>
                <c:pt idx="8">
                  <c:v>0.26966873706004141</c:v>
                </c:pt>
                <c:pt idx="9">
                  <c:v>0.2583170254403131</c:v>
                </c:pt>
              </c:numCache>
            </c:numRef>
          </c:yVal>
          <c:smooth val="0"/>
          <c:extLst>
            <c:ext xmlns:c16="http://schemas.microsoft.com/office/drawing/2014/chart" uri="{C3380CC4-5D6E-409C-BE32-E72D297353CC}">
              <c16:uniqueId val="{00000000-54D9-425A-BAC8-7ABF8CB12B7F}"/>
            </c:ext>
          </c:extLst>
        </c:ser>
        <c:ser>
          <c:idx val="1"/>
          <c:order val="1"/>
          <c:tx>
            <c:strRef>
              <c:f>'Aspirantes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'Aspirantes por sexo'!$AZ$5:$BI$5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'Aspirantes por sexo'!$AZ$7:$BI$7</c:f>
              <c:numCache>
                <c:formatCode>0%</c:formatCode>
                <c:ptCount val="10"/>
                <c:pt idx="0">
                  <c:v>0.64</c:v>
                </c:pt>
                <c:pt idx="1">
                  <c:v>0.63052208835341361</c:v>
                </c:pt>
                <c:pt idx="2">
                  <c:v>0.64792176039119809</c:v>
                </c:pt>
                <c:pt idx="3">
                  <c:v>0.63905325443786987</c:v>
                </c:pt>
                <c:pt idx="4">
                  <c:v>0.64949928469241769</c:v>
                </c:pt>
                <c:pt idx="5">
                  <c:v>0.6570820021299254</c:v>
                </c:pt>
                <c:pt idx="6">
                  <c:v>0.67309015829318652</c:v>
                </c:pt>
                <c:pt idx="7">
                  <c:v>0.71051529116045242</c:v>
                </c:pt>
                <c:pt idx="8">
                  <c:v>0.71708345887315461</c:v>
                </c:pt>
                <c:pt idx="9">
                  <c:v>0.72651605231866823</c:v>
                </c:pt>
              </c:numCache>
            </c:numRef>
          </c:yVal>
          <c:smooth val="0"/>
          <c:extLst>
            <c:ext xmlns:c16="http://schemas.microsoft.com/office/drawing/2014/chart" uri="{C3380CC4-5D6E-409C-BE32-E72D297353CC}">
              <c16:uniqueId val="{00000001-54D9-425A-BAC8-7ABF8CB12B7F}"/>
            </c:ext>
          </c:extLst>
        </c:ser>
        <c:ser>
          <c:idx val="2"/>
          <c:order val="2"/>
          <c:tx>
            <c:strRef>
              <c:f>'Aspirantes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'Aspirantes por sexo'!$AZ$5:$BI$5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'Aspirantes por sexo'!$AZ$8:$BI$8</c:f>
              <c:numCache>
                <c:formatCode>0%</c:formatCode>
                <c:ptCount val="10"/>
                <c:pt idx="0">
                  <c:v>0.59171597633136097</c:v>
                </c:pt>
                <c:pt idx="1">
                  <c:v>0.56846473029045641</c:v>
                </c:pt>
                <c:pt idx="2">
                  <c:v>0.5634408602150538</c:v>
                </c:pt>
                <c:pt idx="3">
                  <c:v>0.54728877679697352</c:v>
                </c:pt>
                <c:pt idx="4">
                  <c:v>0.55546558704453441</c:v>
                </c:pt>
                <c:pt idx="5">
                  <c:v>0.55025847214244683</c:v>
                </c:pt>
                <c:pt idx="6">
                  <c:v>0.54800183739090491</c:v>
                </c:pt>
                <c:pt idx="7">
                  <c:v>0.54611738971928547</c:v>
                </c:pt>
                <c:pt idx="8">
                  <c:v>0.54208754208754206</c:v>
                </c:pt>
                <c:pt idx="9">
                  <c:v>0.53919491525423724</c:v>
                </c:pt>
              </c:numCache>
            </c:numRef>
          </c:yVal>
          <c:smooth val="0"/>
          <c:extLst>
            <c:ext xmlns:c16="http://schemas.microsoft.com/office/drawing/2014/chart" uri="{C3380CC4-5D6E-409C-BE32-E72D297353CC}">
              <c16:uniqueId val="{00000002-54D9-425A-BAC8-7ABF8CB12B7F}"/>
            </c:ext>
          </c:extLst>
        </c:ser>
        <c:ser>
          <c:idx val="3"/>
          <c:order val="3"/>
          <c:tx>
            <c:strRef>
              <c:f>'Aspirantes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'Aspirantes por sexo'!$AZ$5:$BI$5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'Aspirantes por sexo'!$AZ$9:$BI$9</c:f>
              <c:numCache>
                <c:formatCode>0%</c:formatCode>
                <c:ptCount val="10"/>
                <c:pt idx="0">
                  <c:v>0.56553398058252424</c:v>
                </c:pt>
                <c:pt idx="1">
                  <c:v>0.55649241146711637</c:v>
                </c:pt>
                <c:pt idx="2">
                  <c:v>0.56165703275529866</c:v>
                </c:pt>
                <c:pt idx="3">
                  <c:v>0.55208333333333337</c:v>
                </c:pt>
                <c:pt idx="4">
                  <c:v>0.56061946902654869</c:v>
                </c:pt>
                <c:pt idx="5">
                  <c:v>0.5569906360994511</c:v>
                </c:pt>
                <c:pt idx="6">
                  <c:v>0.54890937710816279</c:v>
                </c:pt>
                <c:pt idx="7">
                  <c:v>0.55712511642347096</c:v>
                </c:pt>
                <c:pt idx="8">
                  <c:v>0.54848555999060811</c:v>
                </c:pt>
                <c:pt idx="9">
                  <c:v>0.54584282460136679</c:v>
                </c:pt>
              </c:numCache>
            </c:numRef>
          </c:yVal>
          <c:smooth val="0"/>
          <c:extLst>
            <c:ext xmlns:c16="http://schemas.microsoft.com/office/drawing/2014/chart" uri="{C3380CC4-5D6E-409C-BE32-E72D297353CC}">
              <c16:uniqueId val="{00000003-54D9-425A-BAC8-7ABF8CB12B7F}"/>
            </c:ext>
          </c:extLst>
        </c:ser>
        <c:dLbls>
          <c:showLegendKey val="0"/>
          <c:showVal val="0"/>
          <c:showCatName val="0"/>
          <c:showSerName val="0"/>
          <c:showPercent val="0"/>
          <c:showBubbleSize val="0"/>
        </c:dLbls>
        <c:axId val="-1381529248"/>
        <c:axId val="-1381531968"/>
      </c:scatterChart>
      <c:valAx>
        <c:axId val="-1381529248"/>
        <c:scaling>
          <c:orientation val="minMax"/>
          <c:max val="2020"/>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81531968"/>
        <c:crosses val="autoZero"/>
        <c:crossBetween val="midCat"/>
      </c:valAx>
      <c:valAx>
        <c:axId val="-1381531968"/>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815292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Admisión por licenciatura UAML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Admisión!$C$23</c:f>
              <c:strCache>
                <c:ptCount val="1"/>
                <c:pt idx="0">
                  <c:v>2011</c:v>
                </c:pt>
              </c:strCache>
            </c:strRef>
          </c:tx>
          <c:spPr>
            <a:solidFill>
              <a:srgbClr val="FFCCFF"/>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Admisión!$C$24:$C$32</c:f>
              <c:numCache>
                <c:formatCode>#,##0</c:formatCode>
                <c:ptCount val="9"/>
                <c:pt idx="0">
                  <c:v>59</c:v>
                </c:pt>
                <c:pt idx="3">
                  <c:v>67</c:v>
                </c:pt>
                <c:pt idx="7">
                  <c:v>81</c:v>
                </c:pt>
              </c:numCache>
            </c:numRef>
          </c:val>
          <c:shape val="cylinder"/>
          <c:extLst>
            <c:ext xmlns:c16="http://schemas.microsoft.com/office/drawing/2014/chart" uri="{C3380CC4-5D6E-409C-BE32-E72D297353CC}">
              <c16:uniqueId val="{00000000-A754-4ABD-8D82-0814CE207E81}"/>
            </c:ext>
          </c:extLst>
        </c:ser>
        <c:ser>
          <c:idx val="1"/>
          <c:order val="1"/>
          <c:tx>
            <c:strRef>
              <c:f>Admisión!$D$23</c:f>
              <c:strCache>
                <c:ptCount val="1"/>
                <c:pt idx="0">
                  <c:v>2012</c:v>
                </c:pt>
              </c:strCache>
            </c:strRef>
          </c:tx>
          <c:spPr>
            <a:solidFill>
              <a:srgbClr val="FF99FF"/>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Admisión!$D$24:$D$32</c:f>
              <c:numCache>
                <c:formatCode>#,##0</c:formatCode>
                <c:ptCount val="9"/>
                <c:pt idx="0">
                  <c:v>33</c:v>
                </c:pt>
                <c:pt idx="3">
                  <c:v>39</c:v>
                </c:pt>
                <c:pt idx="7">
                  <c:v>37</c:v>
                </c:pt>
              </c:numCache>
            </c:numRef>
          </c:val>
          <c:shape val="cylinder"/>
          <c:extLst>
            <c:ext xmlns:c16="http://schemas.microsoft.com/office/drawing/2014/chart" uri="{C3380CC4-5D6E-409C-BE32-E72D297353CC}">
              <c16:uniqueId val="{00000001-A754-4ABD-8D82-0814CE207E81}"/>
            </c:ext>
          </c:extLst>
        </c:ser>
        <c:ser>
          <c:idx val="2"/>
          <c:order val="2"/>
          <c:tx>
            <c:strRef>
              <c:f>Admisión!$E$23</c:f>
              <c:strCache>
                <c:ptCount val="1"/>
                <c:pt idx="0">
                  <c:v>2013</c:v>
                </c:pt>
              </c:strCache>
            </c:strRef>
          </c:tx>
          <c:spPr>
            <a:solidFill>
              <a:srgbClr val="FF66FF"/>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Admisión!$E$24:$E$32</c:f>
              <c:numCache>
                <c:formatCode>#,##0</c:formatCode>
                <c:ptCount val="9"/>
                <c:pt idx="0">
                  <c:v>48</c:v>
                </c:pt>
                <c:pt idx="3">
                  <c:v>74</c:v>
                </c:pt>
                <c:pt idx="6">
                  <c:v>22</c:v>
                </c:pt>
                <c:pt idx="7">
                  <c:v>67</c:v>
                </c:pt>
              </c:numCache>
            </c:numRef>
          </c:val>
          <c:shape val="cylinder"/>
          <c:extLst>
            <c:ext xmlns:c16="http://schemas.microsoft.com/office/drawing/2014/chart" uri="{C3380CC4-5D6E-409C-BE32-E72D297353CC}">
              <c16:uniqueId val="{00000002-A754-4ABD-8D82-0814CE207E81}"/>
            </c:ext>
          </c:extLst>
        </c:ser>
        <c:ser>
          <c:idx val="3"/>
          <c:order val="3"/>
          <c:tx>
            <c:strRef>
              <c:f>Admisión!$F$23</c:f>
              <c:strCache>
                <c:ptCount val="1"/>
                <c:pt idx="0">
                  <c:v>2014</c:v>
                </c:pt>
              </c:strCache>
            </c:strRef>
          </c:tx>
          <c:spPr>
            <a:solidFill>
              <a:srgbClr val="FF00FF"/>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Admisión!$F$24:$F$32</c:f>
              <c:numCache>
                <c:formatCode>#,##0</c:formatCode>
                <c:ptCount val="9"/>
                <c:pt idx="0">
                  <c:v>57</c:v>
                </c:pt>
                <c:pt idx="3">
                  <c:v>66</c:v>
                </c:pt>
                <c:pt idx="6">
                  <c:v>25</c:v>
                </c:pt>
                <c:pt idx="7">
                  <c:v>41</c:v>
                </c:pt>
              </c:numCache>
            </c:numRef>
          </c:val>
          <c:shape val="cylinder"/>
          <c:extLst>
            <c:ext xmlns:c16="http://schemas.microsoft.com/office/drawing/2014/chart" uri="{C3380CC4-5D6E-409C-BE32-E72D297353CC}">
              <c16:uniqueId val="{00000003-A754-4ABD-8D82-0814CE207E81}"/>
            </c:ext>
          </c:extLst>
        </c:ser>
        <c:ser>
          <c:idx val="4"/>
          <c:order val="4"/>
          <c:tx>
            <c:strRef>
              <c:f>Admisión!$G$23</c:f>
              <c:strCache>
                <c:ptCount val="1"/>
                <c:pt idx="0">
                  <c:v>2015</c:v>
                </c:pt>
              </c:strCache>
            </c:strRef>
          </c:tx>
          <c:spPr>
            <a:solidFill>
              <a:srgbClr val="CC00FF"/>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Admisión!$G$24:$G$32</c:f>
              <c:numCache>
                <c:formatCode>#,##0</c:formatCode>
                <c:ptCount val="9"/>
                <c:pt idx="0">
                  <c:v>79</c:v>
                </c:pt>
                <c:pt idx="3">
                  <c:v>85</c:v>
                </c:pt>
                <c:pt idx="6">
                  <c:v>28</c:v>
                </c:pt>
                <c:pt idx="7">
                  <c:v>50</c:v>
                </c:pt>
              </c:numCache>
            </c:numRef>
          </c:val>
          <c:shape val="cylinder"/>
          <c:extLst>
            <c:ext xmlns:c16="http://schemas.microsoft.com/office/drawing/2014/chart" uri="{C3380CC4-5D6E-409C-BE32-E72D297353CC}">
              <c16:uniqueId val="{00000004-A754-4ABD-8D82-0814CE207E81}"/>
            </c:ext>
          </c:extLst>
        </c:ser>
        <c:ser>
          <c:idx val="5"/>
          <c:order val="5"/>
          <c:tx>
            <c:strRef>
              <c:f>Admisión!$H$23</c:f>
              <c:strCache>
                <c:ptCount val="1"/>
                <c:pt idx="0">
                  <c:v>2016</c:v>
                </c:pt>
              </c:strCache>
            </c:strRef>
          </c:tx>
          <c:spPr>
            <a:solidFill>
              <a:srgbClr val="9900CC"/>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Admisión!$H$24:$H$32</c:f>
              <c:numCache>
                <c:formatCode>#,##0</c:formatCode>
                <c:ptCount val="9"/>
                <c:pt idx="0">
                  <c:v>63</c:v>
                </c:pt>
                <c:pt idx="3">
                  <c:v>100</c:v>
                </c:pt>
                <c:pt idx="6">
                  <c:v>37</c:v>
                </c:pt>
                <c:pt idx="7">
                  <c:v>78</c:v>
                </c:pt>
              </c:numCache>
            </c:numRef>
          </c:val>
          <c:shape val="cylinder"/>
          <c:extLst>
            <c:ext xmlns:c16="http://schemas.microsoft.com/office/drawing/2014/chart" uri="{C3380CC4-5D6E-409C-BE32-E72D297353CC}">
              <c16:uniqueId val="{00000005-A754-4ABD-8D82-0814CE207E81}"/>
            </c:ext>
          </c:extLst>
        </c:ser>
        <c:ser>
          <c:idx val="6"/>
          <c:order val="6"/>
          <c:tx>
            <c:strRef>
              <c:f>Admisión!$I$23</c:f>
              <c:strCache>
                <c:ptCount val="1"/>
                <c:pt idx="0">
                  <c:v>2017</c:v>
                </c:pt>
              </c:strCache>
            </c:strRef>
          </c:tx>
          <c:spPr>
            <a:solidFill>
              <a:srgbClr val="660066"/>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Admisión!$I$24:$I$32</c:f>
              <c:numCache>
                <c:formatCode>#,##0</c:formatCode>
                <c:ptCount val="9"/>
                <c:pt idx="0">
                  <c:v>63</c:v>
                </c:pt>
                <c:pt idx="1">
                  <c:v>76</c:v>
                </c:pt>
                <c:pt idx="3">
                  <c:v>74</c:v>
                </c:pt>
                <c:pt idx="4">
                  <c:v>39</c:v>
                </c:pt>
                <c:pt idx="6">
                  <c:v>46</c:v>
                </c:pt>
                <c:pt idx="7">
                  <c:v>79</c:v>
                </c:pt>
              </c:numCache>
            </c:numRef>
          </c:val>
          <c:shape val="cylinder"/>
          <c:extLst>
            <c:ext xmlns:c16="http://schemas.microsoft.com/office/drawing/2014/chart" uri="{C3380CC4-5D6E-409C-BE32-E72D297353CC}">
              <c16:uniqueId val="{00000006-A754-4ABD-8D82-0814CE207E81}"/>
            </c:ext>
          </c:extLst>
        </c:ser>
        <c:ser>
          <c:idx val="7"/>
          <c:order val="7"/>
          <c:tx>
            <c:strRef>
              <c:f>Admisión!$J$23</c:f>
              <c:strCache>
                <c:ptCount val="1"/>
                <c:pt idx="0">
                  <c:v>2018</c:v>
                </c:pt>
              </c:strCache>
            </c:strRef>
          </c:tx>
          <c:spPr>
            <a:solidFill>
              <a:sysClr val="window" lastClr="FFFFFF">
                <a:lumMod val="50000"/>
              </a:sysClr>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Admisión!$J$24:$J$32</c:f>
              <c:numCache>
                <c:formatCode>#,##0</c:formatCode>
                <c:ptCount val="9"/>
                <c:pt idx="0">
                  <c:v>50</c:v>
                </c:pt>
                <c:pt idx="1">
                  <c:v>65</c:v>
                </c:pt>
                <c:pt idx="2">
                  <c:v>43</c:v>
                </c:pt>
                <c:pt idx="3">
                  <c:v>52</c:v>
                </c:pt>
                <c:pt idx="4">
                  <c:v>52</c:v>
                </c:pt>
                <c:pt idx="5">
                  <c:v>32</c:v>
                </c:pt>
                <c:pt idx="6">
                  <c:v>37</c:v>
                </c:pt>
                <c:pt idx="7">
                  <c:v>59</c:v>
                </c:pt>
                <c:pt idx="8">
                  <c:v>68</c:v>
                </c:pt>
              </c:numCache>
            </c:numRef>
          </c:val>
          <c:shape val="cylinder"/>
          <c:extLst>
            <c:ext xmlns:c16="http://schemas.microsoft.com/office/drawing/2014/chart" uri="{C3380CC4-5D6E-409C-BE32-E72D297353CC}">
              <c16:uniqueId val="{00000000-1F0E-4C63-A0F6-E20445ACDA0A}"/>
            </c:ext>
          </c:extLst>
        </c:ser>
        <c:ser>
          <c:idx val="8"/>
          <c:order val="8"/>
          <c:tx>
            <c:strRef>
              <c:f>Admisión!$K$23</c:f>
              <c:strCache>
                <c:ptCount val="1"/>
                <c:pt idx="0">
                  <c:v>2019</c:v>
                </c:pt>
              </c:strCache>
            </c:strRef>
          </c:tx>
          <c:spPr>
            <a:solidFill>
              <a:srgbClr val="8064A2">
                <a:lumMod val="60000"/>
                <a:lumOff val="40000"/>
              </a:srgbClr>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Admisión!$K$24:$K$32</c:f>
              <c:numCache>
                <c:formatCode>#,##0</c:formatCode>
                <c:ptCount val="9"/>
                <c:pt idx="0">
                  <c:v>56</c:v>
                </c:pt>
                <c:pt idx="1">
                  <c:v>72</c:v>
                </c:pt>
                <c:pt idx="2">
                  <c:v>67</c:v>
                </c:pt>
                <c:pt idx="3">
                  <c:v>49</c:v>
                </c:pt>
                <c:pt idx="4">
                  <c:v>46</c:v>
                </c:pt>
                <c:pt idx="5">
                  <c:v>45</c:v>
                </c:pt>
                <c:pt idx="6">
                  <c:v>34</c:v>
                </c:pt>
                <c:pt idx="7">
                  <c:v>67</c:v>
                </c:pt>
                <c:pt idx="8">
                  <c:v>35</c:v>
                </c:pt>
              </c:numCache>
            </c:numRef>
          </c:val>
          <c:shape val="cylinder"/>
          <c:extLst>
            <c:ext xmlns:c16="http://schemas.microsoft.com/office/drawing/2014/chart" uri="{C3380CC4-5D6E-409C-BE32-E72D297353CC}">
              <c16:uniqueId val="{00000000-9D7A-4BD8-89EF-23A0E66E140A}"/>
            </c:ext>
          </c:extLst>
        </c:ser>
        <c:ser>
          <c:idx val="9"/>
          <c:order val="9"/>
          <c:tx>
            <c:strRef>
              <c:f>Admisión!$L$23</c:f>
              <c:strCache>
                <c:ptCount val="1"/>
                <c:pt idx="0">
                  <c:v>2020</c:v>
                </c:pt>
              </c:strCache>
            </c:strRef>
          </c:tx>
          <c:spPr>
            <a:solidFill>
              <a:schemeClr val="accent4">
                <a:lumMod val="60000"/>
              </a:schemeClr>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Admisión!$L$24:$L$32</c:f>
              <c:numCache>
                <c:formatCode>#,##0</c:formatCode>
                <c:ptCount val="9"/>
                <c:pt idx="0">
                  <c:v>43</c:v>
                </c:pt>
                <c:pt idx="1">
                  <c:v>54</c:v>
                </c:pt>
                <c:pt idx="2">
                  <c:v>69</c:v>
                </c:pt>
                <c:pt idx="3">
                  <c:v>54</c:v>
                </c:pt>
                <c:pt idx="4">
                  <c:v>49</c:v>
                </c:pt>
                <c:pt idx="5">
                  <c:v>49</c:v>
                </c:pt>
                <c:pt idx="6">
                  <c:v>37</c:v>
                </c:pt>
                <c:pt idx="7">
                  <c:v>72</c:v>
                </c:pt>
                <c:pt idx="8">
                  <c:v>50</c:v>
                </c:pt>
              </c:numCache>
            </c:numRef>
          </c:val>
          <c:shape val="cylinder"/>
          <c:extLst>
            <c:ext xmlns:c16="http://schemas.microsoft.com/office/drawing/2014/chart" uri="{C3380CC4-5D6E-409C-BE32-E72D297353CC}">
              <c16:uniqueId val="{00000001-85B6-4DD7-A62B-D4AD459BCF12}"/>
            </c:ext>
          </c:extLst>
        </c:ser>
        <c:dLbls>
          <c:showLegendKey val="0"/>
          <c:showVal val="0"/>
          <c:showCatName val="0"/>
          <c:showSerName val="0"/>
          <c:showPercent val="0"/>
          <c:showBubbleSize val="0"/>
        </c:dLbls>
        <c:gapWidth val="219"/>
        <c:shape val="box"/>
        <c:axId val="-1381530880"/>
        <c:axId val="-1381530336"/>
        <c:axId val="0"/>
      </c:bar3DChart>
      <c:catAx>
        <c:axId val="-138153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81530336"/>
        <c:crosses val="autoZero"/>
        <c:auto val="1"/>
        <c:lblAlgn val="ctr"/>
        <c:lblOffset val="100"/>
        <c:noMultiLvlLbl val="0"/>
      </c:catAx>
      <c:valAx>
        <c:axId val="-1381530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8153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2020 / </a:t>
            </a:r>
            <a:r>
              <a:rPr lang="es-MX" sz="1680" b="0" i="0" u="none" strike="noStrike" baseline="0">
                <a:effectLst/>
              </a:rPr>
              <a:t>Admisión</a:t>
            </a:r>
            <a:r>
              <a:rPr lang="es-MX"/>
              <a:t> 2019</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Admisión!$M$23</c:f>
              <c:strCache>
                <c:ptCount val="1"/>
                <c:pt idx="0">
                  <c:v>2020/2019</c:v>
                </c:pt>
              </c:strCache>
            </c:strRef>
          </c:tx>
          <c:spPr>
            <a:solidFill>
              <a:srgbClr val="AD25A8"/>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Admisión!$M$24:$M$32</c:f>
              <c:numCache>
                <c:formatCode>0%</c:formatCode>
                <c:ptCount val="9"/>
                <c:pt idx="0">
                  <c:v>0.7678571428571429</c:v>
                </c:pt>
                <c:pt idx="1">
                  <c:v>0.75</c:v>
                </c:pt>
                <c:pt idx="2">
                  <c:v>1.0298507462686568</c:v>
                </c:pt>
                <c:pt idx="3">
                  <c:v>1.1020408163265305</c:v>
                </c:pt>
                <c:pt idx="4">
                  <c:v>1.0652173913043479</c:v>
                </c:pt>
                <c:pt idx="5">
                  <c:v>1.0888888888888888</c:v>
                </c:pt>
                <c:pt idx="6">
                  <c:v>1.088235294117647</c:v>
                </c:pt>
                <c:pt idx="7">
                  <c:v>1.0746268656716418</c:v>
                </c:pt>
                <c:pt idx="8">
                  <c:v>1.4285714285714286</c:v>
                </c:pt>
              </c:numCache>
            </c:numRef>
          </c:val>
          <c:shape val="cylinder"/>
          <c:extLst>
            <c:ext xmlns:c16="http://schemas.microsoft.com/office/drawing/2014/chart" uri="{C3380CC4-5D6E-409C-BE32-E72D297353CC}">
              <c16:uniqueId val="{00000000-59B3-452B-B8C2-DF24035AB832}"/>
            </c:ext>
          </c:extLst>
        </c:ser>
        <c:dLbls>
          <c:showLegendKey val="0"/>
          <c:showVal val="0"/>
          <c:showCatName val="0"/>
          <c:showSerName val="0"/>
          <c:showPercent val="0"/>
          <c:showBubbleSize val="0"/>
        </c:dLbls>
        <c:gapWidth val="219"/>
        <c:shape val="box"/>
        <c:axId val="-1381523808"/>
        <c:axId val="-1381521088"/>
        <c:axId val="0"/>
      </c:bar3DChart>
      <c:catAx>
        <c:axId val="-13815238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1088"/>
        <c:crosses val="autoZero"/>
        <c:auto val="1"/>
        <c:lblAlgn val="ctr"/>
        <c:lblOffset val="100"/>
        <c:noMultiLvlLbl val="0"/>
      </c:catAx>
      <c:valAx>
        <c:axId val="-1381521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3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2020 / </a:t>
            </a:r>
            <a:r>
              <a:rPr lang="es-MX" sz="1680" b="0" i="0" u="none" strike="noStrike" baseline="0">
                <a:effectLst/>
              </a:rPr>
              <a:t>Admisión</a:t>
            </a:r>
            <a:r>
              <a:rPr lang="es-MX"/>
              <a:t> 2019</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Admisión!$M$23</c:f>
              <c:strCache>
                <c:ptCount val="1"/>
                <c:pt idx="0">
                  <c:v>2020/2019</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4159-470D-B3AB-2F80144D10A1}"/>
              </c:ext>
            </c:extLst>
          </c:dPt>
          <c:cat>
            <c:strRef>
              <c:f>Admisión!$B$34:$B$37</c:f>
              <c:strCache>
                <c:ptCount val="4"/>
                <c:pt idx="0">
                  <c:v>DCBI</c:v>
                </c:pt>
                <c:pt idx="1">
                  <c:v>DCBS</c:v>
                </c:pt>
                <c:pt idx="2">
                  <c:v>DCSH</c:v>
                </c:pt>
                <c:pt idx="3">
                  <c:v>UAML</c:v>
                </c:pt>
              </c:strCache>
            </c:strRef>
          </c:cat>
          <c:val>
            <c:numRef>
              <c:f>Admisión!$M$34:$M$37</c:f>
              <c:numCache>
                <c:formatCode>0%</c:formatCode>
                <c:ptCount val="4"/>
                <c:pt idx="0">
                  <c:v>1.2341772151898733</c:v>
                </c:pt>
                <c:pt idx="1">
                  <c:v>1.0294117647058822</c:v>
                </c:pt>
                <c:pt idx="2">
                  <c:v>0.82926829268292679</c:v>
                </c:pt>
                <c:pt idx="3">
                  <c:v>1.0283842794759825</c:v>
                </c:pt>
              </c:numCache>
            </c:numRef>
          </c:val>
          <c:shape val="cylinder"/>
          <c:extLst>
            <c:ext xmlns:c16="http://schemas.microsoft.com/office/drawing/2014/chart" uri="{C3380CC4-5D6E-409C-BE32-E72D297353CC}">
              <c16:uniqueId val="{00000002-4159-470D-B3AB-2F80144D10A1}"/>
            </c:ext>
          </c:extLst>
        </c:ser>
        <c:dLbls>
          <c:showLegendKey val="0"/>
          <c:showVal val="0"/>
          <c:showCatName val="0"/>
          <c:showSerName val="0"/>
          <c:showPercent val="0"/>
          <c:showBubbleSize val="0"/>
        </c:dLbls>
        <c:gapWidth val="219"/>
        <c:shape val="box"/>
        <c:axId val="-1381517280"/>
        <c:axId val="-1381524896"/>
        <c:axId val="0"/>
      </c:bar3DChart>
      <c:catAx>
        <c:axId val="-13815172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4896"/>
        <c:crosses val="autoZero"/>
        <c:auto val="1"/>
        <c:lblAlgn val="ctr"/>
        <c:lblOffset val="100"/>
        <c:noMultiLvlLbl val="0"/>
      </c:catAx>
      <c:valAx>
        <c:axId val="-1381524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17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(Insts. Privadas)</a:t>
            </a:r>
          </a:p>
        </c:rich>
      </c:tx>
      <c:layout>
        <c:manualLayout>
          <c:xMode val="edge"/>
          <c:yMode val="edge"/>
          <c:x val="0.34609317365421355"/>
          <c:y val="0"/>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ES'!$BN$12</c:f>
              <c:strCache>
                <c:ptCount val="1"/>
                <c:pt idx="0">
                  <c:v>México</c:v>
                </c:pt>
              </c:strCache>
            </c:strRef>
          </c:tx>
          <c:spPr>
            <a:solidFill>
              <a:schemeClr val="accent1"/>
            </a:solidFill>
            <a:ln>
              <a:noFill/>
            </a:ln>
            <a:effectLst/>
            <a:sp3d/>
          </c:spPr>
          <c:invertIfNegative val="0"/>
          <c:cat>
            <c:strRef>
              <c:f>'Demanda-Ingreso ES'!$BO$5:$BW$5</c:f>
              <c:strCache>
                <c:ptCount val="9"/>
                <c:pt idx="0">
                  <c:v>2011-2012</c:v>
                </c:pt>
                <c:pt idx="1">
                  <c:v>2012-2013</c:v>
                </c:pt>
                <c:pt idx="2">
                  <c:v>2013-2014</c:v>
                </c:pt>
                <c:pt idx="3">
                  <c:v>2014-2015</c:v>
                </c:pt>
                <c:pt idx="4">
                  <c:v>2015-2016</c:v>
                </c:pt>
                <c:pt idx="5">
                  <c:v>2016-2017</c:v>
                </c:pt>
                <c:pt idx="6">
                  <c:v>2017-2018</c:v>
                </c:pt>
                <c:pt idx="7">
                  <c:v>2018-2019</c:v>
                </c:pt>
                <c:pt idx="8">
                  <c:v>2019-2020</c:v>
                </c:pt>
              </c:strCache>
            </c:strRef>
          </c:cat>
          <c:val>
            <c:numRef>
              <c:f>'Demanda-Ingreso ES'!$BO$12:$BW$12</c:f>
              <c:numCache>
                <c:formatCode>0%</c:formatCode>
                <c:ptCount val="9"/>
                <c:pt idx="0">
                  <c:v>0.7811465784135796</c:v>
                </c:pt>
                <c:pt idx="1">
                  <c:v>0.80441437411091732</c:v>
                </c:pt>
                <c:pt idx="2">
                  <c:v>0.77272683243410789</c:v>
                </c:pt>
                <c:pt idx="3">
                  <c:v>0.74556303329272888</c:v>
                </c:pt>
                <c:pt idx="4">
                  <c:v>0.77071718195641159</c:v>
                </c:pt>
                <c:pt idx="5">
                  <c:v>0.76432207089691306</c:v>
                </c:pt>
                <c:pt idx="6">
                  <c:v>0.73491137040836862</c:v>
                </c:pt>
                <c:pt idx="7">
                  <c:v>0.74634822077233409</c:v>
                </c:pt>
                <c:pt idx="8">
                  <c:v>0.72734059097978232</c:v>
                </c:pt>
              </c:numCache>
            </c:numRef>
          </c:val>
          <c:shape val="cylinder"/>
          <c:extLst>
            <c:ext xmlns:c16="http://schemas.microsoft.com/office/drawing/2014/chart" uri="{C3380CC4-5D6E-409C-BE32-E72D297353CC}">
              <c16:uniqueId val="{00000000-5D5A-4640-9D39-64C973D98E86}"/>
            </c:ext>
          </c:extLst>
        </c:ser>
        <c:ser>
          <c:idx val="1"/>
          <c:order val="1"/>
          <c:tx>
            <c:strRef>
              <c:f>'Demanda-Ingreso ES'!$BN$13</c:f>
              <c:strCache>
                <c:ptCount val="1"/>
                <c:pt idx="0">
                  <c:v>Estado de México</c:v>
                </c:pt>
              </c:strCache>
            </c:strRef>
          </c:tx>
          <c:spPr>
            <a:solidFill>
              <a:schemeClr val="accent2"/>
            </a:solidFill>
            <a:ln>
              <a:noFill/>
            </a:ln>
            <a:effectLst/>
            <a:sp3d/>
          </c:spPr>
          <c:invertIfNegative val="0"/>
          <c:cat>
            <c:strRef>
              <c:f>'Demanda-Ingreso ES'!$BO$5:$BW$5</c:f>
              <c:strCache>
                <c:ptCount val="9"/>
                <c:pt idx="0">
                  <c:v>2011-2012</c:v>
                </c:pt>
                <c:pt idx="1">
                  <c:v>2012-2013</c:v>
                </c:pt>
                <c:pt idx="2">
                  <c:v>2013-2014</c:v>
                </c:pt>
                <c:pt idx="3">
                  <c:v>2014-2015</c:v>
                </c:pt>
                <c:pt idx="4">
                  <c:v>2015-2016</c:v>
                </c:pt>
                <c:pt idx="5">
                  <c:v>2016-2017</c:v>
                </c:pt>
                <c:pt idx="6">
                  <c:v>2017-2018</c:v>
                </c:pt>
                <c:pt idx="7">
                  <c:v>2018-2019</c:v>
                </c:pt>
                <c:pt idx="8">
                  <c:v>2019-2020</c:v>
                </c:pt>
              </c:strCache>
            </c:strRef>
          </c:cat>
          <c:val>
            <c:numRef>
              <c:f>'Demanda-Ingreso ES'!$BO$13:$BW$13</c:f>
              <c:numCache>
                <c:formatCode>0%</c:formatCode>
                <c:ptCount val="9"/>
                <c:pt idx="0">
                  <c:v>0.93277434179969199</c:v>
                </c:pt>
                <c:pt idx="1">
                  <c:v>0.94421858555007532</c:v>
                </c:pt>
                <c:pt idx="2">
                  <c:v>0.93455070745981184</c:v>
                </c:pt>
                <c:pt idx="3">
                  <c:v>0.82096356681992044</c:v>
                </c:pt>
                <c:pt idx="4">
                  <c:v>0.8278298433152731</c:v>
                </c:pt>
                <c:pt idx="5">
                  <c:v>0.83671752973687374</c:v>
                </c:pt>
                <c:pt idx="6">
                  <c:v>0.78229929127454401</c:v>
                </c:pt>
                <c:pt idx="7">
                  <c:v>0.82288184968262246</c:v>
                </c:pt>
                <c:pt idx="8">
                  <c:v>0.76783349645920895</c:v>
                </c:pt>
              </c:numCache>
            </c:numRef>
          </c:val>
          <c:shape val="cylinder"/>
          <c:extLst>
            <c:ext xmlns:c16="http://schemas.microsoft.com/office/drawing/2014/chart" uri="{C3380CC4-5D6E-409C-BE32-E72D297353CC}">
              <c16:uniqueId val="{00000001-5D5A-4640-9D39-64C973D98E86}"/>
            </c:ext>
          </c:extLst>
        </c:ser>
        <c:ser>
          <c:idx val="2"/>
          <c:order val="2"/>
          <c:tx>
            <c:strRef>
              <c:f>'Demanda-Ingreso ES'!$BN$14</c:f>
              <c:strCache>
                <c:ptCount val="1"/>
                <c:pt idx="0">
                  <c:v>Lerma y alrededores*</c:v>
                </c:pt>
              </c:strCache>
            </c:strRef>
          </c:tx>
          <c:spPr>
            <a:solidFill>
              <a:schemeClr val="accent3"/>
            </a:solidFill>
            <a:ln>
              <a:noFill/>
            </a:ln>
            <a:effectLst/>
            <a:sp3d/>
          </c:spPr>
          <c:invertIfNegative val="0"/>
          <c:cat>
            <c:strRef>
              <c:f>'Demanda-Ingreso ES'!$BO$5:$BW$5</c:f>
              <c:strCache>
                <c:ptCount val="9"/>
                <c:pt idx="0">
                  <c:v>2011-2012</c:v>
                </c:pt>
                <c:pt idx="1">
                  <c:v>2012-2013</c:v>
                </c:pt>
                <c:pt idx="2">
                  <c:v>2013-2014</c:v>
                </c:pt>
                <c:pt idx="3">
                  <c:v>2014-2015</c:v>
                </c:pt>
                <c:pt idx="4">
                  <c:v>2015-2016</c:v>
                </c:pt>
                <c:pt idx="5">
                  <c:v>2016-2017</c:v>
                </c:pt>
                <c:pt idx="6">
                  <c:v>2017-2018</c:v>
                </c:pt>
                <c:pt idx="7">
                  <c:v>2018-2019</c:v>
                </c:pt>
                <c:pt idx="8">
                  <c:v>2019-2020</c:v>
                </c:pt>
              </c:strCache>
            </c:strRef>
          </c:cat>
          <c:val>
            <c:numRef>
              <c:f>'Demanda-Ingreso ES'!$BO$14:$BW$14</c:f>
              <c:numCache>
                <c:formatCode>0%</c:formatCode>
                <c:ptCount val="9"/>
                <c:pt idx="0">
                  <c:v>0.7367931704843208</c:v>
                </c:pt>
                <c:pt idx="1">
                  <c:v>0.84545389410331728</c:v>
                </c:pt>
                <c:pt idx="2">
                  <c:v>0.77127292787201762</c:v>
                </c:pt>
                <c:pt idx="3">
                  <c:v>0.75274796327427906</c:v>
                </c:pt>
                <c:pt idx="4">
                  <c:v>0.79253552928675786</c:v>
                </c:pt>
                <c:pt idx="5">
                  <c:v>0.81452787324517972</c:v>
                </c:pt>
                <c:pt idx="6">
                  <c:v>0.83994040334166975</c:v>
                </c:pt>
                <c:pt idx="7">
                  <c:v>0.84047619047619049</c:v>
                </c:pt>
                <c:pt idx="8">
                  <c:v>0.85266553067185979</c:v>
                </c:pt>
              </c:numCache>
            </c:numRef>
          </c:val>
          <c:shape val="cylinder"/>
          <c:extLst>
            <c:ext xmlns:c16="http://schemas.microsoft.com/office/drawing/2014/chart" uri="{C3380CC4-5D6E-409C-BE32-E72D297353CC}">
              <c16:uniqueId val="{00000002-5D5A-4640-9D39-64C973D98E86}"/>
            </c:ext>
          </c:extLst>
        </c:ser>
        <c:dLbls>
          <c:showLegendKey val="0"/>
          <c:showVal val="0"/>
          <c:showCatName val="0"/>
          <c:showSerName val="0"/>
          <c:showPercent val="0"/>
          <c:showBubbleSize val="0"/>
        </c:dLbls>
        <c:gapWidth val="219"/>
        <c:shape val="box"/>
        <c:axId val="-1525923440"/>
        <c:axId val="-1525922896"/>
        <c:axId val="0"/>
      </c:bar3DChart>
      <c:catAx>
        <c:axId val="-152592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525922896"/>
        <c:crosses val="autoZero"/>
        <c:auto val="1"/>
        <c:lblAlgn val="ctr"/>
        <c:lblOffset val="100"/>
        <c:noMultiLvlLbl val="0"/>
      </c:catAx>
      <c:valAx>
        <c:axId val="-1525922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52592344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Admisión!$C$23</c:f>
              <c:strCache>
                <c:ptCount val="1"/>
                <c:pt idx="0">
                  <c:v>2011</c:v>
                </c:pt>
              </c:strCache>
            </c:strRef>
          </c:tx>
          <c:spPr>
            <a:solidFill>
              <a:srgbClr val="FFCCFF"/>
            </a:solidFill>
            <a:ln>
              <a:noFill/>
            </a:ln>
            <a:effectLst/>
            <a:sp3d/>
          </c:spPr>
          <c:invertIfNegative val="0"/>
          <c:cat>
            <c:strRef>
              <c:f>Admisión!$B$34:$B$36</c:f>
              <c:strCache>
                <c:ptCount val="3"/>
                <c:pt idx="0">
                  <c:v>DCBI</c:v>
                </c:pt>
                <c:pt idx="1">
                  <c:v>DCBS</c:v>
                </c:pt>
                <c:pt idx="2">
                  <c:v>DCSH</c:v>
                </c:pt>
              </c:strCache>
            </c:strRef>
          </c:cat>
          <c:val>
            <c:numRef>
              <c:f>Admisión!$C$34:$C$36</c:f>
              <c:numCache>
                <c:formatCode>#,##0</c:formatCode>
                <c:ptCount val="3"/>
                <c:pt idx="0">
                  <c:v>59</c:v>
                </c:pt>
                <c:pt idx="1">
                  <c:v>67</c:v>
                </c:pt>
                <c:pt idx="2">
                  <c:v>81</c:v>
                </c:pt>
              </c:numCache>
            </c:numRef>
          </c:val>
          <c:shape val="cylinder"/>
          <c:extLst>
            <c:ext xmlns:c16="http://schemas.microsoft.com/office/drawing/2014/chart" uri="{C3380CC4-5D6E-409C-BE32-E72D297353CC}">
              <c16:uniqueId val="{00000000-3F62-4B40-AB94-1424179C5B67}"/>
            </c:ext>
          </c:extLst>
        </c:ser>
        <c:ser>
          <c:idx val="1"/>
          <c:order val="1"/>
          <c:tx>
            <c:strRef>
              <c:f>Admisión!$D$23</c:f>
              <c:strCache>
                <c:ptCount val="1"/>
                <c:pt idx="0">
                  <c:v>2012</c:v>
                </c:pt>
              </c:strCache>
            </c:strRef>
          </c:tx>
          <c:spPr>
            <a:solidFill>
              <a:srgbClr val="FF99FF"/>
            </a:solidFill>
            <a:ln>
              <a:noFill/>
            </a:ln>
            <a:effectLst/>
            <a:sp3d/>
          </c:spPr>
          <c:invertIfNegative val="0"/>
          <c:cat>
            <c:strRef>
              <c:f>Admisión!$B$34:$B$36</c:f>
              <c:strCache>
                <c:ptCount val="3"/>
                <c:pt idx="0">
                  <c:v>DCBI</c:v>
                </c:pt>
                <c:pt idx="1">
                  <c:v>DCBS</c:v>
                </c:pt>
                <c:pt idx="2">
                  <c:v>DCSH</c:v>
                </c:pt>
              </c:strCache>
            </c:strRef>
          </c:cat>
          <c:val>
            <c:numRef>
              <c:f>Admisión!$D$34:$D$36</c:f>
              <c:numCache>
                <c:formatCode>#,##0</c:formatCode>
                <c:ptCount val="3"/>
                <c:pt idx="0">
                  <c:v>33</c:v>
                </c:pt>
                <c:pt idx="1">
                  <c:v>39</c:v>
                </c:pt>
                <c:pt idx="2" formatCode="General">
                  <c:v>37</c:v>
                </c:pt>
              </c:numCache>
            </c:numRef>
          </c:val>
          <c:shape val="cylinder"/>
          <c:extLst>
            <c:ext xmlns:c16="http://schemas.microsoft.com/office/drawing/2014/chart" uri="{C3380CC4-5D6E-409C-BE32-E72D297353CC}">
              <c16:uniqueId val="{00000001-3F62-4B40-AB94-1424179C5B67}"/>
            </c:ext>
          </c:extLst>
        </c:ser>
        <c:ser>
          <c:idx val="2"/>
          <c:order val="2"/>
          <c:tx>
            <c:strRef>
              <c:f>Admisión!$E$23</c:f>
              <c:strCache>
                <c:ptCount val="1"/>
                <c:pt idx="0">
                  <c:v>2013</c:v>
                </c:pt>
              </c:strCache>
            </c:strRef>
          </c:tx>
          <c:spPr>
            <a:solidFill>
              <a:srgbClr val="FF66FF"/>
            </a:solidFill>
            <a:ln>
              <a:noFill/>
            </a:ln>
            <a:effectLst/>
            <a:sp3d/>
          </c:spPr>
          <c:invertIfNegative val="0"/>
          <c:cat>
            <c:strRef>
              <c:f>Admisión!$B$34:$B$36</c:f>
              <c:strCache>
                <c:ptCount val="3"/>
                <c:pt idx="0">
                  <c:v>DCBI</c:v>
                </c:pt>
                <c:pt idx="1">
                  <c:v>DCBS</c:v>
                </c:pt>
                <c:pt idx="2">
                  <c:v>DCSH</c:v>
                </c:pt>
              </c:strCache>
            </c:strRef>
          </c:cat>
          <c:val>
            <c:numRef>
              <c:f>Admisión!$E$34:$E$36</c:f>
              <c:numCache>
                <c:formatCode>#,##0</c:formatCode>
                <c:ptCount val="3"/>
                <c:pt idx="0">
                  <c:v>48</c:v>
                </c:pt>
                <c:pt idx="1">
                  <c:v>74</c:v>
                </c:pt>
                <c:pt idx="2">
                  <c:v>89</c:v>
                </c:pt>
              </c:numCache>
            </c:numRef>
          </c:val>
          <c:shape val="cylinder"/>
          <c:extLst>
            <c:ext xmlns:c16="http://schemas.microsoft.com/office/drawing/2014/chart" uri="{C3380CC4-5D6E-409C-BE32-E72D297353CC}">
              <c16:uniqueId val="{00000002-3F62-4B40-AB94-1424179C5B67}"/>
            </c:ext>
          </c:extLst>
        </c:ser>
        <c:ser>
          <c:idx val="3"/>
          <c:order val="3"/>
          <c:tx>
            <c:strRef>
              <c:f>Admisión!$F$23</c:f>
              <c:strCache>
                <c:ptCount val="1"/>
                <c:pt idx="0">
                  <c:v>2014</c:v>
                </c:pt>
              </c:strCache>
            </c:strRef>
          </c:tx>
          <c:spPr>
            <a:solidFill>
              <a:srgbClr val="FF00FF"/>
            </a:solidFill>
            <a:ln>
              <a:noFill/>
            </a:ln>
            <a:effectLst/>
            <a:sp3d/>
          </c:spPr>
          <c:invertIfNegative val="0"/>
          <c:cat>
            <c:strRef>
              <c:f>Admisión!$B$34:$B$36</c:f>
              <c:strCache>
                <c:ptCount val="3"/>
                <c:pt idx="0">
                  <c:v>DCBI</c:v>
                </c:pt>
                <c:pt idx="1">
                  <c:v>DCBS</c:v>
                </c:pt>
                <c:pt idx="2">
                  <c:v>DCSH</c:v>
                </c:pt>
              </c:strCache>
            </c:strRef>
          </c:cat>
          <c:val>
            <c:numRef>
              <c:f>Admisión!$F$34:$F$36</c:f>
              <c:numCache>
                <c:formatCode>#,##0</c:formatCode>
                <c:ptCount val="3"/>
                <c:pt idx="0">
                  <c:v>57</c:v>
                </c:pt>
                <c:pt idx="1">
                  <c:v>66</c:v>
                </c:pt>
                <c:pt idx="2">
                  <c:v>66</c:v>
                </c:pt>
              </c:numCache>
            </c:numRef>
          </c:val>
          <c:shape val="cylinder"/>
          <c:extLst>
            <c:ext xmlns:c16="http://schemas.microsoft.com/office/drawing/2014/chart" uri="{C3380CC4-5D6E-409C-BE32-E72D297353CC}">
              <c16:uniqueId val="{00000003-3F62-4B40-AB94-1424179C5B67}"/>
            </c:ext>
          </c:extLst>
        </c:ser>
        <c:ser>
          <c:idx val="4"/>
          <c:order val="4"/>
          <c:tx>
            <c:strRef>
              <c:f>Admisión!$G$23</c:f>
              <c:strCache>
                <c:ptCount val="1"/>
                <c:pt idx="0">
                  <c:v>2015</c:v>
                </c:pt>
              </c:strCache>
            </c:strRef>
          </c:tx>
          <c:spPr>
            <a:solidFill>
              <a:srgbClr val="CC00FF"/>
            </a:solidFill>
            <a:ln>
              <a:noFill/>
            </a:ln>
            <a:effectLst/>
            <a:sp3d/>
          </c:spPr>
          <c:invertIfNegative val="0"/>
          <c:cat>
            <c:strRef>
              <c:f>Admisión!$B$34:$B$36</c:f>
              <c:strCache>
                <c:ptCount val="3"/>
                <c:pt idx="0">
                  <c:v>DCBI</c:v>
                </c:pt>
                <c:pt idx="1">
                  <c:v>DCBS</c:v>
                </c:pt>
                <c:pt idx="2">
                  <c:v>DCSH</c:v>
                </c:pt>
              </c:strCache>
            </c:strRef>
          </c:cat>
          <c:val>
            <c:numRef>
              <c:f>Admisión!$G$34:$G$36</c:f>
              <c:numCache>
                <c:formatCode>#,##0</c:formatCode>
                <c:ptCount val="3"/>
                <c:pt idx="0">
                  <c:v>79</c:v>
                </c:pt>
                <c:pt idx="1">
                  <c:v>85</c:v>
                </c:pt>
                <c:pt idx="2">
                  <c:v>78</c:v>
                </c:pt>
              </c:numCache>
            </c:numRef>
          </c:val>
          <c:shape val="cylinder"/>
          <c:extLst>
            <c:ext xmlns:c16="http://schemas.microsoft.com/office/drawing/2014/chart" uri="{C3380CC4-5D6E-409C-BE32-E72D297353CC}">
              <c16:uniqueId val="{00000004-3F62-4B40-AB94-1424179C5B67}"/>
            </c:ext>
          </c:extLst>
        </c:ser>
        <c:ser>
          <c:idx val="5"/>
          <c:order val="5"/>
          <c:tx>
            <c:strRef>
              <c:f>Admisión!$H$23</c:f>
              <c:strCache>
                <c:ptCount val="1"/>
                <c:pt idx="0">
                  <c:v>2016</c:v>
                </c:pt>
              </c:strCache>
            </c:strRef>
          </c:tx>
          <c:spPr>
            <a:solidFill>
              <a:srgbClr val="9900CC"/>
            </a:solidFill>
            <a:ln>
              <a:noFill/>
            </a:ln>
            <a:effectLst/>
            <a:sp3d/>
          </c:spPr>
          <c:invertIfNegative val="0"/>
          <c:cat>
            <c:strRef>
              <c:f>Admisión!$B$34:$B$36</c:f>
              <c:strCache>
                <c:ptCount val="3"/>
                <c:pt idx="0">
                  <c:v>DCBI</c:v>
                </c:pt>
                <c:pt idx="1">
                  <c:v>DCBS</c:v>
                </c:pt>
                <c:pt idx="2">
                  <c:v>DCSH</c:v>
                </c:pt>
              </c:strCache>
            </c:strRef>
          </c:cat>
          <c:val>
            <c:numRef>
              <c:f>Admisión!$H$34:$H$36</c:f>
              <c:numCache>
                <c:formatCode>#,##0</c:formatCode>
                <c:ptCount val="3"/>
                <c:pt idx="0">
                  <c:v>63</c:v>
                </c:pt>
                <c:pt idx="1">
                  <c:v>100</c:v>
                </c:pt>
                <c:pt idx="2">
                  <c:v>115</c:v>
                </c:pt>
              </c:numCache>
            </c:numRef>
          </c:val>
          <c:shape val="cylinder"/>
          <c:extLst>
            <c:ext xmlns:c16="http://schemas.microsoft.com/office/drawing/2014/chart" uri="{C3380CC4-5D6E-409C-BE32-E72D297353CC}">
              <c16:uniqueId val="{00000005-3F62-4B40-AB94-1424179C5B67}"/>
            </c:ext>
          </c:extLst>
        </c:ser>
        <c:ser>
          <c:idx val="6"/>
          <c:order val="6"/>
          <c:tx>
            <c:strRef>
              <c:f>Admisión!$I$23</c:f>
              <c:strCache>
                <c:ptCount val="1"/>
                <c:pt idx="0">
                  <c:v>2017</c:v>
                </c:pt>
              </c:strCache>
            </c:strRef>
          </c:tx>
          <c:spPr>
            <a:solidFill>
              <a:srgbClr val="660066"/>
            </a:solidFill>
            <a:ln>
              <a:noFill/>
            </a:ln>
            <a:effectLst/>
            <a:sp3d/>
          </c:spPr>
          <c:invertIfNegative val="0"/>
          <c:cat>
            <c:strRef>
              <c:f>Admisión!$B$34:$B$36</c:f>
              <c:strCache>
                <c:ptCount val="3"/>
                <c:pt idx="0">
                  <c:v>DCBI</c:v>
                </c:pt>
                <c:pt idx="1">
                  <c:v>DCBS</c:v>
                </c:pt>
                <c:pt idx="2">
                  <c:v>DCSH</c:v>
                </c:pt>
              </c:strCache>
            </c:strRef>
          </c:cat>
          <c:val>
            <c:numRef>
              <c:f>Admisión!$I$34:$I$36</c:f>
              <c:numCache>
                <c:formatCode>#,##0</c:formatCode>
                <c:ptCount val="3"/>
                <c:pt idx="0">
                  <c:v>139</c:v>
                </c:pt>
                <c:pt idx="1">
                  <c:v>113</c:v>
                </c:pt>
                <c:pt idx="2">
                  <c:v>125</c:v>
                </c:pt>
              </c:numCache>
            </c:numRef>
          </c:val>
          <c:shape val="cylinder"/>
          <c:extLst>
            <c:ext xmlns:c16="http://schemas.microsoft.com/office/drawing/2014/chart" uri="{C3380CC4-5D6E-409C-BE32-E72D297353CC}">
              <c16:uniqueId val="{00000000-77BE-4A7F-9425-F8BD89454361}"/>
            </c:ext>
          </c:extLst>
        </c:ser>
        <c:ser>
          <c:idx val="7"/>
          <c:order val="7"/>
          <c:tx>
            <c:strRef>
              <c:f>Admisión!$J$23</c:f>
              <c:strCache>
                <c:ptCount val="1"/>
                <c:pt idx="0">
                  <c:v>2018</c:v>
                </c:pt>
              </c:strCache>
            </c:strRef>
          </c:tx>
          <c:spPr>
            <a:solidFill>
              <a:sysClr val="window" lastClr="FFFFFF">
                <a:lumMod val="50000"/>
              </a:sysClr>
            </a:solidFill>
            <a:ln>
              <a:noFill/>
            </a:ln>
            <a:effectLst/>
            <a:sp3d/>
          </c:spPr>
          <c:invertIfNegative val="0"/>
          <c:cat>
            <c:strRef>
              <c:f>Admisión!$B$34:$B$36</c:f>
              <c:strCache>
                <c:ptCount val="3"/>
                <c:pt idx="0">
                  <c:v>DCBI</c:v>
                </c:pt>
                <c:pt idx="1">
                  <c:v>DCBS</c:v>
                </c:pt>
                <c:pt idx="2">
                  <c:v>DCSH</c:v>
                </c:pt>
              </c:strCache>
            </c:strRef>
          </c:cat>
          <c:val>
            <c:numRef>
              <c:f>Admisión!$J$34:$J$36</c:f>
              <c:numCache>
                <c:formatCode>#,##0</c:formatCode>
                <c:ptCount val="3"/>
                <c:pt idx="0">
                  <c:v>158</c:v>
                </c:pt>
                <c:pt idx="1">
                  <c:v>136</c:v>
                </c:pt>
                <c:pt idx="2">
                  <c:v>164</c:v>
                </c:pt>
              </c:numCache>
            </c:numRef>
          </c:val>
          <c:shape val="cylinder"/>
          <c:extLst>
            <c:ext xmlns:c16="http://schemas.microsoft.com/office/drawing/2014/chart" uri="{C3380CC4-5D6E-409C-BE32-E72D297353CC}">
              <c16:uniqueId val="{00000000-8FBE-4B38-89CD-DEC6481AB19A}"/>
            </c:ext>
          </c:extLst>
        </c:ser>
        <c:ser>
          <c:idx val="8"/>
          <c:order val="8"/>
          <c:tx>
            <c:strRef>
              <c:f>Admisión!$K$23</c:f>
              <c:strCache>
                <c:ptCount val="1"/>
                <c:pt idx="0">
                  <c:v>2019</c:v>
                </c:pt>
              </c:strCache>
            </c:strRef>
          </c:tx>
          <c:spPr>
            <a:solidFill>
              <a:srgbClr val="8064A2">
                <a:lumMod val="60000"/>
                <a:lumOff val="40000"/>
              </a:srgbClr>
            </a:solidFill>
            <a:ln>
              <a:noFill/>
            </a:ln>
            <a:effectLst/>
            <a:sp3d/>
          </c:spPr>
          <c:invertIfNegative val="0"/>
          <c:cat>
            <c:strRef>
              <c:f>Admisión!$B$34:$B$36</c:f>
              <c:strCache>
                <c:ptCount val="3"/>
                <c:pt idx="0">
                  <c:v>DCBI</c:v>
                </c:pt>
                <c:pt idx="1">
                  <c:v>DCBS</c:v>
                </c:pt>
                <c:pt idx="2">
                  <c:v>DCSH</c:v>
                </c:pt>
              </c:strCache>
            </c:strRef>
          </c:cat>
          <c:val>
            <c:numRef>
              <c:f>Admisión!$K$34:$K$36</c:f>
              <c:numCache>
                <c:formatCode>#,##0</c:formatCode>
                <c:ptCount val="3"/>
                <c:pt idx="0">
                  <c:v>195</c:v>
                </c:pt>
                <c:pt idx="1">
                  <c:v>140</c:v>
                </c:pt>
                <c:pt idx="2">
                  <c:v>136</c:v>
                </c:pt>
              </c:numCache>
            </c:numRef>
          </c:val>
          <c:shape val="cylinder"/>
          <c:extLst>
            <c:ext xmlns:c16="http://schemas.microsoft.com/office/drawing/2014/chart" uri="{C3380CC4-5D6E-409C-BE32-E72D297353CC}">
              <c16:uniqueId val="{00000000-241F-464E-A7F0-5EABB66B9CB5}"/>
            </c:ext>
          </c:extLst>
        </c:ser>
        <c:ser>
          <c:idx val="9"/>
          <c:order val="9"/>
          <c:tx>
            <c:strRef>
              <c:f>Admisión!$L$23</c:f>
              <c:strCache>
                <c:ptCount val="1"/>
                <c:pt idx="0">
                  <c:v>2020</c:v>
                </c:pt>
              </c:strCache>
            </c:strRef>
          </c:tx>
          <c:spPr>
            <a:solidFill>
              <a:schemeClr val="accent4">
                <a:lumMod val="60000"/>
              </a:schemeClr>
            </a:solidFill>
            <a:ln>
              <a:noFill/>
            </a:ln>
            <a:effectLst/>
            <a:sp3d/>
          </c:spPr>
          <c:invertIfNegative val="0"/>
          <c:cat>
            <c:strRef>
              <c:f>Admisión!$B$34:$B$36</c:f>
              <c:strCache>
                <c:ptCount val="3"/>
                <c:pt idx="0">
                  <c:v>DCBI</c:v>
                </c:pt>
                <c:pt idx="1">
                  <c:v>DCBS</c:v>
                </c:pt>
                <c:pt idx="2">
                  <c:v>DCSH</c:v>
                </c:pt>
              </c:strCache>
            </c:strRef>
          </c:cat>
          <c:val>
            <c:numRef>
              <c:f>Admisión!$L$34:$L$36</c:f>
              <c:numCache>
                <c:formatCode>#,##0</c:formatCode>
                <c:ptCount val="3"/>
                <c:pt idx="0">
                  <c:v>166</c:v>
                </c:pt>
                <c:pt idx="1">
                  <c:v>152</c:v>
                </c:pt>
                <c:pt idx="2">
                  <c:v>159</c:v>
                </c:pt>
              </c:numCache>
            </c:numRef>
          </c:val>
          <c:shape val="cylinder"/>
          <c:extLst>
            <c:ext xmlns:c16="http://schemas.microsoft.com/office/drawing/2014/chart" uri="{C3380CC4-5D6E-409C-BE32-E72D297353CC}">
              <c16:uniqueId val="{00000001-C7B5-4FB2-9A6C-C47385802B99}"/>
            </c:ext>
          </c:extLst>
        </c:ser>
        <c:dLbls>
          <c:showLegendKey val="0"/>
          <c:showVal val="0"/>
          <c:showCatName val="0"/>
          <c:showSerName val="0"/>
          <c:showPercent val="0"/>
          <c:showBubbleSize val="0"/>
        </c:dLbls>
        <c:gapWidth val="219"/>
        <c:shape val="box"/>
        <c:axId val="-1381522176"/>
        <c:axId val="-1381523264"/>
        <c:axId val="0"/>
      </c:bar3DChart>
      <c:catAx>
        <c:axId val="-138152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3264"/>
        <c:crosses val="autoZero"/>
        <c:auto val="1"/>
        <c:lblAlgn val="ctr"/>
        <c:lblOffset val="100"/>
        <c:noMultiLvlLbl val="0"/>
      </c:catAx>
      <c:valAx>
        <c:axId val="-138152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2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Admisión!$B$37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Admisión!$C$23:$L$23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Admisión!$C$37:$L$37</c:f>
              <c:numCache>
                <c:formatCode>#,##0</c:formatCode>
                <c:ptCount val="10"/>
                <c:pt idx="0">
                  <c:v>207</c:v>
                </c:pt>
                <c:pt idx="1">
                  <c:v>109</c:v>
                </c:pt>
                <c:pt idx="2">
                  <c:v>211</c:v>
                </c:pt>
                <c:pt idx="3">
                  <c:v>189</c:v>
                </c:pt>
                <c:pt idx="4">
                  <c:v>242</c:v>
                </c:pt>
                <c:pt idx="5">
                  <c:v>278</c:v>
                </c:pt>
                <c:pt idx="6">
                  <c:v>377</c:v>
                </c:pt>
                <c:pt idx="7">
                  <c:v>458</c:v>
                </c:pt>
                <c:pt idx="8">
                  <c:v>471</c:v>
                </c:pt>
                <c:pt idx="9">
                  <c:v>477</c:v>
                </c:pt>
              </c:numCache>
            </c:numRef>
          </c:yVal>
          <c:smooth val="0"/>
          <c:extLst>
            <c:ext xmlns:c16="http://schemas.microsoft.com/office/drawing/2014/chart" uri="{C3380CC4-5D6E-409C-BE32-E72D297353CC}">
              <c16:uniqueId val="{00000000-1335-4F06-AC44-A5E95075F1E6}"/>
            </c:ext>
          </c:extLst>
        </c:ser>
        <c:dLbls>
          <c:showLegendKey val="0"/>
          <c:showVal val="0"/>
          <c:showCatName val="0"/>
          <c:showSerName val="0"/>
          <c:showPercent val="0"/>
          <c:showBubbleSize val="0"/>
        </c:dLbls>
        <c:axId val="-1381524352"/>
        <c:axId val="-1381522720"/>
      </c:scatterChart>
      <c:valAx>
        <c:axId val="-1381524352"/>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2720"/>
        <c:crosses val="autoZero"/>
        <c:crossBetween val="midCat"/>
      </c:valAx>
      <c:valAx>
        <c:axId val="-1381522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43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t>
            </a:r>
            <a:r>
              <a:rPr lang="es-MX" baseline="0"/>
              <a:t> </a:t>
            </a:r>
            <a:r>
              <a:rPr lang="es-MX"/>
              <a:t>Licenciaturas UAM</a:t>
            </a:r>
          </a:p>
        </c:rich>
      </c:tx>
      <c:layout>
        <c:manualLayout>
          <c:xMode val="edge"/>
          <c:yMode val="edge"/>
          <c:x val="0.30523943038352658"/>
          <c:y val="3.3869602032176121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Admisión!$B$51</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Admisión!$C$23:$L$23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Admisión!$C$51:$L$51</c:f>
              <c:numCache>
                <c:formatCode>#,##0</c:formatCode>
                <c:ptCount val="10"/>
                <c:pt idx="0">
                  <c:v>69</c:v>
                </c:pt>
                <c:pt idx="1">
                  <c:v>36.333333333333336</c:v>
                </c:pt>
                <c:pt idx="2">
                  <c:v>52.75</c:v>
                </c:pt>
                <c:pt idx="3">
                  <c:v>47.25</c:v>
                </c:pt>
                <c:pt idx="4">
                  <c:v>60.5</c:v>
                </c:pt>
                <c:pt idx="5">
                  <c:v>69.5</c:v>
                </c:pt>
                <c:pt idx="6">
                  <c:v>62.833333333333336</c:v>
                </c:pt>
                <c:pt idx="7">
                  <c:v>50.888888888888886</c:v>
                </c:pt>
                <c:pt idx="8" formatCode="0">
                  <c:v>52.333333333333336</c:v>
                </c:pt>
                <c:pt idx="9" formatCode="0">
                  <c:v>53</c:v>
                </c:pt>
              </c:numCache>
            </c:numRef>
          </c:yVal>
          <c:smooth val="0"/>
          <c:extLst>
            <c:ext xmlns:c16="http://schemas.microsoft.com/office/drawing/2014/chart" uri="{C3380CC4-5D6E-409C-BE32-E72D297353CC}">
              <c16:uniqueId val="{00000004-59C6-4E5D-95C1-DFCA7B8461E7}"/>
            </c:ext>
          </c:extLst>
        </c:ser>
        <c:dLbls>
          <c:showLegendKey val="0"/>
          <c:showVal val="0"/>
          <c:showCatName val="0"/>
          <c:showSerName val="0"/>
          <c:showPercent val="0"/>
          <c:showBubbleSize val="0"/>
        </c:dLbls>
        <c:axId val="-1381528160"/>
        <c:axId val="-1381528704"/>
      </c:scatterChart>
      <c:valAx>
        <c:axId val="-1381528160"/>
        <c:scaling>
          <c:orientation val="minMax"/>
          <c:max val="2020"/>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8704"/>
        <c:crosses val="autoZero"/>
        <c:crossBetween val="midCat"/>
      </c:valAx>
      <c:valAx>
        <c:axId val="-1381528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8160"/>
        <c:crosses val="autoZero"/>
        <c:crossBetween val="midCat"/>
      </c:valAx>
      <c:spPr>
        <a:noFill/>
        <a:ln>
          <a:noFill/>
        </a:ln>
        <a:effectLst/>
      </c:spPr>
    </c:plotArea>
    <c:legend>
      <c:legendPos val="b"/>
      <c:layout>
        <c:manualLayout>
          <c:xMode val="edge"/>
          <c:yMode val="edge"/>
          <c:x val="0.10877594711376345"/>
          <c:y val="8.4683072532952847E-2"/>
          <c:w val="0.84367545629017437"/>
          <c:h val="0.15044881162707846"/>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2020 / </a:t>
            </a:r>
            <a:r>
              <a:rPr lang="es-MX" sz="1680" b="0" i="0" u="none" strike="noStrike" baseline="0">
                <a:effectLst/>
              </a:rPr>
              <a:t>Admisión</a:t>
            </a:r>
            <a:r>
              <a:rPr lang="es-MX"/>
              <a:t> 2018</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Admisión!$N$23</c:f>
              <c:strCache>
                <c:ptCount val="1"/>
                <c:pt idx="0">
                  <c:v>2020/2018</c:v>
                </c:pt>
              </c:strCache>
            </c:strRef>
          </c:tx>
          <c:spPr>
            <a:solidFill>
              <a:srgbClr val="AD25A8"/>
            </a:solidFill>
            <a:ln>
              <a:noFill/>
            </a:ln>
            <a:effectLst/>
            <a:sp3d/>
          </c:spPr>
          <c:invertIfNegative val="0"/>
          <c:cat>
            <c:strRef>
              <c:f>Admisión!$B$24:$B$32</c:f>
              <c:strCache>
                <c:ptCount val="9"/>
                <c:pt idx="0">
                  <c:v>IRH</c:v>
                </c:pt>
                <c:pt idx="1">
                  <c:v>ICT</c:v>
                </c:pt>
                <c:pt idx="2">
                  <c:v>ISMI</c:v>
                </c:pt>
                <c:pt idx="3">
                  <c:v>BA</c:v>
                </c:pt>
                <c:pt idx="4">
                  <c:v>PB</c:v>
                </c:pt>
                <c:pt idx="5">
                  <c:v>CTA</c:v>
                </c:pt>
                <c:pt idx="6">
                  <c:v>ACD</c:v>
                </c:pt>
                <c:pt idx="7">
                  <c:v>PP</c:v>
                </c:pt>
                <c:pt idx="8">
                  <c:v>ETD</c:v>
                </c:pt>
              </c:strCache>
            </c:strRef>
          </c:cat>
          <c:val>
            <c:numRef>
              <c:f>Admisión!$N$24:$N$32</c:f>
              <c:numCache>
                <c:formatCode>0%</c:formatCode>
                <c:ptCount val="9"/>
                <c:pt idx="0">
                  <c:v>0.86</c:v>
                </c:pt>
                <c:pt idx="1">
                  <c:v>0.83076923076923082</c:v>
                </c:pt>
                <c:pt idx="2">
                  <c:v>1.6046511627906976</c:v>
                </c:pt>
                <c:pt idx="3">
                  <c:v>1.0384615384615385</c:v>
                </c:pt>
                <c:pt idx="4">
                  <c:v>0.94230769230769229</c:v>
                </c:pt>
                <c:pt idx="5">
                  <c:v>1.53125</c:v>
                </c:pt>
                <c:pt idx="6">
                  <c:v>1</c:v>
                </c:pt>
                <c:pt idx="7">
                  <c:v>1.2203389830508475</c:v>
                </c:pt>
                <c:pt idx="8">
                  <c:v>0.73529411764705888</c:v>
                </c:pt>
              </c:numCache>
            </c:numRef>
          </c:val>
          <c:shape val="cylinder"/>
          <c:extLst>
            <c:ext xmlns:c16="http://schemas.microsoft.com/office/drawing/2014/chart" uri="{C3380CC4-5D6E-409C-BE32-E72D297353CC}">
              <c16:uniqueId val="{00000000-BC09-498A-8970-0C2A59356D78}"/>
            </c:ext>
          </c:extLst>
        </c:ser>
        <c:dLbls>
          <c:showLegendKey val="0"/>
          <c:showVal val="0"/>
          <c:showCatName val="0"/>
          <c:showSerName val="0"/>
          <c:showPercent val="0"/>
          <c:showBubbleSize val="0"/>
        </c:dLbls>
        <c:gapWidth val="219"/>
        <c:shape val="box"/>
        <c:axId val="-1381527616"/>
        <c:axId val="-1381532512"/>
        <c:axId val="0"/>
      </c:bar3DChart>
      <c:catAx>
        <c:axId val="-13815276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32512"/>
        <c:crosses val="autoZero"/>
        <c:auto val="1"/>
        <c:lblAlgn val="ctr"/>
        <c:lblOffset val="100"/>
        <c:noMultiLvlLbl val="0"/>
      </c:catAx>
      <c:valAx>
        <c:axId val="-1381532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7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2020 / </a:t>
            </a:r>
            <a:r>
              <a:rPr lang="es-MX" sz="1680" b="0" i="0" u="none" strike="noStrike" baseline="0">
                <a:effectLst/>
              </a:rPr>
              <a:t>Admisión</a:t>
            </a:r>
            <a:r>
              <a:rPr lang="es-MX"/>
              <a:t> 2018</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Admisión!$N$23</c:f>
              <c:strCache>
                <c:ptCount val="1"/>
                <c:pt idx="0">
                  <c:v>2020/2018</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7E48-4251-BA5B-C56D7A1DD80C}"/>
              </c:ext>
            </c:extLst>
          </c:dPt>
          <c:cat>
            <c:strRef>
              <c:f>Admisión!$B$34:$B$37</c:f>
              <c:strCache>
                <c:ptCount val="4"/>
                <c:pt idx="0">
                  <c:v>DCBI</c:v>
                </c:pt>
                <c:pt idx="1">
                  <c:v>DCBS</c:v>
                </c:pt>
                <c:pt idx="2">
                  <c:v>DCSH</c:v>
                </c:pt>
                <c:pt idx="3">
                  <c:v>UAML</c:v>
                </c:pt>
              </c:strCache>
            </c:strRef>
          </c:cat>
          <c:val>
            <c:numRef>
              <c:f>Admisión!$N$34:$N$37</c:f>
              <c:numCache>
                <c:formatCode>0%</c:formatCode>
                <c:ptCount val="4"/>
                <c:pt idx="0">
                  <c:v>1.4028776978417266</c:v>
                </c:pt>
                <c:pt idx="1">
                  <c:v>1.2389380530973451</c:v>
                </c:pt>
                <c:pt idx="2">
                  <c:v>1.0880000000000001</c:v>
                </c:pt>
                <c:pt idx="3">
                  <c:v>1.2493368700265253</c:v>
                </c:pt>
              </c:numCache>
            </c:numRef>
          </c:val>
          <c:shape val="cylinder"/>
          <c:extLst>
            <c:ext xmlns:c16="http://schemas.microsoft.com/office/drawing/2014/chart" uri="{C3380CC4-5D6E-409C-BE32-E72D297353CC}">
              <c16:uniqueId val="{00000002-7E48-4251-BA5B-C56D7A1DD80C}"/>
            </c:ext>
          </c:extLst>
        </c:ser>
        <c:dLbls>
          <c:showLegendKey val="0"/>
          <c:showVal val="0"/>
          <c:showCatName val="0"/>
          <c:showSerName val="0"/>
          <c:showPercent val="0"/>
          <c:showBubbleSize val="0"/>
        </c:dLbls>
        <c:gapWidth val="219"/>
        <c:shape val="box"/>
        <c:axId val="-1381527072"/>
        <c:axId val="-1381520000"/>
        <c:axId val="0"/>
      </c:bar3DChart>
      <c:catAx>
        <c:axId val="-13815270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0000"/>
        <c:crosses val="autoZero"/>
        <c:auto val="1"/>
        <c:lblAlgn val="ctr"/>
        <c:lblOffset val="100"/>
        <c:noMultiLvlLbl val="0"/>
      </c:catAx>
      <c:valAx>
        <c:axId val="-1381520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7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 Licenciatura UAML</a:t>
            </a:r>
          </a:p>
        </c:rich>
      </c:tx>
      <c:layout>
        <c:manualLayout>
          <c:xMode val="edge"/>
          <c:yMode val="edge"/>
          <c:x val="0.32108238195012151"/>
          <c:y val="2.368866328257191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Admisión!$B$48</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Admisión!$C$23:$L$23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Admisión!$C$48:$L$48</c:f>
              <c:numCache>
                <c:formatCode>#,##0</c:formatCode>
                <c:ptCount val="10"/>
                <c:pt idx="0">
                  <c:v>59</c:v>
                </c:pt>
                <c:pt idx="1">
                  <c:v>33</c:v>
                </c:pt>
                <c:pt idx="2">
                  <c:v>48</c:v>
                </c:pt>
                <c:pt idx="3">
                  <c:v>57</c:v>
                </c:pt>
                <c:pt idx="4">
                  <c:v>79</c:v>
                </c:pt>
                <c:pt idx="5">
                  <c:v>63</c:v>
                </c:pt>
                <c:pt idx="6">
                  <c:v>69.5</c:v>
                </c:pt>
                <c:pt idx="7">
                  <c:v>52.666666666666664</c:v>
                </c:pt>
                <c:pt idx="8" formatCode="0">
                  <c:v>65</c:v>
                </c:pt>
                <c:pt idx="9" formatCode="0">
                  <c:v>55.333333333333336</c:v>
                </c:pt>
              </c:numCache>
            </c:numRef>
          </c:yVal>
          <c:smooth val="0"/>
          <c:extLst>
            <c:ext xmlns:c16="http://schemas.microsoft.com/office/drawing/2014/chart" uri="{C3380CC4-5D6E-409C-BE32-E72D297353CC}">
              <c16:uniqueId val="{00000000-628A-4687-93C8-8C3F3B014B66}"/>
            </c:ext>
          </c:extLst>
        </c:ser>
        <c:ser>
          <c:idx val="1"/>
          <c:order val="1"/>
          <c:tx>
            <c:strRef>
              <c:f>Admisión!$B$49</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Admisión!$C$23:$L$23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Admisión!$C$49:$L$49</c:f>
              <c:numCache>
                <c:formatCode>#,##0</c:formatCode>
                <c:ptCount val="10"/>
                <c:pt idx="0">
                  <c:v>67</c:v>
                </c:pt>
                <c:pt idx="1">
                  <c:v>39</c:v>
                </c:pt>
                <c:pt idx="2">
                  <c:v>74</c:v>
                </c:pt>
                <c:pt idx="3">
                  <c:v>66</c:v>
                </c:pt>
                <c:pt idx="4">
                  <c:v>85</c:v>
                </c:pt>
                <c:pt idx="5">
                  <c:v>100</c:v>
                </c:pt>
                <c:pt idx="6">
                  <c:v>56.5</c:v>
                </c:pt>
                <c:pt idx="7">
                  <c:v>45.333333333333336</c:v>
                </c:pt>
                <c:pt idx="8" formatCode="0">
                  <c:v>46.666666666666664</c:v>
                </c:pt>
                <c:pt idx="9" formatCode="0">
                  <c:v>50.666666666666664</c:v>
                </c:pt>
              </c:numCache>
            </c:numRef>
          </c:yVal>
          <c:smooth val="0"/>
          <c:extLst>
            <c:ext xmlns:c16="http://schemas.microsoft.com/office/drawing/2014/chart" uri="{C3380CC4-5D6E-409C-BE32-E72D297353CC}">
              <c16:uniqueId val="{00000001-628A-4687-93C8-8C3F3B014B66}"/>
            </c:ext>
          </c:extLst>
        </c:ser>
        <c:ser>
          <c:idx val="2"/>
          <c:order val="2"/>
          <c:tx>
            <c:strRef>
              <c:f>Admisión!$B$50</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Admisión!$C$23:$L$23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Admisión!$C$50:$L$50</c:f>
              <c:numCache>
                <c:formatCode>#,##0</c:formatCode>
                <c:ptCount val="10"/>
                <c:pt idx="0">
                  <c:v>81</c:v>
                </c:pt>
                <c:pt idx="1">
                  <c:v>37</c:v>
                </c:pt>
                <c:pt idx="2">
                  <c:v>44.5</c:v>
                </c:pt>
                <c:pt idx="3">
                  <c:v>33</c:v>
                </c:pt>
                <c:pt idx="4">
                  <c:v>39</c:v>
                </c:pt>
                <c:pt idx="5">
                  <c:v>57.5</c:v>
                </c:pt>
                <c:pt idx="6">
                  <c:v>62.5</c:v>
                </c:pt>
                <c:pt idx="7">
                  <c:v>54.666666666666664</c:v>
                </c:pt>
                <c:pt idx="8" formatCode="0">
                  <c:v>45.333333333333336</c:v>
                </c:pt>
                <c:pt idx="9" formatCode="0">
                  <c:v>53</c:v>
                </c:pt>
              </c:numCache>
            </c:numRef>
          </c:yVal>
          <c:smooth val="0"/>
          <c:extLst>
            <c:ext xmlns:c16="http://schemas.microsoft.com/office/drawing/2014/chart" uri="{C3380CC4-5D6E-409C-BE32-E72D297353CC}">
              <c16:uniqueId val="{00000002-628A-4687-93C8-8C3F3B014B66}"/>
            </c:ext>
          </c:extLst>
        </c:ser>
        <c:ser>
          <c:idx val="3"/>
          <c:order val="3"/>
          <c:tx>
            <c:strRef>
              <c:f>Admisión!$B$51</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Admisión!$C$23:$L$23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Admisión!$C$51:$L$51</c:f>
              <c:numCache>
                <c:formatCode>#,##0</c:formatCode>
                <c:ptCount val="10"/>
                <c:pt idx="0">
                  <c:v>69</c:v>
                </c:pt>
                <c:pt idx="1">
                  <c:v>36.333333333333336</c:v>
                </c:pt>
                <c:pt idx="2">
                  <c:v>52.75</c:v>
                </c:pt>
                <c:pt idx="3">
                  <c:v>47.25</c:v>
                </c:pt>
                <c:pt idx="4">
                  <c:v>60.5</c:v>
                </c:pt>
                <c:pt idx="5">
                  <c:v>69.5</c:v>
                </c:pt>
                <c:pt idx="6">
                  <c:v>62.833333333333336</c:v>
                </c:pt>
                <c:pt idx="7">
                  <c:v>50.888888888888886</c:v>
                </c:pt>
                <c:pt idx="8" formatCode="0">
                  <c:v>52.333333333333336</c:v>
                </c:pt>
                <c:pt idx="9" formatCode="0">
                  <c:v>53</c:v>
                </c:pt>
              </c:numCache>
            </c:numRef>
          </c:yVal>
          <c:smooth val="0"/>
          <c:extLst>
            <c:ext xmlns:c16="http://schemas.microsoft.com/office/drawing/2014/chart" uri="{C3380CC4-5D6E-409C-BE32-E72D297353CC}">
              <c16:uniqueId val="{00000003-628A-4687-93C8-8C3F3B014B66}"/>
            </c:ext>
          </c:extLst>
        </c:ser>
        <c:dLbls>
          <c:showLegendKey val="0"/>
          <c:showVal val="0"/>
          <c:showCatName val="0"/>
          <c:showSerName val="0"/>
          <c:showPercent val="0"/>
          <c:showBubbleSize val="0"/>
        </c:dLbls>
        <c:axId val="-1381519456"/>
        <c:axId val="-1381518912"/>
      </c:scatterChart>
      <c:valAx>
        <c:axId val="-1381519456"/>
        <c:scaling>
          <c:orientation val="minMax"/>
          <c:max val="2020"/>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18912"/>
        <c:crosses val="autoZero"/>
        <c:crossBetween val="midCat"/>
      </c:valAx>
      <c:valAx>
        <c:axId val="-138151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19456"/>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Admisión UAML (2020)</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E8F-4627-9DA2-0D85EA1D28D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E8F-4627-9DA2-0D85EA1D28D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E8F-4627-9DA2-0D85EA1D28D8}"/>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DE8F-4627-9DA2-0D85EA1D28D8}"/>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DE8F-4627-9DA2-0D85EA1D28D8}"/>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DE8F-4627-9DA2-0D85EA1D28D8}"/>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Admisión!$B$34:$B$36</c:f>
              <c:strCache>
                <c:ptCount val="3"/>
                <c:pt idx="0">
                  <c:v>DCBI</c:v>
                </c:pt>
                <c:pt idx="1">
                  <c:v>DCBS</c:v>
                </c:pt>
                <c:pt idx="2">
                  <c:v>DCSH</c:v>
                </c:pt>
              </c:strCache>
            </c:strRef>
          </c:cat>
          <c:val>
            <c:numRef>
              <c:f>Admisión!$L$34:$L$36</c:f>
              <c:numCache>
                <c:formatCode>#,##0</c:formatCode>
                <c:ptCount val="3"/>
                <c:pt idx="0">
                  <c:v>166</c:v>
                </c:pt>
                <c:pt idx="1">
                  <c:v>152</c:v>
                </c:pt>
                <c:pt idx="2">
                  <c:v>159</c:v>
                </c:pt>
              </c:numCache>
            </c:numRef>
          </c:val>
          <c:extLst>
            <c:ext xmlns:c16="http://schemas.microsoft.com/office/drawing/2014/chart" uri="{C3380CC4-5D6E-409C-BE32-E72D297353CC}">
              <c16:uniqueId val="{00000006-DE8F-4627-9DA2-0D85EA1D28D8}"/>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Admisión UAML (Acumulado</a:t>
            </a:r>
            <a:r>
              <a:rPr lang="es-MX" baseline="0"/>
              <a:t> al </a:t>
            </a:r>
            <a:r>
              <a:rPr lang="es-MX"/>
              <a:t>2020)</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421221356839452E-2"/>
          <c:y val="0.23725393700787406"/>
          <c:w val="0.81897029208974903"/>
          <c:h val="0.6575754593175853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8F3-422C-947B-4A44833D2F77}"/>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8F3-422C-947B-4A44833D2F77}"/>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8F3-422C-947B-4A44833D2F77}"/>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D8F3-422C-947B-4A44833D2F77}"/>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D8F3-422C-947B-4A44833D2F77}"/>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D8F3-422C-947B-4A44833D2F77}"/>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Admisión!$B$34:$B$36</c:f>
              <c:strCache>
                <c:ptCount val="3"/>
                <c:pt idx="0">
                  <c:v>DCBI</c:v>
                </c:pt>
                <c:pt idx="1">
                  <c:v>DCBS</c:v>
                </c:pt>
                <c:pt idx="2">
                  <c:v>DCSH</c:v>
                </c:pt>
              </c:strCache>
            </c:strRef>
          </c:cat>
          <c:val>
            <c:numRef>
              <c:f>Admisión!$X$34:$X$36</c:f>
              <c:numCache>
                <c:formatCode>#,##0</c:formatCode>
                <c:ptCount val="3"/>
                <c:pt idx="0">
                  <c:v>997</c:v>
                </c:pt>
                <c:pt idx="1">
                  <c:v>972</c:v>
                </c:pt>
                <c:pt idx="2">
                  <c:v>1050</c:v>
                </c:pt>
              </c:numCache>
            </c:numRef>
          </c:val>
          <c:extLst>
            <c:ext xmlns:c16="http://schemas.microsoft.com/office/drawing/2014/chart" uri="{C3380CC4-5D6E-409C-BE32-E72D297353CC}">
              <c16:uniqueId val="{00000006-D8F3-422C-947B-4A44833D2F77}"/>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acumulada licenciaturas</a:t>
            </a:r>
            <a:r>
              <a:rPr lang="es-MX" baseline="0"/>
              <a:t> UAML</a:t>
            </a:r>
            <a:endParaRPr lang="es-MX"/>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614079043947505"/>
          <c:w val="0.83482934327247027"/>
          <c:h val="0.67867257024490379"/>
        </c:manualLayout>
      </c:layout>
      <c:scatterChart>
        <c:scatterStyle val="lineMarker"/>
        <c:varyColors val="0"/>
        <c:ser>
          <c:idx val="0"/>
          <c:order val="0"/>
          <c:tx>
            <c:strRef>
              <c:f>Admisión!$B$24</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Admisión!$O$24:$X$24</c:f>
              <c:numCache>
                <c:formatCode>#,##0</c:formatCode>
                <c:ptCount val="10"/>
                <c:pt idx="0">
                  <c:v>59</c:v>
                </c:pt>
                <c:pt idx="1">
                  <c:v>92</c:v>
                </c:pt>
                <c:pt idx="2">
                  <c:v>140</c:v>
                </c:pt>
                <c:pt idx="3">
                  <c:v>197</c:v>
                </c:pt>
                <c:pt idx="4">
                  <c:v>276</c:v>
                </c:pt>
                <c:pt idx="5">
                  <c:v>339</c:v>
                </c:pt>
                <c:pt idx="6">
                  <c:v>402</c:v>
                </c:pt>
                <c:pt idx="7">
                  <c:v>452</c:v>
                </c:pt>
                <c:pt idx="8">
                  <c:v>508</c:v>
                </c:pt>
                <c:pt idx="9">
                  <c:v>551</c:v>
                </c:pt>
              </c:numCache>
            </c:numRef>
          </c:yVal>
          <c:smooth val="0"/>
          <c:extLst>
            <c:ext xmlns:c16="http://schemas.microsoft.com/office/drawing/2014/chart" uri="{C3380CC4-5D6E-409C-BE32-E72D297353CC}">
              <c16:uniqueId val="{00000000-E72A-432A-AB0E-B9EFB03336C6}"/>
            </c:ext>
          </c:extLst>
        </c:ser>
        <c:ser>
          <c:idx val="7"/>
          <c:order val="1"/>
          <c:tx>
            <c:strRef>
              <c:f>Admisión!$B$27</c:f>
              <c:strCache>
                <c:ptCount val="1"/>
                <c:pt idx="0">
                  <c:v>BA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Admisión!$O$23:$X$23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Admisión!$O$27:$X$27</c:f>
              <c:numCache>
                <c:formatCode>#,##0</c:formatCode>
                <c:ptCount val="10"/>
                <c:pt idx="0">
                  <c:v>67</c:v>
                </c:pt>
                <c:pt idx="1">
                  <c:v>106</c:v>
                </c:pt>
                <c:pt idx="2">
                  <c:v>180</c:v>
                </c:pt>
                <c:pt idx="3">
                  <c:v>246</c:v>
                </c:pt>
                <c:pt idx="4">
                  <c:v>331</c:v>
                </c:pt>
                <c:pt idx="5">
                  <c:v>431</c:v>
                </c:pt>
                <c:pt idx="6">
                  <c:v>505</c:v>
                </c:pt>
                <c:pt idx="7">
                  <c:v>557</c:v>
                </c:pt>
                <c:pt idx="8">
                  <c:v>606</c:v>
                </c:pt>
                <c:pt idx="9">
                  <c:v>660</c:v>
                </c:pt>
              </c:numCache>
            </c:numRef>
          </c:yVal>
          <c:smooth val="0"/>
          <c:extLst>
            <c:ext xmlns:c16="http://schemas.microsoft.com/office/drawing/2014/chart" uri="{C3380CC4-5D6E-409C-BE32-E72D297353CC}">
              <c16:uniqueId val="{00000000-16EA-4495-A433-8E6DA0840610}"/>
            </c:ext>
          </c:extLst>
        </c:ser>
        <c:ser>
          <c:idx val="1"/>
          <c:order val="2"/>
          <c:tx>
            <c:strRef>
              <c:f>Admisión!$B$26</c:f>
              <c:strCache>
                <c:ptCount val="1"/>
                <c:pt idx="0">
                  <c:v>ISMI</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Admisión!$O$26:$X$26</c:f>
              <c:numCache>
                <c:formatCode>#,##0</c:formatCode>
                <c:ptCount val="10"/>
                <c:pt idx="7">
                  <c:v>43</c:v>
                </c:pt>
                <c:pt idx="8">
                  <c:v>110</c:v>
                </c:pt>
                <c:pt idx="9">
                  <c:v>179</c:v>
                </c:pt>
              </c:numCache>
            </c:numRef>
          </c:yVal>
          <c:smooth val="0"/>
          <c:extLst>
            <c:ext xmlns:c16="http://schemas.microsoft.com/office/drawing/2014/chart" uri="{C3380CC4-5D6E-409C-BE32-E72D297353CC}">
              <c16:uniqueId val="{00000001-E72A-432A-AB0E-B9EFB03336C6}"/>
            </c:ext>
          </c:extLst>
        </c:ser>
        <c:ser>
          <c:idx val="2"/>
          <c:order val="3"/>
          <c:tx>
            <c:strRef>
              <c:f>Admisión!$B$30</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Admisión!$O$30:$X$30</c:f>
              <c:numCache>
                <c:formatCode>#,##0</c:formatCode>
                <c:ptCount val="10"/>
                <c:pt idx="0">
                  <c:v>0</c:v>
                </c:pt>
                <c:pt idx="1">
                  <c:v>0</c:v>
                </c:pt>
                <c:pt idx="2">
                  <c:v>22</c:v>
                </c:pt>
                <c:pt idx="3">
                  <c:v>47</c:v>
                </c:pt>
                <c:pt idx="4">
                  <c:v>75</c:v>
                </c:pt>
                <c:pt idx="5">
                  <c:v>112</c:v>
                </c:pt>
                <c:pt idx="6">
                  <c:v>158</c:v>
                </c:pt>
                <c:pt idx="7">
                  <c:v>195</c:v>
                </c:pt>
                <c:pt idx="8">
                  <c:v>229</c:v>
                </c:pt>
                <c:pt idx="9">
                  <c:v>266</c:v>
                </c:pt>
              </c:numCache>
            </c:numRef>
          </c:yVal>
          <c:smooth val="0"/>
          <c:extLst>
            <c:ext xmlns:c16="http://schemas.microsoft.com/office/drawing/2014/chart" uri="{C3380CC4-5D6E-409C-BE32-E72D297353CC}">
              <c16:uniqueId val="{00000002-E72A-432A-AB0E-B9EFB03336C6}"/>
            </c:ext>
          </c:extLst>
        </c:ser>
        <c:ser>
          <c:idx val="3"/>
          <c:order val="4"/>
          <c:tx>
            <c:strRef>
              <c:f>Admisión!$B$31</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Admisión!$O$23:$X$23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Admisión!$O$31:$X$31</c:f>
              <c:numCache>
                <c:formatCode>#,##0</c:formatCode>
                <c:ptCount val="10"/>
                <c:pt idx="0">
                  <c:v>81</c:v>
                </c:pt>
                <c:pt idx="1">
                  <c:v>118</c:v>
                </c:pt>
                <c:pt idx="2">
                  <c:v>185</c:v>
                </c:pt>
                <c:pt idx="3">
                  <c:v>226</c:v>
                </c:pt>
                <c:pt idx="4">
                  <c:v>276</c:v>
                </c:pt>
                <c:pt idx="5">
                  <c:v>354</c:v>
                </c:pt>
                <c:pt idx="6">
                  <c:v>433</c:v>
                </c:pt>
                <c:pt idx="7">
                  <c:v>492</c:v>
                </c:pt>
                <c:pt idx="8">
                  <c:v>559</c:v>
                </c:pt>
                <c:pt idx="9">
                  <c:v>631</c:v>
                </c:pt>
              </c:numCache>
            </c:numRef>
          </c:yVal>
          <c:smooth val="0"/>
          <c:extLst>
            <c:ext xmlns:c16="http://schemas.microsoft.com/office/drawing/2014/chart" uri="{C3380CC4-5D6E-409C-BE32-E72D297353CC}">
              <c16:uniqueId val="{00000003-E72A-432A-AB0E-B9EFB03336C6}"/>
            </c:ext>
          </c:extLst>
        </c:ser>
        <c:ser>
          <c:idx val="4"/>
          <c:order val="5"/>
          <c:tx>
            <c:strRef>
              <c:f>Admisión!$B$25</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Admisión!$O$23:$X$23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Admisión!$O$25:$X$25</c:f>
              <c:numCache>
                <c:formatCode>#,##0</c:formatCode>
                <c:ptCount val="10"/>
                <c:pt idx="6">
                  <c:v>76</c:v>
                </c:pt>
                <c:pt idx="7">
                  <c:v>141</c:v>
                </c:pt>
                <c:pt idx="8">
                  <c:v>213</c:v>
                </c:pt>
                <c:pt idx="9">
                  <c:v>267</c:v>
                </c:pt>
              </c:numCache>
            </c:numRef>
          </c:yVal>
          <c:smooth val="0"/>
          <c:extLst>
            <c:ext xmlns:c16="http://schemas.microsoft.com/office/drawing/2014/chart" uri="{C3380CC4-5D6E-409C-BE32-E72D297353CC}">
              <c16:uniqueId val="{00000002-E149-4F2A-B705-D46744A5D7D4}"/>
            </c:ext>
          </c:extLst>
        </c:ser>
        <c:ser>
          <c:idx val="5"/>
          <c:order val="6"/>
          <c:tx>
            <c:strRef>
              <c:f>Admisión!$B$28</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Admisión!$O$23:$X$23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Admisión!$O$28:$X$28</c:f>
              <c:numCache>
                <c:formatCode>#,##0</c:formatCode>
                <c:ptCount val="10"/>
                <c:pt idx="6">
                  <c:v>39</c:v>
                </c:pt>
                <c:pt idx="7">
                  <c:v>91</c:v>
                </c:pt>
                <c:pt idx="8">
                  <c:v>137</c:v>
                </c:pt>
                <c:pt idx="9">
                  <c:v>186</c:v>
                </c:pt>
              </c:numCache>
            </c:numRef>
          </c:yVal>
          <c:smooth val="0"/>
          <c:extLst>
            <c:ext xmlns:c16="http://schemas.microsoft.com/office/drawing/2014/chart" uri="{C3380CC4-5D6E-409C-BE32-E72D297353CC}">
              <c16:uniqueId val="{00000003-E149-4F2A-B705-D46744A5D7D4}"/>
            </c:ext>
          </c:extLst>
        </c:ser>
        <c:ser>
          <c:idx val="6"/>
          <c:order val="7"/>
          <c:tx>
            <c:strRef>
              <c:f>Admisión!$B$29</c:f>
              <c:strCache>
                <c:ptCount val="1"/>
                <c:pt idx="0">
                  <c:v>CTA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Admisión!$O$23:$X$23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Admisión!$O$29:$X$29</c:f>
              <c:numCache>
                <c:formatCode>#,##0</c:formatCode>
                <c:ptCount val="10"/>
                <c:pt idx="7">
                  <c:v>32</c:v>
                </c:pt>
                <c:pt idx="8">
                  <c:v>77</c:v>
                </c:pt>
                <c:pt idx="9">
                  <c:v>126</c:v>
                </c:pt>
              </c:numCache>
            </c:numRef>
          </c:yVal>
          <c:smooth val="0"/>
          <c:extLst>
            <c:ext xmlns:c16="http://schemas.microsoft.com/office/drawing/2014/chart" uri="{C3380CC4-5D6E-409C-BE32-E72D297353CC}">
              <c16:uniqueId val="{00000001-16EA-4495-A433-8E6DA0840610}"/>
            </c:ext>
          </c:extLst>
        </c:ser>
        <c:ser>
          <c:idx val="8"/>
          <c:order val="8"/>
          <c:tx>
            <c:strRef>
              <c:f>Admisión!$B$32</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Admisión!$O$23:$X$23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Admisión!$O$32:$X$32</c:f>
              <c:numCache>
                <c:formatCode>#,##0</c:formatCode>
                <c:ptCount val="10"/>
                <c:pt idx="7">
                  <c:v>68</c:v>
                </c:pt>
                <c:pt idx="8">
                  <c:v>103</c:v>
                </c:pt>
                <c:pt idx="9">
                  <c:v>153</c:v>
                </c:pt>
              </c:numCache>
            </c:numRef>
          </c:yVal>
          <c:smooth val="0"/>
          <c:extLst>
            <c:ext xmlns:c16="http://schemas.microsoft.com/office/drawing/2014/chart" uri="{C3380CC4-5D6E-409C-BE32-E72D297353CC}">
              <c16:uniqueId val="{00000002-16EA-4495-A433-8E6DA0840610}"/>
            </c:ext>
          </c:extLst>
        </c:ser>
        <c:dLbls>
          <c:showLegendKey val="0"/>
          <c:showVal val="0"/>
          <c:showCatName val="0"/>
          <c:showSerName val="0"/>
          <c:showPercent val="0"/>
          <c:showBubbleSize val="0"/>
        </c:dLbls>
        <c:axId val="-1381525984"/>
        <c:axId val="-1381518368"/>
      </c:scatterChart>
      <c:valAx>
        <c:axId val="-1381525984"/>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18368"/>
        <c:crosses val="autoZero"/>
        <c:crossBetween val="midCat"/>
      </c:valAx>
      <c:valAx>
        <c:axId val="-1381518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5984"/>
        <c:crosses val="autoZero"/>
        <c:crossBetween val="midCat"/>
      </c:valAx>
      <c:spPr>
        <a:noFill/>
        <a:ln>
          <a:noFill/>
        </a:ln>
        <a:effectLst/>
      </c:spPr>
    </c:plotArea>
    <c:legend>
      <c:legendPos val="b"/>
      <c:layout>
        <c:manualLayout>
          <c:xMode val="edge"/>
          <c:yMode val="edge"/>
          <c:x val="0.11091133983708801"/>
          <c:y val="0.10693890293077798"/>
          <c:w val="0.83295794480133478"/>
          <c:h val="9.160665953295146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t>
            </a:r>
            <a:r>
              <a:rPr lang="es-MX"/>
              <a:t>acumulada divisiones UAML</a:t>
            </a:r>
          </a:p>
        </c:rich>
      </c:tx>
      <c:layout>
        <c:manualLayout>
          <c:xMode val="edge"/>
          <c:yMode val="edge"/>
          <c:x val="0.26202223371903749"/>
          <c:y val="2.730376404961402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590450705598059"/>
          <c:w val="0.83482934327247027"/>
          <c:h val="0.67905966123266825"/>
        </c:manualLayout>
      </c:layout>
      <c:scatterChart>
        <c:scatterStyle val="lineMarker"/>
        <c:varyColors val="0"/>
        <c:ser>
          <c:idx val="0"/>
          <c:order val="0"/>
          <c:tx>
            <c:strRef>
              <c:f>Admisión!$B$34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Admisión!$O$34:$X$34</c:f>
              <c:numCache>
                <c:formatCode>#,##0</c:formatCode>
                <c:ptCount val="10"/>
                <c:pt idx="0">
                  <c:v>59</c:v>
                </c:pt>
                <c:pt idx="1">
                  <c:v>92</c:v>
                </c:pt>
                <c:pt idx="2">
                  <c:v>140</c:v>
                </c:pt>
                <c:pt idx="3">
                  <c:v>197</c:v>
                </c:pt>
                <c:pt idx="4">
                  <c:v>276</c:v>
                </c:pt>
                <c:pt idx="5">
                  <c:v>339</c:v>
                </c:pt>
                <c:pt idx="6">
                  <c:v>478</c:v>
                </c:pt>
                <c:pt idx="7">
                  <c:v>636</c:v>
                </c:pt>
                <c:pt idx="8">
                  <c:v>831</c:v>
                </c:pt>
                <c:pt idx="9">
                  <c:v>997</c:v>
                </c:pt>
              </c:numCache>
            </c:numRef>
          </c:yVal>
          <c:smooth val="0"/>
          <c:extLst>
            <c:ext xmlns:c16="http://schemas.microsoft.com/office/drawing/2014/chart" uri="{C3380CC4-5D6E-409C-BE32-E72D297353CC}">
              <c16:uniqueId val="{00000000-5DB2-478B-8966-456B545962B1}"/>
            </c:ext>
          </c:extLst>
        </c:ser>
        <c:ser>
          <c:idx val="1"/>
          <c:order val="1"/>
          <c:tx>
            <c:strRef>
              <c:f>Admisión!$B$35</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Admisión!$O$35:$X$35</c:f>
              <c:numCache>
                <c:formatCode>#,##0</c:formatCode>
                <c:ptCount val="10"/>
                <c:pt idx="0">
                  <c:v>67</c:v>
                </c:pt>
                <c:pt idx="1">
                  <c:v>106</c:v>
                </c:pt>
                <c:pt idx="2">
                  <c:v>180</c:v>
                </c:pt>
                <c:pt idx="3">
                  <c:v>246</c:v>
                </c:pt>
                <c:pt idx="4">
                  <c:v>331</c:v>
                </c:pt>
                <c:pt idx="5">
                  <c:v>431</c:v>
                </c:pt>
                <c:pt idx="6">
                  <c:v>544</c:v>
                </c:pt>
                <c:pt idx="7">
                  <c:v>680</c:v>
                </c:pt>
                <c:pt idx="8">
                  <c:v>820</c:v>
                </c:pt>
                <c:pt idx="9">
                  <c:v>972</c:v>
                </c:pt>
              </c:numCache>
            </c:numRef>
          </c:yVal>
          <c:smooth val="0"/>
          <c:extLst>
            <c:ext xmlns:c16="http://schemas.microsoft.com/office/drawing/2014/chart" uri="{C3380CC4-5D6E-409C-BE32-E72D297353CC}">
              <c16:uniqueId val="{00000001-5DB2-478B-8966-456B545962B1}"/>
            </c:ext>
          </c:extLst>
        </c:ser>
        <c:ser>
          <c:idx val="2"/>
          <c:order val="2"/>
          <c:tx>
            <c:strRef>
              <c:f>Admisión!$B$36</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Admisión!$O$36:$X$36</c:f>
              <c:numCache>
                <c:formatCode>#,##0</c:formatCode>
                <c:ptCount val="10"/>
                <c:pt idx="0">
                  <c:v>81</c:v>
                </c:pt>
                <c:pt idx="1">
                  <c:v>118</c:v>
                </c:pt>
                <c:pt idx="2">
                  <c:v>207</c:v>
                </c:pt>
                <c:pt idx="3">
                  <c:v>273</c:v>
                </c:pt>
                <c:pt idx="4">
                  <c:v>351</c:v>
                </c:pt>
                <c:pt idx="5">
                  <c:v>466</c:v>
                </c:pt>
                <c:pt idx="6">
                  <c:v>591</c:v>
                </c:pt>
                <c:pt idx="7">
                  <c:v>755</c:v>
                </c:pt>
                <c:pt idx="8">
                  <c:v>891</c:v>
                </c:pt>
                <c:pt idx="9">
                  <c:v>1050</c:v>
                </c:pt>
              </c:numCache>
            </c:numRef>
          </c:yVal>
          <c:smooth val="0"/>
          <c:extLst>
            <c:ext xmlns:c16="http://schemas.microsoft.com/office/drawing/2014/chart" uri="{C3380CC4-5D6E-409C-BE32-E72D297353CC}">
              <c16:uniqueId val="{00000002-5DB2-478B-8966-456B545962B1}"/>
            </c:ext>
          </c:extLst>
        </c:ser>
        <c:dLbls>
          <c:showLegendKey val="0"/>
          <c:showVal val="0"/>
          <c:showCatName val="0"/>
          <c:showSerName val="0"/>
          <c:showPercent val="0"/>
          <c:showBubbleSize val="0"/>
        </c:dLbls>
        <c:axId val="-1381525440"/>
        <c:axId val="-1381517824"/>
      </c:scatterChart>
      <c:valAx>
        <c:axId val="-1381525440"/>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17824"/>
        <c:crosses val="autoZero"/>
        <c:crossBetween val="midCat"/>
      </c:valAx>
      <c:valAx>
        <c:axId val="-1381517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525440"/>
        <c:crosses val="autoZero"/>
        <c:crossBetween val="midCat"/>
      </c:valAx>
      <c:spPr>
        <a:noFill/>
        <a:ln>
          <a:noFill/>
        </a:ln>
        <a:effectLst/>
      </c:spPr>
    </c:plotArea>
    <c:legend>
      <c:legendPos val="b"/>
      <c:layout>
        <c:manualLayout>
          <c:xMode val="edge"/>
          <c:yMode val="edge"/>
          <c:x val="9.7242551956491549E-2"/>
          <c:y val="0.2040089235293949"/>
          <c:w val="0.40487872875367514"/>
          <c:h val="8.57114419832382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Satisfacción de la demanda (Públicas+Privadas)</a:t>
            </a:r>
          </a:p>
        </c:rich>
      </c:tx>
      <c:layout>
        <c:manualLayout>
          <c:xMode val="edge"/>
          <c:yMode val="edge"/>
          <c:x val="0.31983835098491192"/>
          <c:y val="1.3229428499105711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ES'!$BN$18</c:f>
              <c:strCache>
                <c:ptCount val="1"/>
                <c:pt idx="0">
                  <c:v>México</c:v>
                </c:pt>
              </c:strCache>
            </c:strRef>
          </c:tx>
          <c:spPr>
            <a:solidFill>
              <a:schemeClr val="accent1"/>
            </a:solidFill>
            <a:ln>
              <a:noFill/>
            </a:ln>
            <a:effectLst/>
            <a:sp3d/>
          </c:spPr>
          <c:invertIfNegative val="0"/>
          <c:cat>
            <c:strRef>
              <c:f>'Demanda-Ingreso ES'!$BO$5:$BW$5</c:f>
              <c:strCache>
                <c:ptCount val="9"/>
                <c:pt idx="0">
                  <c:v>2011-2012</c:v>
                </c:pt>
                <c:pt idx="1">
                  <c:v>2012-2013</c:v>
                </c:pt>
                <c:pt idx="2">
                  <c:v>2013-2014</c:v>
                </c:pt>
                <c:pt idx="3">
                  <c:v>2014-2015</c:v>
                </c:pt>
                <c:pt idx="4">
                  <c:v>2015-2016</c:v>
                </c:pt>
                <c:pt idx="5">
                  <c:v>2016-2017</c:v>
                </c:pt>
                <c:pt idx="6">
                  <c:v>2017-2018</c:v>
                </c:pt>
                <c:pt idx="7">
                  <c:v>2018-2019</c:v>
                </c:pt>
                <c:pt idx="8">
                  <c:v>2019-2020</c:v>
                </c:pt>
              </c:strCache>
            </c:strRef>
          </c:cat>
          <c:val>
            <c:numRef>
              <c:f>'Demanda-Ingreso ES'!$BO$18:$BW$18</c:f>
              <c:numCache>
                <c:formatCode>0%</c:formatCode>
                <c:ptCount val="9"/>
                <c:pt idx="0">
                  <c:v>0.55362549033764108</c:v>
                </c:pt>
                <c:pt idx="1">
                  <c:v>0.56926839711692545</c:v>
                </c:pt>
                <c:pt idx="2">
                  <c:v>0.59970620398046215</c:v>
                </c:pt>
                <c:pt idx="3">
                  <c:v>0.55400208721814881</c:v>
                </c:pt>
                <c:pt idx="4">
                  <c:v>0.55807024062456512</c:v>
                </c:pt>
                <c:pt idx="5">
                  <c:v>0.55623873161170168</c:v>
                </c:pt>
                <c:pt idx="6">
                  <c:v>0.54053082092349269</c:v>
                </c:pt>
                <c:pt idx="7">
                  <c:v>0.54608251063930713</c:v>
                </c:pt>
                <c:pt idx="8">
                  <c:v>0.52786205671545772</c:v>
                </c:pt>
              </c:numCache>
            </c:numRef>
          </c:val>
          <c:shape val="cylinder"/>
          <c:extLst>
            <c:ext xmlns:c16="http://schemas.microsoft.com/office/drawing/2014/chart" uri="{C3380CC4-5D6E-409C-BE32-E72D297353CC}">
              <c16:uniqueId val="{00000000-5DBA-4C4F-B03A-7F647B1F92DE}"/>
            </c:ext>
          </c:extLst>
        </c:ser>
        <c:ser>
          <c:idx val="1"/>
          <c:order val="1"/>
          <c:tx>
            <c:strRef>
              <c:f>'Demanda-Ingreso ES'!$BN$19</c:f>
              <c:strCache>
                <c:ptCount val="1"/>
                <c:pt idx="0">
                  <c:v>Estado de México</c:v>
                </c:pt>
              </c:strCache>
            </c:strRef>
          </c:tx>
          <c:spPr>
            <a:solidFill>
              <a:schemeClr val="accent2"/>
            </a:solidFill>
            <a:ln>
              <a:noFill/>
            </a:ln>
            <a:effectLst/>
            <a:sp3d/>
          </c:spPr>
          <c:invertIfNegative val="0"/>
          <c:cat>
            <c:strRef>
              <c:f>'Demanda-Ingreso ES'!$BO$5:$BW$5</c:f>
              <c:strCache>
                <c:ptCount val="9"/>
                <c:pt idx="0">
                  <c:v>2011-2012</c:v>
                </c:pt>
                <c:pt idx="1">
                  <c:v>2012-2013</c:v>
                </c:pt>
                <c:pt idx="2">
                  <c:v>2013-2014</c:v>
                </c:pt>
                <c:pt idx="3">
                  <c:v>2014-2015</c:v>
                </c:pt>
                <c:pt idx="4">
                  <c:v>2015-2016</c:v>
                </c:pt>
                <c:pt idx="5">
                  <c:v>2016-2017</c:v>
                </c:pt>
                <c:pt idx="6">
                  <c:v>2017-2018</c:v>
                </c:pt>
                <c:pt idx="7">
                  <c:v>2018-2019</c:v>
                </c:pt>
                <c:pt idx="8">
                  <c:v>2019-2020</c:v>
                </c:pt>
              </c:strCache>
            </c:strRef>
          </c:cat>
          <c:val>
            <c:numRef>
              <c:f>'Demanda-Ingreso ES'!$BO$19:$BW$19</c:f>
              <c:numCache>
                <c:formatCode>0%</c:formatCode>
                <c:ptCount val="9"/>
                <c:pt idx="0">
                  <c:v>0.6191536412145181</c:v>
                </c:pt>
                <c:pt idx="1">
                  <c:v>0.58157021614213933</c:v>
                </c:pt>
                <c:pt idx="2">
                  <c:v>0.60830033470041955</c:v>
                </c:pt>
                <c:pt idx="3">
                  <c:v>0.57088453274750739</c:v>
                </c:pt>
                <c:pt idx="4">
                  <c:v>0.56726218780427051</c:v>
                </c:pt>
                <c:pt idx="5">
                  <c:v>0.5700166261393238</c:v>
                </c:pt>
                <c:pt idx="6">
                  <c:v>0.54557879987216995</c:v>
                </c:pt>
                <c:pt idx="7">
                  <c:v>0.5699612882385896</c:v>
                </c:pt>
                <c:pt idx="8">
                  <c:v>0.54658441808792346</c:v>
                </c:pt>
              </c:numCache>
            </c:numRef>
          </c:val>
          <c:shape val="cylinder"/>
          <c:extLst>
            <c:ext xmlns:c16="http://schemas.microsoft.com/office/drawing/2014/chart" uri="{C3380CC4-5D6E-409C-BE32-E72D297353CC}">
              <c16:uniqueId val="{00000001-5DBA-4C4F-B03A-7F647B1F92DE}"/>
            </c:ext>
          </c:extLst>
        </c:ser>
        <c:ser>
          <c:idx val="2"/>
          <c:order val="2"/>
          <c:tx>
            <c:strRef>
              <c:f>'Demanda-Ingreso ES'!$BN$20</c:f>
              <c:strCache>
                <c:ptCount val="1"/>
                <c:pt idx="0">
                  <c:v>Lerma y alrededores*</c:v>
                </c:pt>
              </c:strCache>
            </c:strRef>
          </c:tx>
          <c:spPr>
            <a:solidFill>
              <a:schemeClr val="accent3"/>
            </a:solidFill>
            <a:ln>
              <a:noFill/>
            </a:ln>
            <a:effectLst/>
            <a:sp3d/>
          </c:spPr>
          <c:invertIfNegative val="0"/>
          <c:cat>
            <c:strRef>
              <c:f>'Demanda-Ingreso ES'!$BO$5:$BW$5</c:f>
              <c:strCache>
                <c:ptCount val="9"/>
                <c:pt idx="0">
                  <c:v>2011-2012</c:v>
                </c:pt>
                <c:pt idx="1">
                  <c:v>2012-2013</c:v>
                </c:pt>
                <c:pt idx="2">
                  <c:v>2013-2014</c:v>
                </c:pt>
                <c:pt idx="3">
                  <c:v>2014-2015</c:v>
                </c:pt>
                <c:pt idx="4">
                  <c:v>2015-2016</c:v>
                </c:pt>
                <c:pt idx="5">
                  <c:v>2016-2017</c:v>
                </c:pt>
                <c:pt idx="6">
                  <c:v>2017-2018</c:v>
                </c:pt>
                <c:pt idx="7">
                  <c:v>2018-2019</c:v>
                </c:pt>
                <c:pt idx="8">
                  <c:v>2019-2020</c:v>
                </c:pt>
              </c:strCache>
            </c:strRef>
          </c:cat>
          <c:val>
            <c:numRef>
              <c:f>'Demanda-Ingreso ES'!$BO$20:$BW$20</c:f>
              <c:numCache>
                <c:formatCode>0%</c:formatCode>
                <c:ptCount val="9"/>
                <c:pt idx="0">
                  <c:v>0.34013683760402619</c:v>
                </c:pt>
                <c:pt idx="1">
                  <c:v>0.38929152042785298</c:v>
                </c:pt>
                <c:pt idx="2">
                  <c:v>0.37277071555736002</c:v>
                </c:pt>
                <c:pt idx="3">
                  <c:v>0.38232548006597988</c:v>
                </c:pt>
                <c:pt idx="4">
                  <c:v>0.38686971132740949</c:v>
                </c:pt>
                <c:pt idx="5">
                  <c:v>0.37407043248258576</c:v>
                </c:pt>
                <c:pt idx="6">
                  <c:v>0.38253951610789272</c:v>
                </c:pt>
                <c:pt idx="7">
                  <c:v>0.43107905019537118</c:v>
                </c:pt>
                <c:pt idx="8">
                  <c:v>0.37555906340436729</c:v>
                </c:pt>
              </c:numCache>
            </c:numRef>
          </c:val>
          <c:shape val="cylinder"/>
          <c:extLst>
            <c:ext xmlns:c16="http://schemas.microsoft.com/office/drawing/2014/chart" uri="{C3380CC4-5D6E-409C-BE32-E72D297353CC}">
              <c16:uniqueId val="{00000002-5DBA-4C4F-B03A-7F647B1F92DE}"/>
            </c:ext>
          </c:extLst>
        </c:ser>
        <c:dLbls>
          <c:showLegendKey val="0"/>
          <c:showVal val="0"/>
          <c:showCatName val="0"/>
          <c:showSerName val="0"/>
          <c:showPercent val="0"/>
          <c:showBubbleSize val="0"/>
        </c:dLbls>
        <c:gapWidth val="219"/>
        <c:shape val="box"/>
        <c:axId val="-1735984192"/>
        <c:axId val="-1381732544"/>
        <c:axId val="0"/>
      </c:bar3DChart>
      <c:catAx>
        <c:axId val="-173598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381732544"/>
        <c:crosses val="autoZero"/>
        <c:auto val="1"/>
        <c:lblAlgn val="ctr"/>
        <c:lblOffset val="100"/>
        <c:noMultiLvlLbl val="0"/>
      </c:catAx>
      <c:valAx>
        <c:axId val="-13817325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73598419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acumulada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28612821612891"/>
          <c:y val="0.19590450705598059"/>
          <c:w val="0.80831205283347429"/>
          <c:h val="0.67905966123266825"/>
        </c:manualLayout>
      </c:layout>
      <c:scatterChart>
        <c:scatterStyle val="lineMarker"/>
        <c:varyColors val="0"/>
        <c:ser>
          <c:idx val="0"/>
          <c:order val="0"/>
          <c:tx>
            <c:strRef>
              <c:f>Admisión!$B$37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Admisión!$O$23:$X$23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Admisión!$O$37:$X$37</c:f>
              <c:numCache>
                <c:formatCode>#,##0</c:formatCode>
                <c:ptCount val="10"/>
                <c:pt idx="0">
                  <c:v>207</c:v>
                </c:pt>
                <c:pt idx="1">
                  <c:v>316</c:v>
                </c:pt>
                <c:pt idx="2">
                  <c:v>527</c:v>
                </c:pt>
                <c:pt idx="3">
                  <c:v>716</c:v>
                </c:pt>
                <c:pt idx="4">
                  <c:v>958</c:v>
                </c:pt>
                <c:pt idx="5">
                  <c:v>1236</c:v>
                </c:pt>
                <c:pt idx="6">
                  <c:v>1613</c:v>
                </c:pt>
                <c:pt idx="7">
                  <c:v>2071</c:v>
                </c:pt>
                <c:pt idx="8">
                  <c:v>2542</c:v>
                </c:pt>
                <c:pt idx="9">
                  <c:v>3019</c:v>
                </c:pt>
              </c:numCache>
            </c:numRef>
          </c:yVal>
          <c:smooth val="0"/>
          <c:extLst>
            <c:ext xmlns:c16="http://schemas.microsoft.com/office/drawing/2014/chart" uri="{C3380CC4-5D6E-409C-BE32-E72D297353CC}">
              <c16:uniqueId val="{00000000-FF51-483D-862E-AE57E3A51A5E}"/>
            </c:ext>
          </c:extLst>
        </c:ser>
        <c:dLbls>
          <c:showLegendKey val="0"/>
          <c:showVal val="0"/>
          <c:showCatName val="0"/>
          <c:showSerName val="0"/>
          <c:showPercent val="0"/>
          <c:showBubbleSize val="0"/>
        </c:dLbls>
        <c:axId val="-1377818384"/>
        <c:axId val="-1377828176"/>
      </c:scatterChart>
      <c:valAx>
        <c:axId val="-1377818384"/>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8176"/>
        <c:crosses val="autoZero"/>
        <c:crossBetween val="midCat"/>
      </c:valAx>
      <c:valAx>
        <c:axId val="-1377828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18384"/>
        <c:crosses val="autoZero"/>
        <c:crossBetween val="midCat"/>
      </c:valAx>
      <c:spPr>
        <a:noFill/>
        <a:ln>
          <a:noFill/>
        </a:ln>
        <a:effectLst/>
      </c:spPr>
    </c:plotArea>
    <c:legend>
      <c:legendPos val="b"/>
      <c:layout>
        <c:manualLayout>
          <c:xMode val="edge"/>
          <c:yMode val="edge"/>
          <c:x val="0.14853953204456841"/>
          <c:y val="0.21766080555420192"/>
          <c:w val="0.17708622506277683"/>
          <c:h val="0.104295720547049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Admisión</a:t>
            </a:r>
            <a:r>
              <a:rPr lang="es-MX" baseline="0"/>
              <a:t> anual UAM Lerma</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Admisión!$B$24</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Admisión!$C$23:$L$23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Admisión!$C$24:$L$24</c:f>
              <c:numCache>
                <c:formatCode>#,##0</c:formatCode>
                <c:ptCount val="10"/>
                <c:pt idx="0">
                  <c:v>59</c:v>
                </c:pt>
                <c:pt idx="1">
                  <c:v>33</c:v>
                </c:pt>
                <c:pt idx="2">
                  <c:v>48</c:v>
                </c:pt>
                <c:pt idx="3">
                  <c:v>57</c:v>
                </c:pt>
                <c:pt idx="4">
                  <c:v>79</c:v>
                </c:pt>
                <c:pt idx="5">
                  <c:v>63</c:v>
                </c:pt>
                <c:pt idx="6">
                  <c:v>63</c:v>
                </c:pt>
                <c:pt idx="7">
                  <c:v>50</c:v>
                </c:pt>
                <c:pt idx="8">
                  <c:v>56</c:v>
                </c:pt>
                <c:pt idx="9">
                  <c:v>43</c:v>
                </c:pt>
              </c:numCache>
            </c:numRef>
          </c:val>
          <c:smooth val="0"/>
          <c:extLst>
            <c:ext xmlns:c16="http://schemas.microsoft.com/office/drawing/2014/chart" uri="{C3380CC4-5D6E-409C-BE32-E72D297353CC}">
              <c16:uniqueId val="{00000000-60FE-478B-961C-338B043614A7}"/>
            </c:ext>
          </c:extLst>
        </c:ser>
        <c:ser>
          <c:idx val="1"/>
          <c:order val="1"/>
          <c:tx>
            <c:strRef>
              <c:f>Admisión!$B$27</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Admisión!$C$23:$L$23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Admisión!$C$27:$L$27</c:f>
              <c:numCache>
                <c:formatCode>#,##0</c:formatCode>
                <c:ptCount val="10"/>
                <c:pt idx="0">
                  <c:v>67</c:v>
                </c:pt>
                <c:pt idx="1">
                  <c:v>39</c:v>
                </c:pt>
                <c:pt idx="2">
                  <c:v>74</c:v>
                </c:pt>
                <c:pt idx="3">
                  <c:v>66</c:v>
                </c:pt>
                <c:pt idx="4">
                  <c:v>85</c:v>
                </c:pt>
                <c:pt idx="5">
                  <c:v>100</c:v>
                </c:pt>
                <c:pt idx="6">
                  <c:v>74</c:v>
                </c:pt>
                <c:pt idx="7">
                  <c:v>52</c:v>
                </c:pt>
                <c:pt idx="8">
                  <c:v>49</c:v>
                </c:pt>
                <c:pt idx="9">
                  <c:v>54</c:v>
                </c:pt>
              </c:numCache>
            </c:numRef>
          </c:val>
          <c:smooth val="0"/>
          <c:extLst>
            <c:ext xmlns:c16="http://schemas.microsoft.com/office/drawing/2014/chart" uri="{C3380CC4-5D6E-409C-BE32-E72D297353CC}">
              <c16:uniqueId val="{00000001-60FE-478B-961C-338B043614A7}"/>
            </c:ext>
          </c:extLst>
        </c:ser>
        <c:ser>
          <c:idx val="2"/>
          <c:order val="2"/>
          <c:tx>
            <c:strRef>
              <c:f>Admisión!$B$30</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Admisión!$C$23:$L$23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Admisión!$C$30:$L$30</c:f>
              <c:numCache>
                <c:formatCode>General</c:formatCode>
                <c:ptCount val="10"/>
                <c:pt idx="2" formatCode="#,##0">
                  <c:v>22</c:v>
                </c:pt>
                <c:pt idx="3" formatCode="#,##0">
                  <c:v>25</c:v>
                </c:pt>
                <c:pt idx="4" formatCode="#,##0">
                  <c:v>28</c:v>
                </c:pt>
                <c:pt idx="5" formatCode="#,##0">
                  <c:v>37</c:v>
                </c:pt>
                <c:pt idx="6" formatCode="#,##0">
                  <c:v>46</c:v>
                </c:pt>
                <c:pt idx="7" formatCode="#,##0">
                  <c:v>37</c:v>
                </c:pt>
                <c:pt idx="8" formatCode="#,##0">
                  <c:v>34</c:v>
                </c:pt>
                <c:pt idx="9" formatCode="#,##0">
                  <c:v>37</c:v>
                </c:pt>
              </c:numCache>
            </c:numRef>
          </c:val>
          <c:smooth val="0"/>
          <c:extLst>
            <c:ext xmlns:c16="http://schemas.microsoft.com/office/drawing/2014/chart" uri="{C3380CC4-5D6E-409C-BE32-E72D297353CC}">
              <c16:uniqueId val="{00000002-60FE-478B-961C-338B043614A7}"/>
            </c:ext>
          </c:extLst>
        </c:ser>
        <c:ser>
          <c:idx val="3"/>
          <c:order val="3"/>
          <c:tx>
            <c:strRef>
              <c:f>Admisión!$B$31</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Admisión!$C$23:$L$23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Admisión!$C$31:$L$31</c:f>
              <c:numCache>
                <c:formatCode>#,##0</c:formatCode>
                <c:ptCount val="10"/>
                <c:pt idx="0">
                  <c:v>81</c:v>
                </c:pt>
                <c:pt idx="1">
                  <c:v>37</c:v>
                </c:pt>
                <c:pt idx="2">
                  <c:v>67</c:v>
                </c:pt>
                <c:pt idx="3">
                  <c:v>41</c:v>
                </c:pt>
                <c:pt idx="4">
                  <c:v>50</c:v>
                </c:pt>
                <c:pt idx="5">
                  <c:v>78</c:v>
                </c:pt>
                <c:pt idx="6">
                  <c:v>79</c:v>
                </c:pt>
                <c:pt idx="7">
                  <c:v>59</c:v>
                </c:pt>
                <c:pt idx="8">
                  <c:v>67</c:v>
                </c:pt>
                <c:pt idx="9">
                  <c:v>72</c:v>
                </c:pt>
              </c:numCache>
            </c:numRef>
          </c:val>
          <c:smooth val="0"/>
          <c:extLst>
            <c:ext xmlns:c16="http://schemas.microsoft.com/office/drawing/2014/chart" uri="{C3380CC4-5D6E-409C-BE32-E72D297353CC}">
              <c16:uniqueId val="{00000003-60FE-478B-961C-338B043614A7}"/>
            </c:ext>
          </c:extLst>
        </c:ser>
        <c:ser>
          <c:idx val="4"/>
          <c:order val="4"/>
          <c:tx>
            <c:strRef>
              <c:f>Admisión!$B$25</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Admisión!$C$23:$L$23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Admisión!$C$25:$L$25</c:f>
              <c:numCache>
                <c:formatCode>#,##0</c:formatCode>
                <c:ptCount val="10"/>
                <c:pt idx="6">
                  <c:v>76</c:v>
                </c:pt>
                <c:pt idx="7">
                  <c:v>65</c:v>
                </c:pt>
                <c:pt idx="8">
                  <c:v>72</c:v>
                </c:pt>
                <c:pt idx="9">
                  <c:v>54</c:v>
                </c:pt>
              </c:numCache>
            </c:numRef>
          </c:val>
          <c:smooth val="0"/>
          <c:extLst>
            <c:ext xmlns:c16="http://schemas.microsoft.com/office/drawing/2014/chart" uri="{C3380CC4-5D6E-409C-BE32-E72D297353CC}">
              <c16:uniqueId val="{00000000-1E64-479B-B7DB-24A337D271C1}"/>
            </c:ext>
          </c:extLst>
        </c:ser>
        <c:ser>
          <c:idx val="7"/>
          <c:order val="5"/>
          <c:tx>
            <c:strRef>
              <c:f>Admisión!$B$28</c:f>
              <c:strCache>
                <c:ptCount val="1"/>
                <c:pt idx="0">
                  <c:v>PB</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Admisión!$C$23:$L$23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Admisión!$C$28:$L$28</c:f>
              <c:numCache>
                <c:formatCode>#,##0</c:formatCode>
                <c:ptCount val="10"/>
                <c:pt idx="6">
                  <c:v>39</c:v>
                </c:pt>
                <c:pt idx="7">
                  <c:v>52</c:v>
                </c:pt>
                <c:pt idx="8">
                  <c:v>46</c:v>
                </c:pt>
                <c:pt idx="9">
                  <c:v>49</c:v>
                </c:pt>
              </c:numCache>
            </c:numRef>
          </c:val>
          <c:smooth val="0"/>
          <c:extLst>
            <c:ext xmlns:c16="http://schemas.microsoft.com/office/drawing/2014/chart" uri="{C3380CC4-5D6E-409C-BE32-E72D297353CC}">
              <c16:uniqueId val="{00000000-B813-43FE-8CD3-74AC1C5429A5}"/>
            </c:ext>
          </c:extLst>
        </c:ser>
        <c:ser>
          <c:idx val="5"/>
          <c:order val="6"/>
          <c:tx>
            <c:strRef>
              <c:f>Admisión!$B$29</c:f>
              <c:strCache>
                <c:ptCount val="1"/>
                <c:pt idx="0">
                  <c:v>CTA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Admisión!$C$23:$L$23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Admisión!$C$29:$L$29</c:f>
              <c:numCache>
                <c:formatCode>#,##0</c:formatCode>
                <c:ptCount val="10"/>
                <c:pt idx="7">
                  <c:v>32</c:v>
                </c:pt>
                <c:pt idx="8">
                  <c:v>45</c:v>
                </c:pt>
                <c:pt idx="9">
                  <c:v>49</c:v>
                </c:pt>
              </c:numCache>
            </c:numRef>
          </c:val>
          <c:smooth val="0"/>
          <c:extLst>
            <c:ext xmlns:c16="http://schemas.microsoft.com/office/drawing/2014/chart" uri="{C3380CC4-5D6E-409C-BE32-E72D297353CC}">
              <c16:uniqueId val="{00000001-1E64-479B-B7DB-24A337D271C1}"/>
            </c:ext>
          </c:extLst>
        </c:ser>
        <c:ser>
          <c:idx val="6"/>
          <c:order val="7"/>
          <c:tx>
            <c:strRef>
              <c:f>Admisión!$B$26</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Admisión!$C$23:$L$23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Admisión!$C$26:$L$26</c:f>
              <c:numCache>
                <c:formatCode>#,##0</c:formatCode>
                <c:ptCount val="10"/>
                <c:pt idx="7">
                  <c:v>43</c:v>
                </c:pt>
                <c:pt idx="8">
                  <c:v>67</c:v>
                </c:pt>
                <c:pt idx="9">
                  <c:v>69</c:v>
                </c:pt>
              </c:numCache>
            </c:numRef>
          </c:val>
          <c:smooth val="0"/>
          <c:extLst>
            <c:ext xmlns:c16="http://schemas.microsoft.com/office/drawing/2014/chart" uri="{C3380CC4-5D6E-409C-BE32-E72D297353CC}">
              <c16:uniqueId val="{00000001-B813-43FE-8CD3-74AC1C5429A5}"/>
            </c:ext>
          </c:extLst>
        </c:ser>
        <c:ser>
          <c:idx val="8"/>
          <c:order val="8"/>
          <c:tx>
            <c:strRef>
              <c:f>Admisión!$B$32</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Admisión!$C$23:$L$23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Admisión!$C$32:$L$32</c:f>
              <c:numCache>
                <c:formatCode>#,##0</c:formatCode>
                <c:ptCount val="10"/>
                <c:pt idx="7">
                  <c:v>68</c:v>
                </c:pt>
                <c:pt idx="8">
                  <c:v>35</c:v>
                </c:pt>
                <c:pt idx="9">
                  <c:v>50</c:v>
                </c:pt>
              </c:numCache>
            </c:numRef>
          </c:val>
          <c:smooth val="0"/>
          <c:extLst>
            <c:ext xmlns:c16="http://schemas.microsoft.com/office/drawing/2014/chart" uri="{C3380CC4-5D6E-409C-BE32-E72D297353CC}">
              <c16:uniqueId val="{00000002-B813-43FE-8CD3-74AC1C5429A5}"/>
            </c:ext>
          </c:extLst>
        </c:ser>
        <c:dLbls>
          <c:showLegendKey val="0"/>
          <c:showVal val="0"/>
          <c:showCatName val="0"/>
          <c:showSerName val="0"/>
          <c:showPercent val="0"/>
          <c:showBubbleSize val="0"/>
        </c:dLbls>
        <c:marker val="1"/>
        <c:smooth val="0"/>
        <c:axId val="-1377813488"/>
        <c:axId val="-1377822192"/>
      </c:lineChart>
      <c:catAx>
        <c:axId val="-137781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77822192"/>
        <c:crosses val="autoZero"/>
        <c:auto val="1"/>
        <c:lblAlgn val="ctr"/>
        <c:lblOffset val="100"/>
        <c:noMultiLvlLbl val="0"/>
      </c:catAx>
      <c:valAx>
        <c:axId val="-1377822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77813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ADMISIÓN POR SEXO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'Admisión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 por sexo'!$V$5:$AE$5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 por sexo'!$V$6:$AE$6</c:f>
              <c:numCache>
                <c:formatCode>0%</c:formatCode>
                <c:ptCount val="10"/>
                <c:pt idx="0">
                  <c:v>0.28813559322033899</c:v>
                </c:pt>
                <c:pt idx="1">
                  <c:v>0.45454545454545453</c:v>
                </c:pt>
                <c:pt idx="2">
                  <c:v>0.33333333333333331</c:v>
                </c:pt>
                <c:pt idx="3">
                  <c:v>0.47368421052631576</c:v>
                </c:pt>
                <c:pt idx="4">
                  <c:v>0.41772151898734178</c:v>
                </c:pt>
                <c:pt idx="5">
                  <c:v>0.20634920634920634</c:v>
                </c:pt>
                <c:pt idx="6">
                  <c:v>0.39568345323741005</c:v>
                </c:pt>
                <c:pt idx="7">
                  <c:v>0.27215189873417722</c:v>
                </c:pt>
                <c:pt idx="8">
                  <c:v>0.29230769230769232</c:v>
                </c:pt>
                <c:pt idx="9">
                  <c:v>0.30722891566265059</c:v>
                </c:pt>
              </c:numCache>
            </c:numRef>
          </c:yVal>
          <c:smooth val="0"/>
          <c:extLst>
            <c:ext xmlns:c16="http://schemas.microsoft.com/office/drawing/2014/chart" uri="{C3380CC4-5D6E-409C-BE32-E72D297353CC}">
              <c16:uniqueId val="{00000000-5662-4993-A685-8B7B1FB0FAF2}"/>
            </c:ext>
          </c:extLst>
        </c:ser>
        <c:ser>
          <c:idx val="1"/>
          <c:order val="1"/>
          <c:tx>
            <c:strRef>
              <c:f>'Admisión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 por sexo'!$V$5:$AE$5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 por sexo'!$V$7:$AE$7</c:f>
              <c:numCache>
                <c:formatCode>0%</c:formatCode>
                <c:ptCount val="10"/>
                <c:pt idx="0">
                  <c:v>0.67164179104477617</c:v>
                </c:pt>
                <c:pt idx="1">
                  <c:v>0.58974358974358976</c:v>
                </c:pt>
                <c:pt idx="2">
                  <c:v>0.70270270270270274</c:v>
                </c:pt>
                <c:pt idx="3">
                  <c:v>0.63636363636363635</c:v>
                </c:pt>
                <c:pt idx="4">
                  <c:v>0.69411764705882351</c:v>
                </c:pt>
                <c:pt idx="5">
                  <c:v>0.66</c:v>
                </c:pt>
                <c:pt idx="6">
                  <c:v>0.66371681415929207</c:v>
                </c:pt>
                <c:pt idx="7">
                  <c:v>0.71323529411764708</c:v>
                </c:pt>
                <c:pt idx="8">
                  <c:v>0.69285714285714284</c:v>
                </c:pt>
                <c:pt idx="9">
                  <c:v>0.78289473684210531</c:v>
                </c:pt>
              </c:numCache>
            </c:numRef>
          </c:yVal>
          <c:smooth val="0"/>
          <c:extLst>
            <c:ext xmlns:c16="http://schemas.microsoft.com/office/drawing/2014/chart" uri="{C3380CC4-5D6E-409C-BE32-E72D297353CC}">
              <c16:uniqueId val="{00000001-5662-4993-A685-8B7B1FB0FAF2}"/>
            </c:ext>
          </c:extLst>
        </c:ser>
        <c:ser>
          <c:idx val="2"/>
          <c:order val="2"/>
          <c:tx>
            <c:strRef>
              <c:f>'Admisión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 por sexo'!$V$5:$AE$5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 por sexo'!$V$8:$AE$8</c:f>
              <c:numCache>
                <c:formatCode>0%</c:formatCode>
                <c:ptCount val="10"/>
                <c:pt idx="0">
                  <c:v>0.58024691358024694</c:v>
                </c:pt>
                <c:pt idx="1">
                  <c:v>0.48648648648648651</c:v>
                </c:pt>
                <c:pt idx="2">
                  <c:v>0.5056179775280899</c:v>
                </c:pt>
                <c:pt idx="3">
                  <c:v>0.48484848484848486</c:v>
                </c:pt>
                <c:pt idx="4">
                  <c:v>0.61538461538461542</c:v>
                </c:pt>
                <c:pt idx="5">
                  <c:v>0.59130434782608698</c:v>
                </c:pt>
                <c:pt idx="6">
                  <c:v>0.52800000000000002</c:v>
                </c:pt>
                <c:pt idx="7">
                  <c:v>0.53048780487804881</c:v>
                </c:pt>
                <c:pt idx="8">
                  <c:v>0.49264705882352944</c:v>
                </c:pt>
                <c:pt idx="9">
                  <c:v>0.62264150943396224</c:v>
                </c:pt>
              </c:numCache>
            </c:numRef>
          </c:yVal>
          <c:smooth val="0"/>
          <c:extLst>
            <c:ext xmlns:c16="http://schemas.microsoft.com/office/drawing/2014/chart" uri="{C3380CC4-5D6E-409C-BE32-E72D297353CC}">
              <c16:uniqueId val="{00000002-5662-4993-A685-8B7B1FB0FAF2}"/>
            </c:ext>
          </c:extLst>
        </c:ser>
        <c:ser>
          <c:idx val="3"/>
          <c:order val="3"/>
          <c:tx>
            <c:strRef>
              <c:f>'Admisión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'Admisión por sexo'!$V$5:$AE$5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'Admisión por sexo'!$V$9:$AE$9</c:f>
              <c:numCache>
                <c:formatCode>0%</c:formatCode>
                <c:ptCount val="10"/>
                <c:pt idx="0">
                  <c:v>0.52657004830917875</c:v>
                </c:pt>
                <c:pt idx="1">
                  <c:v>0.51376146788990829</c:v>
                </c:pt>
                <c:pt idx="2">
                  <c:v>0.53554502369668244</c:v>
                </c:pt>
                <c:pt idx="3">
                  <c:v>0.53439153439153442</c:v>
                </c:pt>
                <c:pt idx="4">
                  <c:v>0.57851239669421484</c:v>
                </c:pt>
                <c:pt idx="5">
                  <c:v>0.52877697841726623</c:v>
                </c:pt>
                <c:pt idx="6">
                  <c:v>0.519893899204244</c:v>
                </c:pt>
                <c:pt idx="7">
                  <c:v>0.49563318777292575</c:v>
                </c:pt>
                <c:pt idx="8">
                  <c:v>0.46921443736730362</c:v>
                </c:pt>
                <c:pt idx="9">
                  <c:v>0.56394129979035634</c:v>
                </c:pt>
              </c:numCache>
            </c:numRef>
          </c:yVal>
          <c:smooth val="0"/>
          <c:extLst>
            <c:ext xmlns:c16="http://schemas.microsoft.com/office/drawing/2014/chart" uri="{C3380CC4-5D6E-409C-BE32-E72D297353CC}">
              <c16:uniqueId val="{00000003-5662-4993-A685-8B7B1FB0FAF2}"/>
            </c:ext>
          </c:extLst>
        </c:ser>
        <c:dLbls>
          <c:showLegendKey val="0"/>
          <c:showVal val="0"/>
          <c:showCatName val="0"/>
          <c:showSerName val="0"/>
          <c:showPercent val="0"/>
          <c:showBubbleSize val="0"/>
        </c:dLbls>
        <c:axId val="-1377826000"/>
        <c:axId val="-1377828720"/>
      </c:scatterChart>
      <c:valAx>
        <c:axId val="-1377826000"/>
        <c:scaling>
          <c:orientation val="minMax"/>
          <c:max val="2020"/>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77828720"/>
        <c:crosses val="autoZero"/>
        <c:crossBetween val="midCat"/>
      </c:valAx>
      <c:valAx>
        <c:axId val="-1377828720"/>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778260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AMISIÓN ACUMULADA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'Admisión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'Admisión por sexo'!$AZ$5:$BH$5</c:f>
              <c:numCache>
                <c:formatCode>0</c:formatCode>
                <c:ptCount val="9"/>
                <c:pt idx="0">
                  <c:v>2012</c:v>
                </c:pt>
                <c:pt idx="1">
                  <c:v>2013</c:v>
                </c:pt>
                <c:pt idx="2">
                  <c:v>2014</c:v>
                </c:pt>
                <c:pt idx="3">
                  <c:v>2015</c:v>
                </c:pt>
                <c:pt idx="4">
                  <c:v>2016</c:v>
                </c:pt>
                <c:pt idx="5">
                  <c:v>2017</c:v>
                </c:pt>
                <c:pt idx="6">
                  <c:v>2018</c:v>
                </c:pt>
                <c:pt idx="7">
                  <c:v>2019</c:v>
                </c:pt>
                <c:pt idx="8">
                  <c:v>2020</c:v>
                </c:pt>
              </c:numCache>
            </c:numRef>
          </c:xVal>
          <c:yVal>
            <c:numRef>
              <c:f>'Admisión por sexo'!$AZ$6:$BH$6</c:f>
              <c:numCache>
                <c:formatCode>0%</c:formatCode>
                <c:ptCount val="9"/>
                <c:pt idx="0">
                  <c:v>0.34782608695652173</c:v>
                </c:pt>
                <c:pt idx="1">
                  <c:v>0.34285714285714286</c:v>
                </c:pt>
                <c:pt idx="2">
                  <c:v>0.38071065989847713</c:v>
                </c:pt>
                <c:pt idx="3">
                  <c:v>0.39130434782608697</c:v>
                </c:pt>
                <c:pt idx="4">
                  <c:v>0.35693215339233036</c:v>
                </c:pt>
                <c:pt idx="5">
                  <c:v>0.3682008368200837</c:v>
                </c:pt>
                <c:pt idx="6">
                  <c:v>0.34433962264150941</c:v>
                </c:pt>
                <c:pt idx="7">
                  <c:v>0.33212996389891697</c:v>
                </c:pt>
                <c:pt idx="8">
                  <c:v>0.32798395185556672</c:v>
                </c:pt>
              </c:numCache>
            </c:numRef>
          </c:yVal>
          <c:smooth val="0"/>
          <c:extLst>
            <c:ext xmlns:c16="http://schemas.microsoft.com/office/drawing/2014/chart" uri="{C3380CC4-5D6E-409C-BE32-E72D297353CC}">
              <c16:uniqueId val="{00000000-08D5-4639-8A18-10EF425EDA3D}"/>
            </c:ext>
          </c:extLst>
        </c:ser>
        <c:ser>
          <c:idx val="1"/>
          <c:order val="1"/>
          <c:tx>
            <c:strRef>
              <c:f>'Admisión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'Admisión por sexo'!$AZ$5:$BH$5</c:f>
              <c:numCache>
                <c:formatCode>0</c:formatCode>
                <c:ptCount val="9"/>
                <c:pt idx="0">
                  <c:v>2012</c:v>
                </c:pt>
                <c:pt idx="1">
                  <c:v>2013</c:v>
                </c:pt>
                <c:pt idx="2">
                  <c:v>2014</c:v>
                </c:pt>
                <c:pt idx="3">
                  <c:v>2015</c:v>
                </c:pt>
                <c:pt idx="4">
                  <c:v>2016</c:v>
                </c:pt>
                <c:pt idx="5">
                  <c:v>2017</c:v>
                </c:pt>
                <c:pt idx="6">
                  <c:v>2018</c:v>
                </c:pt>
                <c:pt idx="7">
                  <c:v>2019</c:v>
                </c:pt>
                <c:pt idx="8">
                  <c:v>2020</c:v>
                </c:pt>
              </c:numCache>
            </c:numRef>
          </c:xVal>
          <c:yVal>
            <c:numRef>
              <c:f>'Admisión por sexo'!$AZ$7:$BH$7</c:f>
              <c:numCache>
                <c:formatCode>0%</c:formatCode>
                <c:ptCount val="9"/>
                <c:pt idx="0">
                  <c:v>0.64150943396226412</c:v>
                </c:pt>
                <c:pt idx="1">
                  <c:v>0.66666666666666663</c:v>
                </c:pt>
                <c:pt idx="2">
                  <c:v>0.65853658536585369</c:v>
                </c:pt>
                <c:pt idx="3">
                  <c:v>0.66767371601208458</c:v>
                </c:pt>
                <c:pt idx="4">
                  <c:v>0.66589327146171695</c:v>
                </c:pt>
                <c:pt idx="5">
                  <c:v>0.6654411764705882</c:v>
                </c:pt>
                <c:pt idx="6">
                  <c:v>0.67500000000000004</c:v>
                </c:pt>
                <c:pt idx="7">
                  <c:v>0.67804878048780493</c:v>
                </c:pt>
                <c:pt idx="8">
                  <c:v>0.69444444444444442</c:v>
                </c:pt>
              </c:numCache>
            </c:numRef>
          </c:yVal>
          <c:smooth val="0"/>
          <c:extLst>
            <c:ext xmlns:c16="http://schemas.microsoft.com/office/drawing/2014/chart" uri="{C3380CC4-5D6E-409C-BE32-E72D297353CC}">
              <c16:uniqueId val="{00000001-08D5-4639-8A18-10EF425EDA3D}"/>
            </c:ext>
          </c:extLst>
        </c:ser>
        <c:ser>
          <c:idx val="2"/>
          <c:order val="2"/>
          <c:tx>
            <c:strRef>
              <c:f>'Admisión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'Admisión por sexo'!$AZ$5:$BH$5</c:f>
              <c:numCache>
                <c:formatCode>0</c:formatCode>
                <c:ptCount val="9"/>
                <c:pt idx="0">
                  <c:v>2012</c:v>
                </c:pt>
                <c:pt idx="1">
                  <c:v>2013</c:v>
                </c:pt>
                <c:pt idx="2">
                  <c:v>2014</c:v>
                </c:pt>
                <c:pt idx="3">
                  <c:v>2015</c:v>
                </c:pt>
                <c:pt idx="4">
                  <c:v>2016</c:v>
                </c:pt>
                <c:pt idx="5">
                  <c:v>2017</c:v>
                </c:pt>
                <c:pt idx="6">
                  <c:v>2018</c:v>
                </c:pt>
                <c:pt idx="7">
                  <c:v>2019</c:v>
                </c:pt>
                <c:pt idx="8">
                  <c:v>2020</c:v>
                </c:pt>
              </c:numCache>
            </c:numRef>
          </c:xVal>
          <c:yVal>
            <c:numRef>
              <c:f>'Admisión por sexo'!$AZ$8:$BH$8</c:f>
              <c:numCache>
                <c:formatCode>0%</c:formatCode>
                <c:ptCount val="9"/>
                <c:pt idx="0">
                  <c:v>0.55084745762711862</c:v>
                </c:pt>
                <c:pt idx="1">
                  <c:v>0.53140096618357491</c:v>
                </c:pt>
                <c:pt idx="2">
                  <c:v>0.52014652014652019</c:v>
                </c:pt>
                <c:pt idx="3">
                  <c:v>0.54131054131054135</c:v>
                </c:pt>
                <c:pt idx="4">
                  <c:v>0.55364806866952787</c:v>
                </c:pt>
                <c:pt idx="5">
                  <c:v>0.54822335025380708</c:v>
                </c:pt>
                <c:pt idx="6">
                  <c:v>0.54437086092715237</c:v>
                </c:pt>
                <c:pt idx="7">
                  <c:v>0.53647586980920314</c:v>
                </c:pt>
                <c:pt idx="8">
                  <c:v>0.54952380952380953</c:v>
                </c:pt>
              </c:numCache>
            </c:numRef>
          </c:yVal>
          <c:smooth val="0"/>
          <c:extLst>
            <c:ext xmlns:c16="http://schemas.microsoft.com/office/drawing/2014/chart" uri="{C3380CC4-5D6E-409C-BE32-E72D297353CC}">
              <c16:uniqueId val="{00000002-08D5-4639-8A18-10EF425EDA3D}"/>
            </c:ext>
          </c:extLst>
        </c:ser>
        <c:ser>
          <c:idx val="3"/>
          <c:order val="3"/>
          <c:tx>
            <c:strRef>
              <c:f>'Admisión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'Admisión por sexo'!$AZ$5:$BH$5</c:f>
              <c:numCache>
                <c:formatCode>0</c:formatCode>
                <c:ptCount val="9"/>
                <c:pt idx="0">
                  <c:v>2012</c:v>
                </c:pt>
                <c:pt idx="1">
                  <c:v>2013</c:v>
                </c:pt>
                <c:pt idx="2">
                  <c:v>2014</c:v>
                </c:pt>
                <c:pt idx="3">
                  <c:v>2015</c:v>
                </c:pt>
                <c:pt idx="4">
                  <c:v>2016</c:v>
                </c:pt>
                <c:pt idx="5">
                  <c:v>2017</c:v>
                </c:pt>
                <c:pt idx="6">
                  <c:v>2018</c:v>
                </c:pt>
                <c:pt idx="7">
                  <c:v>2019</c:v>
                </c:pt>
                <c:pt idx="8">
                  <c:v>2020</c:v>
                </c:pt>
              </c:numCache>
            </c:numRef>
          </c:xVal>
          <c:yVal>
            <c:numRef>
              <c:f>'Admisión por sexo'!$AZ$9:$BH$9</c:f>
              <c:numCache>
                <c:formatCode>0%</c:formatCode>
                <c:ptCount val="9"/>
                <c:pt idx="0">
                  <c:v>0.52215189873417722</c:v>
                </c:pt>
                <c:pt idx="1">
                  <c:v>0.52751423149905119</c:v>
                </c:pt>
                <c:pt idx="2">
                  <c:v>0.52932960893854752</c:v>
                </c:pt>
                <c:pt idx="3">
                  <c:v>0.54175365344467641</c:v>
                </c:pt>
                <c:pt idx="4">
                  <c:v>0.53883495145631066</c:v>
                </c:pt>
                <c:pt idx="5">
                  <c:v>0.53440793552386856</c:v>
                </c:pt>
                <c:pt idx="6">
                  <c:v>0.52583293095123129</c:v>
                </c:pt>
                <c:pt idx="7">
                  <c:v>0.51534225019669555</c:v>
                </c:pt>
                <c:pt idx="8">
                  <c:v>0.52302086783703217</c:v>
                </c:pt>
              </c:numCache>
            </c:numRef>
          </c:yVal>
          <c:smooth val="0"/>
          <c:extLst>
            <c:ext xmlns:c16="http://schemas.microsoft.com/office/drawing/2014/chart" uri="{C3380CC4-5D6E-409C-BE32-E72D297353CC}">
              <c16:uniqueId val="{00000003-08D5-4639-8A18-10EF425EDA3D}"/>
            </c:ext>
          </c:extLst>
        </c:ser>
        <c:dLbls>
          <c:showLegendKey val="0"/>
          <c:showVal val="0"/>
          <c:showCatName val="0"/>
          <c:showSerName val="0"/>
          <c:showPercent val="0"/>
          <c:showBubbleSize val="0"/>
        </c:dLbls>
        <c:axId val="-1377814032"/>
        <c:axId val="-1377814576"/>
      </c:scatterChart>
      <c:valAx>
        <c:axId val="-1377814032"/>
        <c:scaling>
          <c:orientation val="minMax"/>
          <c:max val="2020"/>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77814576"/>
        <c:crosses val="autoZero"/>
        <c:crossBetween val="midCat"/>
      </c:valAx>
      <c:valAx>
        <c:axId val="-1377814576"/>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778140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por Licenciatura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de Admisión'!$B$23</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de Admisión'!$C$22:$L$22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de Admisión'!$C$23:$L$23</c:f>
              <c:numCache>
                <c:formatCode>0%</c:formatCode>
                <c:ptCount val="10"/>
                <c:pt idx="0">
                  <c:v>0.86764705882352944</c:v>
                </c:pt>
                <c:pt idx="1">
                  <c:v>0.94285714285714284</c:v>
                </c:pt>
                <c:pt idx="2">
                  <c:v>0.78688524590163933</c:v>
                </c:pt>
                <c:pt idx="3">
                  <c:v>0.79166666666666663</c:v>
                </c:pt>
                <c:pt idx="4">
                  <c:v>0.87777777777777777</c:v>
                </c:pt>
                <c:pt idx="5">
                  <c:v>0.69230769230769229</c:v>
                </c:pt>
                <c:pt idx="6">
                  <c:v>0.72413793103448276</c:v>
                </c:pt>
                <c:pt idx="7">
                  <c:v>0.5376344086021505</c:v>
                </c:pt>
                <c:pt idx="8">
                  <c:v>0.8</c:v>
                </c:pt>
                <c:pt idx="9">
                  <c:v>0.64179104477611937</c:v>
                </c:pt>
              </c:numCache>
            </c:numRef>
          </c:yVal>
          <c:smooth val="0"/>
          <c:extLst>
            <c:ext xmlns:c16="http://schemas.microsoft.com/office/drawing/2014/chart" uri="{C3380CC4-5D6E-409C-BE32-E72D297353CC}">
              <c16:uniqueId val="{00000000-B919-41AD-A6BA-55D646CDB215}"/>
            </c:ext>
          </c:extLst>
        </c:ser>
        <c:ser>
          <c:idx val="1"/>
          <c:order val="1"/>
          <c:tx>
            <c:strRef>
              <c:f>'% de Admisión'!$B$26</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de Admisión'!$C$22:$L$22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de Admisión'!$C$26:$L$26</c:f>
              <c:numCache>
                <c:formatCode>0%</c:formatCode>
                <c:ptCount val="10"/>
                <c:pt idx="0">
                  <c:v>0.38285714285714284</c:v>
                </c:pt>
                <c:pt idx="1">
                  <c:v>0.52702702702702697</c:v>
                </c:pt>
                <c:pt idx="2">
                  <c:v>0.46250000000000002</c:v>
                </c:pt>
                <c:pt idx="3">
                  <c:v>0.67346938775510201</c:v>
                </c:pt>
                <c:pt idx="4">
                  <c:v>0.44270833333333331</c:v>
                </c:pt>
                <c:pt idx="5">
                  <c:v>0.41666666666666669</c:v>
                </c:pt>
                <c:pt idx="6">
                  <c:v>0.37</c:v>
                </c:pt>
                <c:pt idx="7">
                  <c:v>0.22222222222222221</c:v>
                </c:pt>
                <c:pt idx="8">
                  <c:v>0.25128205128205128</c:v>
                </c:pt>
                <c:pt idx="9">
                  <c:v>0.31395348837209303</c:v>
                </c:pt>
              </c:numCache>
            </c:numRef>
          </c:yVal>
          <c:smooth val="0"/>
          <c:extLst>
            <c:ext xmlns:c16="http://schemas.microsoft.com/office/drawing/2014/chart" uri="{C3380CC4-5D6E-409C-BE32-E72D297353CC}">
              <c16:uniqueId val="{00000001-B919-41AD-A6BA-55D646CDB215}"/>
            </c:ext>
          </c:extLst>
        </c:ser>
        <c:ser>
          <c:idx val="2"/>
          <c:order val="2"/>
          <c:tx>
            <c:strRef>
              <c:f>'% de Admisión'!$B$29</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de Admisión'!$C$22:$L$22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de Admisión'!$C$29:$L$29</c:f>
              <c:numCache>
                <c:formatCode>0%</c:formatCode>
                <c:ptCount val="10"/>
                <c:pt idx="2">
                  <c:v>0.20560747663551401</c:v>
                </c:pt>
                <c:pt idx="3">
                  <c:v>0.1111111111111111</c:v>
                </c:pt>
                <c:pt idx="4">
                  <c:v>9.8245614035087719E-2</c:v>
                </c:pt>
                <c:pt idx="5">
                  <c:v>0.11635220125786164</c:v>
                </c:pt>
                <c:pt idx="6">
                  <c:v>0.17557251908396945</c:v>
                </c:pt>
                <c:pt idx="7">
                  <c:v>0.15546218487394958</c:v>
                </c:pt>
                <c:pt idx="8">
                  <c:v>0.12734082397003746</c:v>
                </c:pt>
                <c:pt idx="9">
                  <c:v>0.13754646840148699</c:v>
                </c:pt>
              </c:numCache>
            </c:numRef>
          </c:yVal>
          <c:smooth val="0"/>
          <c:extLst>
            <c:ext xmlns:c16="http://schemas.microsoft.com/office/drawing/2014/chart" uri="{C3380CC4-5D6E-409C-BE32-E72D297353CC}">
              <c16:uniqueId val="{00000002-B919-41AD-A6BA-55D646CDB215}"/>
            </c:ext>
          </c:extLst>
        </c:ser>
        <c:ser>
          <c:idx val="3"/>
          <c:order val="3"/>
          <c:tx>
            <c:strRef>
              <c:f>'% de Admisión'!$B$30</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 de Admisión'!$C$22:$L$22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de Admisión'!$C$30:$L$30</c:f>
              <c:numCache>
                <c:formatCode>0%</c:formatCode>
                <c:ptCount val="10"/>
                <c:pt idx="0">
                  <c:v>0.47928994082840237</c:v>
                </c:pt>
                <c:pt idx="1">
                  <c:v>0.51388888888888884</c:v>
                </c:pt>
                <c:pt idx="2">
                  <c:v>0.57264957264957261</c:v>
                </c:pt>
                <c:pt idx="3">
                  <c:v>0.39805825242718446</c:v>
                </c:pt>
                <c:pt idx="4">
                  <c:v>0.31847133757961782</c:v>
                </c:pt>
                <c:pt idx="5">
                  <c:v>0.41489361702127658</c:v>
                </c:pt>
                <c:pt idx="6">
                  <c:v>0.45402298850574713</c:v>
                </c:pt>
                <c:pt idx="7">
                  <c:v>0.26576576576576577</c:v>
                </c:pt>
                <c:pt idx="8">
                  <c:v>0.39411764705882352</c:v>
                </c:pt>
                <c:pt idx="9">
                  <c:v>0.45283018867924529</c:v>
                </c:pt>
              </c:numCache>
            </c:numRef>
          </c:yVal>
          <c:smooth val="0"/>
          <c:extLst>
            <c:ext xmlns:c16="http://schemas.microsoft.com/office/drawing/2014/chart" uri="{C3380CC4-5D6E-409C-BE32-E72D297353CC}">
              <c16:uniqueId val="{00000003-B919-41AD-A6BA-55D646CDB215}"/>
            </c:ext>
          </c:extLst>
        </c:ser>
        <c:ser>
          <c:idx val="4"/>
          <c:order val="4"/>
          <c:tx>
            <c:strRef>
              <c:f>'% de Admisión'!$B$24</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 de Admisión'!$C$22:$L$22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de Admisión'!$C$24:$L$24</c:f>
              <c:numCache>
                <c:formatCode>0%</c:formatCode>
                <c:ptCount val="10"/>
                <c:pt idx="6">
                  <c:v>0.24281150159744408</c:v>
                </c:pt>
                <c:pt idx="7">
                  <c:v>0.25691699604743085</c:v>
                </c:pt>
                <c:pt idx="8">
                  <c:v>0.45569620253164556</c:v>
                </c:pt>
                <c:pt idx="9">
                  <c:v>0.33333333333333331</c:v>
                </c:pt>
              </c:numCache>
            </c:numRef>
          </c:yVal>
          <c:smooth val="0"/>
          <c:extLst>
            <c:ext xmlns:c16="http://schemas.microsoft.com/office/drawing/2014/chart" uri="{C3380CC4-5D6E-409C-BE32-E72D297353CC}">
              <c16:uniqueId val="{00000000-216C-418D-A7FD-A4D582174957}"/>
            </c:ext>
          </c:extLst>
        </c:ser>
        <c:ser>
          <c:idx val="5"/>
          <c:order val="5"/>
          <c:tx>
            <c:strRef>
              <c:f>'% de Admisión'!$B$27</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 de Admisión'!$C$22:$L$22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de Admisión'!$C$27:$L$27</c:f>
              <c:numCache>
                <c:formatCode>0%</c:formatCode>
                <c:ptCount val="10"/>
                <c:pt idx="6">
                  <c:v>0.12420382165605096</c:v>
                </c:pt>
                <c:pt idx="7">
                  <c:v>8.4006462035541199E-2</c:v>
                </c:pt>
                <c:pt idx="8">
                  <c:v>8.6303939962476553E-2</c:v>
                </c:pt>
                <c:pt idx="9">
                  <c:v>8.8607594936708861E-2</c:v>
                </c:pt>
              </c:numCache>
            </c:numRef>
          </c:yVal>
          <c:smooth val="0"/>
          <c:extLst>
            <c:ext xmlns:c16="http://schemas.microsoft.com/office/drawing/2014/chart" uri="{C3380CC4-5D6E-409C-BE32-E72D297353CC}">
              <c16:uniqueId val="{00000001-216C-418D-A7FD-A4D582174957}"/>
            </c:ext>
          </c:extLst>
        </c:ser>
        <c:ser>
          <c:idx val="6"/>
          <c:order val="6"/>
          <c:tx>
            <c:strRef>
              <c:f>'% de Admisión'!$B$25</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 de Admisión'!$C$22:$L$22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de Admisión'!$C$25:$L$25</c:f>
              <c:numCache>
                <c:formatCode>0%</c:formatCode>
                <c:ptCount val="10"/>
                <c:pt idx="7">
                  <c:v>0.28859060402684567</c:v>
                </c:pt>
                <c:pt idx="8">
                  <c:v>0.17091836734693877</c:v>
                </c:pt>
                <c:pt idx="9">
                  <c:v>0.17512690355329949</c:v>
                </c:pt>
              </c:numCache>
            </c:numRef>
          </c:yVal>
          <c:smooth val="0"/>
          <c:extLst>
            <c:ext xmlns:c16="http://schemas.microsoft.com/office/drawing/2014/chart" uri="{C3380CC4-5D6E-409C-BE32-E72D297353CC}">
              <c16:uniqueId val="{00000000-9A11-43EB-BC6C-5B7EF060678C}"/>
            </c:ext>
          </c:extLst>
        </c:ser>
        <c:ser>
          <c:idx val="7"/>
          <c:order val="7"/>
          <c:tx>
            <c:strRef>
              <c:f>'% de Admisión'!$B$28</c:f>
              <c:strCache>
                <c:ptCount val="1"/>
                <c:pt idx="0">
                  <c:v>CTA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 de Admisión'!$C$22:$L$22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de Admisión'!$C$28:$L$28</c:f>
              <c:numCache>
                <c:formatCode>0%</c:formatCode>
                <c:ptCount val="10"/>
                <c:pt idx="7">
                  <c:v>0.39506172839506171</c:v>
                </c:pt>
                <c:pt idx="8">
                  <c:v>0.22058823529411764</c:v>
                </c:pt>
                <c:pt idx="9">
                  <c:v>0.30434782608695654</c:v>
                </c:pt>
              </c:numCache>
            </c:numRef>
          </c:yVal>
          <c:smooth val="0"/>
          <c:extLst>
            <c:ext xmlns:c16="http://schemas.microsoft.com/office/drawing/2014/chart" uri="{C3380CC4-5D6E-409C-BE32-E72D297353CC}">
              <c16:uniqueId val="{00000001-9A11-43EB-BC6C-5B7EF060678C}"/>
            </c:ext>
          </c:extLst>
        </c:ser>
        <c:ser>
          <c:idx val="8"/>
          <c:order val="8"/>
          <c:tx>
            <c:strRef>
              <c:f>'% de Admisión'!$B$31</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 de Admisión'!$C$22:$L$22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de Admisión'!$C$31:$L$31</c:f>
              <c:numCache>
                <c:formatCode>0%</c:formatCode>
                <c:ptCount val="10"/>
                <c:pt idx="7">
                  <c:v>0.64150943396226412</c:v>
                </c:pt>
                <c:pt idx="8">
                  <c:v>0.40229885057471265</c:v>
                </c:pt>
                <c:pt idx="9">
                  <c:v>0.61728395061728392</c:v>
                </c:pt>
              </c:numCache>
            </c:numRef>
          </c:yVal>
          <c:smooth val="0"/>
          <c:extLst>
            <c:ext xmlns:c16="http://schemas.microsoft.com/office/drawing/2014/chart" uri="{C3380CC4-5D6E-409C-BE32-E72D297353CC}">
              <c16:uniqueId val="{00000002-9A11-43EB-BC6C-5B7EF060678C}"/>
            </c:ext>
          </c:extLst>
        </c:ser>
        <c:dLbls>
          <c:showLegendKey val="0"/>
          <c:showVal val="0"/>
          <c:showCatName val="0"/>
          <c:showSerName val="0"/>
          <c:showPercent val="0"/>
          <c:showBubbleSize val="0"/>
        </c:dLbls>
        <c:axId val="-1377820016"/>
        <c:axId val="-1377820560"/>
      </c:scatterChart>
      <c:valAx>
        <c:axId val="-1377820016"/>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0560"/>
        <c:crosses val="autoZero"/>
        <c:crossBetween val="midCat"/>
      </c:valAx>
      <c:valAx>
        <c:axId val="-1377820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00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de Admisión'!$B$33</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de Admisión'!$C$22:$L$22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de Admisión'!$C$33:$L$33</c:f>
              <c:numCache>
                <c:formatCode>0%</c:formatCode>
                <c:ptCount val="10"/>
                <c:pt idx="0">
                  <c:v>0.86764705882352944</c:v>
                </c:pt>
                <c:pt idx="1">
                  <c:v>0.94285714285714284</c:v>
                </c:pt>
                <c:pt idx="2">
                  <c:v>0.78688524590163933</c:v>
                </c:pt>
                <c:pt idx="3">
                  <c:v>0.79166666666666663</c:v>
                </c:pt>
                <c:pt idx="4">
                  <c:v>0.87777777777777777</c:v>
                </c:pt>
                <c:pt idx="5">
                  <c:v>0.69230769230769229</c:v>
                </c:pt>
                <c:pt idx="6">
                  <c:v>0.34749999999999998</c:v>
                </c:pt>
                <c:pt idx="7">
                  <c:v>0.31919191919191919</c:v>
                </c:pt>
                <c:pt idx="8">
                  <c:v>0.31451612903225806</c:v>
                </c:pt>
                <c:pt idx="9">
                  <c:v>0.2664526484751204</c:v>
                </c:pt>
              </c:numCache>
            </c:numRef>
          </c:yVal>
          <c:smooth val="0"/>
          <c:extLst>
            <c:ext xmlns:c16="http://schemas.microsoft.com/office/drawing/2014/chart" uri="{C3380CC4-5D6E-409C-BE32-E72D297353CC}">
              <c16:uniqueId val="{00000000-43AE-4045-8CE7-792C93416782}"/>
            </c:ext>
          </c:extLst>
        </c:ser>
        <c:ser>
          <c:idx val="1"/>
          <c:order val="1"/>
          <c:tx>
            <c:strRef>
              <c:f>'% de Admisión'!$B$34</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de Admisión'!$C$22:$L$22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de Admisión'!$C$34:$L$34</c:f>
              <c:numCache>
                <c:formatCode>0%</c:formatCode>
                <c:ptCount val="10"/>
                <c:pt idx="0">
                  <c:v>0.38285714285714284</c:v>
                </c:pt>
                <c:pt idx="1">
                  <c:v>0.52702702702702697</c:v>
                </c:pt>
                <c:pt idx="2">
                  <c:v>0.46250000000000002</c:v>
                </c:pt>
                <c:pt idx="3">
                  <c:v>0.67346938775510201</c:v>
                </c:pt>
                <c:pt idx="4">
                  <c:v>0.44270833333333331</c:v>
                </c:pt>
                <c:pt idx="5">
                  <c:v>0.41666666666666669</c:v>
                </c:pt>
                <c:pt idx="6">
                  <c:v>0.21984435797665369</c:v>
                </c:pt>
                <c:pt idx="7">
                  <c:v>0.145610278372591</c:v>
                </c:pt>
                <c:pt idx="8">
                  <c:v>0.15021459227467812</c:v>
                </c:pt>
                <c:pt idx="9">
                  <c:v>0.17155756207674944</c:v>
                </c:pt>
              </c:numCache>
            </c:numRef>
          </c:yVal>
          <c:smooth val="0"/>
          <c:extLst>
            <c:ext xmlns:c16="http://schemas.microsoft.com/office/drawing/2014/chart" uri="{C3380CC4-5D6E-409C-BE32-E72D297353CC}">
              <c16:uniqueId val="{00000001-43AE-4045-8CE7-792C93416782}"/>
            </c:ext>
          </c:extLst>
        </c:ser>
        <c:ser>
          <c:idx val="2"/>
          <c:order val="2"/>
          <c:tx>
            <c:strRef>
              <c:f>'% de Admisión'!$B$35</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de Admisión'!$C$22:$L$22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de Admisión'!$C$35:$L$35</c:f>
              <c:numCache>
                <c:formatCode>0%</c:formatCode>
                <c:ptCount val="10"/>
                <c:pt idx="0">
                  <c:v>0.47928994082840237</c:v>
                </c:pt>
                <c:pt idx="1">
                  <c:v>0.51388888888888884</c:v>
                </c:pt>
                <c:pt idx="2">
                  <c:v>0.39732142857142855</c:v>
                </c:pt>
                <c:pt idx="3">
                  <c:v>0.20121951219512196</c:v>
                </c:pt>
                <c:pt idx="4">
                  <c:v>0.17647058823529413</c:v>
                </c:pt>
                <c:pt idx="5">
                  <c:v>0.22727272727272727</c:v>
                </c:pt>
                <c:pt idx="6">
                  <c:v>0.28669724770642202</c:v>
                </c:pt>
                <c:pt idx="7">
                  <c:v>0.28975265017667845</c:v>
                </c:pt>
                <c:pt idx="8">
                  <c:v>0.25954198473282442</c:v>
                </c:pt>
                <c:pt idx="9">
                  <c:v>0.31237721021611004</c:v>
                </c:pt>
              </c:numCache>
            </c:numRef>
          </c:yVal>
          <c:smooth val="0"/>
          <c:extLst>
            <c:ext xmlns:c16="http://schemas.microsoft.com/office/drawing/2014/chart" uri="{C3380CC4-5D6E-409C-BE32-E72D297353CC}">
              <c16:uniqueId val="{00000002-43AE-4045-8CE7-792C93416782}"/>
            </c:ext>
          </c:extLst>
        </c:ser>
        <c:dLbls>
          <c:showLegendKey val="0"/>
          <c:showVal val="0"/>
          <c:showCatName val="0"/>
          <c:showSerName val="0"/>
          <c:showPercent val="0"/>
          <c:showBubbleSize val="0"/>
        </c:dLbls>
        <c:axId val="-1377816208"/>
        <c:axId val="-1377827632"/>
      </c:scatterChart>
      <c:valAx>
        <c:axId val="-1377816208"/>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7632"/>
        <c:crosses val="autoZero"/>
        <c:crossBetween val="midCat"/>
      </c:valAx>
      <c:valAx>
        <c:axId val="-1377827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162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Admisión / Aspirantes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908208710060409"/>
          <c:y val="0.1396859988609461"/>
          <c:w val="0.82802293066911137"/>
          <c:h val="0.73259026416387141"/>
        </c:manualLayout>
      </c:layout>
      <c:scatterChart>
        <c:scatterStyle val="lineMarker"/>
        <c:varyColors val="0"/>
        <c:ser>
          <c:idx val="0"/>
          <c:order val="0"/>
          <c:tx>
            <c:strRef>
              <c:f>'% de Admisión'!$B$36</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 de Admisión'!$C$22:$L$22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de Admisión'!$C$36:$L$36</c:f>
              <c:numCache>
                <c:formatCode>0%</c:formatCode>
                <c:ptCount val="10"/>
                <c:pt idx="0">
                  <c:v>0.50242718446601942</c:v>
                </c:pt>
                <c:pt idx="1">
                  <c:v>0.60220994475138123</c:v>
                </c:pt>
                <c:pt idx="2">
                  <c:v>0.47415730337078654</c:v>
                </c:pt>
                <c:pt idx="3">
                  <c:v>0.37951807228915663</c:v>
                </c:pt>
                <c:pt idx="4">
                  <c:v>0.33425414364640882</c:v>
                </c:pt>
                <c:pt idx="5">
                  <c:v>0.33213859020310632</c:v>
                </c:pt>
                <c:pt idx="6">
                  <c:v>0.27925925925925926</c:v>
                </c:pt>
                <c:pt idx="7">
                  <c:v>0.22957393483709274</c:v>
                </c:pt>
                <c:pt idx="8">
                  <c:v>0.22687861271676302</c:v>
                </c:pt>
                <c:pt idx="9">
                  <c:v>0.23637264618434092</c:v>
                </c:pt>
              </c:numCache>
            </c:numRef>
          </c:yVal>
          <c:smooth val="0"/>
          <c:extLst>
            <c:ext xmlns:c16="http://schemas.microsoft.com/office/drawing/2014/chart" uri="{C3380CC4-5D6E-409C-BE32-E72D297353CC}">
              <c16:uniqueId val="{00000000-34BF-4AE0-B504-CF7A2A05A068}"/>
            </c:ext>
          </c:extLst>
        </c:ser>
        <c:dLbls>
          <c:showLegendKey val="0"/>
          <c:showVal val="0"/>
          <c:showCatName val="0"/>
          <c:showSerName val="0"/>
          <c:showPercent val="0"/>
          <c:showBubbleSize val="0"/>
        </c:dLbls>
        <c:axId val="-1377827088"/>
        <c:axId val="-1377817840"/>
      </c:scatterChart>
      <c:valAx>
        <c:axId val="-1377827088"/>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17840"/>
        <c:crosses val="autoZero"/>
        <c:crossBetween val="midCat"/>
      </c:valAx>
      <c:valAx>
        <c:axId val="-137781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70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 Aspirantes UAM</a:t>
            </a:r>
          </a:p>
        </c:rich>
      </c:tx>
      <c:layout>
        <c:manualLayout>
          <c:xMode val="edge"/>
          <c:yMode val="edge"/>
          <c:x val="0.36347182158119651"/>
          <c:y val="2.6496185026227945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 de Admisión'!$B$38</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 de Admisión'!$C$22:$L$22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de Admisión'!$C$38:$L$38</c:f>
              <c:numCache>
                <c:formatCode>0%</c:formatCode>
                <c:ptCount val="10"/>
                <c:pt idx="0">
                  <c:v>0.50242718446601942</c:v>
                </c:pt>
                <c:pt idx="1">
                  <c:v>0.60220994475138123</c:v>
                </c:pt>
                <c:pt idx="2">
                  <c:v>0.47415730337078654</c:v>
                </c:pt>
                <c:pt idx="3">
                  <c:v>0.37951807228915663</c:v>
                </c:pt>
                <c:pt idx="4">
                  <c:v>0.33425414364640882</c:v>
                </c:pt>
                <c:pt idx="5">
                  <c:v>0.33213859020310632</c:v>
                </c:pt>
                <c:pt idx="6">
                  <c:v>0.27925925925925926</c:v>
                </c:pt>
                <c:pt idx="7">
                  <c:v>0.22957393483709274</c:v>
                </c:pt>
                <c:pt idx="8">
                  <c:v>0.22687861271676302</c:v>
                </c:pt>
                <c:pt idx="9">
                  <c:v>0.23637264618434092</c:v>
                </c:pt>
              </c:numCache>
            </c:numRef>
          </c:yVal>
          <c:smooth val="0"/>
          <c:extLst>
            <c:ext xmlns:c16="http://schemas.microsoft.com/office/drawing/2014/chart" uri="{C3380CC4-5D6E-409C-BE32-E72D297353CC}">
              <c16:uniqueId val="{00000004-1A48-40F7-AA62-8E7D53245259}"/>
            </c:ext>
          </c:extLst>
        </c:ser>
        <c:dLbls>
          <c:showLegendKey val="0"/>
          <c:showVal val="0"/>
          <c:showCatName val="0"/>
          <c:showSerName val="0"/>
          <c:showPercent val="0"/>
          <c:showBubbleSize val="0"/>
        </c:dLbls>
        <c:axId val="-1377821648"/>
        <c:axId val="-1377826544"/>
      </c:scatterChart>
      <c:valAx>
        <c:axId val="-1377821648"/>
        <c:scaling>
          <c:orientation val="minMax"/>
          <c:max val="2020"/>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6544"/>
        <c:crosses val="autoZero"/>
        <c:crossBetween val="midCat"/>
      </c:valAx>
      <c:valAx>
        <c:axId val="-1377826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16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Admisión / Aspirantes 2020 UAML</a:t>
            </a:r>
            <a:endParaRPr lang="es-MX">
              <a:effectLst/>
            </a:endParaRPr>
          </a:p>
        </c:rich>
      </c:tx>
      <c:layout>
        <c:manualLayout>
          <c:xMode val="edge"/>
          <c:yMode val="edge"/>
          <c:x val="0.31506022610483042"/>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9"/>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2303-46A6-8F0A-628F21E577B8}"/>
              </c:ext>
            </c:extLst>
          </c:dPt>
          <c:cat>
            <c:strRef>
              <c:f>('% de Admisión'!$B$23:$B$31,'% de Admisión'!$B$36)</c:f>
              <c:strCache>
                <c:ptCount val="10"/>
                <c:pt idx="0">
                  <c:v>IRH</c:v>
                </c:pt>
                <c:pt idx="1">
                  <c:v>ICT</c:v>
                </c:pt>
                <c:pt idx="2">
                  <c:v>ISMI</c:v>
                </c:pt>
                <c:pt idx="3">
                  <c:v>BA</c:v>
                </c:pt>
                <c:pt idx="4">
                  <c:v>PB</c:v>
                </c:pt>
                <c:pt idx="5">
                  <c:v>CTA</c:v>
                </c:pt>
                <c:pt idx="6">
                  <c:v>ACD</c:v>
                </c:pt>
                <c:pt idx="7">
                  <c:v>PP</c:v>
                </c:pt>
                <c:pt idx="8">
                  <c:v>ETD</c:v>
                </c:pt>
                <c:pt idx="9">
                  <c:v>UAML</c:v>
                </c:pt>
              </c:strCache>
            </c:strRef>
          </c:cat>
          <c:val>
            <c:numRef>
              <c:f>('% de Admisión'!$L$23:$L$31,'% de Admisión'!$L$36)</c:f>
              <c:numCache>
                <c:formatCode>0%</c:formatCode>
                <c:ptCount val="10"/>
                <c:pt idx="0">
                  <c:v>0.64179104477611937</c:v>
                </c:pt>
                <c:pt idx="1">
                  <c:v>0.33333333333333331</c:v>
                </c:pt>
                <c:pt idx="2">
                  <c:v>0.17512690355329949</c:v>
                </c:pt>
                <c:pt idx="3">
                  <c:v>0.31395348837209303</c:v>
                </c:pt>
                <c:pt idx="4">
                  <c:v>8.8607594936708861E-2</c:v>
                </c:pt>
                <c:pt idx="5">
                  <c:v>0.30434782608695654</c:v>
                </c:pt>
                <c:pt idx="6">
                  <c:v>0.13754646840148699</c:v>
                </c:pt>
                <c:pt idx="7">
                  <c:v>0.45283018867924529</c:v>
                </c:pt>
                <c:pt idx="8">
                  <c:v>0.61728395061728392</c:v>
                </c:pt>
                <c:pt idx="9">
                  <c:v>0.23637264618434092</c:v>
                </c:pt>
              </c:numCache>
            </c:numRef>
          </c:val>
          <c:shape val="cylinder"/>
          <c:extLst>
            <c:ext xmlns:c16="http://schemas.microsoft.com/office/drawing/2014/chart" uri="{C3380CC4-5D6E-409C-BE32-E72D297353CC}">
              <c16:uniqueId val="{00000000-2381-4420-B59E-6511FE68BC11}"/>
            </c:ext>
          </c:extLst>
        </c:ser>
        <c:dLbls>
          <c:showLegendKey val="0"/>
          <c:showVal val="0"/>
          <c:showCatName val="0"/>
          <c:showSerName val="0"/>
          <c:showPercent val="0"/>
          <c:showBubbleSize val="0"/>
        </c:dLbls>
        <c:gapWidth val="219"/>
        <c:shape val="box"/>
        <c:axId val="-1377825456"/>
        <c:axId val="-1377824912"/>
        <c:axId val="0"/>
      </c:bar3DChart>
      <c:catAx>
        <c:axId val="-13778254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crossAx val="-1377824912"/>
        <c:crosses val="autoZero"/>
        <c:auto val="1"/>
        <c:lblAlgn val="ctr"/>
        <c:lblOffset val="100"/>
        <c:noMultiLvlLbl val="0"/>
      </c:catAx>
      <c:valAx>
        <c:axId val="-1377824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5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(MUJERES)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sexo'!$B$5</c:f>
              <c:strCache>
                <c:ptCount val="1"/>
                <c:pt idx="0">
                  <c:v>2011</c:v>
                </c:pt>
              </c:strCache>
            </c:strRef>
          </c:tx>
          <c:spPr>
            <a:solidFill>
              <a:srgbClr val="FFCC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sexo'!$B$6:$B$9</c:f>
              <c:numCache>
                <c:formatCode>0%</c:formatCode>
                <c:ptCount val="4"/>
                <c:pt idx="0">
                  <c:v>0.80952380952380953</c:v>
                </c:pt>
                <c:pt idx="1">
                  <c:v>0.4017857142857143</c:v>
                </c:pt>
                <c:pt idx="2">
                  <c:v>0.47</c:v>
                </c:pt>
                <c:pt idx="3">
                  <c:v>0.46781115879828328</c:v>
                </c:pt>
              </c:numCache>
            </c:numRef>
          </c:val>
          <c:shape val="cylinder"/>
          <c:extLst>
            <c:ext xmlns:c16="http://schemas.microsoft.com/office/drawing/2014/chart" uri="{C3380CC4-5D6E-409C-BE32-E72D297353CC}">
              <c16:uniqueId val="{00000000-3F62-4B40-AB94-1424179C5B67}"/>
            </c:ext>
          </c:extLst>
        </c:ser>
        <c:ser>
          <c:idx val="1"/>
          <c:order val="1"/>
          <c:tx>
            <c:strRef>
              <c:f>'% de Admisión por sexo'!$C$5</c:f>
              <c:strCache>
                <c:ptCount val="1"/>
                <c:pt idx="0">
                  <c:v>2012</c:v>
                </c:pt>
              </c:strCache>
            </c:strRef>
          </c:tx>
          <c:spPr>
            <a:solidFill>
              <a:srgbClr val="FF99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sexo'!$C$6:$C$9</c:f>
              <c:numCache>
                <c:formatCode>0%</c:formatCode>
                <c:ptCount val="4"/>
                <c:pt idx="0">
                  <c:v>1</c:v>
                </c:pt>
                <c:pt idx="1">
                  <c:v>0.51111111111111107</c:v>
                </c:pt>
                <c:pt idx="2">
                  <c:v>0.48648648648648651</c:v>
                </c:pt>
                <c:pt idx="3">
                  <c:v>0.57731958762886593</c:v>
                </c:pt>
              </c:numCache>
            </c:numRef>
          </c:val>
          <c:shape val="cylinder"/>
          <c:extLst>
            <c:ext xmlns:c16="http://schemas.microsoft.com/office/drawing/2014/chart" uri="{C3380CC4-5D6E-409C-BE32-E72D297353CC}">
              <c16:uniqueId val="{00000001-3F62-4B40-AB94-1424179C5B67}"/>
            </c:ext>
          </c:extLst>
        </c:ser>
        <c:ser>
          <c:idx val="2"/>
          <c:order val="2"/>
          <c:tx>
            <c:strRef>
              <c:f>'% de Admisión por sexo'!$D$5</c:f>
              <c:strCache>
                <c:ptCount val="1"/>
                <c:pt idx="0">
                  <c:v>2013</c:v>
                </c:pt>
              </c:strCache>
            </c:strRef>
          </c:tx>
          <c:spPr>
            <a:solidFill>
              <a:srgbClr val="FF66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sexo'!$D$6:$D$9</c:f>
              <c:numCache>
                <c:formatCode>0%</c:formatCode>
                <c:ptCount val="4"/>
                <c:pt idx="0">
                  <c:v>0.8</c:v>
                </c:pt>
                <c:pt idx="1">
                  <c:v>0.48148148148148145</c:v>
                </c:pt>
                <c:pt idx="2">
                  <c:v>0.36</c:v>
                </c:pt>
                <c:pt idx="3">
                  <c:v>0.44664031620553357</c:v>
                </c:pt>
              </c:numCache>
            </c:numRef>
          </c:val>
          <c:shape val="cylinder"/>
          <c:extLst>
            <c:ext xmlns:c16="http://schemas.microsoft.com/office/drawing/2014/chart" uri="{C3380CC4-5D6E-409C-BE32-E72D297353CC}">
              <c16:uniqueId val="{00000002-3F62-4B40-AB94-1424179C5B67}"/>
            </c:ext>
          </c:extLst>
        </c:ser>
        <c:ser>
          <c:idx val="3"/>
          <c:order val="3"/>
          <c:tx>
            <c:strRef>
              <c:f>'% de Admisión por sexo'!$E$5</c:f>
              <c:strCache>
                <c:ptCount val="1"/>
                <c:pt idx="0">
                  <c:v>2014</c:v>
                </c:pt>
              </c:strCache>
            </c:strRef>
          </c:tx>
          <c:spPr>
            <a:solidFill>
              <a:srgbClr val="FF00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sexo'!$E$6:$E$9</c:f>
              <c:numCache>
                <c:formatCode>0%</c:formatCode>
                <c:ptCount val="4"/>
                <c:pt idx="0">
                  <c:v>0.79411764705882348</c:v>
                </c:pt>
                <c:pt idx="1">
                  <c:v>0.71186440677966101</c:v>
                </c:pt>
                <c:pt idx="2">
                  <c:v>0.18604651162790697</c:v>
                </c:pt>
                <c:pt idx="3">
                  <c:v>0.38113207547169814</c:v>
                </c:pt>
              </c:numCache>
            </c:numRef>
          </c:val>
          <c:shape val="cylinder"/>
          <c:extLst>
            <c:ext xmlns:c16="http://schemas.microsoft.com/office/drawing/2014/chart" uri="{C3380CC4-5D6E-409C-BE32-E72D297353CC}">
              <c16:uniqueId val="{00000003-3F62-4B40-AB94-1424179C5B67}"/>
            </c:ext>
          </c:extLst>
        </c:ser>
        <c:ser>
          <c:idx val="4"/>
          <c:order val="4"/>
          <c:tx>
            <c:strRef>
              <c:f>'% de Admisión por sexo'!$F$5</c:f>
              <c:strCache>
                <c:ptCount val="1"/>
                <c:pt idx="0">
                  <c:v>2015</c:v>
                </c:pt>
              </c:strCache>
            </c:strRef>
          </c:tx>
          <c:spPr>
            <a:solidFill>
              <a:srgbClr val="CC00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sexo'!$F$6:$F$9</c:f>
              <c:numCache>
                <c:formatCode>0%</c:formatCode>
                <c:ptCount val="4"/>
                <c:pt idx="0">
                  <c:v>0.89189189189189189</c:v>
                </c:pt>
                <c:pt idx="1">
                  <c:v>0.45384615384615384</c:v>
                </c:pt>
                <c:pt idx="2">
                  <c:v>0.19047619047619047</c:v>
                </c:pt>
                <c:pt idx="3">
                  <c:v>0.33412887828162291</c:v>
                </c:pt>
              </c:numCache>
            </c:numRef>
          </c:val>
          <c:shape val="cylinder"/>
          <c:extLst>
            <c:ext xmlns:c16="http://schemas.microsoft.com/office/drawing/2014/chart" uri="{C3380CC4-5D6E-409C-BE32-E72D297353CC}">
              <c16:uniqueId val="{00000004-3F62-4B40-AB94-1424179C5B67}"/>
            </c:ext>
          </c:extLst>
        </c:ser>
        <c:ser>
          <c:idx val="5"/>
          <c:order val="5"/>
          <c:tx>
            <c:strRef>
              <c:f>'% de Admisión por sexo'!$G$5</c:f>
              <c:strCache>
                <c:ptCount val="1"/>
                <c:pt idx="0">
                  <c:v>2016</c:v>
                </c:pt>
              </c:strCache>
            </c:strRef>
          </c:tx>
          <c:spPr>
            <a:solidFill>
              <a:srgbClr val="9900CC"/>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sexo'!$G$6:$G$9</c:f>
              <c:numCache>
                <c:formatCode>0%</c:formatCode>
                <c:ptCount val="4"/>
                <c:pt idx="0">
                  <c:v>0.56521739130434778</c:v>
                </c:pt>
                <c:pt idx="1">
                  <c:v>0.40490797546012269</c:v>
                </c:pt>
                <c:pt idx="2">
                  <c:v>0.25</c:v>
                </c:pt>
                <c:pt idx="3">
                  <c:v>0.32096069868995636</c:v>
                </c:pt>
              </c:numCache>
            </c:numRef>
          </c:val>
          <c:shape val="cylinder"/>
          <c:extLst>
            <c:ext xmlns:c16="http://schemas.microsoft.com/office/drawing/2014/chart" uri="{C3380CC4-5D6E-409C-BE32-E72D297353CC}">
              <c16:uniqueId val="{00000005-3F62-4B40-AB94-1424179C5B67}"/>
            </c:ext>
          </c:extLst>
        </c:ser>
        <c:ser>
          <c:idx val="6"/>
          <c:order val="6"/>
          <c:tx>
            <c:strRef>
              <c:f>'% de Admisión por sexo'!$H$5</c:f>
              <c:strCache>
                <c:ptCount val="1"/>
                <c:pt idx="0">
                  <c:v>2017</c:v>
                </c:pt>
              </c:strCache>
            </c:strRef>
          </c:tx>
          <c:spPr>
            <a:solidFill>
              <a:srgbClr val="660066"/>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sexo'!$H$6:$H$9</c:f>
              <c:numCache>
                <c:formatCode>0%</c:formatCode>
                <c:ptCount val="4"/>
                <c:pt idx="0">
                  <c:v>0.45833333333333331</c:v>
                </c:pt>
                <c:pt idx="1">
                  <c:v>0.2077562326869806</c:v>
                </c:pt>
                <c:pt idx="2">
                  <c:v>0.28085106382978725</c:v>
                </c:pt>
                <c:pt idx="3">
                  <c:v>0.27374301675977653</c:v>
                </c:pt>
              </c:numCache>
            </c:numRef>
          </c:val>
          <c:shape val="cylinder"/>
          <c:extLst>
            <c:ext xmlns:c16="http://schemas.microsoft.com/office/drawing/2014/chart" uri="{C3380CC4-5D6E-409C-BE32-E72D297353CC}">
              <c16:uniqueId val="{00000000-6AA1-4518-B6B3-DD42273B5447}"/>
            </c:ext>
          </c:extLst>
        </c:ser>
        <c:ser>
          <c:idx val="7"/>
          <c:order val="7"/>
          <c:tx>
            <c:strRef>
              <c:f>'% de Admisión por sexo'!$I$5</c:f>
              <c:strCache>
                <c:ptCount val="1"/>
                <c:pt idx="0">
                  <c:v>2018</c:v>
                </c:pt>
              </c:strCache>
            </c:strRef>
          </c:tx>
          <c:spPr>
            <a:solidFill>
              <a:sysClr val="window" lastClr="FFFFFF">
                <a:lumMod val="50000"/>
              </a:sys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sexo'!$I$6:$I$9</c:f>
              <c:numCache>
                <c:formatCode>0%</c:formatCode>
                <c:ptCount val="4"/>
                <c:pt idx="0">
                  <c:v>0.34399999999999997</c:v>
                </c:pt>
                <c:pt idx="1">
                  <c:v>0.13509749303621169</c:v>
                </c:pt>
                <c:pt idx="2">
                  <c:v>0.28524590163934427</c:v>
                </c:pt>
                <c:pt idx="3">
                  <c:v>0.19773519163763068</c:v>
                </c:pt>
              </c:numCache>
            </c:numRef>
          </c:val>
          <c:shape val="cylinder"/>
          <c:extLst>
            <c:ext xmlns:c16="http://schemas.microsoft.com/office/drawing/2014/chart" uri="{C3380CC4-5D6E-409C-BE32-E72D297353CC}">
              <c16:uniqueId val="{00000000-B035-4C83-874B-21BE23A40CF4}"/>
            </c:ext>
          </c:extLst>
        </c:ser>
        <c:ser>
          <c:idx val="8"/>
          <c:order val="8"/>
          <c:tx>
            <c:strRef>
              <c:f>'% de Admisión por sexo'!$J$5</c:f>
              <c:strCache>
                <c:ptCount val="1"/>
                <c:pt idx="0">
                  <c:v>2019</c:v>
                </c:pt>
              </c:strCache>
            </c:strRef>
          </c:tx>
          <c:spPr>
            <a:solidFill>
              <a:srgbClr val="8064A2">
                <a:lumMod val="60000"/>
                <a:lumOff val="40000"/>
              </a:srgb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sexo'!$J$6:$J$9</c:f>
              <c:numCache>
                <c:formatCode>0%</c:formatCode>
                <c:ptCount val="4"/>
                <c:pt idx="0">
                  <c:v>0.45238095238095238</c:v>
                </c:pt>
                <c:pt idx="1">
                  <c:v>0.14181286549707603</c:v>
                </c:pt>
                <c:pt idx="2">
                  <c:v>0.24542124542124541</c:v>
                </c:pt>
                <c:pt idx="3">
                  <c:v>0.20406278855032317</c:v>
                </c:pt>
              </c:numCache>
            </c:numRef>
          </c:val>
          <c:shape val="cylinder"/>
          <c:extLst>
            <c:ext xmlns:c16="http://schemas.microsoft.com/office/drawing/2014/chart" uri="{C3380CC4-5D6E-409C-BE32-E72D297353CC}">
              <c16:uniqueId val="{00000000-5AAE-46D8-B462-5B2E35054D6A}"/>
            </c:ext>
          </c:extLst>
        </c:ser>
        <c:ser>
          <c:idx val="9"/>
          <c:order val="9"/>
          <c:tx>
            <c:strRef>
              <c:f>'% de Admisión por sexo'!$K$5</c:f>
              <c:strCache>
                <c:ptCount val="1"/>
                <c:pt idx="0">
                  <c:v>2020</c:v>
                </c:pt>
              </c:strCache>
            </c:strRef>
          </c:tx>
          <c:spPr>
            <a:solidFill>
              <a:schemeClr val="accent4">
                <a:lumMod val="60000"/>
              </a:scheme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sexo'!$K$6:$K$9</c:f>
              <c:numCache>
                <c:formatCode>0%</c:formatCode>
                <c:ptCount val="4"/>
                <c:pt idx="0">
                  <c:v>0.36690647482014388</c:v>
                </c:pt>
                <c:pt idx="1">
                  <c:v>0.17629629629629628</c:v>
                </c:pt>
                <c:pt idx="2">
                  <c:v>0.37358490566037733</c:v>
                </c:pt>
                <c:pt idx="3">
                  <c:v>0.24930491195551435</c:v>
                </c:pt>
              </c:numCache>
            </c:numRef>
          </c:val>
          <c:shape val="cylinder"/>
          <c:extLst>
            <c:ext xmlns:c16="http://schemas.microsoft.com/office/drawing/2014/chart" uri="{C3380CC4-5D6E-409C-BE32-E72D297353CC}">
              <c16:uniqueId val="{00000001-C9D6-4D41-8D98-20AC29F6738A}"/>
            </c:ext>
          </c:extLst>
        </c:ser>
        <c:dLbls>
          <c:showLegendKey val="0"/>
          <c:showVal val="0"/>
          <c:showCatName val="0"/>
          <c:showSerName val="0"/>
          <c:showPercent val="0"/>
          <c:showBubbleSize val="0"/>
        </c:dLbls>
        <c:gapWidth val="219"/>
        <c:gapDepth val="25"/>
        <c:shape val="box"/>
        <c:axId val="-1377824368"/>
        <c:axId val="-1377823824"/>
        <c:axId val="0"/>
      </c:bar3DChart>
      <c:catAx>
        <c:axId val="-137782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3824"/>
        <c:crosses val="autoZero"/>
        <c:auto val="1"/>
        <c:lblAlgn val="ctr"/>
        <c:lblOffset val="100"/>
        <c:noMultiLvlLbl val="0"/>
      </c:catAx>
      <c:valAx>
        <c:axId val="-1377823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24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Solicitudes</a:t>
            </a:r>
            <a:r>
              <a:rPr lang="es-MX" baseline="0"/>
              <a:t> 1er Ingreso</a:t>
            </a:r>
            <a:r>
              <a:rPr lang="es-MX"/>
              <a:t> (Públicas/Total)</a:t>
            </a:r>
          </a:p>
        </c:rich>
      </c:tx>
      <c:layout>
        <c:manualLayout>
          <c:xMode val="edge"/>
          <c:yMode val="edge"/>
          <c:x val="0.34701153227596321"/>
          <c:y val="8.0112258090155302E-3"/>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ES'!$BY$6</c:f>
              <c:strCache>
                <c:ptCount val="1"/>
                <c:pt idx="0">
                  <c:v>México</c:v>
                </c:pt>
              </c:strCache>
            </c:strRef>
          </c:tx>
          <c:spPr>
            <a:solidFill>
              <a:schemeClr val="accent1"/>
            </a:solidFill>
            <a:ln>
              <a:noFill/>
            </a:ln>
            <a:effectLst/>
            <a:sp3d/>
          </c:spPr>
          <c:invertIfNegative val="0"/>
          <c:cat>
            <c:strRef>
              <c:f>'Demanda-Ingreso ES'!$BZ$5:$CH$5</c:f>
              <c:strCache>
                <c:ptCount val="9"/>
                <c:pt idx="0">
                  <c:v>2011-2012</c:v>
                </c:pt>
                <c:pt idx="1">
                  <c:v>2012-2013</c:v>
                </c:pt>
                <c:pt idx="2">
                  <c:v>2013-2014</c:v>
                </c:pt>
                <c:pt idx="3">
                  <c:v>2014-2015</c:v>
                </c:pt>
                <c:pt idx="4">
                  <c:v>2015-2016</c:v>
                </c:pt>
                <c:pt idx="5">
                  <c:v>2016-2017</c:v>
                </c:pt>
                <c:pt idx="6">
                  <c:v>2017-2018</c:v>
                </c:pt>
                <c:pt idx="7">
                  <c:v>2018-2019</c:v>
                </c:pt>
                <c:pt idx="8">
                  <c:v>2019-2020</c:v>
                </c:pt>
              </c:strCache>
            </c:strRef>
          </c:cat>
          <c:val>
            <c:numRef>
              <c:f>'Demanda-Ingreso ES'!$BZ$6:$CH$6</c:f>
              <c:numCache>
                <c:formatCode>0%</c:formatCode>
                <c:ptCount val="9"/>
                <c:pt idx="0">
                  <c:v>0.74452065233958242</c:v>
                </c:pt>
                <c:pt idx="1">
                  <c:v>0.75206246125101828</c:v>
                </c:pt>
                <c:pt idx="2">
                  <c:v>0.72533626149731478</c:v>
                </c:pt>
                <c:pt idx="3">
                  <c:v>0.73984466482018529</c:v>
                </c:pt>
                <c:pt idx="4">
                  <c:v>0.73959811264724318</c:v>
                </c:pt>
                <c:pt idx="5">
                  <c:v>0.73759612838959754</c:v>
                </c:pt>
                <c:pt idx="6">
                  <c:v>0.73115428673990279</c:v>
                </c:pt>
                <c:pt idx="7">
                  <c:v>0.72559337494399101</c:v>
                </c:pt>
                <c:pt idx="8">
                  <c:v>0.72990067353806709</c:v>
                </c:pt>
              </c:numCache>
            </c:numRef>
          </c:val>
          <c:shape val="cylinder"/>
          <c:extLst>
            <c:ext xmlns:c16="http://schemas.microsoft.com/office/drawing/2014/chart" uri="{C3380CC4-5D6E-409C-BE32-E72D297353CC}">
              <c16:uniqueId val="{00000000-568C-4A2A-BD21-A2FA60EAF75F}"/>
            </c:ext>
          </c:extLst>
        </c:ser>
        <c:ser>
          <c:idx val="1"/>
          <c:order val="1"/>
          <c:tx>
            <c:strRef>
              <c:f>'Demanda-Ingreso ES'!$BY$7</c:f>
              <c:strCache>
                <c:ptCount val="1"/>
                <c:pt idx="0">
                  <c:v>Estado de México</c:v>
                </c:pt>
              </c:strCache>
            </c:strRef>
          </c:tx>
          <c:spPr>
            <a:solidFill>
              <a:schemeClr val="accent2"/>
            </a:solidFill>
            <a:ln>
              <a:noFill/>
            </a:ln>
            <a:effectLst/>
            <a:sp3d/>
          </c:spPr>
          <c:invertIfNegative val="0"/>
          <c:cat>
            <c:strRef>
              <c:f>'Demanda-Ingreso ES'!$BZ$5:$CH$5</c:f>
              <c:strCache>
                <c:ptCount val="9"/>
                <c:pt idx="0">
                  <c:v>2011-2012</c:v>
                </c:pt>
                <c:pt idx="1">
                  <c:v>2012-2013</c:v>
                </c:pt>
                <c:pt idx="2">
                  <c:v>2013-2014</c:v>
                </c:pt>
                <c:pt idx="3">
                  <c:v>2014-2015</c:v>
                </c:pt>
                <c:pt idx="4">
                  <c:v>2015-2016</c:v>
                </c:pt>
                <c:pt idx="5">
                  <c:v>2016-2017</c:v>
                </c:pt>
                <c:pt idx="6">
                  <c:v>2017-2018</c:v>
                </c:pt>
                <c:pt idx="7">
                  <c:v>2018-2019</c:v>
                </c:pt>
                <c:pt idx="8">
                  <c:v>2019-2020</c:v>
                </c:pt>
              </c:strCache>
            </c:strRef>
          </c:cat>
          <c:val>
            <c:numRef>
              <c:f>'Demanda-Ingreso ES'!$BZ$7:$CH$7</c:f>
              <c:numCache>
                <c:formatCode>0%</c:formatCode>
                <c:ptCount val="9"/>
                <c:pt idx="0">
                  <c:v>0.69126093420983115</c:v>
                </c:pt>
                <c:pt idx="1">
                  <c:v>0.71730142904619476</c:v>
                </c:pt>
                <c:pt idx="2">
                  <c:v>0.70888062523635442</c:v>
                </c:pt>
                <c:pt idx="3">
                  <c:v>0.68757695000362118</c:v>
                </c:pt>
                <c:pt idx="4">
                  <c:v>0.69073658945270933</c:v>
                </c:pt>
                <c:pt idx="5">
                  <c:v>0.68447703480657895</c:v>
                </c:pt>
                <c:pt idx="6">
                  <c:v>0.66146660439047178</c:v>
                </c:pt>
                <c:pt idx="7">
                  <c:v>0.67081375453614023</c:v>
                </c:pt>
                <c:pt idx="8">
                  <c:v>0.64755537067662305</c:v>
                </c:pt>
              </c:numCache>
            </c:numRef>
          </c:val>
          <c:shape val="cylinder"/>
          <c:extLst>
            <c:ext xmlns:c16="http://schemas.microsoft.com/office/drawing/2014/chart" uri="{C3380CC4-5D6E-409C-BE32-E72D297353CC}">
              <c16:uniqueId val="{00000001-568C-4A2A-BD21-A2FA60EAF75F}"/>
            </c:ext>
          </c:extLst>
        </c:ser>
        <c:ser>
          <c:idx val="2"/>
          <c:order val="2"/>
          <c:tx>
            <c:strRef>
              <c:f>'Demanda-Ingreso ES'!$BY$8</c:f>
              <c:strCache>
                <c:ptCount val="1"/>
                <c:pt idx="0">
                  <c:v>Lerma y alrededores*</c:v>
                </c:pt>
              </c:strCache>
            </c:strRef>
          </c:tx>
          <c:spPr>
            <a:solidFill>
              <a:schemeClr val="accent3"/>
            </a:solidFill>
            <a:ln>
              <a:noFill/>
            </a:ln>
            <a:effectLst/>
            <a:sp3d/>
          </c:spPr>
          <c:invertIfNegative val="0"/>
          <c:cat>
            <c:strRef>
              <c:f>'Demanda-Ingreso ES'!$BZ$5:$CH$5</c:f>
              <c:strCache>
                <c:ptCount val="9"/>
                <c:pt idx="0">
                  <c:v>2011-2012</c:v>
                </c:pt>
                <c:pt idx="1">
                  <c:v>2012-2013</c:v>
                </c:pt>
                <c:pt idx="2">
                  <c:v>2013-2014</c:v>
                </c:pt>
                <c:pt idx="3">
                  <c:v>2014-2015</c:v>
                </c:pt>
                <c:pt idx="4">
                  <c:v>2015-2016</c:v>
                </c:pt>
                <c:pt idx="5">
                  <c:v>2016-2017</c:v>
                </c:pt>
                <c:pt idx="6">
                  <c:v>2017-2018</c:v>
                </c:pt>
                <c:pt idx="7">
                  <c:v>2018-2019</c:v>
                </c:pt>
                <c:pt idx="8">
                  <c:v>2019-2020</c:v>
                </c:pt>
              </c:strCache>
            </c:strRef>
          </c:cat>
          <c:val>
            <c:numRef>
              <c:f>'Demanda-Ingreso ES'!$BZ$8:$CH$8</c:f>
              <c:numCache>
                <c:formatCode>0%</c:formatCode>
                <c:ptCount val="9"/>
                <c:pt idx="0">
                  <c:v>0.80541758494786353</c:v>
                </c:pt>
                <c:pt idx="1">
                  <c:v>0.79828508779106866</c:v>
                </c:pt>
                <c:pt idx="2">
                  <c:v>0.77352656401286812</c:v>
                </c:pt>
                <c:pt idx="3">
                  <c:v>0.75932899691886335</c:v>
                </c:pt>
                <c:pt idx="4">
                  <c:v>0.77205915744539133</c:v>
                </c:pt>
                <c:pt idx="5">
                  <c:v>0.76226613673817012</c:v>
                </c:pt>
                <c:pt idx="6">
                  <c:v>0.75368948072033348</c:v>
                </c:pt>
                <c:pt idx="7">
                  <c:v>0.74120829576194769</c:v>
                </c:pt>
                <c:pt idx="8">
                  <c:v>0.75982928469116318</c:v>
                </c:pt>
              </c:numCache>
            </c:numRef>
          </c:val>
          <c:shape val="cylinder"/>
          <c:extLst>
            <c:ext xmlns:c16="http://schemas.microsoft.com/office/drawing/2014/chart" uri="{C3380CC4-5D6E-409C-BE32-E72D297353CC}">
              <c16:uniqueId val="{00000002-568C-4A2A-BD21-A2FA60EAF75F}"/>
            </c:ext>
          </c:extLst>
        </c:ser>
        <c:dLbls>
          <c:showLegendKey val="0"/>
          <c:showVal val="0"/>
          <c:showCatName val="0"/>
          <c:showSerName val="0"/>
          <c:showPercent val="0"/>
          <c:showBubbleSize val="0"/>
        </c:dLbls>
        <c:gapWidth val="219"/>
        <c:shape val="box"/>
        <c:axId val="-1381733632"/>
        <c:axId val="-1381736352"/>
        <c:axId val="0"/>
      </c:bar3DChart>
      <c:catAx>
        <c:axId val="-138173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s-MX" sz="1200" b="0" i="0" u="none" strike="noStrike" kern="1200" baseline="0">
                <a:solidFill>
                  <a:schemeClr val="tx1">
                    <a:lumMod val="65000"/>
                    <a:lumOff val="35000"/>
                  </a:schemeClr>
                </a:solidFill>
                <a:latin typeface="+mn-lt"/>
                <a:ea typeface="+mn-ea"/>
                <a:cs typeface="+mn-cs"/>
              </a:defRPr>
            </a:pPr>
            <a:endParaRPr lang="es-MX"/>
          </a:p>
        </c:txPr>
        <c:crossAx val="-1381736352"/>
        <c:crosses val="autoZero"/>
        <c:auto val="1"/>
        <c:lblAlgn val="ctr"/>
        <c:lblOffset val="100"/>
        <c:noMultiLvlLbl val="0"/>
      </c:catAx>
      <c:valAx>
        <c:axId val="-13817363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381733632"/>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(HOMBRES)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sexo'!$L$5</c:f>
              <c:strCache>
                <c:ptCount val="1"/>
                <c:pt idx="0">
                  <c:v>2011</c:v>
                </c:pt>
              </c:strCache>
            </c:strRef>
          </c:tx>
          <c:spPr>
            <a:solidFill>
              <a:srgbClr val="FFCC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sexo'!$L$6:$L$9</c:f>
              <c:numCache>
                <c:formatCode>0%</c:formatCode>
                <c:ptCount val="4"/>
                <c:pt idx="0">
                  <c:v>0.8936170212765957</c:v>
                </c:pt>
                <c:pt idx="1">
                  <c:v>0.34920634920634919</c:v>
                </c:pt>
                <c:pt idx="2">
                  <c:v>0.49275362318840582</c:v>
                </c:pt>
                <c:pt idx="3">
                  <c:v>0.54748603351955305</c:v>
                </c:pt>
              </c:numCache>
            </c:numRef>
          </c:val>
          <c:shape val="cylinder"/>
          <c:extLst>
            <c:ext xmlns:c16="http://schemas.microsoft.com/office/drawing/2014/chart" uri="{C3380CC4-5D6E-409C-BE32-E72D297353CC}">
              <c16:uniqueId val="{00000000-3F62-4B40-AB94-1424179C5B67}"/>
            </c:ext>
          </c:extLst>
        </c:ser>
        <c:ser>
          <c:idx val="1"/>
          <c:order val="1"/>
          <c:tx>
            <c:strRef>
              <c:f>'% de Admisión por sexo'!$M$5</c:f>
              <c:strCache>
                <c:ptCount val="1"/>
                <c:pt idx="0">
                  <c:v>2012</c:v>
                </c:pt>
              </c:strCache>
            </c:strRef>
          </c:tx>
          <c:spPr>
            <a:solidFill>
              <a:srgbClr val="FF99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sexo'!$M$6:$M$9</c:f>
              <c:numCache>
                <c:formatCode>0%</c:formatCode>
                <c:ptCount val="4"/>
                <c:pt idx="0">
                  <c:v>0.9</c:v>
                </c:pt>
                <c:pt idx="1">
                  <c:v>0.55172413793103448</c:v>
                </c:pt>
                <c:pt idx="2">
                  <c:v>0.54285714285714282</c:v>
                </c:pt>
                <c:pt idx="3">
                  <c:v>0.63095238095238093</c:v>
                </c:pt>
              </c:numCache>
            </c:numRef>
          </c:val>
          <c:shape val="cylinder"/>
          <c:extLst>
            <c:ext xmlns:c16="http://schemas.microsoft.com/office/drawing/2014/chart" uri="{C3380CC4-5D6E-409C-BE32-E72D297353CC}">
              <c16:uniqueId val="{00000001-3F62-4B40-AB94-1424179C5B67}"/>
            </c:ext>
          </c:extLst>
        </c:ser>
        <c:ser>
          <c:idx val="2"/>
          <c:order val="2"/>
          <c:tx>
            <c:strRef>
              <c:f>'% de Admisión por sexo'!$N$5</c:f>
              <c:strCache>
                <c:ptCount val="1"/>
                <c:pt idx="0">
                  <c:v>2013</c:v>
                </c:pt>
              </c:strCache>
            </c:strRef>
          </c:tx>
          <c:spPr>
            <a:solidFill>
              <a:srgbClr val="FF66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sexo'!$N$6:$N$9</c:f>
              <c:numCache>
                <c:formatCode>0%</c:formatCode>
                <c:ptCount val="4"/>
                <c:pt idx="0">
                  <c:v>0.78048780487804881</c:v>
                </c:pt>
                <c:pt idx="1">
                  <c:v>0.42307692307692307</c:v>
                </c:pt>
                <c:pt idx="2">
                  <c:v>0.44444444444444442</c:v>
                </c:pt>
                <c:pt idx="3">
                  <c:v>0.51041666666666663</c:v>
                </c:pt>
              </c:numCache>
            </c:numRef>
          </c:val>
          <c:shape val="cylinder"/>
          <c:extLst>
            <c:ext xmlns:c16="http://schemas.microsoft.com/office/drawing/2014/chart" uri="{C3380CC4-5D6E-409C-BE32-E72D297353CC}">
              <c16:uniqueId val="{00000002-3F62-4B40-AB94-1424179C5B67}"/>
            </c:ext>
          </c:extLst>
        </c:ser>
        <c:ser>
          <c:idx val="3"/>
          <c:order val="3"/>
          <c:tx>
            <c:strRef>
              <c:f>'% de Admisión por sexo'!$O$5</c:f>
              <c:strCache>
                <c:ptCount val="1"/>
                <c:pt idx="0">
                  <c:v>2014</c:v>
                </c:pt>
              </c:strCache>
            </c:strRef>
          </c:tx>
          <c:spPr>
            <a:solidFill>
              <a:srgbClr val="FF00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sexo'!$O$6:$O$9</c:f>
              <c:numCache>
                <c:formatCode>0%</c:formatCode>
                <c:ptCount val="4"/>
                <c:pt idx="0">
                  <c:v>0.78947368421052633</c:v>
                </c:pt>
                <c:pt idx="1">
                  <c:v>0.61538461538461542</c:v>
                </c:pt>
                <c:pt idx="2">
                  <c:v>0.21794871794871795</c:v>
                </c:pt>
                <c:pt idx="3">
                  <c:v>0.37768240343347642</c:v>
                </c:pt>
              </c:numCache>
            </c:numRef>
          </c:val>
          <c:shape val="cylinder"/>
          <c:extLst>
            <c:ext xmlns:c16="http://schemas.microsoft.com/office/drawing/2014/chart" uri="{C3380CC4-5D6E-409C-BE32-E72D297353CC}">
              <c16:uniqueId val="{00000003-3F62-4B40-AB94-1424179C5B67}"/>
            </c:ext>
          </c:extLst>
        </c:ser>
        <c:ser>
          <c:idx val="4"/>
          <c:order val="4"/>
          <c:tx>
            <c:strRef>
              <c:f>'% de Admisión por sexo'!$P$5</c:f>
              <c:strCache>
                <c:ptCount val="1"/>
                <c:pt idx="0">
                  <c:v>2015</c:v>
                </c:pt>
              </c:strCache>
            </c:strRef>
          </c:tx>
          <c:spPr>
            <a:solidFill>
              <a:srgbClr val="CC00FF"/>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sexo'!$P$6:$P$9</c:f>
              <c:numCache>
                <c:formatCode>0%</c:formatCode>
                <c:ptCount val="4"/>
                <c:pt idx="0">
                  <c:v>0.86792452830188682</c:v>
                </c:pt>
                <c:pt idx="1">
                  <c:v>0.41935483870967744</c:v>
                </c:pt>
                <c:pt idx="2">
                  <c:v>0.15789473684210525</c:v>
                </c:pt>
                <c:pt idx="3">
                  <c:v>0.33442622950819673</c:v>
                </c:pt>
              </c:numCache>
            </c:numRef>
          </c:val>
          <c:shape val="cylinder"/>
          <c:extLst>
            <c:ext xmlns:c16="http://schemas.microsoft.com/office/drawing/2014/chart" uri="{C3380CC4-5D6E-409C-BE32-E72D297353CC}">
              <c16:uniqueId val="{00000004-3F62-4B40-AB94-1424179C5B67}"/>
            </c:ext>
          </c:extLst>
        </c:ser>
        <c:ser>
          <c:idx val="5"/>
          <c:order val="5"/>
          <c:tx>
            <c:strRef>
              <c:f>'% de Admisión por sexo'!$Q$5</c:f>
              <c:strCache>
                <c:ptCount val="1"/>
                <c:pt idx="0">
                  <c:v>2016</c:v>
                </c:pt>
              </c:strCache>
            </c:strRef>
          </c:tx>
          <c:spPr>
            <a:solidFill>
              <a:srgbClr val="9900CC"/>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sexo'!$Q$6:$Q$9</c:f>
              <c:numCache>
                <c:formatCode>0%</c:formatCode>
                <c:ptCount val="4"/>
                <c:pt idx="0">
                  <c:v>0.73529411764705888</c:v>
                </c:pt>
                <c:pt idx="1">
                  <c:v>0.44155844155844154</c:v>
                </c:pt>
                <c:pt idx="2">
                  <c:v>0.20085470085470086</c:v>
                </c:pt>
                <c:pt idx="3">
                  <c:v>0.34564643799472294</c:v>
                </c:pt>
              </c:numCache>
            </c:numRef>
          </c:val>
          <c:shape val="cylinder"/>
          <c:extLst>
            <c:ext xmlns:c16="http://schemas.microsoft.com/office/drawing/2014/chart" uri="{C3380CC4-5D6E-409C-BE32-E72D297353CC}">
              <c16:uniqueId val="{00000005-3F62-4B40-AB94-1424179C5B67}"/>
            </c:ext>
          </c:extLst>
        </c:ser>
        <c:ser>
          <c:idx val="6"/>
          <c:order val="6"/>
          <c:tx>
            <c:strRef>
              <c:f>'% de Admisión por sexo'!$R$5</c:f>
              <c:strCache>
                <c:ptCount val="1"/>
                <c:pt idx="0">
                  <c:v>2017</c:v>
                </c:pt>
              </c:strCache>
            </c:strRef>
          </c:tx>
          <c:spPr>
            <a:solidFill>
              <a:srgbClr val="660066"/>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sexo'!$R$6:$R$9</c:f>
              <c:numCache>
                <c:formatCode>0%</c:formatCode>
                <c:ptCount val="4"/>
                <c:pt idx="0">
                  <c:v>0.3</c:v>
                </c:pt>
                <c:pt idx="1">
                  <c:v>0.24836601307189543</c:v>
                </c:pt>
                <c:pt idx="2">
                  <c:v>0.29353233830845771</c:v>
                </c:pt>
                <c:pt idx="3">
                  <c:v>0.28548895899053628</c:v>
                </c:pt>
              </c:numCache>
            </c:numRef>
          </c:val>
          <c:shape val="cylinder"/>
          <c:extLst>
            <c:ext xmlns:c16="http://schemas.microsoft.com/office/drawing/2014/chart" uri="{C3380CC4-5D6E-409C-BE32-E72D297353CC}">
              <c16:uniqueId val="{00000000-F269-421A-8947-B2D356AD51E6}"/>
            </c:ext>
          </c:extLst>
        </c:ser>
        <c:ser>
          <c:idx val="7"/>
          <c:order val="7"/>
          <c:tx>
            <c:strRef>
              <c:f>'% de Admisión por sexo'!$S$5</c:f>
              <c:strCache>
                <c:ptCount val="1"/>
                <c:pt idx="0">
                  <c:v>2018</c:v>
                </c:pt>
              </c:strCache>
            </c:strRef>
          </c:tx>
          <c:spPr>
            <a:solidFill>
              <a:sysClr val="window" lastClr="FFFFFF">
                <a:lumMod val="50000"/>
              </a:sys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sexo'!$S$6:$S$9</c:f>
              <c:numCache>
                <c:formatCode>0%</c:formatCode>
                <c:ptCount val="4"/>
                <c:pt idx="0">
                  <c:v>0.3108108108108108</c:v>
                </c:pt>
                <c:pt idx="1">
                  <c:v>0.18055555555555555</c:v>
                </c:pt>
                <c:pt idx="2">
                  <c:v>0.2950191570881226</c:v>
                </c:pt>
                <c:pt idx="3">
                  <c:v>0.27272727272727271</c:v>
                </c:pt>
              </c:numCache>
            </c:numRef>
          </c:val>
          <c:shape val="cylinder"/>
          <c:extLst>
            <c:ext xmlns:c16="http://schemas.microsoft.com/office/drawing/2014/chart" uri="{C3380CC4-5D6E-409C-BE32-E72D297353CC}">
              <c16:uniqueId val="{00000000-FDE1-409F-95C9-F7017158CFC1}"/>
            </c:ext>
          </c:extLst>
        </c:ser>
        <c:ser>
          <c:idx val="8"/>
          <c:order val="8"/>
          <c:tx>
            <c:strRef>
              <c:f>'% de Admisión por sexo'!$T$5</c:f>
              <c:strCache>
                <c:ptCount val="1"/>
                <c:pt idx="0">
                  <c:v>2019</c:v>
                </c:pt>
              </c:strCache>
            </c:strRef>
          </c:tx>
          <c:spPr>
            <a:solidFill>
              <a:srgbClr val="8064A2">
                <a:lumMod val="60000"/>
                <a:lumOff val="40000"/>
              </a:srgb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sexo'!$T$6:$T$9</c:f>
              <c:numCache>
                <c:formatCode>0%</c:formatCode>
                <c:ptCount val="4"/>
                <c:pt idx="0">
                  <c:v>0.2793522267206478</c:v>
                </c:pt>
                <c:pt idx="1">
                  <c:v>0.17338709677419356</c:v>
                </c:pt>
                <c:pt idx="2">
                  <c:v>0.27490039840637448</c:v>
                </c:pt>
                <c:pt idx="3">
                  <c:v>0.25176233635448136</c:v>
                </c:pt>
              </c:numCache>
            </c:numRef>
          </c:val>
          <c:shape val="cylinder"/>
          <c:extLst>
            <c:ext xmlns:c16="http://schemas.microsoft.com/office/drawing/2014/chart" uri="{C3380CC4-5D6E-409C-BE32-E72D297353CC}">
              <c16:uniqueId val="{00000000-3EF1-40C1-8600-9096928B90BB}"/>
            </c:ext>
          </c:extLst>
        </c:ser>
        <c:ser>
          <c:idx val="9"/>
          <c:order val="9"/>
          <c:tx>
            <c:strRef>
              <c:f>'% de Admisión por sexo'!$U$5</c:f>
              <c:strCache>
                <c:ptCount val="1"/>
                <c:pt idx="0">
                  <c:v>2020</c:v>
                </c:pt>
              </c:strCache>
            </c:strRef>
          </c:tx>
          <c:spPr>
            <a:solidFill>
              <a:schemeClr val="accent4">
                <a:lumMod val="60000"/>
              </a:scheme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sexo'!$U$6:$U$9</c:f>
              <c:numCache>
                <c:formatCode>0%</c:formatCode>
                <c:ptCount val="4"/>
                <c:pt idx="0">
                  <c:v>0.23760330578512398</c:v>
                </c:pt>
                <c:pt idx="1">
                  <c:v>0.15639810426540285</c:v>
                </c:pt>
                <c:pt idx="2">
                  <c:v>0.24590163934426229</c:v>
                </c:pt>
                <c:pt idx="3">
                  <c:v>0.2215122470713525</c:v>
                </c:pt>
              </c:numCache>
            </c:numRef>
          </c:val>
          <c:shape val="cylinder"/>
          <c:extLst>
            <c:ext xmlns:c16="http://schemas.microsoft.com/office/drawing/2014/chart" uri="{C3380CC4-5D6E-409C-BE32-E72D297353CC}">
              <c16:uniqueId val="{00000001-EBCF-495E-8D47-744987A0A496}"/>
            </c:ext>
          </c:extLst>
        </c:ser>
        <c:dLbls>
          <c:showLegendKey val="0"/>
          <c:showVal val="0"/>
          <c:showCatName val="0"/>
          <c:showSerName val="0"/>
          <c:showPercent val="0"/>
          <c:showBubbleSize val="0"/>
        </c:dLbls>
        <c:gapWidth val="219"/>
        <c:shape val="box"/>
        <c:axId val="-1377817296"/>
        <c:axId val="-1377816752"/>
        <c:axId val="0"/>
      </c:bar3DChart>
      <c:catAx>
        <c:axId val="-1377817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16752"/>
        <c:crosses val="autoZero"/>
        <c:auto val="1"/>
        <c:lblAlgn val="ctr"/>
        <c:lblOffset val="100"/>
        <c:noMultiLvlLbl val="0"/>
      </c:catAx>
      <c:valAx>
        <c:axId val="-1377816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17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Admisión/Aspirantes</a:t>
            </a:r>
            <a:r>
              <a:rPr lang="es-MX" baseline="0"/>
              <a:t> (Acumulado al 2020)</a:t>
            </a:r>
            <a:endParaRPr lang="es-MX"/>
          </a:p>
        </c:rich>
      </c:tx>
      <c:layout>
        <c:manualLayout>
          <c:xMode val="edge"/>
          <c:yMode val="edge"/>
          <c:x val="0.11341966598268818"/>
          <c:y val="2.3369028860443963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Admisión por sexo'!$V$4:$AA$4</c:f>
              <c:strCache>
                <c:ptCount val="1"/>
                <c:pt idx="0">
                  <c:v>MUJERES</c:v>
                </c:pt>
              </c:strCache>
            </c:strRef>
          </c:tx>
          <c:spPr>
            <a:solidFill>
              <a:schemeClr val="accent6">
                <a:lumMod val="75000"/>
              </a:schemeClr>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sexo'!$AE$6:$AE$9</c:f>
              <c:numCache>
                <c:formatCode>0%</c:formatCode>
                <c:ptCount val="4"/>
                <c:pt idx="0">
                  <c:v>0.49545454545454548</c:v>
                </c:pt>
                <c:pt idx="1">
                  <c:v>0.220949263502455</c:v>
                </c:pt>
                <c:pt idx="2">
                  <c:v>0.28339882121807464</c:v>
                </c:pt>
                <c:pt idx="3">
                  <c:v>0.27456094592244829</c:v>
                </c:pt>
              </c:numCache>
            </c:numRef>
          </c:val>
          <c:shape val="cylinder"/>
          <c:extLst>
            <c:ext xmlns:c16="http://schemas.microsoft.com/office/drawing/2014/chart" uri="{C3380CC4-5D6E-409C-BE32-E72D297353CC}">
              <c16:uniqueId val="{00000000-8332-41D1-9976-78AEB9B0DC78}"/>
            </c:ext>
          </c:extLst>
        </c:ser>
        <c:ser>
          <c:idx val="1"/>
          <c:order val="1"/>
          <c:tx>
            <c:strRef>
              <c:f>'% de Admisión por sexo'!$AF$4:$AN$4</c:f>
              <c:strCache>
                <c:ptCount val="1"/>
                <c:pt idx="0">
                  <c:v>HOMBRES</c:v>
                </c:pt>
              </c:strCache>
            </c:strRef>
          </c:tx>
          <c:spPr>
            <a:solidFill>
              <a:srgbClr val="00B0F0"/>
            </a:solidFill>
            <a:ln>
              <a:noFill/>
            </a:ln>
            <a:effectLst/>
            <a:sp3d/>
          </c:spPr>
          <c:invertIfNegative val="0"/>
          <c:cat>
            <c:strRef>
              <c:f>'% de Admisión por sexo'!$A$6:$A$9</c:f>
              <c:strCache>
                <c:ptCount val="4"/>
                <c:pt idx="0">
                  <c:v>DCBI</c:v>
                </c:pt>
                <c:pt idx="1">
                  <c:v>DCBS</c:v>
                </c:pt>
                <c:pt idx="2">
                  <c:v>DCSH</c:v>
                </c:pt>
                <c:pt idx="3">
                  <c:v>UAML</c:v>
                </c:pt>
              </c:strCache>
            </c:strRef>
          </c:cat>
          <c:val>
            <c:numRef>
              <c:f>'% de Admisión por sexo'!$AO$6:$AO$9</c:f>
              <c:numCache>
                <c:formatCode>0%</c:formatCode>
                <c:ptCount val="4"/>
                <c:pt idx="0">
                  <c:v>0.35356200527704484</c:v>
                </c:pt>
                <c:pt idx="1">
                  <c:v>0.25826086956521738</c:v>
                </c:pt>
                <c:pt idx="2">
                  <c:v>0.27183908045977012</c:v>
                </c:pt>
                <c:pt idx="3">
                  <c:v>0.30094043887147337</c:v>
                </c:pt>
              </c:numCache>
            </c:numRef>
          </c:val>
          <c:shape val="cylinder"/>
          <c:extLst>
            <c:ext xmlns:c16="http://schemas.microsoft.com/office/drawing/2014/chart" uri="{C3380CC4-5D6E-409C-BE32-E72D297353CC}">
              <c16:uniqueId val="{0000000C-8332-41D1-9976-78AEB9B0DC78}"/>
            </c:ext>
          </c:extLst>
        </c:ser>
        <c:dLbls>
          <c:showLegendKey val="0"/>
          <c:showVal val="0"/>
          <c:showCatName val="0"/>
          <c:showSerName val="0"/>
          <c:showPercent val="0"/>
          <c:showBubbleSize val="0"/>
        </c:dLbls>
        <c:gapWidth val="150"/>
        <c:shape val="box"/>
        <c:axId val="-1377815664"/>
        <c:axId val="-1377815120"/>
        <c:axId val="0"/>
      </c:bar3DChart>
      <c:catAx>
        <c:axId val="-1377815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15120"/>
        <c:crosses val="autoZero"/>
        <c:auto val="1"/>
        <c:lblAlgn val="ctr"/>
        <c:lblOffset val="100"/>
        <c:noMultiLvlLbl val="0"/>
      </c:catAx>
      <c:valAx>
        <c:axId val="-1377815120"/>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781566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 Ingreso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Ingreso'!$C$23</c:f>
              <c:strCache>
                <c:ptCount val="1"/>
                <c:pt idx="0">
                  <c:v>2011</c:v>
                </c:pt>
              </c:strCache>
            </c:strRef>
          </c:tx>
          <c:spPr>
            <a:solidFill>
              <a:srgbClr val="FFCC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Ingreso'!$C$24:$C$32</c:f>
              <c:numCache>
                <c:formatCode>#,##0</c:formatCode>
                <c:ptCount val="9"/>
                <c:pt idx="0">
                  <c:v>59</c:v>
                </c:pt>
                <c:pt idx="3">
                  <c:v>56</c:v>
                </c:pt>
                <c:pt idx="7">
                  <c:v>58</c:v>
                </c:pt>
              </c:numCache>
            </c:numRef>
          </c:val>
          <c:shape val="cylinder"/>
          <c:extLst>
            <c:ext xmlns:c16="http://schemas.microsoft.com/office/drawing/2014/chart" uri="{C3380CC4-5D6E-409C-BE32-E72D297353CC}">
              <c16:uniqueId val="{00000000-3F62-4B40-AB94-1424179C5B67}"/>
            </c:ext>
          </c:extLst>
        </c:ser>
        <c:ser>
          <c:idx val="1"/>
          <c:order val="1"/>
          <c:tx>
            <c:strRef>
              <c:f>'Primer Ingreso'!$D$23</c:f>
              <c:strCache>
                <c:ptCount val="1"/>
                <c:pt idx="0">
                  <c:v>2012</c:v>
                </c:pt>
              </c:strCache>
            </c:strRef>
          </c:tx>
          <c:spPr>
            <a:solidFill>
              <a:srgbClr val="FF99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Ingreso'!$D$24:$D$32</c:f>
              <c:numCache>
                <c:formatCode>#,##0</c:formatCode>
                <c:ptCount val="9"/>
                <c:pt idx="0">
                  <c:v>30</c:v>
                </c:pt>
                <c:pt idx="3">
                  <c:v>26</c:v>
                </c:pt>
                <c:pt idx="7">
                  <c:v>33</c:v>
                </c:pt>
              </c:numCache>
            </c:numRef>
          </c:val>
          <c:shape val="cylinder"/>
          <c:extLst>
            <c:ext xmlns:c16="http://schemas.microsoft.com/office/drawing/2014/chart" uri="{C3380CC4-5D6E-409C-BE32-E72D297353CC}">
              <c16:uniqueId val="{00000001-3F62-4B40-AB94-1424179C5B67}"/>
            </c:ext>
          </c:extLst>
        </c:ser>
        <c:ser>
          <c:idx val="2"/>
          <c:order val="2"/>
          <c:tx>
            <c:strRef>
              <c:f>'Primer Ingreso'!$E$23</c:f>
              <c:strCache>
                <c:ptCount val="1"/>
                <c:pt idx="0">
                  <c:v>2013</c:v>
                </c:pt>
              </c:strCache>
            </c:strRef>
          </c:tx>
          <c:spPr>
            <a:solidFill>
              <a:srgbClr val="FF66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Ingreso'!$E$24:$E$32</c:f>
              <c:numCache>
                <c:formatCode>#,##0</c:formatCode>
                <c:ptCount val="9"/>
                <c:pt idx="0">
                  <c:v>52</c:v>
                </c:pt>
                <c:pt idx="3">
                  <c:v>55</c:v>
                </c:pt>
                <c:pt idx="6">
                  <c:v>18</c:v>
                </c:pt>
                <c:pt idx="7">
                  <c:v>51</c:v>
                </c:pt>
              </c:numCache>
            </c:numRef>
          </c:val>
          <c:shape val="cylinder"/>
          <c:extLst>
            <c:ext xmlns:c16="http://schemas.microsoft.com/office/drawing/2014/chart" uri="{C3380CC4-5D6E-409C-BE32-E72D297353CC}">
              <c16:uniqueId val="{00000002-3F62-4B40-AB94-1424179C5B67}"/>
            </c:ext>
          </c:extLst>
        </c:ser>
        <c:ser>
          <c:idx val="3"/>
          <c:order val="3"/>
          <c:tx>
            <c:strRef>
              <c:f>'Primer Ingreso'!$F$23</c:f>
              <c:strCache>
                <c:ptCount val="1"/>
                <c:pt idx="0">
                  <c:v>2014</c:v>
                </c:pt>
              </c:strCache>
            </c:strRef>
          </c:tx>
          <c:spPr>
            <a:solidFill>
              <a:srgbClr val="FF00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Ingreso'!$F$24:$F$32</c:f>
              <c:numCache>
                <c:formatCode>#,##0</c:formatCode>
                <c:ptCount val="9"/>
                <c:pt idx="0">
                  <c:v>49</c:v>
                </c:pt>
                <c:pt idx="3">
                  <c:v>47</c:v>
                </c:pt>
                <c:pt idx="6">
                  <c:v>18</c:v>
                </c:pt>
                <c:pt idx="7">
                  <c:v>30</c:v>
                </c:pt>
              </c:numCache>
            </c:numRef>
          </c:val>
          <c:shape val="cylinder"/>
          <c:extLst>
            <c:ext xmlns:c16="http://schemas.microsoft.com/office/drawing/2014/chart" uri="{C3380CC4-5D6E-409C-BE32-E72D297353CC}">
              <c16:uniqueId val="{00000003-3F62-4B40-AB94-1424179C5B67}"/>
            </c:ext>
          </c:extLst>
        </c:ser>
        <c:ser>
          <c:idx val="4"/>
          <c:order val="4"/>
          <c:tx>
            <c:strRef>
              <c:f>'Primer Ingreso'!$G$23</c:f>
              <c:strCache>
                <c:ptCount val="1"/>
                <c:pt idx="0">
                  <c:v>2015</c:v>
                </c:pt>
              </c:strCache>
            </c:strRef>
          </c:tx>
          <c:spPr>
            <a:solidFill>
              <a:srgbClr val="CC00FF"/>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Ingreso'!$G$24:$G$32</c:f>
              <c:numCache>
                <c:formatCode>#,##0</c:formatCode>
                <c:ptCount val="9"/>
                <c:pt idx="0">
                  <c:v>68</c:v>
                </c:pt>
                <c:pt idx="3">
                  <c:v>78</c:v>
                </c:pt>
                <c:pt idx="6">
                  <c:v>18</c:v>
                </c:pt>
                <c:pt idx="7">
                  <c:v>37</c:v>
                </c:pt>
              </c:numCache>
            </c:numRef>
          </c:val>
          <c:shape val="cylinder"/>
          <c:extLst>
            <c:ext xmlns:c16="http://schemas.microsoft.com/office/drawing/2014/chart" uri="{C3380CC4-5D6E-409C-BE32-E72D297353CC}">
              <c16:uniqueId val="{00000004-3F62-4B40-AB94-1424179C5B67}"/>
            </c:ext>
          </c:extLst>
        </c:ser>
        <c:ser>
          <c:idx val="5"/>
          <c:order val="5"/>
          <c:tx>
            <c:strRef>
              <c:f>'Primer Ingreso'!$H$23</c:f>
              <c:strCache>
                <c:ptCount val="1"/>
                <c:pt idx="0">
                  <c:v>2016</c:v>
                </c:pt>
              </c:strCache>
            </c:strRef>
          </c:tx>
          <c:spPr>
            <a:solidFill>
              <a:srgbClr val="9900CC"/>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Ingreso'!$H$24:$H$32</c:f>
              <c:numCache>
                <c:formatCode>#,##0</c:formatCode>
                <c:ptCount val="9"/>
                <c:pt idx="0">
                  <c:v>52</c:v>
                </c:pt>
                <c:pt idx="3">
                  <c:v>81</c:v>
                </c:pt>
                <c:pt idx="6">
                  <c:v>27</c:v>
                </c:pt>
                <c:pt idx="7">
                  <c:v>63</c:v>
                </c:pt>
              </c:numCache>
            </c:numRef>
          </c:val>
          <c:shape val="cylinder"/>
          <c:extLst>
            <c:ext xmlns:c16="http://schemas.microsoft.com/office/drawing/2014/chart" uri="{C3380CC4-5D6E-409C-BE32-E72D297353CC}">
              <c16:uniqueId val="{00000005-3F62-4B40-AB94-1424179C5B67}"/>
            </c:ext>
          </c:extLst>
        </c:ser>
        <c:ser>
          <c:idx val="6"/>
          <c:order val="6"/>
          <c:tx>
            <c:strRef>
              <c:f>'Primer Ingreso'!$I$23</c:f>
              <c:strCache>
                <c:ptCount val="1"/>
                <c:pt idx="0">
                  <c:v>2017</c:v>
                </c:pt>
              </c:strCache>
            </c:strRef>
          </c:tx>
          <c:spPr>
            <a:solidFill>
              <a:srgbClr val="660066"/>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Ingreso'!$I$24:$I$32</c:f>
              <c:numCache>
                <c:formatCode>#,##0</c:formatCode>
                <c:ptCount val="9"/>
                <c:pt idx="0">
                  <c:v>52</c:v>
                </c:pt>
                <c:pt idx="1">
                  <c:v>59</c:v>
                </c:pt>
                <c:pt idx="3">
                  <c:v>64</c:v>
                </c:pt>
                <c:pt idx="4">
                  <c:v>31</c:v>
                </c:pt>
                <c:pt idx="6">
                  <c:v>31</c:v>
                </c:pt>
                <c:pt idx="7">
                  <c:v>65</c:v>
                </c:pt>
              </c:numCache>
            </c:numRef>
          </c:val>
          <c:shape val="cylinder"/>
          <c:extLst>
            <c:ext xmlns:c16="http://schemas.microsoft.com/office/drawing/2014/chart" uri="{C3380CC4-5D6E-409C-BE32-E72D297353CC}">
              <c16:uniqueId val="{00000000-A253-4524-B849-C1A6094B9CCC}"/>
            </c:ext>
          </c:extLst>
        </c:ser>
        <c:ser>
          <c:idx val="7"/>
          <c:order val="7"/>
          <c:tx>
            <c:strRef>
              <c:f>'Primer Ingreso'!$J$23</c:f>
              <c:strCache>
                <c:ptCount val="1"/>
                <c:pt idx="0">
                  <c:v>2018</c:v>
                </c:pt>
              </c:strCache>
            </c:strRef>
          </c:tx>
          <c:spPr>
            <a:solidFill>
              <a:sysClr val="window" lastClr="FFFFFF">
                <a:lumMod val="50000"/>
              </a:sysClr>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Ingreso'!$J$24:$J$32</c:f>
              <c:numCache>
                <c:formatCode>#,##0</c:formatCode>
                <c:ptCount val="9"/>
                <c:pt idx="0">
                  <c:v>37</c:v>
                </c:pt>
                <c:pt idx="1">
                  <c:v>42</c:v>
                </c:pt>
                <c:pt idx="2">
                  <c:v>28</c:v>
                </c:pt>
                <c:pt idx="3">
                  <c:v>34</c:v>
                </c:pt>
                <c:pt idx="4">
                  <c:v>40</c:v>
                </c:pt>
                <c:pt idx="5">
                  <c:v>28</c:v>
                </c:pt>
                <c:pt idx="6">
                  <c:v>29</c:v>
                </c:pt>
                <c:pt idx="7">
                  <c:v>48</c:v>
                </c:pt>
                <c:pt idx="8">
                  <c:v>57</c:v>
                </c:pt>
              </c:numCache>
            </c:numRef>
          </c:val>
          <c:shape val="cylinder"/>
          <c:extLst>
            <c:ext xmlns:c16="http://schemas.microsoft.com/office/drawing/2014/chart" uri="{C3380CC4-5D6E-409C-BE32-E72D297353CC}">
              <c16:uniqueId val="{00000000-2280-4A42-82E1-DD88CB8AA47D}"/>
            </c:ext>
          </c:extLst>
        </c:ser>
        <c:ser>
          <c:idx val="8"/>
          <c:order val="8"/>
          <c:tx>
            <c:strRef>
              <c:f>'Primer Ingreso'!$K$23</c:f>
              <c:strCache>
                <c:ptCount val="1"/>
                <c:pt idx="0">
                  <c:v>2019</c:v>
                </c:pt>
              </c:strCache>
            </c:strRef>
          </c:tx>
          <c:spPr>
            <a:solidFill>
              <a:srgbClr val="8064A2">
                <a:lumMod val="60000"/>
                <a:lumOff val="40000"/>
              </a:srgbClr>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Ingreso'!$K$24:$K$32</c:f>
              <c:numCache>
                <c:formatCode>#,##0</c:formatCode>
                <c:ptCount val="9"/>
                <c:pt idx="0">
                  <c:v>43</c:v>
                </c:pt>
                <c:pt idx="1">
                  <c:v>52</c:v>
                </c:pt>
                <c:pt idx="2">
                  <c:v>51</c:v>
                </c:pt>
                <c:pt idx="3">
                  <c:v>38</c:v>
                </c:pt>
                <c:pt idx="4">
                  <c:v>38</c:v>
                </c:pt>
                <c:pt idx="5">
                  <c:v>39</c:v>
                </c:pt>
                <c:pt idx="6">
                  <c:v>30</c:v>
                </c:pt>
                <c:pt idx="7">
                  <c:v>60</c:v>
                </c:pt>
                <c:pt idx="8">
                  <c:v>30</c:v>
                </c:pt>
              </c:numCache>
            </c:numRef>
          </c:val>
          <c:shape val="cylinder"/>
          <c:extLst>
            <c:ext xmlns:c16="http://schemas.microsoft.com/office/drawing/2014/chart" uri="{C3380CC4-5D6E-409C-BE32-E72D297353CC}">
              <c16:uniqueId val="{00000000-F754-48F8-8D2A-9E1876DECC14}"/>
            </c:ext>
          </c:extLst>
        </c:ser>
        <c:ser>
          <c:idx val="9"/>
          <c:order val="9"/>
          <c:tx>
            <c:strRef>
              <c:f>'Primer Ingreso'!$L$23</c:f>
              <c:strCache>
                <c:ptCount val="1"/>
                <c:pt idx="0">
                  <c:v>2020</c:v>
                </c:pt>
              </c:strCache>
            </c:strRef>
          </c:tx>
          <c:spPr>
            <a:solidFill>
              <a:schemeClr val="accent4">
                <a:lumMod val="60000"/>
              </a:schemeClr>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Ingreso'!$L$24:$L$32</c:f>
              <c:numCache>
                <c:formatCode>#,##0</c:formatCode>
                <c:ptCount val="9"/>
                <c:pt idx="0">
                  <c:v>33</c:v>
                </c:pt>
                <c:pt idx="1">
                  <c:v>46</c:v>
                </c:pt>
                <c:pt idx="2">
                  <c:v>51</c:v>
                </c:pt>
                <c:pt idx="3">
                  <c:v>38</c:v>
                </c:pt>
                <c:pt idx="4">
                  <c:v>40</c:v>
                </c:pt>
                <c:pt idx="5">
                  <c:v>40</c:v>
                </c:pt>
                <c:pt idx="6">
                  <c:v>31</c:v>
                </c:pt>
                <c:pt idx="7">
                  <c:v>61</c:v>
                </c:pt>
                <c:pt idx="8">
                  <c:v>42</c:v>
                </c:pt>
              </c:numCache>
            </c:numRef>
          </c:val>
          <c:shape val="cylinder"/>
          <c:extLst>
            <c:ext xmlns:c16="http://schemas.microsoft.com/office/drawing/2014/chart" uri="{C3380CC4-5D6E-409C-BE32-E72D297353CC}">
              <c16:uniqueId val="{00000001-A9B5-4D2A-B8D0-ACE1DF657745}"/>
            </c:ext>
          </c:extLst>
        </c:ser>
        <c:dLbls>
          <c:showLegendKey val="0"/>
          <c:showVal val="0"/>
          <c:showCatName val="0"/>
          <c:showSerName val="0"/>
          <c:showPercent val="0"/>
          <c:showBubbleSize val="0"/>
        </c:dLbls>
        <c:gapWidth val="219"/>
        <c:shape val="box"/>
        <c:axId val="-1374530288"/>
        <c:axId val="-1374521040"/>
        <c:axId val="0"/>
      </c:bar3DChart>
      <c:catAx>
        <c:axId val="-137453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1040"/>
        <c:crosses val="autoZero"/>
        <c:auto val="1"/>
        <c:lblAlgn val="ctr"/>
        <c:lblOffset val="100"/>
        <c:noMultiLvlLbl val="0"/>
      </c:catAx>
      <c:valAx>
        <c:axId val="-1374521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30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2020 / </a:t>
            </a:r>
            <a:r>
              <a:rPr lang="es-MX" sz="1680" b="0" i="0" u="none" strike="noStrike" baseline="0">
                <a:effectLst/>
              </a:rPr>
              <a:t>Primer Ingreso </a:t>
            </a:r>
            <a:r>
              <a:rPr lang="es-MX"/>
              <a:t>2019</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Ingreso'!$M$23</c:f>
              <c:strCache>
                <c:ptCount val="1"/>
                <c:pt idx="0">
                  <c:v>2020/2019</c:v>
                </c:pt>
              </c:strCache>
            </c:strRef>
          </c:tx>
          <c:spPr>
            <a:solidFill>
              <a:srgbClr val="AD25A8"/>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Ingreso'!$M$24:$M$32</c:f>
              <c:numCache>
                <c:formatCode>0%</c:formatCode>
                <c:ptCount val="9"/>
                <c:pt idx="0">
                  <c:v>0.76744186046511631</c:v>
                </c:pt>
                <c:pt idx="1">
                  <c:v>0.88461538461538458</c:v>
                </c:pt>
                <c:pt idx="2">
                  <c:v>1</c:v>
                </c:pt>
                <c:pt idx="3">
                  <c:v>1</c:v>
                </c:pt>
                <c:pt idx="4">
                  <c:v>1.0526315789473684</c:v>
                </c:pt>
                <c:pt idx="5">
                  <c:v>1.0256410256410255</c:v>
                </c:pt>
                <c:pt idx="6">
                  <c:v>1.0333333333333334</c:v>
                </c:pt>
                <c:pt idx="7">
                  <c:v>1.0166666666666666</c:v>
                </c:pt>
                <c:pt idx="8">
                  <c:v>1.4</c:v>
                </c:pt>
              </c:numCache>
            </c:numRef>
          </c:val>
          <c:shape val="cylinder"/>
          <c:extLst>
            <c:ext xmlns:c16="http://schemas.microsoft.com/office/drawing/2014/chart" uri="{C3380CC4-5D6E-409C-BE32-E72D297353CC}">
              <c16:uniqueId val="{00000000-33BD-4B0A-8A6A-447FC93AB19D}"/>
            </c:ext>
          </c:extLst>
        </c:ser>
        <c:dLbls>
          <c:showLegendKey val="0"/>
          <c:showVal val="0"/>
          <c:showCatName val="0"/>
          <c:showSerName val="0"/>
          <c:showPercent val="0"/>
          <c:showBubbleSize val="0"/>
        </c:dLbls>
        <c:gapWidth val="219"/>
        <c:shape val="box"/>
        <c:axId val="-1374527568"/>
        <c:axId val="-1374528112"/>
        <c:axId val="0"/>
      </c:bar3DChart>
      <c:catAx>
        <c:axId val="-13745275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8112"/>
        <c:crosses val="autoZero"/>
        <c:auto val="1"/>
        <c:lblAlgn val="ctr"/>
        <c:lblOffset val="100"/>
        <c:noMultiLvlLbl val="0"/>
      </c:catAx>
      <c:valAx>
        <c:axId val="-1374528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7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2020 / </a:t>
            </a:r>
            <a:r>
              <a:rPr lang="es-MX" sz="1680" b="0" i="0" u="none" strike="noStrike" baseline="0">
                <a:effectLst/>
              </a:rPr>
              <a:t>Primer Ingreso </a:t>
            </a:r>
            <a:r>
              <a:rPr lang="es-MX"/>
              <a:t>2019</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Ingreso'!$M$23</c:f>
              <c:strCache>
                <c:ptCount val="1"/>
                <c:pt idx="0">
                  <c:v>2020/2019</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C20D-4B21-80AA-E570F780E566}"/>
              </c:ext>
            </c:extLst>
          </c:dPt>
          <c:cat>
            <c:strRef>
              <c:f>'Primer Ingreso'!$B$34:$B$37</c:f>
              <c:strCache>
                <c:ptCount val="4"/>
                <c:pt idx="0">
                  <c:v>DCBI</c:v>
                </c:pt>
                <c:pt idx="1">
                  <c:v>DCBS</c:v>
                </c:pt>
                <c:pt idx="2">
                  <c:v>DCSH</c:v>
                </c:pt>
                <c:pt idx="3">
                  <c:v>UAML</c:v>
                </c:pt>
              </c:strCache>
            </c:strRef>
          </c:cat>
          <c:val>
            <c:numRef>
              <c:f>'Primer Ingreso'!$M$34:$M$37</c:f>
              <c:numCache>
                <c:formatCode>0%</c:formatCode>
                <c:ptCount val="4"/>
                <c:pt idx="0">
                  <c:v>0.8904109589041096</c:v>
                </c:pt>
                <c:pt idx="1">
                  <c:v>1.0260869565217392</c:v>
                </c:pt>
                <c:pt idx="2">
                  <c:v>1.1166666666666667</c:v>
                </c:pt>
                <c:pt idx="3">
                  <c:v>1.0026246719160106</c:v>
                </c:pt>
              </c:numCache>
            </c:numRef>
          </c:val>
          <c:shape val="cylinder"/>
          <c:extLst>
            <c:ext xmlns:c16="http://schemas.microsoft.com/office/drawing/2014/chart" uri="{C3380CC4-5D6E-409C-BE32-E72D297353CC}">
              <c16:uniqueId val="{00000002-C20D-4B21-80AA-E570F780E566}"/>
            </c:ext>
          </c:extLst>
        </c:ser>
        <c:dLbls>
          <c:showLegendKey val="0"/>
          <c:showVal val="0"/>
          <c:showCatName val="0"/>
          <c:showSerName val="0"/>
          <c:showPercent val="0"/>
          <c:showBubbleSize val="0"/>
        </c:dLbls>
        <c:gapWidth val="219"/>
        <c:shape val="box"/>
        <c:axId val="-1374518320"/>
        <c:axId val="-1374527024"/>
        <c:axId val="0"/>
      </c:bar3DChart>
      <c:catAx>
        <c:axId val="-1374518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7024"/>
        <c:crosses val="autoZero"/>
        <c:auto val="1"/>
        <c:lblAlgn val="ctr"/>
        <c:lblOffset val="100"/>
        <c:noMultiLvlLbl val="0"/>
      </c:catAx>
      <c:valAx>
        <c:axId val="-1374527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18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 Ingreso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Ingreso'!$C$23</c:f>
              <c:strCache>
                <c:ptCount val="1"/>
                <c:pt idx="0">
                  <c:v>2011</c:v>
                </c:pt>
              </c:strCache>
            </c:strRef>
          </c:tx>
          <c:spPr>
            <a:solidFill>
              <a:srgbClr val="FFCCFF"/>
            </a:solidFill>
            <a:ln>
              <a:noFill/>
            </a:ln>
            <a:effectLst/>
            <a:sp3d/>
          </c:spPr>
          <c:invertIfNegative val="0"/>
          <c:cat>
            <c:strRef>
              <c:f>'Primer Ingreso'!$B$34:$B$36</c:f>
              <c:strCache>
                <c:ptCount val="3"/>
                <c:pt idx="0">
                  <c:v>DCBI</c:v>
                </c:pt>
                <c:pt idx="1">
                  <c:v>DCBS</c:v>
                </c:pt>
                <c:pt idx="2">
                  <c:v>DCSH</c:v>
                </c:pt>
              </c:strCache>
            </c:strRef>
          </c:cat>
          <c:val>
            <c:numRef>
              <c:f>'Primer Ingreso'!$C$34:$C$36</c:f>
              <c:numCache>
                <c:formatCode>#,##0</c:formatCode>
                <c:ptCount val="3"/>
                <c:pt idx="0">
                  <c:v>59</c:v>
                </c:pt>
                <c:pt idx="1">
                  <c:v>56</c:v>
                </c:pt>
                <c:pt idx="2">
                  <c:v>58</c:v>
                </c:pt>
              </c:numCache>
            </c:numRef>
          </c:val>
          <c:shape val="cylinder"/>
          <c:extLst>
            <c:ext xmlns:c16="http://schemas.microsoft.com/office/drawing/2014/chart" uri="{C3380CC4-5D6E-409C-BE32-E72D297353CC}">
              <c16:uniqueId val="{00000000-3F62-4B40-AB94-1424179C5B67}"/>
            </c:ext>
          </c:extLst>
        </c:ser>
        <c:ser>
          <c:idx val="1"/>
          <c:order val="1"/>
          <c:tx>
            <c:strRef>
              <c:f>'Primer Ingreso'!$D$23</c:f>
              <c:strCache>
                <c:ptCount val="1"/>
                <c:pt idx="0">
                  <c:v>2012</c:v>
                </c:pt>
              </c:strCache>
            </c:strRef>
          </c:tx>
          <c:spPr>
            <a:solidFill>
              <a:srgbClr val="FF99FF"/>
            </a:solidFill>
            <a:ln>
              <a:noFill/>
            </a:ln>
            <a:effectLst/>
            <a:sp3d/>
          </c:spPr>
          <c:invertIfNegative val="0"/>
          <c:cat>
            <c:strRef>
              <c:f>'Primer Ingreso'!$B$34:$B$36</c:f>
              <c:strCache>
                <c:ptCount val="3"/>
                <c:pt idx="0">
                  <c:v>DCBI</c:v>
                </c:pt>
                <c:pt idx="1">
                  <c:v>DCBS</c:v>
                </c:pt>
                <c:pt idx="2">
                  <c:v>DCSH</c:v>
                </c:pt>
              </c:strCache>
            </c:strRef>
          </c:cat>
          <c:val>
            <c:numRef>
              <c:f>'Primer Ingreso'!$D$34:$D$36</c:f>
              <c:numCache>
                <c:formatCode>#,##0</c:formatCode>
                <c:ptCount val="3"/>
                <c:pt idx="0">
                  <c:v>30</c:v>
                </c:pt>
                <c:pt idx="1">
                  <c:v>26</c:v>
                </c:pt>
                <c:pt idx="2" formatCode="General">
                  <c:v>33</c:v>
                </c:pt>
              </c:numCache>
            </c:numRef>
          </c:val>
          <c:shape val="cylinder"/>
          <c:extLst>
            <c:ext xmlns:c16="http://schemas.microsoft.com/office/drawing/2014/chart" uri="{C3380CC4-5D6E-409C-BE32-E72D297353CC}">
              <c16:uniqueId val="{00000001-3F62-4B40-AB94-1424179C5B67}"/>
            </c:ext>
          </c:extLst>
        </c:ser>
        <c:ser>
          <c:idx val="2"/>
          <c:order val="2"/>
          <c:tx>
            <c:strRef>
              <c:f>'Primer Ingreso'!$E$23</c:f>
              <c:strCache>
                <c:ptCount val="1"/>
                <c:pt idx="0">
                  <c:v>2013</c:v>
                </c:pt>
              </c:strCache>
            </c:strRef>
          </c:tx>
          <c:spPr>
            <a:solidFill>
              <a:srgbClr val="FF66FF"/>
            </a:solidFill>
            <a:ln>
              <a:noFill/>
            </a:ln>
            <a:effectLst/>
            <a:sp3d/>
          </c:spPr>
          <c:invertIfNegative val="0"/>
          <c:cat>
            <c:strRef>
              <c:f>'Primer Ingreso'!$B$34:$B$36</c:f>
              <c:strCache>
                <c:ptCount val="3"/>
                <c:pt idx="0">
                  <c:v>DCBI</c:v>
                </c:pt>
                <c:pt idx="1">
                  <c:v>DCBS</c:v>
                </c:pt>
                <c:pt idx="2">
                  <c:v>DCSH</c:v>
                </c:pt>
              </c:strCache>
            </c:strRef>
          </c:cat>
          <c:val>
            <c:numRef>
              <c:f>'Primer Ingreso'!$E$34:$E$36</c:f>
              <c:numCache>
                <c:formatCode>#,##0</c:formatCode>
                <c:ptCount val="3"/>
                <c:pt idx="0">
                  <c:v>52</c:v>
                </c:pt>
                <c:pt idx="1">
                  <c:v>55</c:v>
                </c:pt>
                <c:pt idx="2">
                  <c:v>69</c:v>
                </c:pt>
              </c:numCache>
            </c:numRef>
          </c:val>
          <c:shape val="cylinder"/>
          <c:extLst>
            <c:ext xmlns:c16="http://schemas.microsoft.com/office/drawing/2014/chart" uri="{C3380CC4-5D6E-409C-BE32-E72D297353CC}">
              <c16:uniqueId val="{00000002-3F62-4B40-AB94-1424179C5B67}"/>
            </c:ext>
          </c:extLst>
        </c:ser>
        <c:ser>
          <c:idx val="3"/>
          <c:order val="3"/>
          <c:tx>
            <c:strRef>
              <c:f>'Primer Ingreso'!$F$23</c:f>
              <c:strCache>
                <c:ptCount val="1"/>
                <c:pt idx="0">
                  <c:v>2014</c:v>
                </c:pt>
              </c:strCache>
            </c:strRef>
          </c:tx>
          <c:spPr>
            <a:solidFill>
              <a:srgbClr val="FF00FF"/>
            </a:solidFill>
            <a:ln>
              <a:noFill/>
            </a:ln>
            <a:effectLst/>
            <a:sp3d/>
          </c:spPr>
          <c:invertIfNegative val="0"/>
          <c:cat>
            <c:strRef>
              <c:f>'Primer Ingreso'!$B$34:$B$36</c:f>
              <c:strCache>
                <c:ptCount val="3"/>
                <c:pt idx="0">
                  <c:v>DCBI</c:v>
                </c:pt>
                <c:pt idx="1">
                  <c:v>DCBS</c:v>
                </c:pt>
                <c:pt idx="2">
                  <c:v>DCSH</c:v>
                </c:pt>
              </c:strCache>
            </c:strRef>
          </c:cat>
          <c:val>
            <c:numRef>
              <c:f>'Primer Ingreso'!$F$34:$F$36</c:f>
              <c:numCache>
                <c:formatCode>#,##0</c:formatCode>
                <c:ptCount val="3"/>
                <c:pt idx="0">
                  <c:v>49</c:v>
                </c:pt>
                <c:pt idx="1">
                  <c:v>47</c:v>
                </c:pt>
                <c:pt idx="2">
                  <c:v>48</c:v>
                </c:pt>
              </c:numCache>
            </c:numRef>
          </c:val>
          <c:shape val="cylinder"/>
          <c:extLst>
            <c:ext xmlns:c16="http://schemas.microsoft.com/office/drawing/2014/chart" uri="{C3380CC4-5D6E-409C-BE32-E72D297353CC}">
              <c16:uniqueId val="{00000003-3F62-4B40-AB94-1424179C5B67}"/>
            </c:ext>
          </c:extLst>
        </c:ser>
        <c:ser>
          <c:idx val="4"/>
          <c:order val="4"/>
          <c:tx>
            <c:strRef>
              <c:f>'Primer Ingreso'!$G$23</c:f>
              <c:strCache>
                <c:ptCount val="1"/>
                <c:pt idx="0">
                  <c:v>2015</c:v>
                </c:pt>
              </c:strCache>
            </c:strRef>
          </c:tx>
          <c:spPr>
            <a:solidFill>
              <a:srgbClr val="CC00FF"/>
            </a:solidFill>
            <a:ln>
              <a:noFill/>
            </a:ln>
            <a:effectLst/>
            <a:sp3d/>
          </c:spPr>
          <c:invertIfNegative val="0"/>
          <c:cat>
            <c:strRef>
              <c:f>'Primer Ingreso'!$B$34:$B$36</c:f>
              <c:strCache>
                <c:ptCount val="3"/>
                <c:pt idx="0">
                  <c:v>DCBI</c:v>
                </c:pt>
                <c:pt idx="1">
                  <c:v>DCBS</c:v>
                </c:pt>
                <c:pt idx="2">
                  <c:v>DCSH</c:v>
                </c:pt>
              </c:strCache>
            </c:strRef>
          </c:cat>
          <c:val>
            <c:numRef>
              <c:f>'Primer Ingreso'!$G$34:$G$36</c:f>
              <c:numCache>
                <c:formatCode>#,##0</c:formatCode>
                <c:ptCount val="3"/>
                <c:pt idx="0">
                  <c:v>68</c:v>
                </c:pt>
                <c:pt idx="1">
                  <c:v>78</c:v>
                </c:pt>
                <c:pt idx="2">
                  <c:v>55</c:v>
                </c:pt>
              </c:numCache>
            </c:numRef>
          </c:val>
          <c:shape val="cylinder"/>
          <c:extLst>
            <c:ext xmlns:c16="http://schemas.microsoft.com/office/drawing/2014/chart" uri="{C3380CC4-5D6E-409C-BE32-E72D297353CC}">
              <c16:uniqueId val="{00000004-3F62-4B40-AB94-1424179C5B67}"/>
            </c:ext>
          </c:extLst>
        </c:ser>
        <c:ser>
          <c:idx val="5"/>
          <c:order val="5"/>
          <c:tx>
            <c:strRef>
              <c:f>'Primer Ingreso'!$H$23</c:f>
              <c:strCache>
                <c:ptCount val="1"/>
                <c:pt idx="0">
                  <c:v>2016</c:v>
                </c:pt>
              </c:strCache>
            </c:strRef>
          </c:tx>
          <c:spPr>
            <a:solidFill>
              <a:srgbClr val="9900CC"/>
            </a:solidFill>
            <a:ln>
              <a:noFill/>
            </a:ln>
            <a:effectLst/>
            <a:sp3d/>
          </c:spPr>
          <c:invertIfNegative val="0"/>
          <c:cat>
            <c:strRef>
              <c:f>'Primer Ingreso'!$B$34:$B$36</c:f>
              <c:strCache>
                <c:ptCount val="3"/>
                <c:pt idx="0">
                  <c:v>DCBI</c:v>
                </c:pt>
                <c:pt idx="1">
                  <c:v>DCBS</c:v>
                </c:pt>
                <c:pt idx="2">
                  <c:v>DCSH</c:v>
                </c:pt>
              </c:strCache>
            </c:strRef>
          </c:cat>
          <c:val>
            <c:numRef>
              <c:f>'Primer Ingreso'!$H$34:$H$36</c:f>
              <c:numCache>
                <c:formatCode>#,##0</c:formatCode>
                <c:ptCount val="3"/>
                <c:pt idx="0">
                  <c:v>52</c:v>
                </c:pt>
                <c:pt idx="1">
                  <c:v>81</c:v>
                </c:pt>
                <c:pt idx="2">
                  <c:v>90</c:v>
                </c:pt>
              </c:numCache>
            </c:numRef>
          </c:val>
          <c:shape val="cylinder"/>
          <c:extLst>
            <c:ext xmlns:c16="http://schemas.microsoft.com/office/drawing/2014/chart" uri="{C3380CC4-5D6E-409C-BE32-E72D297353CC}">
              <c16:uniqueId val="{00000005-3F62-4B40-AB94-1424179C5B67}"/>
            </c:ext>
          </c:extLst>
        </c:ser>
        <c:ser>
          <c:idx val="6"/>
          <c:order val="6"/>
          <c:tx>
            <c:strRef>
              <c:f>'Primer Ingreso'!$I$23</c:f>
              <c:strCache>
                <c:ptCount val="1"/>
                <c:pt idx="0">
                  <c:v>2017</c:v>
                </c:pt>
              </c:strCache>
            </c:strRef>
          </c:tx>
          <c:spPr>
            <a:solidFill>
              <a:srgbClr val="660066"/>
            </a:solidFill>
            <a:ln>
              <a:noFill/>
            </a:ln>
            <a:effectLst/>
            <a:sp3d/>
          </c:spPr>
          <c:invertIfNegative val="0"/>
          <c:cat>
            <c:strRef>
              <c:f>'Primer Ingreso'!$B$34:$B$36</c:f>
              <c:strCache>
                <c:ptCount val="3"/>
                <c:pt idx="0">
                  <c:v>DCBI</c:v>
                </c:pt>
                <c:pt idx="1">
                  <c:v>DCBS</c:v>
                </c:pt>
                <c:pt idx="2">
                  <c:v>DCSH</c:v>
                </c:pt>
              </c:strCache>
            </c:strRef>
          </c:cat>
          <c:val>
            <c:numRef>
              <c:f>'Primer Ingreso'!$I$34:$I$36</c:f>
              <c:numCache>
                <c:formatCode>#,##0</c:formatCode>
                <c:ptCount val="3"/>
                <c:pt idx="0">
                  <c:v>111</c:v>
                </c:pt>
                <c:pt idx="1">
                  <c:v>95</c:v>
                </c:pt>
                <c:pt idx="2">
                  <c:v>96</c:v>
                </c:pt>
              </c:numCache>
            </c:numRef>
          </c:val>
          <c:shape val="cylinder"/>
          <c:extLst>
            <c:ext xmlns:c16="http://schemas.microsoft.com/office/drawing/2014/chart" uri="{C3380CC4-5D6E-409C-BE32-E72D297353CC}">
              <c16:uniqueId val="{00000000-0093-45D9-A1EB-241B981F0B90}"/>
            </c:ext>
          </c:extLst>
        </c:ser>
        <c:ser>
          <c:idx val="7"/>
          <c:order val="7"/>
          <c:tx>
            <c:strRef>
              <c:f>'Primer Ingreso'!$J$23</c:f>
              <c:strCache>
                <c:ptCount val="1"/>
                <c:pt idx="0">
                  <c:v>2018</c:v>
                </c:pt>
              </c:strCache>
            </c:strRef>
          </c:tx>
          <c:spPr>
            <a:solidFill>
              <a:sysClr val="window" lastClr="FFFFFF">
                <a:lumMod val="50000"/>
              </a:sysClr>
            </a:solidFill>
            <a:ln>
              <a:noFill/>
            </a:ln>
            <a:effectLst/>
            <a:sp3d/>
          </c:spPr>
          <c:invertIfNegative val="0"/>
          <c:cat>
            <c:strRef>
              <c:f>'Primer Ingreso'!$B$34:$B$36</c:f>
              <c:strCache>
                <c:ptCount val="3"/>
                <c:pt idx="0">
                  <c:v>DCBI</c:v>
                </c:pt>
                <c:pt idx="1">
                  <c:v>DCBS</c:v>
                </c:pt>
                <c:pt idx="2">
                  <c:v>DCSH</c:v>
                </c:pt>
              </c:strCache>
            </c:strRef>
          </c:cat>
          <c:val>
            <c:numRef>
              <c:f>'Primer Ingreso'!$J$34:$J$36</c:f>
              <c:numCache>
                <c:formatCode>0</c:formatCode>
                <c:ptCount val="3"/>
                <c:pt idx="0">
                  <c:v>107</c:v>
                </c:pt>
                <c:pt idx="1">
                  <c:v>102</c:v>
                </c:pt>
                <c:pt idx="2">
                  <c:v>134</c:v>
                </c:pt>
              </c:numCache>
            </c:numRef>
          </c:val>
          <c:shape val="cylinder"/>
          <c:extLst>
            <c:ext xmlns:c16="http://schemas.microsoft.com/office/drawing/2014/chart" uri="{C3380CC4-5D6E-409C-BE32-E72D297353CC}">
              <c16:uniqueId val="{00000000-89A8-4A6E-BC25-1F876DD30B7F}"/>
            </c:ext>
          </c:extLst>
        </c:ser>
        <c:ser>
          <c:idx val="8"/>
          <c:order val="8"/>
          <c:tx>
            <c:strRef>
              <c:f>'Primer Ingreso'!$K$23</c:f>
              <c:strCache>
                <c:ptCount val="1"/>
                <c:pt idx="0">
                  <c:v>2019</c:v>
                </c:pt>
              </c:strCache>
            </c:strRef>
          </c:tx>
          <c:spPr>
            <a:solidFill>
              <a:srgbClr val="8064A2">
                <a:lumMod val="60000"/>
                <a:lumOff val="40000"/>
              </a:srgbClr>
            </a:solidFill>
            <a:ln>
              <a:noFill/>
            </a:ln>
            <a:effectLst/>
            <a:sp3d/>
          </c:spPr>
          <c:invertIfNegative val="0"/>
          <c:cat>
            <c:strRef>
              <c:f>'Primer Ingreso'!$B$34:$B$36</c:f>
              <c:strCache>
                <c:ptCount val="3"/>
                <c:pt idx="0">
                  <c:v>DCBI</c:v>
                </c:pt>
                <c:pt idx="1">
                  <c:v>DCBS</c:v>
                </c:pt>
                <c:pt idx="2">
                  <c:v>DCSH</c:v>
                </c:pt>
              </c:strCache>
            </c:strRef>
          </c:cat>
          <c:val>
            <c:numRef>
              <c:f>'Primer Ingreso'!$K$34:$K$36</c:f>
              <c:numCache>
                <c:formatCode>0</c:formatCode>
                <c:ptCount val="3"/>
                <c:pt idx="0">
                  <c:v>146</c:v>
                </c:pt>
                <c:pt idx="1">
                  <c:v>115</c:v>
                </c:pt>
                <c:pt idx="2">
                  <c:v>120</c:v>
                </c:pt>
              </c:numCache>
            </c:numRef>
          </c:val>
          <c:shape val="cylinder"/>
          <c:extLst>
            <c:ext xmlns:c16="http://schemas.microsoft.com/office/drawing/2014/chart" uri="{C3380CC4-5D6E-409C-BE32-E72D297353CC}">
              <c16:uniqueId val="{00000000-2DCE-4407-B385-AB9BB2B1F64A}"/>
            </c:ext>
          </c:extLst>
        </c:ser>
        <c:ser>
          <c:idx val="9"/>
          <c:order val="9"/>
          <c:tx>
            <c:strRef>
              <c:f>'Primer Ingreso'!$L$23</c:f>
              <c:strCache>
                <c:ptCount val="1"/>
                <c:pt idx="0">
                  <c:v>2020</c:v>
                </c:pt>
              </c:strCache>
            </c:strRef>
          </c:tx>
          <c:spPr>
            <a:solidFill>
              <a:schemeClr val="accent4">
                <a:lumMod val="60000"/>
              </a:schemeClr>
            </a:solidFill>
            <a:ln>
              <a:noFill/>
            </a:ln>
            <a:effectLst/>
            <a:sp3d/>
          </c:spPr>
          <c:invertIfNegative val="0"/>
          <c:cat>
            <c:strRef>
              <c:f>'Primer Ingreso'!$B$34:$B$36</c:f>
              <c:strCache>
                <c:ptCount val="3"/>
                <c:pt idx="0">
                  <c:v>DCBI</c:v>
                </c:pt>
                <c:pt idx="1">
                  <c:v>DCBS</c:v>
                </c:pt>
                <c:pt idx="2">
                  <c:v>DCSH</c:v>
                </c:pt>
              </c:strCache>
            </c:strRef>
          </c:cat>
          <c:val>
            <c:numRef>
              <c:f>'Primer Ingreso'!$L$34:$L$36</c:f>
              <c:numCache>
                <c:formatCode>0</c:formatCode>
                <c:ptCount val="3"/>
                <c:pt idx="0">
                  <c:v>130</c:v>
                </c:pt>
                <c:pt idx="1">
                  <c:v>118</c:v>
                </c:pt>
                <c:pt idx="2">
                  <c:v>134</c:v>
                </c:pt>
              </c:numCache>
            </c:numRef>
          </c:val>
          <c:shape val="cylinder"/>
          <c:extLst>
            <c:ext xmlns:c16="http://schemas.microsoft.com/office/drawing/2014/chart" uri="{C3380CC4-5D6E-409C-BE32-E72D297353CC}">
              <c16:uniqueId val="{00000001-2635-41F1-9430-A9B4DE67E6F4}"/>
            </c:ext>
          </c:extLst>
        </c:ser>
        <c:dLbls>
          <c:showLegendKey val="0"/>
          <c:showVal val="0"/>
          <c:showCatName val="0"/>
          <c:showSerName val="0"/>
          <c:showPercent val="0"/>
          <c:showBubbleSize val="0"/>
        </c:dLbls>
        <c:gapWidth val="219"/>
        <c:shape val="box"/>
        <c:axId val="-1374519408"/>
        <c:axId val="-1374522672"/>
        <c:axId val="0"/>
      </c:bar3DChart>
      <c:catAx>
        <c:axId val="-1374519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2672"/>
        <c:crosses val="autoZero"/>
        <c:auto val="1"/>
        <c:lblAlgn val="ctr"/>
        <c:lblOffset val="100"/>
        <c:noMultiLvlLbl val="0"/>
      </c:catAx>
      <c:valAx>
        <c:axId val="-1374522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19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'Primer Ingreso'!$B$37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Ingreso'!$C$37:$L$37</c:f>
              <c:numCache>
                <c:formatCode>#,##0</c:formatCode>
                <c:ptCount val="10"/>
                <c:pt idx="0">
                  <c:v>173</c:v>
                </c:pt>
                <c:pt idx="1">
                  <c:v>89</c:v>
                </c:pt>
                <c:pt idx="2">
                  <c:v>176</c:v>
                </c:pt>
                <c:pt idx="3">
                  <c:v>144</c:v>
                </c:pt>
                <c:pt idx="4">
                  <c:v>201</c:v>
                </c:pt>
                <c:pt idx="5">
                  <c:v>223</c:v>
                </c:pt>
                <c:pt idx="6">
                  <c:v>302</c:v>
                </c:pt>
                <c:pt idx="7" formatCode="0">
                  <c:v>343</c:v>
                </c:pt>
                <c:pt idx="8" formatCode="0">
                  <c:v>381</c:v>
                </c:pt>
                <c:pt idx="9" formatCode="0">
                  <c:v>382</c:v>
                </c:pt>
              </c:numCache>
            </c:numRef>
          </c:yVal>
          <c:smooth val="0"/>
          <c:extLst>
            <c:ext xmlns:c16="http://schemas.microsoft.com/office/drawing/2014/chart" uri="{C3380CC4-5D6E-409C-BE32-E72D297353CC}">
              <c16:uniqueId val="{00000000-06AF-441D-807F-8CE6CDEFEFD1}"/>
            </c:ext>
          </c:extLst>
        </c:ser>
        <c:dLbls>
          <c:showLegendKey val="0"/>
          <c:showVal val="0"/>
          <c:showCatName val="0"/>
          <c:showSerName val="0"/>
          <c:showPercent val="0"/>
          <c:showBubbleSize val="0"/>
        </c:dLbls>
        <c:axId val="-1374525392"/>
        <c:axId val="-1374523760"/>
      </c:scatterChart>
      <c:valAx>
        <c:axId val="-1374525392"/>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3760"/>
        <c:crosses val="autoZero"/>
        <c:crossBetween val="midCat"/>
      </c:valAx>
      <c:valAx>
        <c:axId val="-1374523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53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Primer</a:t>
            </a:r>
            <a:r>
              <a:rPr lang="es-MX" baseline="0"/>
              <a:t> Ingreso</a:t>
            </a:r>
            <a:r>
              <a:rPr lang="es-MX"/>
              <a:t> por Licenciatura UAM</a:t>
            </a:r>
          </a:p>
        </c:rich>
      </c:tx>
      <c:layout>
        <c:manualLayout>
          <c:xMode val="edge"/>
          <c:yMode val="edge"/>
          <c:x val="0.31995268071901245"/>
          <c:y val="9.9009900990099011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'Primer Ingreso'!$B$51</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Ingreso'!$C$51:$L$51</c:f>
              <c:numCache>
                <c:formatCode>#,##0</c:formatCode>
                <c:ptCount val="10"/>
                <c:pt idx="0">
                  <c:v>57.666666666666664</c:v>
                </c:pt>
                <c:pt idx="1">
                  <c:v>29.666666666666668</c:v>
                </c:pt>
                <c:pt idx="2">
                  <c:v>44</c:v>
                </c:pt>
                <c:pt idx="3">
                  <c:v>36</c:v>
                </c:pt>
                <c:pt idx="4">
                  <c:v>50.25</c:v>
                </c:pt>
                <c:pt idx="5">
                  <c:v>55.75</c:v>
                </c:pt>
                <c:pt idx="6">
                  <c:v>50.333333333333336</c:v>
                </c:pt>
                <c:pt idx="7">
                  <c:v>38.111111111111114</c:v>
                </c:pt>
                <c:pt idx="8">
                  <c:v>42.333333333333336</c:v>
                </c:pt>
                <c:pt idx="9">
                  <c:v>42.444444444444443</c:v>
                </c:pt>
              </c:numCache>
            </c:numRef>
          </c:yVal>
          <c:smooth val="0"/>
          <c:extLst>
            <c:ext xmlns:c16="http://schemas.microsoft.com/office/drawing/2014/chart" uri="{C3380CC4-5D6E-409C-BE32-E72D297353CC}">
              <c16:uniqueId val="{00000004-7541-4395-94B5-FDCB0B9624F4}"/>
            </c:ext>
          </c:extLst>
        </c:ser>
        <c:dLbls>
          <c:showLegendKey val="0"/>
          <c:showVal val="0"/>
          <c:showCatName val="0"/>
          <c:showSerName val="0"/>
          <c:showPercent val="0"/>
          <c:showBubbleSize val="0"/>
        </c:dLbls>
        <c:axId val="-1374520496"/>
        <c:axId val="-1374519952"/>
      </c:scatterChart>
      <c:valAx>
        <c:axId val="-1374520496"/>
        <c:scaling>
          <c:orientation val="minMax"/>
          <c:max val="2020"/>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19952"/>
        <c:crosses val="autoZero"/>
        <c:crossBetween val="midCat"/>
      </c:valAx>
      <c:valAx>
        <c:axId val="-1374519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04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2020 / </a:t>
            </a:r>
            <a:r>
              <a:rPr lang="es-MX" sz="1680" b="0" i="0" u="none" strike="noStrike" baseline="0">
                <a:effectLst/>
              </a:rPr>
              <a:t>Admisión</a:t>
            </a:r>
            <a:r>
              <a:rPr lang="es-MX"/>
              <a:t> 2018</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Ingreso'!$N$23</c:f>
              <c:strCache>
                <c:ptCount val="1"/>
                <c:pt idx="0">
                  <c:v>2020/2018</c:v>
                </c:pt>
              </c:strCache>
            </c:strRef>
          </c:tx>
          <c:spPr>
            <a:solidFill>
              <a:srgbClr val="AD25A8"/>
            </a:solidFill>
            <a:ln>
              <a:noFill/>
            </a:ln>
            <a:effectLst/>
            <a:sp3d/>
          </c:spPr>
          <c:invertIfNegative val="0"/>
          <c:cat>
            <c:strRef>
              <c:f>'Primer Ingreso'!$B$24:$B$32</c:f>
              <c:strCache>
                <c:ptCount val="9"/>
                <c:pt idx="0">
                  <c:v>IRH</c:v>
                </c:pt>
                <c:pt idx="1">
                  <c:v>ICT</c:v>
                </c:pt>
                <c:pt idx="2">
                  <c:v>ISMI</c:v>
                </c:pt>
                <c:pt idx="3">
                  <c:v>BA</c:v>
                </c:pt>
                <c:pt idx="4">
                  <c:v>PB</c:v>
                </c:pt>
                <c:pt idx="5">
                  <c:v>CTA</c:v>
                </c:pt>
                <c:pt idx="6">
                  <c:v>ACD</c:v>
                </c:pt>
                <c:pt idx="7">
                  <c:v>PP</c:v>
                </c:pt>
                <c:pt idx="8">
                  <c:v>ETD</c:v>
                </c:pt>
              </c:strCache>
            </c:strRef>
          </c:cat>
          <c:val>
            <c:numRef>
              <c:f>'Primer Ingreso'!$N$24:$N$32</c:f>
              <c:numCache>
                <c:formatCode>0%</c:formatCode>
                <c:ptCount val="9"/>
                <c:pt idx="0">
                  <c:v>0.89189189189189189</c:v>
                </c:pt>
                <c:pt idx="1">
                  <c:v>1.0952380952380953</c:v>
                </c:pt>
                <c:pt idx="2">
                  <c:v>1.8214285714285714</c:v>
                </c:pt>
                <c:pt idx="3">
                  <c:v>1.1176470588235294</c:v>
                </c:pt>
                <c:pt idx="4">
                  <c:v>1</c:v>
                </c:pt>
                <c:pt idx="5">
                  <c:v>1.4285714285714286</c:v>
                </c:pt>
                <c:pt idx="6">
                  <c:v>1.0689655172413792</c:v>
                </c:pt>
                <c:pt idx="7">
                  <c:v>1.2708333333333333</c:v>
                </c:pt>
                <c:pt idx="8">
                  <c:v>0.73684210526315785</c:v>
                </c:pt>
              </c:numCache>
            </c:numRef>
          </c:val>
          <c:shape val="cylinder"/>
          <c:extLst>
            <c:ext xmlns:c16="http://schemas.microsoft.com/office/drawing/2014/chart" uri="{C3380CC4-5D6E-409C-BE32-E72D297353CC}">
              <c16:uniqueId val="{00000000-BDD5-413B-B159-34EE7B1BAC82}"/>
            </c:ext>
          </c:extLst>
        </c:ser>
        <c:dLbls>
          <c:showLegendKey val="0"/>
          <c:showVal val="0"/>
          <c:showCatName val="0"/>
          <c:showSerName val="0"/>
          <c:showPercent val="0"/>
          <c:showBubbleSize val="0"/>
        </c:dLbls>
        <c:gapWidth val="219"/>
        <c:shape val="box"/>
        <c:axId val="-1374524848"/>
        <c:axId val="-1374523216"/>
        <c:axId val="0"/>
      </c:bar3DChart>
      <c:catAx>
        <c:axId val="-13745248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3216"/>
        <c:crosses val="autoZero"/>
        <c:auto val="1"/>
        <c:lblAlgn val="ctr"/>
        <c:lblOffset val="100"/>
        <c:noMultiLvlLbl val="0"/>
      </c:catAx>
      <c:valAx>
        <c:axId val="-1374523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4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1er Ingreso </a:t>
            </a:r>
            <a:r>
              <a:rPr lang="es-MX"/>
              <a:t>2020 / </a:t>
            </a:r>
            <a:r>
              <a:rPr lang="es-MX" sz="1680" b="0" i="0" u="none" strike="noStrike" baseline="0">
                <a:effectLst/>
              </a:rPr>
              <a:t>Primer Ingreso </a:t>
            </a:r>
            <a:r>
              <a:rPr lang="es-MX"/>
              <a:t>2018</a:t>
            </a:r>
          </a:p>
        </c:rich>
      </c:tx>
      <c:layout>
        <c:manualLayout>
          <c:xMode val="edge"/>
          <c:yMode val="edge"/>
          <c:x val="0.1528955186277242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'Primer Ingreso'!$N$23</c:f>
              <c:strCache>
                <c:ptCount val="1"/>
                <c:pt idx="0">
                  <c:v>2020/2018</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4F02-4F60-A558-3BBF90CAEB59}"/>
              </c:ext>
            </c:extLst>
          </c:dPt>
          <c:cat>
            <c:strRef>
              <c:f>'Primer Ingreso'!$B$34:$B$37</c:f>
              <c:strCache>
                <c:ptCount val="4"/>
                <c:pt idx="0">
                  <c:v>DCBI</c:v>
                </c:pt>
                <c:pt idx="1">
                  <c:v>DCBS</c:v>
                </c:pt>
                <c:pt idx="2">
                  <c:v>DCSH</c:v>
                </c:pt>
                <c:pt idx="3">
                  <c:v>UAML</c:v>
                </c:pt>
              </c:strCache>
            </c:strRef>
          </c:cat>
          <c:val>
            <c:numRef>
              <c:f>'Primer Ingreso'!$N$34:$N$37</c:f>
              <c:numCache>
                <c:formatCode>0%</c:formatCode>
                <c:ptCount val="4"/>
                <c:pt idx="0">
                  <c:v>1.2149532710280373</c:v>
                </c:pt>
                <c:pt idx="1">
                  <c:v>1.1568627450980393</c:v>
                </c:pt>
                <c:pt idx="2">
                  <c:v>1</c:v>
                </c:pt>
                <c:pt idx="3">
                  <c:v>1.1137026239067056</c:v>
                </c:pt>
              </c:numCache>
            </c:numRef>
          </c:val>
          <c:shape val="cylinder"/>
          <c:extLst>
            <c:ext xmlns:c16="http://schemas.microsoft.com/office/drawing/2014/chart" uri="{C3380CC4-5D6E-409C-BE32-E72D297353CC}">
              <c16:uniqueId val="{00000002-4F02-4F60-A558-3BBF90CAEB59}"/>
            </c:ext>
          </c:extLst>
        </c:ser>
        <c:dLbls>
          <c:showLegendKey val="0"/>
          <c:showVal val="0"/>
          <c:showCatName val="0"/>
          <c:showSerName val="0"/>
          <c:showPercent val="0"/>
          <c:showBubbleSize val="0"/>
        </c:dLbls>
        <c:gapWidth val="219"/>
        <c:shape val="box"/>
        <c:axId val="-1374531376"/>
        <c:axId val="-1374518864"/>
        <c:axId val="0"/>
      </c:bar3DChart>
      <c:catAx>
        <c:axId val="-13745313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18864"/>
        <c:crosses val="autoZero"/>
        <c:auto val="1"/>
        <c:lblAlgn val="ctr"/>
        <c:lblOffset val="100"/>
        <c:noMultiLvlLbl val="0"/>
      </c:catAx>
      <c:valAx>
        <c:axId val="-1374518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31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MX"/>
              <a:t>1er Ingreso (Públicas/Total)</a:t>
            </a:r>
          </a:p>
        </c:rich>
      </c:tx>
      <c:layout>
        <c:manualLayout>
          <c:xMode val="edge"/>
          <c:yMode val="edge"/>
          <c:x val="0.38016912640485373"/>
          <c:y val="4.1362877501395588E-3"/>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659273840769903"/>
          <c:y val="0.14202491656868682"/>
          <c:w val="0.86285170603674544"/>
          <c:h val="0.59741380743696615"/>
        </c:manualLayout>
      </c:layout>
      <c:bar3DChart>
        <c:barDir val="col"/>
        <c:grouping val="clustered"/>
        <c:varyColors val="0"/>
        <c:ser>
          <c:idx val="0"/>
          <c:order val="0"/>
          <c:tx>
            <c:strRef>
              <c:f>'Demanda-Ingreso ES'!$BY$12</c:f>
              <c:strCache>
                <c:ptCount val="1"/>
                <c:pt idx="0">
                  <c:v>México</c:v>
                </c:pt>
              </c:strCache>
            </c:strRef>
          </c:tx>
          <c:spPr>
            <a:solidFill>
              <a:schemeClr val="accent1"/>
            </a:solidFill>
            <a:ln>
              <a:noFill/>
            </a:ln>
            <a:effectLst/>
            <a:sp3d/>
          </c:spPr>
          <c:invertIfNegative val="0"/>
          <c:cat>
            <c:strRef>
              <c:f>'Demanda-Ingreso ES'!$BZ$11:$CH$11</c:f>
              <c:strCache>
                <c:ptCount val="9"/>
                <c:pt idx="0">
                  <c:v>2011-2012</c:v>
                </c:pt>
                <c:pt idx="1">
                  <c:v>2012-2013</c:v>
                </c:pt>
                <c:pt idx="2">
                  <c:v>2013-2014</c:v>
                </c:pt>
                <c:pt idx="3">
                  <c:v>2014-2015</c:v>
                </c:pt>
                <c:pt idx="4">
                  <c:v>2015-2016</c:v>
                </c:pt>
                <c:pt idx="5">
                  <c:v>2016-2017</c:v>
                </c:pt>
                <c:pt idx="6">
                  <c:v>2017-2018</c:v>
                </c:pt>
                <c:pt idx="7">
                  <c:v>2018-2019</c:v>
                </c:pt>
                <c:pt idx="8">
                  <c:v>2019-2020</c:v>
                </c:pt>
              </c:strCache>
            </c:strRef>
          </c:cat>
          <c:val>
            <c:numRef>
              <c:f>'Demanda-Ingreso ES'!$BZ$12:$CH$12</c:f>
              <c:numCache>
                <c:formatCode>0%</c:formatCode>
                <c:ptCount val="9"/>
                <c:pt idx="0">
                  <c:v>0.63952740297677002</c:v>
                </c:pt>
                <c:pt idx="1">
                  <c:v>0.64278200960787624</c:v>
                </c:pt>
                <c:pt idx="2">
                  <c:v>0.63960592393564275</c:v>
                </c:pt>
                <c:pt idx="3">
                  <c:v>0.64988904320215501</c:v>
                </c:pt>
                <c:pt idx="4">
                  <c:v>0.64037464428843549</c:v>
                </c:pt>
                <c:pt idx="5">
                  <c:v>0.63943346774953125</c:v>
                </c:pt>
                <c:pt idx="6">
                  <c:v>0.63447454999359099</c:v>
                </c:pt>
                <c:pt idx="7">
                  <c:v>0.62495979565628745</c:v>
                </c:pt>
                <c:pt idx="8">
                  <c:v>0.62783041282703644</c:v>
                </c:pt>
              </c:numCache>
            </c:numRef>
          </c:val>
          <c:shape val="cylinder"/>
          <c:extLst>
            <c:ext xmlns:c16="http://schemas.microsoft.com/office/drawing/2014/chart" uri="{C3380CC4-5D6E-409C-BE32-E72D297353CC}">
              <c16:uniqueId val="{00000000-41E4-4E61-B60D-CC3D83A55849}"/>
            </c:ext>
          </c:extLst>
        </c:ser>
        <c:ser>
          <c:idx val="1"/>
          <c:order val="1"/>
          <c:tx>
            <c:strRef>
              <c:f>'Demanda-Ingreso ES'!$BY$13</c:f>
              <c:strCache>
                <c:ptCount val="1"/>
                <c:pt idx="0">
                  <c:v>Estado de México</c:v>
                </c:pt>
              </c:strCache>
            </c:strRef>
          </c:tx>
          <c:spPr>
            <a:solidFill>
              <a:schemeClr val="accent2"/>
            </a:solidFill>
            <a:ln>
              <a:noFill/>
            </a:ln>
            <a:effectLst/>
            <a:sp3d/>
          </c:spPr>
          <c:invertIfNegative val="0"/>
          <c:cat>
            <c:strRef>
              <c:f>'Demanda-Ingreso ES'!$BZ$11:$CH$11</c:f>
              <c:strCache>
                <c:ptCount val="9"/>
                <c:pt idx="0">
                  <c:v>2011-2012</c:v>
                </c:pt>
                <c:pt idx="1">
                  <c:v>2012-2013</c:v>
                </c:pt>
                <c:pt idx="2">
                  <c:v>2013-2014</c:v>
                </c:pt>
                <c:pt idx="3">
                  <c:v>2014-2015</c:v>
                </c:pt>
                <c:pt idx="4">
                  <c:v>2015-2016</c:v>
                </c:pt>
                <c:pt idx="5">
                  <c:v>2016-2017</c:v>
                </c:pt>
                <c:pt idx="6">
                  <c:v>2017-2018</c:v>
                </c:pt>
                <c:pt idx="7">
                  <c:v>2018-2019</c:v>
                </c:pt>
                <c:pt idx="8">
                  <c:v>2019-2020</c:v>
                </c:pt>
              </c:strCache>
            </c:strRef>
          </c:cat>
          <c:val>
            <c:numRef>
              <c:f>'Demanda-Ingreso ES'!$BZ$13:$CH$13</c:f>
              <c:numCache>
                <c:formatCode>0%</c:formatCode>
                <c:ptCount val="9"/>
                <c:pt idx="0">
                  <c:v>0.53487493295626309</c:v>
                </c:pt>
                <c:pt idx="1">
                  <c:v>0.53613970294885382</c:v>
                </c:pt>
                <c:pt idx="2">
                  <c:v>0.5395055435198165</c:v>
                </c:pt>
                <c:pt idx="3">
                  <c:v>0.55071835586895157</c:v>
                </c:pt>
                <c:pt idx="4">
                  <c:v>0.54867874820373619</c:v>
                </c:pt>
                <c:pt idx="5">
                  <c:v>0.53684930595802494</c:v>
                </c:pt>
                <c:pt idx="6">
                  <c:v>0.51458078004469754</c:v>
                </c:pt>
                <c:pt idx="7">
                  <c:v>0.52473721961975439</c:v>
                </c:pt>
                <c:pt idx="8">
                  <c:v>0.50489113284947928</c:v>
                </c:pt>
              </c:numCache>
            </c:numRef>
          </c:val>
          <c:shape val="cylinder"/>
          <c:extLst>
            <c:ext xmlns:c16="http://schemas.microsoft.com/office/drawing/2014/chart" uri="{C3380CC4-5D6E-409C-BE32-E72D297353CC}">
              <c16:uniqueId val="{00000001-41E4-4E61-B60D-CC3D83A55849}"/>
            </c:ext>
          </c:extLst>
        </c:ser>
        <c:ser>
          <c:idx val="2"/>
          <c:order val="2"/>
          <c:tx>
            <c:strRef>
              <c:f>'Demanda-Ingreso ES'!$BY$14</c:f>
              <c:strCache>
                <c:ptCount val="1"/>
                <c:pt idx="0">
                  <c:v>Lerma y alrededores*</c:v>
                </c:pt>
              </c:strCache>
            </c:strRef>
          </c:tx>
          <c:spPr>
            <a:solidFill>
              <a:schemeClr val="accent3"/>
            </a:solidFill>
            <a:ln>
              <a:noFill/>
            </a:ln>
            <a:effectLst/>
            <a:sp3d/>
          </c:spPr>
          <c:invertIfNegative val="0"/>
          <c:cat>
            <c:strRef>
              <c:f>'Demanda-Ingreso ES'!$BZ$11:$CH$11</c:f>
              <c:strCache>
                <c:ptCount val="9"/>
                <c:pt idx="0">
                  <c:v>2011-2012</c:v>
                </c:pt>
                <c:pt idx="1">
                  <c:v>2012-2013</c:v>
                </c:pt>
                <c:pt idx="2">
                  <c:v>2013-2014</c:v>
                </c:pt>
                <c:pt idx="3">
                  <c:v>2014-2015</c:v>
                </c:pt>
                <c:pt idx="4">
                  <c:v>2015-2016</c:v>
                </c:pt>
                <c:pt idx="5">
                  <c:v>2016-2017</c:v>
                </c:pt>
                <c:pt idx="6">
                  <c:v>2017-2018</c:v>
                </c:pt>
                <c:pt idx="7">
                  <c:v>2018-2019</c:v>
                </c:pt>
                <c:pt idx="8">
                  <c:v>2019-2020</c:v>
                </c:pt>
              </c:strCache>
            </c:strRef>
          </c:cat>
          <c:val>
            <c:numRef>
              <c:f>'Demanda-Ingreso ES'!$BZ$14:$CH$14</c:f>
              <c:numCache>
                <c:formatCode>0%</c:formatCode>
                <c:ptCount val="9"/>
                <c:pt idx="0">
                  <c:v>0.5785020066727915</c:v>
                </c:pt>
                <c:pt idx="1">
                  <c:v>0.54498703353698741</c:v>
                </c:pt>
                <c:pt idx="2">
                  <c:v>0.53142019271051533</c:v>
                </c:pt>
                <c:pt idx="3">
                  <c:v>0.52615084049004845</c:v>
                </c:pt>
                <c:pt idx="4">
                  <c:v>0.53304378448174672</c:v>
                </c:pt>
                <c:pt idx="5">
                  <c:v>0.48234118169702356</c:v>
                </c:pt>
                <c:pt idx="6">
                  <c:v>0.45917703086990785</c:v>
                </c:pt>
                <c:pt idx="7">
                  <c:v>0.49543299400362573</c:v>
                </c:pt>
                <c:pt idx="8">
                  <c:v>0.45471881689044563</c:v>
                </c:pt>
              </c:numCache>
            </c:numRef>
          </c:val>
          <c:shape val="cylinder"/>
          <c:extLst>
            <c:ext xmlns:c16="http://schemas.microsoft.com/office/drawing/2014/chart" uri="{C3380CC4-5D6E-409C-BE32-E72D297353CC}">
              <c16:uniqueId val="{00000002-41E4-4E61-B60D-CC3D83A55849}"/>
            </c:ext>
          </c:extLst>
        </c:ser>
        <c:dLbls>
          <c:showLegendKey val="0"/>
          <c:showVal val="0"/>
          <c:showCatName val="0"/>
          <c:showSerName val="0"/>
          <c:showPercent val="0"/>
          <c:showBubbleSize val="0"/>
        </c:dLbls>
        <c:gapWidth val="219"/>
        <c:shape val="box"/>
        <c:axId val="-1381732000"/>
        <c:axId val="-1381729824"/>
        <c:axId val="0"/>
      </c:bar3DChart>
      <c:catAx>
        <c:axId val="-138173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381729824"/>
        <c:crosses val="autoZero"/>
        <c:auto val="1"/>
        <c:lblAlgn val="ctr"/>
        <c:lblOffset val="100"/>
        <c:noMultiLvlLbl val="0"/>
      </c:catAx>
      <c:valAx>
        <c:axId val="-13817298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381732000"/>
        <c:crosses val="autoZero"/>
        <c:crossBetween val="between"/>
        <c:majorUnit val="0.25"/>
      </c:valAx>
      <c:spPr>
        <a:noFill/>
        <a:ln>
          <a:noFill/>
        </a:ln>
        <a:effectLst/>
      </c:spPr>
    </c:plotArea>
    <c:legend>
      <c:legendPos val="b"/>
      <c:layout>
        <c:manualLayout>
          <c:xMode val="edge"/>
          <c:yMode val="edge"/>
          <c:x val="7.7665740634195263E-2"/>
          <c:y val="0.83563694073124595"/>
          <c:w val="0.8725042876947271"/>
          <c:h val="0.127153756943172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por Licenciatura UAML</a:t>
            </a:r>
          </a:p>
        </c:rich>
      </c:tx>
      <c:layout>
        <c:manualLayout>
          <c:xMode val="edge"/>
          <c:yMode val="edge"/>
          <c:x val="0.1175449724293838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'Primer Ingreso'!$B$48</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Ingreso'!$C$48:$L$48</c:f>
              <c:numCache>
                <c:formatCode>#,##0</c:formatCode>
                <c:ptCount val="10"/>
                <c:pt idx="0">
                  <c:v>59</c:v>
                </c:pt>
                <c:pt idx="1">
                  <c:v>30</c:v>
                </c:pt>
                <c:pt idx="2">
                  <c:v>52</c:v>
                </c:pt>
                <c:pt idx="3">
                  <c:v>49</c:v>
                </c:pt>
                <c:pt idx="4">
                  <c:v>68</c:v>
                </c:pt>
                <c:pt idx="5">
                  <c:v>52</c:v>
                </c:pt>
                <c:pt idx="6">
                  <c:v>55.5</c:v>
                </c:pt>
                <c:pt idx="7">
                  <c:v>35.666666666666664</c:v>
                </c:pt>
                <c:pt idx="8">
                  <c:v>48.666666666666664</c:v>
                </c:pt>
                <c:pt idx="9">
                  <c:v>43.333333333333336</c:v>
                </c:pt>
              </c:numCache>
            </c:numRef>
          </c:yVal>
          <c:smooth val="0"/>
          <c:extLst>
            <c:ext xmlns:c16="http://schemas.microsoft.com/office/drawing/2014/chart" uri="{C3380CC4-5D6E-409C-BE32-E72D297353CC}">
              <c16:uniqueId val="{00000000-8567-4C82-A2B3-AFC731302318}"/>
            </c:ext>
          </c:extLst>
        </c:ser>
        <c:ser>
          <c:idx val="1"/>
          <c:order val="1"/>
          <c:tx>
            <c:strRef>
              <c:f>'Primer Ingreso'!$B$49</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Ingreso'!$C$49:$L$49</c:f>
              <c:numCache>
                <c:formatCode>#,##0</c:formatCode>
                <c:ptCount val="10"/>
                <c:pt idx="0">
                  <c:v>56</c:v>
                </c:pt>
                <c:pt idx="1">
                  <c:v>26</c:v>
                </c:pt>
                <c:pt idx="2">
                  <c:v>55</c:v>
                </c:pt>
                <c:pt idx="3">
                  <c:v>47</c:v>
                </c:pt>
                <c:pt idx="4">
                  <c:v>78</c:v>
                </c:pt>
                <c:pt idx="5">
                  <c:v>81</c:v>
                </c:pt>
                <c:pt idx="6">
                  <c:v>47.5</c:v>
                </c:pt>
                <c:pt idx="7">
                  <c:v>34</c:v>
                </c:pt>
                <c:pt idx="8">
                  <c:v>38.333333333333336</c:v>
                </c:pt>
                <c:pt idx="9">
                  <c:v>39.333333333333336</c:v>
                </c:pt>
              </c:numCache>
            </c:numRef>
          </c:yVal>
          <c:smooth val="0"/>
          <c:extLst>
            <c:ext xmlns:c16="http://schemas.microsoft.com/office/drawing/2014/chart" uri="{C3380CC4-5D6E-409C-BE32-E72D297353CC}">
              <c16:uniqueId val="{00000001-8567-4C82-A2B3-AFC731302318}"/>
            </c:ext>
          </c:extLst>
        </c:ser>
        <c:ser>
          <c:idx val="2"/>
          <c:order val="2"/>
          <c:tx>
            <c:strRef>
              <c:f>'Primer Ingreso'!$B$50</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Ingreso'!$C$50:$L$50</c:f>
              <c:numCache>
                <c:formatCode>#,##0</c:formatCode>
                <c:ptCount val="10"/>
                <c:pt idx="0">
                  <c:v>58</c:v>
                </c:pt>
                <c:pt idx="1">
                  <c:v>33</c:v>
                </c:pt>
                <c:pt idx="2">
                  <c:v>34.5</c:v>
                </c:pt>
                <c:pt idx="3">
                  <c:v>24</c:v>
                </c:pt>
                <c:pt idx="4">
                  <c:v>27.5</c:v>
                </c:pt>
                <c:pt idx="5">
                  <c:v>45</c:v>
                </c:pt>
                <c:pt idx="6">
                  <c:v>48</c:v>
                </c:pt>
                <c:pt idx="7">
                  <c:v>44.666666666666664</c:v>
                </c:pt>
                <c:pt idx="8">
                  <c:v>40</c:v>
                </c:pt>
                <c:pt idx="9">
                  <c:v>44.666666666666664</c:v>
                </c:pt>
              </c:numCache>
            </c:numRef>
          </c:yVal>
          <c:smooth val="0"/>
          <c:extLst>
            <c:ext xmlns:c16="http://schemas.microsoft.com/office/drawing/2014/chart" uri="{C3380CC4-5D6E-409C-BE32-E72D297353CC}">
              <c16:uniqueId val="{00000002-8567-4C82-A2B3-AFC731302318}"/>
            </c:ext>
          </c:extLst>
        </c:ser>
        <c:ser>
          <c:idx val="3"/>
          <c:order val="3"/>
          <c:tx>
            <c:strRef>
              <c:f>'Primer Ingreso'!$B$51</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Ingreso'!$C$51:$L$51</c:f>
              <c:numCache>
                <c:formatCode>#,##0</c:formatCode>
                <c:ptCount val="10"/>
                <c:pt idx="0">
                  <c:v>57.666666666666664</c:v>
                </c:pt>
                <c:pt idx="1">
                  <c:v>29.666666666666668</c:v>
                </c:pt>
                <c:pt idx="2">
                  <c:v>44</c:v>
                </c:pt>
                <c:pt idx="3">
                  <c:v>36</c:v>
                </c:pt>
                <c:pt idx="4">
                  <c:v>50.25</c:v>
                </c:pt>
                <c:pt idx="5">
                  <c:v>55.75</c:v>
                </c:pt>
                <c:pt idx="6">
                  <c:v>50.333333333333336</c:v>
                </c:pt>
                <c:pt idx="7">
                  <c:v>38.111111111111114</c:v>
                </c:pt>
                <c:pt idx="8">
                  <c:v>42.333333333333336</c:v>
                </c:pt>
                <c:pt idx="9">
                  <c:v>42.444444444444443</c:v>
                </c:pt>
              </c:numCache>
            </c:numRef>
          </c:yVal>
          <c:smooth val="0"/>
          <c:extLst>
            <c:ext xmlns:c16="http://schemas.microsoft.com/office/drawing/2014/chart" uri="{C3380CC4-5D6E-409C-BE32-E72D297353CC}">
              <c16:uniqueId val="{00000003-8567-4C82-A2B3-AFC731302318}"/>
            </c:ext>
          </c:extLst>
        </c:ser>
        <c:dLbls>
          <c:showLegendKey val="0"/>
          <c:showVal val="0"/>
          <c:showCatName val="0"/>
          <c:showSerName val="0"/>
          <c:showPercent val="0"/>
          <c:showBubbleSize val="0"/>
        </c:dLbls>
        <c:axId val="-1374521584"/>
        <c:axId val="-1374516688"/>
      </c:scatterChart>
      <c:valAx>
        <c:axId val="-1374521584"/>
        <c:scaling>
          <c:orientation val="minMax"/>
          <c:max val="2020"/>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16688"/>
        <c:crosses val="autoZero"/>
        <c:crossBetween val="midCat"/>
      </c:valAx>
      <c:valAx>
        <c:axId val="-1374516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21584"/>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1er ingreso UAML (2020)</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F806-4D0A-92B3-ABA7052E661F}"/>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F806-4D0A-92B3-ABA7052E661F}"/>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F806-4D0A-92B3-ABA7052E661F}"/>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F806-4D0A-92B3-ABA7052E661F}"/>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F806-4D0A-92B3-ABA7052E661F}"/>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F806-4D0A-92B3-ABA7052E661F}"/>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'Primer Ingreso'!$B$34:$B$36</c:f>
              <c:strCache>
                <c:ptCount val="3"/>
                <c:pt idx="0">
                  <c:v>DCBI</c:v>
                </c:pt>
                <c:pt idx="1">
                  <c:v>DCBS</c:v>
                </c:pt>
                <c:pt idx="2">
                  <c:v>DCSH</c:v>
                </c:pt>
              </c:strCache>
            </c:strRef>
          </c:cat>
          <c:val>
            <c:numRef>
              <c:f>'Primer Ingreso'!$L$34:$L$36</c:f>
              <c:numCache>
                <c:formatCode>0</c:formatCode>
                <c:ptCount val="3"/>
                <c:pt idx="0">
                  <c:v>130</c:v>
                </c:pt>
                <c:pt idx="1">
                  <c:v>118</c:v>
                </c:pt>
                <c:pt idx="2">
                  <c:v>134</c:v>
                </c:pt>
              </c:numCache>
            </c:numRef>
          </c:val>
          <c:extLst>
            <c:ext xmlns:c16="http://schemas.microsoft.com/office/drawing/2014/chart" uri="{C3380CC4-5D6E-409C-BE32-E72D297353CC}">
              <c16:uniqueId val="{00000006-F806-4D0A-92B3-ABA7052E661F}"/>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sz="1600" b="1" i="0" u="none" strike="noStrike" cap="all" baseline="0">
                <a:effectLst/>
              </a:rPr>
              <a:t>1er Ingreso </a:t>
            </a:r>
            <a:r>
              <a:rPr lang="es-MX"/>
              <a:t>UAML (Acumulado</a:t>
            </a:r>
            <a:r>
              <a:rPr lang="es-MX" baseline="0"/>
              <a:t> al </a:t>
            </a:r>
            <a:r>
              <a:rPr lang="es-MX"/>
              <a:t>2020)</a:t>
            </a:r>
          </a:p>
        </c:rich>
      </c:tx>
      <c:layout>
        <c:manualLayout>
          <c:xMode val="edge"/>
          <c:yMode val="edge"/>
          <c:x val="0.12247817560823071"/>
          <c:y val="7.6908566312291777E-3"/>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421221356839452E-2"/>
          <c:y val="0.23725393700787406"/>
          <c:w val="0.81897029208974903"/>
          <c:h val="0.6575754593175853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CC7F-4F39-9C2E-516082CBCF4B}"/>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CC7F-4F39-9C2E-516082CBCF4B}"/>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CC7F-4F39-9C2E-516082CBCF4B}"/>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CC7F-4F39-9C2E-516082CBCF4B}"/>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CC7F-4F39-9C2E-516082CBCF4B}"/>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CC7F-4F39-9C2E-516082CBCF4B}"/>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'Primer Ingreso'!$B$34:$B$36</c:f>
              <c:strCache>
                <c:ptCount val="3"/>
                <c:pt idx="0">
                  <c:v>DCBI</c:v>
                </c:pt>
                <c:pt idx="1">
                  <c:v>DCBS</c:v>
                </c:pt>
                <c:pt idx="2">
                  <c:v>DCSH</c:v>
                </c:pt>
              </c:strCache>
            </c:strRef>
          </c:cat>
          <c:val>
            <c:numRef>
              <c:f>'Primer Ingreso'!$X$34:$X$36</c:f>
              <c:numCache>
                <c:formatCode>#,##0</c:formatCode>
                <c:ptCount val="3"/>
                <c:pt idx="0">
                  <c:v>804</c:v>
                </c:pt>
                <c:pt idx="1">
                  <c:v>773</c:v>
                </c:pt>
                <c:pt idx="2">
                  <c:v>837</c:v>
                </c:pt>
              </c:numCache>
            </c:numRef>
          </c:val>
          <c:extLst>
            <c:ext xmlns:c16="http://schemas.microsoft.com/office/drawing/2014/chart" uri="{C3380CC4-5D6E-409C-BE32-E72D297353CC}">
              <c16:uniqueId val="{00000006-CC7F-4F39-9C2E-516082CBCF4B}"/>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1er Ingreso </a:t>
            </a:r>
            <a:r>
              <a:rPr lang="es-MX"/>
              <a:t>acumulada licenciaturas</a:t>
            </a:r>
            <a:r>
              <a:rPr lang="es-MX" baseline="0"/>
              <a:t> UAML</a:t>
            </a:r>
            <a:endParaRPr lang="es-MX"/>
          </a:p>
        </c:rich>
      </c:tx>
      <c:layout>
        <c:manualLayout>
          <c:xMode val="edge"/>
          <c:yMode val="edge"/>
          <c:x val="0.1565798543199283"/>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614079043947505"/>
          <c:w val="0.83482934327247027"/>
          <c:h val="0.67867257024490379"/>
        </c:manualLayout>
      </c:layout>
      <c:scatterChart>
        <c:scatterStyle val="lineMarker"/>
        <c:varyColors val="0"/>
        <c:ser>
          <c:idx val="0"/>
          <c:order val="0"/>
          <c:tx>
            <c:strRef>
              <c:f>'Primer Ingreso'!$B$24</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Ingreso'!$O$24:$X$24</c:f>
              <c:numCache>
                <c:formatCode>#,##0</c:formatCode>
                <c:ptCount val="10"/>
                <c:pt idx="0">
                  <c:v>59</c:v>
                </c:pt>
                <c:pt idx="1">
                  <c:v>89</c:v>
                </c:pt>
                <c:pt idx="2">
                  <c:v>141</c:v>
                </c:pt>
                <c:pt idx="3">
                  <c:v>190</c:v>
                </c:pt>
                <c:pt idx="4">
                  <c:v>258</c:v>
                </c:pt>
                <c:pt idx="5">
                  <c:v>310</c:v>
                </c:pt>
                <c:pt idx="6">
                  <c:v>362</c:v>
                </c:pt>
                <c:pt idx="7">
                  <c:v>399</c:v>
                </c:pt>
                <c:pt idx="8">
                  <c:v>442</c:v>
                </c:pt>
                <c:pt idx="9">
                  <c:v>475</c:v>
                </c:pt>
              </c:numCache>
            </c:numRef>
          </c:yVal>
          <c:smooth val="0"/>
          <c:extLst>
            <c:ext xmlns:c16="http://schemas.microsoft.com/office/drawing/2014/chart" uri="{C3380CC4-5D6E-409C-BE32-E72D297353CC}">
              <c16:uniqueId val="{00000000-43E6-4645-9A2B-680A8591988B}"/>
            </c:ext>
          </c:extLst>
        </c:ser>
        <c:ser>
          <c:idx val="1"/>
          <c:order val="1"/>
          <c:tx>
            <c:strRef>
              <c:f>'Primer Ingreso'!$B$27</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Ingreso'!$O$27:$X$27</c:f>
              <c:numCache>
                <c:formatCode>#,##0</c:formatCode>
                <c:ptCount val="10"/>
                <c:pt idx="0">
                  <c:v>56</c:v>
                </c:pt>
                <c:pt idx="1">
                  <c:v>82</c:v>
                </c:pt>
                <c:pt idx="2">
                  <c:v>137</c:v>
                </c:pt>
                <c:pt idx="3">
                  <c:v>184</c:v>
                </c:pt>
                <c:pt idx="4">
                  <c:v>262</c:v>
                </c:pt>
                <c:pt idx="5">
                  <c:v>343</c:v>
                </c:pt>
                <c:pt idx="6">
                  <c:v>407</c:v>
                </c:pt>
                <c:pt idx="7">
                  <c:v>441</c:v>
                </c:pt>
                <c:pt idx="8">
                  <c:v>479</c:v>
                </c:pt>
                <c:pt idx="9">
                  <c:v>517</c:v>
                </c:pt>
              </c:numCache>
            </c:numRef>
          </c:yVal>
          <c:smooth val="0"/>
          <c:extLst>
            <c:ext xmlns:c16="http://schemas.microsoft.com/office/drawing/2014/chart" uri="{C3380CC4-5D6E-409C-BE32-E72D297353CC}">
              <c16:uniqueId val="{00000001-43E6-4645-9A2B-680A8591988B}"/>
            </c:ext>
          </c:extLst>
        </c:ser>
        <c:ser>
          <c:idx val="2"/>
          <c:order val="2"/>
          <c:tx>
            <c:strRef>
              <c:f>'Primer Ingreso'!$B$30</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Ingreso'!$O$30:$X$30</c:f>
              <c:numCache>
                <c:formatCode>#,##0</c:formatCode>
                <c:ptCount val="10"/>
                <c:pt idx="0">
                  <c:v>0</c:v>
                </c:pt>
                <c:pt idx="1">
                  <c:v>0</c:v>
                </c:pt>
                <c:pt idx="2">
                  <c:v>18</c:v>
                </c:pt>
                <c:pt idx="3">
                  <c:v>36</c:v>
                </c:pt>
                <c:pt idx="4">
                  <c:v>54</c:v>
                </c:pt>
                <c:pt idx="5">
                  <c:v>81</c:v>
                </c:pt>
                <c:pt idx="6">
                  <c:v>112</c:v>
                </c:pt>
                <c:pt idx="7">
                  <c:v>141</c:v>
                </c:pt>
                <c:pt idx="8">
                  <c:v>171</c:v>
                </c:pt>
                <c:pt idx="9">
                  <c:v>202</c:v>
                </c:pt>
              </c:numCache>
            </c:numRef>
          </c:yVal>
          <c:smooth val="0"/>
          <c:extLst>
            <c:ext xmlns:c16="http://schemas.microsoft.com/office/drawing/2014/chart" uri="{C3380CC4-5D6E-409C-BE32-E72D297353CC}">
              <c16:uniqueId val="{00000002-43E6-4645-9A2B-680A8591988B}"/>
            </c:ext>
          </c:extLst>
        </c:ser>
        <c:ser>
          <c:idx val="3"/>
          <c:order val="3"/>
          <c:tx>
            <c:strRef>
              <c:f>'Primer Ingreso'!$B$31</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'Primer Ingreso'!$O$23:$X$23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Ingreso'!$O$31:$X$31</c:f>
              <c:numCache>
                <c:formatCode>#,##0</c:formatCode>
                <c:ptCount val="10"/>
                <c:pt idx="0">
                  <c:v>58</c:v>
                </c:pt>
                <c:pt idx="1">
                  <c:v>91</c:v>
                </c:pt>
                <c:pt idx="2">
                  <c:v>142</c:v>
                </c:pt>
                <c:pt idx="3">
                  <c:v>172</c:v>
                </c:pt>
                <c:pt idx="4">
                  <c:v>209</c:v>
                </c:pt>
                <c:pt idx="5">
                  <c:v>272</c:v>
                </c:pt>
                <c:pt idx="6">
                  <c:v>337</c:v>
                </c:pt>
                <c:pt idx="7">
                  <c:v>385</c:v>
                </c:pt>
                <c:pt idx="8">
                  <c:v>445</c:v>
                </c:pt>
                <c:pt idx="9">
                  <c:v>506</c:v>
                </c:pt>
              </c:numCache>
            </c:numRef>
          </c:yVal>
          <c:smooth val="0"/>
          <c:extLst>
            <c:ext xmlns:c16="http://schemas.microsoft.com/office/drawing/2014/chart" uri="{C3380CC4-5D6E-409C-BE32-E72D297353CC}">
              <c16:uniqueId val="{00000003-43E6-4645-9A2B-680A8591988B}"/>
            </c:ext>
          </c:extLst>
        </c:ser>
        <c:ser>
          <c:idx val="4"/>
          <c:order val="4"/>
          <c:tx>
            <c:strRef>
              <c:f>'Primer Ingreso'!$B$25</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'Primer Ingreso'!$O$23:$X$23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Ingreso'!$O$25:$X$25</c:f>
              <c:numCache>
                <c:formatCode>#,##0</c:formatCode>
                <c:ptCount val="10"/>
                <c:pt idx="6">
                  <c:v>59</c:v>
                </c:pt>
                <c:pt idx="7">
                  <c:v>101</c:v>
                </c:pt>
                <c:pt idx="8">
                  <c:v>153</c:v>
                </c:pt>
                <c:pt idx="9">
                  <c:v>199</c:v>
                </c:pt>
              </c:numCache>
            </c:numRef>
          </c:yVal>
          <c:smooth val="0"/>
          <c:extLst>
            <c:ext xmlns:c16="http://schemas.microsoft.com/office/drawing/2014/chart" uri="{C3380CC4-5D6E-409C-BE32-E72D297353CC}">
              <c16:uniqueId val="{00000000-F5FB-4060-A476-E66B15856B31}"/>
            </c:ext>
          </c:extLst>
        </c:ser>
        <c:ser>
          <c:idx val="5"/>
          <c:order val="5"/>
          <c:tx>
            <c:strRef>
              <c:f>'Primer Ingreso'!$B$28</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'Primer Ingreso'!$O$23:$X$23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Ingreso'!$O$28:$X$28</c:f>
              <c:numCache>
                <c:formatCode>#,##0</c:formatCode>
                <c:ptCount val="10"/>
                <c:pt idx="6">
                  <c:v>31</c:v>
                </c:pt>
                <c:pt idx="7">
                  <c:v>71</c:v>
                </c:pt>
                <c:pt idx="8">
                  <c:v>109</c:v>
                </c:pt>
                <c:pt idx="9">
                  <c:v>149</c:v>
                </c:pt>
              </c:numCache>
            </c:numRef>
          </c:yVal>
          <c:smooth val="0"/>
          <c:extLst>
            <c:ext xmlns:c16="http://schemas.microsoft.com/office/drawing/2014/chart" uri="{C3380CC4-5D6E-409C-BE32-E72D297353CC}">
              <c16:uniqueId val="{00000001-F5FB-4060-A476-E66B15856B31}"/>
            </c:ext>
          </c:extLst>
        </c:ser>
        <c:ser>
          <c:idx val="6"/>
          <c:order val="6"/>
          <c:tx>
            <c:strRef>
              <c:f>'Primer Ingreso'!$B$26</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'Primer Ingreso'!$O$23:$X$23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Ingreso'!$O$26:$X$26</c:f>
              <c:numCache>
                <c:formatCode>#,##0</c:formatCode>
                <c:ptCount val="10"/>
                <c:pt idx="7">
                  <c:v>28</c:v>
                </c:pt>
                <c:pt idx="8">
                  <c:v>79</c:v>
                </c:pt>
                <c:pt idx="9">
                  <c:v>130</c:v>
                </c:pt>
              </c:numCache>
            </c:numRef>
          </c:yVal>
          <c:smooth val="0"/>
          <c:extLst>
            <c:ext xmlns:c16="http://schemas.microsoft.com/office/drawing/2014/chart" uri="{C3380CC4-5D6E-409C-BE32-E72D297353CC}">
              <c16:uniqueId val="{00000000-343C-45D9-87BC-D3E081C6A525}"/>
            </c:ext>
          </c:extLst>
        </c:ser>
        <c:ser>
          <c:idx val="7"/>
          <c:order val="7"/>
          <c:tx>
            <c:strRef>
              <c:f>'Primer Ingreso'!$B$29</c:f>
              <c:strCache>
                <c:ptCount val="1"/>
                <c:pt idx="0">
                  <c:v>CTA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'Primer Ingreso'!$O$23:$X$23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Ingreso'!$O$29:$X$29</c:f>
              <c:numCache>
                <c:formatCode>#,##0</c:formatCode>
                <c:ptCount val="10"/>
                <c:pt idx="7">
                  <c:v>28</c:v>
                </c:pt>
                <c:pt idx="8">
                  <c:v>67</c:v>
                </c:pt>
                <c:pt idx="9">
                  <c:v>107</c:v>
                </c:pt>
              </c:numCache>
            </c:numRef>
          </c:yVal>
          <c:smooth val="0"/>
          <c:extLst>
            <c:ext xmlns:c16="http://schemas.microsoft.com/office/drawing/2014/chart" uri="{C3380CC4-5D6E-409C-BE32-E72D297353CC}">
              <c16:uniqueId val="{00000001-343C-45D9-87BC-D3E081C6A525}"/>
            </c:ext>
          </c:extLst>
        </c:ser>
        <c:ser>
          <c:idx val="8"/>
          <c:order val="8"/>
          <c:tx>
            <c:strRef>
              <c:f>'Primer Ingreso'!$B$32</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'Primer Ingreso'!$O$23:$X$23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Ingreso'!$O$32:$X$32</c:f>
              <c:numCache>
                <c:formatCode>#,##0</c:formatCode>
                <c:ptCount val="10"/>
                <c:pt idx="7">
                  <c:v>57</c:v>
                </c:pt>
                <c:pt idx="8">
                  <c:v>87</c:v>
                </c:pt>
                <c:pt idx="9">
                  <c:v>129</c:v>
                </c:pt>
              </c:numCache>
            </c:numRef>
          </c:yVal>
          <c:smooth val="0"/>
          <c:extLst>
            <c:ext xmlns:c16="http://schemas.microsoft.com/office/drawing/2014/chart" uri="{C3380CC4-5D6E-409C-BE32-E72D297353CC}">
              <c16:uniqueId val="{00000002-343C-45D9-87BC-D3E081C6A525}"/>
            </c:ext>
          </c:extLst>
        </c:ser>
        <c:dLbls>
          <c:showLegendKey val="0"/>
          <c:showVal val="0"/>
          <c:showCatName val="0"/>
          <c:showSerName val="0"/>
          <c:showPercent val="0"/>
          <c:showBubbleSize val="0"/>
        </c:dLbls>
        <c:axId val="-1374516144"/>
        <c:axId val="-1374530832"/>
      </c:scatterChart>
      <c:valAx>
        <c:axId val="-1374516144"/>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30832"/>
        <c:crosses val="autoZero"/>
        <c:crossBetween val="midCat"/>
      </c:valAx>
      <c:valAx>
        <c:axId val="-1374530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4516144"/>
        <c:crosses val="autoZero"/>
        <c:crossBetween val="midCat"/>
      </c:valAx>
      <c:spPr>
        <a:noFill/>
        <a:ln>
          <a:noFill/>
        </a:ln>
        <a:effectLst/>
      </c:spPr>
    </c:plotArea>
    <c:legend>
      <c:legendPos val="b"/>
      <c:layout>
        <c:manualLayout>
          <c:xMode val="edge"/>
          <c:yMode val="edge"/>
          <c:x val="0.10406361594468069"/>
          <c:y val="0.18938051890931604"/>
          <c:w val="0.89593638483587901"/>
          <c:h val="9.9902387256251293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t>
            </a:r>
            <a:r>
              <a:rPr lang="es-MX"/>
              <a:t>acumulada divisiones UAML</a:t>
            </a:r>
          </a:p>
        </c:rich>
      </c:tx>
      <c:layout>
        <c:manualLayout>
          <c:xMode val="edge"/>
          <c:yMode val="edge"/>
          <c:x val="0.13278598152658075"/>
          <c:y val="2.730361188097883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209553117389494"/>
          <c:y val="0.19590450705598059"/>
          <c:w val="0.83482934327247027"/>
          <c:h val="0.67905966123266825"/>
        </c:manualLayout>
      </c:layout>
      <c:scatterChart>
        <c:scatterStyle val="lineMarker"/>
        <c:varyColors val="0"/>
        <c:ser>
          <c:idx val="0"/>
          <c:order val="0"/>
          <c:tx>
            <c:strRef>
              <c:f>'Primer Ingreso'!$B$34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Ingreso'!$O$34:$X$34</c:f>
              <c:numCache>
                <c:formatCode>#,##0</c:formatCode>
                <c:ptCount val="10"/>
                <c:pt idx="0">
                  <c:v>59</c:v>
                </c:pt>
                <c:pt idx="1">
                  <c:v>89</c:v>
                </c:pt>
                <c:pt idx="2">
                  <c:v>141</c:v>
                </c:pt>
                <c:pt idx="3">
                  <c:v>190</c:v>
                </c:pt>
                <c:pt idx="4">
                  <c:v>258</c:v>
                </c:pt>
                <c:pt idx="5">
                  <c:v>310</c:v>
                </c:pt>
                <c:pt idx="6">
                  <c:v>421</c:v>
                </c:pt>
                <c:pt idx="7">
                  <c:v>528</c:v>
                </c:pt>
                <c:pt idx="8">
                  <c:v>674</c:v>
                </c:pt>
                <c:pt idx="9">
                  <c:v>804</c:v>
                </c:pt>
              </c:numCache>
            </c:numRef>
          </c:yVal>
          <c:smooth val="0"/>
          <c:extLst>
            <c:ext xmlns:c16="http://schemas.microsoft.com/office/drawing/2014/chart" uri="{C3380CC4-5D6E-409C-BE32-E72D297353CC}">
              <c16:uniqueId val="{00000000-F503-41B2-8A1B-535DF3D67D78}"/>
            </c:ext>
          </c:extLst>
        </c:ser>
        <c:ser>
          <c:idx val="1"/>
          <c:order val="1"/>
          <c:tx>
            <c:strRef>
              <c:f>'Primer Ingreso'!$B$35</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Ingreso'!$O$35:$X$35</c:f>
              <c:numCache>
                <c:formatCode>#,##0</c:formatCode>
                <c:ptCount val="10"/>
                <c:pt idx="0">
                  <c:v>56</c:v>
                </c:pt>
                <c:pt idx="1">
                  <c:v>82</c:v>
                </c:pt>
                <c:pt idx="2">
                  <c:v>137</c:v>
                </c:pt>
                <c:pt idx="3">
                  <c:v>184</c:v>
                </c:pt>
                <c:pt idx="4">
                  <c:v>262</c:v>
                </c:pt>
                <c:pt idx="5">
                  <c:v>343</c:v>
                </c:pt>
                <c:pt idx="6">
                  <c:v>438</c:v>
                </c:pt>
                <c:pt idx="7">
                  <c:v>540</c:v>
                </c:pt>
                <c:pt idx="8">
                  <c:v>655</c:v>
                </c:pt>
                <c:pt idx="9">
                  <c:v>773</c:v>
                </c:pt>
              </c:numCache>
            </c:numRef>
          </c:yVal>
          <c:smooth val="0"/>
          <c:extLst>
            <c:ext xmlns:c16="http://schemas.microsoft.com/office/drawing/2014/chart" uri="{C3380CC4-5D6E-409C-BE32-E72D297353CC}">
              <c16:uniqueId val="{00000001-F503-41B2-8A1B-535DF3D67D78}"/>
            </c:ext>
          </c:extLst>
        </c:ser>
        <c:ser>
          <c:idx val="2"/>
          <c:order val="2"/>
          <c:tx>
            <c:strRef>
              <c:f>'Primer Ingreso'!$B$36</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Ingreso'!$O$36:$X$36</c:f>
              <c:numCache>
                <c:formatCode>#,##0</c:formatCode>
                <c:ptCount val="10"/>
                <c:pt idx="0">
                  <c:v>58</c:v>
                </c:pt>
                <c:pt idx="1">
                  <c:v>91</c:v>
                </c:pt>
                <c:pt idx="2">
                  <c:v>160</c:v>
                </c:pt>
                <c:pt idx="3">
                  <c:v>208</c:v>
                </c:pt>
                <c:pt idx="4">
                  <c:v>263</c:v>
                </c:pt>
                <c:pt idx="5">
                  <c:v>353</c:v>
                </c:pt>
                <c:pt idx="6">
                  <c:v>449</c:v>
                </c:pt>
                <c:pt idx="7">
                  <c:v>583</c:v>
                </c:pt>
                <c:pt idx="8">
                  <c:v>703</c:v>
                </c:pt>
                <c:pt idx="9">
                  <c:v>837</c:v>
                </c:pt>
              </c:numCache>
            </c:numRef>
          </c:yVal>
          <c:smooth val="0"/>
          <c:extLst>
            <c:ext xmlns:c16="http://schemas.microsoft.com/office/drawing/2014/chart" uri="{C3380CC4-5D6E-409C-BE32-E72D297353CC}">
              <c16:uniqueId val="{00000002-F503-41B2-8A1B-535DF3D67D78}"/>
            </c:ext>
          </c:extLst>
        </c:ser>
        <c:dLbls>
          <c:showLegendKey val="0"/>
          <c:showVal val="0"/>
          <c:showCatName val="0"/>
          <c:showSerName val="0"/>
          <c:showPercent val="0"/>
          <c:showBubbleSize val="0"/>
        </c:dLbls>
        <c:axId val="-1370798576"/>
        <c:axId val="-1370801840"/>
      </c:scatterChart>
      <c:valAx>
        <c:axId val="-1370798576"/>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801840"/>
        <c:crosses val="autoZero"/>
        <c:crossBetween val="midCat"/>
      </c:valAx>
      <c:valAx>
        <c:axId val="-1370801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8576"/>
        <c:crosses val="autoZero"/>
        <c:crossBetween val="midCat"/>
      </c:valAx>
      <c:spPr>
        <a:noFill/>
        <a:ln>
          <a:noFill/>
        </a:ln>
        <a:effectLst/>
      </c:spPr>
    </c:plotArea>
    <c:legend>
      <c:legendPos val="b"/>
      <c:layout>
        <c:manualLayout>
          <c:xMode val="edge"/>
          <c:yMode val="edge"/>
          <c:x val="9.7242551956491549E-2"/>
          <c:y val="0.2040089235293949"/>
          <c:w val="0.40487872875367514"/>
          <c:h val="8.57114419832382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acumulado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28612821612891"/>
          <c:y val="0.19590450705598059"/>
          <c:w val="0.80831205283347429"/>
          <c:h val="0.67905966123266825"/>
        </c:manualLayout>
      </c:layout>
      <c:scatterChart>
        <c:scatterStyle val="lineMarker"/>
        <c:varyColors val="0"/>
        <c:ser>
          <c:idx val="0"/>
          <c:order val="0"/>
          <c:tx>
            <c:strRef>
              <c:f>'Primer Ingreso'!$B$37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'Primer Ingreso'!$O$23:$X$23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Ingreso'!$O$37:$X$37</c:f>
              <c:numCache>
                <c:formatCode>#,##0</c:formatCode>
                <c:ptCount val="10"/>
                <c:pt idx="0">
                  <c:v>173</c:v>
                </c:pt>
                <c:pt idx="1">
                  <c:v>262</c:v>
                </c:pt>
                <c:pt idx="2">
                  <c:v>438</c:v>
                </c:pt>
                <c:pt idx="3">
                  <c:v>582</c:v>
                </c:pt>
                <c:pt idx="4">
                  <c:v>783</c:v>
                </c:pt>
                <c:pt idx="5">
                  <c:v>1006</c:v>
                </c:pt>
                <c:pt idx="6">
                  <c:v>1308</c:v>
                </c:pt>
                <c:pt idx="7">
                  <c:v>1651</c:v>
                </c:pt>
                <c:pt idx="8">
                  <c:v>2032</c:v>
                </c:pt>
                <c:pt idx="9">
                  <c:v>2414</c:v>
                </c:pt>
              </c:numCache>
            </c:numRef>
          </c:yVal>
          <c:smooth val="0"/>
          <c:extLst>
            <c:ext xmlns:c16="http://schemas.microsoft.com/office/drawing/2014/chart" uri="{C3380CC4-5D6E-409C-BE32-E72D297353CC}">
              <c16:uniqueId val="{00000000-BB94-4C65-8588-11EE4C0AE52B}"/>
            </c:ext>
          </c:extLst>
        </c:ser>
        <c:dLbls>
          <c:showLegendKey val="0"/>
          <c:showVal val="0"/>
          <c:showCatName val="0"/>
          <c:showSerName val="0"/>
          <c:showPercent val="0"/>
          <c:showBubbleSize val="0"/>
        </c:dLbls>
        <c:axId val="-1370802928"/>
        <c:axId val="-1370792048"/>
      </c:scatterChart>
      <c:valAx>
        <c:axId val="-1370802928"/>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2048"/>
        <c:crosses val="autoZero"/>
        <c:crossBetween val="midCat"/>
      </c:valAx>
      <c:valAx>
        <c:axId val="-1370792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8029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PRIMER INGRESO ANUAL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'Primer Ingreso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 por sexo'!$V$5:$AE$5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 por sexo'!$V$6:$AE$6</c:f>
              <c:numCache>
                <c:formatCode>0%</c:formatCode>
                <c:ptCount val="10"/>
                <c:pt idx="0">
                  <c:v>0.33898305084745761</c:v>
                </c:pt>
                <c:pt idx="1">
                  <c:v>0.46666666666666667</c:v>
                </c:pt>
                <c:pt idx="2">
                  <c:v>0.40384615384615385</c:v>
                </c:pt>
                <c:pt idx="3">
                  <c:v>0.46938775510204084</c:v>
                </c:pt>
                <c:pt idx="4">
                  <c:v>0.45588235294117646</c:v>
                </c:pt>
                <c:pt idx="5">
                  <c:v>0.19230769230769232</c:v>
                </c:pt>
                <c:pt idx="6">
                  <c:v>0.38738738738738737</c:v>
                </c:pt>
                <c:pt idx="7">
                  <c:v>0.26168224299065418</c:v>
                </c:pt>
                <c:pt idx="8">
                  <c:v>0.29452054794520549</c:v>
                </c:pt>
                <c:pt idx="9">
                  <c:v>0.31538461538461537</c:v>
                </c:pt>
              </c:numCache>
            </c:numRef>
          </c:yVal>
          <c:smooth val="0"/>
          <c:extLst>
            <c:ext xmlns:c16="http://schemas.microsoft.com/office/drawing/2014/chart" uri="{C3380CC4-5D6E-409C-BE32-E72D297353CC}">
              <c16:uniqueId val="{00000000-8691-463E-A755-1D97E4A7B9FC}"/>
            </c:ext>
          </c:extLst>
        </c:ser>
        <c:ser>
          <c:idx val="1"/>
          <c:order val="1"/>
          <c:tx>
            <c:strRef>
              <c:f>'Primer Ingreso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 por sexo'!$V$5:$AE$5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 por sexo'!$V$7:$AE$7</c:f>
              <c:numCache>
                <c:formatCode>0%</c:formatCode>
                <c:ptCount val="10"/>
                <c:pt idx="0">
                  <c:v>0.6964285714285714</c:v>
                </c:pt>
                <c:pt idx="1">
                  <c:v>0.57692307692307687</c:v>
                </c:pt>
                <c:pt idx="2">
                  <c:v>0.72727272727272729</c:v>
                </c:pt>
                <c:pt idx="3">
                  <c:v>0.63829787234042556</c:v>
                </c:pt>
                <c:pt idx="4">
                  <c:v>0.69230769230769229</c:v>
                </c:pt>
                <c:pt idx="5">
                  <c:v>0.62962962962962965</c:v>
                </c:pt>
                <c:pt idx="6">
                  <c:v>0.70526315789473681</c:v>
                </c:pt>
                <c:pt idx="7">
                  <c:v>0.75490196078431371</c:v>
                </c:pt>
                <c:pt idx="8">
                  <c:v>0.66956521739130437</c:v>
                </c:pt>
                <c:pt idx="9">
                  <c:v>0.79661016949152541</c:v>
                </c:pt>
              </c:numCache>
            </c:numRef>
          </c:yVal>
          <c:smooth val="0"/>
          <c:extLst>
            <c:ext xmlns:c16="http://schemas.microsoft.com/office/drawing/2014/chart" uri="{C3380CC4-5D6E-409C-BE32-E72D297353CC}">
              <c16:uniqueId val="{00000001-8691-463E-A755-1D97E4A7B9FC}"/>
            </c:ext>
          </c:extLst>
        </c:ser>
        <c:ser>
          <c:idx val="2"/>
          <c:order val="2"/>
          <c:tx>
            <c:strRef>
              <c:f>'Primer Ingreso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 por sexo'!$V$5:$AE$5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 por sexo'!$V$8:$AE$8</c:f>
              <c:numCache>
                <c:formatCode>0%</c:formatCode>
                <c:ptCount val="10"/>
                <c:pt idx="0">
                  <c:v>0.60344827586206895</c:v>
                </c:pt>
                <c:pt idx="1">
                  <c:v>0.45454545454545453</c:v>
                </c:pt>
                <c:pt idx="2">
                  <c:v>0.52173913043478259</c:v>
                </c:pt>
                <c:pt idx="3">
                  <c:v>0.5</c:v>
                </c:pt>
                <c:pt idx="4">
                  <c:v>0.6</c:v>
                </c:pt>
                <c:pt idx="5">
                  <c:v>0.62222222222222223</c:v>
                </c:pt>
                <c:pt idx="6">
                  <c:v>0.52083333333333337</c:v>
                </c:pt>
                <c:pt idx="7">
                  <c:v>0.52985074626865669</c:v>
                </c:pt>
                <c:pt idx="8">
                  <c:v>0.49166666666666664</c:v>
                </c:pt>
                <c:pt idx="9">
                  <c:v>0.61194029850746268</c:v>
                </c:pt>
              </c:numCache>
            </c:numRef>
          </c:yVal>
          <c:smooth val="0"/>
          <c:extLst>
            <c:ext xmlns:c16="http://schemas.microsoft.com/office/drawing/2014/chart" uri="{C3380CC4-5D6E-409C-BE32-E72D297353CC}">
              <c16:uniqueId val="{00000002-8691-463E-A755-1D97E4A7B9FC}"/>
            </c:ext>
          </c:extLst>
        </c:ser>
        <c:ser>
          <c:idx val="3"/>
          <c:order val="3"/>
          <c:tx>
            <c:strRef>
              <c:f>'Primer Ingreso por sexo'!$A$9</c:f>
              <c:strCache>
                <c:ptCount val="1"/>
                <c:pt idx="0">
                  <c:v>UAML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'Primer Ingreso por sexo'!$V$5:$AE$5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 por sexo'!$V$9:$AE$9</c:f>
              <c:numCache>
                <c:formatCode>0%</c:formatCode>
                <c:ptCount val="10"/>
                <c:pt idx="0">
                  <c:v>0.54335260115606931</c:v>
                </c:pt>
                <c:pt idx="1">
                  <c:v>0.4943820224719101</c:v>
                </c:pt>
                <c:pt idx="2">
                  <c:v>0.55113636363636365</c:v>
                </c:pt>
                <c:pt idx="3">
                  <c:v>0.53472222222222221</c:v>
                </c:pt>
                <c:pt idx="4">
                  <c:v>0.58706467661691542</c:v>
                </c:pt>
                <c:pt idx="5">
                  <c:v>0.5246636771300448</c:v>
                </c:pt>
                <c:pt idx="6">
                  <c:v>0.5298013245033113</c:v>
                </c:pt>
                <c:pt idx="7">
                  <c:v>0.51311953352769679</c:v>
                </c:pt>
                <c:pt idx="8">
                  <c:v>0.46981627296587924</c:v>
                </c:pt>
                <c:pt idx="9">
                  <c:v>0.56806282722513091</c:v>
                </c:pt>
              </c:numCache>
            </c:numRef>
          </c:yVal>
          <c:smooth val="0"/>
          <c:extLst>
            <c:ext xmlns:c16="http://schemas.microsoft.com/office/drawing/2014/chart" uri="{C3380CC4-5D6E-409C-BE32-E72D297353CC}">
              <c16:uniqueId val="{00000000-4D8D-4D6A-BCAC-311003B22F59}"/>
            </c:ext>
          </c:extLst>
        </c:ser>
        <c:dLbls>
          <c:showLegendKey val="0"/>
          <c:showVal val="0"/>
          <c:showCatName val="0"/>
          <c:showSerName val="0"/>
          <c:showPercent val="0"/>
          <c:showBubbleSize val="0"/>
        </c:dLbls>
        <c:axId val="-1370792592"/>
        <c:axId val="-1370791504"/>
      </c:scatterChart>
      <c:valAx>
        <c:axId val="-1370792592"/>
        <c:scaling>
          <c:orientation val="minMax"/>
          <c:max val="2020"/>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70791504"/>
        <c:crosses val="autoZero"/>
        <c:crossBetween val="midCat"/>
      </c:valAx>
      <c:valAx>
        <c:axId val="-1370791504"/>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707925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s-MX"/>
              <a:t>1er INGRESO ACUMULADO (MUJERES/TOTAL)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scatterChart>
        <c:scatterStyle val="lineMarker"/>
        <c:varyColors val="0"/>
        <c:ser>
          <c:idx val="0"/>
          <c:order val="0"/>
          <c:tx>
            <c:strRef>
              <c:f>'Primer Ingreso por sexo'!$A$6</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'Primer Ingreso por sexo'!$AZ$5:$BI$5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 por sexo'!$AZ$6:$BI$6</c:f>
              <c:numCache>
                <c:formatCode>0%</c:formatCode>
                <c:ptCount val="10"/>
                <c:pt idx="0">
                  <c:v>0.33898305084745761</c:v>
                </c:pt>
                <c:pt idx="1">
                  <c:v>0.38202247191011235</c:v>
                </c:pt>
                <c:pt idx="2">
                  <c:v>0.39007092198581561</c:v>
                </c:pt>
                <c:pt idx="3">
                  <c:v>0.41052631578947368</c:v>
                </c:pt>
                <c:pt idx="4">
                  <c:v>0.42248062015503873</c:v>
                </c:pt>
                <c:pt idx="5">
                  <c:v>0.38387096774193546</c:v>
                </c:pt>
                <c:pt idx="6">
                  <c:v>0.38479809976247031</c:v>
                </c:pt>
                <c:pt idx="7">
                  <c:v>0.35984848484848486</c:v>
                </c:pt>
                <c:pt idx="8">
                  <c:v>0.3456973293768546</c:v>
                </c:pt>
                <c:pt idx="9">
                  <c:v>0.34079601990049752</c:v>
                </c:pt>
              </c:numCache>
            </c:numRef>
          </c:yVal>
          <c:smooth val="0"/>
          <c:extLst>
            <c:ext xmlns:c16="http://schemas.microsoft.com/office/drawing/2014/chart" uri="{C3380CC4-5D6E-409C-BE32-E72D297353CC}">
              <c16:uniqueId val="{00000000-A14F-46FF-8B2F-191559F8406B}"/>
            </c:ext>
          </c:extLst>
        </c:ser>
        <c:ser>
          <c:idx val="1"/>
          <c:order val="1"/>
          <c:tx>
            <c:strRef>
              <c:f>'Primer Ingreso por sexo'!$A$7</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'Primer Ingreso por sexo'!$AZ$5:$BI$5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 por sexo'!$AZ$7:$BI$7</c:f>
              <c:numCache>
                <c:formatCode>0%</c:formatCode>
                <c:ptCount val="10"/>
                <c:pt idx="0">
                  <c:v>0.6964285714285714</c:v>
                </c:pt>
                <c:pt idx="1">
                  <c:v>0.65853658536585369</c:v>
                </c:pt>
                <c:pt idx="2">
                  <c:v>0.68613138686131392</c:v>
                </c:pt>
                <c:pt idx="3">
                  <c:v>0.67391304347826086</c:v>
                </c:pt>
                <c:pt idx="4">
                  <c:v>0.67938931297709926</c:v>
                </c:pt>
                <c:pt idx="5">
                  <c:v>0.66763848396501457</c:v>
                </c:pt>
                <c:pt idx="6">
                  <c:v>0.67579908675799083</c:v>
                </c:pt>
                <c:pt idx="7">
                  <c:v>0.69074074074074077</c:v>
                </c:pt>
                <c:pt idx="8">
                  <c:v>0.68702290076335881</c:v>
                </c:pt>
                <c:pt idx="9">
                  <c:v>0.70375161707632605</c:v>
                </c:pt>
              </c:numCache>
            </c:numRef>
          </c:yVal>
          <c:smooth val="0"/>
          <c:extLst>
            <c:ext xmlns:c16="http://schemas.microsoft.com/office/drawing/2014/chart" uri="{C3380CC4-5D6E-409C-BE32-E72D297353CC}">
              <c16:uniqueId val="{00000001-A14F-46FF-8B2F-191559F8406B}"/>
            </c:ext>
          </c:extLst>
        </c:ser>
        <c:ser>
          <c:idx val="2"/>
          <c:order val="2"/>
          <c:tx>
            <c:strRef>
              <c:f>'Primer Ingreso por sexo'!$A$8</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'Primer Ingreso por sexo'!$AZ$5:$BI$5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 por sexo'!$AZ$8:$BI$8</c:f>
              <c:numCache>
                <c:formatCode>0%</c:formatCode>
                <c:ptCount val="10"/>
                <c:pt idx="0">
                  <c:v>0.60344827586206895</c:v>
                </c:pt>
                <c:pt idx="1">
                  <c:v>0.5494505494505495</c:v>
                </c:pt>
                <c:pt idx="2">
                  <c:v>0.53749999999999998</c:v>
                </c:pt>
                <c:pt idx="3">
                  <c:v>0.52884615384615385</c:v>
                </c:pt>
                <c:pt idx="4">
                  <c:v>0.54372623574144485</c:v>
                </c:pt>
                <c:pt idx="5">
                  <c:v>0.5637393767705382</c:v>
                </c:pt>
                <c:pt idx="6">
                  <c:v>0.55456570155902007</c:v>
                </c:pt>
                <c:pt idx="7">
                  <c:v>0.548885077186964</c:v>
                </c:pt>
                <c:pt idx="8">
                  <c:v>0.53911806543385488</c:v>
                </c:pt>
                <c:pt idx="9">
                  <c:v>0.5507765830346476</c:v>
                </c:pt>
              </c:numCache>
            </c:numRef>
          </c:yVal>
          <c:smooth val="0"/>
          <c:extLst>
            <c:ext xmlns:c16="http://schemas.microsoft.com/office/drawing/2014/chart" uri="{C3380CC4-5D6E-409C-BE32-E72D297353CC}">
              <c16:uniqueId val="{00000002-A14F-46FF-8B2F-191559F8406B}"/>
            </c:ext>
          </c:extLst>
        </c:ser>
        <c:ser>
          <c:idx val="3"/>
          <c:order val="3"/>
          <c:tx>
            <c:strRef>
              <c:f>'Primer Ingreso por sexo'!$A$9</c:f>
              <c:strCache>
                <c:ptCount val="1"/>
                <c:pt idx="0">
                  <c:v>UAML</c:v>
                </c:pt>
              </c:strCache>
            </c:strRef>
          </c:tx>
          <c:spPr>
            <a:ln w="28575" cap="rnd">
              <a:solidFill>
                <a:schemeClr val="tx1"/>
              </a:solidFill>
              <a:round/>
            </a:ln>
            <a:effectLst/>
          </c:spPr>
          <c:marker>
            <c:symbol val="circle"/>
            <c:size val="5"/>
            <c:spPr>
              <a:solidFill>
                <a:schemeClr val="accent4"/>
              </a:solidFill>
              <a:ln w="9525">
                <a:solidFill>
                  <a:schemeClr val="accent4"/>
                </a:solidFill>
              </a:ln>
              <a:effectLst/>
            </c:spPr>
          </c:marker>
          <c:xVal>
            <c:numRef>
              <c:f>'Primer Ingreso por sexo'!$AZ$5:$BI$5</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'Primer Ingreso por sexo'!$AZ$9:$BI$9</c:f>
              <c:numCache>
                <c:formatCode>0%</c:formatCode>
                <c:ptCount val="10"/>
                <c:pt idx="0">
                  <c:v>0.54335260115606931</c:v>
                </c:pt>
                <c:pt idx="1">
                  <c:v>0.52671755725190839</c:v>
                </c:pt>
                <c:pt idx="2">
                  <c:v>0.5365296803652968</c:v>
                </c:pt>
                <c:pt idx="3">
                  <c:v>0.53608247422680411</c:v>
                </c:pt>
                <c:pt idx="4">
                  <c:v>0.54916985951468711</c:v>
                </c:pt>
                <c:pt idx="5">
                  <c:v>0.5437375745526839</c:v>
                </c:pt>
                <c:pt idx="6">
                  <c:v>0.54051987767584098</c:v>
                </c:pt>
                <c:pt idx="7">
                  <c:v>0.53482737734706243</c:v>
                </c:pt>
                <c:pt idx="8">
                  <c:v>0.52263779527559051</c:v>
                </c:pt>
                <c:pt idx="9">
                  <c:v>0.5298260149130074</c:v>
                </c:pt>
              </c:numCache>
            </c:numRef>
          </c:yVal>
          <c:smooth val="0"/>
          <c:extLst>
            <c:ext xmlns:c16="http://schemas.microsoft.com/office/drawing/2014/chart" uri="{C3380CC4-5D6E-409C-BE32-E72D297353CC}">
              <c16:uniqueId val="{00000003-A14F-46FF-8B2F-191559F8406B}"/>
            </c:ext>
          </c:extLst>
        </c:ser>
        <c:dLbls>
          <c:showLegendKey val="0"/>
          <c:showVal val="0"/>
          <c:showCatName val="0"/>
          <c:showSerName val="0"/>
          <c:showPercent val="0"/>
          <c:showBubbleSize val="0"/>
        </c:dLbls>
        <c:axId val="-1370790960"/>
        <c:axId val="-1370790416"/>
      </c:scatterChart>
      <c:valAx>
        <c:axId val="-1370790960"/>
        <c:scaling>
          <c:orientation val="minMax"/>
          <c:max val="2020"/>
          <c:min val="2011"/>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70790416"/>
        <c:crosses val="autoZero"/>
        <c:crossBetween val="midCat"/>
      </c:valAx>
      <c:valAx>
        <c:axId val="-1370790416"/>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crossAx val="-1370790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Primer Ingreso'!$B$24</c:f>
              <c:strCache>
                <c:ptCount val="1"/>
                <c:pt idx="0">
                  <c:v>IRH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Primer Ingreso'!$C$24:$L$24</c:f>
              <c:numCache>
                <c:formatCode>0%</c:formatCode>
                <c:ptCount val="10"/>
                <c:pt idx="0">
                  <c:v>1</c:v>
                </c:pt>
                <c:pt idx="1">
                  <c:v>0.90909090909090906</c:v>
                </c:pt>
                <c:pt idx="2">
                  <c:v>1.0833333333333333</c:v>
                </c:pt>
                <c:pt idx="3">
                  <c:v>0.85964912280701755</c:v>
                </c:pt>
                <c:pt idx="4">
                  <c:v>0.86075949367088611</c:v>
                </c:pt>
                <c:pt idx="5">
                  <c:v>0.82539682539682535</c:v>
                </c:pt>
                <c:pt idx="6">
                  <c:v>0.82539682539682535</c:v>
                </c:pt>
                <c:pt idx="7">
                  <c:v>0.74</c:v>
                </c:pt>
                <c:pt idx="8">
                  <c:v>0.7678571428571429</c:v>
                </c:pt>
                <c:pt idx="9">
                  <c:v>0.76744186046511631</c:v>
                </c:pt>
              </c:numCache>
            </c:numRef>
          </c:yVal>
          <c:smooth val="0"/>
          <c:extLst>
            <c:ext xmlns:c16="http://schemas.microsoft.com/office/drawing/2014/chart" uri="{C3380CC4-5D6E-409C-BE32-E72D297353CC}">
              <c16:uniqueId val="{00000000-B919-41AD-A6BA-55D646CDB215}"/>
            </c:ext>
          </c:extLst>
        </c:ser>
        <c:ser>
          <c:idx val="1"/>
          <c:order val="1"/>
          <c:tx>
            <c:strRef>
              <c:f>'% Primer Ingreso'!$B$27</c:f>
              <c:strCache>
                <c:ptCount val="1"/>
                <c:pt idx="0">
                  <c:v>BA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Primer Ingreso'!$C$27:$L$27</c:f>
              <c:numCache>
                <c:formatCode>0%</c:formatCode>
                <c:ptCount val="10"/>
                <c:pt idx="0">
                  <c:v>0.83582089552238803</c:v>
                </c:pt>
                <c:pt idx="1">
                  <c:v>0.66666666666666663</c:v>
                </c:pt>
                <c:pt idx="2">
                  <c:v>0.7432432432432432</c:v>
                </c:pt>
                <c:pt idx="3">
                  <c:v>0.71212121212121215</c:v>
                </c:pt>
                <c:pt idx="4">
                  <c:v>0.91764705882352937</c:v>
                </c:pt>
                <c:pt idx="5">
                  <c:v>0.81</c:v>
                </c:pt>
                <c:pt idx="6">
                  <c:v>0.86486486486486491</c:v>
                </c:pt>
                <c:pt idx="7">
                  <c:v>0.65384615384615385</c:v>
                </c:pt>
                <c:pt idx="8">
                  <c:v>0.77551020408163263</c:v>
                </c:pt>
                <c:pt idx="9">
                  <c:v>0.70370370370370372</c:v>
                </c:pt>
              </c:numCache>
            </c:numRef>
          </c:yVal>
          <c:smooth val="0"/>
          <c:extLst>
            <c:ext xmlns:c16="http://schemas.microsoft.com/office/drawing/2014/chart" uri="{C3380CC4-5D6E-409C-BE32-E72D297353CC}">
              <c16:uniqueId val="{00000001-B919-41AD-A6BA-55D646CDB215}"/>
            </c:ext>
          </c:extLst>
        </c:ser>
        <c:ser>
          <c:idx val="2"/>
          <c:order val="2"/>
          <c:tx>
            <c:strRef>
              <c:f>'% Primer Ingreso'!$B$30</c:f>
              <c:strCache>
                <c:ptCount val="1"/>
                <c:pt idx="0">
                  <c:v>ACD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Primer Ingreso'!$C$30:$L$30</c:f>
              <c:numCache>
                <c:formatCode>0%</c:formatCode>
                <c:ptCount val="10"/>
                <c:pt idx="2">
                  <c:v>0.81818181818181823</c:v>
                </c:pt>
                <c:pt idx="3">
                  <c:v>0.72</c:v>
                </c:pt>
                <c:pt idx="4">
                  <c:v>0.6428571428571429</c:v>
                </c:pt>
                <c:pt idx="5">
                  <c:v>0.72972972972972971</c:v>
                </c:pt>
                <c:pt idx="6">
                  <c:v>0.67391304347826086</c:v>
                </c:pt>
                <c:pt idx="7">
                  <c:v>0.78378378378378377</c:v>
                </c:pt>
                <c:pt idx="8">
                  <c:v>0.88235294117647056</c:v>
                </c:pt>
                <c:pt idx="9">
                  <c:v>0.83783783783783783</c:v>
                </c:pt>
              </c:numCache>
            </c:numRef>
          </c:yVal>
          <c:smooth val="0"/>
          <c:extLst>
            <c:ext xmlns:c16="http://schemas.microsoft.com/office/drawing/2014/chart" uri="{C3380CC4-5D6E-409C-BE32-E72D297353CC}">
              <c16:uniqueId val="{00000002-B919-41AD-A6BA-55D646CDB215}"/>
            </c:ext>
          </c:extLst>
        </c:ser>
        <c:ser>
          <c:idx val="3"/>
          <c:order val="3"/>
          <c:tx>
            <c:strRef>
              <c:f>'% Primer Ingreso'!$B$31</c:f>
              <c:strCache>
                <c:ptCount val="1"/>
                <c:pt idx="0">
                  <c:v>PP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 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Primer Ingreso'!$C$31:$L$31</c:f>
              <c:numCache>
                <c:formatCode>0%</c:formatCode>
                <c:ptCount val="10"/>
                <c:pt idx="0">
                  <c:v>0.71604938271604934</c:v>
                </c:pt>
                <c:pt idx="1">
                  <c:v>0.89189189189189189</c:v>
                </c:pt>
                <c:pt idx="2">
                  <c:v>0.76119402985074625</c:v>
                </c:pt>
                <c:pt idx="3">
                  <c:v>0.73170731707317072</c:v>
                </c:pt>
                <c:pt idx="4">
                  <c:v>0.74</c:v>
                </c:pt>
                <c:pt idx="5">
                  <c:v>0.80769230769230771</c:v>
                </c:pt>
                <c:pt idx="6">
                  <c:v>0.82278481012658233</c:v>
                </c:pt>
                <c:pt idx="7">
                  <c:v>0.81355932203389836</c:v>
                </c:pt>
                <c:pt idx="8">
                  <c:v>0.89552238805970152</c:v>
                </c:pt>
                <c:pt idx="9">
                  <c:v>0.84722222222222221</c:v>
                </c:pt>
              </c:numCache>
            </c:numRef>
          </c:yVal>
          <c:smooth val="0"/>
          <c:extLst>
            <c:ext xmlns:c16="http://schemas.microsoft.com/office/drawing/2014/chart" uri="{C3380CC4-5D6E-409C-BE32-E72D297353CC}">
              <c16:uniqueId val="{00000003-B919-41AD-A6BA-55D646CDB215}"/>
            </c:ext>
          </c:extLst>
        </c:ser>
        <c:ser>
          <c:idx val="4"/>
          <c:order val="4"/>
          <c:tx>
            <c:strRef>
              <c:f>'% Primer Ingreso'!$B$25</c:f>
              <c:strCache>
                <c:ptCount val="1"/>
                <c:pt idx="0">
                  <c:v>ICT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 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Primer Ingreso'!$C$25:$L$25</c:f>
              <c:numCache>
                <c:formatCode>0%</c:formatCode>
                <c:ptCount val="10"/>
                <c:pt idx="6">
                  <c:v>0.77631578947368418</c:v>
                </c:pt>
                <c:pt idx="7">
                  <c:v>0.64615384615384619</c:v>
                </c:pt>
                <c:pt idx="8">
                  <c:v>0.72222222222222221</c:v>
                </c:pt>
                <c:pt idx="9">
                  <c:v>0.85185185185185186</c:v>
                </c:pt>
              </c:numCache>
            </c:numRef>
          </c:yVal>
          <c:smooth val="0"/>
          <c:extLst>
            <c:ext xmlns:c16="http://schemas.microsoft.com/office/drawing/2014/chart" uri="{C3380CC4-5D6E-409C-BE32-E72D297353CC}">
              <c16:uniqueId val="{00000000-876D-4A88-B669-A14569F0B615}"/>
            </c:ext>
          </c:extLst>
        </c:ser>
        <c:ser>
          <c:idx val="5"/>
          <c:order val="5"/>
          <c:tx>
            <c:strRef>
              <c:f>'% Primer Ingreso'!$B$28</c:f>
              <c:strCache>
                <c:ptCount val="1"/>
                <c:pt idx="0">
                  <c:v>PB</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xVal>
            <c:numRef>
              <c:f>'% 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Primer Ingreso'!$C$28:$L$28</c:f>
              <c:numCache>
                <c:formatCode>0%</c:formatCode>
                <c:ptCount val="10"/>
                <c:pt idx="6">
                  <c:v>0.79487179487179482</c:v>
                </c:pt>
                <c:pt idx="7">
                  <c:v>0.76923076923076927</c:v>
                </c:pt>
                <c:pt idx="8">
                  <c:v>0.82608695652173914</c:v>
                </c:pt>
                <c:pt idx="9">
                  <c:v>0.81632653061224492</c:v>
                </c:pt>
              </c:numCache>
            </c:numRef>
          </c:yVal>
          <c:smooth val="0"/>
          <c:extLst>
            <c:ext xmlns:c16="http://schemas.microsoft.com/office/drawing/2014/chart" uri="{C3380CC4-5D6E-409C-BE32-E72D297353CC}">
              <c16:uniqueId val="{00000001-876D-4A88-B669-A14569F0B615}"/>
            </c:ext>
          </c:extLst>
        </c:ser>
        <c:ser>
          <c:idx val="6"/>
          <c:order val="6"/>
          <c:tx>
            <c:strRef>
              <c:f>'% Primer Ingreso'!$B$26</c:f>
              <c:strCache>
                <c:ptCount val="1"/>
                <c:pt idx="0">
                  <c:v>ISMI</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 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Primer Ingreso'!$C$26:$L$26</c:f>
              <c:numCache>
                <c:formatCode>0%</c:formatCode>
                <c:ptCount val="10"/>
                <c:pt idx="7">
                  <c:v>0.65116279069767447</c:v>
                </c:pt>
                <c:pt idx="8">
                  <c:v>0.76119402985074625</c:v>
                </c:pt>
                <c:pt idx="9">
                  <c:v>0.73913043478260865</c:v>
                </c:pt>
              </c:numCache>
            </c:numRef>
          </c:yVal>
          <c:smooth val="0"/>
          <c:extLst>
            <c:ext xmlns:c16="http://schemas.microsoft.com/office/drawing/2014/chart" uri="{C3380CC4-5D6E-409C-BE32-E72D297353CC}">
              <c16:uniqueId val="{00000000-116F-48E1-99C3-8ED1F9121F65}"/>
            </c:ext>
          </c:extLst>
        </c:ser>
        <c:ser>
          <c:idx val="7"/>
          <c:order val="7"/>
          <c:tx>
            <c:strRef>
              <c:f>'% Primer Ingreso'!$B$29</c:f>
              <c:strCache>
                <c:ptCount val="1"/>
                <c:pt idx="0">
                  <c:v>CTA</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 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Primer Ingreso'!$C$29:$L$29</c:f>
              <c:numCache>
                <c:formatCode>0%</c:formatCode>
                <c:ptCount val="10"/>
                <c:pt idx="7">
                  <c:v>0.875</c:v>
                </c:pt>
                <c:pt idx="8">
                  <c:v>0.8666666666666667</c:v>
                </c:pt>
                <c:pt idx="9">
                  <c:v>0.81632653061224492</c:v>
                </c:pt>
              </c:numCache>
            </c:numRef>
          </c:yVal>
          <c:smooth val="0"/>
          <c:extLst>
            <c:ext xmlns:c16="http://schemas.microsoft.com/office/drawing/2014/chart" uri="{C3380CC4-5D6E-409C-BE32-E72D297353CC}">
              <c16:uniqueId val="{00000001-116F-48E1-99C3-8ED1F9121F65}"/>
            </c:ext>
          </c:extLst>
        </c:ser>
        <c:ser>
          <c:idx val="8"/>
          <c:order val="8"/>
          <c:tx>
            <c:strRef>
              <c:f>'% Primer Ingreso'!$B$32</c:f>
              <c:strCache>
                <c:ptCount val="1"/>
                <c:pt idx="0">
                  <c:v>ETD</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 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Primer Ingreso'!$C$32:$L$32</c:f>
              <c:numCache>
                <c:formatCode>0%</c:formatCode>
                <c:ptCount val="10"/>
                <c:pt idx="7">
                  <c:v>0.83823529411764708</c:v>
                </c:pt>
                <c:pt idx="8">
                  <c:v>0.8571428571428571</c:v>
                </c:pt>
                <c:pt idx="9">
                  <c:v>0.84</c:v>
                </c:pt>
              </c:numCache>
            </c:numRef>
          </c:yVal>
          <c:smooth val="0"/>
          <c:extLst>
            <c:ext xmlns:c16="http://schemas.microsoft.com/office/drawing/2014/chart" uri="{C3380CC4-5D6E-409C-BE32-E72D297353CC}">
              <c16:uniqueId val="{00000002-116F-48E1-99C3-8ED1F9121F65}"/>
            </c:ext>
          </c:extLst>
        </c:ser>
        <c:dLbls>
          <c:showLegendKey val="0"/>
          <c:showVal val="0"/>
          <c:showCatName val="0"/>
          <c:showSerName val="0"/>
          <c:showPercent val="0"/>
          <c:showBubbleSize val="0"/>
        </c:dLbls>
        <c:axId val="-1370799120"/>
        <c:axId val="-1370789872"/>
      </c:scatterChart>
      <c:valAx>
        <c:axId val="-1370799120"/>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89872"/>
        <c:crosses val="autoZero"/>
        <c:crossBetween val="midCat"/>
      </c:valAx>
      <c:valAx>
        <c:axId val="-1370789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91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 Primer Ingreso'!$B$34</c:f>
              <c:strCache>
                <c:ptCount val="1"/>
                <c:pt idx="0">
                  <c:v>DCBI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 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Primer Ingreso'!$C$34:$L$34</c:f>
              <c:numCache>
                <c:formatCode>0%</c:formatCode>
                <c:ptCount val="10"/>
                <c:pt idx="0">
                  <c:v>1</c:v>
                </c:pt>
                <c:pt idx="1">
                  <c:v>0.90909090909090906</c:v>
                </c:pt>
                <c:pt idx="2">
                  <c:v>1.0833333333333333</c:v>
                </c:pt>
                <c:pt idx="3">
                  <c:v>0.85964912280701755</c:v>
                </c:pt>
                <c:pt idx="4">
                  <c:v>0.86075949367088611</c:v>
                </c:pt>
                <c:pt idx="5">
                  <c:v>0.82539682539682535</c:v>
                </c:pt>
                <c:pt idx="6">
                  <c:v>0.79856115107913672</c:v>
                </c:pt>
                <c:pt idx="7">
                  <c:v>0.67721518987341767</c:v>
                </c:pt>
                <c:pt idx="8">
                  <c:v>0.74871794871794872</c:v>
                </c:pt>
                <c:pt idx="9">
                  <c:v>0.7831325301204819</c:v>
                </c:pt>
              </c:numCache>
            </c:numRef>
          </c:yVal>
          <c:smooth val="0"/>
          <c:extLst>
            <c:ext xmlns:c16="http://schemas.microsoft.com/office/drawing/2014/chart" uri="{C3380CC4-5D6E-409C-BE32-E72D297353CC}">
              <c16:uniqueId val="{00000000-43AE-4045-8CE7-792C93416782}"/>
            </c:ext>
          </c:extLst>
        </c:ser>
        <c:ser>
          <c:idx val="1"/>
          <c:order val="1"/>
          <c:tx>
            <c:strRef>
              <c:f>'% Primer Ingreso'!$B$35</c:f>
              <c:strCache>
                <c:ptCount val="1"/>
                <c:pt idx="0">
                  <c:v>DCBS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 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Primer Ingreso'!$C$35:$L$35</c:f>
              <c:numCache>
                <c:formatCode>0%</c:formatCode>
                <c:ptCount val="10"/>
                <c:pt idx="0">
                  <c:v>0.83582089552238803</c:v>
                </c:pt>
                <c:pt idx="1">
                  <c:v>0.66666666666666663</c:v>
                </c:pt>
                <c:pt idx="2">
                  <c:v>0.7432432432432432</c:v>
                </c:pt>
                <c:pt idx="3">
                  <c:v>0.71212121212121215</c:v>
                </c:pt>
                <c:pt idx="4">
                  <c:v>0.91764705882352937</c:v>
                </c:pt>
                <c:pt idx="5">
                  <c:v>0.81</c:v>
                </c:pt>
                <c:pt idx="6">
                  <c:v>0.84070796460176989</c:v>
                </c:pt>
                <c:pt idx="7">
                  <c:v>0.75</c:v>
                </c:pt>
                <c:pt idx="8">
                  <c:v>0.8214285714285714</c:v>
                </c:pt>
                <c:pt idx="9">
                  <c:v>0.77631578947368418</c:v>
                </c:pt>
              </c:numCache>
            </c:numRef>
          </c:yVal>
          <c:smooth val="0"/>
          <c:extLst>
            <c:ext xmlns:c16="http://schemas.microsoft.com/office/drawing/2014/chart" uri="{C3380CC4-5D6E-409C-BE32-E72D297353CC}">
              <c16:uniqueId val="{00000001-43AE-4045-8CE7-792C93416782}"/>
            </c:ext>
          </c:extLst>
        </c:ser>
        <c:ser>
          <c:idx val="2"/>
          <c:order val="2"/>
          <c:tx>
            <c:strRef>
              <c:f>'% Primer Ingreso'!$B$36</c:f>
              <c:strCache>
                <c:ptCount val="1"/>
                <c:pt idx="0">
                  <c:v>DCSH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 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Primer Ingreso'!$C$36:$L$36</c:f>
              <c:numCache>
                <c:formatCode>0%</c:formatCode>
                <c:ptCount val="10"/>
                <c:pt idx="0">
                  <c:v>0.71604938271604934</c:v>
                </c:pt>
                <c:pt idx="1">
                  <c:v>0.89189189189189189</c:v>
                </c:pt>
                <c:pt idx="2">
                  <c:v>0.7752808988764045</c:v>
                </c:pt>
                <c:pt idx="3">
                  <c:v>0.72727272727272729</c:v>
                </c:pt>
                <c:pt idx="4">
                  <c:v>0.70512820512820518</c:v>
                </c:pt>
                <c:pt idx="5">
                  <c:v>0.78260869565217395</c:v>
                </c:pt>
                <c:pt idx="6">
                  <c:v>0.76800000000000002</c:v>
                </c:pt>
                <c:pt idx="7">
                  <c:v>0.81707317073170727</c:v>
                </c:pt>
                <c:pt idx="8">
                  <c:v>0.88235294117647056</c:v>
                </c:pt>
                <c:pt idx="9">
                  <c:v>0.84276729559748431</c:v>
                </c:pt>
              </c:numCache>
            </c:numRef>
          </c:yVal>
          <c:smooth val="0"/>
          <c:extLst>
            <c:ext xmlns:c16="http://schemas.microsoft.com/office/drawing/2014/chart" uri="{C3380CC4-5D6E-409C-BE32-E72D297353CC}">
              <c16:uniqueId val="{00000002-43AE-4045-8CE7-792C93416782}"/>
            </c:ext>
          </c:extLst>
        </c:ser>
        <c:dLbls>
          <c:showLegendKey val="0"/>
          <c:showVal val="0"/>
          <c:showCatName val="0"/>
          <c:showSerName val="0"/>
          <c:showPercent val="0"/>
          <c:showBubbleSize val="0"/>
        </c:dLbls>
        <c:axId val="-1370801296"/>
        <c:axId val="-1370789328"/>
      </c:scatterChart>
      <c:valAx>
        <c:axId val="-1370801296"/>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89328"/>
        <c:crosses val="autoZero"/>
        <c:crossBetween val="midCat"/>
      </c:valAx>
      <c:valAx>
        <c:axId val="-137078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801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por Licenciatura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Aspirantes!$C$23</c:f>
              <c:strCache>
                <c:ptCount val="1"/>
                <c:pt idx="0">
                  <c:v>2011</c:v>
                </c:pt>
              </c:strCache>
            </c:strRef>
          </c:tx>
          <c:spPr>
            <a:solidFill>
              <a:srgbClr val="FFCCFF"/>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Aspirantes!$C$24:$C$32</c:f>
              <c:numCache>
                <c:formatCode>#,##0</c:formatCode>
                <c:ptCount val="9"/>
                <c:pt idx="0">
                  <c:v>68</c:v>
                </c:pt>
                <c:pt idx="3">
                  <c:v>175</c:v>
                </c:pt>
                <c:pt idx="7">
                  <c:v>169</c:v>
                </c:pt>
              </c:numCache>
            </c:numRef>
          </c:val>
          <c:shape val="cylinder"/>
          <c:extLst>
            <c:ext xmlns:c16="http://schemas.microsoft.com/office/drawing/2014/chart" uri="{C3380CC4-5D6E-409C-BE32-E72D297353CC}">
              <c16:uniqueId val="{00000000-3F62-4B40-AB94-1424179C5B67}"/>
            </c:ext>
          </c:extLst>
        </c:ser>
        <c:ser>
          <c:idx val="1"/>
          <c:order val="1"/>
          <c:tx>
            <c:strRef>
              <c:f>Aspirantes!$D$23</c:f>
              <c:strCache>
                <c:ptCount val="1"/>
                <c:pt idx="0">
                  <c:v>2012</c:v>
                </c:pt>
              </c:strCache>
            </c:strRef>
          </c:tx>
          <c:spPr>
            <a:solidFill>
              <a:srgbClr val="FF99FF"/>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Aspirantes!$D$24:$D$32</c:f>
              <c:numCache>
                <c:formatCode>#,##0</c:formatCode>
                <c:ptCount val="9"/>
                <c:pt idx="0">
                  <c:v>35</c:v>
                </c:pt>
                <c:pt idx="3">
                  <c:v>74</c:v>
                </c:pt>
                <c:pt idx="7">
                  <c:v>72</c:v>
                </c:pt>
              </c:numCache>
            </c:numRef>
          </c:val>
          <c:shape val="cylinder"/>
          <c:extLst>
            <c:ext xmlns:c16="http://schemas.microsoft.com/office/drawing/2014/chart" uri="{C3380CC4-5D6E-409C-BE32-E72D297353CC}">
              <c16:uniqueId val="{00000001-3F62-4B40-AB94-1424179C5B67}"/>
            </c:ext>
          </c:extLst>
        </c:ser>
        <c:ser>
          <c:idx val="2"/>
          <c:order val="2"/>
          <c:tx>
            <c:strRef>
              <c:f>Aspirantes!$E$23</c:f>
              <c:strCache>
                <c:ptCount val="1"/>
                <c:pt idx="0">
                  <c:v>2013</c:v>
                </c:pt>
              </c:strCache>
            </c:strRef>
          </c:tx>
          <c:spPr>
            <a:solidFill>
              <a:srgbClr val="FF66FF"/>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Aspirantes!$E$24:$E$32</c:f>
              <c:numCache>
                <c:formatCode>#,##0</c:formatCode>
                <c:ptCount val="9"/>
                <c:pt idx="0">
                  <c:v>61</c:v>
                </c:pt>
                <c:pt idx="3">
                  <c:v>160</c:v>
                </c:pt>
                <c:pt idx="6">
                  <c:v>107</c:v>
                </c:pt>
                <c:pt idx="7">
                  <c:v>117</c:v>
                </c:pt>
              </c:numCache>
            </c:numRef>
          </c:val>
          <c:shape val="cylinder"/>
          <c:extLst>
            <c:ext xmlns:c16="http://schemas.microsoft.com/office/drawing/2014/chart" uri="{C3380CC4-5D6E-409C-BE32-E72D297353CC}">
              <c16:uniqueId val="{00000002-3F62-4B40-AB94-1424179C5B67}"/>
            </c:ext>
          </c:extLst>
        </c:ser>
        <c:ser>
          <c:idx val="3"/>
          <c:order val="3"/>
          <c:tx>
            <c:strRef>
              <c:f>Aspirantes!$F$23</c:f>
              <c:strCache>
                <c:ptCount val="1"/>
                <c:pt idx="0">
                  <c:v>2014</c:v>
                </c:pt>
              </c:strCache>
            </c:strRef>
          </c:tx>
          <c:spPr>
            <a:solidFill>
              <a:srgbClr val="FF00FF"/>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Aspirantes!$F$24:$F$32</c:f>
              <c:numCache>
                <c:formatCode>#,##0</c:formatCode>
                <c:ptCount val="9"/>
                <c:pt idx="0">
                  <c:v>72</c:v>
                </c:pt>
                <c:pt idx="3">
                  <c:v>98</c:v>
                </c:pt>
                <c:pt idx="6">
                  <c:v>225</c:v>
                </c:pt>
                <c:pt idx="7">
                  <c:v>103</c:v>
                </c:pt>
              </c:numCache>
            </c:numRef>
          </c:val>
          <c:shape val="cylinder"/>
          <c:extLst>
            <c:ext xmlns:c16="http://schemas.microsoft.com/office/drawing/2014/chart" uri="{C3380CC4-5D6E-409C-BE32-E72D297353CC}">
              <c16:uniqueId val="{00000003-3F62-4B40-AB94-1424179C5B67}"/>
            </c:ext>
          </c:extLst>
        </c:ser>
        <c:ser>
          <c:idx val="4"/>
          <c:order val="4"/>
          <c:tx>
            <c:strRef>
              <c:f>Aspirantes!$G$23</c:f>
              <c:strCache>
                <c:ptCount val="1"/>
                <c:pt idx="0">
                  <c:v>2015</c:v>
                </c:pt>
              </c:strCache>
            </c:strRef>
          </c:tx>
          <c:spPr>
            <a:solidFill>
              <a:srgbClr val="CC00FF"/>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Aspirantes!$G$24:$G$32</c:f>
              <c:numCache>
                <c:formatCode>#,##0</c:formatCode>
                <c:ptCount val="9"/>
                <c:pt idx="0">
                  <c:v>90</c:v>
                </c:pt>
                <c:pt idx="3">
                  <c:v>192</c:v>
                </c:pt>
                <c:pt idx="6">
                  <c:v>285</c:v>
                </c:pt>
                <c:pt idx="7">
                  <c:v>157</c:v>
                </c:pt>
              </c:numCache>
            </c:numRef>
          </c:val>
          <c:shape val="cylinder"/>
          <c:extLst>
            <c:ext xmlns:c16="http://schemas.microsoft.com/office/drawing/2014/chart" uri="{C3380CC4-5D6E-409C-BE32-E72D297353CC}">
              <c16:uniqueId val="{00000004-3F62-4B40-AB94-1424179C5B67}"/>
            </c:ext>
          </c:extLst>
        </c:ser>
        <c:ser>
          <c:idx val="5"/>
          <c:order val="5"/>
          <c:tx>
            <c:strRef>
              <c:f>Aspirantes!$H$23</c:f>
              <c:strCache>
                <c:ptCount val="1"/>
                <c:pt idx="0">
                  <c:v>2016</c:v>
                </c:pt>
              </c:strCache>
            </c:strRef>
          </c:tx>
          <c:spPr>
            <a:solidFill>
              <a:srgbClr val="9900CC"/>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Aspirantes!$H$24:$H$32</c:f>
              <c:numCache>
                <c:formatCode>#,##0</c:formatCode>
                <c:ptCount val="9"/>
                <c:pt idx="0">
                  <c:v>91</c:v>
                </c:pt>
                <c:pt idx="3">
                  <c:v>240</c:v>
                </c:pt>
                <c:pt idx="6">
                  <c:v>318</c:v>
                </c:pt>
                <c:pt idx="7">
                  <c:v>188</c:v>
                </c:pt>
              </c:numCache>
            </c:numRef>
          </c:val>
          <c:shape val="cylinder"/>
          <c:extLst>
            <c:ext xmlns:c16="http://schemas.microsoft.com/office/drawing/2014/chart" uri="{C3380CC4-5D6E-409C-BE32-E72D297353CC}">
              <c16:uniqueId val="{00000005-3F62-4B40-AB94-1424179C5B67}"/>
            </c:ext>
          </c:extLst>
        </c:ser>
        <c:ser>
          <c:idx val="6"/>
          <c:order val="6"/>
          <c:tx>
            <c:strRef>
              <c:f>Aspirantes!$I$23</c:f>
              <c:strCache>
                <c:ptCount val="1"/>
                <c:pt idx="0">
                  <c:v>2017</c:v>
                </c:pt>
              </c:strCache>
            </c:strRef>
          </c:tx>
          <c:spPr>
            <a:solidFill>
              <a:srgbClr val="660066"/>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Aspirantes!$I$24:$I$32</c:f>
              <c:numCache>
                <c:formatCode>#,##0</c:formatCode>
                <c:ptCount val="9"/>
                <c:pt idx="0">
                  <c:v>87</c:v>
                </c:pt>
                <c:pt idx="1">
                  <c:v>313</c:v>
                </c:pt>
                <c:pt idx="3">
                  <c:v>200</c:v>
                </c:pt>
                <c:pt idx="4">
                  <c:v>314</c:v>
                </c:pt>
                <c:pt idx="6">
                  <c:v>262</c:v>
                </c:pt>
                <c:pt idx="7">
                  <c:v>174</c:v>
                </c:pt>
              </c:numCache>
            </c:numRef>
          </c:val>
          <c:shape val="cylinder"/>
          <c:extLst>
            <c:ext xmlns:c16="http://schemas.microsoft.com/office/drawing/2014/chart" uri="{C3380CC4-5D6E-409C-BE32-E72D297353CC}">
              <c16:uniqueId val="{00000000-075F-4FD7-8B50-5A14CD5FA1B8}"/>
            </c:ext>
          </c:extLst>
        </c:ser>
        <c:ser>
          <c:idx val="7"/>
          <c:order val="7"/>
          <c:tx>
            <c:strRef>
              <c:f>Aspirantes!$J$23</c:f>
              <c:strCache>
                <c:ptCount val="1"/>
                <c:pt idx="0">
                  <c:v>2018</c:v>
                </c:pt>
              </c:strCache>
            </c:strRef>
          </c:tx>
          <c:spPr>
            <a:solidFill>
              <a:sysClr val="window" lastClr="FFFFFF">
                <a:lumMod val="50000"/>
              </a:sysClr>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Aspirantes!$J$24:$J$32</c:f>
              <c:numCache>
                <c:formatCode>#,##0</c:formatCode>
                <c:ptCount val="9"/>
                <c:pt idx="0">
                  <c:v>93</c:v>
                </c:pt>
                <c:pt idx="1">
                  <c:v>253</c:v>
                </c:pt>
                <c:pt idx="2">
                  <c:v>149</c:v>
                </c:pt>
                <c:pt idx="3">
                  <c:v>234</c:v>
                </c:pt>
                <c:pt idx="4">
                  <c:v>619</c:v>
                </c:pt>
                <c:pt idx="5">
                  <c:v>81</c:v>
                </c:pt>
                <c:pt idx="6">
                  <c:v>238</c:v>
                </c:pt>
                <c:pt idx="7">
                  <c:v>222</c:v>
                </c:pt>
                <c:pt idx="8">
                  <c:v>106</c:v>
                </c:pt>
              </c:numCache>
            </c:numRef>
          </c:val>
          <c:shape val="cylinder"/>
          <c:extLst>
            <c:ext xmlns:c16="http://schemas.microsoft.com/office/drawing/2014/chart" uri="{C3380CC4-5D6E-409C-BE32-E72D297353CC}">
              <c16:uniqueId val="{00000000-8D93-4160-A375-C0688D80DFC2}"/>
            </c:ext>
          </c:extLst>
        </c:ser>
        <c:ser>
          <c:idx val="8"/>
          <c:order val="8"/>
          <c:tx>
            <c:strRef>
              <c:f>Aspirantes!$K$23</c:f>
              <c:strCache>
                <c:ptCount val="1"/>
                <c:pt idx="0">
                  <c:v>2019</c:v>
                </c:pt>
              </c:strCache>
            </c:strRef>
          </c:tx>
          <c:spPr>
            <a:solidFill>
              <a:srgbClr val="8064A2">
                <a:lumMod val="60000"/>
                <a:lumOff val="40000"/>
              </a:srgbClr>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Aspirantes!$K$24:$K$32</c:f>
              <c:numCache>
                <c:formatCode>#,##0</c:formatCode>
                <c:ptCount val="9"/>
                <c:pt idx="0">
                  <c:v>70</c:v>
                </c:pt>
                <c:pt idx="1">
                  <c:v>158</c:v>
                </c:pt>
                <c:pt idx="2">
                  <c:v>392</c:v>
                </c:pt>
                <c:pt idx="3">
                  <c:v>195</c:v>
                </c:pt>
                <c:pt idx="4">
                  <c:v>533</c:v>
                </c:pt>
                <c:pt idx="5">
                  <c:v>204</c:v>
                </c:pt>
                <c:pt idx="6">
                  <c:v>267</c:v>
                </c:pt>
                <c:pt idx="7">
                  <c:v>170</c:v>
                </c:pt>
                <c:pt idx="8">
                  <c:v>87</c:v>
                </c:pt>
              </c:numCache>
            </c:numRef>
          </c:val>
          <c:shape val="cylinder"/>
          <c:extLst>
            <c:ext xmlns:c16="http://schemas.microsoft.com/office/drawing/2014/chart" uri="{C3380CC4-5D6E-409C-BE32-E72D297353CC}">
              <c16:uniqueId val="{00000000-09C2-4110-B22F-F458520C7A47}"/>
            </c:ext>
          </c:extLst>
        </c:ser>
        <c:ser>
          <c:idx val="9"/>
          <c:order val="9"/>
          <c:tx>
            <c:strRef>
              <c:f>Aspirantes!$L$23</c:f>
              <c:strCache>
                <c:ptCount val="1"/>
                <c:pt idx="0">
                  <c:v>2020</c:v>
                </c:pt>
              </c:strCache>
            </c:strRef>
          </c:tx>
          <c:spPr>
            <a:solidFill>
              <a:schemeClr val="accent4">
                <a:lumMod val="60000"/>
              </a:schemeClr>
            </a:solidFill>
            <a:ln>
              <a:noFill/>
            </a:ln>
            <a:effectLst/>
            <a:sp3d/>
          </c:spPr>
          <c:invertIfNegative val="0"/>
          <c:cat>
            <c:strRef>
              <c:f>Aspirantes!$B$24:$B$32</c:f>
              <c:strCache>
                <c:ptCount val="9"/>
                <c:pt idx="0">
                  <c:v>IRH</c:v>
                </c:pt>
                <c:pt idx="1">
                  <c:v>ICT</c:v>
                </c:pt>
                <c:pt idx="2">
                  <c:v>ISMI</c:v>
                </c:pt>
                <c:pt idx="3">
                  <c:v>BA</c:v>
                </c:pt>
                <c:pt idx="4">
                  <c:v>PB</c:v>
                </c:pt>
                <c:pt idx="5">
                  <c:v>CTA</c:v>
                </c:pt>
                <c:pt idx="6">
                  <c:v>ACD</c:v>
                </c:pt>
                <c:pt idx="7">
                  <c:v>PP</c:v>
                </c:pt>
                <c:pt idx="8">
                  <c:v>ETD</c:v>
                </c:pt>
              </c:strCache>
            </c:strRef>
          </c:cat>
          <c:val>
            <c:numRef>
              <c:f>Aspirantes!$L$24:$L$32</c:f>
              <c:numCache>
                <c:formatCode>#,##0</c:formatCode>
                <c:ptCount val="9"/>
                <c:pt idx="0">
                  <c:v>67</c:v>
                </c:pt>
                <c:pt idx="1">
                  <c:v>162</c:v>
                </c:pt>
                <c:pt idx="2">
                  <c:v>394</c:v>
                </c:pt>
                <c:pt idx="3">
                  <c:v>172</c:v>
                </c:pt>
                <c:pt idx="4">
                  <c:v>553</c:v>
                </c:pt>
                <c:pt idx="5">
                  <c:v>161</c:v>
                </c:pt>
                <c:pt idx="6">
                  <c:v>269</c:v>
                </c:pt>
                <c:pt idx="7">
                  <c:v>159</c:v>
                </c:pt>
                <c:pt idx="8">
                  <c:v>81</c:v>
                </c:pt>
              </c:numCache>
            </c:numRef>
          </c:val>
          <c:shape val="cylinder"/>
          <c:extLst>
            <c:ext xmlns:c16="http://schemas.microsoft.com/office/drawing/2014/chart" uri="{C3380CC4-5D6E-409C-BE32-E72D297353CC}">
              <c16:uniqueId val="{00000001-AAD6-4E69-8942-1F365072D4C2}"/>
            </c:ext>
          </c:extLst>
        </c:ser>
        <c:dLbls>
          <c:showLegendKey val="0"/>
          <c:showVal val="0"/>
          <c:showCatName val="0"/>
          <c:showSerName val="0"/>
          <c:showPercent val="0"/>
          <c:showBubbleSize val="0"/>
        </c:dLbls>
        <c:gapWidth val="219"/>
        <c:shape val="box"/>
        <c:axId val="-1381734176"/>
        <c:axId val="-1381733088"/>
        <c:axId val="0"/>
      </c:bar3DChart>
      <c:catAx>
        <c:axId val="-138173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33088"/>
        <c:crosses val="autoZero"/>
        <c:auto val="1"/>
        <c:lblAlgn val="ctr"/>
        <c:lblOffset val="100"/>
        <c:noMultiLvlLbl val="0"/>
      </c:catAx>
      <c:valAx>
        <c:axId val="-1381733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3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Primer Ingreso / Admisión </a:t>
            </a:r>
            <a:r>
              <a:rPr lang="es-MX"/>
              <a:t>UAML</a:t>
            </a:r>
          </a:p>
        </c:rich>
      </c:tx>
      <c:layout>
        <c:manualLayout>
          <c:xMode val="edge"/>
          <c:yMode val="edge"/>
          <c:x val="0.25968481065664351"/>
          <c:y val="1.3468306910748329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0908208710060409"/>
          <c:y val="0.1396859988609461"/>
          <c:w val="0.82802293066911137"/>
          <c:h val="0.73259026416387141"/>
        </c:manualLayout>
      </c:layout>
      <c:scatterChart>
        <c:scatterStyle val="lineMarker"/>
        <c:varyColors val="0"/>
        <c:ser>
          <c:idx val="0"/>
          <c:order val="0"/>
          <c:tx>
            <c:strRef>
              <c:f>'% Primer Ingreso'!$B$37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 Primer Ingreso'!$C$23:$L$23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 Primer Ingreso'!$C$37:$L$37</c:f>
              <c:numCache>
                <c:formatCode>0%</c:formatCode>
                <c:ptCount val="10"/>
                <c:pt idx="0">
                  <c:v>0.83574879227053145</c:v>
                </c:pt>
                <c:pt idx="1">
                  <c:v>0.8165137614678899</c:v>
                </c:pt>
                <c:pt idx="2">
                  <c:v>0.83412322274881512</c:v>
                </c:pt>
                <c:pt idx="3">
                  <c:v>0.76190476190476186</c:v>
                </c:pt>
                <c:pt idx="4">
                  <c:v>0.83057851239669422</c:v>
                </c:pt>
                <c:pt idx="5">
                  <c:v>0.80215827338129497</c:v>
                </c:pt>
                <c:pt idx="6">
                  <c:v>0.80106100795755963</c:v>
                </c:pt>
                <c:pt idx="7">
                  <c:v>0.74890829694323147</c:v>
                </c:pt>
                <c:pt idx="8">
                  <c:v>0.80891719745222934</c:v>
                </c:pt>
                <c:pt idx="9">
                  <c:v>0.80083857442348005</c:v>
                </c:pt>
              </c:numCache>
            </c:numRef>
          </c:yVal>
          <c:smooth val="0"/>
          <c:extLst>
            <c:ext xmlns:c16="http://schemas.microsoft.com/office/drawing/2014/chart" uri="{C3380CC4-5D6E-409C-BE32-E72D297353CC}">
              <c16:uniqueId val="{00000000-34BF-4AE0-B504-CF7A2A05A068}"/>
            </c:ext>
          </c:extLst>
        </c:ser>
        <c:dLbls>
          <c:showLegendKey val="0"/>
          <c:showVal val="0"/>
          <c:showCatName val="0"/>
          <c:showSerName val="0"/>
          <c:showPercent val="0"/>
          <c:showBubbleSize val="0"/>
        </c:dLbls>
        <c:axId val="-1370800752"/>
        <c:axId val="-1370802384"/>
      </c:scatterChart>
      <c:valAx>
        <c:axId val="-1370800752"/>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802384"/>
        <c:crosses val="autoZero"/>
        <c:crossBetween val="midCat"/>
      </c:valAx>
      <c:valAx>
        <c:axId val="-13708023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800752"/>
        <c:crosses val="autoZero"/>
        <c:crossBetween val="midCat"/>
        <c:majorUnit val="0.30000000000000004"/>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Primer Ingreso / Admisión 2020 UAML</a:t>
            </a:r>
            <a:endParaRPr lang="es-MX">
              <a:effectLst/>
            </a:endParaRPr>
          </a:p>
        </c:rich>
      </c:tx>
      <c:layout>
        <c:manualLayout>
          <c:xMode val="edge"/>
          <c:yMode val="edge"/>
          <c:x val="0.25497555052169774"/>
          <c:y val="1.1608474491062845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Primer Ingreso'!$B$24:$B$32,'% Primer Ingreso'!$B$37)</c:f>
              <c:strCache>
                <c:ptCount val="10"/>
                <c:pt idx="0">
                  <c:v>IRH</c:v>
                </c:pt>
                <c:pt idx="1">
                  <c:v>ICT</c:v>
                </c:pt>
                <c:pt idx="2">
                  <c:v>ISMI</c:v>
                </c:pt>
                <c:pt idx="3">
                  <c:v>BA</c:v>
                </c:pt>
                <c:pt idx="4">
                  <c:v>PB</c:v>
                </c:pt>
                <c:pt idx="5">
                  <c:v>CTA</c:v>
                </c:pt>
                <c:pt idx="6">
                  <c:v>ACD</c:v>
                </c:pt>
                <c:pt idx="7">
                  <c:v>PP</c:v>
                </c:pt>
                <c:pt idx="8">
                  <c:v>ETD</c:v>
                </c:pt>
                <c:pt idx="9">
                  <c:v>UAML</c:v>
                </c:pt>
              </c:strCache>
            </c:strRef>
          </c:cat>
          <c:val>
            <c:numRef>
              <c:f>('% Primer Ingreso'!$L$24:$L$32,'% Primer Ingreso'!$L$37)</c:f>
              <c:numCache>
                <c:formatCode>0%</c:formatCode>
                <c:ptCount val="10"/>
                <c:pt idx="0">
                  <c:v>0.76744186046511631</c:v>
                </c:pt>
                <c:pt idx="1">
                  <c:v>0.85185185185185186</c:v>
                </c:pt>
                <c:pt idx="2">
                  <c:v>0.73913043478260865</c:v>
                </c:pt>
                <c:pt idx="3">
                  <c:v>0.70370370370370372</c:v>
                </c:pt>
                <c:pt idx="4">
                  <c:v>0.81632653061224492</c:v>
                </c:pt>
                <c:pt idx="5">
                  <c:v>0.81632653061224492</c:v>
                </c:pt>
                <c:pt idx="6">
                  <c:v>0.83783783783783783</c:v>
                </c:pt>
                <c:pt idx="7">
                  <c:v>0.84722222222222221</c:v>
                </c:pt>
                <c:pt idx="8">
                  <c:v>0.84</c:v>
                </c:pt>
                <c:pt idx="9">
                  <c:v>0.80083857442348005</c:v>
                </c:pt>
              </c:numCache>
            </c:numRef>
          </c:val>
          <c:shape val="cylinder"/>
          <c:extLst>
            <c:ext xmlns:c16="http://schemas.microsoft.com/office/drawing/2014/chart" uri="{C3380CC4-5D6E-409C-BE32-E72D297353CC}">
              <c16:uniqueId val="{00000000-2381-4420-B59E-6511FE68BC11}"/>
            </c:ext>
          </c:extLst>
        </c:ser>
        <c:dLbls>
          <c:showLegendKey val="0"/>
          <c:showVal val="0"/>
          <c:showCatName val="0"/>
          <c:showSerName val="0"/>
          <c:showPercent val="0"/>
          <c:showBubbleSize val="0"/>
        </c:dLbls>
        <c:gapWidth val="219"/>
        <c:shape val="box"/>
        <c:axId val="-1370788784"/>
        <c:axId val="-1370795312"/>
        <c:axId val="0"/>
      </c:bar3DChart>
      <c:catAx>
        <c:axId val="-13707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370795312"/>
        <c:crosses val="autoZero"/>
        <c:auto val="1"/>
        <c:lblAlgn val="ctr"/>
        <c:lblOffset val="100"/>
        <c:noMultiLvlLbl val="0"/>
      </c:catAx>
      <c:valAx>
        <c:axId val="-1370795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88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(MUJERES)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sexo'!$B$5</c:f>
              <c:strCache>
                <c:ptCount val="1"/>
                <c:pt idx="0">
                  <c:v>2011</c:v>
                </c:pt>
              </c:strCache>
            </c:strRef>
          </c:tx>
          <c:spPr>
            <a:solidFill>
              <a:srgbClr val="FFCC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sexo'!$B$6:$B$9</c:f>
              <c:numCache>
                <c:formatCode>0%</c:formatCode>
                <c:ptCount val="4"/>
                <c:pt idx="0">
                  <c:v>1.1764705882352942</c:v>
                </c:pt>
                <c:pt idx="1">
                  <c:v>0.8666666666666667</c:v>
                </c:pt>
                <c:pt idx="2">
                  <c:v>0.74468085106382975</c:v>
                </c:pt>
                <c:pt idx="3">
                  <c:v>0.86238532110091748</c:v>
                </c:pt>
              </c:numCache>
            </c:numRef>
          </c:val>
          <c:shape val="cylinder"/>
          <c:extLst>
            <c:ext xmlns:c16="http://schemas.microsoft.com/office/drawing/2014/chart" uri="{C3380CC4-5D6E-409C-BE32-E72D297353CC}">
              <c16:uniqueId val="{00000000-3F62-4B40-AB94-1424179C5B67}"/>
            </c:ext>
          </c:extLst>
        </c:ser>
        <c:ser>
          <c:idx val="1"/>
          <c:order val="1"/>
          <c:tx>
            <c:strRef>
              <c:f>'% de Primer Ingreso por sexo'!$C$5</c:f>
              <c:strCache>
                <c:ptCount val="1"/>
                <c:pt idx="0">
                  <c:v>2012</c:v>
                </c:pt>
              </c:strCache>
            </c:strRef>
          </c:tx>
          <c:spPr>
            <a:solidFill>
              <a:srgbClr val="FF99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sexo'!$C$6:$C$9</c:f>
              <c:numCache>
                <c:formatCode>0%</c:formatCode>
                <c:ptCount val="4"/>
                <c:pt idx="0">
                  <c:v>0.93333333333333335</c:v>
                </c:pt>
                <c:pt idx="1">
                  <c:v>0.65217391304347827</c:v>
                </c:pt>
                <c:pt idx="2">
                  <c:v>0.83333333333333337</c:v>
                </c:pt>
                <c:pt idx="3">
                  <c:v>0.7857142857142857</c:v>
                </c:pt>
              </c:numCache>
            </c:numRef>
          </c:val>
          <c:shape val="cylinder"/>
          <c:extLst>
            <c:ext xmlns:c16="http://schemas.microsoft.com/office/drawing/2014/chart" uri="{C3380CC4-5D6E-409C-BE32-E72D297353CC}">
              <c16:uniqueId val="{00000001-3F62-4B40-AB94-1424179C5B67}"/>
            </c:ext>
          </c:extLst>
        </c:ser>
        <c:ser>
          <c:idx val="2"/>
          <c:order val="2"/>
          <c:tx>
            <c:strRef>
              <c:f>'% de Primer Ingreso por sexo'!$D$5</c:f>
              <c:strCache>
                <c:ptCount val="1"/>
                <c:pt idx="0">
                  <c:v>2013</c:v>
                </c:pt>
              </c:strCache>
            </c:strRef>
          </c:tx>
          <c:spPr>
            <a:solidFill>
              <a:srgbClr val="FF66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sexo'!$D$6:$D$9</c:f>
              <c:numCache>
                <c:formatCode>0%</c:formatCode>
                <c:ptCount val="4"/>
                <c:pt idx="0">
                  <c:v>1.3125</c:v>
                </c:pt>
                <c:pt idx="1">
                  <c:v>0.76923076923076927</c:v>
                </c:pt>
                <c:pt idx="2">
                  <c:v>0.8</c:v>
                </c:pt>
                <c:pt idx="3">
                  <c:v>0.8584070796460177</c:v>
                </c:pt>
              </c:numCache>
            </c:numRef>
          </c:val>
          <c:shape val="cylinder"/>
          <c:extLst>
            <c:ext xmlns:c16="http://schemas.microsoft.com/office/drawing/2014/chart" uri="{C3380CC4-5D6E-409C-BE32-E72D297353CC}">
              <c16:uniqueId val="{00000002-3F62-4B40-AB94-1424179C5B67}"/>
            </c:ext>
          </c:extLst>
        </c:ser>
        <c:ser>
          <c:idx val="3"/>
          <c:order val="3"/>
          <c:tx>
            <c:strRef>
              <c:f>'% de Primer Ingreso por sexo'!$E$5</c:f>
              <c:strCache>
                <c:ptCount val="1"/>
                <c:pt idx="0">
                  <c:v>2014</c:v>
                </c:pt>
              </c:strCache>
            </c:strRef>
          </c:tx>
          <c:spPr>
            <a:solidFill>
              <a:srgbClr val="FF00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sexo'!$E$6:$E$9</c:f>
              <c:numCache>
                <c:formatCode>0%</c:formatCode>
                <c:ptCount val="4"/>
                <c:pt idx="0">
                  <c:v>0.85185185185185186</c:v>
                </c:pt>
                <c:pt idx="1">
                  <c:v>0.7142857142857143</c:v>
                </c:pt>
                <c:pt idx="2">
                  <c:v>0.75</c:v>
                </c:pt>
                <c:pt idx="3">
                  <c:v>0.76237623762376239</c:v>
                </c:pt>
              </c:numCache>
            </c:numRef>
          </c:val>
          <c:shape val="cylinder"/>
          <c:extLst>
            <c:ext xmlns:c16="http://schemas.microsoft.com/office/drawing/2014/chart" uri="{C3380CC4-5D6E-409C-BE32-E72D297353CC}">
              <c16:uniqueId val="{00000003-3F62-4B40-AB94-1424179C5B67}"/>
            </c:ext>
          </c:extLst>
        </c:ser>
        <c:ser>
          <c:idx val="4"/>
          <c:order val="4"/>
          <c:tx>
            <c:strRef>
              <c:f>'% de Primer Ingreso por sexo'!$F$5</c:f>
              <c:strCache>
                <c:ptCount val="1"/>
                <c:pt idx="0">
                  <c:v>2015</c:v>
                </c:pt>
              </c:strCache>
            </c:strRef>
          </c:tx>
          <c:spPr>
            <a:solidFill>
              <a:srgbClr val="CC00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sexo'!$F$6:$F$9</c:f>
              <c:numCache>
                <c:formatCode>0%</c:formatCode>
                <c:ptCount val="4"/>
                <c:pt idx="0">
                  <c:v>0.93939393939393945</c:v>
                </c:pt>
                <c:pt idx="1">
                  <c:v>0.9152542372881356</c:v>
                </c:pt>
                <c:pt idx="2">
                  <c:v>0.6875</c:v>
                </c:pt>
                <c:pt idx="3">
                  <c:v>0.84285714285714286</c:v>
                </c:pt>
              </c:numCache>
            </c:numRef>
          </c:val>
          <c:shape val="cylinder"/>
          <c:extLst>
            <c:ext xmlns:c16="http://schemas.microsoft.com/office/drawing/2014/chart" uri="{C3380CC4-5D6E-409C-BE32-E72D297353CC}">
              <c16:uniqueId val="{00000004-3F62-4B40-AB94-1424179C5B67}"/>
            </c:ext>
          </c:extLst>
        </c:ser>
        <c:ser>
          <c:idx val="5"/>
          <c:order val="5"/>
          <c:tx>
            <c:strRef>
              <c:f>'% de Primer Ingreso por sexo'!$G$5</c:f>
              <c:strCache>
                <c:ptCount val="1"/>
                <c:pt idx="0">
                  <c:v>2016</c:v>
                </c:pt>
              </c:strCache>
            </c:strRef>
          </c:tx>
          <c:spPr>
            <a:solidFill>
              <a:srgbClr val="9900CC"/>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sexo'!$G$6:$G$9</c:f>
              <c:numCache>
                <c:formatCode>0%</c:formatCode>
                <c:ptCount val="4"/>
                <c:pt idx="0">
                  <c:v>0.76923076923076927</c:v>
                </c:pt>
                <c:pt idx="1">
                  <c:v>0.77272727272727271</c:v>
                </c:pt>
                <c:pt idx="2">
                  <c:v>0.82352941176470584</c:v>
                </c:pt>
                <c:pt idx="3">
                  <c:v>0.79591836734693877</c:v>
                </c:pt>
              </c:numCache>
            </c:numRef>
          </c:val>
          <c:shape val="cylinder"/>
          <c:extLst>
            <c:ext xmlns:c16="http://schemas.microsoft.com/office/drawing/2014/chart" uri="{C3380CC4-5D6E-409C-BE32-E72D297353CC}">
              <c16:uniqueId val="{00000005-3F62-4B40-AB94-1424179C5B67}"/>
            </c:ext>
          </c:extLst>
        </c:ser>
        <c:ser>
          <c:idx val="6"/>
          <c:order val="6"/>
          <c:tx>
            <c:strRef>
              <c:f>'% de Primer Ingreso por sexo'!$H$5</c:f>
              <c:strCache>
                <c:ptCount val="1"/>
                <c:pt idx="0">
                  <c:v>2017</c:v>
                </c:pt>
              </c:strCache>
            </c:strRef>
          </c:tx>
          <c:spPr>
            <a:solidFill>
              <a:srgbClr val="660066"/>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sexo'!$H$6:$H$9</c:f>
              <c:numCache>
                <c:formatCode>0%</c:formatCode>
                <c:ptCount val="4"/>
                <c:pt idx="0">
                  <c:v>0.78181818181818186</c:v>
                </c:pt>
                <c:pt idx="1">
                  <c:v>0.89333333333333331</c:v>
                </c:pt>
                <c:pt idx="2">
                  <c:v>0.75757575757575757</c:v>
                </c:pt>
                <c:pt idx="3">
                  <c:v>0.81632653061224492</c:v>
                </c:pt>
              </c:numCache>
            </c:numRef>
          </c:val>
          <c:shape val="cylinder"/>
          <c:extLst>
            <c:ext xmlns:c16="http://schemas.microsoft.com/office/drawing/2014/chart" uri="{C3380CC4-5D6E-409C-BE32-E72D297353CC}">
              <c16:uniqueId val="{00000000-3BF5-4ABF-BF43-65400D2206AB}"/>
            </c:ext>
          </c:extLst>
        </c:ser>
        <c:ser>
          <c:idx val="7"/>
          <c:order val="7"/>
          <c:tx>
            <c:strRef>
              <c:f>'% de Primer Ingreso por sexo'!$I$5</c:f>
              <c:strCache>
                <c:ptCount val="1"/>
                <c:pt idx="0">
                  <c:v>2018</c:v>
                </c:pt>
              </c:strCache>
            </c:strRef>
          </c:tx>
          <c:spPr>
            <a:solidFill>
              <a:sysClr val="window" lastClr="FFFFFF">
                <a:lumMod val="50000"/>
              </a:sysClr>
            </a:solidFill>
            <a:ln>
              <a:solidFill>
                <a:sysClr val="window" lastClr="FFFFFF">
                  <a:lumMod val="50000"/>
                </a:sysClr>
              </a:solidFill>
            </a:ln>
            <a:effectLst/>
            <a:sp3d>
              <a:contourClr>
                <a:sysClr val="window" lastClr="FFFFFF">
                  <a:lumMod val="50000"/>
                </a:sysClr>
              </a:contourClr>
            </a:sp3d>
          </c:spPr>
          <c:invertIfNegative val="0"/>
          <c:cat>
            <c:strRef>
              <c:f>'% de Primer Ingreso por sexo'!$A$6:$A$9</c:f>
              <c:strCache>
                <c:ptCount val="4"/>
                <c:pt idx="0">
                  <c:v>DCBI</c:v>
                </c:pt>
                <c:pt idx="1">
                  <c:v>DCBS</c:v>
                </c:pt>
                <c:pt idx="2">
                  <c:v>DCSH</c:v>
                </c:pt>
                <c:pt idx="3">
                  <c:v>UAML</c:v>
                </c:pt>
              </c:strCache>
            </c:strRef>
          </c:cat>
          <c:val>
            <c:numRef>
              <c:f>'% de Primer Ingreso por sexo'!$I$6:$I$9</c:f>
              <c:numCache>
                <c:formatCode>0%</c:formatCode>
                <c:ptCount val="4"/>
                <c:pt idx="0">
                  <c:v>0.65116279069767447</c:v>
                </c:pt>
                <c:pt idx="1">
                  <c:v>0.79381443298969068</c:v>
                </c:pt>
                <c:pt idx="2">
                  <c:v>0.81609195402298851</c:v>
                </c:pt>
                <c:pt idx="3">
                  <c:v>0.77533039647577096</c:v>
                </c:pt>
              </c:numCache>
            </c:numRef>
          </c:val>
          <c:shape val="cylinder"/>
          <c:extLst>
            <c:ext xmlns:c16="http://schemas.microsoft.com/office/drawing/2014/chart" uri="{C3380CC4-5D6E-409C-BE32-E72D297353CC}">
              <c16:uniqueId val="{00000000-29D4-4FC5-9D1C-A22C52A7003B}"/>
            </c:ext>
          </c:extLst>
        </c:ser>
        <c:ser>
          <c:idx val="8"/>
          <c:order val="8"/>
          <c:tx>
            <c:strRef>
              <c:f>'% de Primer Ingreso por sexo'!$J$5</c:f>
              <c:strCache>
                <c:ptCount val="1"/>
                <c:pt idx="0">
                  <c:v>2019</c:v>
                </c:pt>
              </c:strCache>
            </c:strRef>
          </c:tx>
          <c:spPr>
            <a:solidFill>
              <a:srgbClr val="8064A2">
                <a:lumMod val="60000"/>
                <a:lumOff val="40000"/>
              </a:srgbClr>
            </a:solidFill>
            <a:ln>
              <a:solidFill>
                <a:srgbClr val="8064A2">
                  <a:lumMod val="60000"/>
                  <a:lumOff val="40000"/>
                </a:srgbClr>
              </a:solidFill>
            </a:ln>
            <a:effectLst/>
            <a:sp3d>
              <a:contourClr>
                <a:srgbClr val="8064A2">
                  <a:lumMod val="60000"/>
                  <a:lumOff val="40000"/>
                </a:srgbClr>
              </a:contourClr>
            </a:sp3d>
          </c:spPr>
          <c:invertIfNegative val="0"/>
          <c:cat>
            <c:strRef>
              <c:f>'% de Primer Ingreso por sexo'!$A$6:$A$9</c:f>
              <c:strCache>
                <c:ptCount val="4"/>
                <c:pt idx="0">
                  <c:v>DCBI</c:v>
                </c:pt>
                <c:pt idx="1">
                  <c:v>DCBS</c:v>
                </c:pt>
                <c:pt idx="2">
                  <c:v>DCSH</c:v>
                </c:pt>
                <c:pt idx="3">
                  <c:v>UAML</c:v>
                </c:pt>
              </c:strCache>
            </c:strRef>
          </c:cat>
          <c:val>
            <c:numRef>
              <c:f>'% de Primer Ingreso por sexo'!$J$6:$J$9</c:f>
              <c:numCache>
                <c:formatCode>0%</c:formatCode>
                <c:ptCount val="4"/>
                <c:pt idx="0">
                  <c:v>0.75438596491228072</c:v>
                </c:pt>
                <c:pt idx="1">
                  <c:v>0.79381443298969068</c:v>
                </c:pt>
                <c:pt idx="2">
                  <c:v>0.88059701492537312</c:v>
                </c:pt>
                <c:pt idx="3">
                  <c:v>0.80995475113122173</c:v>
                </c:pt>
              </c:numCache>
            </c:numRef>
          </c:val>
          <c:shape val="cylinder"/>
          <c:extLst>
            <c:ext xmlns:c16="http://schemas.microsoft.com/office/drawing/2014/chart" uri="{C3380CC4-5D6E-409C-BE32-E72D297353CC}">
              <c16:uniqueId val="{00000000-A34E-4A2A-9309-9744159A1783}"/>
            </c:ext>
          </c:extLst>
        </c:ser>
        <c:ser>
          <c:idx val="9"/>
          <c:order val="9"/>
          <c:tx>
            <c:strRef>
              <c:f>'% de Primer Ingreso por sexo'!$K$5</c:f>
              <c:strCache>
                <c:ptCount val="1"/>
                <c:pt idx="0">
                  <c:v>2020</c:v>
                </c:pt>
              </c:strCache>
            </c:strRef>
          </c:tx>
          <c:spPr>
            <a:solidFill>
              <a:schemeClr val="accent4">
                <a:lumMod val="60000"/>
              </a:schemeClr>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sexo'!$K$6:$K$9</c:f>
              <c:numCache>
                <c:formatCode>0%</c:formatCode>
                <c:ptCount val="4"/>
                <c:pt idx="0">
                  <c:v>0.80392156862745101</c:v>
                </c:pt>
                <c:pt idx="1">
                  <c:v>0.78991596638655459</c:v>
                </c:pt>
                <c:pt idx="2">
                  <c:v>0.82828282828282829</c:v>
                </c:pt>
                <c:pt idx="3">
                  <c:v>0.80669144981412644</c:v>
                </c:pt>
              </c:numCache>
            </c:numRef>
          </c:val>
          <c:shape val="cylinder"/>
          <c:extLst>
            <c:ext xmlns:c16="http://schemas.microsoft.com/office/drawing/2014/chart" uri="{C3380CC4-5D6E-409C-BE32-E72D297353CC}">
              <c16:uniqueId val="{00000001-0954-4603-AB1E-408B1E856863}"/>
            </c:ext>
          </c:extLst>
        </c:ser>
        <c:dLbls>
          <c:showLegendKey val="0"/>
          <c:showVal val="0"/>
          <c:showCatName val="0"/>
          <c:showSerName val="0"/>
          <c:showPercent val="0"/>
          <c:showBubbleSize val="0"/>
        </c:dLbls>
        <c:gapWidth val="219"/>
        <c:shape val="box"/>
        <c:axId val="-1370804016"/>
        <c:axId val="-1370798032"/>
        <c:axId val="0"/>
      </c:bar3DChart>
      <c:catAx>
        <c:axId val="-137080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8032"/>
        <c:crosses val="autoZero"/>
        <c:auto val="1"/>
        <c:lblAlgn val="ctr"/>
        <c:lblOffset val="100"/>
        <c:noMultiLvlLbl val="0"/>
      </c:catAx>
      <c:valAx>
        <c:axId val="-1370798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804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 /ASPIRANTES (HOMBRES)</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sexo'!$L$5</c:f>
              <c:strCache>
                <c:ptCount val="1"/>
                <c:pt idx="0">
                  <c:v>2011</c:v>
                </c:pt>
              </c:strCache>
            </c:strRef>
          </c:tx>
          <c:spPr>
            <a:solidFill>
              <a:srgbClr val="FFCC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sexo'!$L$6:$L$9</c:f>
              <c:numCache>
                <c:formatCode>0%</c:formatCode>
                <c:ptCount val="4"/>
                <c:pt idx="0">
                  <c:v>0.9285714285714286</c:v>
                </c:pt>
                <c:pt idx="1">
                  <c:v>0.77272727272727271</c:v>
                </c:pt>
                <c:pt idx="2">
                  <c:v>0.67647058823529416</c:v>
                </c:pt>
                <c:pt idx="3">
                  <c:v>0.80612244897959184</c:v>
                </c:pt>
              </c:numCache>
            </c:numRef>
          </c:val>
          <c:shape val="cylinder"/>
          <c:extLst>
            <c:ext xmlns:c16="http://schemas.microsoft.com/office/drawing/2014/chart" uri="{C3380CC4-5D6E-409C-BE32-E72D297353CC}">
              <c16:uniqueId val="{00000000-3F62-4B40-AB94-1424179C5B67}"/>
            </c:ext>
          </c:extLst>
        </c:ser>
        <c:ser>
          <c:idx val="1"/>
          <c:order val="1"/>
          <c:tx>
            <c:strRef>
              <c:f>'% de Primer Ingreso por sexo'!$M$5</c:f>
              <c:strCache>
                <c:ptCount val="1"/>
                <c:pt idx="0">
                  <c:v>2012</c:v>
                </c:pt>
              </c:strCache>
            </c:strRef>
          </c:tx>
          <c:spPr>
            <a:solidFill>
              <a:srgbClr val="FF99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sexo'!$M$6:$M$9</c:f>
              <c:numCache>
                <c:formatCode>0%</c:formatCode>
                <c:ptCount val="4"/>
                <c:pt idx="0">
                  <c:v>0.88888888888888884</c:v>
                </c:pt>
                <c:pt idx="1">
                  <c:v>0.6875</c:v>
                </c:pt>
                <c:pt idx="2">
                  <c:v>0.94736842105263153</c:v>
                </c:pt>
                <c:pt idx="3">
                  <c:v>0.84905660377358494</c:v>
                </c:pt>
              </c:numCache>
            </c:numRef>
          </c:val>
          <c:shape val="cylinder"/>
          <c:extLst>
            <c:ext xmlns:c16="http://schemas.microsoft.com/office/drawing/2014/chart" uri="{C3380CC4-5D6E-409C-BE32-E72D297353CC}">
              <c16:uniqueId val="{00000001-3F62-4B40-AB94-1424179C5B67}"/>
            </c:ext>
          </c:extLst>
        </c:ser>
        <c:ser>
          <c:idx val="2"/>
          <c:order val="2"/>
          <c:tx>
            <c:strRef>
              <c:f>'% de Primer Ingreso por sexo'!$N$5</c:f>
              <c:strCache>
                <c:ptCount val="1"/>
                <c:pt idx="0">
                  <c:v>2013</c:v>
                </c:pt>
              </c:strCache>
            </c:strRef>
          </c:tx>
          <c:spPr>
            <a:solidFill>
              <a:srgbClr val="FF66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sexo'!$N$6:$N$9</c:f>
              <c:numCache>
                <c:formatCode>0%</c:formatCode>
                <c:ptCount val="4"/>
                <c:pt idx="0">
                  <c:v>0.96875</c:v>
                </c:pt>
                <c:pt idx="1">
                  <c:v>0.68181818181818177</c:v>
                </c:pt>
                <c:pt idx="2">
                  <c:v>0.75</c:v>
                </c:pt>
                <c:pt idx="3">
                  <c:v>0.80612244897959184</c:v>
                </c:pt>
              </c:numCache>
            </c:numRef>
          </c:val>
          <c:shape val="cylinder"/>
          <c:extLst>
            <c:ext xmlns:c16="http://schemas.microsoft.com/office/drawing/2014/chart" uri="{C3380CC4-5D6E-409C-BE32-E72D297353CC}">
              <c16:uniqueId val="{00000002-3F62-4B40-AB94-1424179C5B67}"/>
            </c:ext>
          </c:extLst>
        </c:ser>
        <c:ser>
          <c:idx val="3"/>
          <c:order val="3"/>
          <c:tx>
            <c:strRef>
              <c:f>'% de Primer Ingreso por sexo'!$O$5</c:f>
              <c:strCache>
                <c:ptCount val="1"/>
                <c:pt idx="0">
                  <c:v>2014</c:v>
                </c:pt>
              </c:strCache>
            </c:strRef>
          </c:tx>
          <c:spPr>
            <a:solidFill>
              <a:srgbClr val="FF00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sexo'!$O$6:$O$9</c:f>
              <c:numCache>
                <c:formatCode>0%</c:formatCode>
                <c:ptCount val="4"/>
                <c:pt idx="0">
                  <c:v>0.8666666666666667</c:v>
                </c:pt>
                <c:pt idx="1">
                  <c:v>0.70833333333333337</c:v>
                </c:pt>
                <c:pt idx="2">
                  <c:v>0.70588235294117652</c:v>
                </c:pt>
                <c:pt idx="3">
                  <c:v>0.76136363636363635</c:v>
                </c:pt>
              </c:numCache>
            </c:numRef>
          </c:val>
          <c:shape val="cylinder"/>
          <c:extLst>
            <c:ext xmlns:c16="http://schemas.microsoft.com/office/drawing/2014/chart" uri="{C3380CC4-5D6E-409C-BE32-E72D297353CC}">
              <c16:uniqueId val="{00000003-3F62-4B40-AB94-1424179C5B67}"/>
            </c:ext>
          </c:extLst>
        </c:ser>
        <c:ser>
          <c:idx val="4"/>
          <c:order val="4"/>
          <c:tx>
            <c:strRef>
              <c:f>'% de Primer Ingreso por sexo'!$P$5</c:f>
              <c:strCache>
                <c:ptCount val="1"/>
                <c:pt idx="0">
                  <c:v>2015</c:v>
                </c:pt>
              </c:strCache>
            </c:strRef>
          </c:tx>
          <c:spPr>
            <a:solidFill>
              <a:srgbClr val="CC00FF"/>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sexo'!$P$6:$P$9</c:f>
              <c:numCache>
                <c:formatCode>0%</c:formatCode>
                <c:ptCount val="4"/>
                <c:pt idx="0">
                  <c:v>0.80434782608695654</c:v>
                </c:pt>
                <c:pt idx="1">
                  <c:v>0.92307692307692313</c:v>
                </c:pt>
                <c:pt idx="2">
                  <c:v>0.73333333333333328</c:v>
                </c:pt>
                <c:pt idx="3">
                  <c:v>0.81372549019607843</c:v>
                </c:pt>
              </c:numCache>
            </c:numRef>
          </c:val>
          <c:shape val="cylinder"/>
          <c:extLst>
            <c:ext xmlns:c16="http://schemas.microsoft.com/office/drawing/2014/chart" uri="{C3380CC4-5D6E-409C-BE32-E72D297353CC}">
              <c16:uniqueId val="{00000004-3F62-4B40-AB94-1424179C5B67}"/>
            </c:ext>
          </c:extLst>
        </c:ser>
        <c:ser>
          <c:idx val="5"/>
          <c:order val="5"/>
          <c:tx>
            <c:strRef>
              <c:f>'% de Primer Ingreso por sexo'!$Q$5</c:f>
              <c:strCache>
                <c:ptCount val="1"/>
                <c:pt idx="0">
                  <c:v>2016</c:v>
                </c:pt>
              </c:strCache>
            </c:strRef>
          </c:tx>
          <c:spPr>
            <a:solidFill>
              <a:srgbClr val="9900CC"/>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sexo'!$Q$6:$Q$9</c:f>
              <c:numCache>
                <c:formatCode>0%</c:formatCode>
                <c:ptCount val="4"/>
                <c:pt idx="0">
                  <c:v>0.84</c:v>
                </c:pt>
                <c:pt idx="1">
                  <c:v>0.88235294117647056</c:v>
                </c:pt>
                <c:pt idx="2">
                  <c:v>0.72340425531914898</c:v>
                </c:pt>
                <c:pt idx="3">
                  <c:v>0.80916030534351147</c:v>
                </c:pt>
              </c:numCache>
            </c:numRef>
          </c:val>
          <c:shape val="cylinder"/>
          <c:extLst>
            <c:ext xmlns:c16="http://schemas.microsoft.com/office/drawing/2014/chart" uri="{C3380CC4-5D6E-409C-BE32-E72D297353CC}">
              <c16:uniqueId val="{00000005-3F62-4B40-AB94-1424179C5B67}"/>
            </c:ext>
          </c:extLst>
        </c:ser>
        <c:ser>
          <c:idx val="6"/>
          <c:order val="6"/>
          <c:tx>
            <c:strRef>
              <c:f>'% de Primer Ingreso por sexo'!$R$5</c:f>
              <c:strCache>
                <c:ptCount val="1"/>
                <c:pt idx="0">
                  <c:v>2017</c:v>
                </c:pt>
              </c:strCache>
            </c:strRef>
          </c:tx>
          <c:spPr>
            <a:solidFill>
              <a:srgbClr val="660066"/>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sexo'!$R$6:$R$9</c:f>
              <c:numCache>
                <c:formatCode>0%</c:formatCode>
                <c:ptCount val="4"/>
                <c:pt idx="0">
                  <c:v>0.80952380952380953</c:v>
                </c:pt>
                <c:pt idx="1">
                  <c:v>0.73684210526315785</c:v>
                </c:pt>
                <c:pt idx="2">
                  <c:v>0.77966101694915257</c:v>
                </c:pt>
                <c:pt idx="3">
                  <c:v>0.78453038674033149</c:v>
                </c:pt>
              </c:numCache>
            </c:numRef>
          </c:val>
          <c:shape val="cylinder"/>
          <c:extLst>
            <c:ext xmlns:c16="http://schemas.microsoft.com/office/drawing/2014/chart" uri="{C3380CC4-5D6E-409C-BE32-E72D297353CC}">
              <c16:uniqueId val="{00000000-9A12-4BC0-941D-291D143C4934}"/>
            </c:ext>
          </c:extLst>
        </c:ser>
        <c:ser>
          <c:idx val="7"/>
          <c:order val="7"/>
          <c:tx>
            <c:strRef>
              <c:f>'% de Primer Ingreso por sexo'!$S$5</c:f>
              <c:strCache>
                <c:ptCount val="1"/>
                <c:pt idx="0">
                  <c:v>2018</c:v>
                </c:pt>
              </c:strCache>
            </c:strRef>
          </c:tx>
          <c:spPr>
            <a:solidFill>
              <a:sysClr val="window" lastClr="FFFFFF">
                <a:lumMod val="50000"/>
              </a:sysClr>
            </a:solidFill>
            <a:ln>
              <a:solidFill>
                <a:sysClr val="window" lastClr="FFFFFF">
                  <a:lumMod val="50000"/>
                </a:sysClr>
              </a:solidFill>
            </a:ln>
            <a:effectLst/>
            <a:sp3d>
              <a:contourClr>
                <a:sysClr val="window" lastClr="FFFFFF">
                  <a:lumMod val="50000"/>
                </a:sysClr>
              </a:contourClr>
            </a:sp3d>
          </c:spPr>
          <c:invertIfNegative val="0"/>
          <c:cat>
            <c:strRef>
              <c:f>'% de Primer Ingreso por sexo'!$A$6:$A$9</c:f>
              <c:strCache>
                <c:ptCount val="4"/>
                <c:pt idx="0">
                  <c:v>DCBI</c:v>
                </c:pt>
                <c:pt idx="1">
                  <c:v>DCBS</c:v>
                </c:pt>
                <c:pt idx="2">
                  <c:v>DCSH</c:v>
                </c:pt>
                <c:pt idx="3">
                  <c:v>UAML</c:v>
                </c:pt>
              </c:strCache>
            </c:strRef>
          </c:cat>
          <c:val>
            <c:numRef>
              <c:f>'% de Primer Ingreso por sexo'!$S$6:$S$9</c:f>
              <c:numCache>
                <c:formatCode>0%</c:formatCode>
                <c:ptCount val="4"/>
                <c:pt idx="0">
                  <c:v>0.68695652173913047</c:v>
                </c:pt>
                <c:pt idx="1">
                  <c:v>0.64102564102564108</c:v>
                </c:pt>
                <c:pt idx="2">
                  <c:v>0.81818181818181823</c:v>
                </c:pt>
                <c:pt idx="3">
                  <c:v>0.72294372294372289</c:v>
                </c:pt>
              </c:numCache>
            </c:numRef>
          </c:val>
          <c:shape val="cylinder"/>
          <c:extLst>
            <c:ext xmlns:c16="http://schemas.microsoft.com/office/drawing/2014/chart" uri="{C3380CC4-5D6E-409C-BE32-E72D297353CC}">
              <c16:uniqueId val="{00000000-D832-4711-9777-3A159DBFCA2B}"/>
            </c:ext>
          </c:extLst>
        </c:ser>
        <c:ser>
          <c:idx val="8"/>
          <c:order val="8"/>
          <c:tx>
            <c:strRef>
              <c:f>'% de Primer Ingreso por sexo'!$T$5</c:f>
              <c:strCache>
                <c:ptCount val="1"/>
                <c:pt idx="0">
                  <c:v>2019</c:v>
                </c:pt>
              </c:strCache>
            </c:strRef>
          </c:tx>
          <c:spPr>
            <a:solidFill>
              <a:srgbClr val="8064A2">
                <a:lumMod val="60000"/>
                <a:lumOff val="40000"/>
              </a:srgbClr>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sexo'!$T$6:$T$9</c:f>
              <c:numCache>
                <c:formatCode>0%</c:formatCode>
                <c:ptCount val="4"/>
                <c:pt idx="0">
                  <c:v>0.74637681159420288</c:v>
                </c:pt>
                <c:pt idx="1">
                  <c:v>0.88372093023255816</c:v>
                </c:pt>
                <c:pt idx="2">
                  <c:v>0.88405797101449279</c:v>
                </c:pt>
                <c:pt idx="3">
                  <c:v>0.80800000000000005</c:v>
                </c:pt>
              </c:numCache>
            </c:numRef>
          </c:val>
          <c:shape val="cylinder"/>
          <c:extLst>
            <c:ext xmlns:c16="http://schemas.microsoft.com/office/drawing/2014/chart" uri="{C3380CC4-5D6E-409C-BE32-E72D297353CC}">
              <c16:uniqueId val="{00000000-9FD3-4026-B3F8-6FADC2231E94}"/>
            </c:ext>
          </c:extLst>
        </c:ser>
        <c:ser>
          <c:idx val="9"/>
          <c:order val="9"/>
          <c:tx>
            <c:strRef>
              <c:f>'% de Primer Ingreso por sexo'!$U$5</c:f>
              <c:strCache>
                <c:ptCount val="1"/>
                <c:pt idx="0">
                  <c:v>2020</c:v>
                </c:pt>
              </c:strCache>
            </c:strRef>
          </c:tx>
          <c:spPr>
            <a:solidFill>
              <a:schemeClr val="accent4">
                <a:lumMod val="60000"/>
              </a:schemeClr>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sexo'!$U$6:$U$9</c:f>
              <c:numCache>
                <c:formatCode>0%</c:formatCode>
                <c:ptCount val="4"/>
                <c:pt idx="0">
                  <c:v>0.77391304347826084</c:v>
                </c:pt>
                <c:pt idx="1">
                  <c:v>0.72727272727272729</c:v>
                </c:pt>
                <c:pt idx="2">
                  <c:v>0.8666666666666667</c:v>
                </c:pt>
                <c:pt idx="3">
                  <c:v>0.79326923076923073</c:v>
                </c:pt>
              </c:numCache>
            </c:numRef>
          </c:val>
          <c:shape val="cylinder"/>
          <c:extLst>
            <c:ext xmlns:c16="http://schemas.microsoft.com/office/drawing/2014/chart" uri="{C3380CC4-5D6E-409C-BE32-E72D297353CC}">
              <c16:uniqueId val="{00000001-C630-4BE0-A803-8568B7DBC3F3}"/>
            </c:ext>
          </c:extLst>
        </c:ser>
        <c:dLbls>
          <c:showLegendKey val="0"/>
          <c:showVal val="0"/>
          <c:showCatName val="0"/>
          <c:showSerName val="0"/>
          <c:showPercent val="0"/>
          <c:showBubbleSize val="0"/>
        </c:dLbls>
        <c:gapWidth val="219"/>
        <c:shape val="box"/>
        <c:axId val="-1370803472"/>
        <c:axId val="-1370794224"/>
        <c:axId val="0"/>
      </c:bar3DChart>
      <c:catAx>
        <c:axId val="-137080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4224"/>
        <c:crosses val="autoZero"/>
        <c:auto val="1"/>
        <c:lblAlgn val="ctr"/>
        <c:lblOffset val="100"/>
        <c:noMultiLvlLbl val="0"/>
      </c:catAx>
      <c:valAx>
        <c:axId val="-1370794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803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Admisión/Aspirantes</a:t>
            </a:r>
            <a:r>
              <a:rPr lang="es-MX" baseline="0"/>
              <a:t> (Acumulado al 2020)</a:t>
            </a:r>
            <a:endParaRPr lang="es-MX"/>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 de Primer Ingreso por sexo'!$V$4:$AA$4</c:f>
              <c:strCache>
                <c:ptCount val="1"/>
                <c:pt idx="0">
                  <c:v>MUJERES</c:v>
                </c:pt>
              </c:strCache>
            </c:strRef>
          </c:tx>
          <c:spPr>
            <a:solidFill>
              <a:schemeClr val="accent6">
                <a:lumMod val="75000"/>
              </a:schemeClr>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sexo'!$AE$6:$AE$9</c:f>
              <c:numCache>
                <c:formatCode>0%</c:formatCode>
                <c:ptCount val="4"/>
                <c:pt idx="0">
                  <c:v>0.8379204892966361</c:v>
                </c:pt>
                <c:pt idx="1">
                  <c:v>0.80592592592592593</c:v>
                </c:pt>
                <c:pt idx="2">
                  <c:v>0.79896013864818027</c:v>
                </c:pt>
                <c:pt idx="3">
                  <c:v>0.81000633312222925</c:v>
                </c:pt>
              </c:numCache>
            </c:numRef>
          </c:val>
          <c:shape val="cylinder"/>
          <c:extLst>
            <c:ext xmlns:c16="http://schemas.microsoft.com/office/drawing/2014/chart" uri="{C3380CC4-5D6E-409C-BE32-E72D297353CC}">
              <c16:uniqueId val="{00000000-0AB9-4BFE-BAF1-0EF55841521D}"/>
            </c:ext>
          </c:extLst>
        </c:ser>
        <c:ser>
          <c:idx val="1"/>
          <c:order val="1"/>
          <c:tx>
            <c:strRef>
              <c:f>'% de Primer Ingreso por sexo'!$AF$4:$AK$4</c:f>
              <c:strCache>
                <c:ptCount val="1"/>
                <c:pt idx="0">
                  <c:v>HOMBRES</c:v>
                </c:pt>
              </c:strCache>
            </c:strRef>
          </c:tx>
          <c:spPr>
            <a:solidFill>
              <a:srgbClr val="00B0F0"/>
            </a:solidFill>
            <a:ln>
              <a:noFill/>
            </a:ln>
            <a:effectLst/>
            <a:sp3d/>
          </c:spPr>
          <c:invertIfNegative val="0"/>
          <c:cat>
            <c:strRef>
              <c:f>'% de Primer Ingreso por sexo'!$A$6:$A$9</c:f>
              <c:strCache>
                <c:ptCount val="4"/>
                <c:pt idx="0">
                  <c:v>DCBI</c:v>
                </c:pt>
                <c:pt idx="1">
                  <c:v>DCBS</c:v>
                </c:pt>
                <c:pt idx="2">
                  <c:v>DCSH</c:v>
                </c:pt>
                <c:pt idx="3">
                  <c:v>UAML</c:v>
                </c:pt>
              </c:strCache>
            </c:strRef>
          </c:cat>
          <c:val>
            <c:numRef>
              <c:f>'% de Primer Ingreso por sexo'!$AO$6:$AO$9</c:f>
              <c:numCache>
                <c:formatCode>0%</c:formatCode>
                <c:ptCount val="4"/>
                <c:pt idx="0">
                  <c:v>0.79104477611940294</c:v>
                </c:pt>
                <c:pt idx="1">
                  <c:v>0.77104377104377109</c:v>
                </c:pt>
                <c:pt idx="2">
                  <c:v>0.79492600422832982</c:v>
                </c:pt>
                <c:pt idx="3">
                  <c:v>0.78819444444444442</c:v>
                </c:pt>
              </c:numCache>
            </c:numRef>
          </c:val>
          <c:shape val="cylinder"/>
          <c:extLst>
            <c:ext xmlns:c16="http://schemas.microsoft.com/office/drawing/2014/chart" uri="{C3380CC4-5D6E-409C-BE32-E72D297353CC}">
              <c16:uniqueId val="{00000001-0AB9-4BFE-BAF1-0EF55841521D}"/>
            </c:ext>
          </c:extLst>
        </c:ser>
        <c:dLbls>
          <c:showLegendKey val="0"/>
          <c:showVal val="0"/>
          <c:showCatName val="0"/>
          <c:showSerName val="0"/>
          <c:showPercent val="0"/>
          <c:showBubbleSize val="0"/>
        </c:dLbls>
        <c:gapWidth val="150"/>
        <c:shape val="box"/>
        <c:axId val="-1370800208"/>
        <c:axId val="-1370796944"/>
        <c:axId val="0"/>
      </c:bar3DChart>
      <c:catAx>
        <c:axId val="-1370800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6944"/>
        <c:crosses val="autoZero"/>
        <c:auto val="1"/>
        <c:lblAlgn val="ctr"/>
        <c:lblOffset val="100"/>
        <c:noMultiLvlLbl val="0"/>
      </c:catAx>
      <c:valAx>
        <c:axId val="-1370796944"/>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80020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Matrícula!$C$23</c:f>
              <c:strCache>
                <c:ptCount val="1"/>
                <c:pt idx="0">
                  <c:v>2011</c:v>
                </c:pt>
              </c:strCache>
            </c:strRef>
          </c:tx>
          <c:spPr>
            <a:solidFill>
              <a:srgbClr val="FFCC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Matrícula!$C$24:$C$32</c:f>
              <c:numCache>
                <c:formatCode>#,##0</c:formatCode>
                <c:ptCount val="9"/>
                <c:pt idx="0">
                  <c:v>41.5</c:v>
                </c:pt>
                <c:pt idx="3">
                  <c:v>41.5</c:v>
                </c:pt>
                <c:pt idx="7">
                  <c:v>40</c:v>
                </c:pt>
              </c:numCache>
            </c:numRef>
          </c:val>
          <c:shape val="cylinder"/>
          <c:extLst>
            <c:ext xmlns:c16="http://schemas.microsoft.com/office/drawing/2014/chart" uri="{C3380CC4-5D6E-409C-BE32-E72D297353CC}">
              <c16:uniqueId val="{00000000-3F62-4B40-AB94-1424179C5B67}"/>
            </c:ext>
          </c:extLst>
        </c:ser>
        <c:ser>
          <c:idx val="1"/>
          <c:order val="1"/>
          <c:tx>
            <c:strRef>
              <c:f>Matrícula!$D$23</c:f>
              <c:strCache>
                <c:ptCount val="1"/>
                <c:pt idx="0">
                  <c:v>2012</c:v>
                </c:pt>
              </c:strCache>
            </c:strRef>
          </c:tx>
          <c:spPr>
            <a:solidFill>
              <a:srgbClr val="FF99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Matrícula!$D$24:$D$32</c:f>
              <c:numCache>
                <c:formatCode>#,##0</c:formatCode>
                <c:ptCount val="9"/>
                <c:pt idx="0">
                  <c:v>58</c:v>
                </c:pt>
                <c:pt idx="3">
                  <c:v>50.333333333333336</c:v>
                </c:pt>
                <c:pt idx="7">
                  <c:v>54</c:v>
                </c:pt>
              </c:numCache>
            </c:numRef>
          </c:val>
          <c:shape val="cylinder"/>
          <c:extLst>
            <c:ext xmlns:c16="http://schemas.microsoft.com/office/drawing/2014/chart" uri="{C3380CC4-5D6E-409C-BE32-E72D297353CC}">
              <c16:uniqueId val="{00000001-3F62-4B40-AB94-1424179C5B67}"/>
            </c:ext>
          </c:extLst>
        </c:ser>
        <c:ser>
          <c:idx val="2"/>
          <c:order val="2"/>
          <c:tx>
            <c:strRef>
              <c:f>Matrícula!$E$23</c:f>
              <c:strCache>
                <c:ptCount val="1"/>
                <c:pt idx="0">
                  <c:v>2013</c:v>
                </c:pt>
              </c:strCache>
            </c:strRef>
          </c:tx>
          <c:spPr>
            <a:solidFill>
              <a:srgbClr val="FF66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Matrícula!$E$24:$E$32</c:f>
              <c:numCache>
                <c:formatCode>#,##0</c:formatCode>
                <c:ptCount val="9"/>
                <c:pt idx="0">
                  <c:v>89.333333333333329</c:v>
                </c:pt>
                <c:pt idx="3">
                  <c:v>81.666666666666671</c:v>
                </c:pt>
                <c:pt idx="6">
                  <c:v>18</c:v>
                </c:pt>
                <c:pt idx="7">
                  <c:v>91</c:v>
                </c:pt>
              </c:numCache>
            </c:numRef>
          </c:val>
          <c:shape val="cylinder"/>
          <c:extLst>
            <c:ext xmlns:c16="http://schemas.microsoft.com/office/drawing/2014/chart" uri="{C3380CC4-5D6E-409C-BE32-E72D297353CC}">
              <c16:uniqueId val="{00000002-3F62-4B40-AB94-1424179C5B67}"/>
            </c:ext>
          </c:extLst>
        </c:ser>
        <c:ser>
          <c:idx val="3"/>
          <c:order val="3"/>
          <c:tx>
            <c:strRef>
              <c:f>Matrícula!$F$23</c:f>
              <c:strCache>
                <c:ptCount val="1"/>
                <c:pt idx="0">
                  <c:v>2014</c:v>
                </c:pt>
              </c:strCache>
            </c:strRef>
          </c:tx>
          <c:spPr>
            <a:solidFill>
              <a:srgbClr val="FF00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Matrícula!$F$24:$F$32</c:f>
              <c:numCache>
                <c:formatCode>#,##0</c:formatCode>
                <c:ptCount val="9"/>
                <c:pt idx="0">
                  <c:v>102.66666666666667</c:v>
                </c:pt>
                <c:pt idx="3">
                  <c:v>119.33333333333333</c:v>
                </c:pt>
                <c:pt idx="6">
                  <c:v>20.666666666666668</c:v>
                </c:pt>
                <c:pt idx="7">
                  <c:v>116</c:v>
                </c:pt>
              </c:numCache>
            </c:numRef>
          </c:val>
          <c:shape val="cylinder"/>
          <c:extLst>
            <c:ext xmlns:c16="http://schemas.microsoft.com/office/drawing/2014/chart" uri="{C3380CC4-5D6E-409C-BE32-E72D297353CC}">
              <c16:uniqueId val="{00000003-3F62-4B40-AB94-1424179C5B67}"/>
            </c:ext>
          </c:extLst>
        </c:ser>
        <c:ser>
          <c:idx val="4"/>
          <c:order val="4"/>
          <c:tx>
            <c:strRef>
              <c:f>Matrícula!$G$23</c:f>
              <c:strCache>
                <c:ptCount val="1"/>
                <c:pt idx="0">
                  <c:v>2015</c:v>
                </c:pt>
              </c:strCache>
            </c:strRef>
          </c:tx>
          <c:spPr>
            <a:solidFill>
              <a:srgbClr val="CC00FF"/>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Matrícula!$G$24:$G$32</c:f>
              <c:numCache>
                <c:formatCode>#,##0</c:formatCode>
                <c:ptCount val="9"/>
                <c:pt idx="0">
                  <c:v>120.33333333333333</c:v>
                </c:pt>
                <c:pt idx="3">
                  <c:v>152.33333333333334</c:v>
                </c:pt>
                <c:pt idx="6">
                  <c:v>34.333333333333336</c:v>
                </c:pt>
                <c:pt idx="7">
                  <c:v>122.33333333333333</c:v>
                </c:pt>
              </c:numCache>
            </c:numRef>
          </c:val>
          <c:shape val="cylinder"/>
          <c:extLst>
            <c:ext xmlns:c16="http://schemas.microsoft.com/office/drawing/2014/chart" uri="{C3380CC4-5D6E-409C-BE32-E72D297353CC}">
              <c16:uniqueId val="{00000004-3F62-4B40-AB94-1424179C5B67}"/>
            </c:ext>
          </c:extLst>
        </c:ser>
        <c:ser>
          <c:idx val="5"/>
          <c:order val="5"/>
          <c:tx>
            <c:strRef>
              <c:f>Matrícula!$H$23</c:f>
              <c:strCache>
                <c:ptCount val="1"/>
                <c:pt idx="0">
                  <c:v>2016</c:v>
                </c:pt>
              </c:strCache>
            </c:strRef>
          </c:tx>
          <c:spPr>
            <a:solidFill>
              <a:srgbClr val="9900CC"/>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Matrícula!$H$24:$H$32</c:f>
              <c:numCache>
                <c:formatCode>#,##0</c:formatCode>
                <c:ptCount val="9"/>
                <c:pt idx="0">
                  <c:v>142.33333333333334</c:v>
                </c:pt>
                <c:pt idx="3">
                  <c:v>190.66666666666666</c:v>
                </c:pt>
                <c:pt idx="6">
                  <c:v>51</c:v>
                </c:pt>
                <c:pt idx="7">
                  <c:v>136</c:v>
                </c:pt>
              </c:numCache>
            </c:numRef>
          </c:val>
          <c:shape val="cylinder"/>
          <c:extLst>
            <c:ext xmlns:c16="http://schemas.microsoft.com/office/drawing/2014/chart" uri="{C3380CC4-5D6E-409C-BE32-E72D297353CC}">
              <c16:uniqueId val="{00000005-3F62-4B40-AB94-1424179C5B67}"/>
            </c:ext>
          </c:extLst>
        </c:ser>
        <c:ser>
          <c:idx val="6"/>
          <c:order val="6"/>
          <c:tx>
            <c:strRef>
              <c:f>Matrícula!$I$23</c:f>
              <c:strCache>
                <c:ptCount val="1"/>
                <c:pt idx="0">
                  <c:v>2017</c:v>
                </c:pt>
              </c:strCache>
            </c:strRef>
          </c:tx>
          <c:spPr>
            <a:solidFill>
              <a:srgbClr val="660066"/>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Matrícula!$I$24:$I$32</c:f>
              <c:numCache>
                <c:formatCode>#,##0</c:formatCode>
                <c:ptCount val="9"/>
                <c:pt idx="0">
                  <c:v>166</c:v>
                </c:pt>
                <c:pt idx="1">
                  <c:v>43.5</c:v>
                </c:pt>
                <c:pt idx="3">
                  <c:v>212.33333333333334</c:v>
                </c:pt>
                <c:pt idx="4">
                  <c:v>31</c:v>
                </c:pt>
                <c:pt idx="6">
                  <c:v>66.333333333333329</c:v>
                </c:pt>
                <c:pt idx="7">
                  <c:v>155.33333333333334</c:v>
                </c:pt>
              </c:numCache>
            </c:numRef>
          </c:val>
          <c:shape val="cylinder"/>
          <c:extLst>
            <c:ext xmlns:c16="http://schemas.microsoft.com/office/drawing/2014/chart" uri="{C3380CC4-5D6E-409C-BE32-E72D297353CC}">
              <c16:uniqueId val="{00000000-4E6A-4DAC-AAAD-9E533D3831D7}"/>
            </c:ext>
          </c:extLst>
        </c:ser>
        <c:ser>
          <c:idx val="7"/>
          <c:order val="7"/>
          <c:tx>
            <c:strRef>
              <c:f>Matrícula!$J$23</c:f>
              <c:strCache>
                <c:ptCount val="1"/>
                <c:pt idx="0">
                  <c:v>2018</c:v>
                </c:pt>
              </c:strCache>
            </c:strRef>
          </c:tx>
          <c:spPr>
            <a:solidFill>
              <a:sysClr val="window" lastClr="FFFFFF">
                <a:lumMod val="50000"/>
              </a:sysClr>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Matrícula!$J$24:$J$32</c:f>
              <c:numCache>
                <c:formatCode>#,##0</c:formatCode>
                <c:ptCount val="9"/>
                <c:pt idx="0">
                  <c:v>176</c:v>
                </c:pt>
                <c:pt idx="1">
                  <c:v>58.333333333333336</c:v>
                </c:pt>
                <c:pt idx="2">
                  <c:v>28</c:v>
                </c:pt>
                <c:pt idx="3">
                  <c:v>207.33333333333334</c:v>
                </c:pt>
                <c:pt idx="4">
                  <c:v>37.333333333333336</c:v>
                </c:pt>
                <c:pt idx="5">
                  <c:v>28</c:v>
                </c:pt>
                <c:pt idx="6">
                  <c:v>82</c:v>
                </c:pt>
                <c:pt idx="7">
                  <c:v>157.33333333333334</c:v>
                </c:pt>
                <c:pt idx="8">
                  <c:v>39.5</c:v>
                </c:pt>
              </c:numCache>
            </c:numRef>
          </c:val>
          <c:shape val="cylinder"/>
          <c:extLst>
            <c:ext xmlns:c16="http://schemas.microsoft.com/office/drawing/2014/chart" uri="{C3380CC4-5D6E-409C-BE32-E72D297353CC}">
              <c16:uniqueId val="{00000000-9F26-477F-95B7-AB8E3F4A19E7}"/>
            </c:ext>
          </c:extLst>
        </c:ser>
        <c:ser>
          <c:idx val="8"/>
          <c:order val="8"/>
          <c:tx>
            <c:strRef>
              <c:f>Matrícula!$K$23</c:f>
              <c:strCache>
                <c:ptCount val="1"/>
                <c:pt idx="0">
                  <c:v>2019</c:v>
                </c:pt>
              </c:strCache>
            </c:strRef>
          </c:tx>
          <c:spPr>
            <a:solidFill>
              <a:srgbClr val="8064A2">
                <a:lumMod val="60000"/>
                <a:lumOff val="40000"/>
              </a:srgbClr>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Matrícula!$K$24:$K$32</c:f>
              <c:numCache>
                <c:formatCode>#,##0</c:formatCode>
                <c:ptCount val="9"/>
                <c:pt idx="0">
                  <c:v>173.33333333333334</c:v>
                </c:pt>
                <c:pt idx="1">
                  <c:v>90.333333333333329</c:v>
                </c:pt>
                <c:pt idx="2">
                  <c:v>38</c:v>
                </c:pt>
                <c:pt idx="3">
                  <c:v>207.33333333333334</c:v>
                </c:pt>
                <c:pt idx="4">
                  <c:v>67.666666666666671</c:v>
                </c:pt>
                <c:pt idx="5">
                  <c:v>41.666666666666664</c:v>
                </c:pt>
                <c:pt idx="6">
                  <c:v>92.333333333333329</c:v>
                </c:pt>
                <c:pt idx="7">
                  <c:v>170</c:v>
                </c:pt>
                <c:pt idx="8">
                  <c:v>51.666666666666664</c:v>
                </c:pt>
              </c:numCache>
            </c:numRef>
          </c:val>
          <c:shape val="cylinder"/>
          <c:extLst>
            <c:ext xmlns:c16="http://schemas.microsoft.com/office/drawing/2014/chart" uri="{C3380CC4-5D6E-409C-BE32-E72D297353CC}">
              <c16:uniqueId val="{00000000-733D-4E6D-B1F3-E85D69A54E5D}"/>
            </c:ext>
          </c:extLst>
        </c:ser>
        <c:ser>
          <c:idx val="9"/>
          <c:order val="9"/>
          <c:tx>
            <c:strRef>
              <c:f>Matrícula!$L$23</c:f>
              <c:strCache>
                <c:ptCount val="1"/>
                <c:pt idx="0">
                  <c:v>2020</c:v>
                </c:pt>
              </c:strCache>
            </c:strRef>
          </c:tx>
          <c:spPr>
            <a:solidFill>
              <a:schemeClr val="accent4">
                <a:lumMod val="60000"/>
              </a:schemeClr>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Matrícula!$L$24:$L$32</c:f>
              <c:numCache>
                <c:formatCode>#,##0</c:formatCode>
                <c:ptCount val="9"/>
                <c:pt idx="0">
                  <c:v>175.66666666666666</c:v>
                </c:pt>
                <c:pt idx="1">
                  <c:v>120</c:v>
                </c:pt>
                <c:pt idx="2">
                  <c:v>80</c:v>
                </c:pt>
                <c:pt idx="3">
                  <c:v>207.33333333333334</c:v>
                </c:pt>
                <c:pt idx="4">
                  <c:v>94</c:v>
                </c:pt>
                <c:pt idx="5">
                  <c:v>66.666666666666671</c:v>
                </c:pt>
                <c:pt idx="6">
                  <c:v>104.33333333333333</c:v>
                </c:pt>
                <c:pt idx="7">
                  <c:v>195</c:v>
                </c:pt>
                <c:pt idx="8">
                  <c:v>81.666666666666671</c:v>
                </c:pt>
              </c:numCache>
            </c:numRef>
          </c:val>
          <c:shape val="cylinder"/>
          <c:extLst>
            <c:ext xmlns:c16="http://schemas.microsoft.com/office/drawing/2014/chart" uri="{C3380CC4-5D6E-409C-BE32-E72D297353CC}">
              <c16:uniqueId val="{00000001-1AF4-4A2D-9D96-C72D7AD87FAB}"/>
            </c:ext>
          </c:extLst>
        </c:ser>
        <c:dLbls>
          <c:showLegendKey val="0"/>
          <c:showVal val="0"/>
          <c:showCatName val="0"/>
          <c:showSerName val="0"/>
          <c:showPercent val="0"/>
          <c:showBubbleSize val="0"/>
        </c:dLbls>
        <c:gapWidth val="219"/>
        <c:shape val="box"/>
        <c:axId val="-1370799664"/>
        <c:axId val="-1370796400"/>
        <c:axId val="0"/>
      </c:bar3DChart>
      <c:catAx>
        <c:axId val="-1370799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6400"/>
        <c:crosses val="autoZero"/>
        <c:auto val="1"/>
        <c:lblAlgn val="ctr"/>
        <c:lblOffset val="100"/>
        <c:noMultiLvlLbl val="0"/>
      </c:catAx>
      <c:valAx>
        <c:axId val="-1370796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9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2020/ </a:t>
            </a:r>
            <a:r>
              <a:rPr lang="es-MX" sz="1680" b="0" i="0" u="none" strike="noStrike" baseline="0">
                <a:effectLst/>
              </a:rPr>
              <a:t>Matrícula </a:t>
            </a:r>
            <a:r>
              <a:rPr lang="es-MX"/>
              <a:t>2019</a:t>
            </a:r>
          </a:p>
        </c:rich>
      </c:tx>
      <c:layout>
        <c:manualLayout>
          <c:xMode val="edge"/>
          <c:yMode val="edge"/>
          <c:x val="0.30237706373158174"/>
          <c:y val="1.910300127704315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Matrícula!$M$23</c:f>
              <c:strCache>
                <c:ptCount val="1"/>
                <c:pt idx="0">
                  <c:v>2020/2019</c:v>
                </c:pt>
              </c:strCache>
            </c:strRef>
          </c:tx>
          <c:spPr>
            <a:solidFill>
              <a:srgbClr val="AD25A8"/>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Matrícula!$M$24:$M$32</c:f>
              <c:numCache>
                <c:formatCode>0%</c:formatCode>
                <c:ptCount val="9"/>
                <c:pt idx="0">
                  <c:v>1.0134615384615384</c:v>
                </c:pt>
                <c:pt idx="1">
                  <c:v>1.3284132841328413</c:v>
                </c:pt>
                <c:pt idx="2">
                  <c:v>2.1052631578947367</c:v>
                </c:pt>
                <c:pt idx="3">
                  <c:v>1</c:v>
                </c:pt>
                <c:pt idx="4">
                  <c:v>1.3891625615763545</c:v>
                </c:pt>
                <c:pt idx="5">
                  <c:v>1.6000000000000003</c:v>
                </c:pt>
                <c:pt idx="6">
                  <c:v>1.1299638989169676</c:v>
                </c:pt>
                <c:pt idx="7">
                  <c:v>1.1470588235294117</c:v>
                </c:pt>
                <c:pt idx="8">
                  <c:v>1.5806451612903227</c:v>
                </c:pt>
              </c:numCache>
            </c:numRef>
          </c:val>
          <c:shape val="cylinder"/>
          <c:extLst>
            <c:ext xmlns:c16="http://schemas.microsoft.com/office/drawing/2014/chart" uri="{C3380CC4-5D6E-409C-BE32-E72D297353CC}">
              <c16:uniqueId val="{00000000-C44C-4012-9841-7B2B342B3202}"/>
            </c:ext>
          </c:extLst>
        </c:ser>
        <c:dLbls>
          <c:showLegendKey val="0"/>
          <c:showVal val="0"/>
          <c:showCatName val="0"/>
          <c:showSerName val="0"/>
          <c:showPercent val="0"/>
          <c:showBubbleSize val="0"/>
        </c:dLbls>
        <c:gapWidth val="219"/>
        <c:shape val="box"/>
        <c:axId val="-1370797488"/>
        <c:axId val="-1370795856"/>
        <c:axId val="0"/>
      </c:bar3DChart>
      <c:catAx>
        <c:axId val="-13707974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5856"/>
        <c:crosses val="autoZero"/>
        <c:auto val="1"/>
        <c:lblAlgn val="ctr"/>
        <c:lblOffset val="100"/>
        <c:noMultiLvlLbl val="0"/>
      </c:catAx>
      <c:valAx>
        <c:axId val="-1370795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7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2020 / </a:t>
            </a:r>
            <a:r>
              <a:rPr lang="es-MX" sz="1680" b="0" i="0" u="none" strike="noStrike" baseline="0">
                <a:effectLst/>
              </a:rPr>
              <a:t>Matrícula </a:t>
            </a:r>
            <a:r>
              <a:rPr lang="es-MX"/>
              <a:t>2019</a:t>
            </a:r>
          </a:p>
        </c:rich>
      </c:tx>
      <c:layout>
        <c:manualLayout>
          <c:xMode val="edge"/>
          <c:yMode val="edge"/>
          <c:x val="0.31625134850947029"/>
          <c:y val="1.199093598539686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Matrícula!$M$23</c:f>
              <c:strCache>
                <c:ptCount val="1"/>
                <c:pt idx="0">
                  <c:v>2020/2019</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0642-4209-A171-F242CD55040D}"/>
              </c:ext>
            </c:extLst>
          </c:dPt>
          <c:cat>
            <c:strRef>
              <c:f>Matrícula!$B$34:$B$37</c:f>
              <c:strCache>
                <c:ptCount val="4"/>
                <c:pt idx="0">
                  <c:v>CBI</c:v>
                </c:pt>
                <c:pt idx="1">
                  <c:v>CBS</c:v>
                </c:pt>
                <c:pt idx="2">
                  <c:v>CSH</c:v>
                </c:pt>
                <c:pt idx="3">
                  <c:v>UAML</c:v>
                </c:pt>
              </c:strCache>
            </c:strRef>
          </c:cat>
          <c:val>
            <c:numRef>
              <c:f>Matrícula!$M$34:$M$37</c:f>
              <c:numCache>
                <c:formatCode>0%</c:formatCode>
                <c:ptCount val="4"/>
                <c:pt idx="0">
                  <c:v>1.245303867403315</c:v>
                </c:pt>
                <c:pt idx="1">
                  <c:v>1.1621052631578948</c:v>
                </c:pt>
                <c:pt idx="2">
                  <c:v>1.213375796178344</c:v>
                </c:pt>
                <c:pt idx="3">
                  <c:v>1.2062924562030748</c:v>
                </c:pt>
              </c:numCache>
            </c:numRef>
          </c:val>
          <c:shape val="cylinder"/>
          <c:extLst>
            <c:ext xmlns:c16="http://schemas.microsoft.com/office/drawing/2014/chart" uri="{C3380CC4-5D6E-409C-BE32-E72D297353CC}">
              <c16:uniqueId val="{00000002-0642-4209-A171-F242CD55040D}"/>
            </c:ext>
          </c:extLst>
        </c:ser>
        <c:dLbls>
          <c:showLegendKey val="0"/>
          <c:showVal val="0"/>
          <c:showCatName val="0"/>
          <c:showSerName val="0"/>
          <c:showPercent val="0"/>
          <c:showBubbleSize val="0"/>
        </c:dLbls>
        <c:gapWidth val="219"/>
        <c:shape val="box"/>
        <c:axId val="-1370794768"/>
        <c:axId val="-1370793680"/>
        <c:axId val="0"/>
      </c:bar3DChart>
      <c:catAx>
        <c:axId val="-1370794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3680"/>
        <c:crosses val="autoZero"/>
        <c:auto val="1"/>
        <c:lblAlgn val="ctr"/>
        <c:lblOffset val="100"/>
        <c:noMultiLvlLbl val="0"/>
      </c:catAx>
      <c:valAx>
        <c:axId val="-1370793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4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Matrícula!$C$23</c:f>
              <c:strCache>
                <c:ptCount val="1"/>
                <c:pt idx="0">
                  <c:v>2011</c:v>
                </c:pt>
              </c:strCache>
            </c:strRef>
          </c:tx>
          <c:spPr>
            <a:solidFill>
              <a:srgbClr val="FFCCFF"/>
            </a:solidFill>
            <a:ln>
              <a:noFill/>
            </a:ln>
            <a:effectLst/>
            <a:sp3d/>
          </c:spPr>
          <c:invertIfNegative val="0"/>
          <c:cat>
            <c:strRef>
              <c:f>Matrícula!$B$34:$B$36</c:f>
              <c:strCache>
                <c:ptCount val="3"/>
                <c:pt idx="0">
                  <c:v>CBI</c:v>
                </c:pt>
                <c:pt idx="1">
                  <c:v>CBS</c:v>
                </c:pt>
                <c:pt idx="2">
                  <c:v>CSH</c:v>
                </c:pt>
              </c:strCache>
            </c:strRef>
          </c:cat>
          <c:val>
            <c:numRef>
              <c:f>Matrícula!$C$34:$C$36</c:f>
              <c:numCache>
                <c:formatCode>#,##0</c:formatCode>
                <c:ptCount val="3"/>
                <c:pt idx="0">
                  <c:v>41.5</c:v>
                </c:pt>
                <c:pt idx="1">
                  <c:v>41.5</c:v>
                </c:pt>
                <c:pt idx="2">
                  <c:v>40</c:v>
                </c:pt>
              </c:numCache>
            </c:numRef>
          </c:val>
          <c:shape val="cylinder"/>
          <c:extLst>
            <c:ext xmlns:c16="http://schemas.microsoft.com/office/drawing/2014/chart" uri="{C3380CC4-5D6E-409C-BE32-E72D297353CC}">
              <c16:uniqueId val="{00000000-3F62-4B40-AB94-1424179C5B67}"/>
            </c:ext>
          </c:extLst>
        </c:ser>
        <c:ser>
          <c:idx val="1"/>
          <c:order val="1"/>
          <c:tx>
            <c:strRef>
              <c:f>Matrícula!$D$23</c:f>
              <c:strCache>
                <c:ptCount val="1"/>
                <c:pt idx="0">
                  <c:v>2012</c:v>
                </c:pt>
              </c:strCache>
            </c:strRef>
          </c:tx>
          <c:spPr>
            <a:solidFill>
              <a:srgbClr val="FF99FF"/>
            </a:solidFill>
            <a:ln>
              <a:noFill/>
            </a:ln>
            <a:effectLst/>
            <a:sp3d/>
          </c:spPr>
          <c:invertIfNegative val="0"/>
          <c:cat>
            <c:strRef>
              <c:f>Matrícula!$B$34:$B$36</c:f>
              <c:strCache>
                <c:ptCount val="3"/>
                <c:pt idx="0">
                  <c:v>CBI</c:v>
                </c:pt>
                <c:pt idx="1">
                  <c:v>CBS</c:v>
                </c:pt>
                <c:pt idx="2">
                  <c:v>CSH</c:v>
                </c:pt>
              </c:strCache>
            </c:strRef>
          </c:cat>
          <c:val>
            <c:numRef>
              <c:f>Matrícula!$D$34:$D$36</c:f>
              <c:numCache>
                <c:formatCode>#,##0</c:formatCode>
                <c:ptCount val="3"/>
                <c:pt idx="0">
                  <c:v>58</c:v>
                </c:pt>
                <c:pt idx="1">
                  <c:v>50.333333333333336</c:v>
                </c:pt>
                <c:pt idx="2" formatCode="General">
                  <c:v>54</c:v>
                </c:pt>
              </c:numCache>
            </c:numRef>
          </c:val>
          <c:shape val="cylinder"/>
          <c:extLst>
            <c:ext xmlns:c16="http://schemas.microsoft.com/office/drawing/2014/chart" uri="{C3380CC4-5D6E-409C-BE32-E72D297353CC}">
              <c16:uniqueId val="{00000001-3F62-4B40-AB94-1424179C5B67}"/>
            </c:ext>
          </c:extLst>
        </c:ser>
        <c:ser>
          <c:idx val="2"/>
          <c:order val="2"/>
          <c:tx>
            <c:strRef>
              <c:f>Matrícula!$E$23</c:f>
              <c:strCache>
                <c:ptCount val="1"/>
                <c:pt idx="0">
                  <c:v>2013</c:v>
                </c:pt>
              </c:strCache>
            </c:strRef>
          </c:tx>
          <c:spPr>
            <a:solidFill>
              <a:srgbClr val="FF66FF"/>
            </a:solidFill>
            <a:ln>
              <a:noFill/>
            </a:ln>
            <a:effectLst/>
            <a:sp3d/>
          </c:spPr>
          <c:invertIfNegative val="0"/>
          <c:cat>
            <c:strRef>
              <c:f>Matrícula!$B$34:$B$36</c:f>
              <c:strCache>
                <c:ptCount val="3"/>
                <c:pt idx="0">
                  <c:v>CBI</c:v>
                </c:pt>
                <c:pt idx="1">
                  <c:v>CBS</c:v>
                </c:pt>
                <c:pt idx="2">
                  <c:v>CSH</c:v>
                </c:pt>
              </c:strCache>
            </c:strRef>
          </c:cat>
          <c:val>
            <c:numRef>
              <c:f>Matrícula!$E$34:$E$36</c:f>
              <c:numCache>
                <c:formatCode>#,##0</c:formatCode>
                <c:ptCount val="3"/>
                <c:pt idx="0">
                  <c:v>89.333333333333329</c:v>
                </c:pt>
                <c:pt idx="1">
                  <c:v>81.666666666666671</c:v>
                </c:pt>
                <c:pt idx="2">
                  <c:v>97</c:v>
                </c:pt>
              </c:numCache>
            </c:numRef>
          </c:val>
          <c:shape val="cylinder"/>
          <c:extLst>
            <c:ext xmlns:c16="http://schemas.microsoft.com/office/drawing/2014/chart" uri="{C3380CC4-5D6E-409C-BE32-E72D297353CC}">
              <c16:uniqueId val="{00000002-3F62-4B40-AB94-1424179C5B67}"/>
            </c:ext>
          </c:extLst>
        </c:ser>
        <c:ser>
          <c:idx val="3"/>
          <c:order val="3"/>
          <c:tx>
            <c:strRef>
              <c:f>Matrícula!$F$23</c:f>
              <c:strCache>
                <c:ptCount val="1"/>
                <c:pt idx="0">
                  <c:v>2014</c:v>
                </c:pt>
              </c:strCache>
            </c:strRef>
          </c:tx>
          <c:spPr>
            <a:solidFill>
              <a:srgbClr val="FF00FF"/>
            </a:solidFill>
            <a:ln>
              <a:noFill/>
            </a:ln>
            <a:effectLst/>
            <a:sp3d/>
          </c:spPr>
          <c:invertIfNegative val="0"/>
          <c:cat>
            <c:strRef>
              <c:f>Matrícula!$B$34:$B$36</c:f>
              <c:strCache>
                <c:ptCount val="3"/>
                <c:pt idx="0">
                  <c:v>CBI</c:v>
                </c:pt>
                <c:pt idx="1">
                  <c:v>CBS</c:v>
                </c:pt>
                <c:pt idx="2">
                  <c:v>CSH</c:v>
                </c:pt>
              </c:strCache>
            </c:strRef>
          </c:cat>
          <c:val>
            <c:numRef>
              <c:f>Matrícula!$F$34:$F$36</c:f>
              <c:numCache>
                <c:formatCode>#,##0</c:formatCode>
                <c:ptCount val="3"/>
                <c:pt idx="0">
                  <c:v>102.66666666666667</c:v>
                </c:pt>
                <c:pt idx="1">
                  <c:v>119.33333333333333</c:v>
                </c:pt>
                <c:pt idx="2">
                  <c:v>136.66666666666666</c:v>
                </c:pt>
              </c:numCache>
            </c:numRef>
          </c:val>
          <c:shape val="cylinder"/>
          <c:extLst>
            <c:ext xmlns:c16="http://schemas.microsoft.com/office/drawing/2014/chart" uri="{C3380CC4-5D6E-409C-BE32-E72D297353CC}">
              <c16:uniqueId val="{00000003-3F62-4B40-AB94-1424179C5B67}"/>
            </c:ext>
          </c:extLst>
        </c:ser>
        <c:ser>
          <c:idx val="4"/>
          <c:order val="4"/>
          <c:tx>
            <c:strRef>
              <c:f>Matrícula!$G$23</c:f>
              <c:strCache>
                <c:ptCount val="1"/>
                <c:pt idx="0">
                  <c:v>2015</c:v>
                </c:pt>
              </c:strCache>
            </c:strRef>
          </c:tx>
          <c:spPr>
            <a:solidFill>
              <a:srgbClr val="CC00FF"/>
            </a:solidFill>
            <a:ln>
              <a:noFill/>
            </a:ln>
            <a:effectLst/>
            <a:sp3d/>
          </c:spPr>
          <c:invertIfNegative val="0"/>
          <c:cat>
            <c:strRef>
              <c:f>Matrícula!$B$34:$B$36</c:f>
              <c:strCache>
                <c:ptCount val="3"/>
                <c:pt idx="0">
                  <c:v>CBI</c:v>
                </c:pt>
                <c:pt idx="1">
                  <c:v>CBS</c:v>
                </c:pt>
                <c:pt idx="2">
                  <c:v>CSH</c:v>
                </c:pt>
              </c:strCache>
            </c:strRef>
          </c:cat>
          <c:val>
            <c:numRef>
              <c:f>Matrícula!$G$34:$G$36</c:f>
              <c:numCache>
                <c:formatCode>#,##0</c:formatCode>
                <c:ptCount val="3"/>
                <c:pt idx="0">
                  <c:v>120.33333333333333</c:v>
                </c:pt>
                <c:pt idx="1">
                  <c:v>152.33333333333334</c:v>
                </c:pt>
                <c:pt idx="2">
                  <c:v>156.66666666666666</c:v>
                </c:pt>
              </c:numCache>
            </c:numRef>
          </c:val>
          <c:shape val="cylinder"/>
          <c:extLst>
            <c:ext xmlns:c16="http://schemas.microsoft.com/office/drawing/2014/chart" uri="{C3380CC4-5D6E-409C-BE32-E72D297353CC}">
              <c16:uniqueId val="{00000004-3F62-4B40-AB94-1424179C5B67}"/>
            </c:ext>
          </c:extLst>
        </c:ser>
        <c:ser>
          <c:idx val="5"/>
          <c:order val="5"/>
          <c:tx>
            <c:strRef>
              <c:f>Matrícula!$H$23</c:f>
              <c:strCache>
                <c:ptCount val="1"/>
                <c:pt idx="0">
                  <c:v>2016</c:v>
                </c:pt>
              </c:strCache>
            </c:strRef>
          </c:tx>
          <c:spPr>
            <a:solidFill>
              <a:srgbClr val="9900CC"/>
            </a:solidFill>
            <a:ln>
              <a:noFill/>
            </a:ln>
            <a:effectLst/>
            <a:sp3d/>
          </c:spPr>
          <c:invertIfNegative val="0"/>
          <c:cat>
            <c:strRef>
              <c:f>Matrícula!$B$34:$B$36</c:f>
              <c:strCache>
                <c:ptCount val="3"/>
                <c:pt idx="0">
                  <c:v>CBI</c:v>
                </c:pt>
                <c:pt idx="1">
                  <c:v>CBS</c:v>
                </c:pt>
                <c:pt idx="2">
                  <c:v>CSH</c:v>
                </c:pt>
              </c:strCache>
            </c:strRef>
          </c:cat>
          <c:val>
            <c:numRef>
              <c:f>Matrícula!$H$34:$H$36</c:f>
              <c:numCache>
                <c:formatCode>#,##0</c:formatCode>
                <c:ptCount val="3"/>
                <c:pt idx="0">
                  <c:v>142.33333333333334</c:v>
                </c:pt>
                <c:pt idx="1">
                  <c:v>190.66666666666666</c:v>
                </c:pt>
                <c:pt idx="2">
                  <c:v>187</c:v>
                </c:pt>
              </c:numCache>
            </c:numRef>
          </c:val>
          <c:shape val="cylinder"/>
          <c:extLst>
            <c:ext xmlns:c16="http://schemas.microsoft.com/office/drawing/2014/chart" uri="{C3380CC4-5D6E-409C-BE32-E72D297353CC}">
              <c16:uniqueId val="{00000005-3F62-4B40-AB94-1424179C5B67}"/>
            </c:ext>
          </c:extLst>
        </c:ser>
        <c:ser>
          <c:idx val="6"/>
          <c:order val="6"/>
          <c:tx>
            <c:strRef>
              <c:f>Matrícula!$I$23</c:f>
              <c:strCache>
                <c:ptCount val="1"/>
                <c:pt idx="0">
                  <c:v>2017</c:v>
                </c:pt>
              </c:strCache>
            </c:strRef>
          </c:tx>
          <c:spPr>
            <a:solidFill>
              <a:srgbClr val="660066"/>
            </a:solidFill>
            <a:ln>
              <a:noFill/>
            </a:ln>
            <a:effectLst/>
            <a:sp3d/>
          </c:spPr>
          <c:invertIfNegative val="0"/>
          <c:cat>
            <c:strRef>
              <c:f>Matrícula!$B$34:$B$36</c:f>
              <c:strCache>
                <c:ptCount val="3"/>
                <c:pt idx="0">
                  <c:v>CBI</c:v>
                </c:pt>
                <c:pt idx="1">
                  <c:v>CBS</c:v>
                </c:pt>
                <c:pt idx="2">
                  <c:v>CSH</c:v>
                </c:pt>
              </c:strCache>
            </c:strRef>
          </c:cat>
          <c:val>
            <c:numRef>
              <c:f>Matrícula!$I$34:$I$36</c:f>
              <c:numCache>
                <c:formatCode>#,##0</c:formatCode>
                <c:ptCount val="3"/>
                <c:pt idx="0">
                  <c:v>195</c:v>
                </c:pt>
                <c:pt idx="1">
                  <c:v>222.66666666666666</c:v>
                </c:pt>
                <c:pt idx="2">
                  <c:v>221.66666666666666</c:v>
                </c:pt>
              </c:numCache>
            </c:numRef>
          </c:val>
          <c:shape val="cylinder"/>
          <c:extLst>
            <c:ext xmlns:c16="http://schemas.microsoft.com/office/drawing/2014/chart" uri="{C3380CC4-5D6E-409C-BE32-E72D297353CC}">
              <c16:uniqueId val="{00000000-0B80-42DF-B7B6-84B441A6717D}"/>
            </c:ext>
          </c:extLst>
        </c:ser>
        <c:ser>
          <c:idx val="7"/>
          <c:order val="7"/>
          <c:tx>
            <c:strRef>
              <c:f>Matrícula!$J$23</c:f>
              <c:strCache>
                <c:ptCount val="1"/>
                <c:pt idx="0">
                  <c:v>2018</c:v>
                </c:pt>
              </c:strCache>
            </c:strRef>
          </c:tx>
          <c:spPr>
            <a:solidFill>
              <a:sysClr val="window" lastClr="FFFFFF">
                <a:lumMod val="50000"/>
              </a:sysClr>
            </a:solidFill>
            <a:ln>
              <a:noFill/>
            </a:ln>
            <a:effectLst/>
            <a:sp3d/>
          </c:spPr>
          <c:invertIfNegative val="0"/>
          <c:cat>
            <c:strRef>
              <c:f>Matrícula!$B$34:$B$36</c:f>
              <c:strCache>
                <c:ptCount val="3"/>
                <c:pt idx="0">
                  <c:v>CBI</c:v>
                </c:pt>
                <c:pt idx="1">
                  <c:v>CBS</c:v>
                </c:pt>
                <c:pt idx="2">
                  <c:v>CSH</c:v>
                </c:pt>
              </c:strCache>
            </c:strRef>
          </c:cat>
          <c:val>
            <c:numRef>
              <c:f>Matrícula!$J$34:$J$36</c:f>
              <c:numCache>
                <c:formatCode>#,##0</c:formatCode>
                <c:ptCount val="3"/>
                <c:pt idx="0">
                  <c:v>243.66666666666666</c:v>
                </c:pt>
                <c:pt idx="1">
                  <c:v>254</c:v>
                </c:pt>
                <c:pt idx="2">
                  <c:v>265.66666666666669</c:v>
                </c:pt>
              </c:numCache>
            </c:numRef>
          </c:val>
          <c:shape val="cylinder"/>
          <c:extLst>
            <c:ext xmlns:c16="http://schemas.microsoft.com/office/drawing/2014/chart" uri="{C3380CC4-5D6E-409C-BE32-E72D297353CC}">
              <c16:uniqueId val="{00000000-361A-410E-9DCB-DEDD98168E02}"/>
            </c:ext>
          </c:extLst>
        </c:ser>
        <c:ser>
          <c:idx val="8"/>
          <c:order val="8"/>
          <c:tx>
            <c:strRef>
              <c:f>Matrícula!$K$23</c:f>
              <c:strCache>
                <c:ptCount val="1"/>
                <c:pt idx="0">
                  <c:v>2019</c:v>
                </c:pt>
              </c:strCache>
            </c:strRef>
          </c:tx>
          <c:spPr>
            <a:solidFill>
              <a:srgbClr val="8064A2">
                <a:lumMod val="60000"/>
                <a:lumOff val="40000"/>
              </a:srgbClr>
            </a:solidFill>
            <a:ln>
              <a:noFill/>
            </a:ln>
            <a:effectLst/>
            <a:sp3d/>
          </c:spPr>
          <c:invertIfNegative val="0"/>
          <c:cat>
            <c:strRef>
              <c:f>Matrícula!$B$34:$B$36</c:f>
              <c:strCache>
                <c:ptCount val="3"/>
                <c:pt idx="0">
                  <c:v>CBI</c:v>
                </c:pt>
                <c:pt idx="1">
                  <c:v>CBS</c:v>
                </c:pt>
                <c:pt idx="2">
                  <c:v>CSH</c:v>
                </c:pt>
              </c:strCache>
            </c:strRef>
          </c:cat>
          <c:val>
            <c:numRef>
              <c:f>Matrícula!$K$34:$K$36</c:f>
              <c:numCache>
                <c:formatCode>#,##0</c:formatCode>
                <c:ptCount val="3"/>
                <c:pt idx="0">
                  <c:v>301.66666666666669</c:v>
                </c:pt>
                <c:pt idx="1">
                  <c:v>316.66666666666669</c:v>
                </c:pt>
                <c:pt idx="2">
                  <c:v>314</c:v>
                </c:pt>
              </c:numCache>
            </c:numRef>
          </c:val>
          <c:shape val="cylinder"/>
          <c:extLst>
            <c:ext xmlns:c16="http://schemas.microsoft.com/office/drawing/2014/chart" uri="{C3380CC4-5D6E-409C-BE32-E72D297353CC}">
              <c16:uniqueId val="{00000000-A8C0-4332-8168-923BEFC879C0}"/>
            </c:ext>
          </c:extLst>
        </c:ser>
        <c:ser>
          <c:idx val="9"/>
          <c:order val="9"/>
          <c:tx>
            <c:strRef>
              <c:f>Matrícula!$L$23</c:f>
              <c:strCache>
                <c:ptCount val="1"/>
                <c:pt idx="0">
                  <c:v>2020</c:v>
                </c:pt>
              </c:strCache>
            </c:strRef>
          </c:tx>
          <c:spPr>
            <a:solidFill>
              <a:schemeClr val="accent4">
                <a:lumMod val="60000"/>
              </a:schemeClr>
            </a:solidFill>
            <a:ln>
              <a:noFill/>
            </a:ln>
            <a:effectLst/>
            <a:sp3d/>
          </c:spPr>
          <c:invertIfNegative val="0"/>
          <c:cat>
            <c:strRef>
              <c:f>Matrícula!$B$34:$B$36</c:f>
              <c:strCache>
                <c:ptCount val="3"/>
                <c:pt idx="0">
                  <c:v>CBI</c:v>
                </c:pt>
                <c:pt idx="1">
                  <c:v>CBS</c:v>
                </c:pt>
                <c:pt idx="2">
                  <c:v>CSH</c:v>
                </c:pt>
              </c:strCache>
            </c:strRef>
          </c:cat>
          <c:val>
            <c:numRef>
              <c:f>Matrícula!$L$34:$L$36</c:f>
              <c:numCache>
                <c:formatCode>#,##0</c:formatCode>
                <c:ptCount val="3"/>
                <c:pt idx="0">
                  <c:v>375.66666666666669</c:v>
                </c:pt>
                <c:pt idx="1">
                  <c:v>368</c:v>
                </c:pt>
                <c:pt idx="2">
                  <c:v>381</c:v>
                </c:pt>
              </c:numCache>
            </c:numRef>
          </c:val>
          <c:shape val="cylinder"/>
          <c:extLst>
            <c:ext xmlns:c16="http://schemas.microsoft.com/office/drawing/2014/chart" uri="{C3380CC4-5D6E-409C-BE32-E72D297353CC}">
              <c16:uniqueId val="{00000001-1673-4D97-87BC-FF230A320D0E}"/>
            </c:ext>
          </c:extLst>
        </c:ser>
        <c:dLbls>
          <c:showLegendKey val="0"/>
          <c:showVal val="0"/>
          <c:showCatName val="0"/>
          <c:showSerName val="0"/>
          <c:showPercent val="0"/>
          <c:showBubbleSize val="0"/>
        </c:dLbls>
        <c:gapWidth val="219"/>
        <c:shape val="box"/>
        <c:axId val="-1370793136"/>
        <c:axId val="-1368942096"/>
        <c:axId val="0"/>
      </c:bar3DChart>
      <c:catAx>
        <c:axId val="-13707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2096"/>
        <c:crosses val="autoZero"/>
        <c:auto val="1"/>
        <c:lblAlgn val="ctr"/>
        <c:lblOffset val="100"/>
        <c:noMultiLvlLbl val="0"/>
      </c:catAx>
      <c:valAx>
        <c:axId val="-1368942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707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UAML</a:t>
            </a:r>
          </a:p>
        </c:rich>
      </c:tx>
      <c:layout>
        <c:manualLayout>
          <c:xMode val="edge"/>
          <c:yMode val="edge"/>
          <c:x val="0.38993044705494528"/>
          <c:y val="2.593630011959464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Matrícula!$B$37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Matrícula!$C$23:$L$23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Matrícula!$C$37:$L$37</c:f>
              <c:numCache>
                <c:formatCode>#,##0</c:formatCode>
                <c:ptCount val="10"/>
                <c:pt idx="0">
                  <c:v>123</c:v>
                </c:pt>
                <c:pt idx="1">
                  <c:v>162.33333333333334</c:v>
                </c:pt>
                <c:pt idx="2">
                  <c:v>268</c:v>
                </c:pt>
                <c:pt idx="3">
                  <c:v>358.66666666666669</c:v>
                </c:pt>
                <c:pt idx="4">
                  <c:v>429.33333333333331</c:v>
                </c:pt>
                <c:pt idx="5">
                  <c:v>520</c:v>
                </c:pt>
                <c:pt idx="6">
                  <c:v>639.33333333333337</c:v>
                </c:pt>
                <c:pt idx="7">
                  <c:v>763.33333333333337</c:v>
                </c:pt>
                <c:pt idx="8">
                  <c:v>932.33333333333337</c:v>
                </c:pt>
                <c:pt idx="9">
                  <c:v>1124.6666666666667</c:v>
                </c:pt>
              </c:numCache>
            </c:numRef>
          </c:yVal>
          <c:smooth val="0"/>
          <c:extLst>
            <c:ext xmlns:c16="http://schemas.microsoft.com/office/drawing/2014/chart" uri="{C3380CC4-5D6E-409C-BE32-E72D297353CC}">
              <c16:uniqueId val="{00000000-E1E7-4DC9-9FA0-619859FAABFC}"/>
            </c:ext>
          </c:extLst>
        </c:ser>
        <c:dLbls>
          <c:showLegendKey val="0"/>
          <c:showVal val="0"/>
          <c:showCatName val="0"/>
          <c:showSerName val="0"/>
          <c:showPercent val="0"/>
          <c:showBubbleSize val="0"/>
        </c:dLbls>
        <c:axId val="-1368950256"/>
        <c:axId val="-1368944272"/>
      </c:scatterChart>
      <c:valAx>
        <c:axId val="-1368950256"/>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4272"/>
        <c:crosses val="autoZero"/>
        <c:crossBetween val="midCat"/>
      </c:valAx>
      <c:valAx>
        <c:axId val="-1368944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502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Aspirantes por División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Aspirantes!$C$23</c:f>
              <c:strCache>
                <c:ptCount val="1"/>
                <c:pt idx="0">
                  <c:v>2011</c:v>
                </c:pt>
              </c:strCache>
            </c:strRef>
          </c:tx>
          <c:spPr>
            <a:solidFill>
              <a:srgbClr val="FFCCFF"/>
            </a:solidFill>
            <a:ln>
              <a:noFill/>
            </a:ln>
            <a:effectLst/>
            <a:sp3d/>
          </c:spPr>
          <c:invertIfNegative val="0"/>
          <c:cat>
            <c:strRef>
              <c:f>Aspirantes!$B$34:$B$37</c:f>
              <c:strCache>
                <c:ptCount val="4"/>
                <c:pt idx="0">
                  <c:v>DCBI</c:v>
                </c:pt>
                <c:pt idx="1">
                  <c:v>DCBS</c:v>
                </c:pt>
                <c:pt idx="2">
                  <c:v>DCSH</c:v>
                </c:pt>
                <c:pt idx="3">
                  <c:v>UAML</c:v>
                </c:pt>
              </c:strCache>
            </c:strRef>
          </c:cat>
          <c:val>
            <c:numRef>
              <c:f>Aspirantes!$C$34:$C$37</c:f>
              <c:numCache>
                <c:formatCode>#,##0</c:formatCode>
                <c:ptCount val="4"/>
                <c:pt idx="0">
                  <c:v>68</c:v>
                </c:pt>
                <c:pt idx="1">
                  <c:v>175</c:v>
                </c:pt>
                <c:pt idx="2">
                  <c:v>169</c:v>
                </c:pt>
                <c:pt idx="3">
                  <c:v>412</c:v>
                </c:pt>
              </c:numCache>
            </c:numRef>
          </c:val>
          <c:shape val="cylinder"/>
          <c:extLst>
            <c:ext xmlns:c16="http://schemas.microsoft.com/office/drawing/2014/chart" uri="{C3380CC4-5D6E-409C-BE32-E72D297353CC}">
              <c16:uniqueId val="{00000000-3F62-4B40-AB94-1424179C5B67}"/>
            </c:ext>
          </c:extLst>
        </c:ser>
        <c:ser>
          <c:idx val="1"/>
          <c:order val="1"/>
          <c:tx>
            <c:strRef>
              <c:f>Aspirantes!$D$23</c:f>
              <c:strCache>
                <c:ptCount val="1"/>
                <c:pt idx="0">
                  <c:v>2012</c:v>
                </c:pt>
              </c:strCache>
            </c:strRef>
          </c:tx>
          <c:spPr>
            <a:solidFill>
              <a:srgbClr val="FF99FF"/>
            </a:solidFill>
            <a:ln>
              <a:noFill/>
            </a:ln>
            <a:effectLst/>
            <a:sp3d/>
          </c:spPr>
          <c:invertIfNegative val="0"/>
          <c:cat>
            <c:strRef>
              <c:f>Aspirantes!$B$34:$B$37</c:f>
              <c:strCache>
                <c:ptCount val="4"/>
                <c:pt idx="0">
                  <c:v>DCBI</c:v>
                </c:pt>
                <c:pt idx="1">
                  <c:v>DCBS</c:v>
                </c:pt>
                <c:pt idx="2">
                  <c:v>DCSH</c:v>
                </c:pt>
                <c:pt idx="3">
                  <c:v>UAML</c:v>
                </c:pt>
              </c:strCache>
            </c:strRef>
          </c:cat>
          <c:val>
            <c:numRef>
              <c:f>Aspirantes!$D$34:$D$37</c:f>
              <c:numCache>
                <c:formatCode>#,##0</c:formatCode>
                <c:ptCount val="4"/>
                <c:pt idx="0">
                  <c:v>35</c:v>
                </c:pt>
                <c:pt idx="1">
                  <c:v>74</c:v>
                </c:pt>
                <c:pt idx="2" formatCode="General">
                  <c:v>72</c:v>
                </c:pt>
                <c:pt idx="3">
                  <c:v>181</c:v>
                </c:pt>
              </c:numCache>
            </c:numRef>
          </c:val>
          <c:shape val="cylinder"/>
          <c:extLst>
            <c:ext xmlns:c16="http://schemas.microsoft.com/office/drawing/2014/chart" uri="{C3380CC4-5D6E-409C-BE32-E72D297353CC}">
              <c16:uniqueId val="{00000001-3F62-4B40-AB94-1424179C5B67}"/>
            </c:ext>
          </c:extLst>
        </c:ser>
        <c:ser>
          <c:idx val="2"/>
          <c:order val="2"/>
          <c:tx>
            <c:strRef>
              <c:f>Aspirantes!$E$23</c:f>
              <c:strCache>
                <c:ptCount val="1"/>
                <c:pt idx="0">
                  <c:v>2013</c:v>
                </c:pt>
              </c:strCache>
            </c:strRef>
          </c:tx>
          <c:spPr>
            <a:solidFill>
              <a:srgbClr val="FF66FF"/>
            </a:solidFill>
            <a:ln>
              <a:noFill/>
            </a:ln>
            <a:effectLst/>
            <a:sp3d/>
          </c:spPr>
          <c:invertIfNegative val="0"/>
          <c:cat>
            <c:strRef>
              <c:f>Aspirantes!$B$34:$B$37</c:f>
              <c:strCache>
                <c:ptCount val="4"/>
                <c:pt idx="0">
                  <c:v>DCBI</c:v>
                </c:pt>
                <c:pt idx="1">
                  <c:v>DCBS</c:v>
                </c:pt>
                <c:pt idx="2">
                  <c:v>DCSH</c:v>
                </c:pt>
                <c:pt idx="3">
                  <c:v>UAML</c:v>
                </c:pt>
              </c:strCache>
            </c:strRef>
          </c:cat>
          <c:val>
            <c:numRef>
              <c:f>Aspirantes!$E$34:$E$37</c:f>
              <c:numCache>
                <c:formatCode>#,##0</c:formatCode>
                <c:ptCount val="4"/>
                <c:pt idx="0">
                  <c:v>61</c:v>
                </c:pt>
                <c:pt idx="1">
                  <c:v>160</c:v>
                </c:pt>
                <c:pt idx="2">
                  <c:v>224</c:v>
                </c:pt>
                <c:pt idx="3">
                  <c:v>445</c:v>
                </c:pt>
              </c:numCache>
            </c:numRef>
          </c:val>
          <c:shape val="cylinder"/>
          <c:extLst>
            <c:ext xmlns:c16="http://schemas.microsoft.com/office/drawing/2014/chart" uri="{C3380CC4-5D6E-409C-BE32-E72D297353CC}">
              <c16:uniqueId val="{00000002-3F62-4B40-AB94-1424179C5B67}"/>
            </c:ext>
          </c:extLst>
        </c:ser>
        <c:ser>
          <c:idx val="3"/>
          <c:order val="3"/>
          <c:tx>
            <c:strRef>
              <c:f>Aspirantes!$F$23</c:f>
              <c:strCache>
                <c:ptCount val="1"/>
                <c:pt idx="0">
                  <c:v>2014</c:v>
                </c:pt>
              </c:strCache>
            </c:strRef>
          </c:tx>
          <c:spPr>
            <a:solidFill>
              <a:srgbClr val="FF00FF"/>
            </a:solidFill>
            <a:ln>
              <a:noFill/>
            </a:ln>
            <a:effectLst/>
            <a:sp3d/>
          </c:spPr>
          <c:invertIfNegative val="0"/>
          <c:cat>
            <c:strRef>
              <c:f>Aspirantes!$B$34:$B$37</c:f>
              <c:strCache>
                <c:ptCount val="4"/>
                <c:pt idx="0">
                  <c:v>DCBI</c:v>
                </c:pt>
                <c:pt idx="1">
                  <c:v>DCBS</c:v>
                </c:pt>
                <c:pt idx="2">
                  <c:v>DCSH</c:v>
                </c:pt>
                <c:pt idx="3">
                  <c:v>UAML</c:v>
                </c:pt>
              </c:strCache>
            </c:strRef>
          </c:cat>
          <c:val>
            <c:numRef>
              <c:f>Aspirantes!$F$34:$F$37</c:f>
              <c:numCache>
                <c:formatCode>#,##0</c:formatCode>
                <c:ptCount val="4"/>
                <c:pt idx="0">
                  <c:v>72</c:v>
                </c:pt>
                <c:pt idx="1">
                  <c:v>98</c:v>
                </c:pt>
                <c:pt idx="2">
                  <c:v>328</c:v>
                </c:pt>
                <c:pt idx="3">
                  <c:v>498</c:v>
                </c:pt>
              </c:numCache>
            </c:numRef>
          </c:val>
          <c:shape val="cylinder"/>
          <c:extLst>
            <c:ext xmlns:c16="http://schemas.microsoft.com/office/drawing/2014/chart" uri="{C3380CC4-5D6E-409C-BE32-E72D297353CC}">
              <c16:uniqueId val="{00000003-3F62-4B40-AB94-1424179C5B67}"/>
            </c:ext>
          </c:extLst>
        </c:ser>
        <c:ser>
          <c:idx val="4"/>
          <c:order val="4"/>
          <c:tx>
            <c:strRef>
              <c:f>Aspirantes!$G$23</c:f>
              <c:strCache>
                <c:ptCount val="1"/>
                <c:pt idx="0">
                  <c:v>2015</c:v>
                </c:pt>
              </c:strCache>
            </c:strRef>
          </c:tx>
          <c:spPr>
            <a:solidFill>
              <a:srgbClr val="CC00FF"/>
            </a:solidFill>
            <a:ln>
              <a:noFill/>
            </a:ln>
            <a:effectLst/>
            <a:sp3d/>
          </c:spPr>
          <c:invertIfNegative val="0"/>
          <c:cat>
            <c:strRef>
              <c:f>Aspirantes!$B$34:$B$37</c:f>
              <c:strCache>
                <c:ptCount val="4"/>
                <c:pt idx="0">
                  <c:v>DCBI</c:v>
                </c:pt>
                <c:pt idx="1">
                  <c:v>DCBS</c:v>
                </c:pt>
                <c:pt idx="2">
                  <c:v>DCSH</c:v>
                </c:pt>
                <c:pt idx="3">
                  <c:v>UAML</c:v>
                </c:pt>
              </c:strCache>
            </c:strRef>
          </c:cat>
          <c:val>
            <c:numRef>
              <c:f>Aspirantes!$G$34:$G$37</c:f>
              <c:numCache>
                <c:formatCode>#,##0</c:formatCode>
                <c:ptCount val="4"/>
                <c:pt idx="0">
                  <c:v>90</c:v>
                </c:pt>
                <c:pt idx="1">
                  <c:v>192</c:v>
                </c:pt>
                <c:pt idx="2">
                  <c:v>442</c:v>
                </c:pt>
                <c:pt idx="3">
                  <c:v>724</c:v>
                </c:pt>
              </c:numCache>
            </c:numRef>
          </c:val>
          <c:shape val="cylinder"/>
          <c:extLst>
            <c:ext xmlns:c16="http://schemas.microsoft.com/office/drawing/2014/chart" uri="{C3380CC4-5D6E-409C-BE32-E72D297353CC}">
              <c16:uniqueId val="{00000004-3F62-4B40-AB94-1424179C5B67}"/>
            </c:ext>
          </c:extLst>
        </c:ser>
        <c:ser>
          <c:idx val="5"/>
          <c:order val="5"/>
          <c:tx>
            <c:strRef>
              <c:f>Aspirantes!$H$23</c:f>
              <c:strCache>
                <c:ptCount val="1"/>
                <c:pt idx="0">
                  <c:v>2016</c:v>
                </c:pt>
              </c:strCache>
            </c:strRef>
          </c:tx>
          <c:spPr>
            <a:solidFill>
              <a:srgbClr val="9900CC"/>
            </a:solidFill>
            <a:ln>
              <a:noFill/>
            </a:ln>
            <a:effectLst/>
            <a:sp3d/>
          </c:spPr>
          <c:invertIfNegative val="0"/>
          <c:cat>
            <c:strRef>
              <c:f>Aspirantes!$B$34:$B$37</c:f>
              <c:strCache>
                <c:ptCount val="4"/>
                <c:pt idx="0">
                  <c:v>DCBI</c:v>
                </c:pt>
                <c:pt idx="1">
                  <c:v>DCBS</c:v>
                </c:pt>
                <c:pt idx="2">
                  <c:v>DCSH</c:v>
                </c:pt>
                <c:pt idx="3">
                  <c:v>UAML</c:v>
                </c:pt>
              </c:strCache>
            </c:strRef>
          </c:cat>
          <c:val>
            <c:numRef>
              <c:f>Aspirantes!$H$34:$H$37</c:f>
              <c:numCache>
                <c:formatCode>#,##0</c:formatCode>
                <c:ptCount val="4"/>
                <c:pt idx="0">
                  <c:v>91</c:v>
                </c:pt>
                <c:pt idx="1">
                  <c:v>240</c:v>
                </c:pt>
                <c:pt idx="2">
                  <c:v>506</c:v>
                </c:pt>
                <c:pt idx="3">
                  <c:v>837</c:v>
                </c:pt>
              </c:numCache>
            </c:numRef>
          </c:val>
          <c:shape val="cylinder"/>
          <c:extLst>
            <c:ext xmlns:c16="http://schemas.microsoft.com/office/drawing/2014/chart" uri="{C3380CC4-5D6E-409C-BE32-E72D297353CC}">
              <c16:uniqueId val="{00000005-3F62-4B40-AB94-1424179C5B67}"/>
            </c:ext>
          </c:extLst>
        </c:ser>
        <c:ser>
          <c:idx val="6"/>
          <c:order val="6"/>
          <c:tx>
            <c:strRef>
              <c:f>Aspirantes!$I$23</c:f>
              <c:strCache>
                <c:ptCount val="1"/>
                <c:pt idx="0">
                  <c:v>2017</c:v>
                </c:pt>
              </c:strCache>
            </c:strRef>
          </c:tx>
          <c:spPr>
            <a:solidFill>
              <a:srgbClr val="660066"/>
            </a:solidFill>
            <a:ln>
              <a:noFill/>
            </a:ln>
            <a:effectLst/>
            <a:sp3d/>
          </c:spPr>
          <c:invertIfNegative val="0"/>
          <c:cat>
            <c:strRef>
              <c:f>Aspirantes!$B$34:$B$37</c:f>
              <c:strCache>
                <c:ptCount val="4"/>
                <c:pt idx="0">
                  <c:v>DCBI</c:v>
                </c:pt>
                <c:pt idx="1">
                  <c:v>DCBS</c:v>
                </c:pt>
                <c:pt idx="2">
                  <c:v>DCSH</c:v>
                </c:pt>
                <c:pt idx="3">
                  <c:v>UAML</c:v>
                </c:pt>
              </c:strCache>
            </c:strRef>
          </c:cat>
          <c:val>
            <c:numRef>
              <c:f>Aspirantes!$I$34:$I$37</c:f>
              <c:numCache>
                <c:formatCode>#,##0</c:formatCode>
                <c:ptCount val="4"/>
                <c:pt idx="0">
                  <c:v>400</c:v>
                </c:pt>
                <c:pt idx="1">
                  <c:v>514</c:v>
                </c:pt>
                <c:pt idx="2">
                  <c:v>436</c:v>
                </c:pt>
                <c:pt idx="3">
                  <c:v>1350</c:v>
                </c:pt>
              </c:numCache>
            </c:numRef>
          </c:val>
          <c:shape val="cylinder"/>
          <c:extLst>
            <c:ext xmlns:c16="http://schemas.microsoft.com/office/drawing/2014/chart" uri="{C3380CC4-5D6E-409C-BE32-E72D297353CC}">
              <c16:uniqueId val="{00000000-7C66-4561-B36F-A301D86CAADF}"/>
            </c:ext>
          </c:extLst>
        </c:ser>
        <c:ser>
          <c:idx val="7"/>
          <c:order val="7"/>
          <c:tx>
            <c:strRef>
              <c:f>Aspirantes!$J$23</c:f>
              <c:strCache>
                <c:ptCount val="1"/>
                <c:pt idx="0">
                  <c:v>2018</c:v>
                </c:pt>
              </c:strCache>
            </c:strRef>
          </c:tx>
          <c:spPr>
            <a:solidFill>
              <a:sysClr val="window" lastClr="FFFFFF">
                <a:lumMod val="50000"/>
              </a:sysClr>
            </a:solidFill>
            <a:ln>
              <a:noFill/>
            </a:ln>
            <a:effectLst/>
            <a:sp3d/>
          </c:spPr>
          <c:invertIfNegative val="0"/>
          <c:cat>
            <c:strRef>
              <c:f>Aspirantes!$B$34:$B$37</c:f>
              <c:strCache>
                <c:ptCount val="4"/>
                <c:pt idx="0">
                  <c:v>DCBI</c:v>
                </c:pt>
                <c:pt idx="1">
                  <c:v>DCBS</c:v>
                </c:pt>
                <c:pt idx="2">
                  <c:v>DCSH</c:v>
                </c:pt>
                <c:pt idx="3">
                  <c:v>UAML</c:v>
                </c:pt>
              </c:strCache>
            </c:strRef>
          </c:cat>
          <c:val>
            <c:numRef>
              <c:f>Aspirantes!$J$34:$J$37</c:f>
              <c:numCache>
                <c:formatCode>#,##0</c:formatCode>
                <c:ptCount val="4"/>
                <c:pt idx="0">
                  <c:v>495</c:v>
                </c:pt>
                <c:pt idx="1">
                  <c:v>934</c:v>
                </c:pt>
                <c:pt idx="2">
                  <c:v>566</c:v>
                </c:pt>
                <c:pt idx="3">
                  <c:v>1995</c:v>
                </c:pt>
              </c:numCache>
            </c:numRef>
          </c:val>
          <c:shape val="cylinder"/>
          <c:extLst>
            <c:ext xmlns:c16="http://schemas.microsoft.com/office/drawing/2014/chart" uri="{C3380CC4-5D6E-409C-BE32-E72D297353CC}">
              <c16:uniqueId val="{00000000-3044-452D-A32A-2870DEE4FABC}"/>
            </c:ext>
          </c:extLst>
        </c:ser>
        <c:ser>
          <c:idx val="8"/>
          <c:order val="8"/>
          <c:tx>
            <c:strRef>
              <c:f>Aspirantes!$K$23</c:f>
              <c:strCache>
                <c:ptCount val="1"/>
                <c:pt idx="0">
                  <c:v>2019</c:v>
                </c:pt>
              </c:strCache>
            </c:strRef>
          </c:tx>
          <c:spPr>
            <a:solidFill>
              <a:srgbClr val="8064A2">
                <a:lumMod val="40000"/>
                <a:lumOff val="60000"/>
              </a:srgbClr>
            </a:solidFill>
            <a:ln>
              <a:noFill/>
            </a:ln>
            <a:effectLst/>
            <a:sp3d/>
          </c:spPr>
          <c:invertIfNegative val="0"/>
          <c:dPt>
            <c:idx val="3"/>
            <c:invertIfNegative val="0"/>
            <c:bubble3D val="0"/>
            <c:spPr>
              <a:solidFill>
                <a:srgbClr val="8064A2">
                  <a:lumMod val="60000"/>
                  <a:lumOff val="40000"/>
                </a:srgbClr>
              </a:solidFill>
              <a:ln>
                <a:noFill/>
              </a:ln>
              <a:effectLst/>
              <a:sp3d/>
            </c:spPr>
            <c:extLst>
              <c:ext xmlns:c16="http://schemas.microsoft.com/office/drawing/2014/chart" uri="{C3380CC4-5D6E-409C-BE32-E72D297353CC}">
                <c16:uniqueId val="{00000001-A873-4C2A-81EC-E17BC529190E}"/>
              </c:ext>
            </c:extLst>
          </c:dPt>
          <c:cat>
            <c:strRef>
              <c:f>Aspirantes!$B$34:$B$37</c:f>
              <c:strCache>
                <c:ptCount val="4"/>
                <c:pt idx="0">
                  <c:v>DCBI</c:v>
                </c:pt>
                <c:pt idx="1">
                  <c:v>DCBS</c:v>
                </c:pt>
                <c:pt idx="2">
                  <c:v>DCSH</c:v>
                </c:pt>
                <c:pt idx="3">
                  <c:v>UAML</c:v>
                </c:pt>
              </c:strCache>
            </c:strRef>
          </c:cat>
          <c:val>
            <c:numRef>
              <c:f>Aspirantes!$K$34:$K$37</c:f>
              <c:numCache>
                <c:formatCode>#,##0</c:formatCode>
                <c:ptCount val="4"/>
                <c:pt idx="0">
                  <c:v>620</c:v>
                </c:pt>
                <c:pt idx="1">
                  <c:v>932</c:v>
                </c:pt>
                <c:pt idx="2">
                  <c:v>524</c:v>
                </c:pt>
                <c:pt idx="3">
                  <c:v>2076</c:v>
                </c:pt>
              </c:numCache>
            </c:numRef>
          </c:val>
          <c:shape val="cylinder"/>
          <c:extLst>
            <c:ext xmlns:c16="http://schemas.microsoft.com/office/drawing/2014/chart" uri="{C3380CC4-5D6E-409C-BE32-E72D297353CC}">
              <c16:uniqueId val="{00000002-A873-4C2A-81EC-E17BC529190E}"/>
            </c:ext>
          </c:extLst>
        </c:ser>
        <c:ser>
          <c:idx val="9"/>
          <c:order val="9"/>
          <c:tx>
            <c:strRef>
              <c:f>Aspirantes!$L$23</c:f>
              <c:strCache>
                <c:ptCount val="1"/>
                <c:pt idx="0">
                  <c:v>2020</c:v>
                </c:pt>
              </c:strCache>
            </c:strRef>
          </c:tx>
          <c:spPr>
            <a:solidFill>
              <a:schemeClr val="accent4">
                <a:lumMod val="60000"/>
              </a:schemeClr>
            </a:solidFill>
            <a:ln>
              <a:noFill/>
            </a:ln>
            <a:effectLst/>
            <a:sp3d/>
          </c:spPr>
          <c:invertIfNegative val="0"/>
          <c:cat>
            <c:strRef>
              <c:f>Aspirantes!$B$34:$B$37</c:f>
              <c:strCache>
                <c:ptCount val="4"/>
                <c:pt idx="0">
                  <c:v>DCBI</c:v>
                </c:pt>
                <c:pt idx="1">
                  <c:v>DCBS</c:v>
                </c:pt>
                <c:pt idx="2">
                  <c:v>DCSH</c:v>
                </c:pt>
                <c:pt idx="3">
                  <c:v>UAML</c:v>
                </c:pt>
              </c:strCache>
            </c:strRef>
          </c:cat>
          <c:val>
            <c:numRef>
              <c:f>Aspirantes!$L$34:$L$37</c:f>
              <c:numCache>
                <c:formatCode>#,##0</c:formatCode>
                <c:ptCount val="4"/>
                <c:pt idx="0">
                  <c:v>623</c:v>
                </c:pt>
                <c:pt idx="1">
                  <c:v>886</c:v>
                </c:pt>
                <c:pt idx="2">
                  <c:v>509</c:v>
                </c:pt>
                <c:pt idx="3">
                  <c:v>2018</c:v>
                </c:pt>
              </c:numCache>
            </c:numRef>
          </c:val>
          <c:shape val="cylinder"/>
          <c:extLst>
            <c:ext xmlns:c16="http://schemas.microsoft.com/office/drawing/2014/chart" uri="{C3380CC4-5D6E-409C-BE32-E72D297353CC}">
              <c16:uniqueId val="{00000003-B0B1-41F1-9D07-4D1E191CBE8C}"/>
            </c:ext>
          </c:extLst>
        </c:ser>
        <c:dLbls>
          <c:showLegendKey val="0"/>
          <c:showVal val="0"/>
          <c:showCatName val="0"/>
          <c:showSerName val="0"/>
          <c:showPercent val="0"/>
          <c:showBubbleSize val="0"/>
        </c:dLbls>
        <c:gapWidth val="219"/>
        <c:shape val="box"/>
        <c:axId val="-1381735264"/>
        <c:axId val="-1381735808"/>
        <c:axId val="0"/>
      </c:bar3DChart>
      <c:catAx>
        <c:axId val="-138173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35808"/>
        <c:crosses val="autoZero"/>
        <c:auto val="1"/>
        <c:lblAlgn val="ctr"/>
        <c:lblOffset val="100"/>
        <c:noMultiLvlLbl val="0"/>
      </c:catAx>
      <c:valAx>
        <c:axId val="-1381735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35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Promedio </a:t>
            </a:r>
            <a:r>
              <a:rPr lang="es-MX"/>
              <a:t>por Licenciatura UAM L</a:t>
            </a:r>
          </a:p>
        </c:rich>
      </c:tx>
      <c:layout>
        <c:manualLayout>
          <c:xMode val="edge"/>
          <c:yMode val="edge"/>
          <c:x val="0.23746377077500994"/>
          <c:y val="1.456165590135055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Matrícula!$B$51</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Matrícula!$C$23:$L$23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Matrícula!$C$51:$L$51</c:f>
              <c:numCache>
                <c:formatCode>#,##0</c:formatCode>
                <c:ptCount val="10"/>
                <c:pt idx="0">
                  <c:v>41</c:v>
                </c:pt>
                <c:pt idx="1">
                  <c:v>54.111111111111114</c:v>
                </c:pt>
                <c:pt idx="2">
                  <c:v>67</c:v>
                </c:pt>
                <c:pt idx="3">
                  <c:v>89.666666666666671</c:v>
                </c:pt>
                <c:pt idx="4">
                  <c:v>107.33333333333333</c:v>
                </c:pt>
                <c:pt idx="5">
                  <c:v>130</c:v>
                </c:pt>
                <c:pt idx="6">
                  <c:v>106.55555555555556</c:v>
                </c:pt>
                <c:pt idx="7">
                  <c:v>84.814814814814824</c:v>
                </c:pt>
                <c:pt idx="8">
                  <c:v>103.5925925925926</c:v>
                </c:pt>
                <c:pt idx="9">
                  <c:v>124.96296296296298</c:v>
                </c:pt>
              </c:numCache>
            </c:numRef>
          </c:yVal>
          <c:smooth val="0"/>
          <c:extLst>
            <c:ext xmlns:c16="http://schemas.microsoft.com/office/drawing/2014/chart" uri="{C3380CC4-5D6E-409C-BE32-E72D297353CC}">
              <c16:uniqueId val="{00000004-CE50-4D71-B3BD-A300A822C105}"/>
            </c:ext>
          </c:extLst>
        </c:ser>
        <c:dLbls>
          <c:showLegendKey val="0"/>
          <c:showVal val="0"/>
          <c:showCatName val="0"/>
          <c:showSerName val="0"/>
          <c:showPercent val="0"/>
          <c:showBubbleSize val="0"/>
        </c:dLbls>
        <c:axId val="-1368955152"/>
        <c:axId val="-1368941552"/>
      </c:scatterChart>
      <c:valAx>
        <c:axId val="-1368955152"/>
        <c:scaling>
          <c:orientation val="minMax"/>
          <c:max val="2020"/>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1552"/>
        <c:crosses val="autoZero"/>
        <c:crossBetween val="midCat"/>
      </c:valAx>
      <c:valAx>
        <c:axId val="-1368941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55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2020 / </a:t>
            </a:r>
            <a:r>
              <a:rPr lang="es-MX" sz="1680" b="0" i="0" u="none" strike="noStrike" baseline="0">
                <a:effectLst/>
              </a:rPr>
              <a:t>Matrícula </a:t>
            </a:r>
            <a:r>
              <a:rPr lang="es-MX"/>
              <a:t>2018</a:t>
            </a:r>
          </a:p>
        </c:rich>
      </c:tx>
      <c:layout>
        <c:manualLayout>
          <c:xMode val="edge"/>
          <c:yMode val="edge"/>
          <c:x val="0.3006427781343457"/>
          <c:y val="1.910300127704315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Matrícula!$N$23</c:f>
              <c:strCache>
                <c:ptCount val="1"/>
                <c:pt idx="0">
                  <c:v>2020/2018</c:v>
                </c:pt>
              </c:strCache>
            </c:strRef>
          </c:tx>
          <c:spPr>
            <a:solidFill>
              <a:srgbClr val="AD25A8"/>
            </a:solidFill>
            <a:ln>
              <a:noFill/>
            </a:ln>
            <a:effectLst/>
            <a:sp3d/>
          </c:spPr>
          <c:invertIfNegative val="0"/>
          <c:cat>
            <c:strRef>
              <c:f>Matrícula!$B$24:$B$32</c:f>
              <c:strCache>
                <c:ptCount val="9"/>
                <c:pt idx="0">
                  <c:v>IRH</c:v>
                </c:pt>
                <c:pt idx="1">
                  <c:v>ICT</c:v>
                </c:pt>
                <c:pt idx="2">
                  <c:v>ISMI</c:v>
                </c:pt>
                <c:pt idx="3">
                  <c:v>BA</c:v>
                </c:pt>
                <c:pt idx="4">
                  <c:v>PB</c:v>
                </c:pt>
                <c:pt idx="5">
                  <c:v>CTA</c:v>
                </c:pt>
                <c:pt idx="6">
                  <c:v>ACD</c:v>
                </c:pt>
                <c:pt idx="7">
                  <c:v>PP</c:v>
                </c:pt>
                <c:pt idx="8">
                  <c:v>ETD</c:v>
                </c:pt>
              </c:strCache>
            </c:strRef>
          </c:cat>
          <c:val>
            <c:numRef>
              <c:f>Matrícula!$N$24:$N$32</c:f>
              <c:numCache>
                <c:formatCode>0%</c:formatCode>
                <c:ptCount val="9"/>
                <c:pt idx="0">
                  <c:v>0.99810606060606055</c:v>
                </c:pt>
                <c:pt idx="1">
                  <c:v>2.0571428571428569</c:v>
                </c:pt>
                <c:pt idx="2">
                  <c:v>2.8571428571428572</c:v>
                </c:pt>
                <c:pt idx="3">
                  <c:v>1</c:v>
                </c:pt>
                <c:pt idx="4">
                  <c:v>2.5178571428571428</c:v>
                </c:pt>
                <c:pt idx="5">
                  <c:v>2.3809523809523809</c:v>
                </c:pt>
                <c:pt idx="6">
                  <c:v>1.2723577235772356</c:v>
                </c:pt>
                <c:pt idx="7">
                  <c:v>1.2394067796610169</c:v>
                </c:pt>
                <c:pt idx="8">
                  <c:v>2.0675105485232068</c:v>
                </c:pt>
              </c:numCache>
            </c:numRef>
          </c:val>
          <c:shape val="cylinder"/>
          <c:extLst>
            <c:ext xmlns:c16="http://schemas.microsoft.com/office/drawing/2014/chart" uri="{C3380CC4-5D6E-409C-BE32-E72D297353CC}">
              <c16:uniqueId val="{00000000-CC4A-4F6F-ABAA-D8BA466A0BA8}"/>
            </c:ext>
          </c:extLst>
        </c:ser>
        <c:dLbls>
          <c:showLegendKey val="0"/>
          <c:showVal val="0"/>
          <c:showCatName val="0"/>
          <c:showSerName val="0"/>
          <c:showPercent val="0"/>
          <c:showBubbleSize val="0"/>
        </c:dLbls>
        <c:gapWidth val="219"/>
        <c:shape val="box"/>
        <c:axId val="-1368943184"/>
        <c:axId val="-1368955696"/>
        <c:axId val="0"/>
      </c:bar3DChart>
      <c:catAx>
        <c:axId val="-1368943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55696"/>
        <c:crosses val="autoZero"/>
        <c:auto val="1"/>
        <c:lblAlgn val="ctr"/>
        <c:lblOffset val="100"/>
        <c:noMultiLvlLbl val="0"/>
      </c:catAx>
      <c:valAx>
        <c:axId val="-1368955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3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2020 / </a:t>
            </a:r>
            <a:r>
              <a:rPr lang="es-MX" sz="1680" b="0" i="0" u="none" strike="noStrike" baseline="0">
                <a:effectLst/>
              </a:rPr>
              <a:t>Matrícula </a:t>
            </a:r>
            <a:r>
              <a:rPr lang="es-MX"/>
              <a:t>2018</a:t>
            </a:r>
          </a:p>
        </c:rich>
      </c:tx>
      <c:layout>
        <c:manualLayout>
          <c:xMode val="edge"/>
          <c:yMode val="edge"/>
          <c:x val="0.31244984910349727"/>
          <c:y val="1.199093598539686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Matrícula!$N$23</c:f>
              <c:strCache>
                <c:ptCount val="1"/>
                <c:pt idx="0">
                  <c:v>2020/2018</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F483-4B6D-A18E-E4AF3710F5D3}"/>
              </c:ext>
            </c:extLst>
          </c:dPt>
          <c:cat>
            <c:strRef>
              <c:f>Matrícula!$B$34:$B$37</c:f>
              <c:strCache>
                <c:ptCount val="4"/>
                <c:pt idx="0">
                  <c:v>CBI</c:v>
                </c:pt>
                <c:pt idx="1">
                  <c:v>CBS</c:v>
                </c:pt>
                <c:pt idx="2">
                  <c:v>CSH</c:v>
                </c:pt>
                <c:pt idx="3">
                  <c:v>UAML</c:v>
                </c:pt>
              </c:strCache>
            </c:strRef>
          </c:cat>
          <c:val>
            <c:numRef>
              <c:f>Matrícula!$N$34:$N$37</c:f>
              <c:numCache>
                <c:formatCode>0%</c:formatCode>
                <c:ptCount val="4"/>
                <c:pt idx="0">
                  <c:v>1.5417236662106704</c:v>
                </c:pt>
                <c:pt idx="1">
                  <c:v>1.4488188976377954</c:v>
                </c:pt>
                <c:pt idx="2">
                  <c:v>1.4341279799247175</c:v>
                </c:pt>
                <c:pt idx="3">
                  <c:v>1.4733624454148473</c:v>
                </c:pt>
              </c:numCache>
            </c:numRef>
          </c:val>
          <c:shape val="cylinder"/>
          <c:extLst>
            <c:ext xmlns:c16="http://schemas.microsoft.com/office/drawing/2014/chart" uri="{C3380CC4-5D6E-409C-BE32-E72D297353CC}">
              <c16:uniqueId val="{00000002-F483-4B6D-A18E-E4AF3710F5D3}"/>
            </c:ext>
          </c:extLst>
        </c:ser>
        <c:dLbls>
          <c:showLegendKey val="0"/>
          <c:showVal val="0"/>
          <c:showCatName val="0"/>
          <c:showSerName val="0"/>
          <c:showPercent val="0"/>
          <c:showBubbleSize val="0"/>
        </c:dLbls>
        <c:gapWidth val="219"/>
        <c:shape val="box"/>
        <c:axId val="-1368942640"/>
        <c:axId val="-1368947536"/>
        <c:axId val="0"/>
      </c:bar3DChart>
      <c:catAx>
        <c:axId val="-1368942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7536"/>
        <c:crosses val="autoZero"/>
        <c:auto val="1"/>
        <c:lblAlgn val="ctr"/>
        <c:lblOffset val="100"/>
        <c:noMultiLvlLbl val="0"/>
      </c:catAx>
      <c:valAx>
        <c:axId val="-1368947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2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Matrícula </a:t>
            </a:r>
            <a:r>
              <a:rPr lang="es-MX"/>
              <a:t>promedio</a:t>
            </a:r>
            <a:r>
              <a:rPr lang="es-MX" baseline="0"/>
              <a:t> por División</a:t>
            </a:r>
            <a:r>
              <a:rPr lang="es-MX"/>
              <a:t> UAML</a:t>
            </a:r>
          </a:p>
        </c:rich>
      </c:tx>
      <c:layout>
        <c:manualLayout>
          <c:xMode val="edge"/>
          <c:yMode val="edge"/>
          <c:x val="0.32720498326469649"/>
          <c:y val="1.013664516952940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Matrícula!$B$48</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Matrícula!$C$23:$L$23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Matrícula!$C$48:$L$48</c:f>
              <c:numCache>
                <c:formatCode>#,##0</c:formatCode>
                <c:ptCount val="10"/>
                <c:pt idx="0">
                  <c:v>41.5</c:v>
                </c:pt>
                <c:pt idx="1">
                  <c:v>58</c:v>
                </c:pt>
                <c:pt idx="2">
                  <c:v>89.333333333333329</c:v>
                </c:pt>
                <c:pt idx="3">
                  <c:v>102.66666666666667</c:v>
                </c:pt>
                <c:pt idx="4">
                  <c:v>120.33333333333333</c:v>
                </c:pt>
                <c:pt idx="5">
                  <c:v>142.33333333333334</c:v>
                </c:pt>
                <c:pt idx="6">
                  <c:v>97.5</c:v>
                </c:pt>
                <c:pt idx="7">
                  <c:v>81.222222222222214</c:v>
                </c:pt>
                <c:pt idx="8">
                  <c:v>100.55555555555556</c:v>
                </c:pt>
                <c:pt idx="9">
                  <c:v>125.22222222222223</c:v>
                </c:pt>
              </c:numCache>
            </c:numRef>
          </c:yVal>
          <c:smooth val="0"/>
          <c:extLst>
            <c:ext xmlns:c16="http://schemas.microsoft.com/office/drawing/2014/chart" uri="{C3380CC4-5D6E-409C-BE32-E72D297353CC}">
              <c16:uniqueId val="{00000000-1A73-47E9-8FB5-8E5FC7521533}"/>
            </c:ext>
          </c:extLst>
        </c:ser>
        <c:ser>
          <c:idx val="1"/>
          <c:order val="1"/>
          <c:tx>
            <c:strRef>
              <c:f>Matrícula!$B$49</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Matrícula!$C$23:$L$23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Matrícula!$C$49:$L$49</c:f>
              <c:numCache>
                <c:formatCode>#,##0</c:formatCode>
                <c:ptCount val="10"/>
                <c:pt idx="0">
                  <c:v>41.5</c:v>
                </c:pt>
                <c:pt idx="1">
                  <c:v>50.333333333333336</c:v>
                </c:pt>
                <c:pt idx="2">
                  <c:v>81.666666666666671</c:v>
                </c:pt>
                <c:pt idx="3">
                  <c:v>119.33333333333333</c:v>
                </c:pt>
                <c:pt idx="4">
                  <c:v>152.33333333333334</c:v>
                </c:pt>
                <c:pt idx="5">
                  <c:v>190.66666666666666</c:v>
                </c:pt>
                <c:pt idx="6">
                  <c:v>111.33333333333333</c:v>
                </c:pt>
                <c:pt idx="7">
                  <c:v>84.666666666666671</c:v>
                </c:pt>
                <c:pt idx="8">
                  <c:v>105.55555555555556</c:v>
                </c:pt>
                <c:pt idx="9">
                  <c:v>122.66666666666667</c:v>
                </c:pt>
              </c:numCache>
            </c:numRef>
          </c:yVal>
          <c:smooth val="0"/>
          <c:extLst>
            <c:ext xmlns:c16="http://schemas.microsoft.com/office/drawing/2014/chart" uri="{C3380CC4-5D6E-409C-BE32-E72D297353CC}">
              <c16:uniqueId val="{00000001-1A73-47E9-8FB5-8E5FC7521533}"/>
            </c:ext>
          </c:extLst>
        </c:ser>
        <c:ser>
          <c:idx val="2"/>
          <c:order val="2"/>
          <c:tx>
            <c:strRef>
              <c:f>Matrícula!$B$50</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Matrícula!$C$23:$L$23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Matrícula!$C$50:$L$50</c:f>
              <c:numCache>
                <c:formatCode>#,##0</c:formatCode>
                <c:ptCount val="10"/>
                <c:pt idx="0">
                  <c:v>40</c:v>
                </c:pt>
                <c:pt idx="1">
                  <c:v>54</c:v>
                </c:pt>
                <c:pt idx="2">
                  <c:v>48.5</c:v>
                </c:pt>
                <c:pt idx="3">
                  <c:v>68.333333333333329</c:v>
                </c:pt>
                <c:pt idx="4">
                  <c:v>78.333333333333329</c:v>
                </c:pt>
                <c:pt idx="5">
                  <c:v>93.5</c:v>
                </c:pt>
                <c:pt idx="6">
                  <c:v>110.83333333333333</c:v>
                </c:pt>
                <c:pt idx="7">
                  <c:v>88.555555555555557</c:v>
                </c:pt>
                <c:pt idx="8">
                  <c:v>104.66666666666667</c:v>
                </c:pt>
                <c:pt idx="9">
                  <c:v>127</c:v>
                </c:pt>
              </c:numCache>
            </c:numRef>
          </c:yVal>
          <c:smooth val="0"/>
          <c:extLst>
            <c:ext xmlns:c16="http://schemas.microsoft.com/office/drawing/2014/chart" uri="{C3380CC4-5D6E-409C-BE32-E72D297353CC}">
              <c16:uniqueId val="{00000002-1A73-47E9-8FB5-8E5FC7521533}"/>
            </c:ext>
          </c:extLst>
        </c:ser>
        <c:ser>
          <c:idx val="3"/>
          <c:order val="3"/>
          <c:tx>
            <c:strRef>
              <c:f>Matrícula!$B$51</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Matrícula!$C$23:$L$23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Matrícula!$C$51:$M$51</c:f>
              <c:numCache>
                <c:formatCode>#,##0</c:formatCode>
                <c:ptCount val="11"/>
                <c:pt idx="0">
                  <c:v>41</c:v>
                </c:pt>
                <c:pt idx="1">
                  <c:v>54.111111111111114</c:v>
                </c:pt>
                <c:pt idx="2">
                  <c:v>67</c:v>
                </c:pt>
                <c:pt idx="3">
                  <c:v>89.666666666666671</c:v>
                </c:pt>
                <c:pt idx="4">
                  <c:v>107.33333333333333</c:v>
                </c:pt>
                <c:pt idx="5">
                  <c:v>130</c:v>
                </c:pt>
                <c:pt idx="6">
                  <c:v>106.55555555555556</c:v>
                </c:pt>
                <c:pt idx="7">
                  <c:v>84.814814814814824</c:v>
                </c:pt>
                <c:pt idx="8">
                  <c:v>103.5925925925926</c:v>
                </c:pt>
                <c:pt idx="9">
                  <c:v>124.96296296296298</c:v>
                </c:pt>
              </c:numCache>
            </c:numRef>
          </c:yVal>
          <c:smooth val="0"/>
          <c:extLst>
            <c:ext xmlns:c16="http://schemas.microsoft.com/office/drawing/2014/chart" uri="{C3380CC4-5D6E-409C-BE32-E72D297353CC}">
              <c16:uniqueId val="{00000003-1A73-47E9-8FB5-8E5FC7521533}"/>
            </c:ext>
          </c:extLst>
        </c:ser>
        <c:dLbls>
          <c:showLegendKey val="0"/>
          <c:showVal val="0"/>
          <c:showCatName val="0"/>
          <c:showSerName val="0"/>
          <c:showPercent val="0"/>
          <c:showBubbleSize val="0"/>
        </c:dLbls>
        <c:axId val="-1368951888"/>
        <c:axId val="-1368956240"/>
      </c:scatterChart>
      <c:valAx>
        <c:axId val="-1368951888"/>
        <c:scaling>
          <c:orientation val="minMax"/>
          <c:max val="2020"/>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56240"/>
        <c:crosses val="autoZero"/>
        <c:crossBetween val="midCat"/>
      </c:valAx>
      <c:valAx>
        <c:axId val="-1368956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51888"/>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MATRÍCULA UAML (2020)</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7C9-4D54-A92C-F6E70288EF5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7C9-4D54-A92C-F6E70288EF5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7C9-4D54-A92C-F6E70288EF5C}"/>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27C9-4D54-A92C-F6E70288EF5C}"/>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27C9-4D54-A92C-F6E70288EF5C}"/>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27C9-4D54-A92C-F6E70288EF5C}"/>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Matrícula!$B$34:$B$36</c:f>
              <c:strCache>
                <c:ptCount val="3"/>
                <c:pt idx="0">
                  <c:v>CBI</c:v>
                </c:pt>
                <c:pt idx="1">
                  <c:v>CBS</c:v>
                </c:pt>
                <c:pt idx="2">
                  <c:v>CSH</c:v>
                </c:pt>
              </c:strCache>
            </c:strRef>
          </c:cat>
          <c:val>
            <c:numRef>
              <c:f>Matrícula!$L$34:$L$36</c:f>
              <c:numCache>
                <c:formatCode>#,##0</c:formatCode>
                <c:ptCount val="3"/>
                <c:pt idx="0">
                  <c:v>375.66666666666669</c:v>
                </c:pt>
                <c:pt idx="1">
                  <c:v>368</c:v>
                </c:pt>
                <c:pt idx="2">
                  <c:v>381</c:v>
                </c:pt>
              </c:numCache>
            </c:numRef>
          </c:val>
          <c:extLst>
            <c:ext xmlns:c16="http://schemas.microsoft.com/office/drawing/2014/chart" uri="{C3380CC4-5D6E-409C-BE32-E72D297353CC}">
              <c16:uniqueId val="{00000006-27C9-4D54-A92C-F6E70288EF5C}"/>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Matrícula</a:t>
            </a:r>
            <a:r>
              <a:rPr lang="es-MX" baseline="0"/>
              <a:t> promedio anual</a:t>
            </a:r>
            <a:r>
              <a:rPr lang="es-MX"/>
              <a:t>(Mujeres/Total)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'Matrícula por sexo'!$V$6</c:f>
              <c:strCache>
                <c:ptCount val="1"/>
                <c:pt idx="0">
                  <c:v>2011</c:v>
                </c:pt>
              </c:strCache>
            </c:strRef>
          </c:tx>
          <c:spPr>
            <a:solidFill>
              <a:srgbClr val="FFCC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sexo'!$V$7:$V$16</c:f>
              <c:numCache>
                <c:formatCode>0%</c:formatCode>
                <c:ptCount val="10"/>
                <c:pt idx="0">
                  <c:v>0.33333333333333331</c:v>
                </c:pt>
                <c:pt idx="3">
                  <c:v>0.69047619047619047</c:v>
                </c:pt>
                <c:pt idx="7">
                  <c:v>0.56097560975609762</c:v>
                </c:pt>
                <c:pt idx="9">
                  <c:v>0.52845528455284552</c:v>
                </c:pt>
              </c:numCache>
            </c:numRef>
          </c:val>
          <c:shape val="cylinder"/>
          <c:extLst>
            <c:ext xmlns:c16="http://schemas.microsoft.com/office/drawing/2014/chart" uri="{C3380CC4-5D6E-409C-BE32-E72D297353CC}">
              <c16:uniqueId val="{00000000-3F62-4B40-AB94-1424179C5B67}"/>
            </c:ext>
          </c:extLst>
        </c:ser>
        <c:ser>
          <c:idx val="1"/>
          <c:order val="1"/>
          <c:tx>
            <c:strRef>
              <c:f>'Matrícula por sexo'!$W$6</c:f>
              <c:strCache>
                <c:ptCount val="1"/>
                <c:pt idx="0">
                  <c:v>2012</c:v>
                </c:pt>
              </c:strCache>
            </c:strRef>
          </c:tx>
          <c:spPr>
            <a:solidFill>
              <a:srgbClr val="FF99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sexo'!$W$7:$W$16</c:f>
              <c:numCache>
                <c:formatCode>0%</c:formatCode>
                <c:ptCount val="10"/>
                <c:pt idx="0">
                  <c:v>0.36206896551724138</c:v>
                </c:pt>
                <c:pt idx="3">
                  <c:v>0.66666666666666663</c:v>
                </c:pt>
                <c:pt idx="7">
                  <c:v>0.57407407407407407</c:v>
                </c:pt>
                <c:pt idx="9">
                  <c:v>0.52760736196319014</c:v>
                </c:pt>
              </c:numCache>
            </c:numRef>
          </c:val>
          <c:shape val="cylinder"/>
          <c:extLst>
            <c:ext xmlns:c16="http://schemas.microsoft.com/office/drawing/2014/chart" uri="{C3380CC4-5D6E-409C-BE32-E72D297353CC}">
              <c16:uniqueId val="{00000001-3F62-4B40-AB94-1424179C5B67}"/>
            </c:ext>
          </c:extLst>
        </c:ser>
        <c:ser>
          <c:idx val="2"/>
          <c:order val="2"/>
          <c:tx>
            <c:strRef>
              <c:f>'Matrícula por sexo'!$X$6</c:f>
              <c:strCache>
                <c:ptCount val="1"/>
                <c:pt idx="0">
                  <c:v>2013</c:v>
                </c:pt>
              </c:strCache>
            </c:strRef>
          </c:tx>
          <c:spPr>
            <a:solidFill>
              <a:srgbClr val="FF66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sexo'!$X$7:$X$16</c:f>
              <c:numCache>
                <c:formatCode>0%</c:formatCode>
                <c:ptCount val="10"/>
                <c:pt idx="0">
                  <c:v>0.4044943820224719</c:v>
                </c:pt>
                <c:pt idx="3">
                  <c:v>0.67073170731707321</c:v>
                </c:pt>
                <c:pt idx="6">
                  <c:v>0.5</c:v>
                </c:pt>
                <c:pt idx="7">
                  <c:v>0.53846153846153844</c:v>
                </c:pt>
                <c:pt idx="9">
                  <c:v>0.53358208955223885</c:v>
                </c:pt>
              </c:numCache>
            </c:numRef>
          </c:val>
          <c:shape val="cylinder"/>
          <c:extLst>
            <c:ext xmlns:c16="http://schemas.microsoft.com/office/drawing/2014/chart" uri="{C3380CC4-5D6E-409C-BE32-E72D297353CC}">
              <c16:uniqueId val="{00000002-3F62-4B40-AB94-1424179C5B67}"/>
            </c:ext>
          </c:extLst>
        </c:ser>
        <c:ser>
          <c:idx val="3"/>
          <c:order val="3"/>
          <c:tx>
            <c:strRef>
              <c:f>'Matrícula por sexo'!$Y$6</c:f>
              <c:strCache>
                <c:ptCount val="1"/>
                <c:pt idx="0">
                  <c:v>2014</c:v>
                </c:pt>
              </c:strCache>
            </c:strRef>
          </c:tx>
          <c:spPr>
            <a:solidFill>
              <a:srgbClr val="FF00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sexo'!$Y$7:$Y$16</c:f>
              <c:numCache>
                <c:formatCode>0%</c:formatCode>
                <c:ptCount val="10"/>
                <c:pt idx="0">
                  <c:v>0.42156862745098039</c:v>
                </c:pt>
                <c:pt idx="3">
                  <c:v>0.68907563025210083</c:v>
                </c:pt>
                <c:pt idx="6">
                  <c:v>0.45</c:v>
                </c:pt>
                <c:pt idx="7">
                  <c:v>0.56896551724137934</c:v>
                </c:pt>
                <c:pt idx="9">
                  <c:v>0.55865921787709494</c:v>
                </c:pt>
              </c:numCache>
            </c:numRef>
          </c:val>
          <c:shape val="cylinder"/>
          <c:extLst>
            <c:ext xmlns:c16="http://schemas.microsoft.com/office/drawing/2014/chart" uri="{C3380CC4-5D6E-409C-BE32-E72D297353CC}">
              <c16:uniqueId val="{00000003-3F62-4B40-AB94-1424179C5B67}"/>
            </c:ext>
          </c:extLst>
        </c:ser>
        <c:ser>
          <c:idx val="4"/>
          <c:order val="4"/>
          <c:tx>
            <c:strRef>
              <c:f>'Matrícula por sexo'!$Z$6</c:f>
              <c:strCache>
                <c:ptCount val="1"/>
                <c:pt idx="0">
                  <c:v>2015</c:v>
                </c:pt>
              </c:strCache>
            </c:strRef>
          </c:tx>
          <c:spPr>
            <a:solidFill>
              <a:srgbClr val="CC00FF"/>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sexo'!$Z$7:$Z$16</c:f>
              <c:numCache>
                <c:formatCode>0%</c:formatCode>
                <c:ptCount val="10"/>
                <c:pt idx="0">
                  <c:v>0.42148760330578511</c:v>
                </c:pt>
                <c:pt idx="3">
                  <c:v>0.66013071895424835</c:v>
                </c:pt>
                <c:pt idx="6">
                  <c:v>0.44117647058823528</c:v>
                </c:pt>
                <c:pt idx="7">
                  <c:v>0.57377049180327866</c:v>
                </c:pt>
                <c:pt idx="9">
                  <c:v>0.55116279069767438</c:v>
                </c:pt>
              </c:numCache>
            </c:numRef>
          </c:val>
          <c:shape val="cylinder"/>
          <c:extLst>
            <c:ext xmlns:c16="http://schemas.microsoft.com/office/drawing/2014/chart" uri="{C3380CC4-5D6E-409C-BE32-E72D297353CC}">
              <c16:uniqueId val="{00000004-3F62-4B40-AB94-1424179C5B67}"/>
            </c:ext>
          </c:extLst>
        </c:ser>
        <c:ser>
          <c:idx val="5"/>
          <c:order val="5"/>
          <c:tx>
            <c:strRef>
              <c:f>'Matrícula por sexo'!$AA$6</c:f>
              <c:strCache>
                <c:ptCount val="1"/>
                <c:pt idx="0">
                  <c:v>2016</c:v>
                </c:pt>
              </c:strCache>
            </c:strRef>
          </c:tx>
          <c:spPr>
            <a:solidFill>
              <a:srgbClr val="9900CC"/>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sexo'!$AA$7:$AA$16</c:f>
              <c:numCache>
                <c:formatCode>0%</c:formatCode>
                <c:ptCount val="10"/>
                <c:pt idx="0">
                  <c:v>0.39436619718309857</c:v>
                </c:pt>
                <c:pt idx="3">
                  <c:v>0.64397905759162299</c:v>
                </c:pt>
                <c:pt idx="6">
                  <c:v>0.50980392156862742</c:v>
                </c:pt>
                <c:pt idx="7">
                  <c:v>0.55882352941176472</c:v>
                </c:pt>
                <c:pt idx="9">
                  <c:v>0.54038461538461535</c:v>
                </c:pt>
              </c:numCache>
            </c:numRef>
          </c:val>
          <c:shape val="cylinder"/>
          <c:extLst>
            <c:ext xmlns:c16="http://schemas.microsoft.com/office/drawing/2014/chart" uri="{C3380CC4-5D6E-409C-BE32-E72D297353CC}">
              <c16:uniqueId val="{00000005-3F62-4B40-AB94-1424179C5B67}"/>
            </c:ext>
          </c:extLst>
        </c:ser>
        <c:ser>
          <c:idx val="6"/>
          <c:order val="6"/>
          <c:tx>
            <c:strRef>
              <c:f>'Matrícula por sexo'!$AB$6</c:f>
              <c:strCache>
                <c:ptCount val="1"/>
                <c:pt idx="0">
                  <c:v>2017</c:v>
                </c:pt>
              </c:strCache>
            </c:strRef>
          </c:tx>
          <c:spPr>
            <a:solidFill>
              <a:srgbClr val="8064A2">
                <a:lumMod val="75000"/>
              </a:srgb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sexo'!$AB$7:$AB$16</c:f>
              <c:numCache>
                <c:formatCode>0%</c:formatCode>
                <c:ptCount val="10"/>
                <c:pt idx="0">
                  <c:v>0.5</c:v>
                </c:pt>
                <c:pt idx="1">
                  <c:v>0.25</c:v>
                </c:pt>
                <c:pt idx="3">
                  <c:v>0.6619718309859155</c:v>
                </c:pt>
                <c:pt idx="4">
                  <c:v>0.67741935483870963</c:v>
                </c:pt>
                <c:pt idx="6">
                  <c:v>0.53030303030303028</c:v>
                </c:pt>
                <c:pt idx="7">
                  <c:v>0.53205128205128205</c:v>
                </c:pt>
                <c:pt idx="9">
                  <c:v>0.52738654147104846</c:v>
                </c:pt>
              </c:numCache>
            </c:numRef>
          </c:val>
          <c:shape val="cylinder"/>
          <c:extLst>
            <c:ext xmlns:c16="http://schemas.microsoft.com/office/drawing/2014/chart" uri="{C3380CC4-5D6E-409C-BE32-E72D297353CC}">
              <c16:uniqueId val="{00000000-2A6D-4464-9AED-6E64E8FC3502}"/>
            </c:ext>
          </c:extLst>
        </c:ser>
        <c:ser>
          <c:idx val="7"/>
          <c:order val="7"/>
          <c:tx>
            <c:strRef>
              <c:f>'Matrícula por sexo'!$AC$6</c:f>
              <c:strCache>
                <c:ptCount val="1"/>
                <c:pt idx="0">
                  <c:v>2018</c:v>
                </c:pt>
              </c:strCache>
            </c:strRef>
          </c:tx>
          <c:spPr>
            <a:solidFill>
              <a:sysClr val="window" lastClr="FFFFFF">
                <a:lumMod val="50000"/>
              </a:sys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sexo'!$AC$7:$AC$16</c:f>
              <c:numCache>
                <c:formatCode>0%</c:formatCode>
                <c:ptCount val="10"/>
                <c:pt idx="0">
                  <c:v>0.39204545454545453</c:v>
                </c:pt>
                <c:pt idx="1">
                  <c:v>0.2413793103448276</c:v>
                </c:pt>
                <c:pt idx="3">
                  <c:v>0.6376811594202898</c:v>
                </c:pt>
                <c:pt idx="4">
                  <c:v>0.67567567567567566</c:v>
                </c:pt>
                <c:pt idx="5">
                  <c:v>0.8214285714285714</c:v>
                </c:pt>
                <c:pt idx="6">
                  <c:v>0.53658536585365857</c:v>
                </c:pt>
                <c:pt idx="7">
                  <c:v>0.53503184713375795</c:v>
                </c:pt>
                <c:pt idx="8">
                  <c:v>0.57499999999999996</c:v>
                </c:pt>
                <c:pt idx="9">
                  <c:v>0.51638269986893837</c:v>
                </c:pt>
              </c:numCache>
            </c:numRef>
          </c:val>
          <c:shape val="cylinder"/>
          <c:extLst>
            <c:ext xmlns:c16="http://schemas.microsoft.com/office/drawing/2014/chart" uri="{C3380CC4-5D6E-409C-BE32-E72D297353CC}">
              <c16:uniqueId val="{00000000-52A4-4E1B-8271-474DDBE87C71}"/>
            </c:ext>
          </c:extLst>
        </c:ser>
        <c:ser>
          <c:idx val="8"/>
          <c:order val="8"/>
          <c:tx>
            <c:strRef>
              <c:f>'Matrícula por sexo'!$AD$6</c:f>
              <c:strCache>
                <c:ptCount val="1"/>
                <c:pt idx="0">
                  <c:v>2019</c:v>
                </c:pt>
              </c:strCache>
            </c:strRef>
          </c:tx>
          <c:spPr>
            <a:solidFill>
              <a:srgbClr val="8064A2">
                <a:lumMod val="60000"/>
                <a:lumOff val="40000"/>
              </a:srgb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sexo'!$AD$7:$AD$16</c:f>
              <c:numCache>
                <c:formatCode>0%</c:formatCode>
                <c:ptCount val="10"/>
                <c:pt idx="0">
                  <c:v>0.40804597701149425</c:v>
                </c:pt>
                <c:pt idx="1">
                  <c:v>0.22222222222222221</c:v>
                </c:pt>
                <c:pt idx="2">
                  <c:v>0.10526315789473684</c:v>
                </c:pt>
                <c:pt idx="3">
                  <c:v>0.65700483091787443</c:v>
                </c:pt>
                <c:pt idx="4">
                  <c:v>0.73529411764705888</c:v>
                </c:pt>
                <c:pt idx="5">
                  <c:v>0.75609756097560976</c:v>
                </c:pt>
                <c:pt idx="6">
                  <c:v>0.52173913043478259</c:v>
                </c:pt>
                <c:pt idx="7">
                  <c:v>0.55882352941176472</c:v>
                </c:pt>
                <c:pt idx="8">
                  <c:v>0.59615384615384615</c:v>
                </c:pt>
                <c:pt idx="9">
                  <c:v>0.52145922746781115</c:v>
                </c:pt>
              </c:numCache>
            </c:numRef>
          </c:val>
          <c:shape val="cylinder"/>
          <c:extLst>
            <c:ext xmlns:c16="http://schemas.microsoft.com/office/drawing/2014/chart" uri="{C3380CC4-5D6E-409C-BE32-E72D297353CC}">
              <c16:uniqueId val="{00000000-7C82-4411-91AE-5DE8F40F7B4A}"/>
            </c:ext>
          </c:extLst>
        </c:ser>
        <c:ser>
          <c:idx val="9"/>
          <c:order val="9"/>
          <c:tx>
            <c:strRef>
              <c:f>'Matrícula por sexo'!$AE$6</c:f>
              <c:strCache>
                <c:ptCount val="1"/>
                <c:pt idx="0">
                  <c:v>2020</c:v>
                </c:pt>
              </c:strCache>
            </c:strRef>
          </c:tx>
          <c:spPr>
            <a:solidFill>
              <a:schemeClr val="accent4">
                <a:lumMod val="60000"/>
              </a:schemeClr>
            </a:solidFill>
            <a:ln>
              <a:noFill/>
            </a:ln>
            <a:effectLst/>
            <a:sp3d/>
          </c:spPr>
          <c:invertIfNegative val="0"/>
          <c:cat>
            <c:strRef>
              <c:f>'Matrícula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'Matrícula por sexo'!$AE$7:$AE$16</c:f>
              <c:numCache>
                <c:formatCode>0%</c:formatCode>
                <c:ptCount val="10"/>
                <c:pt idx="0">
                  <c:v>0.44886363636363635</c:v>
                </c:pt>
                <c:pt idx="1">
                  <c:v>0.22500000000000001</c:v>
                </c:pt>
                <c:pt idx="2">
                  <c:v>0.15</c:v>
                </c:pt>
                <c:pt idx="3">
                  <c:v>0.65384615384615385</c:v>
                </c:pt>
                <c:pt idx="4">
                  <c:v>0.77659574468085102</c:v>
                </c:pt>
                <c:pt idx="5">
                  <c:v>0.74242424242424243</c:v>
                </c:pt>
                <c:pt idx="6">
                  <c:v>0.52884615384615385</c:v>
                </c:pt>
                <c:pt idx="7">
                  <c:v>0.54871794871794877</c:v>
                </c:pt>
                <c:pt idx="8">
                  <c:v>0.61728395061728392</c:v>
                </c:pt>
                <c:pt idx="9">
                  <c:v>0.52266666666666661</c:v>
                </c:pt>
              </c:numCache>
            </c:numRef>
          </c:val>
          <c:shape val="cylinder"/>
          <c:extLst>
            <c:ext xmlns:c16="http://schemas.microsoft.com/office/drawing/2014/chart" uri="{C3380CC4-5D6E-409C-BE32-E72D297353CC}">
              <c16:uniqueId val="{00000001-3BF2-4E5E-B3EE-D63891FD3152}"/>
            </c:ext>
          </c:extLst>
        </c:ser>
        <c:dLbls>
          <c:showLegendKey val="0"/>
          <c:showVal val="0"/>
          <c:showCatName val="0"/>
          <c:showSerName val="0"/>
          <c:showPercent val="0"/>
          <c:showBubbleSize val="0"/>
        </c:dLbls>
        <c:gapWidth val="219"/>
        <c:shape val="box"/>
        <c:axId val="-1368954608"/>
        <c:axId val="-1368954064"/>
        <c:axId val="0"/>
      </c:bar3DChart>
      <c:catAx>
        <c:axId val="-136895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54064"/>
        <c:crosses val="autoZero"/>
        <c:auto val="1"/>
        <c:lblAlgn val="ctr"/>
        <c:lblOffset val="100"/>
        <c:noMultiLvlLbl val="0"/>
      </c:catAx>
      <c:valAx>
        <c:axId val="-136895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54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Matrícula por género,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'Matrícula por sexo'!$AJ$10</c:f>
              <c:strCache>
                <c:ptCount val="1"/>
                <c:pt idx="0">
                  <c:v>Hombres</c:v>
                </c:pt>
              </c:strCache>
            </c:strRef>
          </c:tx>
          <c:spPr>
            <a:solidFill>
              <a:schemeClr val="accent1"/>
            </a:solidFill>
            <a:ln>
              <a:noFill/>
            </a:ln>
            <a:effectLst/>
            <a:scene3d>
              <a:camera prst="orthographicFront"/>
              <a:lightRig rig="threePt" dir="t"/>
            </a:scene3d>
            <a:sp3d>
              <a:bevelT/>
            </a:sp3d>
          </c:spPr>
          <c:invertIfNegative val="0"/>
          <c:cat>
            <c:strRef>
              <c:f>'Matrícula por sexo'!$AI$11:$AI$19</c:f>
              <c:strCache>
                <c:ptCount val="9"/>
                <c:pt idx="0">
                  <c:v>IRH</c:v>
                </c:pt>
                <c:pt idx="1">
                  <c:v>ICT</c:v>
                </c:pt>
                <c:pt idx="2">
                  <c:v>ISMI</c:v>
                </c:pt>
                <c:pt idx="3">
                  <c:v>BA</c:v>
                </c:pt>
                <c:pt idx="4">
                  <c:v>PB</c:v>
                </c:pt>
                <c:pt idx="5">
                  <c:v>CTA</c:v>
                </c:pt>
                <c:pt idx="6">
                  <c:v>ACD</c:v>
                </c:pt>
                <c:pt idx="7">
                  <c:v>PP</c:v>
                </c:pt>
                <c:pt idx="8">
                  <c:v>ETD</c:v>
                </c:pt>
              </c:strCache>
            </c:strRef>
          </c:cat>
          <c:val>
            <c:numRef>
              <c:f>'Matrícula por sexo'!$AJ$11:$AJ$19</c:f>
              <c:numCache>
                <c:formatCode>General</c:formatCode>
                <c:ptCount val="9"/>
                <c:pt idx="0">
                  <c:v>97</c:v>
                </c:pt>
                <c:pt idx="1">
                  <c:v>93</c:v>
                </c:pt>
                <c:pt idx="2">
                  <c:v>68</c:v>
                </c:pt>
                <c:pt idx="3">
                  <c:v>72</c:v>
                </c:pt>
                <c:pt idx="4">
                  <c:v>21</c:v>
                </c:pt>
                <c:pt idx="5">
                  <c:v>17</c:v>
                </c:pt>
                <c:pt idx="6">
                  <c:v>49</c:v>
                </c:pt>
                <c:pt idx="7">
                  <c:v>88</c:v>
                </c:pt>
                <c:pt idx="8">
                  <c:v>31</c:v>
                </c:pt>
              </c:numCache>
            </c:numRef>
          </c:val>
          <c:extLst>
            <c:ext xmlns:c16="http://schemas.microsoft.com/office/drawing/2014/chart" uri="{C3380CC4-5D6E-409C-BE32-E72D297353CC}">
              <c16:uniqueId val="{00000000-2E7C-4FAB-A3C2-5731943B10A3}"/>
            </c:ext>
          </c:extLst>
        </c:ser>
        <c:ser>
          <c:idx val="1"/>
          <c:order val="1"/>
          <c:tx>
            <c:strRef>
              <c:f>'Matrícula por sexo'!$AK$10</c:f>
              <c:strCache>
                <c:ptCount val="1"/>
                <c:pt idx="0">
                  <c:v>Mujeres</c:v>
                </c:pt>
              </c:strCache>
            </c:strRef>
          </c:tx>
          <c:spPr>
            <a:solidFill>
              <a:schemeClr val="accent2"/>
            </a:solidFill>
            <a:ln>
              <a:noFill/>
            </a:ln>
            <a:effectLst/>
            <a:scene3d>
              <a:camera prst="orthographicFront"/>
              <a:lightRig rig="threePt" dir="t"/>
            </a:scene3d>
            <a:sp3d>
              <a:bevelT/>
            </a:sp3d>
          </c:spPr>
          <c:invertIfNegative val="0"/>
          <c:cat>
            <c:strRef>
              <c:f>'Matrícula por sexo'!$AI$11:$AI$19</c:f>
              <c:strCache>
                <c:ptCount val="9"/>
                <c:pt idx="0">
                  <c:v>IRH</c:v>
                </c:pt>
                <c:pt idx="1">
                  <c:v>ICT</c:v>
                </c:pt>
                <c:pt idx="2">
                  <c:v>ISMI</c:v>
                </c:pt>
                <c:pt idx="3">
                  <c:v>BA</c:v>
                </c:pt>
                <c:pt idx="4">
                  <c:v>PB</c:v>
                </c:pt>
                <c:pt idx="5">
                  <c:v>CTA</c:v>
                </c:pt>
                <c:pt idx="6">
                  <c:v>ACD</c:v>
                </c:pt>
                <c:pt idx="7">
                  <c:v>PP</c:v>
                </c:pt>
                <c:pt idx="8">
                  <c:v>ETD</c:v>
                </c:pt>
              </c:strCache>
            </c:strRef>
          </c:cat>
          <c:val>
            <c:numRef>
              <c:f>'Matrícula por sexo'!$AK$11:$AK$19</c:f>
              <c:numCache>
                <c:formatCode>0</c:formatCode>
                <c:ptCount val="9"/>
                <c:pt idx="0">
                  <c:v>79</c:v>
                </c:pt>
                <c:pt idx="1">
                  <c:v>27</c:v>
                </c:pt>
                <c:pt idx="2">
                  <c:v>12</c:v>
                </c:pt>
                <c:pt idx="3">
                  <c:v>136</c:v>
                </c:pt>
                <c:pt idx="4">
                  <c:v>73</c:v>
                </c:pt>
                <c:pt idx="5">
                  <c:v>49</c:v>
                </c:pt>
                <c:pt idx="6">
                  <c:v>55</c:v>
                </c:pt>
                <c:pt idx="7">
                  <c:v>107</c:v>
                </c:pt>
                <c:pt idx="8">
                  <c:v>50</c:v>
                </c:pt>
              </c:numCache>
            </c:numRef>
          </c:val>
          <c:extLst>
            <c:ext xmlns:c16="http://schemas.microsoft.com/office/drawing/2014/chart" uri="{C3380CC4-5D6E-409C-BE32-E72D297353CC}">
              <c16:uniqueId val="{00000001-2E7C-4FAB-A3C2-5731943B10A3}"/>
            </c:ext>
          </c:extLst>
        </c:ser>
        <c:dLbls>
          <c:showLegendKey val="0"/>
          <c:showVal val="0"/>
          <c:showCatName val="0"/>
          <c:showSerName val="0"/>
          <c:showPercent val="0"/>
          <c:showBubbleSize val="0"/>
        </c:dLbls>
        <c:gapWidth val="219"/>
        <c:overlap val="-27"/>
        <c:axId val="-1368952432"/>
        <c:axId val="-1368951344"/>
      </c:barChart>
      <c:catAx>
        <c:axId val="-136895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68951344"/>
        <c:crosses val="autoZero"/>
        <c:auto val="1"/>
        <c:lblAlgn val="ctr"/>
        <c:lblOffset val="100"/>
        <c:noMultiLvlLbl val="0"/>
      </c:catAx>
      <c:valAx>
        <c:axId val="-1368951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68952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Activo'!$B$5</c:f>
              <c:strCache>
                <c:ptCount val="1"/>
                <c:pt idx="0">
                  <c:v>2011</c:v>
                </c:pt>
              </c:strCache>
            </c:strRef>
          </c:tx>
          <c:spPr>
            <a:solidFill>
              <a:srgbClr val="FFCCFF"/>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Activo'!$B$6:$B$14</c:f>
              <c:numCache>
                <c:formatCode>#,##0</c:formatCode>
                <c:ptCount val="9"/>
                <c:pt idx="0">
                  <c:v>59</c:v>
                </c:pt>
                <c:pt idx="3">
                  <c:v>55</c:v>
                </c:pt>
                <c:pt idx="7">
                  <c:v>57</c:v>
                </c:pt>
              </c:numCache>
            </c:numRef>
          </c:val>
          <c:shape val="cylinder"/>
          <c:extLst>
            <c:ext xmlns:c16="http://schemas.microsoft.com/office/drawing/2014/chart" uri="{C3380CC4-5D6E-409C-BE32-E72D297353CC}">
              <c16:uniqueId val="{00000000-3F62-4B40-AB94-1424179C5B67}"/>
            </c:ext>
          </c:extLst>
        </c:ser>
        <c:ser>
          <c:idx val="1"/>
          <c:order val="1"/>
          <c:tx>
            <c:strRef>
              <c:f>'Alumnado Activo'!$C$5</c:f>
              <c:strCache>
                <c:ptCount val="1"/>
                <c:pt idx="0">
                  <c:v>2012</c:v>
                </c:pt>
              </c:strCache>
            </c:strRef>
          </c:tx>
          <c:spPr>
            <a:solidFill>
              <a:srgbClr val="FF99FF"/>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Activo'!$C$6:$C$14</c:f>
              <c:numCache>
                <c:formatCode>#,##0</c:formatCode>
                <c:ptCount val="9"/>
                <c:pt idx="0">
                  <c:v>81</c:v>
                </c:pt>
                <c:pt idx="3">
                  <c:v>74</c:v>
                </c:pt>
                <c:pt idx="7">
                  <c:v>81</c:v>
                </c:pt>
              </c:numCache>
            </c:numRef>
          </c:val>
          <c:shape val="cylinder"/>
          <c:extLst>
            <c:ext xmlns:c16="http://schemas.microsoft.com/office/drawing/2014/chart" uri="{C3380CC4-5D6E-409C-BE32-E72D297353CC}">
              <c16:uniqueId val="{00000001-3F62-4B40-AB94-1424179C5B67}"/>
            </c:ext>
          </c:extLst>
        </c:ser>
        <c:ser>
          <c:idx val="2"/>
          <c:order val="2"/>
          <c:tx>
            <c:strRef>
              <c:f>'Alumnado Activo'!$D$5</c:f>
              <c:strCache>
                <c:ptCount val="1"/>
                <c:pt idx="0">
                  <c:v>2013</c:v>
                </c:pt>
              </c:strCache>
            </c:strRef>
          </c:tx>
          <c:spPr>
            <a:solidFill>
              <a:srgbClr val="FF66FF"/>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Activo'!$D$6:$D$14</c:f>
              <c:numCache>
                <c:formatCode>#,##0</c:formatCode>
                <c:ptCount val="9"/>
                <c:pt idx="0">
                  <c:v>125</c:v>
                </c:pt>
                <c:pt idx="3">
                  <c:v>113</c:v>
                </c:pt>
                <c:pt idx="6">
                  <c:v>18</c:v>
                </c:pt>
                <c:pt idx="7">
                  <c:v>120</c:v>
                </c:pt>
              </c:numCache>
            </c:numRef>
          </c:val>
          <c:shape val="cylinder"/>
          <c:extLst>
            <c:ext xmlns:c16="http://schemas.microsoft.com/office/drawing/2014/chart" uri="{C3380CC4-5D6E-409C-BE32-E72D297353CC}">
              <c16:uniqueId val="{00000002-3F62-4B40-AB94-1424179C5B67}"/>
            </c:ext>
          </c:extLst>
        </c:ser>
        <c:ser>
          <c:idx val="3"/>
          <c:order val="3"/>
          <c:tx>
            <c:strRef>
              <c:f>'Alumnado Activo'!$E$5</c:f>
              <c:strCache>
                <c:ptCount val="1"/>
                <c:pt idx="0">
                  <c:v>2014</c:v>
                </c:pt>
              </c:strCache>
            </c:strRef>
          </c:tx>
          <c:spPr>
            <a:solidFill>
              <a:srgbClr val="FF00FF"/>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Activo'!$E$6:$E$14</c:f>
              <c:numCache>
                <c:formatCode>#,##0</c:formatCode>
                <c:ptCount val="9"/>
                <c:pt idx="0">
                  <c:v>138</c:v>
                </c:pt>
                <c:pt idx="3">
                  <c:v>149</c:v>
                </c:pt>
                <c:pt idx="6">
                  <c:v>34</c:v>
                </c:pt>
                <c:pt idx="7">
                  <c:v>142</c:v>
                </c:pt>
              </c:numCache>
            </c:numRef>
          </c:val>
          <c:shape val="cylinder"/>
          <c:extLst>
            <c:ext xmlns:c16="http://schemas.microsoft.com/office/drawing/2014/chart" uri="{C3380CC4-5D6E-409C-BE32-E72D297353CC}">
              <c16:uniqueId val="{00000003-3F62-4B40-AB94-1424179C5B67}"/>
            </c:ext>
          </c:extLst>
        </c:ser>
        <c:ser>
          <c:idx val="4"/>
          <c:order val="4"/>
          <c:tx>
            <c:strRef>
              <c:f>'Alumnado Activo'!$F$5</c:f>
              <c:strCache>
                <c:ptCount val="1"/>
                <c:pt idx="0">
                  <c:v>2015</c:v>
                </c:pt>
              </c:strCache>
            </c:strRef>
          </c:tx>
          <c:spPr>
            <a:solidFill>
              <a:srgbClr val="CC00FF"/>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Activo'!$F$6:$F$14</c:f>
              <c:numCache>
                <c:formatCode>#,##0</c:formatCode>
                <c:ptCount val="9"/>
                <c:pt idx="0">
                  <c:v>172</c:v>
                </c:pt>
                <c:pt idx="3">
                  <c:v>203</c:v>
                </c:pt>
                <c:pt idx="6">
                  <c:v>48</c:v>
                </c:pt>
                <c:pt idx="7">
                  <c:v>163</c:v>
                </c:pt>
              </c:numCache>
            </c:numRef>
          </c:val>
          <c:shape val="cylinder"/>
          <c:extLst>
            <c:ext xmlns:c16="http://schemas.microsoft.com/office/drawing/2014/chart" uri="{C3380CC4-5D6E-409C-BE32-E72D297353CC}">
              <c16:uniqueId val="{00000004-3F62-4B40-AB94-1424179C5B67}"/>
            </c:ext>
          </c:extLst>
        </c:ser>
        <c:ser>
          <c:idx val="5"/>
          <c:order val="5"/>
          <c:tx>
            <c:strRef>
              <c:f>'Alumnado Activo'!$G$5</c:f>
              <c:strCache>
                <c:ptCount val="1"/>
                <c:pt idx="0">
                  <c:v>2016</c:v>
                </c:pt>
              </c:strCache>
            </c:strRef>
          </c:tx>
          <c:spPr>
            <a:solidFill>
              <a:srgbClr val="9900CC"/>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Activo'!$G$6:$G$14</c:f>
              <c:numCache>
                <c:formatCode>#,##0</c:formatCode>
                <c:ptCount val="9"/>
                <c:pt idx="0">
                  <c:v>178</c:v>
                </c:pt>
                <c:pt idx="3">
                  <c:v>245</c:v>
                </c:pt>
                <c:pt idx="6">
                  <c:v>71</c:v>
                </c:pt>
                <c:pt idx="7">
                  <c:v>177</c:v>
                </c:pt>
              </c:numCache>
            </c:numRef>
          </c:val>
          <c:shape val="cylinder"/>
          <c:extLst>
            <c:ext xmlns:c16="http://schemas.microsoft.com/office/drawing/2014/chart" uri="{C3380CC4-5D6E-409C-BE32-E72D297353CC}">
              <c16:uniqueId val="{00000005-3F62-4B40-AB94-1424179C5B67}"/>
            </c:ext>
          </c:extLst>
        </c:ser>
        <c:ser>
          <c:idx val="6"/>
          <c:order val="6"/>
          <c:tx>
            <c:strRef>
              <c:f>'Alumnado Activo'!$H$5</c:f>
              <c:strCache>
                <c:ptCount val="1"/>
                <c:pt idx="0">
                  <c:v>2017</c:v>
                </c:pt>
              </c:strCache>
            </c:strRef>
          </c:tx>
          <c:spPr>
            <a:solidFill>
              <a:srgbClr val="660066"/>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Activo'!$H$6:$H$14</c:f>
              <c:numCache>
                <c:formatCode>#,##0</c:formatCode>
                <c:ptCount val="9"/>
                <c:pt idx="0">
                  <c:v>208</c:v>
                </c:pt>
                <c:pt idx="1">
                  <c:v>59</c:v>
                </c:pt>
                <c:pt idx="3">
                  <c:v>266</c:v>
                </c:pt>
                <c:pt idx="4">
                  <c:v>31</c:v>
                </c:pt>
                <c:pt idx="6">
                  <c:v>87</c:v>
                </c:pt>
                <c:pt idx="7">
                  <c:v>210</c:v>
                </c:pt>
              </c:numCache>
            </c:numRef>
          </c:val>
          <c:shape val="cylinder"/>
          <c:extLst>
            <c:ext xmlns:c16="http://schemas.microsoft.com/office/drawing/2014/chart" uri="{C3380CC4-5D6E-409C-BE32-E72D297353CC}">
              <c16:uniqueId val="{00000000-E015-4686-8380-500801AA5AE4}"/>
            </c:ext>
          </c:extLst>
        </c:ser>
        <c:ser>
          <c:idx val="7"/>
          <c:order val="7"/>
          <c:tx>
            <c:strRef>
              <c:f>'Alumnado Activo'!$I$5</c:f>
              <c:strCache>
                <c:ptCount val="1"/>
                <c:pt idx="0">
                  <c:v>2018</c:v>
                </c:pt>
              </c:strCache>
            </c:strRef>
          </c:tx>
          <c:spPr>
            <a:solidFill>
              <a:sysClr val="window" lastClr="FFFFFF">
                <a:lumMod val="50000"/>
              </a:sysClr>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Activo'!$I$6:$I$14</c:f>
              <c:numCache>
                <c:formatCode>#,##0</c:formatCode>
                <c:ptCount val="9"/>
                <c:pt idx="0">
                  <c:v>212</c:v>
                </c:pt>
                <c:pt idx="1">
                  <c:v>92</c:v>
                </c:pt>
                <c:pt idx="2">
                  <c:v>28</c:v>
                </c:pt>
                <c:pt idx="3">
                  <c:v>240</c:v>
                </c:pt>
                <c:pt idx="4">
                  <c:v>68</c:v>
                </c:pt>
                <c:pt idx="5">
                  <c:v>27</c:v>
                </c:pt>
                <c:pt idx="6">
                  <c:v>101</c:v>
                </c:pt>
                <c:pt idx="7">
                  <c:v>195</c:v>
                </c:pt>
                <c:pt idx="8">
                  <c:v>56</c:v>
                </c:pt>
              </c:numCache>
            </c:numRef>
          </c:val>
          <c:shape val="cylinder"/>
          <c:extLst>
            <c:ext xmlns:c16="http://schemas.microsoft.com/office/drawing/2014/chart" uri="{C3380CC4-5D6E-409C-BE32-E72D297353CC}">
              <c16:uniqueId val="{00000000-F875-48EF-B5D1-70284A8D0EC0}"/>
            </c:ext>
          </c:extLst>
        </c:ser>
        <c:ser>
          <c:idx val="8"/>
          <c:order val="8"/>
          <c:tx>
            <c:strRef>
              <c:f>'Alumnado Activo'!$J$5</c:f>
              <c:strCache>
                <c:ptCount val="1"/>
                <c:pt idx="0">
                  <c:v>2019</c:v>
                </c:pt>
              </c:strCache>
            </c:strRef>
          </c:tx>
          <c:spPr>
            <a:solidFill>
              <a:srgbClr val="8064A2">
                <a:lumMod val="60000"/>
                <a:lumOff val="40000"/>
              </a:srgbClr>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Activo'!$J$6:$J$14</c:f>
              <c:numCache>
                <c:formatCode>#,##0</c:formatCode>
                <c:ptCount val="9"/>
                <c:pt idx="0">
                  <c:v>219</c:v>
                </c:pt>
                <c:pt idx="1">
                  <c:v>131</c:v>
                </c:pt>
                <c:pt idx="2">
                  <c:v>73</c:v>
                </c:pt>
                <c:pt idx="3">
                  <c:v>236</c:v>
                </c:pt>
                <c:pt idx="4">
                  <c:v>95</c:v>
                </c:pt>
                <c:pt idx="5">
                  <c:v>68</c:v>
                </c:pt>
                <c:pt idx="6">
                  <c:v>113</c:v>
                </c:pt>
                <c:pt idx="7">
                  <c:v>204</c:v>
                </c:pt>
                <c:pt idx="8">
                  <c:v>71</c:v>
                </c:pt>
              </c:numCache>
            </c:numRef>
          </c:val>
          <c:shape val="cylinder"/>
          <c:extLst>
            <c:ext xmlns:c16="http://schemas.microsoft.com/office/drawing/2014/chart" uri="{C3380CC4-5D6E-409C-BE32-E72D297353CC}">
              <c16:uniqueId val="{00000000-5767-4412-B79E-80A21CDA2A5F}"/>
            </c:ext>
          </c:extLst>
        </c:ser>
        <c:ser>
          <c:idx val="9"/>
          <c:order val="9"/>
          <c:tx>
            <c:strRef>
              <c:f>'Alumnado Activo'!$K$5</c:f>
              <c:strCache>
                <c:ptCount val="1"/>
                <c:pt idx="0">
                  <c:v>2020</c:v>
                </c:pt>
              </c:strCache>
            </c:strRef>
          </c:tx>
          <c:spPr>
            <a:solidFill>
              <a:schemeClr val="accent4">
                <a:lumMod val="60000"/>
              </a:schemeClr>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Activo'!$K$6:$K$14</c:f>
              <c:numCache>
                <c:formatCode>#,##0</c:formatCode>
                <c:ptCount val="9"/>
                <c:pt idx="0">
                  <c:v>206</c:v>
                </c:pt>
                <c:pt idx="1">
                  <c:v>155</c:v>
                </c:pt>
                <c:pt idx="2">
                  <c:v>116</c:v>
                </c:pt>
                <c:pt idx="3">
                  <c:v>252</c:v>
                </c:pt>
                <c:pt idx="4">
                  <c:v>130</c:v>
                </c:pt>
                <c:pt idx="5">
                  <c:v>99</c:v>
                </c:pt>
                <c:pt idx="6">
                  <c:v>129</c:v>
                </c:pt>
                <c:pt idx="7">
                  <c:v>241</c:v>
                </c:pt>
                <c:pt idx="8">
                  <c:v>113</c:v>
                </c:pt>
              </c:numCache>
            </c:numRef>
          </c:val>
          <c:shape val="cylinder"/>
          <c:extLst>
            <c:ext xmlns:c16="http://schemas.microsoft.com/office/drawing/2014/chart" uri="{C3380CC4-5D6E-409C-BE32-E72D297353CC}">
              <c16:uniqueId val="{00000001-ECC2-4060-A3DE-3452A084D696}"/>
            </c:ext>
          </c:extLst>
        </c:ser>
        <c:dLbls>
          <c:showLegendKey val="0"/>
          <c:showVal val="0"/>
          <c:showCatName val="0"/>
          <c:showSerName val="0"/>
          <c:showPercent val="0"/>
          <c:showBubbleSize val="0"/>
        </c:dLbls>
        <c:gapWidth val="219"/>
        <c:shape val="box"/>
        <c:axId val="-1368950800"/>
        <c:axId val="-1368949712"/>
        <c:axId val="0"/>
      </c:bar3DChart>
      <c:catAx>
        <c:axId val="-136895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9712"/>
        <c:crosses val="autoZero"/>
        <c:auto val="1"/>
        <c:lblAlgn val="ctr"/>
        <c:lblOffset val="100"/>
        <c:noMultiLvlLbl val="0"/>
      </c:catAx>
      <c:valAx>
        <c:axId val="-1368949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50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2020 / </a:t>
            </a:r>
            <a:r>
              <a:rPr lang="es-MX" sz="1680" b="0" i="0" u="none" strike="noStrike" baseline="0">
                <a:effectLst/>
              </a:rPr>
              <a:t>Alumnado Act </a:t>
            </a:r>
            <a:r>
              <a:rPr lang="es-MX"/>
              <a:t>2019</a:t>
            </a:r>
          </a:p>
        </c:rich>
      </c:tx>
      <c:layout>
        <c:manualLayout>
          <c:xMode val="edge"/>
          <c:yMode val="edge"/>
          <c:x val="0.24861421021726365"/>
          <c:y val="7.9939573235979101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Activo'!$L$5</c:f>
              <c:strCache>
                <c:ptCount val="1"/>
                <c:pt idx="0">
                  <c:v>2020/2019</c:v>
                </c:pt>
              </c:strCache>
            </c:strRef>
          </c:tx>
          <c:spPr>
            <a:solidFill>
              <a:srgbClr val="AD25A8"/>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Activo'!$L$6:$L$14</c:f>
              <c:numCache>
                <c:formatCode>0%</c:formatCode>
                <c:ptCount val="9"/>
                <c:pt idx="0">
                  <c:v>0.94063926940639264</c:v>
                </c:pt>
                <c:pt idx="1">
                  <c:v>1.1832061068702291</c:v>
                </c:pt>
                <c:pt idx="2">
                  <c:v>1.5890410958904109</c:v>
                </c:pt>
                <c:pt idx="3">
                  <c:v>1.0677966101694916</c:v>
                </c:pt>
                <c:pt idx="4">
                  <c:v>1.368421052631579</c:v>
                </c:pt>
                <c:pt idx="5">
                  <c:v>1.4558823529411764</c:v>
                </c:pt>
                <c:pt idx="6">
                  <c:v>1.1415929203539823</c:v>
                </c:pt>
                <c:pt idx="7">
                  <c:v>1.1813725490196079</c:v>
                </c:pt>
                <c:pt idx="8">
                  <c:v>1.591549295774648</c:v>
                </c:pt>
              </c:numCache>
            </c:numRef>
          </c:val>
          <c:shape val="cylinder"/>
          <c:extLst>
            <c:ext xmlns:c16="http://schemas.microsoft.com/office/drawing/2014/chart" uri="{C3380CC4-5D6E-409C-BE32-E72D297353CC}">
              <c16:uniqueId val="{00000000-6098-4D99-840A-4CAB6E1F7111}"/>
            </c:ext>
          </c:extLst>
        </c:ser>
        <c:dLbls>
          <c:showLegendKey val="0"/>
          <c:showVal val="0"/>
          <c:showCatName val="0"/>
          <c:showSerName val="0"/>
          <c:showPercent val="0"/>
          <c:showBubbleSize val="0"/>
        </c:dLbls>
        <c:gapWidth val="219"/>
        <c:shape val="box"/>
        <c:axId val="-1368944816"/>
        <c:axId val="-1368948624"/>
        <c:axId val="0"/>
      </c:bar3DChart>
      <c:catAx>
        <c:axId val="-136894481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8624"/>
        <c:crosses val="autoZero"/>
        <c:auto val="1"/>
        <c:lblAlgn val="ctr"/>
        <c:lblOffset val="100"/>
        <c:noMultiLvlLbl val="0"/>
      </c:catAx>
      <c:valAx>
        <c:axId val="-1368948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4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2020 / </a:t>
            </a:r>
            <a:r>
              <a:rPr lang="es-MX" sz="1680" b="0" i="0" u="none" strike="noStrike" baseline="0">
                <a:effectLst/>
              </a:rPr>
              <a:t>Alumnado Act </a:t>
            </a:r>
            <a:r>
              <a:rPr lang="es-MX"/>
              <a:t>2019</a:t>
            </a:r>
          </a:p>
        </c:rich>
      </c:tx>
      <c:layout>
        <c:manualLayout>
          <c:xMode val="edge"/>
          <c:yMode val="edge"/>
          <c:x val="0.23380532302776225"/>
          <c:y val="3.996978661798955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Activo'!$L$5</c:f>
              <c:strCache>
                <c:ptCount val="1"/>
                <c:pt idx="0">
                  <c:v>2020/2019</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A1F9-488D-91D6-FE02F1B06475}"/>
              </c:ext>
            </c:extLst>
          </c:dPt>
          <c:cat>
            <c:strRef>
              <c:f>'Alumnado Activo'!$A$16:$A$19</c:f>
              <c:strCache>
                <c:ptCount val="4"/>
                <c:pt idx="0">
                  <c:v>DCBI</c:v>
                </c:pt>
                <c:pt idx="1">
                  <c:v>DCBS</c:v>
                </c:pt>
                <c:pt idx="2">
                  <c:v>DCSH</c:v>
                </c:pt>
                <c:pt idx="3">
                  <c:v>UAML</c:v>
                </c:pt>
              </c:strCache>
            </c:strRef>
          </c:cat>
          <c:val>
            <c:numRef>
              <c:f>'Alumnado Activo'!$L$16:$L$19</c:f>
              <c:numCache>
                <c:formatCode>0%</c:formatCode>
                <c:ptCount val="4"/>
                <c:pt idx="0">
                  <c:v>1.1276595744680851</c:v>
                </c:pt>
                <c:pt idx="1">
                  <c:v>1.205513784461153</c:v>
                </c:pt>
                <c:pt idx="2">
                  <c:v>1.2448453608247423</c:v>
                </c:pt>
                <c:pt idx="3">
                  <c:v>1.1909090909090909</c:v>
                </c:pt>
              </c:numCache>
            </c:numRef>
          </c:val>
          <c:shape val="cylinder"/>
          <c:extLst>
            <c:ext xmlns:c16="http://schemas.microsoft.com/office/drawing/2014/chart" uri="{C3380CC4-5D6E-409C-BE32-E72D297353CC}">
              <c16:uniqueId val="{00000002-A1F9-488D-91D6-FE02F1B06475}"/>
            </c:ext>
          </c:extLst>
        </c:ser>
        <c:dLbls>
          <c:showLegendKey val="0"/>
          <c:showVal val="0"/>
          <c:showCatName val="0"/>
          <c:showSerName val="0"/>
          <c:showPercent val="0"/>
          <c:showBubbleSize val="0"/>
        </c:dLbls>
        <c:gapWidth val="219"/>
        <c:shape val="box"/>
        <c:axId val="-1368949168"/>
        <c:axId val="-1368945904"/>
        <c:axId val="0"/>
      </c:bar3DChart>
      <c:catAx>
        <c:axId val="-1368949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5904"/>
        <c:crosses val="autoZero"/>
        <c:auto val="1"/>
        <c:lblAlgn val="ctr"/>
        <c:lblOffset val="100"/>
        <c:noMultiLvlLbl val="0"/>
      </c:catAx>
      <c:valAx>
        <c:axId val="-1368945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9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Aspirantes </a:t>
            </a:r>
            <a:r>
              <a:rPr lang="es-MX"/>
              <a:t>UAML</a:t>
            </a:r>
          </a:p>
        </c:rich>
      </c:tx>
      <c:layout>
        <c:manualLayout>
          <c:xMode val="edge"/>
          <c:yMode val="edge"/>
          <c:x val="0.33969382799150927"/>
          <c:y val="2.6490075434140007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Aspirantes!$B$37</c:f>
              <c:strCache>
                <c:ptCount val="1"/>
                <c:pt idx="0">
                  <c:v>UAML</c:v>
                </c:pt>
              </c:strCache>
            </c:strRef>
          </c:tx>
          <c:spPr>
            <a:ln w="28575" cap="rnd">
              <a:solidFill>
                <a:srgbClr val="AD25A8"/>
              </a:solidFill>
              <a:round/>
            </a:ln>
            <a:effectLst/>
          </c:spPr>
          <c:marker>
            <c:symbol val="circle"/>
            <c:size val="5"/>
            <c:spPr>
              <a:solidFill>
                <a:schemeClr val="accent1"/>
              </a:solidFill>
              <a:ln w="9525">
                <a:solidFill>
                  <a:srgbClr val="AD25A8"/>
                </a:solidFill>
              </a:ln>
              <a:effectLst/>
            </c:spPr>
          </c:marker>
          <c:xVal>
            <c:numRef>
              <c:f>Aspirantes!$C$23:$L$23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Aspirantes!$C$37:$L$37</c:f>
              <c:numCache>
                <c:formatCode>#,##0</c:formatCode>
                <c:ptCount val="10"/>
                <c:pt idx="0">
                  <c:v>412</c:v>
                </c:pt>
                <c:pt idx="1">
                  <c:v>181</c:v>
                </c:pt>
                <c:pt idx="2">
                  <c:v>445</c:v>
                </c:pt>
                <c:pt idx="3">
                  <c:v>498</c:v>
                </c:pt>
                <c:pt idx="4">
                  <c:v>724</c:v>
                </c:pt>
                <c:pt idx="5">
                  <c:v>837</c:v>
                </c:pt>
                <c:pt idx="6">
                  <c:v>1350</c:v>
                </c:pt>
                <c:pt idx="7">
                  <c:v>1995</c:v>
                </c:pt>
                <c:pt idx="8">
                  <c:v>2076</c:v>
                </c:pt>
                <c:pt idx="9">
                  <c:v>2018</c:v>
                </c:pt>
              </c:numCache>
            </c:numRef>
          </c:yVal>
          <c:smooth val="0"/>
          <c:extLst>
            <c:ext xmlns:c16="http://schemas.microsoft.com/office/drawing/2014/chart" uri="{C3380CC4-5D6E-409C-BE32-E72D297353CC}">
              <c16:uniqueId val="{00000000-D77E-4952-B1FE-355DD500418C}"/>
            </c:ext>
          </c:extLst>
        </c:ser>
        <c:dLbls>
          <c:showLegendKey val="0"/>
          <c:showVal val="0"/>
          <c:showCatName val="0"/>
          <c:showSerName val="0"/>
          <c:showPercent val="0"/>
          <c:showBubbleSize val="0"/>
        </c:dLbls>
        <c:axId val="-1381734720"/>
        <c:axId val="-1380507744"/>
      </c:scatterChart>
      <c:valAx>
        <c:axId val="-1381734720"/>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07744"/>
        <c:crosses val="autoZero"/>
        <c:crossBetween val="midCat"/>
      </c:valAx>
      <c:valAx>
        <c:axId val="-1380507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17347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UAML</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Activo'!$B$5</c:f>
              <c:strCache>
                <c:ptCount val="1"/>
                <c:pt idx="0">
                  <c:v>2011</c:v>
                </c:pt>
              </c:strCache>
            </c:strRef>
          </c:tx>
          <c:spPr>
            <a:solidFill>
              <a:srgbClr val="FFCCFF"/>
            </a:solidFill>
            <a:ln>
              <a:noFill/>
            </a:ln>
            <a:effectLst/>
            <a:sp3d/>
          </c:spPr>
          <c:invertIfNegative val="0"/>
          <c:cat>
            <c:strRef>
              <c:f>'Alumnado Activo'!$A$16:$A$18</c:f>
              <c:strCache>
                <c:ptCount val="3"/>
                <c:pt idx="0">
                  <c:v>DCBI</c:v>
                </c:pt>
                <c:pt idx="1">
                  <c:v>DCBS</c:v>
                </c:pt>
                <c:pt idx="2">
                  <c:v>DCSH</c:v>
                </c:pt>
              </c:strCache>
            </c:strRef>
          </c:cat>
          <c:val>
            <c:numRef>
              <c:f>'Alumnado Activo'!$B$16:$B$18</c:f>
              <c:numCache>
                <c:formatCode>#,##0</c:formatCode>
                <c:ptCount val="3"/>
                <c:pt idx="0">
                  <c:v>59</c:v>
                </c:pt>
                <c:pt idx="1">
                  <c:v>55</c:v>
                </c:pt>
                <c:pt idx="2">
                  <c:v>57</c:v>
                </c:pt>
              </c:numCache>
            </c:numRef>
          </c:val>
          <c:shape val="cylinder"/>
          <c:extLst>
            <c:ext xmlns:c16="http://schemas.microsoft.com/office/drawing/2014/chart" uri="{C3380CC4-5D6E-409C-BE32-E72D297353CC}">
              <c16:uniqueId val="{00000000-3F62-4B40-AB94-1424179C5B67}"/>
            </c:ext>
          </c:extLst>
        </c:ser>
        <c:ser>
          <c:idx val="1"/>
          <c:order val="1"/>
          <c:tx>
            <c:strRef>
              <c:f>'Alumnado Activo'!$C$5</c:f>
              <c:strCache>
                <c:ptCount val="1"/>
                <c:pt idx="0">
                  <c:v>2012</c:v>
                </c:pt>
              </c:strCache>
            </c:strRef>
          </c:tx>
          <c:spPr>
            <a:solidFill>
              <a:srgbClr val="FF99FF"/>
            </a:solidFill>
            <a:ln>
              <a:noFill/>
            </a:ln>
            <a:effectLst/>
            <a:sp3d/>
          </c:spPr>
          <c:invertIfNegative val="0"/>
          <c:cat>
            <c:strRef>
              <c:f>'Alumnado Activo'!$A$16:$A$18</c:f>
              <c:strCache>
                <c:ptCount val="3"/>
                <c:pt idx="0">
                  <c:v>DCBI</c:v>
                </c:pt>
                <c:pt idx="1">
                  <c:v>DCBS</c:v>
                </c:pt>
                <c:pt idx="2">
                  <c:v>DCSH</c:v>
                </c:pt>
              </c:strCache>
            </c:strRef>
          </c:cat>
          <c:val>
            <c:numRef>
              <c:f>'Alumnado Activo'!$C$16:$C$18</c:f>
              <c:numCache>
                <c:formatCode>#,##0</c:formatCode>
                <c:ptCount val="3"/>
                <c:pt idx="0">
                  <c:v>81</c:v>
                </c:pt>
                <c:pt idx="1">
                  <c:v>74</c:v>
                </c:pt>
                <c:pt idx="2" formatCode="General">
                  <c:v>81</c:v>
                </c:pt>
              </c:numCache>
            </c:numRef>
          </c:val>
          <c:shape val="cylinder"/>
          <c:extLst>
            <c:ext xmlns:c16="http://schemas.microsoft.com/office/drawing/2014/chart" uri="{C3380CC4-5D6E-409C-BE32-E72D297353CC}">
              <c16:uniqueId val="{00000001-3F62-4B40-AB94-1424179C5B67}"/>
            </c:ext>
          </c:extLst>
        </c:ser>
        <c:ser>
          <c:idx val="2"/>
          <c:order val="2"/>
          <c:tx>
            <c:strRef>
              <c:f>'Alumnado Activo'!$D$5</c:f>
              <c:strCache>
                <c:ptCount val="1"/>
                <c:pt idx="0">
                  <c:v>2013</c:v>
                </c:pt>
              </c:strCache>
            </c:strRef>
          </c:tx>
          <c:spPr>
            <a:solidFill>
              <a:srgbClr val="FF66FF"/>
            </a:solidFill>
            <a:ln>
              <a:noFill/>
            </a:ln>
            <a:effectLst/>
            <a:sp3d/>
          </c:spPr>
          <c:invertIfNegative val="0"/>
          <c:cat>
            <c:strRef>
              <c:f>'Alumnado Activo'!$A$16:$A$18</c:f>
              <c:strCache>
                <c:ptCount val="3"/>
                <c:pt idx="0">
                  <c:v>DCBI</c:v>
                </c:pt>
                <c:pt idx="1">
                  <c:v>DCBS</c:v>
                </c:pt>
                <c:pt idx="2">
                  <c:v>DCSH</c:v>
                </c:pt>
              </c:strCache>
            </c:strRef>
          </c:cat>
          <c:val>
            <c:numRef>
              <c:f>'Alumnado Activo'!$D$16:$D$18</c:f>
              <c:numCache>
                <c:formatCode>#,##0</c:formatCode>
                <c:ptCount val="3"/>
                <c:pt idx="0">
                  <c:v>125</c:v>
                </c:pt>
                <c:pt idx="1">
                  <c:v>113</c:v>
                </c:pt>
                <c:pt idx="2">
                  <c:v>138</c:v>
                </c:pt>
              </c:numCache>
            </c:numRef>
          </c:val>
          <c:shape val="cylinder"/>
          <c:extLst>
            <c:ext xmlns:c16="http://schemas.microsoft.com/office/drawing/2014/chart" uri="{C3380CC4-5D6E-409C-BE32-E72D297353CC}">
              <c16:uniqueId val="{00000002-3F62-4B40-AB94-1424179C5B67}"/>
            </c:ext>
          </c:extLst>
        </c:ser>
        <c:ser>
          <c:idx val="3"/>
          <c:order val="3"/>
          <c:tx>
            <c:strRef>
              <c:f>'Alumnado Activo'!$E$5</c:f>
              <c:strCache>
                <c:ptCount val="1"/>
                <c:pt idx="0">
                  <c:v>2014</c:v>
                </c:pt>
              </c:strCache>
            </c:strRef>
          </c:tx>
          <c:spPr>
            <a:solidFill>
              <a:srgbClr val="FF00FF"/>
            </a:solidFill>
            <a:ln>
              <a:noFill/>
            </a:ln>
            <a:effectLst/>
            <a:sp3d/>
          </c:spPr>
          <c:invertIfNegative val="0"/>
          <c:cat>
            <c:strRef>
              <c:f>'Alumnado Activo'!$A$16:$A$18</c:f>
              <c:strCache>
                <c:ptCount val="3"/>
                <c:pt idx="0">
                  <c:v>DCBI</c:v>
                </c:pt>
                <c:pt idx="1">
                  <c:v>DCBS</c:v>
                </c:pt>
                <c:pt idx="2">
                  <c:v>DCSH</c:v>
                </c:pt>
              </c:strCache>
            </c:strRef>
          </c:cat>
          <c:val>
            <c:numRef>
              <c:f>'Alumnado Activo'!$E$16:$E$18</c:f>
              <c:numCache>
                <c:formatCode>#,##0</c:formatCode>
                <c:ptCount val="3"/>
                <c:pt idx="0">
                  <c:v>138</c:v>
                </c:pt>
                <c:pt idx="1">
                  <c:v>149</c:v>
                </c:pt>
                <c:pt idx="2">
                  <c:v>176</c:v>
                </c:pt>
              </c:numCache>
            </c:numRef>
          </c:val>
          <c:shape val="cylinder"/>
          <c:extLst>
            <c:ext xmlns:c16="http://schemas.microsoft.com/office/drawing/2014/chart" uri="{C3380CC4-5D6E-409C-BE32-E72D297353CC}">
              <c16:uniqueId val="{00000003-3F62-4B40-AB94-1424179C5B67}"/>
            </c:ext>
          </c:extLst>
        </c:ser>
        <c:ser>
          <c:idx val="4"/>
          <c:order val="4"/>
          <c:tx>
            <c:strRef>
              <c:f>'Alumnado Activo'!$F$5</c:f>
              <c:strCache>
                <c:ptCount val="1"/>
                <c:pt idx="0">
                  <c:v>2015</c:v>
                </c:pt>
              </c:strCache>
            </c:strRef>
          </c:tx>
          <c:spPr>
            <a:solidFill>
              <a:srgbClr val="CC00FF"/>
            </a:solidFill>
            <a:ln>
              <a:noFill/>
            </a:ln>
            <a:effectLst/>
            <a:sp3d/>
          </c:spPr>
          <c:invertIfNegative val="0"/>
          <c:cat>
            <c:strRef>
              <c:f>'Alumnado Activo'!$A$16:$A$18</c:f>
              <c:strCache>
                <c:ptCount val="3"/>
                <c:pt idx="0">
                  <c:v>DCBI</c:v>
                </c:pt>
                <c:pt idx="1">
                  <c:v>DCBS</c:v>
                </c:pt>
                <c:pt idx="2">
                  <c:v>DCSH</c:v>
                </c:pt>
              </c:strCache>
            </c:strRef>
          </c:cat>
          <c:val>
            <c:numRef>
              <c:f>'Alumnado Activo'!$F$16:$F$18</c:f>
              <c:numCache>
                <c:formatCode>#,##0</c:formatCode>
                <c:ptCount val="3"/>
                <c:pt idx="0">
                  <c:v>172</c:v>
                </c:pt>
                <c:pt idx="1">
                  <c:v>203</c:v>
                </c:pt>
                <c:pt idx="2">
                  <c:v>211</c:v>
                </c:pt>
              </c:numCache>
            </c:numRef>
          </c:val>
          <c:shape val="cylinder"/>
          <c:extLst>
            <c:ext xmlns:c16="http://schemas.microsoft.com/office/drawing/2014/chart" uri="{C3380CC4-5D6E-409C-BE32-E72D297353CC}">
              <c16:uniqueId val="{00000004-3F62-4B40-AB94-1424179C5B67}"/>
            </c:ext>
          </c:extLst>
        </c:ser>
        <c:ser>
          <c:idx val="5"/>
          <c:order val="5"/>
          <c:tx>
            <c:strRef>
              <c:f>'Alumnado Activo'!$G$5</c:f>
              <c:strCache>
                <c:ptCount val="1"/>
                <c:pt idx="0">
                  <c:v>2016</c:v>
                </c:pt>
              </c:strCache>
            </c:strRef>
          </c:tx>
          <c:spPr>
            <a:solidFill>
              <a:srgbClr val="9900CC"/>
            </a:solidFill>
            <a:ln>
              <a:noFill/>
            </a:ln>
            <a:effectLst/>
            <a:sp3d/>
          </c:spPr>
          <c:invertIfNegative val="0"/>
          <c:cat>
            <c:strRef>
              <c:f>'Alumnado Activo'!$A$16:$A$18</c:f>
              <c:strCache>
                <c:ptCount val="3"/>
                <c:pt idx="0">
                  <c:v>DCBI</c:v>
                </c:pt>
                <c:pt idx="1">
                  <c:v>DCBS</c:v>
                </c:pt>
                <c:pt idx="2">
                  <c:v>DCSH</c:v>
                </c:pt>
              </c:strCache>
            </c:strRef>
          </c:cat>
          <c:val>
            <c:numRef>
              <c:f>'Alumnado Activo'!$G$16:$G$18</c:f>
              <c:numCache>
                <c:formatCode>#,##0</c:formatCode>
                <c:ptCount val="3"/>
                <c:pt idx="0">
                  <c:v>178</c:v>
                </c:pt>
                <c:pt idx="1">
                  <c:v>245</c:v>
                </c:pt>
                <c:pt idx="2">
                  <c:v>248</c:v>
                </c:pt>
              </c:numCache>
            </c:numRef>
          </c:val>
          <c:shape val="cylinder"/>
          <c:extLst>
            <c:ext xmlns:c16="http://schemas.microsoft.com/office/drawing/2014/chart" uri="{C3380CC4-5D6E-409C-BE32-E72D297353CC}">
              <c16:uniqueId val="{00000005-3F62-4B40-AB94-1424179C5B67}"/>
            </c:ext>
          </c:extLst>
        </c:ser>
        <c:ser>
          <c:idx val="6"/>
          <c:order val="6"/>
          <c:tx>
            <c:strRef>
              <c:f>'Alumnado Activo'!$H$5</c:f>
              <c:strCache>
                <c:ptCount val="1"/>
                <c:pt idx="0">
                  <c:v>2017</c:v>
                </c:pt>
              </c:strCache>
            </c:strRef>
          </c:tx>
          <c:spPr>
            <a:solidFill>
              <a:srgbClr val="660066"/>
            </a:solidFill>
            <a:ln>
              <a:noFill/>
            </a:ln>
            <a:effectLst/>
            <a:sp3d/>
          </c:spPr>
          <c:invertIfNegative val="0"/>
          <c:cat>
            <c:strRef>
              <c:f>'Alumnado Activo'!$A$16:$A$18</c:f>
              <c:strCache>
                <c:ptCount val="3"/>
                <c:pt idx="0">
                  <c:v>DCBI</c:v>
                </c:pt>
                <c:pt idx="1">
                  <c:v>DCBS</c:v>
                </c:pt>
                <c:pt idx="2">
                  <c:v>DCSH</c:v>
                </c:pt>
              </c:strCache>
            </c:strRef>
          </c:cat>
          <c:val>
            <c:numRef>
              <c:f>'Alumnado Activo'!$H$16:$H$18</c:f>
              <c:numCache>
                <c:formatCode>#,##0</c:formatCode>
                <c:ptCount val="3"/>
                <c:pt idx="0">
                  <c:v>267</c:v>
                </c:pt>
                <c:pt idx="1">
                  <c:v>297</c:v>
                </c:pt>
                <c:pt idx="2">
                  <c:v>297</c:v>
                </c:pt>
              </c:numCache>
            </c:numRef>
          </c:val>
          <c:shape val="cylinder"/>
          <c:extLst>
            <c:ext xmlns:c16="http://schemas.microsoft.com/office/drawing/2014/chart" uri="{C3380CC4-5D6E-409C-BE32-E72D297353CC}">
              <c16:uniqueId val="{00000000-C95F-47B9-B900-240CD33D434F}"/>
            </c:ext>
          </c:extLst>
        </c:ser>
        <c:ser>
          <c:idx val="7"/>
          <c:order val="7"/>
          <c:tx>
            <c:strRef>
              <c:f>'Alumnado Activo'!$I$5</c:f>
              <c:strCache>
                <c:ptCount val="1"/>
                <c:pt idx="0">
                  <c:v>2018</c:v>
                </c:pt>
              </c:strCache>
            </c:strRef>
          </c:tx>
          <c:spPr>
            <a:solidFill>
              <a:sysClr val="window" lastClr="FFFFFF">
                <a:lumMod val="50000"/>
              </a:sysClr>
            </a:solidFill>
            <a:ln>
              <a:noFill/>
            </a:ln>
            <a:effectLst/>
            <a:sp3d/>
          </c:spPr>
          <c:invertIfNegative val="0"/>
          <c:cat>
            <c:strRef>
              <c:f>'Alumnado Activo'!$A$16:$A$18</c:f>
              <c:strCache>
                <c:ptCount val="3"/>
                <c:pt idx="0">
                  <c:v>DCBI</c:v>
                </c:pt>
                <c:pt idx="1">
                  <c:v>DCBS</c:v>
                </c:pt>
                <c:pt idx="2">
                  <c:v>DCSH</c:v>
                </c:pt>
              </c:strCache>
            </c:strRef>
          </c:cat>
          <c:val>
            <c:numRef>
              <c:f>'Alumnado Activo'!$I$16:$I$18</c:f>
              <c:numCache>
                <c:formatCode>#,##0</c:formatCode>
                <c:ptCount val="3"/>
                <c:pt idx="0">
                  <c:v>332</c:v>
                </c:pt>
                <c:pt idx="1">
                  <c:v>335</c:v>
                </c:pt>
                <c:pt idx="2">
                  <c:v>352</c:v>
                </c:pt>
              </c:numCache>
            </c:numRef>
          </c:val>
          <c:shape val="cylinder"/>
          <c:extLst>
            <c:ext xmlns:c16="http://schemas.microsoft.com/office/drawing/2014/chart" uri="{C3380CC4-5D6E-409C-BE32-E72D297353CC}">
              <c16:uniqueId val="{00000000-7006-4853-B7EF-ED1099067B93}"/>
            </c:ext>
          </c:extLst>
        </c:ser>
        <c:ser>
          <c:idx val="8"/>
          <c:order val="8"/>
          <c:tx>
            <c:strRef>
              <c:f>'Alumnado Activo'!$J$5</c:f>
              <c:strCache>
                <c:ptCount val="1"/>
                <c:pt idx="0">
                  <c:v>2019</c:v>
                </c:pt>
              </c:strCache>
            </c:strRef>
          </c:tx>
          <c:spPr>
            <a:solidFill>
              <a:srgbClr val="8064A2">
                <a:lumMod val="60000"/>
                <a:lumOff val="40000"/>
              </a:srgbClr>
            </a:solidFill>
            <a:ln>
              <a:noFill/>
            </a:ln>
            <a:effectLst/>
            <a:sp3d/>
          </c:spPr>
          <c:invertIfNegative val="0"/>
          <c:cat>
            <c:strRef>
              <c:f>'Alumnado Activo'!$A$16:$A$18</c:f>
              <c:strCache>
                <c:ptCount val="3"/>
                <c:pt idx="0">
                  <c:v>DCBI</c:v>
                </c:pt>
                <c:pt idx="1">
                  <c:v>DCBS</c:v>
                </c:pt>
                <c:pt idx="2">
                  <c:v>DCSH</c:v>
                </c:pt>
              </c:strCache>
            </c:strRef>
          </c:cat>
          <c:val>
            <c:numRef>
              <c:f>'Alumnado Activo'!$J$16:$J$18</c:f>
              <c:numCache>
                <c:formatCode>#,##0</c:formatCode>
                <c:ptCount val="3"/>
                <c:pt idx="0">
                  <c:v>423</c:v>
                </c:pt>
                <c:pt idx="1">
                  <c:v>399</c:v>
                </c:pt>
                <c:pt idx="2">
                  <c:v>388</c:v>
                </c:pt>
              </c:numCache>
            </c:numRef>
          </c:val>
          <c:shape val="cylinder"/>
          <c:extLst>
            <c:ext xmlns:c16="http://schemas.microsoft.com/office/drawing/2014/chart" uri="{C3380CC4-5D6E-409C-BE32-E72D297353CC}">
              <c16:uniqueId val="{00000000-F559-4A1A-BAD4-858BEB6F8CE7}"/>
            </c:ext>
          </c:extLst>
        </c:ser>
        <c:ser>
          <c:idx val="9"/>
          <c:order val="9"/>
          <c:tx>
            <c:strRef>
              <c:f>'Alumnado Activo'!$K$5</c:f>
              <c:strCache>
                <c:ptCount val="1"/>
                <c:pt idx="0">
                  <c:v>2020</c:v>
                </c:pt>
              </c:strCache>
            </c:strRef>
          </c:tx>
          <c:spPr>
            <a:solidFill>
              <a:schemeClr val="accent4">
                <a:lumMod val="60000"/>
              </a:schemeClr>
            </a:solidFill>
            <a:ln>
              <a:noFill/>
            </a:ln>
            <a:effectLst/>
            <a:sp3d/>
          </c:spPr>
          <c:invertIfNegative val="0"/>
          <c:cat>
            <c:strRef>
              <c:f>'Alumnado Activo'!$A$16:$A$18</c:f>
              <c:strCache>
                <c:ptCount val="3"/>
                <c:pt idx="0">
                  <c:v>DCBI</c:v>
                </c:pt>
                <c:pt idx="1">
                  <c:v>DCBS</c:v>
                </c:pt>
                <c:pt idx="2">
                  <c:v>DCSH</c:v>
                </c:pt>
              </c:strCache>
            </c:strRef>
          </c:cat>
          <c:val>
            <c:numRef>
              <c:f>'Alumnado Activo'!$K$16:$K$18</c:f>
              <c:numCache>
                <c:formatCode>#,##0</c:formatCode>
                <c:ptCount val="3"/>
                <c:pt idx="0">
                  <c:v>477</c:v>
                </c:pt>
                <c:pt idx="1">
                  <c:v>481</c:v>
                </c:pt>
                <c:pt idx="2">
                  <c:v>483</c:v>
                </c:pt>
              </c:numCache>
            </c:numRef>
          </c:val>
          <c:shape val="cylinder"/>
          <c:extLst>
            <c:ext xmlns:c16="http://schemas.microsoft.com/office/drawing/2014/chart" uri="{C3380CC4-5D6E-409C-BE32-E72D297353CC}">
              <c16:uniqueId val="{00000001-C09C-46A0-9728-AFF33A888B2D}"/>
            </c:ext>
          </c:extLst>
        </c:ser>
        <c:dLbls>
          <c:showLegendKey val="0"/>
          <c:showVal val="0"/>
          <c:showCatName val="0"/>
          <c:showSerName val="0"/>
          <c:showPercent val="0"/>
          <c:showBubbleSize val="0"/>
        </c:dLbls>
        <c:gapWidth val="219"/>
        <c:shape val="box"/>
        <c:axId val="-1368948080"/>
        <c:axId val="-1368946992"/>
        <c:axId val="0"/>
      </c:bar3DChart>
      <c:catAx>
        <c:axId val="-136894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6992"/>
        <c:crosses val="autoZero"/>
        <c:auto val="1"/>
        <c:lblAlgn val="ctr"/>
        <c:lblOffset val="100"/>
        <c:noMultiLvlLbl val="0"/>
      </c:catAx>
      <c:valAx>
        <c:axId val="-1368946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UAML</a:t>
            </a:r>
          </a:p>
        </c:rich>
      </c:tx>
      <c:layout>
        <c:manualLayout>
          <c:xMode val="edge"/>
          <c:yMode val="edge"/>
          <c:x val="0.34450332723424015"/>
          <c:y val="2.193939854322594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scatterChart>
        <c:scatterStyle val="lineMarker"/>
        <c:varyColors val="0"/>
        <c:ser>
          <c:idx val="0"/>
          <c:order val="0"/>
          <c:tx>
            <c:strRef>
              <c:f>'Alumnado Activo'!$A$21</c:f>
              <c:strCache>
                <c:ptCount val="1"/>
                <c:pt idx="0">
                  <c:v>UAML</c:v>
                </c:pt>
              </c:strCache>
            </c:strRef>
          </c:tx>
          <c:spPr>
            <a:ln w="28575" cap="rnd" cmpd="sng">
              <a:solidFill>
                <a:srgbClr val="AD25A8"/>
              </a:solidFill>
              <a:round/>
            </a:ln>
            <a:effectLst/>
          </c:spPr>
          <c:marker>
            <c:symbol val="circle"/>
            <c:size val="5"/>
            <c:spPr>
              <a:solidFill>
                <a:schemeClr val="accent1"/>
              </a:solidFill>
              <a:ln w="9525">
                <a:solidFill>
                  <a:srgbClr val="AD25A8"/>
                </a:solidFill>
              </a:ln>
              <a:effectLst/>
            </c:spPr>
          </c:marker>
          <c:xVal>
            <c:numRef>
              <c:f>'Alumnado Activo'!$B$5:$K$5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'Alumnado Activo'!$B$21:$K$21</c:f>
              <c:numCache>
                <c:formatCode>#,##0</c:formatCode>
                <c:ptCount val="10"/>
                <c:pt idx="0">
                  <c:v>171</c:v>
                </c:pt>
                <c:pt idx="1">
                  <c:v>236</c:v>
                </c:pt>
                <c:pt idx="2">
                  <c:v>376</c:v>
                </c:pt>
                <c:pt idx="3">
                  <c:v>463</c:v>
                </c:pt>
                <c:pt idx="4">
                  <c:v>586</c:v>
                </c:pt>
                <c:pt idx="5">
                  <c:v>671</c:v>
                </c:pt>
                <c:pt idx="6">
                  <c:v>861</c:v>
                </c:pt>
                <c:pt idx="7">
                  <c:v>1019</c:v>
                </c:pt>
                <c:pt idx="8">
                  <c:v>1210</c:v>
                </c:pt>
                <c:pt idx="9">
                  <c:v>1441</c:v>
                </c:pt>
              </c:numCache>
            </c:numRef>
          </c:yVal>
          <c:smooth val="0"/>
          <c:extLst>
            <c:ext xmlns:c16="http://schemas.microsoft.com/office/drawing/2014/chart" uri="{C3380CC4-5D6E-409C-BE32-E72D297353CC}">
              <c16:uniqueId val="{00000000-420C-48DF-8A96-22AC35761DE7}"/>
            </c:ext>
          </c:extLst>
        </c:ser>
        <c:dLbls>
          <c:showLegendKey val="0"/>
          <c:showVal val="0"/>
          <c:showCatName val="0"/>
          <c:showSerName val="0"/>
          <c:showPercent val="0"/>
          <c:showBubbleSize val="0"/>
        </c:dLbls>
        <c:axId val="-1368946448"/>
        <c:axId val="-1368945360"/>
      </c:scatterChart>
      <c:valAx>
        <c:axId val="-1368946448"/>
        <c:scaling>
          <c:orientation val="minMax"/>
          <c:max val="2020"/>
          <c:min val="2011"/>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5360"/>
        <c:crosses val="autoZero"/>
        <c:crossBetween val="midCat"/>
      </c:valAx>
      <c:valAx>
        <c:axId val="-1368945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89464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por Licenciatura UAM</a:t>
            </a:r>
          </a:p>
        </c:rich>
      </c:tx>
      <c:layout>
        <c:manualLayout>
          <c:xMode val="edge"/>
          <c:yMode val="edge"/>
          <c:x val="0.24532916748740041"/>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'Alumnado Activo'!$A$33</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'Alumnado Activo'!$B$5:$K$5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'Alumnado Activo'!$B$33:$K$33</c:f>
              <c:numCache>
                <c:formatCode>#,##0</c:formatCode>
                <c:ptCount val="10"/>
                <c:pt idx="0">
                  <c:v>57</c:v>
                </c:pt>
                <c:pt idx="1">
                  <c:v>78.666666666666671</c:v>
                </c:pt>
                <c:pt idx="2">
                  <c:v>94</c:v>
                </c:pt>
                <c:pt idx="3">
                  <c:v>115.75</c:v>
                </c:pt>
                <c:pt idx="4">
                  <c:v>146.5</c:v>
                </c:pt>
                <c:pt idx="5">
                  <c:v>167.75</c:v>
                </c:pt>
                <c:pt idx="6">
                  <c:v>143.5</c:v>
                </c:pt>
                <c:pt idx="7">
                  <c:v>113.22222222222223</c:v>
                </c:pt>
                <c:pt idx="8">
                  <c:v>134.44444444444446</c:v>
                </c:pt>
                <c:pt idx="9">
                  <c:v>160.11111111111111</c:v>
                </c:pt>
              </c:numCache>
            </c:numRef>
          </c:yVal>
          <c:smooth val="0"/>
          <c:extLst>
            <c:ext xmlns:c16="http://schemas.microsoft.com/office/drawing/2014/chart" uri="{C3380CC4-5D6E-409C-BE32-E72D297353CC}">
              <c16:uniqueId val="{00000004-3834-45E4-AA2F-92160BDA81DE}"/>
            </c:ext>
          </c:extLst>
        </c:ser>
        <c:dLbls>
          <c:showLegendKey val="0"/>
          <c:showVal val="0"/>
          <c:showCatName val="0"/>
          <c:showSerName val="0"/>
          <c:showPercent val="0"/>
          <c:showBubbleSize val="0"/>
        </c:dLbls>
        <c:axId val="-1366326912"/>
        <c:axId val="-1366301888"/>
      </c:scatterChart>
      <c:valAx>
        <c:axId val="-1366326912"/>
        <c:scaling>
          <c:orientation val="minMax"/>
          <c:max val="2020"/>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1888"/>
        <c:crosses val="autoZero"/>
        <c:crossBetween val="midCat"/>
      </c:valAx>
      <c:valAx>
        <c:axId val="-1366301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26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2020 / </a:t>
            </a:r>
            <a:r>
              <a:rPr lang="es-MX" sz="1680" b="0" i="0" u="none" strike="noStrike" baseline="0">
                <a:effectLst/>
              </a:rPr>
              <a:t>Alumnado Act </a:t>
            </a:r>
            <a:r>
              <a:rPr lang="es-MX"/>
              <a:t>2018</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Activo'!$M$5</c:f>
              <c:strCache>
                <c:ptCount val="1"/>
                <c:pt idx="0">
                  <c:v>2020/2018</c:v>
                </c:pt>
              </c:strCache>
            </c:strRef>
          </c:tx>
          <c:spPr>
            <a:solidFill>
              <a:srgbClr val="AD25A8"/>
            </a:solidFill>
            <a:ln>
              <a:noFill/>
            </a:ln>
            <a:effectLst/>
            <a:sp3d/>
          </c:spPr>
          <c:invertIfNegative val="0"/>
          <c:cat>
            <c:strRef>
              <c:f>'Alumnado Activo'!$A$6:$A$14</c:f>
              <c:strCache>
                <c:ptCount val="9"/>
                <c:pt idx="0">
                  <c:v>IRH</c:v>
                </c:pt>
                <c:pt idx="1">
                  <c:v>ICT</c:v>
                </c:pt>
                <c:pt idx="2">
                  <c:v>ISMI</c:v>
                </c:pt>
                <c:pt idx="3">
                  <c:v>BA</c:v>
                </c:pt>
                <c:pt idx="4">
                  <c:v>PB</c:v>
                </c:pt>
                <c:pt idx="5">
                  <c:v>CTA</c:v>
                </c:pt>
                <c:pt idx="6">
                  <c:v>ACD</c:v>
                </c:pt>
                <c:pt idx="7">
                  <c:v>PP</c:v>
                </c:pt>
                <c:pt idx="8">
                  <c:v>ETD</c:v>
                </c:pt>
              </c:strCache>
            </c:strRef>
          </c:cat>
          <c:val>
            <c:numRef>
              <c:f>'Alumnado Activo'!$M$6:$M$14</c:f>
              <c:numCache>
                <c:formatCode>0%</c:formatCode>
                <c:ptCount val="9"/>
                <c:pt idx="0">
                  <c:v>0.97169811320754718</c:v>
                </c:pt>
                <c:pt idx="1">
                  <c:v>1.6847826086956521</c:v>
                </c:pt>
                <c:pt idx="2">
                  <c:v>4.1428571428571432</c:v>
                </c:pt>
                <c:pt idx="3">
                  <c:v>1.05</c:v>
                </c:pt>
                <c:pt idx="4">
                  <c:v>1.911764705882353</c:v>
                </c:pt>
                <c:pt idx="5">
                  <c:v>3.6666666666666665</c:v>
                </c:pt>
                <c:pt idx="6">
                  <c:v>1.2772277227722773</c:v>
                </c:pt>
                <c:pt idx="7">
                  <c:v>1.2358974358974359</c:v>
                </c:pt>
                <c:pt idx="8">
                  <c:v>2.0178571428571428</c:v>
                </c:pt>
              </c:numCache>
            </c:numRef>
          </c:val>
          <c:shape val="cylinder"/>
          <c:extLst>
            <c:ext xmlns:c16="http://schemas.microsoft.com/office/drawing/2014/chart" uri="{C3380CC4-5D6E-409C-BE32-E72D297353CC}">
              <c16:uniqueId val="{00000000-65C1-48CA-AF87-861BB402EFEB}"/>
            </c:ext>
          </c:extLst>
        </c:ser>
        <c:dLbls>
          <c:showLegendKey val="0"/>
          <c:showVal val="0"/>
          <c:showCatName val="0"/>
          <c:showSerName val="0"/>
          <c:showPercent val="0"/>
          <c:showBubbleSize val="0"/>
        </c:dLbls>
        <c:gapWidth val="219"/>
        <c:shape val="box"/>
        <c:axId val="-1366320384"/>
        <c:axId val="-1366299168"/>
        <c:axId val="0"/>
      </c:bar3DChart>
      <c:catAx>
        <c:axId val="-1366320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299168"/>
        <c:crosses val="autoZero"/>
        <c:auto val="1"/>
        <c:lblAlgn val="ctr"/>
        <c:lblOffset val="100"/>
        <c:noMultiLvlLbl val="0"/>
      </c:catAx>
      <c:valAx>
        <c:axId val="-1366299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20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2020 / </a:t>
            </a:r>
            <a:r>
              <a:rPr lang="es-MX" sz="1680" b="0" i="0" u="none" strike="noStrike" baseline="0">
                <a:effectLst/>
              </a:rPr>
              <a:t>Alumnado Act </a:t>
            </a:r>
            <a:r>
              <a:rPr lang="es-MX"/>
              <a:t>2018</a:t>
            </a:r>
          </a:p>
        </c:rich>
      </c:tx>
      <c:layout>
        <c:manualLayout>
          <c:xMode val="edge"/>
          <c:yMode val="edge"/>
          <c:x val="0.15289551862772427"/>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Activo'!$M$5</c:f>
              <c:strCache>
                <c:ptCount val="1"/>
                <c:pt idx="0">
                  <c:v>2020/2018</c:v>
                </c:pt>
              </c:strCache>
            </c:strRef>
          </c:tx>
          <c:spPr>
            <a:solidFill>
              <a:srgbClr val="AD25A8"/>
            </a:solidFill>
            <a:ln>
              <a:noFill/>
            </a:ln>
            <a:effectLst/>
            <a:sp3d/>
          </c:spPr>
          <c:invertIfNegative val="0"/>
          <c:dPt>
            <c:idx val="3"/>
            <c:invertIfNegative val="0"/>
            <c:bubble3D val="0"/>
            <c:spPr>
              <a:solidFill>
                <a:sysClr val="window" lastClr="FFFFFF">
                  <a:lumMod val="85000"/>
                </a:sysClr>
              </a:solidFill>
              <a:ln>
                <a:noFill/>
              </a:ln>
              <a:effectLst/>
              <a:sp3d/>
            </c:spPr>
            <c:extLst>
              <c:ext xmlns:c16="http://schemas.microsoft.com/office/drawing/2014/chart" uri="{C3380CC4-5D6E-409C-BE32-E72D297353CC}">
                <c16:uniqueId val="{00000001-36A6-4043-9DF6-0716CF7A7353}"/>
              </c:ext>
            </c:extLst>
          </c:dPt>
          <c:cat>
            <c:strRef>
              <c:f>'Alumnado Activo'!$A$16:$A$19</c:f>
              <c:strCache>
                <c:ptCount val="4"/>
                <c:pt idx="0">
                  <c:v>DCBI</c:v>
                </c:pt>
                <c:pt idx="1">
                  <c:v>DCBS</c:v>
                </c:pt>
                <c:pt idx="2">
                  <c:v>DCSH</c:v>
                </c:pt>
                <c:pt idx="3">
                  <c:v>UAML</c:v>
                </c:pt>
              </c:strCache>
            </c:strRef>
          </c:cat>
          <c:val>
            <c:numRef>
              <c:f>'Alumnado Activo'!$M$16:$M$19</c:f>
              <c:numCache>
                <c:formatCode>0%</c:formatCode>
                <c:ptCount val="4"/>
                <c:pt idx="0">
                  <c:v>1.4367469879518073</c:v>
                </c:pt>
                <c:pt idx="1">
                  <c:v>1.4358208955223881</c:v>
                </c:pt>
                <c:pt idx="2">
                  <c:v>1.3721590909090908</c:v>
                </c:pt>
                <c:pt idx="3">
                  <c:v>1.4141315014720315</c:v>
                </c:pt>
              </c:numCache>
            </c:numRef>
          </c:val>
          <c:shape val="cylinder"/>
          <c:extLst>
            <c:ext xmlns:c16="http://schemas.microsoft.com/office/drawing/2014/chart" uri="{C3380CC4-5D6E-409C-BE32-E72D297353CC}">
              <c16:uniqueId val="{00000002-36A6-4043-9DF6-0716CF7A7353}"/>
            </c:ext>
          </c:extLst>
        </c:ser>
        <c:dLbls>
          <c:showLegendKey val="0"/>
          <c:showVal val="0"/>
          <c:showCatName val="0"/>
          <c:showSerName val="0"/>
          <c:showPercent val="0"/>
          <c:showBubbleSize val="0"/>
        </c:dLbls>
        <c:gapWidth val="219"/>
        <c:shape val="box"/>
        <c:axId val="-1366318752"/>
        <c:axId val="-1366331264"/>
        <c:axId val="0"/>
      </c:bar3DChart>
      <c:catAx>
        <c:axId val="-1366318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31264"/>
        <c:crosses val="autoZero"/>
        <c:auto val="1"/>
        <c:lblAlgn val="ctr"/>
        <c:lblOffset val="100"/>
        <c:noMultiLvlLbl val="0"/>
      </c:catAx>
      <c:valAx>
        <c:axId val="-1366331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8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680" b="0" i="0" u="none" strike="noStrike" baseline="0">
                <a:effectLst/>
              </a:rPr>
              <a:t>Alumnado Activo </a:t>
            </a:r>
            <a:r>
              <a:rPr lang="es-MX"/>
              <a:t>por Licenciatura UAML</a:t>
            </a:r>
          </a:p>
        </c:rich>
      </c:tx>
      <c:layout>
        <c:manualLayout>
          <c:xMode val="edge"/>
          <c:yMode val="edge"/>
          <c:x val="0.26673681191877535"/>
          <c:y val="3.8286455036025445E-3"/>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84282491615881605"/>
          <c:h val="0.73806271430555859"/>
        </c:manualLayout>
      </c:layout>
      <c:scatterChart>
        <c:scatterStyle val="lineMarker"/>
        <c:varyColors val="0"/>
        <c:ser>
          <c:idx val="0"/>
          <c:order val="0"/>
          <c:tx>
            <c:strRef>
              <c:f>'Alumnado Activo'!$A$30</c:f>
              <c:strCache>
                <c:ptCount val="1"/>
                <c:pt idx="0">
                  <c:v>DCBI</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'Alumnado Activo'!$B$5:$K$5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'Alumnado Activo'!$B$30:$K$30</c:f>
              <c:numCache>
                <c:formatCode>#,##0</c:formatCode>
                <c:ptCount val="10"/>
                <c:pt idx="0">
                  <c:v>59</c:v>
                </c:pt>
                <c:pt idx="1">
                  <c:v>81</c:v>
                </c:pt>
                <c:pt idx="2">
                  <c:v>125</c:v>
                </c:pt>
                <c:pt idx="3">
                  <c:v>138</c:v>
                </c:pt>
                <c:pt idx="4">
                  <c:v>172</c:v>
                </c:pt>
                <c:pt idx="5">
                  <c:v>178</c:v>
                </c:pt>
                <c:pt idx="6">
                  <c:v>133.5</c:v>
                </c:pt>
                <c:pt idx="7">
                  <c:v>110.66666666666667</c:v>
                </c:pt>
                <c:pt idx="8">
                  <c:v>141</c:v>
                </c:pt>
                <c:pt idx="9">
                  <c:v>159</c:v>
                </c:pt>
              </c:numCache>
            </c:numRef>
          </c:yVal>
          <c:smooth val="0"/>
          <c:extLst>
            <c:ext xmlns:c16="http://schemas.microsoft.com/office/drawing/2014/chart" uri="{C3380CC4-5D6E-409C-BE32-E72D297353CC}">
              <c16:uniqueId val="{00000000-10F0-49F0-96B9-2AA5A5F5E382}"/>
            </c:ext>
          </c:extLst>
        </c:ser>
        <c:ser>
          <c:idx val="1"/>
          <c:order val="1"/>
          <c:tx>
            <c:strRef>
              <c:f>'Alumnado Activo'!$A$31</c:f>
              <c:strCache>
                <c:ptCount val="1"/>
                <c:pt idx="0">
                  <c:v>DCBS</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'Alumnado Activo'!$B$5:$K$5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'Alumnado Activo'!$B$31:$K$31</c:f>
              <c:numCache>
                <c:formatCode>#,##0</c:formatCode>
                <c:ptCount val="10"/>
                <c:pt idx="0">
                  <c:v>55</c:v>
                </c:pt>
                <c:pt idx="1">
                  <c:v>74</c:v>
                </c:pt>
                <c:pt idx="2">
                  <c:v>113</c:v>
                </c:pt>
                <c:pt idx="3">
                  <c:v>149</c:v>
                </c:pt>
                <c:pt idx="4">
                  <c:v>203</c:v>
                </c:pt>
                <c:pt idx="5">
                  <c:v>245</c:v>
                </c:pt>
                <c:pt idx="6">
                  <c:v>148.5</c:v>
                </c:pt>
                <c:pt idx="7">
                  <c:v>111.66666666666667</c:v>
                </c:pt>
                <c:pt idx="8">
                  <c:v>133</c:v>
                </c:pt>
                <c:pt idx="9">
                  <c:v>160.33333333333334</c:v>
                </c:pt>
              </c:numCache>
            </c:numRef>
          </c:yVal>
          <c:smooth val="0"/>
          <c:extLst>
            <c:ext xmlns:c16="http://schemas.microsoft.com/office/drawing/2014/chart" uri="{C3380CC4-5D6E-409C-BE32-E72D297353CC}">
              <c16:uniqueId val="{00000001-10F0-49F0-96B9-2AA5A5F5E382}"/>
            </c:ext>
          </c:extLst>
        </c:ser>
        <c:ser>
          <c:idx val="2"/>
          <c:order val="2"/>
          <c:tx>
            <c:strRef>
              <c:f>'Alumnado Activo'!$A$32</c:f>
              <c:strCache>
                <c:ptCount val="1"/>
                <c:pt idx="0">
                  <c:v>DCSH</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'Alumnado Activo'!$B$5:$K$5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'Alumnado Activo'!$B$32:$K$32</c:f>
              <c:numCache>
                <c:formatCode>#,##0</c:formatCode>
                <c:ptCount val="10"/>
                <c:pt idx="0">
                  <c:v>57</c:v>
                </c:pt>
                <c:pt idx="1">
                  <c:v>81</c:v>
                </c:pt>
                <c:pt idx="2">
                  <c:v>69</c:v>
                </c:pt>
                <c:pt idx="3">
                  <c:v>88</c:v>
                </c:pt>
                <c:pt idx="4">
                  <c:v>105.5</c:v>
                </c:pt>
                <c:pt idx="5">
                  <c:v>124</c:v>
                </c:pt>
                <c:pt idx="6">
                  <c:v>148.5</c:v>
                </c:pt>
                <c:pt idx="7">
                  <c:v>117.33333333333333</c:v>
                </c:pt>
                <c:pt idx="8">
                  <c:v>129.33333333333334</c:v>
                </c:pt>
                <c:pt idx="9">
                  <c:v>161</c:v>
                </c:pt>
              </c:numCache>
            </c:numRef>
          </c:yVal>
          <c:smooth val="0"/>
          <c:extLst>
            <c:ext xmlns:c16="http://schemas.microsoft.com/office/drawing/2014/chart" uri="{C3380CC4-5D6E-409C-BE32-E72D297353CC}">
              <c16:uniqueId val="{00000002-10F0-49F0-96B9-2AA5A5F5E382}"/>
            </c:ext>
          </c:extLst>
        </c:ser>
        <c:ser>
          <c:idx val="3"/>
          <c:order val="3"/>
          <c:tx>
            <c:strRef>
              <c:f>'Alumnado Activo'!$A$33</c:f>
              <c:strCache>
                <c:ptCount val="1"/>
                <c:pt idx="0">
                  <c:v>UAML</c:v>
                </c:pt>
              </c:strCache>
            </c:strRef>
          </c:tx>
          <c:spPr>
            <a:ln w="19050" cap="rnd">
              <a:solidFill>
                <a:schemeClr val="tx1"/>
              </a:solidFill>
              <a:round/>
            </a:ln>
            <a:effectLst/>
          </c:spPr>
          <c:marker>
            <c:symbol val="circle"/>
            <c:size val="5"/>
            <c:spPr>
              <a:solidFill>
                <a:schemeClr val="tx1"/>
              </a:solidFill>
              <a:ln w="9525">
                <a:solidFill>
                  <a:schemeClr val="accent4"/>
                </a:solidFill>
              </a:ln>
              <a:effectLst/>
            </c:spPr>
          </c:marker>
          <c:xVal>
            <c:numRef>
              <c:f>'Alumnado Activo'!$B$5:$K$5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'Alumnado Activo'!$B$33:$K$33</c:f>
              <c:numCache>
                <c:formatCode>#,##0</c:formatCode>
                <c:ptCount val="10"/>
                <c:pt idx="0">
                  <c:v>57</c:v>
                </c:pt>
                <c:pt idx="1">
                  <c:v>78.666666666666671</c:v>
                </c:pt>
                <c:pt idx="2">
                  <c:v>94</c:v>
                </c:pt>
                <c:pt idx="3">
                  <c:v>115.75</c:v>
                </c:pt>
                <c:pt idx="4">
                  <c:v>146.5</c:v>
                </c:pt>
                <c:pt idx="5">
                  <c:v>167.75</c:v>
                </c:pt>
                <c:pt idx="6">
                  <c:v>143.5</c:v>
                </c:pt>
                <c:pt idx="7">
                  <c:v>113.22222222222223</c:v>
                </c:pt>
                <c:pt idx="8">
                  <c:v>134.44444444444446</c:v>
                </c:pt>
                <c:pt idx="9">
                  <c:v>160.11111111111111</c:v>
                </c:pt>
              </c:numCache>
            </c:numRef>
          </c:yVal>
          <c:smooth val="0"/>
          <c:extLst>
            <c:ext xmlns:c16="http://schemas.microsoft.com/office/drawing/2014/chart" uri="{C3380CC4-5D6E-409C-BE32-E72D297353CC}">
              <c16:uniqueId val="{00000003-10F0-49F0-96B9-2AA5A5F5E382}"/>
            </c:ext>
          </c:extLst>
        </c:ser>
        <c:dLbls>
          <c:showLegendKey val="0"/>
          <c:showVal val="0"/>
          <c:showCatName val="0"/>
          <c:showSerName val="0"/>
          <c:showPercent val="0"/>
          <c:showBubbleSize val="0"/>
        </c:dLbls>
        <c:axId val="-1366308416"/>
        <c:axId val="-1366307872"/>
      </c:scatterChart>
      <c:valAx>
        <c:axId val="-1366308416"/>
        <c:scaling>
          <c:orientation val="minMax"/>
          <c:max val="2020"/>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7872"/>
        <c:crosses val="autoZero"/>
        <c:crossBetween val="midCat"/>
      </c:valAx>
      <c:valAx>
        <c:axId val="-1366307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8416"/>
        <c:crosses val="autoZero"/>
        <c:crossBetween val="midCat"/>
      </c:valAx>
      <c:spPr>
        <a:noFill/>
        <a:ln>
          <a:noFill/>
        </a:ln>
        <a:effectLst/>
      </c:spPr>
    </c:plotArea>
    <c:legend>
      <c:legendPos val="b"/>
      <c:layout>
        <c:manualLayout>
          <c:xMode val="edge"/>
          <c:yMode val="edge"/>
          <c:x val="0.17390818091619051"/>
          <c:y val="0.1670902447472962"/>
          <c:w val="0.35600374846242594"/>
          <c:h val="0.10892041138580218"/>
        </c:manualLayout>
      </c:layout>
      <c:overlay val="0"/>
      <c:spPr>
        <a:solidFill>
          <a:schemeClr val="bg1">
            <a:alpha val="48000"/>
          </a:schemeClr>
        </a:solidFill>
        <a:ln>
          <a:noFill/>
        </a:ln>
        <a:effectLst>
          <a:outerShdw blurRad="50800" dist="50800" dir="5400000" algn="ctr" rotWithShape="0">
            <a:schemeClr val="bg1"/>
          </a:outerShdw>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MX"/>
              <a:t>Alumnado Activo UAML (2020)</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5DC-4FC4-A892-CA0AD58B18D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5DC-4FC4-A892-CA0AD58B18D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5DC-4FC4-A892-CA0AD58B18D1}"/>
              </c:ext>
            </c:extLst>
          </c:dPt>
          <c:dLbls>
            <c:dLbl>
              <c:idx val="0"/>
              <c:layout>
                <c:manualLayout>
                  <c:x val="0"/>
                  <c:y val="-5.5555373286672496E-2"/>
                </c:manualLayout>
              </c:layout>
              <c:tx>
                <c:rich>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fld id="{8FA72C0A-63B5-4931-B5B7-968746716491}" type="CATEGORYNAME">
                      <a:rPr lang="en-US"/>
                      <a:pPr>
                        <a:defRPr sz="1400"/>
                      </a:pPr>
                      <a:t>[NOMBRE DE CATEGORÍA]</a:t>
                    </a:fld>
                    <a:r>
                      <a:rPr lang="en-US"/>
                      <a:t> (</a:t>
                    </a:r>
                    <a:fld id="{71AA8854-3E62-4509-AA12-6AC4993C8154}" type="PERCENTAGE">
                      <a:rPr lang="en-US" baseline="0"/>
                      <a:pPr>
                        <a:defRPr sz="1400"/>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no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8525524934383203"/>
                      <c:h val="8.5847550306211717E-2"/>
                    </c:manualLayout>
                  </c15:layout>
                  <c15:dlblFieldTable/>
                  <c15:showDataLabelsRange val="0"/>
                </c:ext>
                <c:ext xmlns:c16="http://schemas.microsoft.com/office/drawing/2014/chart" uri="{C3380CC4-5D6E-409C-BE32-E72D297353CC}">
                  <c16:uniqueId val="{00000001-D5DC-4FC4-A892-CA0AD58B18D1}"/>
                </c:ext>
              </c:extLst>
            </c:dLbl>
            <c:dLbl>
              <c:idx val="1"/>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519AE86E-E6E3-4435-A9DA-A2902447532A}" type="CATEGORYNAME">
                      <a:rPr lang="en-US"/>
                      <a:pPr>
                        <a:defRPr sz="1400">
                          <a:solidFill>
                            <a:schemeClr val="accent1"/>
                          </a:solidFill>
                        </a:defRPr>
                      </a:pPr>
                      <a:t>[NOMBRE DE CATEGORÍA]</a:t>
                    </a:fld>
                    <a:r>
                      <a:rPr lang="en-US"/>
                      <a:t> (</a:t>
                    </a:r>
                    <a:fld id="{13D6B70C-FC0A-4030-BA8F-5A676BA365BA}"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D5DC-4FC4-A892-CA0AD58B18D1}"/>
                </c:ext>
              </c:extLst>
            </c:dLbl>
            <c:dLbl>
              <c:idx val="2"/>
              <c:layout>
                <c:manualLayout>
                  <c:x val="1.6666666666666659E-2"/>
                  <c:y val="-0.15277777777777779"/>
                </c:manualLayout>
              </c:layout>
              <c:tx>
                <c:rich>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fld id="{87CE6B10-4DB7-49C8-AE5A-FA0941513CC7}" type="CATEGORYNAME">
                      <a:rPr lang="en-US"/>
                      <a:pPr>
                        <a:defRPr sz="1400">
                          <a:solidFill>
                            <a:schemeClr val="accent1"/>
                          </a:solidFill>
                        </a:defRPr>
                      </a:pPr>
                      <a:t>[NOMBRE DE CATEGORÍA]</a:t>
                    </a:fld>
                    <a:r>
                      <a:rPr lang="en-US"/>
                      <a:t> (</a:t>
                    </a:r>
                    <a:fld id="{5E76EE0F-8C1D-4BE9-8637-8BED0A203E98}" type="PERCENTAGE">
                      <a:rPr lang="en-US" baseline="0"/>
                      <a:pPr>
                        <a:defRPr sz="1400">
                          <a:solidFill>
                            <a:schemeClr val="accent1"/>
                          </a:solidFill>
                        </a:defRPr>
                      </a:pPr>
                      <a:t>[PORCENTAJE]</a:t>
                    </a:fld>
                    <a:r>
                      <a:rPr lang="en-US" baseline="0"/>
                      <a:t>)</a:t>
                    </a:r>
                  </a:p>
                </c:rich>
              </c:tx>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5-D5DC-4FC4-A892-CA0AD58B18D1}"/>
                </c:ext>
              </c:extLst>
            </c:dLbl>
            <c:spPr>
              <a:solidFill>
                <a:sysClr val="window" lastClr="FFFFFF"/>
              </a:solidFill>
              <a:ln>
                <a:solidFill>
                  <a:srgbClr val="4F81BD"/>
                </a:solidFill>
              </a:ln>
              <a:effectLst/>
            </c:spPr>
            <c:txPr>
              <a:bodyPr rot="0" spcFirstLastPara="1" vertOverflow="clip" horzOverflow="clip" vert="horz" wrap="square" lIns="38100" tIns="19050" rIns="38100" bIns="19050" anchor="ctr" anchorCtr="1">
                <a:spAutoFit/>
              </a:bodyPr>
              <a:lstStyle/>
              <a:p>
                <a:pPr>
                  <a:defRPr sz="1400" b="1" i="0" u="none" strike="noStrike" kern="1200" baseline="0">
                    <a:solidFill>
                      <a:schemeClr val="accent1"/>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'Alumnado Activo'!$A$16:$A$18</c:f>
              <c:strCache>
                <c:ptCount val="3"/>
                <c:pt idx="0">
                  <c:v>DCBI</c:v>
                </c:pt>
                <c:pt idx="1">
                  <c:v>DCBS</c:v>
                </c:pt>
                <c:pt idx="2">
                  <c:v>DCSH</c:v>
                </c:pt>
              </c:strCache>
            </c:strRef>
          </c:cat>
          <c:val>
            <c:numRef>
              <c:f>'Alumnado Activo'!$K$16:$K$18</c:f>
              <c:numCache>
                <c:formatCode>#,##0</c:formatCode>
                <c:ptCount val="3"/>
                <c:pt idx="0">
                  <c:v>477</c:v>
                </c:pt>
                <c:pt idx="1">
                  <c:v>481</c:v>
                </c:pt>
                <c:pt idx="2">
                  <c:v>483</c:v>
                </c:pt>
              </c:numCache>
            </c:numRef>
          </c:val>
          <c:extLst>
            <c:ext xmlns:c16="http://schemas.microsoft.com/office/drawing/2014/chart" uri="{C3380CC4-5D6E-409C-BE32-E72D297353CC}">
              <c16:uniqueId val="{00000006-D5DC-4FC4-A892-CA0AD58B18D1}"/>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ALUMNADO ACTIVO (MUJERES/TOTAL) 2020</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'Alumnado Activo por sexo'!$V$6</c:f>
              <c:strCache>
                <c:ptCount val="1"/>
                <c:pt idx="0">
                  <c:v>2011</c:v>
                </c:pt>
              </c:strCache>
            </c:strRef>
          </c:tx>
          <c:spPr>
            <a:solidFill>
              <a:srgbClr val="FFCC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sexo'!$V$7:$V$16</c:f>
              <c:numCache>
                <c:formatCode>0%</c:formatCode>
                <c:ptCount val="10"/>
                <c:pt idx="0">
                  <c:v>0.33898305084745761</c:v>
                </c:pt>
                <c:pt idx="3">
                  <c:v>0.69090909090909092</c:v>
                </c:pt>
                <c:pt idx="7">
                  <c:v>0.59649122807017541</c:v>
                </c:pt>
                <c:pt idx="9">
                  <c:v>0.53801169590643272</c:v>
                </c:pt>
              </c:numCache>
            </c:numRef>
          </c:val>
          <c:shape val="cylinder"/>
          <c:extLst>
            <c:ext xmlns:c16="http://schemas.microsoft.com/office/drawing/2014/chart" uri="{C3380CC4-5D6E-409C-BE32-E72D297353CC}">
              <c16:uniqueId val="{00000000-3F62-4B40-AB94-1424179C5B67}"/>
            </c:ext>
          </c:extLst>
        </c:ser>
        <c:ser>
          <c:idx val="1"/>
          <c:order val="1"/>
          <c:tx>
            <c:strRef>
              <c:f>'Alumnado Activo por sexo'!$W$6</c:f>
              <c:strCache>
                <c:ptCount val="1"/>
                <c:pt idx="0">
                  <c:v>2012</c:v>
                </c:pt>
              </c:strCache>
            </c:strRef>
          </c:tx>
          <c:spPr>
            <a:solidFill>
              <a:srgbClr val="FF99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sexo'!$W$7:$W$16</c:f>
              <c:numCache>
                <c:formatCode>0%</c:formatCode>
                <c:ptCount val="10"/>
                <c:pt idx="0">
                  <c:v>0.39506172839506171</c:v>
                </c:pt>
                <c:pt idx="3">
                  <c:v>0.63513513513513509</c:v>
                </c:pt>
                <c:pt idx="7">
                  <c:v>0.51851851851851849</c:v>
                </c:pt>
                <c:pt idx="9">
                  <c:v>0.51271186440677963</c:v>
                </c:pt>
              </c:numCache>
            </c:numRef>
          </c:val>
          <c:shape val="cylinder"/>
          <c:extLst>
            <c:ext xmlns:c16="http://schemas.microsoft.com/office/drawing/2014/chart" uri="{C3380CC4-5D6E-409C-BE32-E72D297353CC}">
              <c16:uniqueId val="{00000001-3F62-4B40-AB94-1424179C5B67}"/>
            </c:ext>
          </c:extLst>
        </c:ser>
        <c:ser>
          <c:idx val="2"/>
          <c:order val="2"/>
          <c:tx>
            <c:strRef>
              <c:f>'Alumnado Activo por sexo'!$X$6</c:f>
              <c:strCache>
                <c:ptCount val="1"/>
                <c:pt idx="0">
                  <c:v>2013</c:v>
                </c:pt>
              </c:strCache>
            </c:strRef>
          </c:tx>
          <c:spPr>
            <a:solidFill>
              <a:srgbClr val="FF66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sexo'!$X$7:$X$16</c:f>
              <c:numCache>
                <c:formatCode>0%</c:formatCode>
                <c:ptCount val="10"/>
                <c:pt idx="0">
                  <c:v>0.39200000000000002</c:v>
                </c:pt>
                <c:pt idx="3">
                  <c:v>0.68141592920353977</c:v>
                </c:pt>
                <c:pt idx="6">
                  <c:v>0.5</c:v>
                </c:pt>
                <c:pt idx="7">
                  <c:v>0.54166666666666663</c:v>
                </c:pt>
                <c:pt idx="9">
                  <c:v>0.53191489361702127</c:v>
                </c:pt>
              </c:numCache>
            </c:numRef>
          </c:val>
          <c:shape val="cylinder"/>
          <c:extLst>
            <c:ext xmlns:c16="http://schemas.microsoft.com/office/drawing/2014/chart" uri="{C3380CC4-5D6E-409C-BE32-E72D297353CC}">
              <c16:uniqueId val="{00000002-3F62-4B40-AB94-1424179C5B67}"/>
            </c:ext>
          </c:extLst>
        </c:ser>
        <c:ser>
          <c:idx val="3"/>
          <c:order val="3"/>
          <c:tx>
            <c:strRef>
              <c:f>'Alumnado Activo por sexo'!$Y$6</c:f>
              <c:strCache>
                <c:ptCount val="1"/>
                <c:pt idx="0">
                  <c:v>2014</c:v>
                </c:pt>
              </c:strCache>
            </c:strRef>
          </c:tx>
          <c:spPr>
            <a:solidFill>
              <a:srgbClr val="FF00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sexo'!$Y$7:$Y$16</c:f>
              <c:numCache>
                <c:formatCode>0%</c:formatCode>
                <c:ptCount val="10"/>
                <c:pt idx="0">
                  <c:v>0.43478260869565216</c:v>
                </c:pt>
                <c:pt idx="3">
                  <c:v>0.66442953020134232</c:v>
                </c:pt>
                <c:pt idx="6">
                  <c:v>0.47058823529411764</c:v>
                </c:pt>
                <c:pt idx="7">
                  <c:v>0.55633802816901412</c:v>
                </c:pt>
                <c:pt idx="9">
                  <c:v>0.54859611231101513</c:v>
                </c:pt>
              </c:numCache>
            </c:numRef>
          </c:val>
          <c:shape val="cylinder"/>
          <c:extLst>
            <c:ext xmlns:c16="http://schemas.microsoft.com/office/drawing/2014/chart" uri="{C3380CC4-5D6E-409C-BE32-E72D297353CC}">
              <c16:uniqueId val="{00000003-3F62-4B40-AB94-1424179C5B67}"/>
            </c:ext>
          </c:extLst>
        </c:ser>
        <c:ser>
          <c:idx val="4"/>
          <c:order val="4"/>
          <c:tx>
            <c:strRef>
              <c:f>'Alumnado Activo por sexo'!$Z$6</c:f>
              <c:strCache>
                <c:ptCount val="1"/>
                <c:pt idx="0">
                  <c:v>2015</c:v>
                </c:pt>
              </c:strCache>
            </c:strRef>
          </c:tx>
          <c:spPr>
            <a:solidFill>
              <a:srgbClr val="CC00FF"/>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sexo'!$Z$7:$Z$16</c:f>
              <c:numCache>
                <c:formatCode>0%</c:formatCode>
                <c:ptCount val="10"/>
                <c:pt idx="0">
                  <c:v>0.43023255813953487</c:v>
                </c:pt>
                <c:pt idx="3">
                  <c:v>0.68472906403940892</c:v>
                </c:pt>
                <c:pt idx="6">
                  <c:v>0.45833333333333331</c:v>
                </c:pt>
                <c:pt idx="7">
                  <c:v>0.59509202453987731</c:v>
                </c:pt>
                <c:pt idx="9">
                  <c:v>0.56655290102389078</c:v>
                </c:pt>
              </c:numCache>
            </c:numRef>
          </c:val>
          <c:shape val="cylinder"/>
          <c:extLst>
            <c:ext xmlns:c16="http://schemas.microsoft.com/office/drawing/2014/chart" uri="{C3380CC4-5D6E-409C-BE32-E72D297353CC}">
              <c16:uniqueId val="{00000004-3F62-4B40-AB94-1424179C5B67}"/>
            </c:ext>
          </c:extLst>
        </c:ser>
        <c:ser>
          <c:idx val="5"/>
          <c:order val="5"/>
          <c:tx>
            <c:strRef>
              <c:f>'Alumnado Activo por sexo'!$AA$6</c:f>
              <c:strCache>
                <c:ptCount val="1"/>
                <c:pt idx="0">
                  <c:v>2016</c:v>
                </c:pt>
              </c:strCache>
            </c:strRef>
          </c:tx>
          <c:spPr>
            <a:solidFill>
              <a:srgbClr val="9900CC"/>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sexo'!$AA$7:$AA$16</c:f>
              <c:numCache>
                <c:formatCode>0%</c:formatCode>
                <c:ptCount val="10"/>
                <c:pt idx="0">
                  <c:v>0.3595505617977528</c:v>
                </c:pt>
                <c:pt idx="3">
                  <c:v>0.64081632653061227</c:v>
                </c:pt>
                <c:pt idx="6">
                  <c:v>0.53521126760563376</c:v>
                </c:pt>
                <c:pt idx="7">
                  <c:v>0.58192090395480223</c:v>
                </c:pt>
                <c:pt idx="9">
                  <c:v>0.53949329359165421</c:v>
                </c:pt>
              </c:numCache>
            </c:numRef>
          </c:val>
          <c:shape val="cylinder"/>
          <c:extLst>
            <c:ext xmlns:c16="http://schemas.microsoft.com/office/drawing/2014/chart" uri="{C3380CC4-5D6E-409C-BE32-E72D297353CC}">
              <c16:uniqueId val="{00000005-3F62-4B40-AB94-1424179C5B67}"/>
            </c:ext>
          </c:extLst>
        </c:ser>
        <c:ser>
          <c:idx val="6"/>
          <c:order val="6"/>
          <c:tx>
            <c:strRef>
              <c:f>'Alumnado Activo por sexo'!$AB$6</c:f>
              <c:strCache>
                <c:ptCount val="1"/>
                <c:pt idx="0">
                  <c:v>2017</c:v>
                </c:pt>
              </c:strCache>
            </c:strRef>
          </c:tx>
          <c:spPr>
            <a:solidFill>
              <a:srgbClr val="660066"/>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sexo'!$AB$7:$AB$16</c:f>
              <c:numCache>
                <c:formatCode>0%</c:formatCode>
                <c:ptCount val="10"/>
                <c:pt idx="0">
                  <c:v>0.39903846153846156</c:v>
                </c:pt>
                <c:pt idx="1">
                  <c:v>0.2711864406779661</c:v>
                </c:pt>
                <c:pt idx="3">
                  <c:v>0.66917293233082709</c:v>
                </c:pt>
                <c:pt idx="4">
                  <c:v>0.67741935483870963</c:v>
                </c:pt>
                <c:pt idx="6">
                  <c:v>0.51724137931034486</c:v>
                </c:pt>
                <c:pt idx="7">
                  <c:v>0.53333333333333333</c:v>
                </c:pt>
                <c:pt idx="9">
                  <c:v>0.52845528455284552</c:v>
                </c:pt>
              </c:numCache>
            </c:numRef>
          </c:val>
          <c:shape val="cylinder"/>
          <c:extLst>
            <c:ext xmlns:c16="http://schemas.microsoft.com/office/drawing/2014/chart" uri="{C3380CC4-5D6E-409C-BE32-E72D297353CC}">
              <c16:uniqueId val="{00000000-9BDB-4FED-821A-88DFF0C372C4}"/>
            </c:ext>
          </c:extLst>
        </c:ser>
        <c:ser>
          <c:idx val="7"/>
          <c:order val="7"/>
          <c:tx>
            <c:strRef>
              <c:f>'Alumnado Activo por sexo'!$AC$6</c:f>
              <c:strCache>
                <c:ptCount val="1"/>
                <c:pt idx="0">
                  <c:v>2018</c:v>
                </c:pt>
              </c:strCache>
            </c:strRef>
          </c:tx>
          <c:spPr>
            <a:solidFill>
              <a:sysClr val="window" lastClr="FFFFFF">
                <a:lumMod val="50000"/>
              </a:sysClr>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sexo'!$AC$7:$AC$16</c:f>
              <c:numCache>
                <c:formatCode>0%</c:formatCode>
                <c:ptCount val="10"/>
                <c:pt idx="0">
                  <c:v>0.39150943396226418</c:v>
                </c:pt>
                <c:pt idx="1">
                  <c:v>0.25</c:v>
                </c:pt>
                <c:pt idx="3">
                  <c:v>0.66666666666666663</c:v>
                </c:pt>
                <c:pt idx="4">
                  <c:v>0.70588235294117652</c:v>
                </c:pt>
                <c:pt idx="5">
                  <c:v>0.81481481481481477</c:v>
                </c:pt>
                <c:pt idx="6">
                  <c:v>0.51485148514851486</c:v>
                </c:pt>
                <c:pt idx="7">
                  <c:v>0.53846153846153844</c:v>
                </c:pt>
                <c:pt idx="8">
                  <c:v>0.5714285714285714</c:v>
                </c:pt>
                <c:pt idx="9">
                  <c:v>0.51619234543670267</c:v>
                </c:pt>
              </c:numCache>
            </c:numRef>
          </c:val>
          <c:shape val="cylinder"/>
          <c:extLst>
            <c:ext xmlns:c16="http://schemas.microsoft.com/office/drawing/2014/chart" uri="{C3380CC4-5D6E-409C-BE32-E72D297353CC}">
              <c16:uniqueId val="{00000000-3D3B-4184-996F-829298E3BE66}"/>
            </c:ext>
          </c:extLst>
        </c:ser>
        <c:ser>
          <c:idx val="8"/>
          <c:order val="8"/>
          <c:tx>
            <c:strRef>
              <c:f>'Alumnado Activo por sexo'!$AD$6</c:f>
              <c:strCache>
                <c:ptCount val="1"/>
                <c:pt idx="0">
                  <c:v>2019</c:v>
                </c:pt>
              </c:strCache>
            </c:strRef>
          </c:tx>
          <c:spPr>
            <a:solidFill>
              <a:srgbClr val="8064A2">
                <a:lumMod val="60000"/>
                <a:lumOff val="40000"/>
              </a:srgbClr>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sexo'!$AD$7:$AD$16</c:f>
              <c:numCache>
                <c:formatCode>0%</c:formatCode>
                <c:ptCount val="10"/>
                <c:pt idx="0">
                  <c:v>0.41552511415525112</c:v>
                </c:pt>
                <c:pt idx="1">
                  <c:v>0.20610687022900764</c:v>
                </c:pt>
                <c:pt idx="2">
                  <c:v>0.15068493150684931</c:v>
                </c:pt>
                <c:pt idx="3">
                  <c:v>0.64830508474576276</c:v>
                </c:pt>
                <c:pt idx="4">
                  <c:v>0.74736842105263157</c:v>
                </c:pt>
                <c:pt idx="5">
                  <c:v>0.70588235294117652</c:v>
                </c:pt>
                <c:pt idx="6">
                  <c:v>0.52212389380530977</c:v>
                </c:pt>
                <c:pt idx="7">
                  <c:v>0.54411764705882348</c:v>
                </c:pt>
                <c:pt idx="8">
                  <c:v>0.56338028169014087</c:v>
                </c:pt>
                <c:pt idx="9">
                  <c:v>0.50495867768595037</c:v>
                </c:pt>
              </c:numCache>
            </c:numRef>
          </c:val>
          <c:shape val="cylinder"/>
          <c:extLst>
            <c:ext xmlns:c16="http://schemas.microsoft.com/office/drawing/2014/chart" uri="{C3380CC4-5D6E-409C-BE32-E72D297353CC}">
              <c16:uniqueId val="{00000000-0A50-4C89-9D3E-136DC3CC341F}"/>
            </c:ext>
          </c:extLst>
        </c:ser>
        <c:ser>
          <c:idx val="9"/>
          <c:order val="9"/>
          <c:tx>
            <c:strRef>
              <c:f>'Alumnado Activo por sexo'!$AE$6</c:f>
              <c:strCache>
                <c:ptCount val="1"/>
                <c:pt idx="0">
                  <c:v>2020</c:v>
                </c:pt>
              </c:strCache>
            </c:strRef>
          </c:tx>
          <c:spPr>
            <a:solidFill>
              <a:schemeClr val="accent4">
                <a:lumMod val="60000"/>
              </a:schemeClr>
            </a:solidFill>
            <a:ln>
              <a:noFill/>
            </a:ln>
            <a:effectLst/>
            <a:sp3d/>
          </c:spPr>
          <c:invertIfNegative val="0"/>
          <c:cat>
            <c:strRef>
              <c:f>'Alumnado Activo por sexo'!$A$7:$A$16</c:f>
              <c:strCache>
                <c:ptCount val="10"/>
                <c:pt idx="0">
                  <c:v>IRH</c:v>
                </c:pt>
                <c:pt idx="1">
                  <c:v>ICT</c:v>
                </c:pt>
                <c:pt idx="2">
                  <c:v>ISMI</c:v>
                </c:pt>
                <c:pt idx="3">
                  <c:v>BA</c:v>
                </c:pt>
                <c:pt idx="4">
                  <c:v>PB</c:v>
                </c:pt>
                <c:pt idx="5">
                  <c:v>CTA</c:v>
                </c:pt>
                <c:pt idx="6">
                  <c:v>ACD</c:v>
                </c:pt>
                <c:pt idx="7">
                  <c:v>PP</c:v>
                </c:pt>
                <c:pt idx="8">
                  <c:v>ETD</c:v>
                </c:pt>
                <c:pt idx="9">
                  <c:v>UAML</c:v>
                </c:pt>
              </c:strCache>
            </c:strRef>
          </c:cat>
          <c:val>
            <c:numRef>
              <c:f>'Alumnado Activo por sexo'!$AE$7:$AE$16</c:f>
              <c:numCache>
                <c:formatCode>0%</c:formatCode>
                <c:ptCount val="10"/>
                <c:pt idx="0">
                  <c:v>0.46601941747572817</c:v>
                </c:pt>
                <c:pt idx="1">
                  <c:v>0.23870967741935484</c:v>
                </c:pt>
                <c:pt idx="2">
                  <c:v>0.15517241379310345</c:v>
                </c:pt>
                <c:pt idx="3">
                  <c:v>0.66666666666666663</c:v>
                </c:pt>
                <c:pt idx="4">
                  <c:v>0.7846153846153846</c:v>
                </c:pt>
                <c:pt idx="5">
                  <c:v>0.73737373737373735</c:v>
                </c:pt>
                <c:pt idx="6">
                  <c:v>0.53488372093023251</c:v>
                </c:pt>
                <c:pt idx="7">
                  <c:v>0.55601659751037347</c:v>
                </c:pt>
                <c:pt idx="8">
                  <c:v>0.61946902654867253</c:v>
                </c:pt>
                <c:pt idx="9">
                  <c:v>0.53226925746009712</c:v>
                </c:pt>
              </c:numCache>
            </c:numRef>
          </c:val>
          <c:shape val="cylinder"/>
          <c:extLst>
            <c:ext xmlns:c16="http://schemas.microsoft.com/office/drawing/2014/chart" uri="{C3380CC4-5D6E-409C-BE32-E72D297353CC}">
              <c16:uniqueId val="{00000001-D1EA-45A3-86AC-D66683A1CB1F}"/>
            </c:ext>
          </c:extLst>
        </c:ser>
        <c:dLbls>
          <c:showLegendKey val="0"/>
          <c:showVal val="0"/>
          <c:showCatName val="0"/>
          <c:showSerName val="0"/>
          <c:showPercent val="0"/>
          <c:showBubbleSize val="0"/>
        </c:dLbls>
        <c:gapWidth val="219"/>
        <c:shape val="box"/>
        <c:axId val="-1366301344"/>
        <c:axId val="-1366330176"/>
        <c:axId val="0"/>
      </c:bar3DChart>
      <c:catAx>
        <c:axId val="-136630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30176"/>
        <c:crosses val="autoZero"/>
        <c:auto val="1"/>
        <c:lblAlgn val="ctr"/>
        <c:lblOffset val="100"/>
        <c:noMultiLvlLbl val="0"/>
      </c:catAx>
      <c:valAx>
        <c:axId val="-1366330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1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Bajas Definitivas / Alumnado Activo UAML 2020</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AFF3-429C-9C14-A6BD1BDB402E}"/>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AFF3-429C-9C14-A6BD1BDB402E}"/>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AFF3-429C-9C14-A6BD1BDB402E}"/>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AFF3-429C-9C14-A6BD1BDB402E}"/>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AFF3-429C-9C14-A6BD1BDB402E}"/>
              </c:ext>
            </c:extLst>
          </c:dPt>
          <c:cat>
            <c:strRef>
              <c:f>Bajas!$A$19:$A$22</c:f>
              <c:strCache>
                <c:ptCount val="4"/>
                <c:pt idx="0">
                  <c:v>DCBI</c:v>
                </c:pt>
                <c:pt idx="1">
                  <c:v>DCBS</c:v>
                </c:pt>
                <c:pt idx="2">
                  <c:v>DCSH</c:v>
                </c:pt>
                <c:pt idx="3">
                  <c:v>UAML</c:v>
                </c:pt>
              </c:strCache>
            </c:strRef>
          </c:cat>
          <c:val>
            <c:numRef>
              <c:f>Bajas!$AO$19:$AO$22</c:f>
              <c:numCache>
                <c:formatCode>0.0%</c:formatCode>
                <c:ptCount val="4"/>
                <c:pt idx="0">
                  <c:v>1.0482180293501049E-2</c:v>
                </c:pt>
                <c:pt idx="1">
                  <c:v>1.2474012474012475E-2</c:v>
                </c:pt>
                <c:pt idx="2">
                  <c:v>2.070393374741201E-3</c:v>
                </c:pt>
                <c:pt idx="3">
                  <c:v>7.6335877862595417E-3</c:v>
                </c:pt>
              </c:numCache>
            </c:numRef>
          </c:val>
          <c:shape val="cylinder"/>
          <c:extLst>
            <c:ext xmlns:c16="http://schemas.microsoft.com/office/drawing/2014/chart" uri="{C3380CC4-5D6E-409C-BE32-E72D297353CC}">
              <c16:uniqueId val="{0000000A-AFF3-429C-9C14-A6BD1BDB402E}"/>
            </c:ext>
          </c:extLst>
        </c:ser>
        <c:dLbls>
          <c:showLegendKey val="0"/>
          <c:showVal val="0"/>
          <c:showCatName val="0"/>
          <c:showSerName val="0"/>
          <c:showPercent val="0"/>
          <c:showBubbleSize val="0"/>
        </c:dLbls>
        <c:gapWidth val="124"/>
        <c:gapDepth val="295"/>
        <c:shape val="box"/>
        <c:axId val="-1366306240"/>
        <c:axId val="-1366325280"/>
        <c:axId val="0"/>
      </c:bar3DChart>
      <c:catAx>
        <c:axId val="-13663062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25280"/>
        <c:crosses val="autoZero"/>
        <c:auto val="1"/>
        <c:lblAlgn val="ctr"/>
        <c:lblOffset val="100"/>
        <c:noMultiLvlLbl val="0"/>
      </c:catAx>
      <c:valAx>
        <c:axId val="-1366325280"/>
        <c:scaling>
          <c:orientation val="minMax"/>
          <c:max val="1.5000000000000003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6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Definitivas acumuladas / 1er ingreso acumulado  UAML 2020</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ABF6-430D-BD12-FF362B8ACA11}"/>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ABF6-430D-BD12-FF362B8ACA11}"/>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ABF6-430D-BD12-FF362B8ACA11}"/>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ABF6-430D-BD12-FF362B8ACA11}"/>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ABF6-430D-BD12-FF362B8ACA11}"/>
              </c:ext>
            </c:extLst>
          </c:dPt>
          <c:cat>
            <c:strRef>
              <c:f>Bajas!$A$19:$A$22</c:f>
              <c:strCache>
                <c:ptCount val="4"/>
                <c:pt idx="0">
                  <c:v>DCBI</c:v>
                </c:pt>
                <c:pt idx="1">
                  <c:v>DCBS</c:v>
                </c:pt>
                <c:pt idx="2">
                  <c:v>DCSH</c:v>
                </c:pt>
                <c:pt idx="3">
                  <c:v>UAML</c:v>
                </c:pt>
              </c:strCache>
            </c:strRef>
          </c:cat>
          <c:val>
            <c:numRef>
              <c:f>Bajas!$CW$19:$CW$22</c:f>
              <c:numCache>
                <c:formatCode>0.0%</c:formatCode>
                <c:ptCount val="4"/>
                <c:pt idx="0">
                  <c:v>7.5870646766169156E-2</c:v>
                </c:pt>
                <c:pt idx="1">
                  <c:v>6.5976714100905567E-2</c:v>
                </c:pt>
                <c:pt idx="2">
                  <c:v>4.778972520908005E-2</c:v>
                </c:pt>
                <c:pt idx="3">
                  <c:v>6.2966031483015744E-2</c:v>
                </c:pt>
              </c:numCache>
            </c:numRef>
          </c:val>
          <c:shape val="cylinder"/>
          <c:extLst>
            <c:ext xmlns:c16="http://schemas.microsoft.com/office/drawing/2014/chart" uri="{C3380CC4-5D6E-409C-BE32-E72D297353CC}">
              <c16:uniqueId val="{0000000A-ABF6-430D-BD12-FF362B8ACA11}"/>
            </c:ext>
          </c:extLst>
        </c:ser>
        <c:dLbls>
          <c:showLegendKey val="0"/>
          <c:showVal val="0"/>
          <c:showCatName val="0"/>
          <c:showSerName val="0"/>
          <c:showPercent val="0"/>
          <c:showBubbleSize val="0"/>
        </c:dLbls>
        <c:gapWidth val="124"/>
        <c:gapDepth val="295"/>
        <c:shape val="box"/>
        <c:axId val="-1366329632"/>
        <c:axId val="-1366302976"/>
        <c:axId val="0"/>
      </c:bar3DChart>
      <c:catAx>
        <c:axId val="-1366329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2976"/>
        <c:crosses val="autoZero"/>
        <c:auto val="1"/>
        <c:lblAlgn val="ctr"/>
        <c:lblOffset val="100"/>
        <c:noMultiLvlLbl val="0"/>
      </c:catAx>
      <c:valAx>
        <c:axId val="-1366302976"/>
        <c:scaling>
          <c:orientation val="minMax"/>
          <c:max val="8.0000000000000016E-2"/>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29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Aspirantes  / Licenciaturas UAM</a:t>
            </a:r>
          </a:p>
        </c:rich>
      </c:tx>
      <c:layout>
        <c:manualLayout>
          <c:xMode val="edge"/>
          <c:yMode val="edge"/>
          <c:x val="0.33835180391206077"/>
          <c:y val="3.3499505585057682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plotArea>
      <c:layout>
        <c:manualLayout>
          <c:layoutTarget val="inner"/>
          <c:xMode val="edge"/>
          <c:yMode val="edge"/>
          <c:x val="0.11385638145612509"/>
          <c:y val="0.15988857938718662"/>
          <c:w val="0.79927191651039364"/>
          <c:h val="0.73806271430555859"/>
        </c:manualLayout>
      </c:layout>
      <c:scatterChart>
        <c:scatterStyle val="lineMarker"/>
        <c:varyColors val="0"/>
        <c:ser>
          <c:idx val="4"/>
          <c:order val="0"/>
          <c:tx>
            <c:strRef>
              <c:f>Aspirantes!$B$52</c:f>
              <c:strCache>
                <c:ptCount val="1"/>
                <c:pt idx="0">
                  <c:v>UAML</c:v>
                </c:pt>
              </c:strCache>
            </c:strRef>
          </c:tx>
          <c:spPr>
            <a:ln w="19050" cap="rnd">
              <a:solidFill>
                <a:srgbClr val="AD25A8"/>
              </a:solidFill>
              <a:round/>
            </a:ln>
            <a:effectLst/>
          </c:spPr>
          <c:marker>
            <c:symbol val="circle"/>
            <c:size val="5"/>
            <c:spPr>
              <a:solidFill>
                <a:srgbClr val="AD25A8"/>
              </a:solidFill>
              <a:ln w="9525">
                <a:solidFill>
                  <a:schemeClr val="accent5"/>
                </a:solidFill>
              </a:ln>
              <a:effectLst/>
            </c:spPr>
          </c:marker>
          <c:xVal>
            <c:numRef>
              <c:f>Aspirantes!$C$23:$L$23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xVal>
          <c:yVal>
            <c:numRef>
              <c:f>Aspirantes!$C$52:$L$52</c:f>
              <c:numCache>
                <c:formatCode>#,##0</c:formatCode>
                <c:ptCount val="10"/>
                <c:pt idx="0">
                  <c:v>137.33333333333334</c:v>
                </c:pt>
                <c:pt idx="1">
                  <c:v>60.333333333333336</c:v>
                </c:pt>
                <c:pt idx="2">
                  <c:v>111.25</c:v>
                </c:pt>
                <c:pt idx="3">
                  <c:v>124.5</c:v>
                </c:pt>
                <c:pt idx="4">
                  <c:v>181</c:v>
                </c:pt>
                <c:pt idx="5">
                  <c:v>209.25</c:v>
                </c:pt>
                <c:pt idx="6">
                  <c:v>225</c:v>
                </c:pt>
                <c:pt idx="7">
                  <c:v>221.66666666666666</c:v>
                </c:pt>
                <c:pt idx="8">
                  <c:v>230.66666666666666</c:v>
                </c:pt>
                <c:pt idx="9">
                  <c:v>224.22222222222223</c:v>
                </c:pt>
              </c:numCache>
            </c:numRef>
          </c:yVal>
          <c:smooth val="0"/>
          <c:extLst>
            <c:ext xmlns:c16="http://schemas.microsoft.com/office/drawing/2014/chart" uri="{C3380CC4-5D6E-409C-BE32-E72D297353CC}">
              <c16:uniqueId val="{00000004-E673-4F44-AD5C-66CFC2A89B22}"/>
            </c:ext>
          </c:extLst>
        </c:ser>
        <c:dLbls>
          <c:showLegendKey val="0"/>
          <c:showVal val="0"/>
          <c:showCatName val="0"/>
          <c:showSerName val="0"/>
          <c:showPercent val="0"/>
          <c:showBubbleSize val="0"/>
        </c:dLbls>
        <c:axId val="-1380507200"/>
        <c:axId val="-1380506656"/>
      </c:scatterChart>
      <c:valAx>
        <c:axId val="-1380507200"/>
        <c:scaling>
          <c:orientation val="minMax"/>
          <c:max val="2020"/>
          <c:min val="201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06656"/>
        <c:crosses val="autoZero"/>
        <c:crossBetween val="midCat"/>
      </c:valAx>
      <c:valAx>
        <c:axId val="-1380506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805072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Bajas Reglamentarias/ Alumnado Activo UAML 2020</a:t>
            </a:r>
            <a:endParaRPr lang="es-MX">
              <a:effectLst/>
            </a:endParaRP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35D8-4468-9C74-34A32BF80D50}"/>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35D8-4468-9C74-34A32BF80D50}"/>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35D8-4468-9C74-34A32BF80D50}"/>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35D8-4468-9C74-34A32BF80D50}"/>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35D8-4468-9C74-34A32BF80D50}"/>
              </c:ext>
            </c:extLst>
          </c:dPt>
          <c:cat>
            <c:strRef>
              <c:f>Bajas!$A$19:$A$22</c:f>
              <c:strCache>
                <c:ptCount val="4"/>
                <c:pt idx="0">
                  <c:v>DCBI</c:v>
                </c:pt>
                <c:pt idx="1">
                  <c:v>DCBS</c:v>
                </c:pt>
                <c:pt idx="2">
                  <c:v>DCSH</c:v>
                </c:pt>
                <c:pt idx="3">
                  <c:v>UAML</c:v>
                </c:pt>
              </c:strCache>
            </c:strRef>
          </c:cat>
          <c:val>
            <c:numRef>
              <c:f>Bajas!$AY$19:$AY$22</c:f>
              <c:numCache>
                <c:formatCode>0.0%</c:formatCode>
                <c:ptCount val="4"/>
                <c:pt idx="0">
                  <c:v>0</c:v>
                </c:pt>
                <c:pt idx="1">
                  <c:v>2.0790020790020791E-3</c:v>
                </c:pt>
                <c:pt idx="2">
                  <c:v>0</c:v>
                </c:pt>
                <c:pt idx="3">
                  <c:v>6.939625260235947E-4</c:v>
                </c:pt>
              </c:numCache>
            </c:numRef>
          </c:val>
          <c:shape val="cylinder"/>
          <c:extLst>
            <c:ext xmlns:c16="http://schemas.microsoft.com/office/drawing/2014/chart" uri="{C3380CC4-5D6E-409C-BE32-E72D297353CC}">
              <c16:uniqueId val="{0000000A-35D8-4468-9C74-34A32BF80D50}"/>
            </c:ext>
          </c:extLst>
        </c:ser>
        <c:dLbls>
          <c:showLegendKey val="0"/>
          <c:showVal val="0"/>
          <c:showCatName val="0"/>
          <c:showSerName val="0"/>
          <c:showPercent val="0"/>
          <c:showBubbleSize val="0"/>
        </c:dLbls>
        <c:gapWidth val="124"/>
        <c:gapDepth val="295"/>
        <c:shape val="box"/>
        <c:axId val="-1366304064"/>
        <c:axId val="-1366315488"/>
        <c:axId val="0"/>
      </c:bar3DChart>
      <c:catAx>
        <c:axId val="-1366304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5488"/>
        <c:crosses val="autoZero"/>
        <c:auto val="1"/>
        <c:lblAlgn val="ctr"/>
        <c:lblOffset val="100"/>
        <c:noMultiLvlLbl val="0"/>
      </c:catAx>
      <c:valAx>
        <c:axId val="-1366315488"/>
        <c:scaling>
          <c:orientation val="minMax"/>
          <c:max val="3.0000000000000009E-3"/>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4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800" b="0" i="0" baseline="0">
                <a:effectLst/>
              </a:rPr>
              <a:t>Bajas Totales/ Alumnado Activo UAML 2020</a:t>
            </a:r>
            <a:endParaRPr lang="es-MX">
              <a:effectLst/>
            </a:endParaRPr>
          </a:p>
        </c:rich>
      </c:tx>
      <c:layout>
        <c:manualLayout>
          <c:xMode val="edge"/>
          <c:yMode val="edge"/>
          <c:x val="0.27850740081238629"/>
          <c:y val="1.6422962404994131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370C-4AD5-8138-AFC293C92F48}"/>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370C-4AD5-8138-AFC293C92F48}"/>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370C-4AD5-8138-AFC293C92F48}"/>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370C-4AD5-8138-AFC293C92F48}"/>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370C-4AD5-8138-AFC293C92F48}"/>
              </c:ext>
            </c:extLst>
          </c:dPt>
          <c:cat>
            <c:strRef>
              <c:f>Bajas!$A$19:$A$22</c:f>
              <c:strCache>
                <c:ptCount val="4"/>
                <c:pt idx="0">
                  <c:v>DCBI</c:v>
                </c:pt>
                <c:pt idx="1">
                  <c:v>DCBS</c:v>
                </c:pt>
                <c:pt idx="2">
                  <c:v>DCSH</c:v>
                </c:pt>
                <c:pt idx="3">
                  <c:v>UAML</c:v>
                </c:pt>
              </c:strCache>
            </c:strRef>
          </c:cat>
          <c:val>
            <c:numRef>
              <c:f>Bajas!$BI$19:$BI$22</c:f>
              <c:numCache>
                <c:formatCode>0.0%</c:formatCode>
                <c:ptCount val="4"/>
                <c:pt idx="0">
                  <c:v>1.0482180293501049E-2</c:v>
                </c:pt>
                <c:pt idx="1">
                  <c:v>1.2474012474012475E-2</c:v>
                </c:pt>
                <c:pt idx="2">
                  <c:v>2.070393374741201E-3</c:v>
                </c:pt>
                <c:pt idx="3">
                  <c:v>8.3275503122831364E-3</c:v>
                </c:pt>
              </c:numCache>
            </c:numRef>
          </c:val>
          <c:shape val="cylinder"/>
          <c:extLst>
            <c:ext xmlns:c16="http://schemas.microsoft.com/office/drawing/2014/chart" uri="{C3380CC4-5D6E-409C-BE32-E72D297353CC}">
              <c16:uniqueId val="{0000000A-370C-4AD5-8138-AFC293C92F48}"/>
            </c:ext>
          </c:extLst>
        </c:ser>
        <c:dLbls>
          <c:showLegendKey val="0"/>
          <c:showVal val="0"/>
          <c:showCatName val="0"/>
          <c:showSerName val="0"/>
          <c:showPercent val="0"/>
          <c:showBubbleSize val="0"/>
        </c:dLbls>
        <c:gapWidth val="124"/>
        <c:gapDepth val="295"/>
        <c:shape val="box"/>
        <c:axId val="-1366317120"/>
        <c:axId val="-1366324192"/>
        <c:axId val="0"/>
      </c:bar3DChart>
      <c:catAx>
        <c:axId val="-13663171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24192"/>
        <c:crosses val="autoZero"/>
        <c:auto val="1"/>
        <c:lblAlgn val="ctr"/>
        <c:lblOffset val="100"/>
        <c:noMultiLvlLbl val="0"/>
      </c:catAx>
      <c:valAx>
        <c:axId val="-1366324192"/>
        <c:scaling>
          <c:orientation val="minMax"/>
          <c:max val="1.5000000000000003E-2"/>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7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Reglamentarias acumuladas / 1er ingreso acumulado  UAML 2020</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1BE2-4483-8648-32AFA89C5101}"/>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1BE2-4483-8648-32AFA89C5101}"/>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1BE2-4483-8648-32AFA89C5101}"/>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1BE2-4483-8648-32AFA89C5101}"/>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1BE2-4483-8648-32AFA89C5101}"/>
              </c:ext>
            </c:extLst>
          </c:dPt>
          <c:cat>
            <c:strRef>
              <c:f>Bajas!$A$19:$A$22</c:f>
              <c:strCache>
                <c:ptCount val="4"/>
                <c:pt idx="0">
                  <c:v>DCBI</c:v>
                </c:pt>
                <c:pt idx="1">
                  <c:v>DCBS</c:v>
                </c:pt>
                <c:pt idx="2">
                  <c:v>DCSH</c:v>
                </c:pt>
                <c:pt idx="3">
                  <c:v>UAML</c:v>
                </c:pt>
              </c:strCache>
            </c:strRef>
          </c:cat>
          <c:val>
            <c:numRef>
              <c:f>Bajas!$DG$19:$DG$22</c:f>
              <c:numCache>
                <c:formatCode>0.0%</c:formatCode>
                <c:ptCount val="4"/>
                <c:pt idx="0">
                  <c:v>1.9900497512437811E-2</c:v>
                </c:pt>
                <c:pt idx="1">
                  <c:v>1.8111254851228976E-2</c:v>
                </c:pt>
                <c:pt idx="2">
                  <c:v>3.5842293906810036E-3</c:v>
                </c:pt>
                <c:pt idx="3">
                  <c:v>1.3670256835128418E-2</c:v>
                </c:pt>
              </c:numCache>
            </c:numRef>
          </c:val>
          <c:shape val="cylinder"/>
          <c:extLst>
            <c:ext xmlns:c16="http://schemas.microsoft.com/office/drawing/2014/chart" uri="{C3380CC4-5D6E-409C-BE32-E72D297353CC}">
              <c16:uniqueId val="{0000000A-1BE2-4483-8648-32AFA89C5101}"/>
            </c:ext>
          </c:extLst>
        </c:ser>
        <c:dLbls>
          <c:showLegendKey val="0"/>
          <c:showVal val="0"/>
          <c:showCatName val="0"/>
          <c:showSerName val="0"/>
          <c:showPercent val="0"/>
          <c:showBubbleSize val="0"/>
        </c:dLbls>
        <c:gapWidth val="124"/>
        <c:gapDepth val="295"/>
        <c:shape val="box"/>
        <c:axId val="-1366300256"/>
        <c:axId val="-1366321472"/>
        <c:axId val="0"/>
      </c:bar3DChart>
      <c:catAx>
        <c:axId val="-13663002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21472"/>
        <c:crosses val="autoZero"/>
        <c:auto val="1"/>
        <c:lblAlgn val="ctr"/>
        <c:lblOffset val="100"/>
        <c:noMultiLvlLbl val="0"/>
      </c:catAx>
      <c:valAx>
        <c:axId val="-1366321472"/>
        <c:scaling>
          <c:orientation val="minMax"/>
          <c:max val="2.5000000000000005E-2"/>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00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a:t>Bajas Totales acumuladas / 1er ingreso acumulado  UAML 2020</a:t>
            </a:r>
          </a:p>
        </c:rich>
      </c:tx>
      <c:layout>
        <c:manualLayout>
          <c:xMode val="edge"/>
          <c:yMode val="edge"/>
          <c:x val="0.15843129457302685"/>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AD25A8"/>
            </a:solidFill>
            <a:ln>
              <a:noFill/>
            </a:ln>
            <a:effectLst/>
            <a:sp3d/>
          </c:spPr>
          <c:invertIfNegative val="0"/>
          <c:dPt>
            <c:idx val="0"/>
            <c:invertIfNegative val="0"/>
            <c:bubble3D val="0"/>
            <c:spPr>
              <a:solidFill>
                <a:srgbClr val="CD032E"/>
              </a:solidFill>
              <a:ln>
                <a:noFill/>
              </a:ln>
              <a:effectLst/>
              <a:sp3d/>
            </c:spPr>
            <c:extLst>
              <c:ext xmlns:c16="http://schemas.microsoft.com/office/drawing/2014/chart" uri="{C3380CC4-5D6E-409C-BE32-E72D297353CC}">
                <c16:uniqueId val="{00000001-DA62-49E4-A226-1CED53FA66DD}"/>
              </c:ext>
            </c:extLst>
          </c:dPt>
          <c:dPt>
            <c:idx val="1"/>
            <c:invertIfNegative val="0"/>
            <c:bubble3D val="0"/>
            <c:spPr>
              <a:solidFill>
                <a:srgbClr val="F08200"/>
              </a:solidFill>
              <a:ln>
                <a:noFill/>
              </a:ln>
              <a:effectLst/>
              <a:sp3d/>
            </c:spPr>
            <c:extLst>
              <c:ext xmlns:c16="http://schemas.microsoft.com/office/drawing/2014/chart" uri="{C3380CC4-5D6E-409C-BE32-E72D297353CC}">
                <c16:uniqueId val="{00000003-DA62-49E4-A226-1CED53FA66DD}"/>
              </c:ext>
            </c:extLst>
          </c:dPt>
          <c:dPt>
            <c:idx val="2"/>
            <c:invertIfNegative val="0"/>
            <c:bubble3D val="0"/>
            <c:spPr>
              <a:solidFill>
                <a:srgbClr val="57A519"/>
              </a:solidFill>
              <a:ln>
                <a:noFill/>
              </a:ln>
              <a:effectLst/>
              <a:sp3d/>
            </c:spPr>
            <c:extLst>
              <c:ext xmlns:c16="http://schemas.microsoft.com/office/drawing/2014/chart" uri="{C3380CC4-5D6E-409C-BE32-E72D297353CC}">
                <c16:uniqueId val="{00000005-DA62-49E4-A226-1CED53FA66DD}"/>
              </c:ext>
            </c:extLst>
          </c:dPt>
          <c:dPt>
            <c:idx val="4"/>
            <c:invertIfNegative val="0"/>
            <c:bubble3D val="0"/>
            <c:spPr>
              <a:solidFill>
                <a:srgbClr val="0072CE"/>
              </a:solidFill>
              <a:ln>
                <a:noFill/>
              </a:ln>
              <a:effectLst/>
              <a:sp3d/>
            </c:spPr>
            <c:extLst>
              <c:ext xmlns:c16="http://schemas.microsoft.com/office/drawing/2014/chart" uri="{C3380CC4-5D6E-409C-BE32-E72D297353CC}">
                <c16:uniqueId val="{00000007-DA62-49E4-A226-1CED53FA66DD}"/>
              </c:ext>
            </c:extLst>
          </c:dPt>
          <c:dPt>
            <c:idx val="5"/>
            <c:invertIfNegative val="0"/>
            <c:bubble3D val="0"/>
            <c:spPr>
              <a:solidFill>
                <a:sysClr val="windowText" lastClr="000000"/>
              </a:solidFill>
              <a:ln>
                <a:noFill/>
              </a:ln>
              <a:effectLst/>
              <a:sp3d/>
            </c:spPr>
            <c:extLst>
              <c:ext xmlns:c16="http://schemas.microsoft.com/office/drawing/2014/chart" uri="{C3380CC4-5D6E-409C-BE32-E72D297353CC}">
                <c16:uniqueId val="{00000009-DA62-49E4-A226-1CED53FA66DD}"/>
              </c:ext>
            </c:extLst>
          </c:dPt>
          <c:cat>
            <c:strRef>
              <c:f>Bajas!$A$19:$A$22</c:f>
              <c:strCache>
                <c:ptCount val="4"/>
                <c:pt idx="0">
                  <c:v>DCBI</c:v>
                </c:pt>
                <c:pt idx="1">
                  <c:v>DCBS</c:v>
                </c:pt>
                <c:pt idx="2">
                  <c:v>DCSH</c:v>
                </c:pt>
                <c:pt idx="3">
                  <c:v>UAML</c:v>
                </c:pt>
              </c:strCache>
            </c:strRef>
          </c:cat>
          <c:val>
            <c:numRef>
              <c:f>Bajas!$DQ$19:$DQ$22</c:f>
              <c:numCache>
                <c:formatCode>0.0%</c:formatCode>
                <c:ptCount val="4"/>
                <c:pt idx="0">
                  <c:v>9.5771144278606959E-2</c:v>
                </c:pt>
                <c:pt idx="1">
                  <c:v>8.4087968952134537E-2</c:v>
                </c:pt>
                <c:pt idx="2">
                  <c:v>5.1373954599761053E-2</c:v>
                </c:pt>
                <c:pt idx="3">
                  <c:v>7.6636288318144161E-2</c:v>
                </c:pt>
              </c:numCache>
            </c:numRef>
          </c:val>
          <c:shape val="cylinder"/>
          <c:extLst>
            <c:ext xmlns:c16="http://schemas.microsoft.com/office/drawing/2014/chart" uri="{C3380CC4-5D6E-409C-BE32-E72D297353CC}">
              <c16:uniqueId val="{0000000A-DA62-49E4-A226-1CED53FA66DD}"/>
            </c:ext>
          </c:extLst>
        </c:ser>
        <c:dLbls>
          <c:showLegendKey val="0"/>
          <c:showVal val="0"/>
          <c:showCatName val="0"/>
          <c:showSerName val="0"/>
          <c:showPercent val="0"/>
          <c:showBubbleSize val="0"/>
        </c:dLbls>
        <c:gapWidth val="124"/>
        <c:gapDepth val="295"/>
        <c:shape val="box"/>
        <c:axId val="-1366323648"/>
        <c:axId val="-1366316032"/>
        <c:axId val="0"/>
      </c:bar3DChart>
      <c:catAx>
        <c:axId val="-13663236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6032"/>
        <c:crosses val="autoZero"/>
        <c:auto val="1"/>
        <c:lblAlgn val="ctr"/>
        <c:lblOffset val="100"/>
        <c:noMultiLvlLbl val="0"/>
      </c:catAx>
      <c:valAx>
        <c:axId val="-1366316032"/>
        <c:scaling>
          <c:orientation val="minMax"/>
          <c:max val="0.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23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Egreso Acumulado</a:t>
            </a:r>
          </a:p>
          <a:p>
            <a:pPr>
              <a:defRPr/>
            </a:pPr>
            <a:r>
              <a:rPr lang="es-MX"/>
              <a:t>(Total: 210 mujeres y 149 hombres)</a:t>
            </a:r>
          </a:p>
        </c:rich>
      </c:tx>
      <c:layout>
        <c:manualLayout>
          <c:xMode val="edge"/>
          <c:yMode val="edge"/>
          <c:x val="0.33089474548522868"/>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stacked"/>
        <c:varyColors val="0"/>
        <c:ser>
          <c:idx val="0"/>
          <c:order val="0"/>
          <c:tx>
            <c:strRef>
              <c:f>Egreso!$AC$5</c:f>
              <c:strCache>
                <c:ptCount val="1"/>
                <c:pt idx="0">
                  <c:v>Fem</c:v>
                </c:pt>
              </c:strCache>
            </c:strRef>
          </c:tx>
          <c:spPr>
            <a:solidFill>
              <a:srgbClr val="9B2195"/>
            </a:solidFill>
            <a:ln>
              <a:noFill/>
            </a:ln>
            <a:effectLst/>
            <a:sp3d/>
          </c:spPr>
          <c:invertIfNegative val="0"/>
          <c:cat>
            <c:strRef>
              <c:extLst>
                <c:ext xmlns:c15="http://schemas.microsoft.com/office/drawing/2012/chart" uri="{02D57815-91ED-43cb-92C2-25804820EDAC}">
                  <c15:fullRef>
                    <c15:sqref>Egreso!$R$6:$R$14</c15:sqref>
                  </c15:fullRef>
                </c:ext>
              </c:extLst>
              <c:f>(Egreso!$R$6,Egreso!$R$9,Egreso!$R$12:$R$13)</c:f>
              <c:strCache>
                <c:ptCount val="4"/>
                <c:pt idx="0">
                  <c:v>Ingeniería en Recursos Hídricos</c:v>
                </c:pt>
                <c:pt idx="1">
                  <c:v>Biología Ambiental</c:v>
                </c:pt>
                <c:pt idx="2">
                  <c:v>Políticas Públicas</c:v>
                </c:pt>
                <c:pt idx="3">
                  <c:v>Arte y Comunicación Digitales</c:v>
                </c:pt>
              </c:strCache>
            </c:strRef>
          </c:cat>
          <c:val>
            <c:numRef>
              <c:extLst>
                <c:ext xmlns:c15="http://schemas.microsoft.com/office/drawing/2012/chart" uri="{02D57815-91ED-43cb-92C2-25804820EDAC}">
                  <c15:fullRef>
                    <c15:sqref>Egreso!$AC$6:$AC$14</c15:sqref>
                  </c15:fullRef>
                </c:ext>
              </c:extLst>
              <c:f>(Egreso!$AC$6,Egreso!$AC$9,Egreso!$AC$12:$AC$13)</c:f>
              <c:numCache>
                <c:formatCode>General</c:formatCode>
                <c:ptCount val="4"/>
                <c:pt idx="0">
                  <c:v>35</c:v>
                </c:pt>
                <c:pt idx="1">
                  <c:v>76</c:v>
                </c:pt>
                <c:pt idx="2">
                  <c:v>80</c:v>
                </c:pt>
                <c:pt idx="3">
                  <c:v>19</c:v>
                </c:pt>
              </c:numCache>
            </c:numRef>
          </c:val>
          <c:extLst>
            <c:ext xmlns:c16="http://schemas.microsoft.com/office/drawing/2014/chart" uri="{C3380CC4-5D6E-409C-BE32-E72D297353CC}">
              <c16:uniqueId val="{00000000-040C-45DF-8573-864755A5CA19}"/>
            </c:ext>
          </c:extLst>
        </c:ser>
        <c:ser>
          <c:idx val="1"/>
          <c:order val="1"/>
          <c:tx>
            <c:strRef>
              <c:f>Egreso!$AD$5</c:f>
              <c:strCache>
                <c:ptCount val="1"/>
                <c:pt idx="0">
                  <c:v>Masc</c:v>
                </c:pt>
              </c:strCache>
            </c:strRef>
          </c:tx>
          <c:spPr>
            <a:solidFill>
              <a:srgbClr val="E27ADD"/>
            </a:solidFill>
            <a:ln>
              <a:noFill/>
            </a:ln>
            <a:effectLst/>
            <a:sp3d/>
          </c:spPr>
          <c:invertIfNegative val="0"/>
          <c:cat>
            <c:strRef>
              <c:extLst>
                <c:ext xmlns:c15="http://schemas.microsoft.com/office/drawing/2012/chart" uri="{02D57815-91ED-43cb-92C2-25804820EDAC}">
                  <c15:fullRef>
                    <c15:sqref>Egreso!$R$6:$R$14</c15:sqref>
                  </c15:fullRef>
                </c:ext>
              </c:extLst>
              <c:f>(Egreso!$R$6,Egreso!$R$9,Egreso!$R$12:$R$13)</c:f>
              <c:strCache>
                <c:ptCount val="4"/>
                <c:pt idx="0">
                  <c:v>Ingeniería en Recursos Hídricos</c:v>
                </c:pt>
                <c:pt idx="1">
                  <c:v>Biología Ambiental</c:v>
                </c:pt>
                <c:pt idx="2">
                  <c:v>Políticas Públicas</c:v>
                </c:pt>
                <c:pt idx="3">
                  <c:v>Arte y Comunicación Digitales</c:v>
                </c:pt>
              </c:strCache>
            </c:strRef>
          </c:cat>
          <c:val>
            <c:numRef>
              <c:extLst>
                <c:ext xmlns:c15="http://schemas.microsoft.com/office/drawing/2012/chart" uri="{02D57815-91ED-43cb-92C2-25804820EDAC}">
                  <c15:fullRef>
                    <c15:sqref>Egreso!$AD$6:$AD$14</c15:sqref>
                  </c15:fullRef>
                </c:ext>
              </c:extLst>
              <c:f>(Egreso!$AD$6,Egreso!$AD$9,Egreso!$AD$12:$AD$13)</c:f>
              <c:numCache>
                <c:formatCode>General</c:formatCode>
                <c:ptCount val="4"/>
                <c:pt idx="0">
                  <c:v>50</c:v>
                </c:pt>
                <c:pt idx="1">
                  <c:v>34</c:v>
                </c:pt>
                <c:pt idx="2">
                  <c:v>45</c:v>
                </c:pt>
                <c:pt idx="3">
                  <c:v>20</c:v>
                </c:pt>
              </c:numCache>
            </c:numRef>
          </c:val>
          <c:extLst>
            <c:ext xmlns:c16="http://schemas.microsoft.com/office/drawing/2014/chart" uri="{C3380CC4-5D6E-409C-BE32-E72D297353CC}">
              <c16:uniqueId val="{00000001-040C-45DF-8573-864755A5CA19}"/>
            </c:ext>
          </c:extLst>
        </c:ser>
        <c:dLbls>
          <c:showLegendKey val="0"/>
          <c:showVal val="0"/>
          <c:showCatName val="0"/>
          <c:showSerName val="0"/>
          <c:showPercent val="0"/>
          <c:showBubbleSize val="0"/>
        </c:dLbls>
        <c:gapWidth val="150"/>
        <c:shape val="cylinder"/>
        <c:axId val="-1366314400"/>
        <c:axId val="-1366328000"/>
        <c:axId val="0"/>
      </c:bar3DChart>
      <c:catAx>
        <c:axId val="-13663144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66328000"/>
        <c:crosses val="autoZero"/>
        <c:auto val="1"/>
        <c:lblAlgn val="ctr"/>
        <c:lblOffset val="100"/>
        <c:noMultiLvlLbl val="0"/>
      </c:catAx>
      <c:valAx>
        <c:axId val="-1366328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66314400"/>
        <c:crosses val="autoZero"/>
        <c:crossBetween val="between"/>
      </c:valAx>
      <c:spPr>
        <a:noFill/>
        <a:ln>
          <a:noFill/>
        </a:ln>
        <a:effectLst/>
      </c:spPr>
    </c:plotArea>
    <c:legend>
      <c:legendPos val="b"/>
      <c:layout>
        <c:manualLayout>
          <c:xMode val="edge"/>
          <c:yMode val="edge"/>
          <c:x val="0.34249387576552925"/>
          <c:y val="0.16896507728200647"/>
          <c:w val="0.35111270989603455"/>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'ET 12 TRIM 11-20'!$U$15</c:f>
              <c:strCache>
                <c:ptCount val="1"/>
                <c:pt idx="0">
                  <c:v>IRH</c:v>
                </c:pt>
              </c:strCache>
            </c:strRef>
          </c:tx>
          <c:spPr>
            <a:solidFill>
              <a:schemeClr val="accent1"/>
            </a:solidFill>
            <a:ln w="25400">
              <a:noFill/>
            </a:ln>
            <a:effectLst/>
          </c:spPr>
          <c:invertIfNegative val="0"/>
          <c:cat>
            <c:strRef>
              <c:f>'ET 12 TRIM 11-20'!$V$14:$AF$14</c:f>
              <c:strCache>
                <c:ptCount val="11"/>
                <c:pt idx="0">
                  <c:v>11P</c:v>
                </c:pt>
                <c:pt idx="1">
                  <c:v>11O</c:v>
                </c:pt>
                <c:pt idx="2">
                  <c:v>12O</c:v>
                </c:pt>
                <c:pt idx="3">
                  <c:v>13P</c:v>
                </c:pt>
                <c:pt idx="4">
                  <c:v>13O</c:v>
                </c:pt>
                <c:pt idx="5">
                  <c:v>14P</c:v>
                </c:pt>
                <c:pt idx="6">
                  <c:v>14O</c:v>
                </c:pt>
                <c:pt idx="7">
                  <c:v>15P</c:v>
                </c:pt>
                <c:pt idx="8">
                  <c:v>15O</c:v>
                </c:pt>
                <c:pt idx="9">
                  <c:v>16P</c:v>
                </c:pt>
                <c:pt idx="10">
                  <c:v>16O</c:v>
                </c:pt>
              </c:strCache>
            </c:strRef>
          </c:cat>
          <c:val>
            <c:numRef>
              <c:f>'ET 12 TRIM 11-20'!$V$15:$AF$15</c:f>
              <c:numCache>
                <c:formatCode>0%</c:formatCode>
                <c:ptCount val="11"/>
                <c:pt idx="0">
                  <c:v>0.30769230769230771</c:v>
                </c:pt>
                <c:pt idx="1">
                  <c:v>0.24242424242424243</c:v>
                </c:pt>
                <c:pt idx="2">
                  <c:v>0.13333333333333333</c:v>
                </c:pt>
                <c:pt idx="3">
                  <c:v>3.8461538461538464E-2</c:v>
                </c:pt>
                <c:pt idx="4">
                  <c:v>0.11538461538461539</c:v>
                </c:pt>
                <c:pt idx="5">
                  <c:v>0</c:v>
                </c:pt>
                <c:pt idx="6">
                  <c:v>0</c:v>
                </c:pt>
                <c:pt idx="7">
                  <c:v>0.05</c:v>
                </c:pt>
                <c:pt idx="8">
                  <c:v>0</c:v>
                </c:pt>
                <c:pt idx="9">
                  <c:v>0</c:v>
                </c:pt>
                <c:pt idx="10">
                  <c:v>0.09</c:v>
                </c:pt>
              </c:numCache>
            </c:numRef>
          </c:val>
          <c:extLst>
            <c:ext xmlns:c16="http://schemas.microsoft.com/office/drawing/2014/chart" uri="{C3380CC4-5D6E-409C-BE32-E72D297353CC}">
              <c16:uniqueId val="{00000000-4AEF-43BB-90FE-0AB65FD11BDD}"/>
            </c:ext>
          </c:extLst>
        </c:ser>
        <c:ser>
          <c:idx val="1"/>
          <c:order val="1"/>
          <c:tx>
            <c:strRef>
              <c:f>'ET 12 TRIM 11-20'!$U$16</c:f>
              <c:strCache>
                <c:ptCount val="1"/>
                <c:pt idx="0">
                  <c:v>PP</c:v>
                </c:pt>
              </c:strCache>
            </c:strRef>
          </c:tx>
          <c:spPr>
            <a:solidFill>
              <a:schemeClr val="accent2"/>
            </a:solidFill>
            <a:ln w="25400">
              <a:noFill/>
            </a:ln>
            <a:effectLst/>
          </c:spPr>
          <c:invertIfNegative val="0"/>
          <c:cat>
            <c:strRef>
              <c:f>'ET 12 TRIM 11-20'!$V$14:$AF$14</c:f>
              <c:strCache>
                <c:ptCount val="11"/>
                <c:pt idx="0">
                  <c:v>11P</c:v>
                </c:pt>
                <c:pt idx="1">
                  <c:v>11O</c:v>
                </c:pt>
                <c:pt idx="2">
                  <c:v>12O</c:v>
                </c:pt>
                <c:pt idx="3">
                  <c:v>13P</c:v>
                </c:pt>
                <c:pt idx="4">
                  <c:v>13O</c:v>
                </c:pt>
                <c:pt idx="5">
                  <c:v>14P</c:v>
                </c:pt>
                <c:pt idx="6">
                  <c:v>14O</c:v>
                </c:pt>
                <c:pt idx="7">
                  <c:v>15P</c:v>
                </c:pt>
                <c:pt idx="8">
                  <c:v>15O</c:v>
                </c:pt>
                <c:pt idx="9">
                  <c:v>16P</c:v>
                </c:pt>
                <c:pt idx="10">
                  <c:v>16O</c:v>
                </c:pt>
              </c:strCache>
            </c:strRef>
          </c:cat>
          <c:val>
            <c:numRef>
              <c:f>'ET 12 TRIM 11-20'!$V$16:$AF$16</c:f>
              <c:numCache>
                <c:formatCode>0%</c:formatCode>
                <c:ptCount val="11"/>
                <c:pt idx="0">
                  <c:v>0.34482758620689657</c:v>
                </c:pt>
                <c:pt idx="1">
                  <c:v>0.48275862068965519</c:v>
                </c:pt>
                <c:pt idx="2">
                  <c:v>0.24242424242424243</c:v>
                </c:pt>
                <c:pt idx="3">
                  <c:v>0.13636363636363635</c:v>
                </c:pt>
                <c:pt idx="4">
                  <c:v>0.41379310344827586</c:v>
                </c:pt>
                <c:pt idx="6">
                  <c:v>0.27</c:v>
                </c:pt>
                <c:pt idx="8">
                  <c:v>0.05</c:v>
                </c:pt>
                <c:pt idx="9">
                  <c:v>0.1</c:v>
                </c:pt>
                <c:pt idx="10">
                  <c:v>0.22</c:v>
                </c:pt>
              </c:numCache>
            </c:numRef>
          </c:val>
          <c:extLst>
            <c:ext xmlns:c16="http://schemas.microsoft.com/office/drawing/2014/chart" uri="{C3380CC4-5D6E-409C-BE32-E72D297353CC}">
              <c16:uniqueId val="{00000001-4AEF-43BB-90FE-0AB65FD11BDD}"/>
            </c:ext>
          </c:extLst>
        </c:ser>
        <c:ser>
          <c:idx val="2"/>
          <c:order val="2"/>
          <c:tx>
            <c:strRef>
              <c:f>'ET 12 TRIM 11-20'!$U$17</c:f>
              <c:strCache>
                <c:ptCount val="1"/>
                <c:pt idx="0">
                  <c:v>BA</c:v>
                </c:pt>
              </c:strCache>
            </c:strRef>
          </c:tx>
          <c:spPr>
            <a:solidFill>
              <a:schemeClr val="accent3"/>
            </a:solidFill>
            <a:ln w="25400">
              <a:noFill/>
            </a:ln>
            <a:effectLst/>
          </c:spPr>
          <c:invertIfNegative val="0"/>
          <c:cat>
            <c:strRef>
              <c:f>'ET 12 TRIM 11-20'!$V$14:$AF$14</c:f>
              <c:strCache>
                <c:ptCount val="11"/>
                <c:pt idx="0">
                  <c:v>11P</c:v>
                </c:pt>
                <c:pt idx="1">
                  <c:v>11O</c:v>
                </c:pt>
                <c:pt idx="2">
                  <c:v>12O</c:v>
                </c:pt>
                <c:pt idx="3">
                  <c:v>13P</c:v>
                </c:pt>
                <c:pt idx="4">
                  <c:v>13O</c:v>
                </c:pt>
                <c:pt idx="5">
                  <c:v>14P</c:v>
                </c:pt>
                <c:pt idx="6">
                  <c:v>14O</c:v>
                </c:pt>
                <c:pt idx="7">
                  <c:v>15P</c:v>
                </c:pt>
                <c:pt idx="8">
                  <c:v>15O</c:v>
                </c:pt>
                <c:pt idx="9">
                  <c:v>16P</c:v>
                </c:pt>
                <c:pt idx="10">
                  <c:v>16O</c:v>
                </c:pt>
              </c:strCache>
            </c:strRef>
          </c:cat>
          <c:val>
            <c:numRef>
              <c:f>'ET 12 TRIM 11-20'!$V$17:$AF$17</c:f>
              <c:numCache>
                <c:formatCode>0%</c:formatCode>
                <c:ptCount val="11"/>
                <c:pt idx="0">
                  <c:v>0.3</c:v>
                </c:pt>
                <c:pt idx="1">
                  <c:v>0.42307692307692307</c:v>
                </c:pt>
                <c:pt idx="2">
                  <c:v>0.23076923076923078</c:v>
                </c:pt>
                <c:pt idx="3">
                  <c:v>0.21052631578947367</c:v>
                </c:pt>
                <c:pt idx="4">
                  <c:v>0.30555555555555558</c:v>
                </c:pt>
                <c:pt idx="5">
                  <c:v>0.1</c:v>
                </c:pt>
                <c:pt idx="6">
                  <c:v>0.06</c:v>
                </c:pt>
                <c:pt idx="7">
                  <c:v>0</c:v>
                </c:pt>
                <c:pt idx="8">
                  <c:v>0.02</c:v>
                </c:pt>
                <c:pt idx="9">
                  <c:v>0.06</c:v>
                </c:pt>
                <c:pt idx="10">
                  <c:v>0</c:v>
                </c:pt>
              </c:numCache>
            </c:numRef>
          </c:val>
          <c:extLst>
            <c:ext xmlns:c16="http://schemas.microsoft.com/office/drawing/2014/chart" uri="{C3380CC4-5D6E-409C-BE32-E72D297353CC}">
              <c16:uniqueId val="{00000002-4AEF-43BB-90FE-0AB65FD11BDD}"/>
            </c:ext>
          </c:extLst>
        </c:ser>
        <c:ser>
          <c:idx val="3"/>
          <c:order val="3"/>
          <c:tx>
            <c:strRef>
              <c:f>'ET 12 TRIM 11-20'!$U$18</c:f>
              <c:strCache>
                <c:ptCount val="1"/>
                <c:pt idx="0">
                  <c:v>ACD</c:v>
                </c:pt>
              </c:strCache>
            </c:strRef>
          </c:tx>
          <c:spPr>
            <a:solidFill>
              <a:schemeClr val="accent4"/>
            </a:solidFill>
            <a:ln w="25400">
              <a:noFill/>
            </a:ln>
            <a:effectLst/>
          </c:spPr>
          <c:invertIfNegative val="0"/>
          <c:cat>
            <c:strRef>
              <c:f>'ET 12 TRIM 11-20'!$V$14:$AF$14</c:f>
              <c:strCache>
                <c:ptCount val="11"/>
                <c:pt idx="0">
                  <c:v>11P</c:v>
                </c:pt>
                <c:pt idx="1">
                  <c:v>11O</c:v>
                </c:pt>
                <c:pt idx="2">
                  <c:v>12O</c:v>
                </c:pt>
                <c:pt idx="3">
                  <c:v>13P</c:v>
                </c:pt>
                <c:pt idx="4">
                  <c:v>13O</c:v>
                </c:pt>
                <c:pt idx="5">
                  <c:v>14P</c:v>
                </c:pt>
                <c:pt idx="6">
                  <c:v>14O</c:v>
                </c:pt>
                <c:pt idx="7">
                  <c:v>15P</c:v>
                </c:pt>
                <c:pt idx="8">
                  <c:v>15O</c:v>
                </c:pt>
                <c:pt idx="9">
                  <c:v>16P</c:v>
                </c:pt>
                <c:pt idx="10">
                  <c:v>16O</c:v>
                </c:pt>
              </c:strCache>
            </c:strRef>
          </c:cat>
          <c:val>
            <c:numRef>
              <c:f>'ET 12 TRIM 11-20'!$V$18:$AF$18</c:f>
              <c:numCache>
                <c:formatCode>General</c:formatCode>
                <c:ptCount val="11"/>
                <c:pt idx="5" formatCode="0%">
                  <c:v>0</c:v>
                </c:pt>
                <c:pt idx="6" formatCode="0%">
                  <c:v>0.11</c:v>
                </c:pt>
                <c:pt idx="7" formatCode="0%">
                  <c:v>0</c:v>
                </c:pt>
                <c:pt idx="8" formatCode="0%">
                  <c:v>0.39</c:v>
                </c:pt>
                <c:pt idx="9" formatCode="0%">
                  <c:v>0</c:v>
                </c:pt>
                <c:pt idx="10" formatCode="0%">
                  <c:v>0.44</c:v>
                </c:pt>
              </c:numCache>
            </c:numRef>
          </c:val>
          <c:extLst>
            <c:ext xmlns:c16="http://schemas.microsoft.com/office/drawing/2014/chart" uri="{C3380CC4-5D6E-409C-BE32-E72D297353CC}">
              <c16:uniqueId val="{00000003-4AEF-43BB-90FE-0AB65FD11BDD}"/>
            </c:ext>
          </c:extLst>
        </c:ser>
        <c:dLbls>
          <c:showLegendKey val="0"/>
          <c:showVal val="0"/>
          <c:showCatName val="0"/>
          <c:showSerName val="0"/>
          <c:showPercent val="0"/>
          <c:showBubbleSize val="0"/>
        </c:dLbls>
        <c:gapWidth val="150"/>
        <c:axId val="466972832"/>
        <c:axId val="466967936"/>
      </c:barChart>
      <c:catAx>
        <c:axId val="4669728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66967936"/>
        <c:crosses val="autoZero"/>
        <c:auto val="1"/>
        <c:lblAlgn val="ctr"/>
        <c:lblOffset val="100"/>
        <c:noMultiLvlLbl val="0"/>
      </c:catAx>
      <c:valAx>
        <c:axId val="466967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66972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Titulación Acumulada </a:t>
            </a:r>
          </a:p>
          <a:p>
            <a:pPr>
              <a:defRPr/>
            </a:pPr>
            <a:r>
              <a:rPr lang="es-MX"/>
              <a:t>(Total: 115 mujeres y 67</a:t>
            </a:r>
            <a:r>
              <a:rPr lang="es-MX" baseline="0"/>
              <a:t> </a:t>
            </a:r>
            <a:r>
              <a:rPr lang="es-MX"/>
              <a:t>hombres)</a:t>
            </a:r>
          </a:p>
        </c:rich>
      </c:tx>
      <c:layout>
        <c:manualLayout>
          <c:xMode val="edge"/>
          <c:yMode val="edge"/>
          <c:x val="0.23343744531933508"/>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stacked"/>
        <c:varyColors val="0"/>
        <c:ser>
          <c:idx val="0"/>
          <c:order val="0"/>
          <c:tx>
            <c:strRef>
              <c:f>Titulación!$AC$5</c:f>
              <c:strCache>
                <c:ptCount val="1"/>
                <c:pt idx="0">
                  <c:v>Fem</c:v>
                </c:pt>
              </c:strCache>
            </c:strRef>
          </c:tx>
          <c:spPr>
            <a:solidFill>
              <a:srgbClr val="9B2195"/>
            </a:solidFill>
            <a:ln>
              <a:noFill/>
            </a:ln>
            <a:effectLst/>
            <a:sp3d/>
          </c:spPr>
          <c:invertIfNegative val="0"/>
          <c:cat>
            <c:strRef>
              <c:extLst>
                <c:ext xmlns:c15="http://schemas.microsoft.com/office/drawing/2012/chart" uri="{02D57815-91ED-43cb-92C2-25804820EDAC}">
                  <c15:fullRef>
                    <c15:sqref>Titulación!$R$6:$R$13</c15:sqref>
                  </c15:fullRef>
                </c:ext>
              </c:extLst>
              <c:f>(Titulación!$R$6,Titulación!$R$9,Titulación!$R$12:$R$13)</c:f>
              <c:strCache>
                <c:ptCount val="4"/>
                <c:pt idx="0">
                  <c:v>IRH</c:v>
                </c:pt>
                <c:pt idx="1">
                  <c:v>BA</c:v>
                </c:pt>
                <c:pt idx="2">
                  <c:v>PP</c:v>
                </c:pt>
                <c:pt idx="3">
                  <c:v>ACD</c:v>
                </c:pt>
              </c:strCache>
            </c:strRef>
          </c:cat>
          <c:val>
            <c:numRef>
              <c:extLst>
                <c:ext xmlns:c15="http://schemas.microsoft.com/office/drawing/2012/chart" uri="{02D57815-91ED-43cb-92C2-25804820EDAC}">
                  <c15:fullRef>
                    <c15:sqref>Titulación!$AC$6:$AC$13</c15:sqref>
                  </c15:fullRef>
                </c:ext>
              </c:extLst>
              <c:f>(Titulación!$AC$6,Titulación!$AC$9,Titulación!$AC$12:$AC$13)</c:f>
              <c:numCache>
                <c:formatCode>General</c:formatCode>
                <c:ptCount val="4"/>
                <c:pt idx="0">
                  <c:v>20</c:v>
                </c:pt>
                <c:pt idx="1">
                  <c:v>47</c:v>
                </c:pt>
                <c:pt idx="2">
                  <c:v>44</c:v>
                </c:pt>
                <c:pt idx="3">
                  <c:v>4</c:v>
                </c:pt>
              </c:numCache>
            </c:numRef>
          </c:val>
          <c:extLst>
            <c:ext xmlns:c16="http://schemas.microsoft.com/office/drawing/2014/chart" uri="{C3380CC4-5D6E-409C-BE32-E72D297353CC}">
              <c16:uniqueId val="{00000000-BA95-41D4-9171-8707787585A5}"/>
            </c:ext>
          </c:extLst>
        </c:ser>
        <c:ser>
          <c:idx val="1"/>
          <c:order val="1"/>
          <c:tx>
            <c:strRef>
              <c:f>Titulación!$AD$5</c:f>
              <c:strCache>
                <c:ptCount val="1"/>
                <c:pt idx="0">
                  <c:v>Masc</c:v>
                </c:pt>
              </c:strCache>
            </c:strRef>
          </c:tx>
          <c:spPr>
            <a:solidFill>
              <a:srgbClr val="E27ADD"/>
            </a:solidFill>
            <a:ln>
              <a:noFill/>
            </a:ln>
            <a:effectLst/>
            <a:sp3d/>
          </c:spPr>
          <c:invertIfNegative val="0"/>
          <c:cat>
            <c:strRef>
              <c:extLst>
                <c:ext xmlns:c15="http://schemas.microsoft.com/office/drawing/2012/chart" uri="{02D57815-91ED-43cb-92C2-25804820EDAC}">
                  <c15:fullRef>
                    <c15:sqref>Titulación!$R$6:$R$13</c15:sqref>
                  </c15:fullRef>
                </c:ext>
              </c:extLst>
              <c:f>(Titulación!$R$6,Titulación!$R$9,Titulación!$R$12:$R$13)</c:f>
              <c:strCache>
                <c:ptCount val="4"/>
                <c:pt idx="0">
                  <c:v>IRH</c:v>
                </c:pt>
                <c:pt idx="1">
                  <c:v>BA</c:v>
                </c:pt>
                <c:pt idx="2">
                  <c:v>PP</c:v>
                </c:pt>
                <c:pt idx="3">
                  <c:v>ACD</c:v>
                </c:pt>
              </c:strCache>
            </c:strRef>
          </c:cat>
          <c:val>
            <c:numRef>
              <c:extLst>
                <c:ext xmlns:c15="http://schemas.microsoft.com/office/drawing/2012/chart" uri="{02D57815-91ED-43cb-92C2-25804820EDAC}">
                  <c15:fullRef>
                    <c15:sqref>Titulación!$AD$6:$AD$13</c15:sqref>
                  </c15:fullRef>
                </c:ext>
              </c:extLst>
              <c:f>(Titulación!$AD$6,Titulación!$AD$9,Titulación!$AD$12:$AD$13)</c:f>
              <c:numCache>
                <c:formatCode>General</c:formatCode>
                <c:ptCount val="4"/>
                <c:pt idx="0">
                  <c:v>21</c:v>
                </c:pt>
                <c:pt idx="1">
                  <c:v>20</c:v>
                </c:pt>
                <c:pt idx="2">
                  <c:v>23</c:v>
                </c:pt>
                <c:pt idx="3">
                  <c:v>3</c:v>
                </c:pt>
              </c:numCache>
            </c:numRef>
          </c:val>
          <c:extLst>
            <c:ext xmlns:c16="http://schemas.microsoft.com/office/drawing/2014/chart" uri="{C3380CC4-5D6E-409C-BE32-E72D297353CC}">
              <c16:uniqueId val="{00000001-BA95-41D4-9171-8707787585A5}"/>
            </c:ext>
          </c:extLst>
        </c:ser>
        <c:dLbls>
          <c:showLegendKey val="0"/>
          <c:showVal val="0"/>
          <c:showCatName val="0"/>
          <c:showSerName val="0"/>
          <c:showPercent val="0"/>
          <c:showBubbleSize val="0"/>
        </c:dLbls>
        <c:gapWidth val="150"/>
        <c:shape val="cylinder"/>
        <c:axId val="-1366313856"/>
        <c:axId val="-1366322560"/>
        <c:axId val="0"/>
      </c:bar3DChart>
      <c:catAx>
        <c:axId val="-13663138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66322560"/>
        <c:crosses val="autoZero"/>
        <c:auto val="1"/>
        <c:lblAlgn val="ctr"/>
        <c:lblOffset val="100"/>
        <c:noMultiLvlLbl val="0"/>
      </c:catAx>
      <c:valAx>
        <c:axId val="-1366322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66313856"/>
        <c:crosses val="autoZero"/>
        <c:crossBetween val="between"/>
      </c:valAx>
      <c:spPr>
        <a:noFill/>
        <a:ln>
          <a:noFill/>
        </a:ln>
        <a:effectLst/>
      </c:spPr>
    </c:plotArea>
    <c:legend>
      <c:legendPos val="b"/>
      <c:layout>
        <c:manualLayout>
          <c:xMode val="edge"/>
          <c:yMode val="edge"/>
          <c:x val="0.34249387576552925"/>
          <c:y val="0.16896507728200647"/>
          <c:w val="0.32729907184314894"/>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s-MX"/>
              <a:t>Titulación Acumulada / Egreso Acumulado</a:t>
            </a:r>
          </a:p>
        </c:rich>
      </c:tx>
      <c:layout>
        <c:manualLayout>
          <c:xMode val="edge"/>
          <c:yMode val="edge"/>
          <c:x val="0.22712834397277629"/>
          <c:y val="0"/>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759405074365702E-2"/>
          <c:y val="0.2475696267133275"/>
          <c:w val="0.8866850393700787"/>
          <c:h val="0.57224336541265675"/>
        </c:manualLayout>
      </c:layout>
      <c:bar3DChart>
        <c:barDir val="col"/>
        <c:grouping val="clustered"/>
        <c:varyColors val="0"/>
        <c:ser>
          <c:idx val="0"/>
          <c:order val="0"/>
          <c:tx>
            <c:strRef>
              <c:f>Titulación!$AO$5</c:f>
              <c:strCache>
                <c:ptCount val="1"/>
                <c:pt idx="0">
                  <c:v>Fem</c:v>
                </c:pt>
              </c:strCache>
            </c:strRef>
          </c:tx>
          <c:spPr>
            <a:solidFill>
              <a:srgbClr val="9B2195"/>
            </a:solidFill>
            <a:ln>
              <a:noFill/>
            </a:ln>
            <a:effectLst/>
            <a:sp3d/>
          </c:spPr>
          <c:invertIfNegative val="0"/>
          <c:cat>
            <c:strRef>
              <c:extLst>
                <c:ext xmlns:c15="http://schemas.microsoft.com/office/drawing/2012/chart" uri="{02D57815-91ED-43cb-92C2-25804820EDAC}">
                  <c15:fullRef>
                    <c15:sqref>Titulación!$R$6:$R$13</c15:sqref>
                  </c15:fullRef>
                </c:ext>
              </c:extLst>
              <c:f>(Titulación!$R$6,Titulación!$R$9,Titulación!$R$12:$R$13)</c:f>
              <c:strCache>
                <c:ptCount val="4"/>
                <c:pt idx="0">
                  <c:v>IRH</c:v>
                </c:pt>
                <c:pt idx="1">
                  <c:v>BA</c:v>
                </c:pt>
                <c:pt idx="2">
                  <c:v>PP</c:v>
                </c:pt>
                <c:pt idx="3">
                  <c:v>ACD</c:v>
                </c:pt>
              </c:strCache>
            </c:strRef>
          </c:cat>
          <c:val>
            <c:numRef>
              <c:extLst>
                <c:ext xmlns:c15="http://schemas.microsoft.com/office/drawing/2012/chart" uri="{02D57815-91ED-43cb-92C2-25804820EDAC}">
                  <c15:fullRef>
                    <c15:sqref>Titulación!$AO$6:$AO$13</c15:sqref>
                  </c15:fullRef>
                </c:ext>
              </c:extLst>
              <c:f>(Titulación!$AO$6,Titulación!$AO$9,Titulación!$AO$12:$AO$13)</c:f>
              <c:numCache>
                <c:formatCode>0%</c:formatCode>
                <c:ptCount val="4"/>
                <c:pt idx="0">
                  <c:v>0.5714285714285714</c:v>
                </c:pt>
                <c:pt idx="1">
                  <c:v>0.61842105263157898</c:v>
                </c:pt>
                <c:pt idx="2">
                  <c:v>0.55000000000000004</c:v>
                </c:pt>
                <c:pt idx="3">
                  <c:v>0.21052631578947367</c:v>
                </c:pt>
              </c:numCache>
            </c:numRef>
          </c:val>
          <c:shape val="cylinder"/>
          <c:extLst>
            <c:ext xmlns:c16="http://schemas.microsoft.com/office/drawing/2014/chart" uri="{C3380CC4-5D6E-409C-BE32-E72D297353CC}">
              <c16:uniqueId val="{00000000-3E31-4C1D-8045-64A2967224BC}"/>
            </c:ext>
          </c:extLst>
        </c:ser>
        <c:ser>
          <c:idx val="1"/>
          <c:order val="1"/>
          <c:tx>
            <c:strRef>
              <c:f>Titulación!$AP$5</c:f>
              <c:strCache>
                <c:ptCount val="1"/>
                <c:pt idx="0">
                  <c:v>Masc</c:v>
                </c:pt>
              </c:strCache>
            </c:strRef>
          </c:tx>
          <c:spPr>
            <a:solidFill>
              <a:srgbClr val="E27ADD"/>
            </a:solidFill>
            <a:ln>
              <a:noFill/>
            </a:ln>
            <a:effectLst/>
            <a:sp3d/>
          </c:spPr>
          <c:invertIfNegative val="0"/>
          <c:cat>
            <c:strRef>
              <c:extLst>
                <c:ext xmlns:c15="http://schemas.microsoft.com/office/drawing/2012/chart" uri="{02D57815-91ED-43cb-92C2-25804820EDAC}">
                  <c15:fullRef>
                    <c15:sqref>Titulación!$R$6:$R$13</c15:sqref>
                  </c15:fullRef>
                </c:ext>
              </c:extLst>
              <c:f>(Titulación!$R$6,Titulación!$R$9,Titulación!$R$12:$R$13)</c:f>
              <c:strCache>
                <c:ptCount val="4"/>
                <c:pt idx="0">
                  <c:v>IRH</c:v>
                </c:pt>
                <c:pt idx="1">
                  <c:v>BA</c:v>
                </c:pt>
                <c:pt idx="2">
                  <c:v>PP</c:v>
                </c:pt>
                <c:pt idx="3">
                  <c:v>ACD</c:v>
                </c:pt>
              </c:strCache>
            </c:strRef>
          </c:cat>
          <c:val>
            <c:numRef>
              <c:extLst>
                <c:ext xmlns:c15="http://schemas.microsoft.com/office/drawing/2012/chart" uri="{02D57815-91ED-43cb-92C2-25804820EDAC}">
                  <c15:fullRef>
                    <c15:sqref>Titulación!$AP$6:$AP$13</c15:sqref>
                  </c15:fullRef>
                </c:ext>
              </c:extLst>
              <c:f>(Titulación!$AP$6,Titulación!$AP$9,Titulación!$AP$12:$AP$13)</c:f>
              <c:numCache>
                <c:formatCode>0%</c:formatCode>
                <c:ptCount val="4"/>
                <c:pt idx="0">
                  <c:v>0.42</c:v>
                </c:pt>
                <c:pt idx="1">
                  <c:v>0.58823529411764708</c:v>
                </c:pt>
                <c:pt idx="2">
                  <c:v>0.51111111111111107</c:v>
                </c:pt>
                <c:pt idx="3">
                  <c:v>0.15</c:v>
                </c:pt>
              </c:numCache>
            </c:numRef>
          </c:val>
          <c:shape val="cylinder"/>
          <c:extLst>
            <c:ext xmlns:c16="http://schemas.microsoft.com/office/drawing/2014/chart" uri="{C3380CC4-5D6E-409C-BE32-E72D297353CC}">
              <c16:uniqueId val="{00000001-3E31-4C1D-8045-64A2967224BC}"/>
            </c:ext>
          </c:extLst>
        </c:ser>
        <c:dLbls>
          <c:showLegendKey val="0"/>
          <c:showVal val="0"/>
          <c:showCatName val="0"/>
          <c:showSerName val="0"/>
          <c:showPercent val="0"/>
          <c:showBubbleSize val="0"/>
        </c:dLbls>
        <c:gapWidth val="150"/>
        <c:shape val="box"/>
        <c:axId val="-1366313312"/>
        <c:axId val="-1366319840"/>
        <c:axId val="0"/>
      </c:bar3DChart>
      <c:catAx>
        <c:axId val="-13663133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66319840"/>
        <c:crosses val="autoZero"/>
        <c:auto val="1"/>
        <c:lblAlgn val="ctr"/>
        <c:lblOffset val="100"/>
        <c:noMultiLvlLbl val="0"/>
      </c:catAx>
      <c:valAx>
        <c:axId val="-1366319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crossAx val="-1366313312"/>
        <c:crosses val="autoZero"/>
        <c:crossBetween val="between"/>
      </c:valAx>
      <c:spPr>
        <a:noFill/>
        <a:ln>
          <a:noFill/>
        </a:ln>
        <a:effectLst/>
      </c:spPr>
    </c:plotArea>
    <c:legend>
      <c:legendPos val="b"/>
      <c:layout>
        <c:manualLayout>
          <c:xMode val="edge"/>
          <c:yMode val="edge"/>
          <c:x val="0.34249387576552925"/>
          <c:y val="0.16896507728200647"/>
          <c:w val="0.32729907184314894"/>
          <c:h val="8.9878338737069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chemeClr val="tx1"/>
          </a:solidFill>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es-MX" sz="1200" b="1"/>
              <a:t>Programas</a:t>
            </a:r>
            <a:r>
              <a:rPr lang="es-MX" sz="1200" b="1" baseline="0"/>
              <a:t> y proyectos de Servicio Social, vigentes al 31 de diciembre</a:t>
            </a:r>
            <a:endParaRPr lang="es-MX" sz="1200" b="1"/>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'Proy Serv Social '!$V$5</c:f>
              <c:strCache>
                <c:ptCount val="1"/>
                <c:pt idx="0">
                  <c:v>CONSEJO ACADÉMICO
(PROGRAMAS)</c:v>
                </c:pt>
              </c:strCache>
            </c:strRef>
          </c:tx>
          <c:spPr>
            <a:solidFill>
              <a:sysClr val="window" lastClr="FFFFFF">
                <a:lumMod val="75000"/>
              </a:sysClr>
            </a:solidFill>
            <a:ln>
              <a:noFill/>
            </a:ln>
            <a:effectLst/>
            <a:sp3d/>
          </c:spPr>
          <c:invertIfNegative val="0"/>
          <c:cat>
            <c:numRef>
              <c:f>'Proy Serv Social '!$W$4:$AE$4</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'Proy Serv Social '!$W$5:$AE$5</c:f>
              <c:numCache>
                <c:formatCode>General</c:formatCode>
                <c:ptCount val="9"/>
                <c:pt idx="0">
                  <c:v>0</c:v>
                </c:pt>
                <c:pt idx="1">
                  <c:v>0</c:v>
                </c:pt>
                <c:pt idx="2">
                  <c:v>0</c:v>
                </c:pt>
                <c:pt idx="3">
                  <c:v>1</c:v>
                </c:pt>
                <c:pt idx="4">
                  <c:v>4</c:v>
                </c:pt>
                <c:pt idx="5">
                  <c:v>5</c:v>
                </c:pt>
                <c:pt idx="6">
                  <c:v>6</c:v>
                </c:pt>
                <c:pt idx="7">
                  <c:v>3</c:v>
                </c:pt>
                <c:pt idx="8">
                  <c:v>4</c:v>
                </c:pt>
              </c:numCache>
            </c:numRef>
          </c:val>
          <c:shape val="cylinder"/>
          <c:extLst>
            <c:ext xmlns:c16="http://schemas.microsoft.com/office/drawing/2014/chart" uri="{C3380CC4-5D6E-409C-BE32-E72D297353CC}">
              <c16:uniqueId val="{00000000-3F62-4B40-AB94-1424179C5B67}"/>
            </c:ext>
          </c:extLst>
        </c:ser>
        <c:ser>
          <c:idx val="1"/>
          <c:order val="1"/>
          <c:tx>
            <c:strRef>
              <c:f>'Proy Serv Social '!$V$6</c:f>
              <c:strCache>
                <c:ptCount val="1"/>
                <c:pt idx="0">
                  <c:v>DIVISIÓN DE CIENCIAS BÁSICAS E INGENIERÍA</c:v>
                </c:pt>
              </c:strCache>
            </c:strRef>
          </c:tx>
          <c:spPr>
            <a:solidFill>
              <a:srgbClr val="1F497D">
                <a:lumMod val="60000"/>
                <a:lumOff val="40000"/>
              </a:srgbClr>
            </a:solidFill>
            <a:ln>
              <a:noFill/>
            </a:ln>
            <a:effectLst/>
            <a:sp3d/>
          </c:spPr>
          <c:invertIfNegative val="0"/>
          <c:cat>
            <c:numRef>
              <c:f>'Proy Serv Social '!$W$4:$AE$4</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'Proy Serv Social '!$W$6:$AE$6</c:f>
              <c:numCache>
                <c:formatCode>General</c:formatCode>
                <c:ptCount val="9"/>
                <c:pt idx="0">
                  <c:v>0</c:v>
                </c:pt>
                <c:pt idx="1">
                  <c:v>3</c:v>
                </c:pt>
                <c:pt idx="2">
                  <c:v>5</c:v>
                </c:pt>
                <c:pt idx="3">
                  <c:v>10</c:v>
                </c:pt>
                <c:pt idx="4">
                  <c:v>10</c:v>
                </c:pt>
                <c:pt idx="5">
                  <c:v>10</c:v>
                </c:pt>
                <c:pt idx="6">
                  <c:v>4</c:v>
                </c:pt>
                <c:pt idx="7">
                  <c:v>7</c:v>
                </c:pt>
                <c:pt idx="8">
                  <c:v>3</c:v>
                </c:pt>
              </c:numCache>
            </c:numRef>
          </c:val>
          <c:shape val="cylinder"/>
          <c:extLst>
            <c:ext xmlns:c16="http://schemas.microsoft.com/office/drawing/2014/chart" uri="{C3380CC4-5D6E-409C-BE32-E72D297353CC}">
              <c16:uniqueId val="{00000001-3F62-4B40-AB94-1424179C5B67}"/>
            </c:ext>
          </c:extLst>
        </c:ser>
        <c:ser>
          <c:idx val="2"/>
          <c:order val="2"/>
          <c:tx>
            <c:strRef>
              <c:f>'Proy Serv Social '!$V$7</c:f>
              <c:strCache>
                <c:ptCount val="1"/>
                <c:pt idx="0">
                  <c:v>DIVISIÓN DE CIENCIAS BIOLÓGICAS Y DE LA SALUD</c:v>
                </c:pt>
              </c:strCache>
            </c:strRef>
          </c:tx>
          <c:spPr>
            <a:solidFill>
              <a:srgbClr val="F79646">
                <a:lumMod val="75000"/>
              </a:srgbClr>
            </a:solidFill>
            <a:ln>
              <a:noFill/>
            </a:ln>
            <a:effectLst/>
            <a:sp3d/>
          </c:spPr>
          <c:invertIfNegative val="0"/>
          <c:cat>
            <c:numRef>
              <c:f>'Proy Serv Social '!$W$4:$AE$4</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'Proy Serv Social '!$W$7:$AE$7</c:f>
              <c:numCache>
                <c:formatCode>General</c:formatCode>
                <c:ptCount val="9"/>
                <c:pt idx="0">
                  <c:v>0</c:v>
                </c:pt>
                <c:pt idx="1">
                  <c:v>0</c:v>
                </c:pt>
                <c:pt idx="2">
                  <c:v>16</c:v>
                </c:pt>
                <c:pt idx="3">
                  <c:v>26</c:v>
                </c:pt>
                <c:pt idx="4">
                  <c:v>18</c:v>
                </c:pt>
                <c:pt idx="5">
                  <c:v>22</c:v>
                </c:pt>
                <c:pt idx="6">
                  <c:v>18</c:v>
                </c:pt>
                <c:pt idx="7">
                  <c:v>14</c:v>
                </c:pt>
                <c:pt idx="8">
                  <c:v>14</c:v>
                </c:pt>
              </c:numCache>
            </c:numRef>
          </c:val>
          <c:shape val="cylinder"/>
          <c:extLst>
            <c:ext xmlns:c16="http://schemas.microsoft.com/office/drawing/2014/chart" uri="{C3380CC4-5D6E-409C-BE32-E72D297353CC}">
              <c16:uniqueId val="{00000002-3F62-4B40-AB94-1424179C5B67}"/>
            </c:ext>
          </c:extLst>
        </c:ser>
        <c:ser>
          <c:idx val="3"/>
          <c:order val="3"/>
          <c:tx>
            <c:strRef>
              <c:f>'Proy Serv Social '!$V$8</c:f>
              <c:strCache>
                <c:ptCount val="1"/>
                <c:pt idx="0">
                  <c:v>DIVISIÓN DE CIENCIAS SOCIALES Y HUMANIDADES</c:v>
                </c:pt>
              </c:strCache>
            </c:strRef>
          </c:tx>
          <c:spPr>
            <a:solidFill>
              <a:srgbClr val="9BBB59">
                <a:lumMod val="75000"/>
              </a:srgbClr>
            </a:solidFill>
            <a:ln>
              <a:noFill/>
            </a:ln>
            <a:effectLst/>
            <a:sp3d/>
          </c:spPr>
          <c:invertIfNegative val="0"/>
          <c:cat>
            <c:numRef>
              <c:f>'Proy Serv Social '!$W$4:$AE$4</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'Proy Serv Social '!$W$8:$AE$8</c:f>
              <c:numCache>
                <c:formatCode>General</c:formatCode>
                <c:ptCount val="9"/>
                <c:pt idx="0">
                  <c:v>0</c:v>
                </c:pt>
                <c:pt idx="1">
                  <c:v>3</c:v>
                </c:pt>
                <c:pt idx="2">
                  <c:v>3</c:v>
                </c:pt>
                <c:pt idx="3">
                  <c:v>16</c:v>
                </c:pt>
                <c:pt idx="4">
                  <c:v>26</c:v>
                </c:pt>
                <c:pt idx="5">
                  <c:v>22</c:v>
                </c:pt>
                <c:pt idx="6">
                  <c:v>17</c:v>
                </c:pt>
                <c:pt idx="7">
                  <c:v>18</c:v>
                </c:pt>
                <c:pt idx="8">
                  <c:v>27</c:v>
                </c:pt>
              </c:numCache>
            </c:numRef>
          </c:val>
          <c:shape val="cylinder"/>
          <c:extLst>
            <c:ext xmlns:c16="http://schemas.microsoft.com/office/drawing/2014/chart" uri="{C3380CC4-5D6E-409C-BE32-E72D297353CC}">
              <c16:uniqueId val="{00000003-3F62-4B40-AB94-1424179C5B67}"/>
            </c:ext>
          </c:extLst>
        </c:ser>
        <c:dLbls>
          <c:showLegendKey val="0"/>
          <c:showVal val="0"/>
          <c:showCatName val="0"/>
          <c:showSerName val="0"/>
          <c:showPercent val="0"/>
          <c:showBubbleSize val="0"/>
        </c:dLbls>
        <c:gapWidth val="219"/>
        <c:shape val="box"/>
        <c:axId val="-1366312768"/>
        <c:axId val="-1366310048"/>
        <c:axId val="0"/>
      </c:bar3DChart>
      <c:catAx>
        <c:axId val="-1366312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0048"/>
        <c:crosses val="autoZero"/>
        <c:auto val="1"/>
        <c:lblAlgn val="ctr"/>
        <c:lblOffset val="100"/>
        <c:noMultiLvlLbl val="0"/>
      </c:catAx>
      <c:valAx>
        <c:axId val="-1366310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MX"/>
          </a:p>
        </c:txPr>
        <c:crossAx val="-1366312768"/>
        <c:crosses val="autoZero"/>
        <c:crossBetween val="between"/>
      </c:valAx>
      <c:spPr>
        <a:noFill/>
        <a:ln>
          <a:noFill/>
        </a:ln>
        <a:effectLst/>
      </c:spPr>
    </c:plotArea>
    <c:legend>
      <c:legendPos val="b"/>
      <c:layout>
        <c:manualLayout>
          <c:xMode val="edge"/>
          <c:yMode val="edge"/>
          <c:x val="2.3740399014540357E-2"/>
          <c:y val="0.78773803994426383"/>
          <c:w val="0.94024926332061254"/>
          <c:h val="0.1882018134782919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s-MX"/>
              <a:t>Plazas UAM-Lerma por División</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s-MX"/>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'Plazas Div x Depto'!$A$5</c:f>
              <c:strCache>
                <c:ptCount val="1"/>
                <c:pt idx="0">
                  <c:v>DCBI</c:v>
                </c:pt>
              </c:strCache>
            </c:strRef>
          </c:tx>
          <c:spPr>
            <a:solidFill>
              <a:srgbClr val="EEB0EB"/>
            </a:solidFill>
            <a:ln>
              <a:noFill/>
            </a:ln>
            <a:effectLst/>
            <a:sp3d/>
          </c:spPr>
          <c:invertIfNegative val="0"/>
          <c:cat>
            <c:numRef>
              <c:f>'Plazas Div x Depto'!$B$4:$L$4</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'Plazas Div x Depto'!$B$5:$L$5</c:f>
              <c:numCache>
                <c:formatCode>General</c:formatCode>
                <c:ptCount val="11"/>
                <c:pt idx="0">
                  <c:v>5</c:v>
                </c:pt>
                <c:pt idx="1">
                  <c:v>8</c:v>
                </c:pt>
                <c:pt idx="2">
                  <c:v>16</c:v>
                </c:pt>
                <c:pt idx="3">
                  <c:v>19</c:v>
                </c:pt>
                <c:pt idx="4">
                  <c:v>19</c:v>
                </c:pt>
                <c:pt idx="5">
                  <c:v>19</c:v>
                </c:pt>
                <c:pt idx="6">
                  <c:v>23</c:v>
                </c:pt>
                <c:pt idx="7">
                  <c:v>23</c:v>
                </c:pt>
                <c:pt idx="8">
                  <c:v>27</c:v>
                </c:pt>
                <c:pt idx="9">
                  <c:v>27</c:v>
                </c:pt>
                <c:pt idx="10">
                  <c:v>27</c:v>
                </c:pt>
              </c:numCache>
            </c:numRef>
          </c:val>
          <c:extLst>
            <c:ext xmlns:c16="http://schemas.microsoft.com/office/drawing/2014/chart" uri="{C3380CC4-5D6E-409C-BE32-E72D297353CC}">
              <c16:uniqueId val="{00000000-BC89-4566-BE9D-8FEDBC90414B}"/>
            </c:ext>
          </c:extLst>
        </c:ser>
        <c:ser>
          <c:idx val="1"/>
          <c:order val="1"/>
          <c:tx>
            <c:strRef>
              <c:f>'Plazas Div x Depto'!$A$6</c:f>
              <c:strCache>
                <c:ptCount val="1"/>
                <c:pt idx="0">
                  <c:v>DCBS</c:v>
                </c:pt>
              </c:strCache>
            </c:strRef>
          </c:tx>
          <c:spPr>
            <a:solidFill>
              <a:srgbClr val="CC00FF"/>
            </a:solidFill>
            <a:ln>
              <a:noFill/>
            </a:ln>
            <a:effectLst/>
            <a:sp3d/>
          </c:spPr>
          <c:invertIfNegative val="0"/>
          <c:cat>
            <c:numRef>
              <c:f>'Plazas Div x Depto'!$B$4:$L$4</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'Plazas Div x Depto'!$B$6:$L$6</c:f>
              <c:numCache>
                <c:formatCode>General</c:formatCode>
                <c:ptCount val="11"/>
                <c:pt idx="0">
                  <c:v>7</c:v>
                </c:pt>
                <c:pt idx="1">
                  <c:v>10</c:v>
                </c:pt>
                <c:pt idx="2">
                  <c:v>18</c:v>
                </c:pt>
                <c:pt idx="3">
                  <c:v>21</c:v>
                </c:pt>
                <c:pt idx="4">
                  <c:v>21</c:v>
                </c:pt>
                <c:pt idx="5">
                  <c:v>20</c:v>
                </c:pt>
                <c:pt idx="6">
                  <c:v>22</c:v>
                </c:pt>
                <c:pt idx="7">
                  <c:v>22</c:v>
                </c:pt>
                <c:pt idx="8">
                  <c:v>22</c:v>
                </c:pt>
                <c:pt idx="9">
                  <c:v>27</c:v>
                </c:pt>
                <c:pt idx="10">
                  <c:v>27</c:v>
                </c:pt>
              </c:numCache>
            </c:numRef>
          </c:val>
          <c:extLst>
            <c:ext xmlns:c16="http://schemas.microsoft.com/office/drawing/2014/chart" uri="{C3380CC4-5D6E-409C-BE32-E72D297353CC}">
              <c16:uniqueId val="{00000001-BC89-4566-BE9D-8FEDBC90414B}"/>
            </c:ext>
          </c:extLst>
        </c:ser>
        <c:ser>
          <c:idx val="2"/>
          <c:order val="2"/>
          <c:tx>
            <c:strRef>
              <c:f>'Plazas Div x Depto'!$A$7</c:f>
              <c:strCache>
                <c:ptCount val="1"/>
                <c:pt idx="0">
                  <c:v>DCSH</c:v>
                </c:pt>
              </c:strCache>
            </c:strRef>
          </c:tx>
          <c:spPr>
            <a:solidFill>
              <a:srgbClr val="660066"/>
            </a:solidFill>
            <a:ln>
              <a:noFill/>
            </a:ln>
            <a:effectLst/>
            <a:sp3d/>
          </c:spPr>
          <c:invertIfNegative val="0"/>
          <c:cat>
            <c:numRef>
              <c:f>'Plazas Div x Depto'!$B$4:$L$4</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'Plazas Div x Depto'!$B$7:$L$7</c:f>
              <c:numCache>
                <c:formatCode>General</c:formatCode>
                <c:ptCount val="11"/>
                <c:pt idx="0">
                  <c:v>5</c:v>
                </c:pt>
                <c:pt idx="1">
                  <c:v>8</c:v>
                </c:pt>
                <c:pt idx="2">
                  <c:v>16</c:v>
                </c:pt>
                <c:pt idx="3">
                  <c:v>25</c:v>
                </c:pt>
                <c:pt idx="4">
                  <c:v>25</c:v>
                </c:pt>
                <c:pt idx="5">
                  <c:v>25</c:v>
                </c:pt>
                <c:pt idx="6">
                  <c:v>29</c:v>
                </c:pt>
                <c:pt idx="7">
                  <c:v>33</c:v>
                </c:pt>
                <c:pt idx="8">
                  <c:v>33</c:v>
                </c:pt>
                <c:pt idx="9">
                  <c:v>36</c:v>
                </c:pt>
                <c:pt idx="10">
                  <c:v>37</c:v>
                </c:pt>
              </c:numCache>
            </c:numRef>
          </c:val>
          <c:extLst>
            <c:ext xmlns:c16="http://schemas.microsoft.com/office/drawing/2014/chart" uri="{C3380CC4-5D6E-409C-BE32-E72D297353CC}">
              <c16:uniqueId val="{00000002-BC89-4566-BE9D-8FEDBC90414B}"/>
            </c:ext>
          </c:extLst>
        </c:ser>
        <c:dLbls>
          <c:showLegendKey val="0"/>
          <c:showVal val="0"/>
          <c:showCatName val="0"/>
          <c:showSerName val="0"/>
          <c:showPercent val="0"/>
          <c:showBubbleSize val="0"/>
        </c:dLbls>
        <c:gapWidth val="150"/>
        <c:shape val="cylinder"/>
        <c:axId val="-1366327456"/>
        <c:axId val="-1366300800"/>
        <c:axId val="0"/>
      </c:bar3DChart>
      <c:catAx>
        <c:axId val="-136632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366300800"/>
        <c:crosses val="autoZero"/>
        <c:auto val="1"/>
        <c:lblAlgn val="ctr"/>
        <c:lblOffset val="100"/>
        <c:noMultiLvlLbl val="0"/>
      </c:catAx>
      <c:valAx>
        <c:axId val="-1366300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crossAx val="-136632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205;ndice!A1"/><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49.xml"/><Relationship Id="rId13" Type="http://schemas.openxmlformats.org/officeDocument/2006/relationships/chart" Target="../charts/chart54.xml"/><Relationship Id="rId3" Type="http://schemas.openxmlformats.org/officeDocument/2006/relationships/chart" Target="../charts/chart44.xml"/><Relationship Id="rId7" Type="http://schemas.openxmlformats.org/officeDocument/2006/relationships/chart" Target="../charts/chart48.xml"/><Relationship Id="rId12" Type="http://schemas.openxmlformats.org/officeDocument/2006/relationships/chart" Target="../charts/chart53.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11" Type="http://schemas.openxmlformats.org/officeDocument/2006/relationships/chart" Target="../charts/chart52.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 Id="rId14" Type="http://schemas.openxmlformats.org/officeDocument/2006/relationships/chart" Target="../charts/chart5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10" Type="http://schemas.openxmlformats.org/officeDocument/2006/relationships/chart" Target="../charts/chart74.xml"/><Relationship Id="rId4" Type="http://schemas.openxmlformats.org/officeDocument/2006/relationships/chart" Target="../charts/chart68.xml"/><Relationship Id="rId9" Type="http://schemas.openxmlformats.org/officeDocument/2006/relationships/chart" Target="../charts/chart7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chart" Target="../charts/chart79.xml"/><Relationship Id="rId7" Type="http://schemas.openxmlformats.org/officeDocument/2006/relationships/chart" Target="../charts/chart83.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5" Type="http://schemas.openxmlformats.org/officeDocument/2006/relationships/chart" Target="../charts/chart81.xml"/><Relationship Id="rId10" Type="http://schemas.openxmlformats.org/officeDocument/2006/relationships/chart" Target="../charts/chart86.xml"/><Relationship Id="rId4" Type="http://schemas.openxmlformats.org/officeDocument/2006/relationships/chart" Target="../charts/chart80.xml"/><Relationship Id="rId9" Type="http://schemas.openxmlformats.org/officeDocument/2006/relationships/chart" Target="../charts/chart8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6" Type="http://schemas.openxmlformats.org/officeDocument/2006/relationships/chart" Target="../charts/chart93.xml"/><Relationship Id="rId5" Type="http://schemas.openxmlformats.org/officeDocument/2006/relationships/chart" Target="../charts/chart92.xml"/><Relationship Id="rId4" Type="http://schemas.openxmlformats.org/officeDocument/2006/relationships/chart" Target="../charts/chart9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s>
</file>

<file path=xl/drawings/_rels/drawing25.xml.rels><?xml version="1.0" encoding="UTF-8" standalone="yes"?>
<Relationships xmlns="http://schemas.openxmlformats.org/package/2006/relationships"><Relationship Id="rId1" Type="http://schemas.openxmlformats.org/officeDocument/2006/relationships/hyperlink" Target="#Indice!K5"/></Relationships>
</file>

<file path=xl/drawings/_rels/drawing26.xml.rels><?xml version="1.0" encoding="UTF-8" standalone="yes"?>
<Relationships xmlns="http://schemas.openxmlformats.org/package/2006/relationships"><Relationship Id="rId1" Type="http://schemas.openxmlformats.org/officeDocument/2006/relationships/hyperlink" Target="#Indice!K5"/></Relationships>
</file>

<file path=xl/drawings/_rels/drawing27.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 Id="rId4" Type="http://schemas.openxmlformats.org/officeDocument/2006/relationships/chart" Target="../charts/chart11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drawing1.xml><?xml version="1.0" encoding="utf-8"?>
<xdr:wsDr xmlns:xdr="http://schemas.openxmlformats.org/drawingml/2006/spreadsheetDrawing" xmlns:a="http://schemas.openxmlformats.org/drawingml/2006/main">
  <xdr:twoCellAnchor>
    <xdr:from>
      <xdr:col>6</xdr:col>
      <xdr:colOff>190499</xdr:colOff>
      <xdr:row>10</xdr:row>
      <xdr:rowOff>52070</xdr:rowOff>
    </xdr:from>
    <xdr:to>
      <xdr:col>11</xdr:col>
      <xdr:colOff>754380</xdr:colOff>
      <xdr:row>16</xdr:row>
      <xdr:rowOff>106680</xdr:rowOff>
    </xdr:to>
    <xdr:sp macro="" textlink="">
      <xdr:nvSpPr>
        <xdr:cNvPr id="4" name="Cuadro de texto 2">
          <a:extLst>
            <a:ext uri="{FF2B5EF4-FFF2-40B4-BE49-F238E27FC236}">
              <a16:creationId xmlns:a16="http://schemas.microsoft.com/office/drawing/2014/main" id="{00000000-0008-0000-0000-000004000000}"/>
            </a:ext>
          </a:extLst>
        </xdr:cNvPr>
        <xdr:cNvSpPr txBox="1">
          <a:spLocks noChangeArrowheads="1"/>
        </xdr:cNvSpPr>
      </xdr:nvSpPr>
      <xdr:spPr bwMode="auto">
        <a:xfrm>
          <a:off x="4899659" y="1728470"/>
          <a:ext cx="4488181" cy="1060450"/>
        </a:xfrm>
        <a:prstGeom prst="roundRect">
          <a:avLst/>
        </a:prstGeom>
        <a:noFill/>
        <a:ln>
          <a:noFill/>
          <a:headEnd/>
          <a:tailEn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2"/>
        </a:lnRef>
        <a:fillRef idx="1">
          <a:schemeClr val="lt1"/>
        </a:fillRef>
        <a:effectRef idx="0">
          <a:schemeClr val="accent2"/>
        </a:effectRef>
        <a:fontRef idx="minor">
          <a:schemeClr val="dk1"/>
        </a:fontRef>
      </xdr:style>
      <xdr:txBody>
        <a:bodyPr rot="0" vert="horz" wrap="square" lIns="91440" tIns="45720" rIns="91440" bIns="45720" anchor="t" anchorCtr="0">
          <a:noAutofit/>
        </a:bodyPr>
        <a:lstStyle/>
        <a:p>
          <a:pPr algn="r">
            <a:lnSpc>
              <a:spcPct val="120000"/>
            </a:lnSpc>
            <a:spcAft>
              <a:spcPts val="1000"/>
            </a:spcAft>
          </a:pPr>
          <a:r>
            <a:rPr lang="es-MX" sz="3200" b="1">
              <a:effectLst/>
              <a:ea typeface="Times New Roman" panose="02020603050405020304" pitchFamily="18" charset="0"/>
              <a:cs typeface="Times New Roman" panose="02020603050405020304" pitchFamily="18" charset="0"/>
            </a:rPr>
            <a:t>ANEXO </a:t>
          </a:r>
          <a:r>
            <a:rPr lang="es-MX" sz="3200" b="1" baseline="0">
              <a:effectLst/>
              <a:ea typeface="Times New Roman" panose="02020603050405020304" pitchFamily="18" charset="0"/>
              <a:cs typeface="Times New Roman" panose="02020603050405020304" pitchFamily="18" charset="0"/>
            </a:rPr>
            <a:t>ESTADÍSTICO </a:t>
          </a:r>
          <a:r>
            <a:rPr lang="es-MX" sz="3200" b="1">
              <a:effectLst/>
              <a:ea typeface="Times New Roman" panose="02020603050405020304" pitchFamily="18" charset="0"/>
              <a:cs typeface="Times New Roman" panose="02020603050405020304" pitchFamily="18" charset="0"/>
            </a:rPr>
            <a:t>2020</a:t>
          </a:r>
          <a:endParaRPr lang="es-MX" sz="3200">
            <a:effectLst/>
            <a:ea typeface="Times New Roman" panose="02020603050405020304" pitchFamily="18" charset="0"/>
            <a:cs typeface="Times New Roman" panose="02020603050405020304" pitchFamily="18" charset="0"/>
          </a:endParaRPr>
        </a:p>
      </xdr:txBody>
    </xdr:sp>
    <xdr:clientData/>
  </xdr:twoCellAnchor>
  <xdr:oneCellAnchor>
    <xdr:from>
      <xdr:col>0</xdr:col>
      <xdr:colOff>0</xdr:colOff>
      <xdr:row>27</xdr:row>
      <xdr:rowOff>6351</xdr:rowOff>
    </xdr:from>
    <xdr:ext cx="7553325" cy="427990"/>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8073" b="2460"/>
        <a:stretch/>
      </xdr:blipFill>
      <xdr:spPr bwMode="auto">
        <a:xfrm>
          <a:off x="0" y="4532631"/>
          <a:ext cx="7553325" cy="427990"/>
        </a:xfrm>
        <a:prstGeom prst="rect">
          <a:avLst/>
        </a:prstGeom>
        <a:noFill/>
      </xdr:spPr>
    </xdr:pic>
    <xdr:clientData/>
  </xdr:oneCellAnchor>
  <xdr:oneCellAnchor>
    <xdr:from>
      <xdr:col>14</xdr:col>
      <xdr:colOff>283845</xdr:colOff>
      <xdr:row>22</xdr:row>
      <xdr:rowOff>69188</xdr:rowOff>
    </xdr:from>
    <xdr:ext cx="621846" cy="621846"/>
    <xdr:pic>
      <xdr:nvPicPr>
        <xdr:cNvPr id="6" name="Imagen 5">
          <a:hlinkClick xmlns:r="http://schemas.openxmlformats.org/officeDocument/2006/relationships" r:id="rId2"/>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71885" y="3757268"/>
          <a:ext cx="621846" cy="621846"/>
        </a:xfrm>
        <a:prstGeom prst="rect">
          <a:avLst/>
        </a:prstGeom>
      </xdr:spPr>
    </xdr:pic>
    <xdr:clientData/>
  </xdr:oneCellAnchor>
  <xdr:oneCellAnchor>
    <xdr:from>
      <xdr:col>8</xdr:col>
      <xdr:colOff>314325</xdr:colOff>
      <xdr:row>26</xdr:row>
      <xdr:rowOff>163830</xdr:rowOff>
    </xdr:from>
    <xdr:ext cx="7334250" cy="428626"/>
    <xdr:pic>
      <xdr:nvPicPr>
        <xdr:cNvPr id="7" name="Imagen 6">
          <a:extLst>
            <a:ext uri="{FF2B5EF4-FFF2-40B4-BE49-F238E27FC236}">
              <a16:creationId xmlns:a16="http://schemas.microsoft.com/office/drawing/2014/main" id="{361F4609-CE13-4F94-B40B-2B7954CFF5ED}"/>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77" t="-145" r="18072" b="2460"/>
        <a:stretch/>
      </xdr:blipFill>
      <xdr:spPr bwMode="auto">
        <a:xfrm>
          <a:off x="6593205" y="4522470"/>
          <a:ext cx="7334250" cy="428626"/>
        </a:xfrm>
        <a:prstGeom prst="rect">
          <a:avLst/>
        </a:prstGeom>
        <a:noFill/>
      </xdr:spPr>
    </xdr:pic>
    <xdr:clientData/>
  </xdr:oneCellAnchor>
  <xdr:twoCellAnchor editAs="oneCell">
    <xdr:from>
      <xdr:col>15</xdr:col>
      <xdr:colOff>434340</xdr:colOff>
      <xdr:row>0</xdr:row>
      <xdr:rowOff>0</xdr:rowOff>
    </xdr:from>
    <xdr:to>
      <xdr:col>18</xdr:col>
      <xdr:colOff>108584</xdr:colOff>
      <xdr:row>31</xdr:row>
      <xdr:rowOff>61945</xdr:rowOff>
    </xdr:to>
    <xdr:pic>
      <xdr:nvPicPr>
        <xdr:cNvPr id="10" name="Imagen 9">
          <a:extLst>
            <a:ext uri="{FF2B5EF4-FFF2-40B4-BE49-F238E27FC236}">
              <a16:creationId xmlns:a16="http://schemas.microsoft.com/office/drawing/2014/main" id="{F6E7AF2F-F810-4B32-B516-AF45D114901F}"/>
            </a:ext>
          </a:extLst>
        </xdr:cNvPr>
        <xdr:cNvPicPr>
          <a:picLocks noChangeAspect="1"/>
        </xdr:cNvPicPr>
      </xdr:nvPicPr>
      <xdr:blipFill rotWithShape="1">
        <a:blip xmlns:r="http://schemas.openxmlformats.org/officeDocument/2006/relationships" r:embed="rId4"/>
        <a:srcRect l="2917" t="1849"/>
        <a:stretch/>
      </xdr:blipFill>
      <xdr:spPr>
        <a:xfrm>
          <a:off x="12207240" y="0"/>
          <a:ext cx="2028824" cy="5258785"/>
        </a:xfrm>
        <a:prstGeom prst="rect">
          <a:avLst/>
        </a:prstGeom>
      </xdr:spPr>
    </xdr:pic>
    <xdr:clientData/>
  </xdr:twoCellAnchor>
  <xdr:oneCellAnchor>
    <xdr:from>
      <xdr:col>0</xdr:col>
      <xdr:colOff>0</xdr:colOff>
      <xdr:row>0</xdr:row>
      <xdr:rowOff>129540</xdr:rowOff>
    </xdr:from>
    <xdr:ext cx="3079115" cy="897255"/>
    <xdr:pic>
      <xdr:nvPicPr>
        <xdr:cNvPr id="11" name="Imagen 10">
          <a:extLst>
            <a:ext uri="{FF2B5EF4-FFF2-40B4-BE49-F238E27FC236}">
              <a16:creationId xmlns:a16="http://schemas.microsoft.com/office/drawing/2014/main" id="{7591A396-FA19-466C-A9CD-6FD135D62C55}"/>
            </a:ext>
          </a:extLst>
        </xdr:cNvPr>
        <xdr:cNvPicPr/>
      </xdr:nvPicPr>
      <xdr:blipFill rotWithShape="1">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l="34644" t="34360" r="18828" b="41539"/>
        <a:stretch/>
      </xdr:blipFill>
      <xdr:spPr>
        <a:xfrm>
          <a:off x="0" y="129540"/>
          <a:ext cx="3079115" cy="897255"/>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32</xdr:col>
      <xdr:colOff>257175</xdr:colOff>
      <xdr:row>39</xdr:row>
      <xdr:rowOff>231774</xdr:rowOff>
    </xdr:from>
    <xdr:to>
      <xdr:col>42</xdr:col>
      <xdr:colOff>295874</xdr:colOff>
      <xdr:row>57</xdr:row>
      <xdr:rowOff>138924</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342899</xdr:colOff>
      <xdr:row>39</xdr:row>
      <xdr:rowOff>231775</xdr:rowOff>
    </xdr:from>
    <xdr:to>
      <xdr:col>32</xdr:col>
      <xdr:colOff>125174</xdr:colOff>
      <xdr:row>57</xdr:row>
      <xdr:rowOff>138925</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219074</xdr:colOff>
      <xdr:row>58</xdr:row>
      <xdr:rowOff>133350</xdr:rowOff>
    </xdr:from>
    <xdr:to>
      <xdr:col>42</xdr:col>
      <xdr:colOff>277574</xdr:colOff>
      <xdr:row>78</xdr:row>
      <xdr:rowOff>59550</xdr:rowOff>
    </xdr:to>
    <xdr:graphicFrame macro="">
      <xdr:nvGraphicFramePr>
        <xdr:cNvPr id="4" name="Gráfico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342900</xdr:colOff>
      <xdr:row>58</xdr:row>
      <xdr:rowOff>128904</xdr:rowOff>
    </xdr:from>
    <xdr:to>
      <xdr:col>32</xdr:col>
      <xdr:colOff>15320</xdr:colOff>
      <xdr:row>78</xdr:row>
      <xdr:rowOff>55104</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352425</xdr:colOff>
      <xdr:row>79</xdr:row>
      <xdr:rowOff>84137</xdr:rowOff>
    </xdr:from>
    <xdr:to>
      <xdr:col>32</xdr:col>
      <xdr:colOff>26750</xdr:colOff>
      <xdr:row>99</xdr:row>
      <xdr:rowOff>10337</xdr:rowOff>
    </xdr:to>
    <xdr:graphicFrame macro="">
      <xdr:nvGraphicFramePr>
        <xdr:cNvPr id="6" name="Gráfico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246062</xdr:colOff>
      <xdr:row>20</xdr:row>
      <xdr:rowOff>95250</xdr:rowOff>
    </xdr:from>
    <xdr:to>
      <xdr:col>42</xdr:col>
      <xdr:colOff>304562</xdr:colOff>
      <xdr:row>37</xdr:row>
      <xdr:rowOff>2400</xdr:rowOff>
    </xdr:to>
    <xdr:graphicFrame macro="">
      <xdr:nvGraphicFramePr>
        <xdr:cNvPr id="8" name="Gráfico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42</xdr:col>
      <xdr:colOff>495300</xdr:colOff>
      <xdr:row>39</xdr:row>
      <xdr:rowOff>184149</xdr:rowOff>
    </xdr:from>
    <xdr:to>
      <xdr:col>52</xdr:col>
      <xdr:colOff>553800</xdr:colOff>
      <xdr:row>57</xdr:row>
      <xdr:rowOff>91299</xdr:rowOff>
    </xdr:to>
    <xdr:graphicFrame macro="">
      <xdr:nvGraphicFramePr>
        <xdr:cNvPr id="9" name="Gráfico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42</xdr:col>
      <xdr:colOff>476249</xdr:colOff>
      <xdr:row>58</xdr:row>
      <xdr:rowOff>152399</xdr:rowOff>
    </xdr:from>
    <xdr:to>
      <xdr:col>52</xdr:col>
      <xdr:colOff>534749</xdr:colOff>
      <xdr:row>78</xdr:row>
      <xdr:rowOff>78599</xdr:rowOff>
    </xdr:to>
    <xdr:graphicFrame macro="">
      <xdr:nvGraphicFramePr>
        <xdr:cNvPr id="10" name="Gráfico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511013</xdr:colOff>
      <xdr:row>20</xdr:row>
      <xdr:rowOff>68729</xdr:rowOff>
    </xdr:from>
    <xdr:to>
      <xdr:col>52</xdr:col>
      <xdr:colOff>569513</xdr:colOff>
      <xdr:row>36</xdr:row>
      <xdr:rowOff>166379</xdr:rowOff>
    </xdr:to>
    <xdr:graphicFrame macro="">
      <xdr:nvGraphicFramePr>
        <xdr:cNvPr id="12" name="Gráfico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32</xdr:col>
      <xdr:colOff>256240</xdr:colOff>
      <xdr:row>2</xdr:row>
      <xdr:rowOff>0</xdr:rowOff>
    </xdr:from>
    <xdr:to>
      <xdr:col>42</xdr:col>
      <xdr:colOff>314740</xdr:colOff>
      <xdr:row>17</xdr:row>
      <xdr:rowOff>14727</xdr:rowOff>
    </xdr:to>
    <xdr:graphicFrame macro="">
      <xdr:nvGraphicFramePr>
        <xdr:cNvPr id="13" name="Gráfico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42</xdr:col>
      <xdr:colOff>504637</xdr:colOff>
      <xdr:row>2</xdr:row>
      <xdr:rowOff>0</xdr:rowOff>
    </xdr:from>
    <xdr:to>
      <xdr:col>52</xdr:col>
      <xdr:colOff>563137</xdr:colOff>
      <xdr:row>17</xdr:row>
      <xdr:rowOff>19210</xdr:rowOff>
    </xdr:to>
    <xdr:graphicFrame macro="">
      <xdr:nvGraphicFramePr>
        <xdr:cNvPr id="14" name="Gráfico 13">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52</xdr:col>
      <xdr:colOff>686498</xdr:colOff>
      <xdr:row>39</xdr:row>
      <xdr:rowOff>193221</xdr:rowOff>
    </xdr:from>
    <xdr:to>
      <xdr:col>63</xdr:col>
      <xdr:colOff>2048</xdr:colOff>
      <xdr:row>57</xdr:row>
      <xdr:rowOff>100371</xdr:rowOff>
    </xdr:to>
    <xdr:graphicFrame macro="">
      <xdr:nvGraphicFramePr>
        <xdr:cNvPr id="16" name="Gráfico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52</xdr:col>
      <xdr:colOff>683129</xdr:colOff>
      <xdr:row>58</xdr:row>
      <xdr:rowOff>133349</xdr:rowOff>
    </xdr:from>
    <xdr:to>
      <xdr:col>62</xdr:col>
      <xdr:colOff>741629</xdr:colOff>
      <xdr:row>78</xdr:row>
      <xdr:rowOff>59549</xdr:rowOff>
    </xdr:to>
    <xdr:graphicFrame macro="">
      <xdr:nvGraphicFramePr>
        <xdr:cNvPr id="17" name="Gráfico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32</xdr:col>
      <xdr:colOff>457572</xdr:colOff>
      <xdr:row>79</xdr:row>
      <xdr:rowOff>108991</xdr:rowOff>
    </xdr:from>
    <xdr:to>
      <xdr:col>45</xdr:col>
      <xdr:colOff>438150</xdr:colOff>
      <xdr:row>99</xdr:row>
      <xdr:rowOff>35191</xdr:rowOff>
    </xdr:to>
    <xdr:graphicFrame macro="">
      <xdr:nvGraphicFramePr>
        <xdr:cNvPr id="18" name="Gráfico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9526</xdr:colOff>
      <xdr:row>12</xdr:row>
      <xdr:rowOff>95249</xdr:rowOff>
    </xdr:from>
    <xdr:to>
      <xdr:col>26</xdr:col>
      <xdr:colOff>365760</xdr:colOff>
      <xdr:row>31</xdr:row>
      <xdr:rowOff>9524</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60960</xdr:colOff>
      <xdr:row>12</xdr:row>
      <xdr:rowOff>30480</xdr:rowOff>
    </xdr:from>
    <xdr:to>
      <xdr:col>55</xdr:col>
      <xdr:colOff>72389</xdr:colOff>
      <xdr:row>30</xdr:row>
      <xdr:rowOff>128905</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114301</xdr:colOff>
      <xdr:row>39</xdr:row>
      <xdr:rowOff>101599</xdr:rowOff>
    </xdr:from>
    <xdr:to>
      <xdr:col>33</xdr:col>
      <xdr:colOff>43779</xdr:colOff>
      <xdr:row>59</xdr:row>
      <xdr:rowOff>129399</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210704</xdr:colOff>
      <xdr:row>39</xdr:row>
      <xdr:rowOff>99579</xdr:rowOff>
    </xdr:from>
    <xdr:to>
      <xdr:col>42</xdr:col>
      <xdr:colOff>586704</xdr:colOff>
      <xdr:row>59</xdr:row>
      <xdr:rowOff>127379</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114300</xdr:colOff>
      <xdr:row>21</xdr:row>
      <xdr:rowOff>9524</xdr:rowOff>
    </xdr:from>
    <xdr:to>
      <xdr:col>33</xdr:col>
      <xdr:colOff>50800</xdr:colOff>
      <xdr:row>38</xdr:row>
      <xdr:rowOff>138924</xdr:rowOff>
    </xdr:to>
    <xdr:graphicFrame macro="">
      <xdr:nvGraphicFramePr>
        <xdr:cNvPr id="4" name="Gráfico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121920</xdr:colOff>
      <xdr:row>21</xdr:row>
      <xdr:rowOff>15241</xdr:rowOff>
    </xdr:from>
    <xdr:to>
      <xdr:col>42</xdr:col>
      <xdr:colOff>716280</xdr:colOff>
      <xdr:row>38</xdr:row>
      <xdr:rowOff>137161</xdr:rowOff>
    </xdr:to>
    <xdr:graphicFrame macro="">
      <xdr:nvGraphicFramePr>
        <xdr:cNvPr id="6" name="Gráfico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133351</xdr:colOff>
      <xdr:row>9</xdr:row>
      <xdr:rowOff>180974</xdr:rowOff>
    </xdr:from>
    <xdr:to>
      <xdr:col>26</xdr:col>
      <xdr:colOff>266700</xdr:colOff>
      <xdr:row>28</xdr:row>
      <xdr:rowOff>95249</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0</xdr:rowOff>
    </xdr:from>
    <xdr:to>
      <xdr:col>26</xdr:col>
      <xdr:colOff>133349</xdr:colOff>
      <xdr:row>47</xdr:row>
      <xdr:rowOff>98425</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41275</xdr:colOff>
      <xdr:row>9</xdr:row>
      <xdr:rowOff>149225</xdr:rowOff>
    </xdr:from>
    <xdr:to>
      <xdr:col>42</xdr:col>
      <xdr:colOff>238125</xdr:colOff>
      <xdr:row>24</xdr:row>
      <xdr:rowOff>130175</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466725</xdr:colOff>
      <xdr:row>39</xdr:row>
      <xdr:rowOff>165101</xdr:rowOff>
    </xdr:from>
    <xdr:to>
      <xdr:col>34</xdr:col>
      <xdr:colOff>112994</xdr:colOff>
      <xdr:row>57</xdr:row>
      <xdr:rowOff>76061</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219709</xdr:colOff>
      <xdr:row>39</xdr:row>
      <xdr:rowOff>151448</xdr:rowOff>
    </xdr:from>
    <xdr:to>
      <xdr:col>44</xdr:col>
      <xdr:colOff>240109</xdr:colOff>
      <xdr:row>57</xdr:row>
      <xdr:rowOff>62408</xdr:rowOff>
    </xdr:to>
    <xdr:graphicFrame macro="">
      <xdr:nvGraphicFramePr>
        <xdr:cNvPr id="3" name="Gráfico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210184</xdr:colOff>
      <xdr:row>58</xdr:row>
      <xdr:rowOff>15240</xdr:rowOff>
    </xdr:from>
    <xdr:to>
      <xdr:col>44</xdr:col>
      <xdr:colOff>230584</xdr:colOff>
      <xdr:row>78</xdr:row>
      <xdr:rowOff>17640</xdr:rowOff>
    </xdr:to>
    <xdr:graphicFrame macro="">
      <xdr:nvGraphicFramePr>
        <xdr:cNvPr id="4" name="Gráfico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458586</xdr:colOff>
      <xdr:row>58</xdr:row>
      <xdr:rowOff>21908</xdr:rowOff>
    </xdr:from>
    <xdr:to>
      <xdr:col>34</xdr:col>
      <xdr:colOff>104855</xdr:colOff>
      <xdr:row>78</xdr:row>
      <xdr:rowOff>24308</xdr:rowOff>
    </xdr:to>
    <xdr:graphicFrame macro="">
      <xdr:nvGraphicFramePr>
        <xdr:cNvPr id="5" name="Gráfico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428625</xdr:colOff>
      <xdr:row>79</xdr:row>
      <xdr:rowOff>21908</xdr:rowOff>
    </xdr:from>
    <xdr:to>
      <xdr:col>34</xdr:col>
      <xdr:colOff>115333</xdr:colOff>
      <xdr:row>99</xdr:row>
      <xdr:rowOff>24308</xdr:rowOff>
    </xdr:to>
    <xdr:graphicFrame macro="">
      <xdr:nvGraphicFramePr>
        <xdr:cNvPr id="6" name="Gráfico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31750</xdr:colOff>
      <xdr:row>21</xdr:row>
      <xdr:rowOff>138112</xdr:rowOff>
    </xdr:from>
    <xdr:to>
      <xdr:col>34</xdr:col>
      <xdr:colOff>143273</xdr:colOff>
      <xdr:row>38</xdr:row>
      <xdr:rowOff>178612</xdr:rowOff>
    </xdr:to>
    <xdr:graphicFrame macro="">
      <xdr:nvGraphicFramePr>
        <xdr:cNvPr id="8" name="Gráfico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360680</xdr:colOff>
      <xdr:row>39</xdr:row>
      <xdr:rowOff>159067</xdr:rowOff>
    </xdr:from>
    <xdr:to>
      <xdr:col>54</xdr:col>
      <xdr:colOff>381080</xdr:colOff>
      <xdr:row>57</xdr:row>
      <xdr:rowOff>70027</xdr:rowOff>
    </xdr:to>
    <xdr:graphicFrame macro="">
      <xdr:nvGraphicFramePr>
        <xdr:cNvPr id="9" name="Gráfico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360680</xdr:colOff>
      <xdr:row>58</xdr:row>
      <xdr:rowOff>15239</xdr:rowOff>
    </xdr:from>
    <xdr:to>
      <xdr:col>54</xdr:col>
      <xdr:colOff>381080</xdr:colOff>
      <xdr:row>78</xdr:row>
      <xdr:rowOff>17639</xdr:rowOff>
    </xdr:to>
    <xdr:graphicFrame macro="">
      <xdr:nvGraphicFramePr>
        <xdr:cNvPr id="10" name="Gráfico 9">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233157</xdr:colOff>
      <xdr:row>21</xdr:row>
      <xdr:rowOff>167788</xdr:rowOff>
    </xdr:from>
    <xdr:to>
      <xdr:col>44</xdr:col>
      <xdr:colOff>253557</xdr:colOff>
      <xdr:row>39</xdr:row>
      <xdr:rowOff>17788</xdr:rowOff>
    </xdr:to>
    <xdr:graphicFrame macro="">
      <xdr:nvGraphicFramePr>
        <xdr:cNvPr id="12" name="Gráfico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34</xdr:col>
      <xdr:colOff>153706</xdr:colOff>
      <xdr:row>3</xdr:row>
      <xdr:rowOff>60139</xdr:rowOff>
    </xdr:from>
    <xdr:to>
      <xdr:col>44</xdr:col>
      <xdr:colOff>174106</xdr:colOff>
      <xdr:row>16</xdr:row>
      <xdr:rowOff>153979</xdr:rowOff>
    </xdr:to>
    <xdr:graphicFrame macro="">
      <xdr:nvGraphicFramePr>
        <xdr:cNvPr id="13" name="Gráfico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133351</xdr:colOff>
      <xdr:row>17</xdr:row>
      <xdr:rowOff>151666</xdr:rowOff>
    </xdr:from>
    <xdr:to>
      <xdr:col>27</xdr:col>
      <xdr:colOff>108857</xdr:colOff>
      <xdr:row>36</xdr:row>
      <xdr:rowOff>65941</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229274</xdr:colOff>
      <xdr:row>5</xdr:row>
      <xdr:rowOff>175492</xdr:rowOff>
    </xdr:from>
    <xdr:to>
      <xdr:col>47</xdr:col>
      <xdr:colOff>10054</xdr:colOff>
      <xdr:row>20</xdr:row>
      <xdr:rowOff>65425</xdr:rowOff>
    </xdr:to>
    <xdr:graphicFrame macro="">
      <xdr:nvGraphicFramePr>
        <xdr:cNvPr id="4" name="Gráfico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575828</xdr:colOff>
      <xdr:row>41</xdr:row>
      <xdr:rowOff>45719</xdr:rowOff>
    </xdr:from>
    <xdr:to>
      <xdr:col>26</xdr:col>
      <xdr:colOff>260948</xdr:colOff>
      <xdr:row>61</xdr:row>
      <xdr:rowOff>48119</xdr:rowOff>
    </xdr:to>
    <xdr:graphicFrame macro="">
      <xdr:nvGraphicFramePr>
        <xdr:cNvPr id="2" name="Gráfico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64769</xdr:colOff>
      <xdr:row>41</xdr:row>
      <xdr:rowOff>45720</xdr:rowOff>
    </xdr:from>
    <xdr:to>
      <xdr:col>37</xdr:col>
      <xdr:colOff>85169</xdr:colOff>
      <xdr:row>61</xdr:row>
      <xdr:rowOff>48120</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40004</xdr:colOff>
      <xdr:row>61</xdr:row>
      <xdr:rowOff>120014</xdr:rowOff>
    </xdr:from>
    <xdr:to>
      <xdr:col>37</xdr:col>
      <xdr:colOff>60404</xdr:colOff>
      <xdr:row>81</xdr:row>
      <xdr:rowOff>122414</xdr:rowOff>
    </xdr:to>
    <xdr:graphicFrame macro="">
      <xdr:nvGraphicFramePr>
        <xdr:cNvPr id="4" name="Gráfico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586740</xdr:colOff>
      <xdr:row>61</xdr:row>
      <xdr:rowOff>118110</xdr:rowOff>
    </xdr:from>
    <xdr:to>
      <xdr:col>26</xdr:col>
      <xdr:colOff>271860</xdr:colOff>
      <xdr:row>81</xdr:row>
      <xdr:rowOff>120510</xdr:rowOff>
    </xdr:to>
    <xdr:graphicFrame macro="">
      <xdr:nvGraphicFramePr>
        <xdr:cNvPr id="5" name="Gráfico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590550</xdr:colOff>
      <xdr:row>82</xdr:row>
      <xdr:rowOff>57150</xdr:rowOff>
    </xdr:from>
    <xdr:to>
      <xdr:col>26</xdr:col>
      <xdr:colOff>275670</xdr:colOff>
      <xdr:row>102</xdr:row>
      <xdr:rowOff>59550</xdr:rowOff>
    </xdr:to>
    <xdr:graphicFrame macro="">
      <xdr:nvGraphicFramePr>
        <xdr:cNvPr id="6" name="Gráfico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579436</xdr:colOff>
      <xdr:row>22</xdr:row>
      <xdr:rowOff>28574</xdr:rowOff>
    </xdr:from>
    <xdr:to>
      <xdr:col>26</xdr:col>
      <xdr:colOff>264556</xdr:colOff>
      <xdr:row>40</xdr:row>
      <xdr:rowOff>107174</xdr:rowOff>
    </xdr:to>
    <xdr:graphicFrame macro="">
      <xdr:nvGraphicFramePr>
        <xdr:cNvPr id="8" name="Gráfico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37</xdr:col>
      <xdr:colOff>198120</xdr:colOff>
      <xdr:row>41</xdr:row>
      <xdr:rowOff>45719</xdr:rowOff>
    </xdr:from>
    <xdr:to>
      <xdr:col>47</xdr:col>
      <xdr:colOff>218520</xdr:colOff>
      <xdr:row>61</xdr:row>
      <xdr:rowOff>48119</xdr:rowOff>
    </xdr:to>
    <xdr:graphicFrame macro="">
      <xdr:nvGraphicFramePr>
        <xdr:cNvPr id="9" name="Gráfico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37</xdr:col>
      <xdr:colOff>203357</xdr:colOff>
      <xdr:row>61</xdr:row>
      <xdr:rowOff>115251</xdr:rowOff>
    </xdr:from>
    <xdr:to>
      <xdr:col>47</xdr:col>
      <xdr:colOff>223757</xdr:colOff>
      <xdr:row>81</xdr:row>
      <xdr:rowOff>117651</xdr:rowOff>
    </xdr:to>
    <xdr:graphicFrame macro="">
      <xdr:nvGraphicFramePr>
        <xdr:cNvPr id="10" name="Gráfico 9">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27</xdr:col>
      <xdr:colOff>43925</xdr:colOff>
      <xdr:row>22</xdr:row>
      <xdr:rowOff>21738</xdr:rowOff>
    </xdr:from>
    <xdr:to>
      <xdr:col>37</xdr:col>
      <xdr:colOff>64325</xdr:colOff>
      <xdr:row>40</xdr:row>
      <xdr:rowOff>100338</xdr:rowOff>
    </xdr:to>
    <xdr:graphicFrame macro="">
      <xdr:nvGraphicFramePr>
        <xdr:cNvPr id="12" name="Gráfico 11">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569630</xdr:colOff>
      <xdr:row>4</xdr:row>
      <xdr:rowOff>129988</xdr:rowOff>
    </xdr:from>
    <xdr:to>
      <xdr:col>28</xdr:col>
      <xdr:colOff>681470</xdr:colOff>
      <xdr:row>21</xdr:row>
      <xdr:rowOff>162868</xdr:rowOff>
    </xdr:to>
    <xdr:graphicFrame macro="">
      <xdr:nvGraphicFramePr>
        <xdr:cNvPr id="13" name="Gráfico 12">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133351</xdr:colOff>
      <xdr:row>16</xdr:row>
      <xdr:rowOff>180974</xdr:rowOff>
    </xdr:from>
    <xdr:to>
      <xdr:col>26</xdr:col>
      <xdr:colOff>266700</xdr:colOff>
      <xdr:row>35</xdr:row>
      <xdr:rowOff>95249</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22412</xdr:colOff>
      <xdr:row>24</xdr:row>
      <xdr:rowOff>190500</xdr:rowOff>
    </xdr:from>
    <xdr:to>
      <xdr:col>22</xdr:col>
      <xdr:colOff>212912</xdr:colOff>
      <xdr:row>43</xdr:row>
      <xdr:rowOff>7130</xdr:rowOff>
    </xdr:to>
    <xdr:graphicFrame macro="">
      <xdr:nvGraphicFramePr>
        <xdr:cNvPr id="20" name="Gráfico 19">
          <a:extLst>
            <a:ext uri="{FF2B5EF4-FFF2-40B4-BE49-F238E27FC236}">
              <a16:creationId xmlns:a16="http://schemas.microsoft.com/office/drawing/2014/main" id="{00000000-0008-0000-1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44</xdr:row>
      <xdr:rowOff>7470</xdr:rowOff>
    </xdr:from>
    <xdr:to>
      <xdr:col>26</xdr:col>
      <xdr:colOff>106456</xdr:colOff>
      <xdr:row>62</xdr:row>
      <xdr:rowOff>93042</xdr:rowOff>
    </xdr:to>
    <xdr:graphicFrame macro="">
      <xdr:nvGraphicFramePr>
        <xdr:cNvPr id="22" name="Gráfico 21">
          <a:extLst>
            <a:ext uri="{FF2B5EF4-FFF2-40B4-BE49-F238E27FC236}">
              <a16:creationId xmlns:a16="http://schemas.microsoft.com/office/drawing/2014/main" id="{00000000-0008-0000-1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302560</xdr:colOff>
      <xdr:row>24</xdr:row>
      <xdr:rowOff>201705</xdr:rowOff>
    </xdr:from>
    <xdr:to>
      <xdr:col>45</xdr:col>
      <xdr:colOff>392207</xdr:colOff>
      <xdr:row>43</xdr:row>
      <xdr:rowOff>18336</xdr:rowOff>
    </xdr:to>
    <xdr:graphicFrame macro="">
      <xdr:nvGraphicFramePr>
        <xdr:cNvPr id="10" name="Gráfico 9">
          <a:extLst>
            <a:ext uri="{FF2B5EF4-FFF2-40B4-BE49-F238E27FC236}">
              <a16:creationId xmlns:a16="http://schemas.microsoft.com/office/drawing/2014/main" id="{00000000-0008-0000-1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22413</xdr:colOff>
      <xdr:row>24</xdr:row>
      <xdr:rowOff>212911</xdr:rowOff>
    </xdr:from>
    <xdr:to>
      <xdr:col>73</xdr:col>
      <xdr:colOff>156883</xdr:colOff>
      <xdr:row>43</xdr:row>
      <xdr:rowOff>29541</xdr:rowOff>
    </xdr:to>
    <xdr:graphicFrame macro="">
      <xdr:nvGraphicFramePr>
        <xdr:cNvPr id="11" name="Gráfico 10">
          <a:extLst>
            <a:ext uri="{FF2B5EF4-FFF2-40B4-BE49-F238E27FC236}">
              <a16:creationId xmlns:a16="http://schemas.microsoft.com/office/drawing/2014/main" id="{00000000-0008-0000-1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207310</xdr:colOff>
      <xdr:row>44</xdr:row>
      <xdr:rowOff>0</xdr:rowOff>
    </xdr:from>
    <xdr:to>
      <xdr:col>62</xdr:col>
      <xdr:colOff>54910</xdr:colOff>
      <xdr:row>62</xdr:row>
      <xdr:rowOff>85572</xdr:rowOff>
    </xdr:to>
    <xdr:graphicFrame macro="">
      <xdr:nvGraphicFramePr>
        <xdr:cNvPr id="16" name="Gráfico 15">
          <a:extLst>
            <a:ext uri="{FF2B5EF4-FFF2-40B4-BE49-F238E27FC236}">
              <a16:creationId xmlns:a16="http://schemas.microsoft.com/office/drawing/2014/main" id="{00000000-0008-0000-1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62</xdr:col>
      <xdr:colOff>95250</xdr:colOff>
      <xdr:row>44</xdr:row>
      <xdr:rowOff>0</xdr:rowOff>
    </xdr:from>
    <xdr:to>
      <xdr:col>93</xdr:col>
      <xdr:colOff>274546</xdr:colOff>
      <xdr:row>62</xdr:row>
      <xdr:rowOff>85572</xdr:rowOff>
    </xdr:to>
    <xdr:graphicFrame macro="">
      <xdr:nvGraphicFramePr>
        <xdr:cNvPr id="17" name="Gráfico 16">
          <a:extLst>
            <a:ext uri="{FF2B5EF4-FFF2-40B4-BE49-F238E27FC236}">
              <a16:creationId xmlns:a16="http://schemas.microsoft.com/office/drawing/2014/main" id="{00000000-0008-0000-1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16</xdr:col>
      <xdr:colOff>0</xdr:colOff>
      <xdr:row>22</xdr:row>
      <xdr:rowOff>190499</xdr:rowOff>
    </xdr:from>
    <xdr:to>
      <xdr:col>32</xdr:col>
      <xdr:colOff>500460</xdr:colOff>
      <xdr:row>42</xdr:row>
      <xdr:rowOff>154799</xdr:rowOff>
    </xdr:to>
    <xdr:graphicFrame macro="">
      <xdr:nvGraphicFramePr>
        <xdr:cNvPr id="3" name="Gráfico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110066</xdr:colOff>
      <xdr:row>20</xdr:row>
      <xdr:rowOff>87804</xdr:rowOff>
    </xdr:from>
    <xdr:to>
      <xdr:col>4</xdr:col>
      <xdr:colOff>2159000</xdr:colOff>
      <xdr:row>28</xdr:row>
      <xdr:rowOff>100587</xdr:rowOff>
    </xdr:to>
    <xdr:pic>
      <xdr:nvPicPr>
        <xdr:cNvPr id="3" name="Imagen 2">
          <a:extLst>
            <a:ext uri="{FF2B5EF4-FFF2-40B4-BE49-F238E27FC236}">
              <a16:creationId xmlns:a16="http://schemas.microsoft.com/office/drawing/2014/main" id="{2141D101-8318-4AE8-A828-85B73D07C5E1}"/>
            </a:ext>
          </a:extLst>
        </xdr:cNvPr>
        <xdr:cNvPicPr>
          <a:picLocks noChangeAspect="1"/>
        </xdr:cNvPicPr>
      </xdr:nvPicPr>
      <xdr:blipFill>
        <a:blip xmlns:r="http://schemas.openxmlformats.org/officeDocument/2006/relationships" r:embed="rId1" cstate="print">
          <a:alphaModFix amt="13000"/>
          <a:extLst>
            <a:ext uri="{BEBA8EAE-BF5A-486C-A8C5-ECC9F3942E4B}">
              <a14:imgProps xmlns:a14="http://schemas.microsoft.com/office/drawing/2010/main">
                <a14:imgLayer r:embed="rId2">
                  <a14:imgEffect>
                    <a14:colorTemperature colorTemp="7057"/>
                  </a14:imgEffect>
                </a14:imgLayer>
              </a14:imgProps>
            </a:ext>
            <a:ext uri="{28A0092B-C50C-407E-A947-70E740481C1C}">
              <a14:useLocalDpi xmlns:a14="http://schemas.microsoft.com/office/drawing/2010/main" val="0"/>
            </a:ext>
          </a:extLst>
        </a:blip>
        <a:stretch>
          <a:fillRect/>
        </a:stretch>
      </xdr:blipFill>
      <xdr:spPr>
        <a:xfrm>
          <a:off x="5173133" y="3830071"/>
          <a:ext cx="5892800" cy="1579116"/>
        </a:xfrm>
        <a:prstGeom prst="rect">
          <a:avLst/>
        </a:prstGeom>
        <a:noFill/>
        <a:effectLst>
          <a:glow rad="127000">
            <a:schemeClr val="accent1">
              <a:alpha val="0"/>
            </a:schemeClr>
          </a:glow>
          <a:outerShdw blurRad="50800" dist="50800" dir="5400000" algn="ctr" rotWithShape="0">
            <a:srgbClr val="000000">
              <a:alpha val="41000"/>
            </a:srgbClr>
          </a:outerShdw>
          <a:reflection stA="0" endPos="65000" dist="12700" dir="5400000" sy="-100000" algn="bl" rotWithShape="0"/>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448609</xdr:colOff>
      <xdr:row>5</xdr:row>
      <xdr:rowOff>179942</xdr:rowOff>
    </xdr:from>
    <xdr:to>
      <xdr:col>32</xdr:col>
      <xdr:colOff>491384</xdr:colOff>
      <xdr:row>22</xdr:row>
      <xdr:rowOff>69078</xdr:rowOff>
    </xdr:to>
    <xdr:graphicFrame macro="">
      <xdr:nvGraphicFramePr>
        <xdr:cNvPr id="2" name="Gráfico 1">
          <a:extLst>
            <a:ext uri="{FF2B5EF4-FFF2-40B4-BE49-F238E27FC236}">
              <a16:creationId xmlns:a16="http://schemas.microsoft.com/office/drawing/2014/main" id="{F86CA36E-7CB6-4863-9DCF-D32F02DF5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19049</xdr:colOff>
      <xdr:row>20</xdr:row>
      <xdr:rowOff>190499</xdr:rowOff>
    </xdr:from>
    <xdr:to>
      <xdr:col>35</xdr:col>
      <xdr:colOff>306149</xdr:colOff>
      <xdr:row>40</xdr:row>
      <xdr:rowOff>147179</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377189</xdr:colOff>
      <xdr:row>21</xdr:row>
      <xdr:rowOff>7620</xdr:rowOff>
    </xdr:from>
    <xdr:to>
      <xdr:col>50</xdr:col>
      <xdr:colOff>481409</xdr:colOff>
      <xdr:row>40</xdr:row>
      <xdr:rowOff>154800</xdr:rowOff>
    </xdr:to>
    <xdr:graphicFrame macro="">
      <xdr:nvGraphicFramePr>
        <xdr:cNvPr id="3" name="Gráfico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21</xdr:col>
      <xdr:colOff>9525</xdr:colOff>
      <xdr:row>13</xdr:row>
      <xdr:rowOff>14286</xdr:rowOff>
    </xdr:from>
    <xdr:to>
      <xdr:col>31</xdr:col>
      <xdr:colOff>2726266</xdr:colOff>
      <xdr:row>20</xdr:row>
      <xdr:rowOff>419099</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76200</xdr:colOff>
      <xdr:row>10</xdr:row>
      <xdr:rowOff>34290</xdr:rowOff>
    </xdr:from>
    <xdr:to>
      <xdr:col>12</xdr:col>
      <xdr:colOff>396240</xdr:colOff>
      <xdr:row>25</xdr:row>
      <xdr:rowOff>5715</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262413</xdr:colOff>
      <xdr:row>1</xdr:row>
      <xdr:rowOff>256935</xdr:rowOff>
    </xdr:from>
    <xdr:to>
      <xdr:col>69</xdr:col>
      <xdr:colOff>475</xdr:colOff>
      <xdr:row>24</xdr:row>
      <xdr:rowOff>145731</xdr:rowOff>
    </xdr:to>
    <xdr:graphicFrame macro="">
      <xdr:nvGraphicFramePr>
        <xdr:cNvPr id="4" name="Gráfico 3">
          <a:extLst>
            <a:ext uri="{FF2B5EF4-FFF2-40B4-BE49-F238E27FC236}">
              <a16:creationId xmlns:a16="http://schemas.microsoft.com/office/drawing/2014/main" id="{00000000-0008-0000-2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257174</xdr:colOff>
      <xdr:row>9</xdr:row>
      <xdr:rowOff>109537</xdr:rowOff>
    </xdr:from>
    <xdr:to>
      <xdr:col>30</xdr:col>
      <xdr:colOff>533400</xdr:colOff>
      <xdr:row>31</xdr:row>
      <xdr:rowOff>47625</xdr:rowOff>
    </xdr:to>
    <xdr:graphicFrame macro="">
      <xdr:nvGraphicFramePr>
        <xdr:cNvPr id="5" name="Gráfico 4">
          <a:extLst>
            <a:ext uri="{FF2B5EF4-FFF2-40B4-BE49-F238E27FC236}">
              <a16:creationId xmlns:a16="http://schemas.microsoft.com/office/drawing/2014/main" id="{00000000-0008-0000-2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9</xdr:row>
      <xdr:rowOff>95250</xdr:rowOff>
    </xdr:from>
    <xdr:to>
      <xdr:col>16</xdr:col>
      <xdr:colOff>314325</xdr:colOff>
      <xdr:row>31</xdr:row>
      <xdr:rowOff>19050</xdr:rowOff>
    </xdr:to>
    <xdr:graphicFrame macro="">
      <xdr:nvGraphicFramePr>
        <xdr:cNvPr id="3" name="Gráfico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238124</xdr:colOff>
      <xdr:row>32</xdr:row>
      <xdr:rowOff>0</xdr:rowOff>
    </xdr:from>
    <xdr:to>
      <xdr:col>30</xdr:col>
      <xdr:colOff>542924</xdr:colOff>
      <xdr:row>53</xdr:row>
      <xdr:rowOff>85725</xdr:rowOff>
    </xdr:to>
    <xdr:graphicFrame macro="">
      <xdr:nvGraphicFramePr>
        <xdr:cNvPr id="4" name="Gráfico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63</xdr:col>
      <xdr:colOff>114300</xdr:colOff>
      <xdr:row>1</xdr:row>
      <xdr:rowOff>381000</xdr:rowOff>
    </xdr:from>
    <xdr:to>
      <xdr:col>63</xdr:col>
      <xdr:colOff>400050</xdr:colOff>
      <xdr:row>1</xdr:row>
      <xdr:rowOff>600075</xdr:rowOff>
    </xdr:to>
    <xdr:sp macro="" textlink="">
      <xdr:nvSpPr>
        <xdr:cNvPr id="24" name="23 Botón de acción: Inicio">
          <a:hlinkClick xmlns:r="http://schemas.openxmlformats.org/officeDocument/2006/relationships" r:id="rId1"/>
          <a:extLst>
            <a:ext uri="{FF2B5EF4-FFF2-40B4-BE49-F238E27FC236}">
              <a16:creationId xmlns:a16="http://schemas.microsoft.com/office/drawing/2014/main" id="{00000000-0008-0000-2700-000018000000}"/>
            </a:ext>
          </a:extLst>
        </xdr:cNvPr>
        <xdr:cNvSpPr/>
      </xdr:nvSpPr>
      <xdr:spPr>
        <a:xfrm>
          <a:off x="29575125" y="381000"/>
          <a:ext cx="285750" cy="219075"/>
        </a:xfrm>
        <a:prstGeom prst="actionButtonHome">
          <a:avLst/>
        </a:prstGeom>
        <a:solidFill>
          <a:srgbClr val="CC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56</xdr:col>
      <xdr:colOff>114300</xdr:colOff>
      <xdr:row>1</xdr:row>
      <xdr:rowOff>381000</xdr:rowOff>
    </xdr:from>
    <xdr:to>
      <xdr:col>56</xdr:col>
      <xdr:colOff>400050</xdr:colOff>
      <xdr:row>1</xdr:row>
      <xdr:rowOff>600075</xdr:rowOff>
    </xdr:to>
    <xdr:sp macro="" textlink="">
      <xdr:nvSpPr>
        <xdr:cNvPr id="2" name="23 Botón de acción: Inicio">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31889700" y="409575"/>
          <a:ext cx="285750" cy="0"/>
        </a:xfrm>
        <a:prstGeom prst="actionButtonHome">
          <a:avLst/>
        </a:prstGeom>
        <a:solidFill>
          <a:srgbClr val="CC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671513</xdr:colOff>
      <xdr:row>12</xdr:row>
      <xdr:rowOff>119062</xdr:rowOff>
    </xdr:from>
    <xdr:to>
      <xdr:col>19</xdr:col>
      <xdr:colOff>750094</xdr:colOff>
      <xdr:row>64</xdr:row>
      <xdr:rowOff>19050</xdr:rowOff>
    </xdr:to>
    <xdr:graphicFrame macro="">
      <xdr:nvGraphicFramePr>
        <xdr:cNvPr id="2" name="Gráfico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494663</xdr:colOff>
      <xdr:row>3</xdr:row>
      <xdr:rowOff>142240</xdr:rowOff>
    </xdr:from>
    <xdr:to>
      <xdr:col>21</xdr:col>
      <xdr:colOff>268605</xdr:colOff>
      <xdr:row>22</xdr:row>
      <xdr:rowOff>114300</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76200</xdr:colOff>
      <xdr:row>10</xdr:row>
      <xdr:rowOff>137160</xdr:rowOff>
    </xdr:from>
    <xdr:to>
      <xdr:col>21</xdr:col>
      <xdr:colOff>83820</xdr:colOff>
      <xdr:row>10</xdr:row>
      <xdr:rowOff>144780</xdr:rowOff>
    </xdr:to>
    <xdr:cxnSp macro="">
      <xdr:nvCxnSpPr>
        <xdr:cNvPr id="4" name="Conector recto 3">
          <a:extLst>
            <a:ext uri="{FF2B5EF4-FFF2-40B4-BE49-F238E27FC236}">
              <a16:creationId xmlns:a16="http://schemas.microsoft.com/office/drawing/2014/main" id="{ECF3E74F-4F13-4572-A155-72FD13DABC82}"/>
            </a:ext>
          </a:extLst>
        </xdr:cNvPr>
        <xdr:cNvCxnSpPr/>
      </xdr:nvCxnSpPr>
      <xdr:spPr>
        <a:xfrm flipV="1">
          <a:off x="7078980" y="2034540"/>
          <a:ext cx="6286500" cy="7620"/>
        </a:xfrm>
        <a:prstGeom prst="line">
          <a:avLst/>
        </a:prstGeom>
        <a:ln w="19050" cap="flat" cmpd="sng" algn="ctr">
          <a:solidFill>
            <a:sysClr val="windowText" lastClr="00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16</xdr:col>
      <xdr:colOff>236220</xdr:colOff>
      <xdr:row>9</xdr:row>
      <xdr:rowOff>53340</xdr:rowOff>
    </xdr:from>
    <xdr:to>
      <xdr:col>17</xdr:col>
      <xdr:colOff>746760</xdr:colOff>
      <xdr:row>10</xdr:row>
      <xdr:rowOff>137160</xdr:rowOff>
    </xdr:to>
    <xdr:sp macro="" textlink="">
      <xdr:nvSpPr>
        <xdr:cNvPr id="5" name="CuadroTexto 4">
          <a:extLst>
            <a:ext uri="{FF2B5EF4-FFF2-40B4-BE49-F238E27FC236}">
              <a16:creationId xmlns:a16="http://schemas.microsoft.com/office/drawing/2014/main" id="{D65834E2-6862-48C2-850B-2E90A4FC263B}"/>
            </a:ext>
          </a:extLst>
        </xdr:cNvPr>
        <xdr:cNvSpPr txBox="1"/>
      </xdr:nvSpPr>
      <xdr:spPr>
        <a:xfrm>
          <a:off x="9593580" y="1783080"/>
          <a:ext cx="129540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baseline="0">
              <a:solidFill>
                <a:schemeClr val="dk1"/>
              </a:solidFill>
              <a:effectLst/>
              <a:latin typeface="+mn-lt"/>
              <a:ea typeface="+mn-ea"/>
              <a:cs typeface="+mn-cs"/>
            </a:rPr>
            <a:t>PDL: </a:t>
          </a:r>
          <a:r>
            <a:rPr lang="es-MX" sz="1100"/>
            <a:t>13.5 AA/PATC</a:t>
          </a:r>
          <a:r>
            <a:rPr lang="es-MX" sz="1100" baseline="0"/>
            <a:t> </a:t>
          </a:r>
          <a:endParaRPr lang="es-MX"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1285874</xdr:colOff>
      <xdr:row>676</xdr:row>
      <xdr:rowOff>126206</xdr:rowOff>
    </xdr:from>
    <xdr:to>
      <xdr:col>13</xdr:col>
      <xdr:colOff>752475</xdr:colOff>
      <xdr:row>687</xdr:row>
      <xdr:rowOff>64293</xdr:rowOff>
    </xdr:to>
    <xdr:sp macro="" textlink="">
      <xdr:nvSpPr>
        <xdr:cNvPr id="2" name="CuadroTexto 1">
          <a:extLst>
            <a:ext uri="{FF2B5EF4-FFF2-40B4-BE49-F238E27FC236}">
              <a16:creationId xmlns:a16="http://schemas.microsoft.com/office/drawing/2014/main" id="{ED69C61B-9158-493F-B235-5B950D73617D}"/>
            </a:ext>
          </a:extLst>
        </xdr:cNvPr>
        <xdr:cNvSpPr txBox="1"/>
      </xdr:nvSpPr>
      <xdr:spPr>
        <a:xfrm>
          <a:off x="2687954" y="288794666"/>
          <a:ext cx="7353301" cy="19497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u="none">
              <a:latin typeface="Arial Narrow" panose="020B0606020202030204" pitchFamily="34" charset="0"/>
            </a:rPr>
            <a:t>NOTA: </a:t>
          </a:r>
          <a:r>
            <a:rPr lang="es-MX" sz="1200" b="1" u="none" baseline="0">
              <a:latin typeface="Arial Narrow" panose="020B0606020202030204" pitchFamily="34" charset="0"/>
            </a:rPr>
            <a:t> </a:t>
          </a:r>
          <a:r>
            <a:rPr lang="es-MX" sz="1200" b="1" u="none">
              <a:latin typeface="Arial Narrow" panose="020B0606020202030204" pitchFamily="34" charset="0"/>
            </a:rPr>
            <a:t>En</a:t>
          </a:r>
          <a:r>
            <a:rPr lang="es-MX" sz="1200" b="1" u="none" baseline="0">
              <a:latin typeface="Arial Narrow" panose="020B0606020202030204" pitchFamily="34" charset="0"/>
            </a:rPr>
            <a:t> los trimestres  20I y 20P las NA no se registraron conforme  a lo dispuesto por el Colegio Académico .</a:t>
          </a:r>
        </a:p>
        <a:p>
          <a:endParaRPr lang="es-MX" sz="1200" b="1" u="none" baseline="0">
            <a:latin typeface="Arial Narrow" panose="020B0606020202030204" pitchFamily="34" charset="0"/>
          </a:endParaRPr>
        </a:p>
        <a:p>
          <a:r>
            <a:rPr lang="es-MX" sz="1200" b="1" u="sng" baseline="0">
              <a:latin typeface="Arial Narrow" panose="020B0606020202030204" pitchFamily="34" charset="0"/>
            </a:rPr>
            <a:t>Sesión 474</a:t>
          </a:r>
          <a:r>
            <a:rPr lang="es-MX" sz="1200" b="0" u="none" baseline="0">
              <a:latin typeface="Arial Narrow" panose="020B0606020202030204" pitchFamily="34" charset="0"/>
            </a:rPr>
            <a:t> del Colegio Académico (urgente ) realizado el día 17 de abril del 2020  se menciona lo siguiente</a:t>
          </a:r>
        </a:p>
        <a:p>
          <a:r>
            <a:rPr lang="es-MX" sz="1200" b="0" u="none" baseline="0">
              <a:latin typeface="Arial Narrow" panose="020B0606020202030204" pitchFamily="34" charset="0"/>
            </a:rPr>
            <a:t>*Acuerdo 474.2 Se aprueba el Programa Emergente de Enseñanza  Remota (PEER)</a:t>
          </a:r>
        </a:p>
        <a:p>
          <a:endParaRPr lang="es-MX" sz="1200" b="0" u="none" baseline="0">
            <a:latin typeface="Arial Narrow" panose="020B0606020202030204" pitchFamily="34" charset="0"/>
          </a:endParaRPr>
        </a:p>
        <a:p>
          <a:r>
            <a:rPr lang="es-MX" sz="1200" b="1" u="sng" baseline="0">
              <a:latin typeface="Arial Narrow" panose="020B0606020202030204" pitchFamily="34" charset="0"/>
            </a:rPr>
            <a:t>Sesión 479 </a:t>
          </a:r>
          <a:r>
            <a:rPr lang="es-MX" sz="1200" b="0" u="none" baseline="0">
              <a:latin typeface="Arial Narrow" panose="020B0606020202030204" pitchFamily="34" charset="0"/>
            </a:rPr>
            <a:t>del Colegio Académico se aprobó implementar en el trimestre 20P el Programa Emergente de Enseñanza Remota .</a:t>
          </a:r>
          <a:br>
            <a:rPr lang="es-MX" sz="1200" b="0" u="none" baseline="0">
              <a:latin typeface="Arial Narrow" panose="020B0606020202030204" pitchFamily="34" charset="0"/>
            </a:rPr>
          </a:br>
          <a:r>
            <a:rPr lang="es-MX" sz="1200" b="0" u="none" baseline="0">
              <a:latin typeface="Arial Narrow" panose="020B0606020202030204" pitchFamily="34" charset="0"/>
            </a:rPr>
            <a:t>(10 de julio del 2020)</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64</xdr:col>
      <xdr:colOff>306704</xdr:colOff>
      <xdr:row>22</xdr:row>
      <xdr:rowOff>104775</xdr:rowOff>
    </xdr:from>
    <xdr:to>
      <xdr:col>76</xdr:col>
      <xdr:colOff>573405</xdr:colOff>
      <xdr:row>36</xdr:row>
      <xdr:rowOff>171450</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333375</xdr:colOff>
      <xdr:row>37</xdr:row>
      <xdr:rowOff>85725</xdr:rowOff>
    </xdr:from>
    <xdr:to>
      <xdr:col>76</xdr:col>
      <xdr:colOff>636961</xdr:colOff>
      <xdr:row>53</xdr:row>
      <xdr:rowOff>138951</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65</xdr:col>
      <xdr:colOff>19050</xdr:colOff>
      <xdr:row>55</xdr:row>
      <xdr:rowOff>28575</xdr:rowOff>
    </xdr:from>
    <xdr:to>
      <xdr:col>76</xdr:col>
      <xdr:colOff>653039</xdr:colOff>
      <xdr:row>70</xdr:row>
      <xdr:rowOff>165318</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76</xdr:col>
      <xdr:colOff>1133474</xdr:colOff>
      <xdr:row>22</xdr:row>
      <xdr:rowOff>133348</xdr:rowOff>
    </xdr:from>
    <xdr:to>
      <xdr:col>87</xdr:col>
      <xdr:colOff>694385</xdr:colOff>
      <xdr:row>39</xdr:row>
      <xdr:rowOff>88259</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76</xdr:col>
      <xdr:colOff>1142999</xdr:colOff>
      <xdr:row>40</xdr:row>
      <xdr:rowOff>19050</xdr:rowOff>
    </xdr:from>
    <xdr:to>
      <xdr:col>87</xdr:col>
      <xdr:colOff>681886</xdr:colOff>
      <xdr:row>56</xdr:row>
      <xdr:rowOff>163356</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146684</xdr:colOff>
      <xdr:row>50</xdr:row>
      <xdr:rowOff>80010</xdr:rowOff>
    </xdr:from>
    <xdr:to>
      <xdr:col>12</xdr:col>
      <xdr:colOff>584114</xdr:colOff>
      <xdr:row>67</xdr:row>
      <xdr:rowOff>99060</xdr:rowOff>
    </xdr:to>
    <xdr:graphicFrame macro="">
      <xdr:nvGraphicFramePr>
        <xdr:cNvPr id="2" name="Gráfico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73949</xdr:colOff>
      <xdr:row>50</xdr:row>
      <xdr:rowOff>50569</xdr:rowOff>
    </xdr:from>
    <xdr:to>
      <xdr:col>27</xdr:col>
      <xdr:colOff>123278</xdr:colOff>
      <xdr:row>67</xdr:row>
      <xdr:rowOff>67021</xdr:rowOff>
    </xdr:to>
    <xdr:graphicFrame macro="">
      <xdr:nvGraphicFramePr>
        <xdr:cNvPr id="3" name="Gráfico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100940</xdr:colOff>
      <xdr:row>53</xdr:row>
      <xdr:rowOff>57768</xdr:rowOff>
    </xdr:from>
    <xdr:ext cx="509948" cy="342786"/>
    <xdr:sp macro="" textlink="">
      <xdr:nvSpPr>
        <xdr:cNvPr id="4" name="CuadroTexto 3">
          <a:extLst>
            <a:ext uri="{FF2B5EF4-FFF2-40B4-BE49-F238E27FC236}">
              <a16:creationId xmlns:a16="http://schemas.microsoft.com/office/drawing/2014/main" id="{00000000-0008-0000-3100-000004000000}"/>
            </a:ext>
          </a:extLst>
        </xdr:cNvPr>
        <xdr:cNvSpPr txBox="1"/>
      </xdr:nvSpPr>
      <xdr:spPr>
        <a:xfrm>
          <a:off x="3453740" y="9125568"/>
          <a:ext cx="509948"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600" b="1" i="1"/>
            <a:t>PDL</a:t>
          </a:r>
        </a:p>
      </xdr:txBody>
    </xdr:sp>
    <xdr:clientData/>
  </xdr:oneCellAnchor>
</xdr:wsDr>
</file>

<file path=xl/drawings/drawing31.xml><?xml version="1.0" encoding="utf-8"?>
<c:userShapes xmlns:c="http://schemas.openxmlformats.org/drawingml/2006/chart">
  <cdr:relSizeAnchor xmlns:cdr="http://schemas.openxmlformats.org/drawingml/2006/chartDrawing">
    <cdr:from>
      <cdr:x>0.08221</cdr:x>
      <cdr:y>0.28115</cdr:y>
    </cdr:from>
    <cdr:to>
      <cdr:x>0.98197</cdr:x>
      <cdr:y>0.28396</cdr:y>
    </cdr:to>
    <cdr:cxnSp macro="">
      <cdr:nvCxnSpPr>
        <cdr:cNvPr id="3" name="Conector recto 2">
          <a:extLst xmlns:a="http://schemas.openxmlformats.org/drawingml/2006/main">
            <a:ext uri="{FF2B5EF4-FFF2-40B4-BE49-F238E27FC236}">
              <a16:creationId xmlns:a16="http://schemas.microsoft.com/office/drawing/2014/main" id="{5A2DE0F4-88C1-44DF-B3BE-BE47AF0C32A0}"/>
            </a:ext>
          </a:extLst>
        </cdr:cNvPr>
        <cdr:cNvCxnSpPr/>
      </cdr:nvCxnSpPr>
      <cdr:spPr>
        <a:xfrm xmlns:a="http://schemas.openxmlformats.org/drawingml/2006/main" flipV="1">
          <a:off x="528004" y="793116"/>
          <a:ext cx="5778500" cy="7937"/>
        </a:xfrm>
        <a:prstGeom xmlns:a="http://schemas.openxmlformats.org/drawingml/2006/main" prst="line">
          <a:avLst/>
        </a:prstGeom>
        <a:ln xmlns:a="http://schemas.openxmlformats.org/drawingml/2006/main" w="38100">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xdr:wsDr xmlns:xdr="http://schemas.openxmlformats.org/drawingml/2006/spreadsheetDrawing" xmlns:a="http://schemas.openxmlformats.org/drawingml/2006/main">
  <xdr:twoCellAnchor>
    <xdr:from>
      <xdr:col>27</xdr:col>
      <xdr:colOff>161924</xdr:colOff>
      <xdr:row>3</xdr:row>
      <xdr:rowOff>171450</xdr:rowOff>
    </xdr:from>
    <xdr:to>
      <xdr:col>35</xdr:col>
      <xdr:colOff>38100</xdr:colOff>
      <xdr:row>21</xdr:row>
      <xdr:rowOff>133350</xdr:rowOff>
    </xdr:to>
    <xdr:graphicFrame macro="">
      <xdr:nvGraphicFramePr>
        <xdr:cNvPr id="2" name="Gráfico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0</xdr:colOff>
      <xdr:row>23</xdr:row>
      <xdr:rowOff>0</xdr:rowOff>
    </xdr:from>
    <xdr:to>
      <xdr:col>34</xdr:col>
      <xdr:colOff>638176</xdr:colOff>
      <xdr:row>44</xdr:row>
      <xdr:rowOff>110066</xdr:rowOff>
    </xdr:to>
    <xdr:graphicFrame macro="">
      <xdr:nvGraphicFramePr>
        <xdr:cNvPr id="6" name="Gráfico 5">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48</xdr:row>
      <xdr:rowOff>0</xdr:rowOff>
    </xdr:from>
    <xdr:to>
      <xdr:col>34</xdr:col>
      <xdr:colOff>638176</xdr:colOff>
      <xdr:row>69</xdr:row>
      <xdr:rowOff>138641</xdr:rowOff>
    </xdr:to>
    <xdr:graphicFrame macro="">
      <xdr:nvGraphicFramePr>
        <xdr:cNvPr id="4" name="Gráfico 3">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668694</xdr:colOff>
      <xdr:row>29</xdr:row>
      <xdr:rowOff>139961</xdr:rowOff>
    </xdr:from>
    <xdr:to>
      <xdr:col>34</xdr:col>
      <xdr:colOff>552061</xdr:colOff>
      <xdr:row>29</xdr:row>
      <xdr:rowOff>139961</xdr:rowOff>
    </xdr:to>
    <xdr:cxnSp macro="">
      <xdr:nvCxnSpPr>
        <xdr:cNvPr id="5" name="Conector recto 4">
          <a:extLst>
            <a:ext uri="{FF2B5EF4-FFF2-40B4-BE49-F238E27FC236}">
              <a16:creationId xmlns:a16="http://schemas.microsoft.com/office/drawing/2014/main" id="{753BD7BB-3BC8-4323-9C98-3DD08366C8B7}"/>
            </a:ext>
          </a:extLst>
        </xdr:cNvPr>
        <xdr:cNvCxnSpPr/>
      </xdr:nvCxnSpPr>
      <xdr:spPr>
        <a:xfrm>
          <a:off x="15395510" y="5668349"/>
          <a:ext cx="5380653" cy="0"/>
        </a:xfrm>
        <a:prstGeom prst="line">
          <a:avLst/>
        </a:prstGeom>
        <a:ln w="31750">
          <a:solidFill>
            <a:schemeClr val="tx1">
              <a:lumMod val="95000"/>
              <a:lumOff val="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637591</xdr:colOff>
      <xdr:row>27</xdr:row>
      <xdr:rowOff>163288</xdr:rowOff>
    </xdr:from>
    <xdr:ext cx="970522" cy="342786"/>
    <xdr:sp macro="" textlink="">
      <xdr:nvSpPr>
        <xdr:cNvPr id="7" name="CuadroTexto 6">
          <a:extLst>
            <a:ext uri="{FF2B5EF4-FFF2-40B4-BE49-F238E27FC236}">
              <a16:creationId xmlns:a16="http://schemas.microsoft.com/office/drawing/2014/main" id="{2FD5954C-3B4B-4091-BCBE-156B7087F0AE}"/>
            </a:ext>
          </a:extLst>
        </xdr:cNvPr>
        <xdr:cNvSpPr txBox="1"/>
      </xdr:nvSpPr>
      <xdr:spPr>
        <a:xfrm>
          <a:off x="17720387" y="5349553"/>
          <a:ext cx="97052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600" b="1" i="1"/>
            <a:t>PDL: 85%</a:t>
          </a:r>
        </a:p>
      </xdr:txBody>
    </xdr:sp>
    <xdr:clientData/>
  </xdr:oneCellAnchor>
  <xdr:twoCellAnchor>
    <xdr:from>
      <xdr:col>27</xdr:col>
      <xdr:colOff>673360</xdr:colOff>
      <xdr:row>58</xdr:row>
      <xdr:rowOff>97974</xdr:rowOff>
    </xdr:from>
    <xdr:to>
      <xdr:col>34</xdr:col>
      <xdr:colOff>556727</xdr:colOff>
      <xdr:row>58</xdr:row>
      <xdr:rowOff>97974</xdr:rowOff>
    </xdr:to>
    <xdr:cxnSp macro="">
      <xdr:nvCxnSpPr>
        <xdr:cNvPr id="8" name="Conector recto 7">
          <a:extLst>
            <a:ext uri="{FF2B5EF4-FFF2-40B4-BE49-F238E27FC236}">
              <a16:creationId xmlns:a16="http://schemas.microsoft.com/office/drawing/2014/main" id="{65742138-EE7F-42B6-8B8E-E6B1F5C2A240}"/>
            </a:ext>
          </a:extLst>
        </xdr:cNvPr>
        <xdr:cNvCxnSpPr/>
      </xdr:nvCxnSpPr>
      <xdr:spPr>
        <a:xfrm>
          <a:off x="15400176" y="10587137"/>
          <a:ext cx="5380653" cy="0"/>
        </a:xfrm>
        <a:prstGeom prst="line">
          <a:avLst/>
        </a:prstGeom>
        <a:ln w="31750">
          <a:solidFill>
            <a:schemeClr val="tx1">
              <a:lumMod val="95000"/>
              <a:lumOff val="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618930</xdr:colOff>
      <xdr:row>56</xdr:row>
      <xdr:rowOff>113524</xdr:rowOff>
    </xdr:from>
    <xdr:ext cx="509948" cy="342786"/>
    <xdr:sp macro="" textlink="">
      <xdr:nvSpPr>
        <xdr:cNvPr id="9" name="CuadroTexto 8">
          <a:extLst>
            <a:ext uri="{FF2B5EF4-FFF2-40B4-BE49-F238E27FC236}">
              <a16:creationId xmlns:a16="http://schemas.microsoft.com/office/drawing/2014/main" id="{211FDE4A-61C8-4920-84B7-C0AD1FCF9FF1}"/>
            </a:ext>
          </a:extLst>
        </xdr:cNvPr>
        <xdr:cNvSpPr txBox="1"/>
      </xdr:nvSpPr>
      <xdr:spPr>
        <a:xfrm>
          <a:off x="17701726" y="10260565"/>
          <a:ext cx="509948"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600" b="1" i="1"/>
            <a:t>PDL</a:t>
          </a:r>
        </a:p>
      </xdr:txBody>
    </xdr:sp>
    <xdr:clientData/>
  </xdr:oneCellAnchor>
</xdr:wsDr>
</file>

<file path=xl/drawings/drawing33.xml><?xml version="1.0" encoding="utf-8"?>
<c:userShapes xmlns:c="http://schemas.openxmlformats.org/drawingml/2006/chart">
  <cdr:relSizeAnchor xmlns:cdr="http://schemas.openxmlformats.org/drawingml/2006/chartDrawing">
    <cdr:from>
      <cdr:x>0.01042</cdr:x>
      <cdr:y>0</cdr:y>
    </cdr:from>
    <cdr:to>
      <cdr:x>1</cdr:x>
      <cdr:y>0.10417</cdr:y>
    </cdr:to>
    <cdr:sp macro="" textlink="">
      <cdr:nvSpPr>
        <cdr:cNvPr id="3" name="CuadroTexto 2">
          <a:extLst xmlns:a="http://schemas.openxmlformats.org/drawingml/2006/main">
            <a:ext uri="{FF2B5EF4-FFF2-40B4-BE49-F238E27FC236}">
              <a16:creationId xmlns:a16="http://schemas.microsoft.com/office/drawing/2014/main" id="{6DF5F319-D77F-4605-B999-9D0B6022B08D}"/>
            </a:ext>
          </a:extLst>
        </cdr:cNvPr>
        <cdr:cNvSpPr txBox="1"/>
      </cdr:nvSpPr>
      <cdr:spPr>
        <a:xfrm xmlns:a="http://schemas.openxmlformats.org/drawingml/2006/main">
          <a:off x="47625" y="0"/>
          <a:ext cx="45243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MX" sz="1400" b="1" i="0" baseline="0">
              <a:effectLst/>
              <a:latin typeface="+mn-lt"/>
              <a:ea typeface="+mn-ea"/>
              <a:cs typeface="+mn-cs"/>
            </a:rPr>
            <a:t>Reconocimientos externos por Profesor(a) Definitivo(a) adscrito(a) a UAM-L</a:t>
          </a:r>
          <a:endParaRPr lang="es-MX" sz="1400" b="1">
            <a:effectLst/>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0.01042</cdr:x>
      <cdr:y>0</cdr:y>
    </cdr:from>
    <cdr:to>
      <cdr:x>1</cdr:x>
      <cdr:y>0.10417</cdr:y>
    </cdr:to>
    <cdr:sp macro="" textlink="">
      <cdr:nvSpPr>
        <cdr:cNvPr id="3" name="CuadroTexto 2">
          <a:extLst xmlns:a="http://schemas.openxmlformats.org/drawingml/2006/main">
            <a:ext uri="{FF2B5EF4-FFF2-40B4-BE49-F238E27FC236}">
              <a16:creationId xmlns:a16="http://schemas.microsoft.com/office/drawing/2014/main" id="{6DF5F319-D77F-4605-B999-9D0B6022B08D}"/>
            </a:ext>
          </a:extLst>
        </cdr:cNvPr>
        <cdr:cNvSpPr txBox="1"/>
      </cdr:nvSpPr>
      <cdr:spPr>
        <a:xfrm xmlns:a="http://schemas.openxmlformats.org/drawingml/2006/main">
          <a:off x="47625" y="0"/>
          <a:ext cx="45243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MX" sz="1400" b="1" i="0" baseline="0">
              <a:effectLst/>
              <a:latin typeface="+mn-lt"/>
              <a:ea typeface="+mn-ea"/>
              <a:cs typeface="+mn-cs"/>
            </a:rPr>
            <a:t>Reconocimientos externos por Profesor(a) Definitivo(a) adscrito(a) a UAM-L</a:t>
          </a:r>
          <a:endParaRPr lang="es-MX" sz="1400" b="1">
            <a:effectLst/>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0.01042</cdr:x>
      <cdr:y>0</cdr:y>
    </cdr:from>
    <cdr:to>
      <cdr:x>1</cdr:x>
      <cdr:y>0.10417</cdr:y>
    </cdr:to>
    <cdr:sp macro="" textlink="">
      <cdr:nvSpPr>
        <cdr:cNvPr id="3" name="CuadroTexto 2">
          <a:extLst xmlns:a="http://schemas.openxmlformats.org/drawingml/2006/main">
            <a:ext uri="{FF2B5EF4-FFF2-40B4-BE49-F238E27FC236}">
              <a16:creationId xmlns:a16="http://schemas.microsoft.com/office/drawing/2014/main" id="{6DF5F319-D77F-4605-B999-9D0B6022B08D}"/>
            </a:ext>
          </a:extLst>
        </cdr:cNvPr>
        <cdr:cNvSpPr txBox="1"/>
      </cdr:nvSpPr>
      <cdr:spPr>
        <a:xfrm xmlns:a="http://schemas.openxmlformats.org/drawingml/2006/main">
          <a:off x="47625" y="0"/>
          <a:ext cx="45243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MX" sz="1400" b="1" i="0" baseline="0">
              <a:effectLst/>
              <a:latin typeface="+mn-lt"/>
              <a:ea typeface="+mn-ea"/>
              <a:cs typeface="+mn-cs"/>
            </a:rPr>
            <a:t>Reconocimientos externos por Profesor(a) Definitivo(a) adscrito(a) a UAM-L</a:t>
          </a:r>
          <a:endParaRPr lang="es-MX" sz="1400" b="1">
            <a:effectLst/>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19</xdr:col>
      <xdr:colOff>8660</xdr:colOff>
      <xdr:row>9</xdr:row>
      <xdr:rowOff>867</xdr:rowOff>
    </xdr:from>
    <xdr:to>
      <xdr:col>30</xdr:col>
      <xdr:colOff>1546412</xdr:colOff>
      <xdr:row>23</xdr:row>
      <xdr:rowOff>77756</xdr:rowOff>
    </xdr:to>
    <xdr:graphicFrame macro="">
      <xdr:nvGraphicFramePr>
        <xdr:cNvPr id="2" name="Gráfico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0</xdr:colOff>
      <xdr:row>111</xdr:row>
      <xdr:rowOff>0</xdr:rowOff>
    </xdr:from>
    <xdr:to>
      <xdr:col>12</xdr:col>
      <xdr:colOff>666750</xdr:colOff>
      <xdr:row>124</xdr:row>
      <xdr:rowOff>142875</xdr:rowOff>
    </xdr:to>
    <xdr:graphicFrame macro="">
      <xdr:nvGraphicFramePr>
        <xdr:cNvPr id="7" name="6 Gráfico">
          <a:extLst>
            <a:ext uri="{FF2B5EF4-FFF2-40B4-BE49-F238E27FC236}">
              <a16:creationId xmlns:a16="http://schemas.microsoft.com/office/drawing/2014/main" id="{00000000-0008-0000-3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144606</xdr:colOff>
      <xdr:row>48</xdr:row>
      <xdr:rowOff>177943</xdr:rowOff>
    </xdr:from>
    <xdr:to>
      <xdr:col>15</xdr:col>
      <xdr:colOff>258039</xdr:colOff>
      <xdr:row>70</xdr:row>
      <xdr:rowOff>9524</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80961</xdr:colOff>
      <xdr:row>48</xdr:row>
      <xdr:rowOff>9525</xdr:rowOff>
    </xdr:from>
    <xdr:to>
      <xdr:col>22</xdr:col>
      <xdr:colOff>561974</xdr:colOff>
      <xdr:row>69</xdr:row>
      <xdr:rowOff>4762</xdr:rowOff>
    </xdr:to>
    <xdr:graphicFrame macro="">
      <xdr:nvGraphicFramePr>
        <xdr:cNvPr id="5" name="Gráfico 4">
          <a:extLst>
            <a:ext uri="{FF2B5EF4-FFF2-40B4-BE49-F238E27FC236}">
              <a16:creationId xmlns:a16="http://schemas.microsoft.com/office/drawing/2014/main" id="{00000000-0008-0000-3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328612</xdr:colOff>
      <xdr:row>49</xdr:row>
      <xdr:rowOff>138112</xdr:rowOff>
    </xdr:from>
    <xdr:to>
      <xdr:col>29</xdr:col>
      <xdr:colOff>328612</xdr:colOff>
      <xdr:row>66</xdr:row>
      <xdr:rowOff>128587</xdr:rowOff>
    </xdr:to>
    <xdr:graphicFrame macro="">
      <xdr:nvGraphicFramePr>
        <xdr:cNvPr id="8" name="Gráfico 7">
          <a:extLst>
            <a:ext uri="{FF2B5EF4-FFF2-40B4-BE49-F238E27FC236}">
              <a16:creationId xmlns:a16="http://schemas.microsoft.com/office/drawing/2014/main" id="{00000000-0008-0000-3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0</xdr:colOff>
      <xdr:row>15</xdr:row>
      <xdr:rowOff>0</xdr:rowOff>
    </xdr:from>
    <xdr:to>
      <xdr:col>3</xdr:col>
      <xdr:colOff>0</xdr:colOff>
      <xdr:row>16</xdr:row>
      <xdr:rowOff>0</xdr:rowOff>
    </xdr:to>
    <xdr:sp macro="" textlink="">
      <xdr:nvSpPr>
        <xdr:cNvPr id="56" name="Rectangle 107">
          <a:extLst>
            <a:ext uri="{FF2B5EF4-FFF2-40B4-BE49-F238E27FC236}">
              <a16:creationId xmlns:a16="http://schemas.microsoft.com/office/drawing/2014/main" id="{00000000-0008-0000-3900-000038000000}"/>
            </a:ext>
          </a:extLst>
        </xdr:cNvPr>
        <xdr:cNvSpPr>
          <a:spLocks noChangeArrowheads="1"/>
        </xdr:cNvSpPr>
      </xdr:nvSpPr>
      <xdr:spPr bwMode="auto">
        <a:xfrm>
          <a:off x="3619500" y="1219200"/>
          <a:ext cx="0" cy="3124200"/>
        </a:xfrm>
        <a:prstGeom prst="rect">
          <a:avLst/>
        </a:prstGeom>
        <a:noFill/>
        <a:ln w="1">
          <a:noFill/>
          <a:miter lim="800000"/>
          <a:headEnd/>
          <a:tailEnd/>
        </a:ln>
      </xdr:spPr>
    </xdr:sp>
    <xdr:clientData/>
  </xdr:twoCellAnchor>
  <xdr:twoCellAnchor>
    <xdr:from>
      <xdr:col>3</xdr:col>
      <xdr:colOff>0</xdr:colOff>
      <xdr:row>15</xdr:row>
      <xdr:rowOff>0</xdr:rowOff>
    </xdr:from>
    <xdr:to>
      <xdr:col>3</xdr:col>
      <xdr:colOff>0</xdr:colOff>
      <xdr:row>16</xdr:row>
      <xdr:rowOff>0</xdr:rowOff>
    </xdr:to>
    <xdr:sp macro="" textlink="">
      <xdr:nvSpPr>
        <xdr:cNvPr id="57" name="Rectangle 108">
          <a:extLst>
            <a:ext uri="{FF2B5EF4-FFF2-40B4-BE49-F238E27FC236}">
              <a16:creationId xmlns:a16="http://schemas.microsoft.com/office/drawing/2014/main" id="{00000000-0008-0000-3900-000039000000}"/>
            </a:ext>
          </a:extLst>
        </xdr:cNvPr>
        <xdr:cNvSpPr>
          <a:spLocks noChangeArrowheads="1"/>
        </xdr:cNvSpPr>
      </xdr:nvSpPr>
      <xdr:spPr bwMode="auto">
        <a:xfrm>
          <a:off x="3619500" y="1219200"/>
          <a:ext cx="0" cy="3124200"/>
        </a:xfrm>
        <a:prstGeom prst="rect">
          <a:avLst/>
        </a:prstGeom>
        <a:noFill/>
        <a:ln w="1">
          <a:noFill/>
          <a:miter lim="800000"/>
          <a:headEnd/>
          <a:tailEnd/>
        </a:ln>
      </xdr:spPr>
    </xdr:sp>
    <xdr:clientData/>
  </xdr:twoCellAnchor>
  <xdr:twoCellAnchor>
    <xdr:from>
      <xdr:col>3</xdr:col>
      <xdr:colOff>0</xdr:colOff>
      <xdr:row>4</xdr:row>
      <xdr:rowOff>0</xdr:rowOff>
    </xdr:from>
    <xdr:to>
      <xdr:col>3</xdr:col>
      <xdr:colOff>0</xdr:colOff>
      <xdr:row>16</xdr:row>
      <xdr:rowOff>0</xdr:rowOff>
    </xdr:to>
    <xdr:sp macro="" textlink="">
      <xdr:nvSpPr>
        <xdr:cNvPr id="4" name="Rectangle 107">
          <a:extLst>
            <a:ext uri="{FF2B5EF4-FFF2-40B4-BE49-F238E27FC236}">
              <a16:creationId xmlns:a16="http://schemas.microsoft.com/office/drawing/2014/main" id="{00000000-0008-0000-3900-000004000000}"/>
            </a:ext>
          </a:extLst>
        </xdr:cNvPr>
        <xdr:cNvSpPr>
          <a:spLocks noChangeArrowheads="1"/>
        </xdr:cNvSpPr>
      </xdr:nvSpPr>
      <xdr:spPr bwMode="auto">
        <a:xfrm>
          <a:off x="4238625" y="952500"/>
          <a:ext cx="0" cy="2781300"/>
        </a:xfrm>
        <a:prstGeom prst="rect">
          <a:avLst/>
        </a:prstGeom>
        <a:noFill/>
        <a:ln w="1">
          <a:noFill/>
          <a:miter lim="800000"/>
          <a:headEnd/>
          <a:tailEnd/>
        </a:ln>
      </xdr:spPr>
    </xdr:sp>
    <xdr:clientData/>
  </xdr:twoCellAnchor>
  <xdr:twoCellAnchor>
    <xdr:from>
      <xdr:col>3</xdr:col>
      <xdr:colOff>0</xdr:colOff>
      <xdr:row>4</xdr:row>
      <xdr:rowOff>0</xdr:rowOff>
    </xdr:from>
    <xdr:to>
      <xdr:col>3</xdr:col>
      <xdr:colOff>0</xdr:colOff>
      <xdr:row>16</xdr:row>
      <xdr:rowOff>0</xdr:rowOff>
    </xdr:to>
    <xdr:sp macro="" textlink="">
      <xdr:nvSpPr>
        <xdr:cNvPr id="5" name="Rectangle 108">
          <a:extLst>
            <a:ext uri="{FF2B5EF4-FFF2-40B4-BE49-F238E27FC236}">
              <a16:creationId xmlns:a16="http://schemas.microsoft.com/office/drawing/2014/main" id="{00000000-0008-0000-3900-000005000000}"/>
            </a:ext>
          </a:extLst>
        </xdr:cNvPr>
        <xdr:cNvSpPr>
          <a:spLocks noChangeArrowheads="1"/>
        </xdr:cNvSpPr>
      </xdr:nvSpPr>
      <xdr:spPr bwMode="auto">
        <a:xfrm>
          <a:off x="4238625" y="952500"/>
          <a:ext cx="0" cy="2781300"/>
        </a:xfrm>
        <a:prstGeom prst="rect">
          <a:avLst/>
        </a:prstGeom>
        <a:noFill/>
        <a:ln w="1">
          <a:noFill/>
          <a:miter lim="800000"/>
          <a:headEnd/>
          <a:tailEnd/>
        </a:ln>
      </xdr:spPr>
    </xdr:sp>
    <xdr:clientData/>
  </xdr:twoCellAnchor>
  <xdr:twoCellAnchor>
    <xdr:from>
      <xdr:col>3</xdr:col>
      <xdr:colOff>0</xdr:colOff>
      <xdr:row>4</xdr:row>
      <xdr:rowOff>0</xdr:rowOff>
    </xdr:from>
    <xdr:to>
      <xdr:col>3</xdr:col>
      <xdr:colOff>0</xdr:colOff>
      <xdr:row>16</xdr:row>
      <xdr:rowOff>0</xdr:rowOff>
    </xdr:to>
    <xdr:sp macro="" textlink="">
      <xdr:nvSpPr>
        <xdr:cNvPr id="6" name="Rectangle 107">
          <a:extLst>
            <a:ext uri="{FF2B5EF4-FFF2-40B4-BE49-F238E27FC236}">
              <a16:creationId xmlns:a16="http://schemas.microsoft.com/office/drawing/2014/main" id="{00000000-0008-0000-3900-000006000000}"/>
            </a:ext>
          </a:extLst>
        </xdr:cNvPr>
        <xdr:cNvSpPr>
          <a:spLocks noChangeArrowheads="1"/>
        </xdr:cNvSpPr>
      </xdr:nvSpPr>
      <xdr:spPr bwMode="auto">
        <a:xfrm>
          <a:off x="6515100" y="922020"/>
          <a:ext cx="0" cy="1280160"/>
        </a:xfrm>
        <a:prstGeom prst="rect">
          <a:avLst/>
        </a:prstGeom>
        <a:noFill/>
        <a:ln w="1">
          <a:noFill/>
          <a:miter lim="800000"/>
          <a:headEnd/>
          <a:tailEnd/>
        </a:ln>
      </xdr:spPr>
    </xdr:sp>
    <xdr:clientData/>
  </xdr:twoCellAnchor>
  <xdr:twoCellAnchor>
    <xdr:from>
      <xdr:col>3</xdr:col>
      <xdr:colOff>0</xdr:colOff>
      <xdr:row>4</xdr:row>
      <xdr:rowOff>0</xdr:rowOff>
    </xdr:from>
    <xdr:to>
      <xdr:col>3</xdr:col>
      <xdr:colOff>0</xdr:colOff>
      <xdr:row>16</xdr:row>
      <xdr:rowOff>0</xdr:rowOff>
    </xdr:to>
    <xdr:sp macro="" textlink="">
      <xdr:nvSpPr>
        <xdr:cNvPr id="7" name="Rectangle 108">
          <a:extLst>
            <a:ext uri="{FF2B5EF4-FFF2-40B4-BE49-F238E27FC236}">
              <a16:creationId xmlns:a16="http://schemas.microsoft.com/office/drawing/2014/main" id="{00000000-0008-0000-3900-000007000000}"/>
            </a:ext>
          </a:extLst>
        </xdr:cNvPr>
        <xdr:cNvSpPr>
          <a:spLocks noChangeArrowheads="1"/>
        </xdr:cNvSpPr>
      </xdr:nvSpPr>
      <xdr:spPr bwMode="auto">
        <a:xfrm>
          <a:off x="6515100" y="922020"/>
          <a:ext cx="0" cy="1280160"/>
        </a:xfrm>
        <a:prstGeom prst="rect">
          <a:avLst/>
        </a:prstGeom>
        <a:noFill/>
        <a:ln w="1">
          <a:noFill/>
          <a:miter lim="800000"/>
          <a:headEnd/>
          <a:tailEnd/>
        </a:ln>
      </xdr:spPr>
    </xdr:sp>
    <xdr:clientData/>
  </xdr:twoCellAnchor>
  <xdr:twoCellAnchor>
    <xdr:from>
      <xdr:col>3</xdr:col>
      <xdr:colOff>0</xdr:colOff>
      <xdr:row>4</xdr:row>
      <xdr:rowOff>0</xdr:rowOff>
    </xdr:from>
    <xdr:to>
      <xdr:col>3</xdr:col>
      <xdr:colOff>0</xdr:colOff>
      <xdr:row>16</xdr:row>
      <xdr:rowOff>0</xdr:rowOff>
    </xdr:to>
    <xdr:sp macro="" textlink="">
      <xdr:nvSpPr>
        <xdr:cNvPr id="8" name="Rectangle 107">
          <a:extLst>
            <a:ext uri="{FF2B5EF4-FFF2-40B4-BE49-F238E27FC236}">
              <a16:creationId xmlns:a16="http://schemas.microsoft.com/office/drawing/2014/main" id="{00000000-0008-0000-3900-000008000000}"/>
            </a:ext>
          </a:extLst>
        </xdr:cNvPr>
        <xdr:cNvSpPr>
          <a:spLocks noChangeArrowheads="1"/>
        </xdr:cNvSpPr>
      </xdr:nvSpPr>
      <xdr:spPr bwMode="auto">
        <a:xfrm>
          <a:off x="4238625" y="962025"/>
          <a:ext cx="0" cy="3514725"/>
        </a:xfrm>
        <a:prstGeom prst="rect">
          <a:avLst/>
        </a:prstGeom>
        <a:noFill/>
        <a:ln w="1">
          <a:noFill/>
          <a:miter lim="800000"/>
          <a:headEnd/>
          <a:tailEnd/>
        </a:ln>
      </xdr:spPr>
    </xdr:sp>
    <xdr:clientData/>
  </xdr:twoCellAnchor>
  <xdr:twoCellAnchor>
    <xdr:from>
      <xdr:col>3</xdr:col>
      <xdr:colOff>0</xdr:colOff>
      <xdr:row>4</xdr:row>
      <xdr:rowOff>0</xdr:rowOff>
    </xdr:from>
    <xdr:to>
      <xdr:col>3</xdr:col>
      <xdr:colOff>0</xdr:colOff>
      <xdr:row>16</xdr:row>
      <xdr:rowOff>0</xdr:rowOff>
    </xdr:to>
    <xdr:sp macro="" textlink="">
      <xdr:nvSpPr>
        <xdr:cNvPr id="9" name="Rectangle 108">
          <a:extLst>
            <a:ext uri="{FF2B5EF4-FFF2-40B4-BE49-F238E27FC236}">
              <a16:creationId xmlns:a16="http://schemas.microsoft.com/office/drawing/2014/main" id="{00000000-0008-0000-3900-000009000000}"/>
            </a:ext>
          </a:extLst>
        </xdr:cNvPr>
        <xdr:cNvSpPr>
          <a:spLocks noChangeArrowheads="1"/>
        </xdr:cNvSpPr>
      </xdr:nvSpPr>
      <xdr:spPr bwMode="auto">
        <a:xfrm>
          <a:off x="4238625" y="962025"/>
          <a:ext cx="0" cy="3514725"/>
        </a:xfrm>
        <a:prstGeom prst="rect">
          <a:avLst/>
        </a:prstGeom>
        <a:noFill/>
        <a:ln w="1">
          <a:noFill/>
          <a:miter lim="800000"/>
          <a:headEnd/>
          <a:tailEnd/>
        </a:ln>
      </xdr:spPr>
    </xdr:sp>
    <xdr:clientData/>
  </xdr:twoCellAnchor>
  <xdr:twoCellAnchor>
    <xdr:from>
      <xdr:col>3</xdr:col>
      <xdr:colOff>0</xdr:colOff>
      <xdr:row>4</xdr:row>
      <xdr:rowOff>0</xdr:rowOff>
    </xdr:from>
    <xdr:to>
      <xdr:col>3</xdr:col>
      <xdr:colOff>0</xdr:colOff>
      <xdr:row>16</xdr:row>
      <xdr:rowOff>0</xdr:rowOff>
    </xdr:to>
    <xdr:sp macro="" textlink="">
      <xdr:nvSpPr>
        <xdr:cNvPr id="10" name="Rectangle 107">
          <a:extLst>
            <a:ext uri="{FF2B5EF4-FFF2-40B4-BE49-F238E27FC236}">
              <a16:creationId xmlns:a16="http://schemas.microsoft.com/office/drawing/2014/main" id="{00000000-0008-0000-3900-00000A000000}"/>
            </a:ext>
          </a:extLst>
        </xdr:cNvPr>
        <xdr:cNvSpPr>
          <a:spLocks noChangeArrowheads="1"/>
        </xdr:cNvSpPr>
      </xdr:nvSpPr>
      <xdr:spPr bwMode="auto">
        <a:xfrm>
          <a:off x="5562600" y="962025"/>
          <a:ext cx="0" cy="3514725"/>
        </a:xfrm>
        <a:prstGeom prst="rect">
          <a:avLst/>
        </a:prstGeom>
        <a:noFill/>
        <a:ln w="1">
          <a:noFill/>
          <a:miter lim="800000"/>
          <a:headEnd/>
          <a:tailEnd/>
        </a:ln>
      </xdr:spPr>
    </xdr:sp>
    <xdr:clientData/>
  </xdr:twoCellAnchor>
  <xdr:twoCellAnchor>
    <xdr:from>
      <xdr:col>3</xdr:col>
      <xdr:colOff>0</xdr:colOff>
      <xdr:row>4</xdr:row>
      <xdr:rowOff>0</xdr:rowOff>
    </xdr:from>
    <xdr:to>
      <xdr:col>3</xdr:col>
      <xdr:colOff>0</xdr:colOff>
      <xdr:row>16</xdr:row>
      <xdr:rowOff>0</xdr:rowOff>
    </xdr:to>
    <xdr:sp macro="" textlink="">
      <xdr:nvSpPr>
        <xdr:cNvPr id="11" name="Rectangle 108">
          <a:extLst>
            <a:ext uri="{FF2B5EF4-FFF2-40B4-BE49-F238E27FC236}">
              <a16:creationId xmlns:a16="http://schemas.microsoft.com/office/drawing/2014/main" id="{00000000-0008-0000-3900-00000B000000}"/>
            </a:ext>
          </a:extLst>
        </xdr:cNvPr>
        <xdr:cNvSpPr>
          <a:spLocks noChangeArrowheads="1"/>
        </xdr:cNvSpPr>
      </xdr:nvSpPr>
      <xdr:spPr bwMode="auto">
        <a:xfrm>
          <a:off x="5562600" y="962025"/>
          <a:ext cx="0" cy="3514725"/>
        </a:xfrm>
        <a:prstGeom prst="rect">
          <a:avLst/>
        </a:prstGeom>
        <a:noFill/>
        <a:ln w="1">
          <a:noFill/>
          <a:miter lim="800000"/>
          <a:headEnd/>
          <a:tailEnd/>
        </a:ln>
      </xdr:spPr>
    </xdr:sp>
    <xdr:clientData/>
  </xdr:twoCellAnchor>
  <xdr:twoCellAnchor>
    <xdr:from>
      <xdr:col>3</xdr:col>
      <xdr:colOff>0</xdr:colOff>
      <xdr:row>22</xdr:row>
      <xdr:rowOff>0</xdr:rowOff>
    </xdr:from>
    <xdr:to>
      <xdr:col>3</xdr:col>
      <xdr:colOff>0</xdr:colOff>
      <xdr:row>24</xdr:row>
      <xdr:rowOff>0</xdr:rowOff>
    </xdr:to>
    <xdr:sp macro="" textlink="">
      <xdr:nvSpPr>
        <xdr:cNvPr id="22" name="Rectangle 107">
          <a:extLst>
            <a:ext uri="{FF2B5EF4-FFF2-40B4-BE49-F238E27FC236}">
              <a16:creationId xmlns:a16="http://schemas.microsoft.com/office/drawing/2014/main" id="{5A24C2BB-2BBA-4B9D-AFDF-FE138D2CADDE}"/>
            </a:ext>
          </a:extLst>
        </xdr:cNvPr>
        <xdr:cNvSpPr>
          <a:spLocks noChangeArrowheads="1"/>
        </xdr:cNvSpPr>
      </xdr:nvSpPr>
      <xdr:spPr bwMode="auto">
        <a:xfrm>
          <a:off x="4366260" y="3566160"/>
          <a:ext cx="0" cy="1097280"/>
        </a:xfrm>
        <a:prstGeom prst="rect">
          <a:avLst/>
        </a:prstGeom>
        <a:noFill/>
        <a:ln w="1">
          <a:noFill/>
          <a:miter lim="800000"/>
          <a:headEnd/>
          <a:tailEnd/>
        </a:ln>
      </xdr:spPr>
    </xdr:sp>
    <xdr:clientData/>
  </xdr:twoCellAnchor>
  <xdr:twoCellAnchor>
    <xdr:from>
      <xdr:col>3</xdr:col>
      <xdr:colOff>0</xdr:colOff>
      <xdr:row>22</xdr:row>
      <xdr:rowOff>0</xdr:rowOff>
    </xdr:from>
    <xdr:to>
      <xdr:col>3</xdr:col>
      <xdr:colOff>0</xdr:colOff>
      <xdr:row>24</xdr:row>
      <xdr:rowOff>0</xdr:rowOff>
    </xdr:to>
    <xdr:sp macro="" textlink="">
      <xdr:nvSpPr>
        <xdr:cNvPr id="23" name="Rectangle 108">
          <a:extLst>
            <a:ext uri="{FF2B5EF4-FFF2-40B4-BE49-F238E27FC236}">
              <a16:creationId xmlns:a16="http://schemas.microsoft.com/office/drawing/2014/main" id="{20CA9DD2-D35A-4934-9525-219F80CFC0AA}"/>
            </a:ext>
          </a:extLst>
        </xdr:cNvPr>
        <xdr:cNvSpPr>
          <a:spLocks noChangeArrowheads="1"/>
        </xdr:cNvSpPr>
      </xdr:nvSpPr>
      <xdr:spPr bwMode="auto">
        <a:xfrm>
          <a:off x="4366260" y="3566160"/>
          <a:ext cx="0" cy="1097280"/>
        </a:xfrm>
        <a:prstGeom prst="rect">
          <a:avLst/>
        </a:prstGeom>
        <a:noFill/>
        <a:ln w="1">
          <a:noFill/>
          <a:miter lim="800000"/>
          <a:headEnd/>
          <a:tailEnd/>
        </a:ln>
      </xdr:spPr>
    </xdr:sp>
    <xdr:clientData/>
  </xdr:twoCellAnchor>
  <xdr:twoCellAnchor>
    <xdr:from>
      <xdr:col>3</xdr:col>
      <xdr:colOff>0</xdr:colOff>
      <xdr:row>22</xdr:row>
      <xdr:rowOff>0</xdr:rowOff>
    </xdr:from>
    <xdr:to>
      <xdr:col>3</xdr:col>
      <xdr:colOff>0</xdr:colOff>
      <xdr:row>24</xdr:row>
      <xdr:rowOff>0</xdr:rowOff>
    </xdr:to>
    <xdr:sp macro="" textlink="">
      <xdr:nvSpPr>
        <xdr:cNvPr id="24" name="Rectangle 107">
          <a:extLst>
            <a:ext uri="{FF2B5EF4-FFF2-40B4-BE49-F238E27FC236}">
              <a16:creationId xmlns:a16="http://schemas.microsoft.com/office/drawing/2014/main" id="{ED06B00A-2309-4712-A796-D9A3125ACE13}"/>
            </a:ext>
          </a:extLst>
        </xdr:cNvPr>
        <xdr:cNvSpPr>
          <a:spLocks noChangeArrowheads="1"/>
        </xdr:cNvSpPr>
      </xdr:nvSpPr>
      <xdr:spPr bwMode="auto">
        <a:xfrm>
          <a:off x="4366260" y="3566160"/>
          <a:ext cx="0" cy="1097280"/>
        </a:xfrm>
        <a:prstGeom prst="rect">
          <a:avLst/>
        </a:prstGeom>
        <a:noFill/>
        <a:ln w="1">
          <a:noFill/>
          <a:miter lim="800000"/>
          <a:headEnd/>
          <a:tailEnd/>
        </a:ln>
      </xdr:spPr>
    </xdr:sp>
    <xdr:clientData/>
  </xdr:twoCellAnchor>
  <xdr:twoCellAnchor>
    <xdr:from>
      <xdr:col>3</xdr:col>
      <xdr:colOff>0</xdr:colOff>
      <xdr:row>22</xdr:row>
      <xdr:rowOff>0</xdr:rowOff>
    </xdr:from>
    <xdr:to>
      <xdr:col>3</xdr:col>
      <xdr:colOff>0</xdr:colOff>
      <xdr:row>24</xdr:row>
      <xdr:rowOff>0</xdr:rowOff>
    </xdr:to>
    <xdr:sp macro="" textlink="">
      <xdr:nvSpPr>
        <xdr:cNvPr id="25" name="Rectangle 108">
          <a:extLst>
            <a:ext uri="{FF2B5EF4-FFF2-40B4-BE49-F238E27FC236}">
              <a16:creationId xmlns:a16="http://schemas.microsoft.com/office/drawing/2014/main" id="{3E14B792-3EED-430B-9EDB-7E8AFE8D7E6D}"/>
            </a:ext>
          </a:extLst>
        </xdr:cNvPr>
        <xdr:cNvSpPr>
          <a:spLocks noChangeArrowheads="1"/>
        </xdr:cNvSpPr>
      </xdr:nvSpPr>
      <xdr:spPr bwMode="auto">
        <a:xfrm>
          <a:off x="4366260" y="3566160"/>
          <a:ext cx="0" cy="1097280"/>
        </a:xfrm>
        <a:prstGeom prst="rect">
          <a:avLst/>
        </a:prstGeom>
        <a:noFill/>
        <a:ln w="1">
          <a:noFill/>
          <a:miter lim="800000"/>
          <a:headEnd/>
          <a:tailEnd/>
        </a:ln>
      </xdr:spPr>
    </xdr:sp>
    <xdr:clientData/>
  </xdr:twoCellAnchor>
  <xdr:twoCellAnchor>
    <xdr:from>
      <xdr:col>3</xdr:col>
      <xdr:colOff>0</xdr:colOff>
      <xdr:row>22</xdr:row>
      <xdr:rowOff>0</xdr:rowOff>
    </xdr:from>
    <xdr:to>
      <xdr:col>3</xdr:col>
      <xdr:colOff>0</xdr:colOff>
      <xdr:row>24</xdr:row>
      <xdr:rowOff>0</xdr:rowOff>
    </xdr:to>
    <xdr:sp macro="" textlink="">
      <xdr:nvSpPr>
        <xdr:cNvPr id="26" name="Rectangle 107">
          <a:extLst>
            <a:ext uri="{FF2B5EF4-FFF2-40B4-BE49-F238E27FC236}">
              <a16:creationId xmlns:a16="http://schemas.microsoft.com/office/drawing/2014/main" id="{51A79017-4844-4B04-90F1-C1A3EBF7E1F7}"/>
            </a:ext>
          </a:extLst>
        </xdr:cNvPr>
        <xdr:cNvSpPr>
          <a:spLocks noChangeArrowheads="1"/>
        </xdr:cNvSpPr>
      </xdr:nvSpPr>
      <xdr:spPr bwMode="auto">
        <a:xfrm>
          <a:off x="4366260" y="3566160"/>
          <a:ext cx="0" cy="1097280"/>
        </a:xfrm>
        <a:prstGeom prst="rect">
          <a:avLst/>
        </a:prstGeom>
        <a:noFill/>
        <a:ln w="1">
          <a:noFill/>
          <a:miter lim="800000"/>
          <a:headEnd/>
          <a:tailEnd/>
        </a:ln>
      </xdr:spPr>
    </xdr:sp>
    <xdr:clientData/>
  </xdr:twoCellAnchor>
  <xdr:twoCellAnchor>
    <xdr:from>
      <xdr:col>3</xdr:col>
      <xdr:colOff>0</xdr:colOff>
      <xdr:row>22</xdr:row>
      <xdr:rowOff>0</xdr:rowOff>
    </xdr:from>
    <xdr:to>
      <xdr:col>3</xdr:col>
      <xdr:colOff>0</xdr:colOff>
      <xdr:row>24</xdr:row>
      <xdr:rowOff>0</xdr:rowOff>
    </xdr:to>
    <xdr:sp macro="" textlink="">
      <xdr:nvSpPr>
        <xdr:cNvPr id="27" name="Rectangle 108">
          <a:extLst>
            <a:ext uri="{FF2B5EF4-FFF2-40B4-BE49-F238E27FC236}">
              <a16:creationId xmlns:a16="http://schemas.microsoft.com/office/drawing/2014/main" id="{15B29668-8F80-4724-AB8E-8D92BE0B2D39}"/>
            </a:ext>
          </a:extLst>
        </xdr:cNvPr>
        <xdr:cNvSpPr>
          <a:spLocks noChangeArrowheads="1"/>
        </xdr:cNvSpPr>
      </xdr:nvSpPr>
      <xdr:spPr bwMode="auto">
        <a:xfrm>
          <a:off x="4366260" y="3566160"/>
          <a:ext cx="0" cy="1097280"/>
        </a:xfrm>
        <a:prstGeom prst="rect">
          <a:avLst/>
        </a:prstGeom>
        <a:noFill/>
        <a:ln w="1">
          <a:noFill/>
          <a:miter lim="800000"/>
          <a:headEnd/>
          <a:tailEnd/>
        </a:ln>
      </xdr:spPr>
    </xdr:sp>
    <xdr:clientData/>
  </xdr:twoCellAnchor>
  <xdr:twoCellAnchor>
    <xdr:from>
      <xdr:col>3</xdr:col>
      <xdr:colOff>0</xdr:colOff>
      <xdr:row>22</xdr:row>
      <xdr:rowOff>0</xdr:rowOff>
    </xdr:from>
    <xdr:to>
      <xdr:col>3</xdr:col>
      <xdr:colOff>0</xdr:colOff>
      <xdr:row>24</xdr:row>
      <xdr:rowOff>0</xdr:rowOff>
    </xdr:to>
    <xdr:sp macro="" textlink="">
      <xdr:nvSpPr>
        <xdr:cNvPr id="28" name="Rectangle 107">
          <a:extLst>
            <a:ext uri="{FF2B5EF4-FFF2-40B4-BE49-F238E27FC236}">
              <a16:creationId xmlns:a16="http://schemas.microsoft.com/office/drawing/2014/main" id="{4ED4F456-8D08-4AC8-8FB4-714ADE3744E5}"/>
            </a:ext>
          </a:extLst>
        </xdr:cNvPr>
        <xdr:cNvSpPr>
          <a:spLocks noChangeArrowheads="1"/>
        </xdr:cNvSpPr>
      </xdr:nvSpPr>
      <xdr:spPr bwMode="auto">
        <a:xfrm>
          <a:off x="4366260" y="3566160"/>
          <a:ext cx="0" cy="1097280"/>
        </a:xfrm>
        <a:prstGeom prst="rect">
          <a:avLst/>
        </a:prstGeom>
        <a:noFill/>
        <a:ln w="1">
          <a:noFill/>
          <a:miter lim="800000"/>
          <a:headEnd/>
          <a:tailEnd/>
        </a:ln>
      </xdr:spPr>
    </xdr:sp>
    <xdr:clientData/>
  </xdr:twoCellAnchor>
  <xdr:twoCellAnchor>
    <xdr:from>
      <xdr:col>3</xdr:col>
      <xdr:colOff>0</xdr:colOff>
      <xdr:row>22</xdr:row>
      <xdr:rowOff>0</xdr:rowOff>
    </xdr:from>
    <xdr:to>
      <xdr:col>3</xdr:col>
      <xdr:colOff>0</xdr:colOff>
      <xdr:row>24</xdr:row>
      <xdr:rowOff>0</xdr:rowOff>
    </xdr:to>
    <xdr:sp macro="" textlink="">
      <xdr:nvSpPr>
        <xdr:cNvPr id="29" name="Rectangle 108">
          <a:extLst>
            <a:ext uri="{FF2B5EF4-FFF2-40B4-BE49-F238E27FC236}">
              <a16:creationId xmlns:a16="http://schemas.microsoft.com/office/drawing/2014/main" id="{48040D2C-74EA-4613-BD5C-72AAC7402A43}"/>
            </a:ext>
          </a:extLst>
        </xdr:cNvPr>
        <xdr:cNvSpPr>
          <a:spLocks noChangeArrowheads="1"/>
        </xdr:cNvSpPr>
      </xdr:nvSpPr>
      <xdr:spPr bwMode="auto">
        <a:xfrm>
          <a:off x="4366260" y="3566160"/>
          <a:ext cx="0" cy="1097280"/>
        </a:xfrm>
        <a:prstGeom prst="rect">
          <a:avLst/>
        </a:prstGeom>
        <a:noFill/>
        <a:ln w="1">
          <a:noFill/>
          <a:miter lim="800000"/>
          <a:headEnd/>
          <a:tailEnd/>
        </a:ln>
      </xdr:spPr>
    </xdr:sp>
    <xdr:clientData/>
  </xdr:twoCellAnchor>
  <xdr:twoCellAnchor>
    <xdr:from>
      <xdr:col>4</xdr:col>
      <xdr:colOff>0</xdr:colOff>
      <xdr:row>12</xdr:row>
      <xdr:rowOff>0</xdr:rowOff>
    </xdr:from>
    <xdr:to>
      <xdr:col>4</xdr:col>
      <xdr:colOff>0</xdr:colOff>
      <xdr:row>16</xdr:row>
      <xdr:rowOff>0</xdr:rowOff>
    </xdr:to>
    <xdr:sp macro="" textlink="">
      <xdr:nvSpPr>
        <xdr:cNvPr id="30" name="Rectangle 107">
          <a:extLst>
            <a:ext uri="{FF2B5EF4-FFF2-40B4-BE49-F238E27FC236}">
              <a16:creationId xmlns:a16="http://schemas.microsoft.com/office/drawing/2014/main" id="{18F7C8C0-E2F6-483B-802C-435C868D80DA}"/>
            </a:ext>
          </a:extLst>
        </xdr:cNvPr>
        <xdr:cNvSpPr>
          <a:spLocks noChangeArrowheads="1"/>
        </xdr:cNvSpPr>
      </xdr:nvSpPr>
      <xdr:spPr bwMode="auto">
        <a:xfrm>
          <a:off x="5326380" y="2903220"/>
          <a:ext cx="0" cy="1280160"/>
        </a:xfrm>
        <a:prstGeom prst="rect">
          <a:avLst/>
        </a:prstGeom>
        <a:noFill/>
        <a:ln w="1">
          <a:noFill/>
          <a:miter lim="800000"/>
          <a:headEnd/>
          <a:tailEnd/>
        </a:ln>
      </xdr:spPr>
    </xdr:sp>
    <xdr:clientData/>
  </xdr:twoCellAnchor>
  <xdr:twoCellAnchor>
    <xdr:from>
      <xdr:col>4</xdr:col>
      <xdr:colOff>0</xdr:colOff>
      <xdr:row>12</xdr:row>
      <xdr:rowOff>0</xdr:rowOff>
    </xdr:from>
    <xdr:to>
      <xdr:col>4</xdr:col>
      <xdr:colOff>0</xdr:colOff>
      <xdr:row>16</xdr:row>
      <xdr:rowOff>0</xdr:rowOff>
    </xdr:to>
    <xdr:sp macro="" textlink="">
      <xdr:nvSpPr>
        <xdr:cNvPr id="31" name="Rectangle 108">
          <a:extLst>
            <a:ext uri="{FF2B5EF4-FFF2-40B4-BE49-F238E27FC236}">
              <a16:creationId xmlns:a16="http://schemas.microsoft.com/office/drawing/2014/main" id="{FE0A52FF-66F7-4AEB-9CAE-136B8EEA1FA0}"/>
            </a:ext>
          </a:extLst>
        </xdr:cNvPr>
        <xdr:cNvSpPr>
          <a:spLocks noChangeArrowheads="1"/>
        </xdr:cNvSpPr>
      </xdr:nvSpPr>
      <xdr:spPr bwMode="auto">
        <a:xfrm>
          <a:off x="5326380" y="2903220"/>
          <a:ext cx="0" cy="1280160"/>
        </a:xfrm>
        <a:prstGeom prst="rect">
          <a:avLst/>
        </a:prstGeom>
        <a:noFill/>
        <a:ln w="1">
          <a:noFill/>
          <a:miter lim="800000"/>
          <a:headEnd/>
          <a:tailEnd/>
        </a:ln>
      </xdr:spPr>
    </xdr:sp>
    <xdr:clientData/>
  </xdr:twoCellAnchor>
  <xdr:twoCellAnchor>
    <xdr:from>
      <xdr:col>4</xdr:col>
      <xdr:colOff>0</xdr:colOff>
      <xdr:row>13</xdr:row>
      <xdr:rowOff>0</xdr:rowOff>
    </xdr:from>
    <xdr:to>
      <xdr:col>4</xdr:col>
      <xdr:colOff>0</xdr:colOff>
      <xdr:row>16</xdr:row>
      <xdr:rowOff>0</xdr:rowOff>
    </xdr:to>
    <xdr:sp macro="" textlink="">
      <xdr:nvSpPr>
        <xdr:cNvPr id="32" name="Rectangle 107">
          <a:extLst>
            <a:ext uri="{FF2B5EF4-FFF2-40B4-BE49-F238E27FC236}">
              <a16:creationId xmlns:a16="http://schemas.microsoft.com/office/drawing/2014/main" id="{77758CE0-6C60-4E08-8C0C-5376C2C52DA9}"/>
            </a:ext>
          </a:extLst>
        </xdr:cNvPr>
        <xdr:cNvSpPr>
          <a:spLocks noChangeArrowheads="1"/>
        </xdr:cNvSpPr>
      </xdr:nvSpPr>
      <xdr:spPr bwMode="auto">
        <a:xfrm>
          <a:off x="5326380" y="3268980"/>
          <a:ext cx="0" cy="914400"/>
        </a:xfrm>
        <a:prstGeom prst="rect">
          <a:avLst/>
        </a:prstGeom>
        <a:noFill/>
        <a:ln w="1">
          <a:noFill/>
          <a:miter lim="800000"/>
          <a:headEnd/>
          <a:tailEnd/>
        </a:ln>
      </xdr:spPr>
    </xdr:sp>
    <xdr:clientData/>
  </xdr:twoCellAnchor>
  <xdr:twoCellAnchor>
    <xdr:from>
      <xdr:col>4</xdr:col>
      <xdr:colOff>0</xdr:colOff>
      <xdr:row>13</xdr:row>
      <xdr:rowOff>0</xdr:rowOff>
    </xdr:from>
    <xdr:to>
      <xdr:col>4</xdr:col>
      <xdr:colOff>0</xdr:colOff>
      <xdr:row>16</xdr:row>
      <xdr:rowOff>0</xdr:rowOff>
    </xdr:to>
    <xdr:sp macro="" textlink="">
      <xdr:nvSpPr>
        <xdr:cNvPr id="33" name="Rectangle 108">
          <a:extLst>
            <a:ext uri="{FF2B5EF4-FFF2-40B4-BE49-F238E27FC236}">
              <a16:creationId xmlns:a16="http://schemas.microsoft.com/office/drawing/2014/main" id="{FA7D2253-DD5A-43EC-90B2-13CC53C1C6FF}"/>
            </a:ext>
          </a:extLst>
        </xdr:cNvPr>
        <xdr:cNvSpPr>
          <a:spLocks noChangeArrowheads="1"/>
        </xdr:cNvSpPr>
      </xdr:nvSpPr>
      <xdr:spPr bwMode="auto">
        <a:xfrm>
          <a:off x="5326380" y="3268980"/>
          <a:ext cx="0" cy="914400"/>
        </a:xfrm>
        <a:prstGeom prst="rect">
          <a:avLst/>
        </a:prstGeom>
        <a:noFill/>
        <a:ln w="1">
          <a:noFill/>
          <a:miter lim="800000"/>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422276</xdr:colOff>
      <xdr:row>8</xdr:row>
      <xdr:rowOff>104775</xdr:rowOff>
    </xdr:from>
    <xdr:to>
      <xdr:col>18</xdr:col>
      <xdr:colOff>508000</xdr:colOff>
      <xdr:row>29</xdr:row>
      <xdr:rowOff>47625</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578909</xdr:colOff>
      <xdr:row>8</xdr:row>
      <xdr:rowOff>113242</xdr:rowOff>
    </xdr:from>
    <xdr:to>
      <xdr:col>25</xdr:col>
      <xdr:colOff>116416</xdr:colOff>
      <xdr:row>29</xdr:row>
      <xdr:rowOff>56092</xdr:rowOff>
    </xdr:to>
    <xdr:graphicFrame macro="">
      <xdr:nvGraphicFramePr>
        <xdr:cNvPr id="3" name="Gráfico 2">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198120</xdr:colOff>
      <xdr:row>39</xdr:row>
      <xdr:rowOff>5714</xdr:rowOff>
    </xdr:from>
    <xdr:to>
      <xdr:col>31</xdr:col>
      <xdr:colOff>179668</xdr:colOff>
      <xdr:row>60</xdr:row>
      <xdr:rowOff>91440</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219708</xdr:colOff>
      <xdr:row>61</xdr:row>
      <xdr:rowOff>60960</xdr:rowOff>
    </xdr:from>
    <xdr:to>
      <xdr:col>31</xdr:col>
      <xdr:colOff>152400</xdr:colOff>
      <xdr:row>84</xdr:row>
      <xdr:rowOff>91440</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234948</xdr:colOff>
      <xdr:row>85</xdr:row>
      <xdr:rowOff>76200</xdr:rowOff>
    </xdr:from>
    <xdr:to>
      <xdr:col>31</xdr:col>
      <xdr:colOff>167640</xdr:colOff>
      <xdr:row>111</xdr:row>
      <xdr:rowOff>137160</xdr:rowOff>
    </xdr:to>
    <xdr:graphicFrame macro="">
      <xdr:nvGraphicFramePr>
        <xdr:cNvPr id="6" name="Gráfico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182880</xdr:colOff>
      <xdr:row>20</xdr:row>
      <xdr:rowOff>168275</xdr:rowOff>
    </xdr:from>
    <xdr:to>
      <xdr:col>31</xdr:col>
      <xdr:colOff>198119</xdr:colOff>
      <xdr:row>38</xdr:row>
      <xdr:rowOff>76200</xdr:rowOff>
    </xdr:to>
    <xdr:graphicFrame macro="">
      <xdr:nvGraphicFramePr>
        <xdr:cNvPr id="8" name="Gráfico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342265</xdr:colOff>
      <xdr:row>39</xdr:row>
      <xdr:rowOff>2540</xdr:rowOff>
    </xdr:from>
    <xdr:to>
      <xdr:col>51</xdr:col>
      <xdr:colOff>537805</xdr:colOff>
      <xdr:row>58</xdr:row>
      <xdr:rowOff>64640</xdr:rowOff>
    </xdr:to>
    <xdr:graphicFrame macro="">
      <xdr:nvGraphicFramePr>
        <xdr:cNvPr id="9" name="Gráfico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92187</xdr:colOff>
      <xdr:row>20</xdr:row>
      <xdr:rowOff>165884</xdr:rowOff>
    </xdr:from>
    <xdr:to>
      <xdr:col>41</xdr:col>
      <xdr:colOff>516447</xdr:colOff>
      <xdr:row>38</xdr:row>
      <xdr:rowOff>75584</xdr:rowOff>
    </xdr:to>
    <xdr:graphicFrame macro="">
      <xdr:nvGraphicFramePr>
        <xdr:cNvPr id="12" name="Gráfico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98424</xdr:colOff>
      <xdr:row>39</xdr:row>
      <xdr:rowOff>2540</xdr:rowOff>
    </xdr:from>
    <xdr:to>
      <xdr:col>41</xdr:col>
      <xdr:colOff>522684</xdr:colOff>
      <xdr:row>58</xdr:row>
      <xdr:rowOff>64640</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69848</xdr:colOff>
      <xdr:row>59</xdr:row>
      <xdr:rowOff>102870</xdr:rowOff>
    </xdr:from>
    <xdr:to>
      <xdr:col>41</xdr:col>
      <xdr:colOff>525779</xdr:colOff>
      <xdr:row>81</xdr:row>
      <xdr:rowOff>41910</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319404</xdr:colOff>
      <xdr:row>59</xdr:row>
      <xdr:rowOff>83818</xdr:rowOff>
    </xdr:from>
    <xdr:to>
      <xdr:col>52</xdr:col>
      <xdr:colOff>-1</xdr:colOff>
      <xdr:row>81</xdr:row>
      <xdr:rowOff>57149</xdr:rowOff>
    </xdr:to>
    <xdr:graphicFrame macro="">
      <xdr:nvGraphicFramePr>
        <xdr:cNvPr id="10" name="Gráfico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6</xdr:col>
      <xdr:colOff>761999</xdr:colOff>
      <xdr:row>9</xdr:row>
      <xdr:rowOff>104775</xdr:rowOff>
    </xdr:from>
    <xdr:to>
      <xdr:col>16</xdr:col>
      <xdr:colOff>38100</xdr:colOff>
      <xdr:row>19</xdr:row>
      <xdr:rowOff>57150</xdr:rowOff>
    </xdr:to>
    <xdr:graphicFrame macro="">
      <xdr:nvGraphicFramePr>
        <xdr:cNvPr id="2" name="Gráfico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190501</xdr:colOff>
      <xdr:row>11</xdr:row>
      <xdr:rowOff>66674</xdr:rowOff>
    </xdr:from>
    <xdr:to>
      <xdr:col>27</xdr:col>
      <xdr:colOff>19050</xdr:colOff>
      <xdr:row>29</xdr:row>
      <xdr:rowOff>171449</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32</xdr:col>
      <xdr:colOff>85725</xdr:colOff>
      <xdr:row>11</xdr:row>
      <xdr:rowOff>85725</xdr:rowOff>
    </xdr:from>
    <xdr:to>
      <xdr:col>58</xdr:col>
      <xdr:colOff>235527</xdr:colOff>
      <xdr:row>29</xdr:row>
      <xdr:rowOff>184727</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12</xdr:col>
      <xdr:colOff>644225</xdr:colOff>
      <xdr:row>59</xdr:row>
      <xdr:rowOff>33421</xdr:rowOff>
    </xdr:from>
    <xdr:to>
      <xdr:col>28</xdr:col>
      <xdr:colOff>498763</xdr:colOff>
      <xdr:row>79</xdr:row>
      <xdr:rowOff>35821</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177733</xdr:colOff>
      <xdr:row>58</xdr:row>
      <xdr:rowOff>168041</xdr:rowOff>
    </xdr:from>
    <xdr:to>
      <xdr:col>39</xdr:col>
      <xdr:colOff>393980</xdr:colOff>
      <xdr:row>78</xdr:row>
      <xdr:rowOff>170441</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254568</xdr:colOff>
      <xdr:row>80</xdr:row>
      <xdr:rowOff>41675</xdr:rowOff>
    </xdr:from>
    <xdr:to>
      <xdr:col>39</xdr:col>
      <xdr:colOff>470815</xdr:colOff>
      <xdr:row>100</xdr:row>
      <xdr:rowOff>44075</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659463</xdr:colOff>
      <xdr:row>80</xdr:row>
      <xdr:rowOff>94381</xdr:rowOff>
    </xdr:from>
    <xdr:to>
      <xdr:col>28</xdr:col>
      <xdr:colOff>568036</xdr:colOff>
      <xdr:row>100</xdr:row>
      <xdr:rowOff>96781</xdr:rowOff>
    </xdr:to>
    <xdr:graphicFrame macro="">
      <xdr:nvGraphicFramePr>
        <xdr:cNvPr id="7" name="Gráfico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624840</xdr:colOff>
      <xdr:row>101</xdr:row>
      <xdr:rowOff>41041</xdr:rowOff>
    </xdr:from>
    <xdr:to>
      <xdr:col>28</xdr:col>
      <xdr:colOff>533400</xdr:colOff>
      <xdr:row>121</xdr:row>
      <xdr:rowOff>43441</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634677</xdr:colOff>
      <xdr:row>40</xdr:row>
      <xdr:rowOff>45380</xdr:rowOff>
    </xdr:from>
    <xdr:to>
      <xdr:col>28</xdr:col>
      <xdr:colOff>511099</xdr:colOff>
      <xdr:row>58</xdr:row>
      <xdr:rowOff>43713</xdr:rowOff>
    </xdr:to>
    <xdr:graphicFrame macro="">
      <xdr:nvGraphicFramePr>
        <xdr:cNvPr id="10" name="Gráfico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39</xdr:col>
      <xdr:colOff>542489</xdr:colOff>
      <xdr:row>58</xdr:row>
      <xdr:rowOff>160420</xdr:rowOff>
    </xdr:from>
    <xdr:to>
      <xdr:col>48</xdr:col>
      <xdr:colOff>136704</xdr:colOff>
      <xdr:row>78</xdr:row>
      <xdr:rowOff>162820</xdr:rowOff>
    </xdr:to>
    <xdr:graphicFrame macro="">
      <xdr:nvGraphicFramePr>
        <xdr:cNvPr id="11" name="Gráfico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39</xdr:col>
      <xdr:colOff>527249</xdr:colOff>
      <xdr:row>80</xdr:row>
      <xdr:rowOff>51200</xdr:rowOff>
    </xdr:from>
    <xdr:to>
      <xdr:col>48</xdr:col>
      <xdr:colOff>121464</xdr:colOff>
      <xdr:row>100</xdr:row>
      <xdr:rowOff>53600</xdr:rowOff>
    </xdr:to>
    <xdr:graphicFrame macro="">
      <xdr:nvGraphicFramePr>
        <xdr:cNvPr id="12" name="Gráfico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205584</xdr:colOff>
      <xdr:row>40</xdr:row>
      <xdr:rowOff>53741</xdr:rowOff>
    </xdr:from>
    <xdr:to>
      <xdr:col>39</xdr:col>
      <xdr:colOff>320040</xdr:colOff>
      <xdr:row>58</xdr:row>
      <xdr:rowOff>56141</xdr:rowOff>
    </xdr:to>
    <xdr:graphicFrame macro="">
      <xdr:nvGraphicFramePr>
        <xdr:cNvPr id="14" name="Gráfico 13">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86243</xdr:colOff>
      <xdr:row>22</xdr:row>
      <xdr:rowOff>55153</xdr:rowOff>
    </xdr:from>
    <xdr:to>
      <xdr:col>34</xdr:col>
      <xdr:colOff>606850</xdr:colOff>
      <xdr:row>39</xdr:row>
      <xdr:rowOff>88969</xdr:rowOff>
    </xdr:to>
    <xdr:graphicFrame macro="">
      <xdr:nvGraphicFramePr>
        <xdr:cNvPr id="15" name="Gráfico 14">
          <a:extLst>
            <a:ext uri="{FF2B5EF4-FFF2-40B4-BE49-F238E27FC236}">
              <a16:creationId xmlns:a16="http://schemas.microsoft.com/office/drawing/2014/main"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35</xdr:col>
      <xdr:colOff>67524</xdr:colOff>
      <xdr:row>22</xdr:row>
      <xdr:rowOff>64535</xdr:rowOff>
    </xdr:from>
    <xdr:to>
      <xdr:col>44</xdr:col>
      <xdr:colOff>399408</xdr:colOff>
      <xdr:row>39</xdr:row>
      <xdr:rowOff>98351</xdr:rowOff>
    </xdr:to>
    <xdr:graphicFrame macro="">
      <xdr:nvGraphicFramePr>
        <xdr:cNvPr id="16" name="Gráfico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48</xdr:col>
      <xdr:colOff>360329</xdr:colOff>
      <xdr:row>58</xdr:row>
      <xdr:rowOff>110891</xdr:rowOff>
    </xdr:from>
    <xdr:to>
      <xdr:col>57</xdr:col>
      <xdr:colOff>692213</xdr:colOff>
      <xdr:row>78</xdr:row>
      <xdr:rowOff>113291</xdr:rowOff>
    </xdr:to>
    <xdr:graphicFrame macro="">
      <xdr:nvGraphicFramePr>
        <xdr:cNvPr id="18" name="Gráfico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48</xdr:col>
      <xdr:colOff>340089</xdr:colOff>
      <xdr:row>80</xdr:row>
      <xdr:rowOff>44588</xdr:rowOff>
    </xdr:from>
    <xdr:to>
      <xdr:col>57</xdr:col>
      <xdr:colOff>671973</xdr:colOff>
      <xdr:row>100</xdr:row>
      <xdr:rowOff>46988</xdr:rowOff>
    </xdr:to>
    <xdr:graphicFrame macro="">
      <xdr:nvGraphicFramePr>
        <xdr:cNvPr id="19" name="Gráfico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524015</xdr:colOff>
      <xdr:row>100</xdr:row>
      <xdr:rowOff>140961</xdr:rowOff>
    </xdr:from>
    <xdr:to>
      <xdr:col>48</xdr:col>
      <xdr:colOff>121921</xdr:colOff>
      <xdr:row>120</xdr:row>
      <xdr:rowOff>143361</xdr:rowOff>
    </xdr:to>
    <xdr:graphicFrame macro="">
      <xdr:nvGraphicFramePr>
        <xdr:cNvPr id="20" name="Gráfico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29</xdr:col>
      <xdr:colOff>245426</xdr:colOff>
      <xdr:row>101</xdr:row>
      <xdr:rowOff>53657</xdr:rowOff>
    </xdr:from>
    <xdr:to>
      <xdr:col>39</xdr:col>
      <xdr:colOff>365760</xdr:colOff>
      <xdr:row>121</xdr:row>
      <xdr:rowOff>56057</xdr:rowOff>
    </xdr:to>
    <xdr:graphicFrame macro="">
      <xdr:nvGraphicFramePr>
        <xdr:cNvPr id="4" name="Gráfico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209551</xdr:colOff>
      <xdr:row>11</xdr:row>
      <xdr:rowOff>28574</xdr:rowOff>
    </xdr:from>
    <xdr:to>
      <xdr:col>27</xdr:col>
      <xdr:colOff>38100</xdr:colOff>
      <xdr:row>29</xdr:row>
      <xdr:rowOff>133349</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276225</xdr:colOff>
      <xdr:row>11</xdr:row>
      <xdr:rowOff>19050</xdr:rowOff>
    </xdr:from>
    <xdr:to>
      <xdr:col>60</xdr:col>
      <xdr:colOff>114299</xdr:colOff>
      <xdr:row>29</xdr:row>
      <xdr:rowOff>117475</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909203</xdr:colOff>
      <xdr:row>40</xdr:row>
      <xdr:rowOff>123825</xdr:rowOff>
    </xdr:from>
    <xdr:to>
      <xdr:col>11</xdr:col>
      <xdr:colOff>515265</xdr:colOff>
      <xdr:row>60</xdr:row>
      <xdr:rowOff>50025</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142442</xdr:colOff>
      <xdr:row>40</xdr:row>
      <xdr:rowOff>128154</xdr:rowOff>
    </xdr:from>
    <xdr:to>
      <xdr:col>25</xdr:col>
      <xdr:colOff>329530</xdr:colOff>
      <xdr:row>60</xdr:row>
      <xdr:rowOff>54354</xdr:rowOff>
    </xdr:to>
    <xdr:graphicFrame macro="">
      <xdr:nvGraphicFramePr>
        <xdr:cNvPr id="5" name="Gráfico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120793</xdr:colOff>
      <xdr:row>21</xdr:row>
      <xdr:rowOff>361950</xdr:rowOff>
    </xdr:from>
    <xdr:to>
      <xdr:col>25</xdr:col>
      <xdr:colOff>342171</xdr:colOff>
      <xdr:row>40</xdr:row>
      <xdr:rowOff>13830</xdr:rowOff>
    </xdr:to>
    <xdr:graphicFrame macro="">
      <xdr:nvGraphicFramePr>
        <xdr:cNvPr id="6" name="Gráfico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532129</xdr:colOff>
      <xdr:row>21</xdr:row>
      <xdr:rowOff>360680</xdr:rowOff>
    </xdr:from>
    <xdr:to>
      <xdr:col>35</xdr:col>
      <xdr:colOff>171529</xdr:colOff>
      <xdr:row>40</xdr:row>
      <xdr:rowOff>12560</xdr:rowOff>
    </xdr:to>
    <xdr:graphicFrame macro="">
      <xdr:nvGraphicFramePr>
        <xdr:cNvPr id="13" name="Gráfico 12">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523874</xdr:colOff>
      <xdr:row>41</xdr:row>
      <xdr:rowOff>2241</xdr:rowOff>
    </xdr:from>
    <xdr:to>
      <xdr:col>35</xdr:col>
      <xdr:colOff>201374</xdr:colOff>
      <xdr:row>60</xdr:row>
      <xdr:rowOff>99891</xdr:rowOff>
    </xdr:to>
    <xdr:graphicFrame macro="">
      <xdr:nvGraphicFramePr>
        <xdr:cNvPr id="14" name="Gráfico 13">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161926</xdr:colOff>
      <xdr:row>10</xdr:row>
      <xdr:rowOff>161924</xdr:rowOff>
    </xdr:from>
    <xdr:to>
      <xdr:col>26</xdr:col>
      <xdr:colOff>295275</xdr:colOff>
      <xdr:row>29</xdr:row>
      <xdr:rowOff>76199</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30</xdr:row>
      <xdr:rowOff>38100</xdr:rowOff>
    </xdr:from>
    <xdr:to>
      <xdr:col>26</xdr:col>
      <xdr:colOff>295274</xdr:colOff>
      <xdr:row>48</xdr:row>
      <xdr:rowOff>136525</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269874</xdr:colOff>
      <xdr:row>10</xdr:row>
      <xdr:rowOff>158749</xdr:rowOff>
    </xdr:from>
    <xdr:to>
      <xdr:col>42</xdr:col>
      <xdr:colOff>552450</xdr:colOff>
      <xdr:row>27</xdr:row>
      <xdr:rowOff>180975</xdr:rowOff>
    </xdr:to>
    <xdr:graphicFrame macro="">
      <xdr:nvGraphicFramePr>
        <xdr:cNvPr id="5" name="Gráfico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ENTA%20P&#218;BLICA/Macintosh%20HDUsers/mlmelendez/Documents/DESG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navadiaz/AppData/Local/Microsoft/Windows/Temporary%20Internet%20Files/Content.Outlook/5RIGSLV0/Users/dat/AppData/Roaming/Microsoft/Excel/TRABAJO/12CCG-1.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Cosnom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DI%202012/Users/jnavadiaz/AppData/Local/Microsoft/Windows/Temporary%20Internet%20Files/Content.Outlook/5RIGSLV0/Users/dat/AppData/Roaming/Microsoft/Excel/TRABAJO/12CCG-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TABS%20SPM%202003.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Users/acortesr/Documents/DP-2015/PDI%202015/2015/MIR/1ER%20TRIMESTRE%202015/Users/cgarnica/AppData/Local/Temp/Temp1_Plantilla%20p%20911%202010-2011.zip/EDUCACION/FAETA%20NORMA/EJERCICIO%20SALUD%202000%20DEFINITIVO/central/Ac02acV2definitivo.xls?41F64E3B" TargetMode="External"/><Relationship Id="rId1" Type="http://schemas.openxmlformats.org/officeDocument/2006/relationships/externalLinkPath" Target="file:///\\41F64E3B\Ac02acV2definitiv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AML/Downloads/ProgAcadCBI%2017PFinal%20(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Users/acortesr/Documents/DP-2015/PDI%202015/Users/cgarnica/AppData/Local/Temp/Temp1_Plantilla%20p%20911%202010-2011.zip/EDUCACION/FAETA%20NORMA/WINDOWS/TEMP/INSTITUTOS%20NACIONALES%20Y%20DIF/PLANTILLA%20DIF%20NACIONAL%201999%20DEFINITIVO.xls?D3387308" TargetMode="External"/><Relationship Id="rId1" Type="http://schemas.openxmlformats.org/officeDocument/2006/relationships/externalLinkPath" Target="file:///\\D3387308\PLANTILLA%20DIF%20NACIONAL%201999%20DEFINITIV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mlmelendez/Documents/ASUNTOS/2016/911-2015-2016/ESCUELA/Soporte/E:/REGULARIZABLE%202013/Nueva%20propuesta%20SEPT%202012%20CON%20101%20MILL/Plantilla_Regularizable%20V%20Con%20tabuladores%20101%20mil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REGULARIZABLE%202013\Nueva%20propuesta%20SEPT%202012%20CON%20101%20MILL\Plantilla_Regularizable%20V%20Con%20tabuladores%20101%20mil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UENTA%20P&#218;BLICA/Macintosh%20HDUsers/mlmelendez/Downloads/PLIE-00INS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V%C3%ADnculoExternoRecuperado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c240\d$\GARCIA\TORRES\CUADROS\PLIE-00INS1.xls"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Users/acortesr/Documents/DP-2015/PDI%202015/2015/MIR/1ER%20TRIMESTRE%202015/Users/cgarnica/AppData/Local/Temp/Temp1_Plantilla%20p%20911%202010-2011.zip/Documents%20and%20Settings/jose_orendain/Mis%20documentos/DEPTO.%20EDUC.%20SUPERIOR/IPN/plantillas/TAB%20IPN.xls?499A5A62" TargetMode="External"/><Relationship Id="rId1" Type="http://schemas.openxmlformats.org/officeDocument/2006/relationships/externalLinkPath" Target="file:///\\499A5A62\TAB%20IP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acortesr/Documents/DP-2015/PDI%202015/2015/MIR/1ER%20TRIMESTRE%202015/Users/cgarnica/AppData/Local/Temp/Temp1_Plantilla%20p%20911%202010-2011.zip/EDUCACION/FAETA%20NORMA/WINDOWS/TEMP/planew99ver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T_cohortes%20reales%20UAM-Lerma_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ENTA%20P&#218;BLICA/Macintosh%20HDUsers/mlmelendez/Documents/TF1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UENTA%20P&#218;BLICA\Macintosh%20HDUsers\mlmelendez\Documents\TF19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GES4\SYS\SEGUP\OSCAR_D\TRABAJO\12CCG-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navadiaz/AppData/Local/Microsoft/Windows/Temporary%20Internet%20Files/Content.Outlook/5RIGSLV0/Users/planeacion21.UAMREC/Desktop/MIGUEL/TRABAJO/12CCG-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cabrera\2001\WINDOWS\TEMP\Nomina%20Personal%20doc%20y%20adm.%20Marzo%2020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UENTA%20P&#218;BLICA/Macintosh%20HDUsers/mlmelendez/Documents/12CCG-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navadiaz/AppData/Local/Microsoft/Windows/Temporary%20Internet%20Files/Content.Outlook/5RIGSLV0/Users/planeacion21.UAMREC/Desktop/MIGUEL/Users/planeacion21.UAMREC/Desktop/PIFI/SEGUP/OSCAR_D/TRABAJO/12CCG-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I"/>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R33"/>
      <sheetName val="ramo33"/>
      <sheetName val="RESCOST-R33"/>
      <sheetName val="MAT-CATINST-33"/>
      <sheetName val="PORT-R25"/>
      <sheetName val="ramo25"/>
      <sheetName val="RESCOST-R25"/>
      <sheetName val="MAT-CATINST-25"/>
      <sheetName val="PORT-R11"/>
      <sheetName val="ramo11"/>
      <sheetName val="RESCOST-R11"/>
      <sheetName val="MAT-CATINST-11"/>
      <sheetName val="PASTA"/>
      <sheetName val="tabulador"/>
      <sheetName val="2a. versión TF00"/>
    </sheetNames>
    <sheetDataSet>
      <sheetData sheetId="0" refreshError="1"/>
      <sheetData sheetId="1" refreshError="1"/>
      <sheetData sheetId="2" refreshError="1"/>
      <sheetData sheetId="3" refreshError="1">
        <row r="3">
          <cell r="A3" t="str">
            <v>A01803</v>
          </cell>
          <cell r="B3">
            <v>20161</v>
          </cell>
          <cell r="C3">
            <v>6175</v>
          </cell>
        </row>
        <row r="4">
          <cell r="A4" t="str">
            <v>A01805</v>
          </cell>
          <cell r="B4">
            <v>1495</v>
          </cell>
          <cell r="C4">
            <v>367</v>
          </cell>
        </row>
        <row r="5">
          <cell r="A5" t="str">
            <v>A01806</v>
          </cell>
          <cell r="B5">
            <v>1960</v>
          </cell>
          <cell r="C5">
            <v>550</v>
          </cell>
        </row>
        <row r="6">
          <cell r="A6" t="str">
            <v>A01807</v>
          </cell>
          <cell r="B6">
            <v>970</v>
          </cell>
          <cell r="C6">
            <v>462</v>
          </cell>
        </row>
        <row r="7">
          <cell r="A7" t="str">
            <v>A01820</v>
          </cell>
          <cell r="B7">
            <v>710</v>
          </cell>
          <cell r="C7">
            <v>752</v>
          </cell>
        </row>
        <row r="8">
          <cell r="A8" t="str">
            <v>A02802</v>
          </cell>
          <cell r="B8">
            <v>13</v>
          </cell>
          <cell r="C8">
            <v>7</v>
          </cell>
        </row>
        <row r="9">
          <cell r="A9" t="str">
            <v>A02804</v>
          </cell>
          <cell r="B9">
            <v>97</v>
          </cell>
          <cell r="C9">
            <v>28</v>
          </cell>
        </row>
        <row r="10">
          <cell r="A10" t="str">
            <v>A03803</v>
          </cell>
          <cell r="B10">
            <v>7722</v>
          </cell>
          <cell r="C10">
            <v>2238</v>
          </cell>
        </row>
        <row r="11">
          <cell r="A11" t="str">
            <v>A03804</v>
          </cell>
          <cell r="B11">
            <v>30</v>
          </cell>
          <cell r="C11">
            <v>8</v>
          </cell>
        </row>
        <row r="12">
          <cell r="A12" t="str">
            <v>C01806</v>
          </cell>
          <cell r="B12">
            <v>6</v>
          </cell>
          <cell r="C12">
            <v>2</v>
          </cell>
        </row>
        <row r="13">
          <cell r="A13" t="str">
            <v>C01808</v>
          </cell>
          <cell r="B13">
            <v>5</v>
          </cell>
          <cell r="C13">
            <v>0</v>
          </cell>
        </row>
        <row r="14">
          <cell r="A14" t="str">
            <v>C02802</v>
          </cell>
          <cell r="B14">
            <v>33</v>
          </cell>
          <cell r="C14">
            <v>11</v>
          </cell>
        </row>
        <row r="15">
          <cell r="A15" t="str">
            <v>CF03803</v>
          </cell>
          <cell r="B15">
            <v>38</v>
          </cell>
          <cell r="C15">
            <v>4</v>
          </cell>
        </row>
        <row r="16">
          <cell r="A16" t="str">
            <v>CF03809</v>
          </cell>
          <cell r="B16">
            <v>22</v>
          </cell>
          <cell r="C16">
            <v>6</v>
          </cell>
        </row>
        <row r="17">
          <cell r="A17" t="str">
            <v>CF04805</v>
          </cell>
          <cell r="B17">
            <v>553</v>
          </cell>
          <cell r="C17">
            <v>131</v>
          </cell>
        </row>
        <row r="18">
          <cell r="A18" t="str">
            <v>CF04806</v>
          </cell>
          <cell r="B18">
            <v>105</v>
          </cell>
          <cell r="C18">
            <v>34</v>
          </cell>
        </row>
        <row r="19">
          <cell r="A19" t="str">
            <v>CF04807</v>
          </cell>
          <cell r="B19">
            <v>104</v>
          </cell>
          <cell r="C19">
            <v>26</v>
          </cell>
        </row>
        <row r="20">
          <cell r="A20" t="str">
            <v>CF04808</v>
          </cell>
          <cell r="B20">
            <v>42</v>
          </cell>
          <cell r="C20">
            <v>8</v>
          </cell>
        </row>
        <row r="21">
          <cell r="A21" t="str">
            <v>CF06801</v>
          </cell>
          <cell r="B21">
            <v>16</v>
          </cell>
          <cell r="C21">
            <v>1</v>
          </cell>
        </row>
        <row r="22">
          <cell r="A22" t="str">
            <v>CF07810</v>
          </cell>
          <cell r="B22">
            <v>29</v>
          </cell>
          <cell r="C22">
            <v>10</v>
          </cell>
        </row>
        <row r="23">
          <cell r="A23" t="str">
            <v>CF07817</v>
          </cell>
          <cell r="B23">
            <v>243</v>
          </cell>
          <cell r="C23">
            <v>82</v>
          </cell>
        </row>
        <row r="24">
          <cell r="A24" t="str">
            <v>CF08822</v>
          </cell>
          <cell r="B24">
            <v>75</v>
          </cell>
          <cell r="C24">
            <v>22</v>
          </cell>
        </row>
        <row r="25">
          <cell r="A25" t="str">
            <v>CF10804</v>
          </cell>
          <cell r="B25">
            <v>2</v>
          </cell>
          <cell r="C25">
            <v>5</v>
          </cell>
        </row>
        <row r="26">
          <cell r="A26" t="str">
            <v>CF11806</v>
          </cell>
          <cell r="B26">
            <v>2</v>
          </cell>
          <cell r="C26">
            <v>0</v>
          </cell>
        </row>
        <row r="27">
          <cell r="A27" t="str">
            <v>CF12803</v>
          </cell>
          <cell r="B27">
            <v>115</v>
          </cell>
          <cell r="C27">
            <v>23</v>
          </cell>
        </row>
        <row r="28">
          <cell r="A28" t="str">
            <v>CF12804</v>
          </cell>
          <cell r="B28">
            <v>49</v>
          </cell>
          <cell r="C28">
            <v>13</v>
          </cell>
        </row>
        <row r="29">
          <cell r="A29" t="str">
            <v>CF12812</v>
          </cell>
          <cell r="B29">
            <v>30</v>
          </cell>
          <cell r="C29">
            <v>3</v>
          </cell>
        </row>
        <row r="30">
          <cell r="A30" t="str">
            <v>CF12814</v>
          </cell>
          <cell r="B30">
            <v>22</v>
          </cell>
          <cell r="C30">
            <v>6</v>
          </cell>
        </row>
        <row r="31">
          <cell r="A31" t="str">
            <v>CF12825</v>
          </cell>
          <cell r="B31">
            <v>18</v>
          </cell>
          <cell r="C31">
            <v>2</v>
          </cell>
        </row>
        <row r="32">
          <cell r="A32" t="str">
            <v>CF17805</v>
          </cell>
          <cell r="B32">
            <v>12</v>
          </cell>
          <cell r="C32">
            <v>4</v>
          </cell>
        </row>
        <row r="33">
          <cell r="A33" t="str">
            <v>CF21802</v>
          </cell>
          <cell r="B33">
            <v>34</v>
          </cell>
          <cell r="C33">
            <v>4</v>
          </cell>
        </row>
        <row r="34">
          <cell r="A34" t="str">
            <v>CF21803</v>
          </cell>
          <cell r="B34">
            <v>11</v>
          </cell>
          <cell r="C34">
            <v>0</v>
          </cell>
        </row>
        <row r="35">
          <cell r="A35" t="str">
            <v>CF21807</v>
          </cell>
          <cell r="B35">
            <v>4</v>
          </cell>
          <cell r="C35">
            <v>3</v>
          </cell>
        </row>
        <row r="36">
          <cell r="A36" t="str">
            <v>CF21856</v>
          </cell>
          <cell r="B36">
            <v>26</v>
          </cell>
          <cell r="C36">
            <v>4</v>
          </cell>
        </row>
        <row r="37">
          <cell r="A37" t="str">
            <v>CF21858</v>
          </cell>
          <cell r="B37">
            <v>38</v>
          </cell>
          <cell r="C37">
            <v>3</v>
          </cell>
        </row>
        <row r="38">
          <cell r="A38" t="str">
            <v>CF21859</v>
          </cell>
          <cell r="B38">
            <v>161</v>
          </cell>
          <cell r="C38">
            <v>27</v>
          </cell>
        </row>
        <row r="39">
          <cell r="A39" t="str">
            <v>CF21887</v>
          </cell>
          <cell r="B39">
            <v>2</v>
          </cell>
          <cell r="C39">
            <v>0</v>
          </cell>
        </row>
        <row r="40">
          <cell r="A40" t="str">
            <v>CF22811</v>
          </cell>
          <cell r="B40">
            <v>22</v>
          </cell>
          <cell r="C40">
            <v>0</v>
          </cell>
        </row>
        <row r="41">
          <cell r="A41" t="str">
            <v>CF33821</v>
          </cell>
          <cell r="B41">
            <v>73</v>
          </cell>
          <cell r="C41">
            <v>18</v>
          </cell>
        </row>
        <row r="42">
          <cell r="A42" t="str">
            <v>CF33828</v>
          </cell>
          <cell r="B42">
            <v>25</v>
          </cell>
          <cell r="C42">
            <v>10</v>
          </cell>
        </row>
        <row r="43">
          <cell r="A43" t="str">
            <v>CF33834</v>
          </cell>
          <cell r="B43">
            <v>114</v>
          </cell>
          <cell r="C43">
            <v>25</v>
          </cell>
        </row>
        <row r="44">
          <cell r="A44" t="str">
            <v>CF33865</v>
          </cell>
          <cell r="B44">
            <v>9</v>
          </cell>
          <cell r="C44">
            <v>10</v>
          </cell>
        </row>
        <row r="45">
          <cell r="A45" t="str">
            <v>CF33891</v>
          </cell>
          <cell r="B45">
            <v>7</v>
          </cell>
          <cell r="C45">
            <v>3</v>
          </cell>
        </row>
        <row r="46">
          <cell r="A46" t="str">
            <v>CF33892</v>
          </cell>
          <cell r="B46">
            <v>762</v>
          </cell>
          <cell r="C46">
            <v>278</v>
          </cell>
        </row>
        <row r="47">
          <cell r="A47" t="str">
            <v>CF34806</v>
          </cell>
          <cell r="B47">
            <v>93</v>
          </cell>
          <cell r="C47">
            <v>77</v>
          </cell>
        </row>
        <row r="48">
          <cell r="A48" t="str">
            <v>CF34807</v>
          </cell>
          <cell r="B48">
            <v>118</v>
          </cell>
          <cell r="C48">
            <v>41</v>
          </cell>
        </row>
        <row r="49">
          <cell r="A49" t="str">
            <v>CF34810</v>
          </cell>
          <cell r="B49">
            <v>314</v>
          </cell>
          <cell r="C49">
            <v>130</v>
          </cell>
        </row>
        <row r="50">
          <cell r="A50" t="str">
            <v>CF34813</v>
          </cell>
          <cell r="B50">
            <v>311</v>
          </cell>
          <cell r="C50">
            <v>165</v>
          </cell>
        </row>
        <row r="51">
          <cell r="A51" t="str">
            <v>CF34844</v>
          </cell>
          <cell r="B51">
            <v>736</v>
          </cell>
          <cell r="C51">
            <v>275</v>
          </cell>
        </row>
        <row r="52">
          <cell r="A52" t="str">
            <v>ED01804</v>
          </cell>
          <cell r="B52">
            <v>33</v>
          </cell>
          <cell r="C52">
            <v>9</v>
          </cell>
        </row>
        <row r="53">
          <cell r="A53" t="str">
            <v>ED02807</v>
          </cell>
          <cell r="B53">
            <v>2</v>
          </cell>
          <cell r="C53">
            <v>0</v>
          </cell>
        </row>
        <row r="54">
          <cell r="A54" t="str">
            <v>ED02809</v>
          </cell>
          <cell r="B54">
            <v>9</v>
          </cell>
          <cell r="C54">
            <v>3</v>
          </cell>
        </row>
        <row r="55">
          <cell r="A55" t="str">
            <v>ED02810</v>
          </cell>
          <cell r="B55">
            <v>98</v>
          </cell>
          <cell r="C55">
            <v>27</v>
          </cell>
        </row>
        <row r="56">
          <cell r="A56" t="str">
            <v>P01801</v>
          </cell>
          <cell r="B56">
            <v>19</v>
          </cell>
          <cell r="C56">
            <v>3</v>
          </cell>
        </row>
        <row r="57">
          <cell r="A57" t="str">
            <v>P02802</v>
          </cell>
          <cell r="B57">
            <v>194</v>
          </cell>
          <cell r="C57">
            <v>73</v>
          </cell>
        </row>
        <row r="58">
          <cell r="A58" t="str">
            <v>P03802</v>
          </cell>
          <cell r="B58">
            <v>4</v>
          </cell>
          <cell r="C58">
            <v>1</v>
          </cell>
        </row>
        <row r="59">
          <cell r="A59" t="str">
            <v>P04802</v>
          </cell>
          <cell r="B59">
            <v>2</v>
          </cell>
          <cell r="C59">
            <v>0</v>
          </cell>
        </row>
        <row r="60">
          <cell r="A60" t="str">
            <v>P04803</v>
          </cell>
          <cell r="B60">
            <v>107</v>
          </cell>
          <cell r="C60">
            <v>36</v>
          </cell>
        </row>
        <row r="61">
          <cell r="A61" t="str">
            <v>S01803</v>
          </cell>
          <cell r="B61">
            <v>8074</v>
          </cell>
          <cell r="C61">
            <v>2575</v>
          </cell>
        </row>
        <row r="62">
          <cell r="A62" t="str">
            <v>S01804</v>
          </cell>
          <cell r="B62">
            <v>4</v>
          </cell>
          <cell r="C62">
            <v>2</v>
          </cell>
        </row>
        <row r="63">
          <cell r="A63" t="str">
            <v>S01807</v>
          </cell>
          <cell r="B63">
            <v>41771</v>
          </cell>
          <cell r="C63">
            <v>16047</v>
          </cell>
        </row>
        <row r="64">
          <cell r="A64" t="str">
            <v>S01808</v>
          </cell>
          <cell r="B64">
            <v>5168</v>
          </cell>
          <cell r="C64">
            <v>3112</v>
          </cell>
        </row>
        <row r="65">
          <cell r="A65" t="str">
            <v>S01812</v>
          </cell>
          <cell r="B65">
            <v>801</v>
          </cell>
          <cell r="C65">
            <v>521</v>
          </cell>
        </row>
        <row r="66">
          <cell r="A66" t="str">
            <v>S02803</v>
          </cell>
          <cell r="B66">
            <v>14</v>
          </cell>
          <cell r="C66">
            <v>1</v>
          </cell>
        </row>
        <row r="67">
          <cell r="A67" t="str">
            <v>S02804</v>
          </cell>
          <cell r="B67">
            <v>1056</v>
          </cell>
          <cell r="C67">
            <v>540</v>
          </cell>
        </row>
        <row r="68">
          <cell r="A68" t="str">
            <v>S02805</v>
          </cell>
          <cell r="B68">
            <v>44</v>
          </cell>
          <cell r="C68">
            <v>20</v>
          </cell>
        </row>
        <row r="69">
          <cell r="A69" t="str">
            <v>S02810</v>
          </cell>
          <cell r="B69">
            <v>1385</v>
          </cell>
          <cell r="C69">
            <v>527</v>
          </cell>
        </row>
        <row r="70">
          <cell r="A70" t="str">
            <v>S03802</v>
          </cell>
          <cell r="B70">
            <v>443</v>
          </cell>
          <cell r="C70">
            <v>171</v>
          </cell>
        </row>
        <row r="71">
          <cell r="A71" t="str">
            <v>S05805</v>
          </cell>
          <cell r="B71">
            <v>117</v>
          </cell>
          <cell r="C71">
            <v>20</v>
          </cell>
        </row>
        <row r="72">
          <cell r="A72" t="str">
            <v>S05806</v>
          </cell>
          <cell r="B72">
            <v>25</v>
          </cell>
          <cell r="C72">
            <v>10</v>
          </cell>
        </row>
        <row r="73">
          <cell r="A73" t="str">
            <v>S08802</v>
          </cell>
          <cell r="B73">
            <v>98</v>
          </cell>
          <cell r="C73">
            <v>37</v>
          </cell>
        </row>
        <row r="74">
          <cell r="A74" t="str">
            <v>S09801</v>
          </cell>
          <cell r="B74">
            <v>13</v>
          </cell>
          <cell r="C74">
            <v>6</v>
          </cell>
        </row>
        <row r="75">
          <cell r="A75" t="str">
            <v>S10802</v>
          </cell>
          <cell r="B75">
            <v>2</v>
          </cell>
          <cell r="C75">
            <v>0</v>
          </cell>
        </row>
        <row r="76">
          <cell r="A76" t="str">
            <v>T03803</v>
          </cell>
          <cell r="B76">
            <v>2618</v>
          </cell>
          <cell r="C76">
            <v>800</v>
          </cell>
        </row>
        <row r="77">
          <cell r="A77" t="str">
            <v>T03804</v>
          </cell>
          <cell r="B77">
            <v>1218</v>
          </cell>
          <cell r="C77">
            <v>367</v>
          </cell>
        </row>
        <row r="78">
          <cell r="A78" t="str">
            <v>T04802</v>
          </cell>
          <cell r="B78">
            <v>1</v>
          </cell>
          <cell r="C78">
            <v>1</v>
          </cell>
        </row>
        <row r="79">
          <cell r="A79" t="str">
            <v>T04803</v>
          </cell>
          <cell r="B79">
            <v>9</v>
          </cell>
          <cell r="C79">
            <v>1</v>
          </cell>
        </row>
        <row r="80">
          <cell r="A80" t="str">
            <v>T05808</v>
          </cell>
          <cell r="B80">
            <v>822</v>
          </cell>
          <cell r="C80">
            <v>347</v>
          </cell>
        </row>
        <row r="81">
          <cell r="A81" t="str">
            <v>T05809</v>
          </cell>
          <cell r="B81">
            <v>2</v>
          </cell>
          <cell r="C81">
            <v>14</v>
          </cell>
        </row>
        <row r="82">
          <cell r="A82" t="str">
            <v>T06803</v>
          </cell>
          <cell r="B82">
            <v>52</v>
          </cell>
          <cell r="C82">
            <v>8</v>
          </cell>
        </row>
        <row r="83">
          <cell r="A83" t="str">
            <v>T06806</v>
          </cell>
          <cell r="B83">
            <v>139</v>
          </cell>
          <cell r="C83">
            <v>31</v>
          </cell>
        </row>
        <row r="84">
          <cell r="A84" t="str">
            <v>T08803</v>
          </cell>
          <cell r="B84">
            <v>46</v>
          </cell>
          <cell r="C84">
            <v>12</v>
          </cell>
        </row>
        <row r="85">
          <cell r="A85" t="str">
            <v>T09802</v>
          </cell>
          <cell r="B85">
            <v>33</v>
          </cell>
          <cell r="C85">
            <v>11</v>
          </cell>
        </row>
        <row r="86">
          <cell r="A86" t="str">
            <v>T09803</v>
          </cell>
          <cell r="B86">
            <v>118</v>
          </cell>
          <cell r="C86">
            <v>43</v>
          </cell>
        </row>
        <row r="87">
          <cell r="A87" t="str">
            <v>T13801</v>
          </cell>
          <cell r="B87">
            <v>6</v>
          </cell>
          <cell r="C87">
            <v>0</v>
          </cell>
        </row>
        <row r="88">
          <cell r="A88" t="str">
            <v>T13803</v>
          </cell>
          <cell r="B88">
            <v>19</v>
          </cell>
          <cell r="C88">
            <v>3</v>
          </cell>
        </row>
        <row r="89">
          <cell r="A89" t="str">
            <v>T14805</v>
          </cell>
          <cell r="B89">
            <v>112</v>
          </cell>
          <cell r="C89">
            <v>58</v>
          </cell>
        </row>
        <row r="90">
          <cell r="A90" t="str">
            <v>T14807</v>
          </cell>
          <cell r="B90">
            <v>1827</v>
          </cell>
          <cell r="C90">
            <v>800</v>
          </cell>
        </row>
        <row r="91">
          <cell r="A91" t="str">
            <v>T16803</v>
          </cell>
          <cell r="B91">
            <v>4</v>
          </cell>
          <cell r="C91">
            <v>1</v>
          </cell>
        </row>
        <row r="92">
          <cell r="A92" t="str">
            <v>T16807</v>
          </cell>
          <cell r="B92">
            <v>79</v>
          </cell>
          <cell r="C92">
            <v>36</v>
          </cell>
        </row>
        <row r="93">
          <cell r="A93" t="str">
            <v>T17804</v>
          </cell>
          <cell r="B93">
            <v>20</v>
          </cell>
          <cell r="C93">
            <v>3</v>
          </cell>
        </row>
        <row r="94">
          <cell r="A94" t="str">
            <v>T18802</v>
          </cell>
          <cell r="B94">
            <v>6</v>
          </cell>
          <cell r="C94">
            <v>13</v>
          </cell>
        </row>
        <row r="95">
          <cell r="A95" t="str">
            <v>T18804</v>
          </cell>
          <cell r="B95">
            <v>3</v>
          </cell>
          <cell r="C95">
            <v>21</v>
          </cell>
        </row>
        <row r="96">
          <cell r="A96" t="str">
            <v>T18817</v>
          </cell>
          <cell r="B96">
            <v>4</v>
          </cell>
          <cell r="C96">
            <v>18</v>
          </cell>
        </row>
        <row r="97">
          <cell r="A97" t="str">
            <v>T22818</v>
          </cell>
          <cell r="B97">
            <v>1</v>
          </cell>
          <cell r="C97">
            <v>1</v>
          </cell>
        </row>
        <row r="98">
          <cell r="A98" t="str">
            <v>T22827</v>
          </cell>
          <cell r="B98">
            <v>6</v>
          </cell>
          <cell r="C98">
            <v>1</v>
          </cell>
        </row>
        <row r="99">
          <cell r="A99" t="str">
            <v>T22828</v>
          </cell>
          <cell r="B99">
            <v>8</v>
          </cell>
          <cell r="C99">
            <v>1</v>
          </cell>
        </row>
        <row r="100">
          <cell r="A100" t="str">
            <v>T26803</v>
          </cell>
          <cell r="B100">
            <v>5271</v>
          </cell>
          <cell r="C100">
            <v>2105</v>
          </cell>
        </row>
        <row r="101">
          <cell r="A101" t="str">
            <v>T26805</v>
          </cell>
          <cell r="B101">
            <v>9</v>
          </cell>
          <cell r="C101">
            <v>2</v>
          </cell>
        </row>
      </sheetData>
      <sheetData sheetId="4" refreshError="1"/>
      <sheetData sheetId="5" refreshError="1"/>
      <sheetData sheetId="6" refreshError="1"/>
      <sheetData sheetId="7" refreshError="1">
        <row r="3">
          <cell r="A3" t="str">
            <v>A01803</v>
          </cell>
          <cell r="B3">
            <v>0</v>
          </cell>
          <cell r="C3">
            <v>1572</v>
          </cell>
        </row>
        <row r="4">
          <cell r="A4" t="str">
            <v>A01805</v>
          </cell>
          <cell r="B4">
            <v>0</v>
          </cell>
          <cell r="C4">
            <v>373</v>
          </cell>
        </row>
        <row r="5">
          <cell r="A5" t="str">
            <v>A01806</v>
          </cell>
          <cell r="B5">
            <v>0</v>
          </cell>
          <cell r="C5">
            <v>700</v>
          </cell>
        </row>
        <row r="6">
          <cell r="A6" t="str">
            <v>A01807</v>
          </cell>
          <cell r="B6">
            <v>0</v>
          </cell>
          <cell r="C6">
            <v>282</v>
          </cell>
        </row>
        <row r="7">
          <cell r="A7" t="str">
            <v>A01810</v>
          </cell>
          <cell r="B7">
            <v>0</v>
          </cell>
          <cell r="C7">
            <v>490</v>
          </cell>
        </row>
        <row r="8">
          <cell r="A8" t="str">
            <v>A01820</v>
          </cell>
          <cell r="B8">
            <v>0</v>
          </cell>
          <cell r="C8">
            <v>85</v>
          </cell>
        </row>
        <row r="9">
          <cell r="A9" t="str">
            <v>A02802</v>
          </cell>
          <cell r="B9">
            <v>0</v>
          </cell>
          <cell r="C9">
            <v>14</v>
          </cell>
        </row>
        <row r="10">
          <cell r="A10" t="str">
            <v>A02804</v>
          </cell>
          <cell r="B10">
            <v>0</v>
          </cell>
          <cell r="C10">
            <v>29</v>
          </cell>
        </row>
        <row r="11">
          <cell r="A11" t="str">
            <v>A03803</v>
          </cell>
          <cell r="B11">
            <v>0</v>
          </cell>
          <cell r="C11">
            <v>6881</v>
          </cell>
        </row>
        <row r="12">
          <cell r="A12" t="str">
            <v>A03804</v>
          </cell>
          <cell r="B12">
            <v>0</v>
          </cell>
          <cell r="C12">
            <v>16</v>
          </cell>
        </row>
        <row r="13">
          <cell r="A13" t="str">
            <v>C01806</v>
          </cell>
          <cell r="B13">
            <v>0</v>
          </cell>
          <cell r="C13">
            <v>3</v>
          </cell>
        </row>
        <row r="14">
          <cell r="A14" t="str">
            <v>C01808</v>
          </cell>
          <cell r="B14">
            <v>0</v>
          </cell>
          <cell r="C14">
            <v>10</v>
          </cell>
        </row>
        <row r="15">
          <cell r="A15" t="str">
            <v>C02802</v>
          </cell>
          <cell r="B15">
            <v>0</v>
          </cell>
          <cell r="C15">
            <v>4</v>
          </cell>
        </row>
        <row r="16">
          <cell r="A16" t="str">
            <v>CF03803</v>
          </cell>
          <cell r="B16">
            <v>0</v>
          </cell>
          <cell r="C16">
            <v>5</v>
          </cell>
        </row>
        <row r="17">
          <cell r="A17" t="str">
            <v>CF03809</v>
          </cell>
          <cell r="B17">
            <v>0</v>
          </cell>
          <cell r="C17">
            <v>3</v>
          </cell>
        </row>
        <row r="18">
          <cell r="A18" t="str">
            <v>CF04805</v>
          </cell>
          <cell r="B18">
            <v>0</v>
          </cell>
          <cell r="C18">
            <v>94</v>
          </cell>
        </row>
        <row r="19">
          <cell r="A19" t="str">
            <v>CF04806</v>
          </cell>
          <cell r="B19">
            <v>0</v>
          </cell>
          <cell r="C19">
            <v>33</v>
          </cell>
        </row>
        <row r="20">
          <cell r="A20" t="str">
            <v>CF04807</v>
          </cell>
          <cell r="B20">
            <v>0</v>
          </cell>
          <cell r="C20">
            <v>10</v>
          </cell>
        </row>
        <row r="21">
          <cell r="A21" t="str">
            <v>CF04808</v>
          </cell>
          <cell r="B21">
            <v>0</v>
          </cell>
          <cell r="C21">
            <v>14</v>
          </cell>
        </row>
        <row r="22">
          <cell r="A22" t="str">
            <v>CF04810</v>
          </cell>
          <cell r="B22">
            <v>0</v>
          </cell>
          <cell r="C22">
            <v>1</v>
          </cell>
        </row>
        <row r="23">
          <cell r="A23" t="str">
            <v>CF07810</v>
          </cell>
          <cell r="B23">
            <v>0</v>
          </cell>
          <cell r="C23">
            <v>24</v>
          </cell>
        </row>
        <row r="24">
          <cell r="A24" t="str">
            <v>CF07817</v>
          </cell>
          <cell r="B24">
            <v>0</v>
          </cell>
          <cell r="C24">
            <v>11</v>
          </cell>
        </row>
        <row r="25">
          <cell r="A25" t="str">
            <v>CF08822</v>
          </cell>
          <cell r="B25">
            <v>0</v>
          </cell>
          <cell r="C25">
            <v>31</v>
          </cell>
        </row>
        <row r="26">
          <cell r="A26" t="str">
            <v>CF11806</v>
          </cell>
          <cell r="B26">
            <v>0</v>
          </cell>
          <cell r="C26">
            <v>2</v>
          </cell>
        </row>
        <row r="27">
          <cell r="A27" t="str">
            <v>CF12803</v>
          </cell>
          <cell r="B27">
            <v>0</v>
          </cell>
          <cell r="C27">
            <v>23</v>
          </cell>
        </row>
        <row r="28">
          <cell r="A28" t="str">
            <v>CF12804</v>
          </cell>
          <cell r="B28">
            <v>0</v>
          </cell>
          <cell r="C28">
            <v>16</v>
          </cell>
        </row>
        <row r="29">
          <cell r="A29" t="str">
            <v>CF12812</v>
          </cell>
          <cell r="B29">
            <v>0</v>
          </cell>
          <cell r="C29">
            <v>21</v>
          </cell>
        </row>
        <row r="30">
          <cell r="A30" t="str">
            <v>CF12814</v>
          </cell>
          <cell r="B30">
            <v>0</v>
          </cell>
          <cell r="C30">
            <v>14</v>
          </cell>
        </row>
        <row r="31">
          <cell r="A31" t="str">
            <v>CF12825</v>
          </cell>
          <cell r="B31">
            <v>0</v>
          </cell>
          <cell r="C31">
            <v>32</v>
          </cell>
        </row>
        <row r="32">
          <cell r="A32" t="str">
            <v>CF21802</v>
          </cell>
          <cell r="B32">
            <v>0</v>
          </cell>
          <cell r="C32">
            <v>2</v>
          </cell>
        </row>
        <row r="33">
          <cell r="A33" t="str">
            <v>CF21812</v>
          </cell>
          <cell r="B33">
            <v>0</v>
          </cell>
          <cell r="C33">
            <v>2</v>
          </cell>
        </row>
        <row r="34">
          <cell r="A34" t="str">
            <v>CF21815</v>
          </cell>
          <cell r="B34">
            <v>0</v>
          </cell>
          <cell r="C34">
            <v>11</v>
          </cell>
        </row>
        <row r="35">
          <cell r="A35" t="str">
            <v>CF21820</v>
          </cell>
          <cell r="B35">
            <v>0</v>
          </cell>
          <cell r="C35">
            <v>6</v>
          </cell>
        </row>
        <row r="36">
          <cell r="A36" t="str">
            <v>CF21856</v>
          </cell>
          <cell r="B36">
            <v>0</v>
          </cell>
          <cell r="C36">
            <v>5</v>
          </cell>
        </row>
        <row r="37">
          <cell r="A37" t="str">
            <v>CF21858</v>
          </cell>
          <cell r="B37">
            <v>0</v>
          </cell>
          <cell r="C37">
            <v>6</v>
          </cell>
        </row>
        <row r="38">
          <cell r="A38" t="str">
            <v>CF21859</v>
          </cell>
          <cell r="B38">
            <v>0</v>
          </cell>
          <cell r="C38">
            <v>2</v>
          </cell>
        </row>
        <row r="39">
          <cell r="A39" t="str">
            <v>CF21864</v>
          </cell>
          <cell r="B39">
            <v>1</v>
          </cell>
          <cell r="C39">
            <v>0</v>
          </cell>
        </row>
        <row r="40">
          <cell r="A40" t="str">
            <v>CF21866</v>
          </cell>
          <cell r="B40">
            <v>2</v>
          </cell>
          <cell r="C40">
            <v>0</v>
          </cell>
        </row>
        <row r="41">
          <cell r="A41" t="str">
            <v>CF22811</v>
          </cell>
          <cell r="B41">
            <v>0</v>
          </cell>
          <cell r="C41">
            <v>9</v>
          </cell>
        </row>
        <row r="42">
          <cell r="A42" t="str">
            <v>CF33821</v>
          </cell>
          <cell r="B42">
            <v>0</v>
          </cell>
          <cell r="C42">
            <v>15</v>
          </cell>
        </row>
        <row r="43">
          <cell r="A43" t="str">
            <v>CF33834</v>
          </cell>
          <cell r="B43">
            <v>0</v>
          </cell>
          <cell r="C43">
            <v>59</v>
          </cell>
        </row>
        <row r="44">
          <cell r="A44" t="str">
            <v>CF33891</v>
          </cell>
          <cell r="B44">
            <v>0</v>
          </cell>
          <cell r="C44">
            <v>7</v>
          </cell>
        </row>
        <row r="45">
          <cell r="A45" t="str">
            <v>CF33892</v>
          </cell>
          <cell r="B45">
            <v>0</v>
          </cell>
          <cell r="C45">
            <v>116</v>
          </cell>
        </row>
        <row r="46">
          <cell r="A46" t="str">
            <v>CF34807</v>
          </cell>
          <cell r="B46">
            <v>0</v>
          </cell>
          <cell r="C46">
            <v>3</v>
          </cell>
        </row>
        <row r="47">
          <cell r="A47" t="str">
            <v>CF34810</v>
          </cell>
          <cell r="B47">
            <v>0</v>
          </cell>
          <cell r="C47">
            <v>38</v>
          </cell>
        </row>
        <row r="48">
          <cell r="A48" t="str">
            <v>CF34813</v>
          </cell>
          <cell r="B48">
            <v>0</v>
          </cell>
          <cell r="C48">
            <v>40</v>
          </cell>
        </row>
        <row r="49">
          <cell r="A49" t="str">
            <v>CF34844</v>
          </cell>
          <cell r="B49">
            <v>0</v>
          </cell>
          <cell r="C49">
            <v>169</v>
          </cell>
        </row>
        <row r="50">
          <cell r="A50" t="str">
            <v>CF53805</v>
          </cell>
          <cell r="B50">
            <v>0</v>
          </cell>
          <cell r="C50">
            <v>1</v>
          </cell>
        </row>
        <row r="51">
          <cell r="A51" t="str">
            <v>ED01804</v>
          </cell>
          <cell r="B51">
            <v>0</v>
          </cell>
          <cell r="C51">
            <v>29</v>
          </cell>
        </row>
        <row r="52">
          <cell r="A52" t="str">
            <v>ED02805</v>
          </cell>
          <cell r="B52">
            <v>0</v>
          </cell>
          <cell r="C52">
            <v>1</v>
          </cell>
        </row>
        <row r="53">
          <cell r="A53" t="str">
            <v>ED02810</v>
          </cell>
          <cell r="B53">
            <v>0</v>
          </cell>
          <cell r="C53">
            <v>4</v>
          </cell>
        </row>
        <row r="54">
          <cell r="A54" t="str">
            <v>P02802</v>
          </cell>
          <cell r="B54">
            <v>0</v>
          </cell>
          <cell r="C54">
            <v>91</v>
          </cell>
        </row>
        <row r="55">
          <cell r="A55" t="str">
            <v>P03802</v>
          </cell>
          <cell r="B55">
            <v>0</v>
          </cell>
          <cell r="C55">
            <v>1</v>
          </cell>
        </row>
        <row r="56">
          <cell r="A56" t="str">
            <v>P04802</v>
          </cell>
          <cell r="B56">
            <v>0</v>
          </cell>
          <cell r="C56">
            <v>1</v>
          </cell>
        </row>
        <row r="57">
          <cell r="A57" t="str">
            <v>P04803</v>
          </cell>
          <cell r="B57">
            <v>0</v>
          </cell>
          <cell r="C57">
            <v>53</v>
          </cell>
        </row>
        <row r="58">
          <cell r="A58" t="str">
            <v>S01803</v>
          </cell>
          <cell r="B58">
            <v>0</v>
          </cell>
          <cell r="C58">
            <v>1448</v>
          </cell>
        </row>
        <row r="59">
          <cell r="A59" t="str">
            <v>S01804</v>
          </cell>
          <cell r="B59">
            <v>0</v>
          </cell>
          <cell r="C59">
            <v>7</v>
          </cell>
        </row>
        <row r="60">
          <cell r="A60" t="str">
            <v>S01807</v>
          </cell>
          <cell r="B60">
            <v>0</v>
          </cell>
          <cell r="C60">
            <v>12728</v>
          </cell>
        </row>
        <row r="61">
          <cell r="A61" t="str">
            <v>S01808</v>
          </cell>
          <cell r="B61">
            <v>0</v>
          </cell>
          <cell r="C61">
            <v>1764</v>
          </cell>
        </row>
        <row r="62">
          <cell r="A62" t="str">
            <v>S01812</v>
          </cell>
          <cell r="B62">
            <v>0</v>
          </cell>
          <cell r="C62">
            <v>34</v>
          </cell>
        </row>
        <row r="63">
          <cell r="A63" t="str">
            <v>S02803</v>
          </cell>
          <cell r="B63">
            <v>0</v>
          </cell>
          <cell r="C63">
            <v>6</v>
          </cell>
        </row>
        <row r="64">
          <cell r="A64" t="str">
            <v>S02804</v>
          </cell>
          <cell r="B64">
            <v>0</v>
          </cell>
          <cell r="C64">
            <v>186</v>
          </cell>
        </row>
        <row r="65">
          <cell r="A65" t="str">
            <v>S02805</v>
          </cell>
          <cell r="B65">
            <v>0</v>
          </cell>
          <cell r="C65">
            <v>39</v>
          </cell>
        </row>
        <row r="66">
          <cell r="A66" t="str">
            <v>S02810</v>
          </cell>
          <cell r="B66">
            <v>0</v>
          </cell>
          <cell r="C66">
            <v>334</v>
          </cell>
        </row>
        <row r="67">
          <cell r="A67" t="str">
            <v>S03802</v>
          </cell>
          <cell r="B67">
            <v>0</v>
          </cell>
          <cell r="C67">
            <v>67</v>
          </cell>
        </row>
        <row r="68">
          <cell r="A68" t="str">
            <v>S05805</v>
          </cell>
          <cell r="B68">
            <v>0</v>
          </cell>
          <cell r="C68">
            <v>52</v>
          </cell>
        </row>
        <row r="69">
          <cell r="A69" t="str">
            <v>S05806</v>
          </cell>
          <cell r="B69">
            <v>0</v>
          </cell>
          <cell r="C69">
            <v>31</v>
          </cell>
        </row>
        <row r="70">
          <cell r="A70" t="str">
            <v>S08802</v>
          </cell>
          <cell r="B70">
            <v>0</v>
          </cell>
          <cell r="C70">
            <v>192</v>
          </cell>
        </row>
        <row r="71">
          <cell r="A71" t="str">
            <v>S09801</v>
          </cell>
          <cell r="B71">
            <v>0</v>
          </cell>
          <cell r="C71">
            <v>6</v>
          </cell>
        </row>
        <row r="72">
          <cell r="A72" t="str">
            <v>S10802</v>
          </cell>
          <cell r="B72">
            <v>0</v>
          </cell>
          <cell r="C72">
            <v>1</v>
          </cell>
        </row>
        <row r="73">
          <cell r="A73" t="str">
            <v>T03803</v>
          </cell>
          <cell r="B73">
            <v>0</v>
          </cell>
          <cell r="C73">
            <v>322</v>
          </cell>
        </row>
        <row r="74">
          <cell r="A74" t="str">
            <v>T03804</v>
          </cell>
          <cell r="B74">
            <v>0</v>
          </cell>
          <cell r="C74">
            <v>354</v>
          </cell>
        </row>
        <row r="75">
          <cell r="A75" t="str">
            <v>T05808</v>
          </cell>
          <cell r="B75">
            <v>0</v>
          </cell>
          <cell r="C75">
            <v>351</v>
          </cell>
        </row>
        <row r="76">
          <cell r="A76" t="str">
            <v>T05809</v>
          </cell>
          <cell r="B76">
            <v>0</v>
          </cell>
          <cell r="C76">
            <v>17</v>
          </cell>
        </row>
        <row r="77">
          <cell r="A77" t="str">
            <v>T06803</v>
          </cell>
          <cell r="B77">
            <v>0</v>
          </cell>
          <cell r="C77">
            <v>35</v>
          </cell>
        </row>
        <row r="78">
          <cell r="A78" t="str">
            <v>T06806</v>
          </cell>
          <cell r="B78">
            <v>0</v>
          </cell>
          <cell r="C78">
            <v>84</v>
          </cell>
        </row>
        <row r="79">
          <cell r="A79" t="str">
            <v>T08803</v>
          </cell>
          <cell r="B79">
            <v>0</v>
          </cell>
          <cell r="C79">
            <v>33</v>
          </cell>
        </row>
        <row r="80">
          <cell r="A80" t="str">
            <v>T09802</v>
          </cell>
          <cell r="B80">
            <v>0</v>
          </cell>
          <cell r="C80">
            <v>5</v>
          </cell>
        </row>
        <row r="81">
          <cell r="A81" t="str">
            <v>T09803</v>
          </cell>
          <cell r="B81">
            <v>0</v>
          </cell>
          <cell r="C81">
            <v>77</v>
          </cell>
        </row>
        <row r="82">
          <cell r="A82" t="str">
            <v>T13803</v>
          </cell>
          <cell r="B82">
            <v>0</v>
          </cell>
          <cell r="C82">
            <v>6</v>
          </cell>
        </row>
        <row r="83">
          <cell r="A83" t="str">
            <v>T14805</v>
          </cell>
          <cell r="B83">
            <v>0</v>
          </cell>
          <cell r="C83">
            <v>62</v>
          </cell>
        </row>
        <row r="84">
          <cell r="A84" t="str">
            <v>T14807</v>
          </cell>
          <cell r="B84">
            <v>0</v>
          </cell>
          <cell r="C84">
            <v>808</v>
          </cell>
        </row>
        <row r="85">
          <cell r="A85" t="str">
            <v>T22816</v>
          </cell>
          <cell r="B85">
            <v>0</v>
          </cell>
          <cell r="C85">
            <v>1</v>
          </cell>
        </row>
        <row r="86">
          <cell r="A86" t="str">
            <v>T22827</v>
          </cell>
          <cell r="B86">
            <v>0</v>
          </cell>
          <cell r="C86">
            <v>34</v>
          </cell>
        </row>
        <row r="87">
          <cell r="A87" t="str">
            <v>T22828</v>
          </cell>
          <cell r="B87">
            <v>0</v>
          </cell>
          <cell r="C87">
            <v>2</v>
          </cell>
        </row>
        <row r="88">
          <cell r="A88" t="str">
            <v>T25802</v>
          </cell>
          <cell r="B88">
            <v>0</v>
          </cell>
          <cell r="C88">
            <v>4</v>
          </cell>
        </row>
        <row r="89">
          <cell r="A89" t="str">
            <v>T26803</v>
          </cell>
          <cell r="B89">
            <v>0</v>
          </cell>
          <cell r="C89">
            <v>1493</v>
          </cell>
        </row>
      </sheetData>
      <sheetData sheetId="8" refreshError="1"/>
      <sheetData sheetId="9" refreshError="1"/>
      <sheetData sheetId="10" refreshError="1"/>
      <sheetData sheetId="11" refreshError="1">
        <row r="3">
          <cell r="A3" t="str">
            <v>A01803</v>
          </cell>
          <cell r="B3">
            <v>0</v>
          </cell>
          <cell r="C3">
            <v>515</v>
          </cell>
          <cell r="D3">
            <v>15</v>
          </cell>
        </row>
        <row r="4">
          <cell r="A4" t="str">
            <v>A01805</v>
          </cell>
          <cell r="B4">
            <v>0</v>
          </cell>
          <cell r="C4">
            <v>164</v>
          </cell>
          <cell r="D4">
            <v>0</v>
          </cell>
        </row>
        <row r="5">
          <cell r="A5" t="str">
            <v>A01806</v>
          </cell>
          <cell r="B5">
            <v>0</v>
          </cell>
          <cell r="C5">
            <v>627</v>
          </cell>
          <cell r="D5">
            <v>1</v>
          </cell>
        </row>
        <row r="6">
          <cell r="A6" t="str">
            <v>A01807</v>
          </cell>
          <cell r="B6">
            <v>0</v>
          </cell>
          <cell r="C6">
            <v>730</v>
          </cell>
          <cell r="D6">
            <v>117</v>
          </cell>
        </row>
        <row r="7">
          <cell r="A7" t="str">
            <v>A01810</v>
          </cell>
          <cell r="B7">
            <v>0</v>
          </cell>
          <cell r="C7">
            <v>2</v>
          </cell>
          <cell r="D7">
            <v>0</v>
          </cell>
        </row>
        <row r="8">
          <cell r="A8" t="str">
            <v>A01811</v>
          </cell>
          <cell r="B8">
            <v>0</v>
          </cell>
          <cell r="C8">
            <v>1</v>
          </cell>
          <cell r="D8">
            <v>0</v>
          </cell>
        </row>
        <row r="9">
          <cell r="A9" t="str">
            <v>A01820</v>
          </cell>
          <cell r="B9">
            <v>0</v>
          </cell>
          <cell r="C9">
            <v>119</v>
          </cell>
          <cell r="D9">
            <v>15</v>
          </cell>
        </row>
        <row r="10">
          <cell r="A10" t="str">
            <v>A02802</v>
          </cell>
          <cell r="B10">
            <v>0</v>
          </cell>
          <cell r="C10">
            <v>26</v>
          </cell>
          <cell r="D10">
            <v>0</v>
          </cell>
        </row>
        <row r="11">
          <cell r="A11" t="str">
            <v>A02804</v>
          </cell>
          <cell r="B11">
            <v>0</v>
          </cell>
          <cell r="C11">
            <v>122</v>
          </cell>
          <cell r="D11">
            <v>27</v>
          </cell>
        </row>
        <row r="12">
          <cell r="A12" t="str">
            <v>A03803</v>
          </cell>
          <cell r="B12">
            <v>0</v>
          </cell>
          <cell r="C12">
            <v>1362</v>
          </cell>
          <cell r="D12">
            <v>393</v>
          </cell>
        </row>
        <row r="13">
          <cell r="A13" t="str">
            <v>A03804</v>
          </cell>
          <cell r="B13">
            <v>0</v>
          </cell>
          <cell r="C13">
            <v>276</v>
          </cell>
          <cell r="D13">
            <v>0</v>
          </cell>
        </row>
        <row r="14">
          <cell r="A14" t="str">
            <v>A03805</v>
          </cell>
          <cell r="B14">
            <v>0</v>
          </cell>
          <cell r="C14">
            <v>18</v>
          </cell>
          <cell r="D14">
            <v>0</v>
          </cell>
        </row>
        <row r="15">
          <cell r="A15" t="str">
            <v>A03806</v>
          </cell>
          <cell r="B15">
            <v>0</v>
          </cell>
          <cell r="C15">
            <v>1</v>
          </cell>
          <cell r="D15">
            <v>0</v>
          </cell>
        </row>
        <row r="16">
          <cell r="A16" t="str">
            <v>C01806</v>
          </cell>
          <cell r="B16">
            <v>0</v>
          </cell>
          <cell r="C16">
            <v>41</v>
          </cell>
          <cell r="D16">
            <v>0</v>
          </cell>
        </row>
        <row r="17">
          <cell r="A17" t="str">
            <v>C01808</v>
          </cell>
          <cell r="B17">
            <v>0</v>
          </cell>
          <cell r="C17">
            <v>4</v>
          </cell>
          <cell r="D17">
            <v>0</v>
          </cell>
        </row>
        <row r="18">
          <cell r="A18" t="str">
            <v>C02802</v>
          </cell>
          <cell r="B18">
            <v>0</v>
          </cell>
          <cell r="C18">
            <v>6</v>
          </cell>
          <cell r="D18">
            <v>0</v>
          </cell>
        </row>
        <row r="19">
          <cell r="A19" t="str">
            <v>CF03803</v>
          </cell>
          <cell r="B19">
            <v>0</v>
          </cell>
          <cell r="C19">
            <v>29</v>
          </cell>
          <cell r="D19">
            <v>4</v>
          </cell>
        </row>
        <row r="20">
          <cell r="A20" t="str">
            <v>CF03806</v>
          </cell>
          <cell r="B20">
            <v>0</v>
          </cell>
          <cell r="C20">
            <v>2</v>
          </cell>
          <cell r="D20">
            <v>0</v>
          </cell>
        </row>
        <row r="21">
          <cell r="A21" t="str">
            <v>CF03809</v>
          </cell>
          <cell r="B21">
            <v>0</v>
          </cell>
          <cell r="C21">
            <v>54</v>
          </cell>
          <cell r="D21">
            <v>7</v>
          </cell>
        </row>
        <row r="22">
          <cell r="A22" t="str">
            <v>CF03810</v>
          </cell>
          <cell r="B22">
            <v>0</v>
          </cell>
          <cell r="C22">
            <v>11</v>
          </cell>
          <cell r="D22">
            <v>0</v>
          </cell>
        </row>
        <row r="23">
          <cell r="A23" t="str">
            <v>CF03811</v>
          </cell>
          <cell r="B23">
            <v>0</v>
          </cell>
          <cell r="C23">
            <v>7</v>
          </cell>
          <cell r="D23">
            <v>0</v>
          </cell>
        </row>
        <row r="24">
          <cell r="A24" t="str">
            <v>CF03813</v>
          </cell>
          <cell r="B24">
            <v>0</v>
          </cell>
          <cell r="C24">
            <v>4</v>
          </cell>
          <cell r="D24">
            <v>0</v>
          </cell>
        </row>
        <row r="25">
          <cell r="A25" t="str">
            <v>CF04805</v>
          </cell>
          <cell r="B25">
            <v>0</v>
          </cell>
          <cell r="C25">
            <v>219</v>
          </cell>
          <cell r="D25">
            <v>9</v>
          </cell>
        </row>
        <row r="26">
          <cell r="A26" t="str">
            <v>CF04806</v>
          </cell>
          <cell r="B26">
            <v>0</v>
          </cell>
          <cell r="C26">
            <v>212</v>
          </cell>
          <cell r="D26">
            <v>9</v>
          </cell>
        </row>
        <row r="27">
          <cell r="A27" t="str">
            <v>CF04807</v>
          </cell>
          <cell r="B27">
            <v>0</v>
          </cell>
          <cell r="C27">
            <v>129</v>
          </cell>
          <cell r="D27">
            <v>0</v>
          </cell>
        </row>
        <row r="28">
          <cell r="A28" t="str">
            <v>CF04808</v>
          </cell>
          <cell r="B28">
            <v>0</v>
          </cell>
          <cell r="C28">
            <v>115</v>
          </cell>
          <cell r="D28">
            <v>17</v>
          </cell>
        </row>
        <row r="29">
          <cell r="A29" t="str">
            <v>CF04810</v>
          </cell>
          <cell r="B29">
            <v>0</v>
          </cell>
          <cell r="C29">
            <v>5</v>
          </cell>
          <cell r="D29">
            <v>0</v>
          </cell>
        </row>
        <row r="30">
          <cell r="A30" t="str">
            <v>CF06801</v>
          </cell>
          <cell r="B30">
            <v>0</v>
          </cell>
          <cell r="C30">
            <v>6</v>
          </cell>
          <cell r="D30">
            <v>0</v>
          </cell>
        </row>
        <row r="31">
          <cell r="A31" t="str">
            <v>CF07810</v>
          </cell>
          <cell r="B31">
            <v>0</v>
          </cell>
          <cell r="C31">
            <v>3</v>
          </cell>
          <cell r="D31">
            <v>0</v>
          </cell>
        </row>
        <row r="32">
          <cell r="A32" t="str">
            <v>CF07817</v>
          </cell>
          <cell r="B32">
            <v>0</v>
          </cell>
          <cell r="C32">
            <v>109</v>
          </cell>
          <cell r="D32">
            <v>0</v>
          </cell>
        </row>
        <row r="33">
          <cell r="A33" t="str">
            <v>CF08822</v>
          </cell>
          <cell r="B33">
            <v>0</v>
          </cell>
          <cell r="C33">
            <v>10</v>
          </cell>
          <cell r="D33">
            <v>0</v>
          </cell>
        </row>
        <row r="34">
          <cell r="A34" t="str">
            <v>CF11806</v>
          </cell>
          <cell r="B34">
            <v>0</v>
          </cell>
          <cell r="C34">
            <v>6</v>
          </cell>
          <cell r="D34">
            <v>0</v>
          </cell>
        </row>
        <row r="35">
          <cell r="A35" t="str">
            <v>CF12803</v>
          </cell>
          <cell r="B35">
            <v>0</v>
          </cell>
          <cell r="C35">
            <v>9</v>
          </cell>
          <cell r="D35">
            <v>0</v>
          </cell>
        </row>
        <row r="36">
          <cell r="A36" t="str">
            <v>CF12804</v>
          </cell>
          <cell r="B36">
            <v>0</v>
          </cell>
          <cell r="C36">
            <v>20</v>
          </cell>
          <cell r="D36">
            <v>0</v>
          </cell>
        </row>
        <row r="37">
          <cell r="A37" t="str">
            <v>CF12812</v>
          </cell>
          <cell r="B37">
            <v>0</v>
          </cell>
          <cell r="C37">
            <v>7</v>
          </cell>
          <cell r="D37">
            <v>0</v>
          </cell>
        </row>
        <row r="38">
          <cell r="A38" t="str">
            <v>CF12814</v>
          </cell>
          <cell r="B38">
            <v>0</v>
          </cell>
          <cell r="C38">
            <v>3</v>
          </cell>
          <cell r="D38">
            <v>0</v>
          </cell>
        </row>
        <row r="39">
          <cell r="A39" t="str">
            <v>CF12825</v>
          </cell>
          <cell r="B39">
            <v>0</v>
          </cell>
          <cell r="C39">
            <v>26</v>
          </cell>
          <cell r="D39">
            <v>6</v>
          </cell>
        </row>
        <row r="40">
          <cell r="A40" t="str">
            <v>CF17803</v>
          </cell>
          <cell r="B40">
            <v>0</v>
          </cell>
          <cell r="C40">
            <v>14</v>
          </cell>
          <cell r="D40">
            <v>0</v>
          </cell>
        </row>
        <row r="41">
          <cell r="A41" t="str">
            <v>CF17805</v>
          </cell>
          <cell r="B41">
            <v>0</v>
          </cell>
          <cell r="C41">
            <v>5</v>
          </cell>
          <cell r="D41">
            <v>0</v>
          </cell>
        </row>
        <row r="42">
          <cell r="A42" t="str">
            <v>CF21802</v>
          </cell>
          <cell r="B42">
            <v>0</v>
          </cell>
          <cell r="C42">
            <v>4</v>
          </cell>
          <cell r="D42">
            <v>0</v>
          </cell>
        </row>
        <row r="43">
          <cell r="A43" t="str">
            <v>CF21803</v>
          </cell>
          <cell r="B43">
            <v>0</v>
          </cell>
          <cell r="C43">
            <v>2</v>
          </cell>
          <cell r="D43">
            <v>0</v>
          </cell>
        </row>
        <row r="44">
          <cell r="A44" t="str">
            <v>CF21807</v>
          </cell>
          <cell r="B44">
            <v>0</v>
          </cell>
          <cell r="C44">
            <v>54</v>
          </cell>
          <cell r="D44">
            <v>0</v>
          </cell>
        </row>
        <row r="45">
          <cell r="A45" t="str">
            <v>CF21812</v>
          </cell>
          <cell r="B45">
            <v>0</v>
          </cell>
          <cell r="C45">
            <v>1</v>
          </cell>
          <cell r="D45">
            <v>0</v>
          </cell>
        </row>
        <row r="46">
          <cell r="A46" t="str">
            <v>CF21817</v>
          </cell>
          <cell r="B46">
            <v>0</v>
          </cell>
          <cell r="C46">
            <v>16</v>
          </cell>
          <cell r="D46">
            <v>0</v>
          </cell>
        </row>
        <row r="47">
          <cell r="A47" t="str">
            <v>CF21856</v>
          </cell>
          <cell r="B47">
            <v>0</v>
          </cell>
          <cell r="C47">
            <v>645</v>
          </cell>
          <cell r="D47">
            <v>0</v>
          </cell>
        </row>
        <row r="48">
          <cell r="A48" t="str">
            <v>CF21858</v>
          </cell>
          <cell r="B48">
            <v>0</v>
          </cell>
          <cell r="C48">
            <v>12</v>
          </cell>
          <cell r="D48">
            <v>1</v>
          </cell>
        </row>
        <row r="49">
          <cell r="A49" t="str">
            <v>CF21859</v>
          </cell>
          <cell r="B49">
            <v>0</v>
          </cell>
          <cell r="C49">
            <v>310</v>
          </cell>
          <cell r="D49">
            <v>6</v>
          </cell>
        </row>
        <row r="50">
          <cell r="A50" t="str">
            <v>CF21864</v>
          </cell>
          <cell r="B50">
            <v>269</v>
          </cell>
          <cell r="C50">
            <v>0</v>
          </cell>
          <cell r="D50">
            <v>0</v>
          </cell>
        </row>
        <row r="51">
          <cell r="A51" t="str">
            <v>CF21865</v>
          </cell>
          <cell r="B51">
            <v>37</v>
          </cell>
          <cell r="C51">
            <v>15</v>
          </cell>
          <cell r="D51">
            <v>0</v>
          </cell>
        </row>
        <row r="52">
          <cell r="A52" t="str">
            <v>CF21866</v>
          </cell>
          <cell r="B52">
            <v>869</v>
          </cell>
          <cell r="C52">
            <v>0</v>
          </cell>
          <cell r="D52">
            <v>0</v>
          </cell>
        </row>
        <row r="53">
          <cell r="A53" t="str">
            <v>CF21887</v>
          </cell>
          <cell r="B53">
            <v>0</v>
          </cell>
          <cell r="C53">
            <v>1</v>
          </cell>
          <cell r="D53">
            <v>0</v>
          </cell>
        </row>
        <row r="54">
          <cell r="A54" t="str">
            <v>CF22811</v>
          </cell>
          <cell r="B54">
            <v>0</v>
          </cell>
          <cell r="C54">
            <v>74</v>
          </cell>
          <cell r="D54">
            <v>9</v>
          </cell>
        </row>
        <row r="55">
          <cell r="A55" t="str">
            <v>CF33821</v>
          </cell>
          <cell r="B55">
            <v>0</v>
          </cell>
          <cell r="C55">
            <v>285</v>
          </cell>
          <cell r="D55">
            <v>16</v>
          </cell>
        </row>
        <row r="56">
          <cell r="A56" t="str">
            <v>CF33834</v>
          </cell>
          <cell r="B56">
            <v>0</v>
          </cell>
          <cell r="C56">
            <v>518</v>
          </cell>
          <cell r="D56">
            <v>10</v>
          </cell>
        </row>
        <row r="57">
          <cell r="A57" t="str">
            <v>CF33890</v>
          </cell>
          <cell r="B57">
            <v>0</v>
          </cell>
          <cell r="C57">
            <v>28</v>
          </cell>
          <cell r="D57">
            <v>2</v>
          </cell>
        </row>
        <row r="58">
          <cell r="A58" t="str">
            <v>CF33891</v>
          </cell>
          <cell r="B58">
            <v>0</v>
          </cell>
          <cell r="C58">
            <v>179</v>
          </cell>
          <cell r="D58">
            <v>1</v>
          </cell>
        </row>
        <row r="59">
          <cell r="A59" t="str">
            <v>CF33892</v>
          </cell>
          <cell r="B59">
            <v>0</v>
          </cell>
          <cell r="C59">
            <v>1298</v>
          </cell>
          <cell r="D59">
            <v>13</v>
          </cell>
        </row>
        <row r="60">
          <cell r="A60" t="str">
            <v>CF34807</v>
          </cell>
          <cell r="B60">
            <v>0</v>
          </cell>
          <cell r="C60">
            <v>10</v>
          </cell>
          <cell r="D60">
            <v>1</v>
          </cell>
        </row>
        <row r="61">
          <cell r="A61" t="str">
            <v>CF34810</v>
          </cell>
          <cell r="B61">
            <v>0</v>
          </cell>
          <cell r="C61">
            <v>118</v>
          </cell>
          <cell r="D61">
            <v>0</v>
          </cell>
        </row>
        <row r="62">
          <cell r="A62" t="str">
            <v>CF34813</v>
          </cell>
          <cell r="B62">
            <v>0</v>
          </cell>
          <cell r="C62">
            <v>120</v>
          </cell>
          <cell r="D62">
            <v>19</v>
          </cell>
        </row>
        <row r="63">
          <cell r="A63" t="str">
            <v>CF34844</v>
          </cell>
          <cell r="B63">
            <v>0</v>
          </cell>
          <cell r="C63">
            <v>89</v>
          </cell>
          <cell r="D63">
            <v>36</v>
          </cell>
        </row>
        <row r="64">
          <cell r="A64" t="str">
            <v>CF53805</v>
          </cell>
          <cell r="B64">
            <v>0</v>
          </cell>
          <cell r="C64">
            <v>7</v>
          </cell>
          <cell r="D64">
            <v>0</v>
          </cell>
        </row>
        <row r="65">
          <cell r="A65" t="str">
            <v>ED01804</v>
          </cell>
          <cell r="B65">
            <v>0</v>
          </cell>
          <cell r="C65">
            <v>3</v>
          </cell>
          <cell r="D65">
            <v>0</v>
          </cell>
        </row>
        <row r="66">
          <cell r="A66" t="str">
            <v>ED02805</v>
          </cell>
          <cell r="B66">
            <v>0</v>
          </cell>
          <cell r="C66">
            <v>12</v>
          </cell>
          <cell r="D66">
            <v>0</v>
          </cell>
        </row>
        <row r="67">
          <cell r="A67" t="str">
            <v>ED02809</v>
          </cell>
          <cell r="B67">
            <v>0</v>
          </cell>
          <cell r="C67">
            <v>2</v>
          </cell>
          <cell r="D67">
            <v>0</v>
          </cell>
        </row>
        <row r="68">
          <cell r="A68" t="str">
            <v>P01801</v>
          </cell>
          <cell r="B68">
            <v>0</v>
          </cell>
          <cell r="C68">
            <v>2</v>
          </cell>
          <cell r="D68">
            <v>0</v>
          </cell>
        </row>
        <row r="69">
          <cell r="A69" t="str">
            <v>P02802</v>
          </cell>
          <cell r="B69">
            <v>0</v>
          </cell>
          <cell r="C69">
            <v>1</v>
          </cell>
          <cell r="D69">
            <v>0</v>
          </cell>
        </row>
        <row r="70">
          <cell r="A70" t="str">
            <v>P04803</v>
          </cell>
          <cell r="B70">
            <v>0</v>
          </cell>
          <cell r="C70">
            <v>1</v>
          </cell>
          <cell r="D70">
            <v>0</v>
          </cell>
        </row>
        <row r="71">
          <cell r="A71" t="str">
            <v>S01803</v>
          </cell>
          <cell r="B71">
            <v>0</v>
          </cell>
          <cell r="C71">
            <v>433</v>
          </cell>
          <cell r="D71">
            <v>23</v>
          </cell>
        </row>
        <row r="72">
          <cell r="A72" t="str">
            <v>S01804</v>
          </cell>
          <cell r="B72">
            <v>0</v>
          </cell>
          <cell r="C72">
            <v>77</v>
          </cell>
          <cell r="D72">
            <v>0</v>
          </cell>
        </row>
        <row r="73">
          <cell r="A73" t="str">
            <v>S01807</v>
          </cell>
          <cell r="B73">
            <v>0</v>
          </cell>
          <cell r="C73">
            <v>832</v>
          </cell>
          <cell r="D73">
            <v>374</v>
          </cell>
        </row>
        <row r="74">
          <cell r="A74" t="str">
            <v>S01808</v>
          </cell>
          <cell r="B74">
            <v>0</v>
          </cell>
          <cell r="C74">
            <v>327</v>
          </cell>
          <cell r="D74">
            <v>115</v>
          </cell>
        </row>
        <row r="75">
          <cell r="A75" t="str">
            <v>S02804</v>
          </cell>
          <cell r="B75">
            <v>0</v>
          </cell>
          <cell r="C75">
            <v>1</v>
          </cell>
          <cell r="D75">
            <v>0</v>
          </cell>
        </row>
        <row r="76">
          <cell r="A76" t="str">
            <v>S02810</v>
          </cell>
          <cell r="B76">
            <v>0</v>
          </cell>
          <cell r="C76">
            <v>1</v>
          </cell>
          <cell r="D76">
            <v>0</v>
          </cell>
        </row>
        <row r="77">
          <cell r="A77" t="str">
            <v>S03802</v>
          </cell>
          <cell r="B77">
            <v>0</v>
          </cell>
          <cell r="C77">
            <v>102</v>
          </cell>
          <cell r="D77">
            <v>10</v>
          </cell>
        </row>
        <row r="78">
          <cell r="A78" t="str">
            <v>S05805</v>
          </cell>
          <cell r="B78">
            <v>0</v>
          </cell>
          <cell r="C78">
            <v>20</v>
          </cell>
          <cell r="D78">
            <v>0</v>
          </cell>
        </row>
        <row r="79">
          <cell r="A79" t="str">
            <v>S05806</v>
          </cell>
          <cell r="B79">
            <v>0</v>
          </cell>
          <cell r="C79">
            <v>1160</v>
          </cell>
          <cell r="D79">
            <v>0</v>
          </cell>
        </row>
        <row r="80">
          <cell r="A80" t="str">
            <v>S08802</v>
          </cell>
          <cell r="B80">
            <v>0</v>
          </cell>
          <cell r="C80">
            <v>269</v>
          </cell>
          <cell r="D80">
            <v>93</v>
          </cell>
        </row>
        <row r="81">
          <cell r="A81" t="str">
            <v>S09801</v>
          </cell>
          <cell r="B81">
            <v>0</v>
          </cell>
          <cell r="C81">
            <v>17</v>
          </cell>
          <cell r="D81">
            <v>0</v>
          </cell>
        </row>
        <row r="82">
          <cell r="A82" t="str">
            <v>S10802</v>
          </cell>
          <cell r="B82">
            <v>0</v>
          </cell>
          <cell r="C82">
            <v>9</v>
          </cell>
          <cell r="D82">
            <v>0</v>
          </cell>
        </row>
        <row r="83">
          <cell r="A83" t="str">
            <v>T03803</v>
          </cell>
          <cell r="B83">
            <v>0</v>
          </cell>
          <cell r="C83">
            <v>403</v>
          </cell>
          <cell r="D83">
            <v>72</v>
          </cell>
        </row>
        <row r="84">
          <cell r="A84" t="str">
            <v>T03804</v>
          </cell>
          <cell r="B84">
            <v>0</v>
          </cell>
          <cell r="C84">
            <v>409</v>
          </cell>
          <cell r="D84">
            <v>4</v>
          </cell>
        </row>
        <row r="85">
          <cell r="A85" t="str">
            <v>T03810</v>
          </cell>
          <cell r="B85">
            <v>0</v>
          </cell>
          <cell r="C85">
            <v>6</v>
          </cell>
          <cell r="D85">
            <v>0</v>
          </cell>
        </row>
        <row r="86">
          <cell r="A86" t="str">
            <v>T03812</v>
          </cell>
          <cell r="B86">
            <v>0</v>
          </cell>
          <cell r="C86">
            <v>5</v>
          </cell>
          <cell r="D86">
            <v>0</v>
          </cell>
        </row>
        <row r="87">
          <cell r="A87" t="str">
            <v>T03824</v>
          </cell>
          <cell r="B87">
            <v>0</v>
          </cell>
          <cell r="C87">
            <v>4</v>
          </cell>
          <cell r="D87">
            <v>0</v>
          </cell>
        </row>
        <row r="88">
          <cell r="A88" t="str">
            <v>T04801</v>
          </cell>
          <cell r="B88">
            <v>0</v>
          </cell>
          <cell r="C88">
            <v>5</v>
          </cell>
          <cell r="D88">
            <v>0</v>
          </cell>
        </row>
        <row r="89">
          <cell r="A89" t="str">
            <v>T04802</v>
          </cell>
          <cell r="B89">
            <v>0</v>
          </cell>
          <cell r="C89">
            <v>1</v>
          </cell>
          <cell r="D89">
            <v>0</v>
          </cell>
        </row>
        <row r="90">
          <cell r="A90" t="str">
            <v>T04803</v>
          </cell>
          <cell r="B90">
            <v>0</v>
          </cell>
          <cell r="C90">
            <v>18</v>
          </cell>
          <cell r="D90">
            <v>0</v>
          </cell>
        </row>
        <row r="91">
          <cell r="A91" t="str">
            <v>T04804</v>
          </cell>
          <cell r="B91">
            <v>0</v>
          </cell>
          <cell r="C91">
            <v>5</v>
          </cell>
          <cell r="D91">
            <v>0</v>
          </cell>
        </row>
        <row r="92">
          <cell r="A92" t="str">
            <v>T05808</v>
          </cell>
          <cell r="B92">
            <v>0</v>
          </cell>
          <cell r="C92">
            <v>397</v>
          </cell>
          <cell r="D92">
            <v>25</v>
          </cell>
        </row>
        <row r="93">
          <cell r="A93" t="str">
            <v>T05809</v>
          </cell>
          <cell r="B93">
            <v>0</v>
          </cell>
          <cell r="C93">
            <v>102</v>
          </cell>
          <cell r="D93">
            <v>20</v>
          </cell>
        </row>
        <row r="94">
          <cell r="A94" t="str">
            <v>T06803</v>
          </cell>
          <cell r="B94">
            <v>0</v>
          </cell>
          <cell r="C94">
            <v>204</v>
          </cell>
          <cell r="D94">
            <v>0</v>
          </cell>
        </row>
        <row r="95">
          <cell r="A95" t="str">
            <v>T06806</v>
          </cell>
          <cell r="B95">
            <v>0</v>
          </cell>
          <cell r="C95">
            <v>16</v>
          </cell>
          <cell r="D95">
            <v>0</v>
          </cell>
        </row>
        <row r="96">
          <cell r="A96" t="str">
            <v>T06807</v>
          </cell>
          <cell r="B96">
            <v>0</v>
          </cell>
          <cell r="C96">
            <v>1</v>
          </cell>
          <cell r="D96">
            <v>0</v>
          </cell>
        </row>
        <row r="97">
          <cell r="A97" t="str">
            <v>T08803</v>
          </cell>
          <cell r="B97">
            <v>0</v>
          </cell>
          <cell r="C97">
            <v>64</v>
          </cell>
          <cell r="D97">
            <v>3</v>
          </cell>
        </row>
        <row r="98">
          <cell r="A98" t="str">
            <v>T09802</v>
          </cell>
          <cell r="B98">
            <v>0</v>
          </cell>
          <cell r="C98">
            <v>2</v>
          </cell>
          <cell r="D98">
            <v>0</v>
          </cell>
        </row>
        <row r="99">
          <cell r="A99" t="str">
            <v>T09803</v>
          </cell>
          <cell r="B99">
            <v>0</v>
          </cell>
          <cell r="C99">
            <v>1</v>
          </cell>
          <cell r="D99">
            <v>0</v>
          </cell>
        </row>
        <row r="100">
          <cell r="A100" t="str">
            <v>T13801</v>
          </cell>
          <cell r="B100">
            <v>0</v>
          </cell>
          <cell r="C100">
            <v>2</v>
          </cell>
          <cell r="D100">
            <v>0</v>
          </cell>
        </row>
        <row r="101">
          <cell r="A101" t="str">
            <v>T13803</v>
          </cell>
          <cell r="B101">
            <v>0</v>
          </cell>
          <cell r="C101">
            <v>2</v>
          </cell>
          <cell r="D101">
            <v>0</v>
          </cell>
        </row>
        <row r="102">
          <cell r="A102" t="str">
            <v>T16803</v>
          </cell>
          <cell r="B102">
            <v>0</v>
          </cell>
          <cell r="C102">
            <v>2</v>
          </cell>
          <cell r="D102">
            <v>0</v>
          </cell>
        </row>
        <row r="103">
          <cell r="A103" t="str">
            <v>T22816</v>
          </cell>
          <cell r="B103">
            <v>0</v>
          </cell>
          <cell r="C103">
            <v>29</v>
          </cell>
          <cell r="D103">
            <v>0</v>
          </cell>
        </row>
        <row r="104">
          <cell r="A104" t="str">
            <v>T22818</v>
          </cell>
          <cell r="B104">
            <v>0</v>
          </cell>
          <cell r="C104">
            <v>9</v>
          </cell>
          <cell r="D104">
            <v>0</v>
          </cell>
        </row>
        <row r="105">
          <cell r="A105" t="str">
            <v>T22823</v>
          </cell>
          <cell r="B105">
            <v>0</v>
          </cell>
          <cell r="C105">
            <v>55</v>
          </cell>
          <cell r="D105">
            <v>0</v>
          </cell>
        </row>
        <row r="106">
          <cell r="A106" t="str">
            <v>T22827</v>
          </cell>
          <cell r="B106">
            <v>0</v>
          </cell>
          <cell r="C106">
            <v>58</v>
          </cell>
          <cell r="D106">
            <v>0</v>
          </cell>
        </row>
        <row r="107">
          <cell r="A107" t="str">
            <v>T26803</v>
          </cell>
          <cell r="B107">
            <v>0</v>
          </cell>
          <cell r="C107">
            <v>162</v>
          </cell>
          <cell r="D107">
            <v>54</v>
          </cell>
        </row>
        <row r="108">
          <cell r="A108" t="str">
            <v>T41805</v>
          </cell>
          <cell r="B108">
            <v>0</v>
          </cell>
          <cell r="C108">
            <v>2</v>
          </cell>
          <cell r="D108">
            <v>0</v>
          </cell>
        </row>
        <row r="109">
          <cell r="A109" t="str">
            <v>T41809</v>
          </cell>
          <cell r="B109">
            <v>0</v>
          </cell>
          <cell r="C109">
            <v>3</v>
          </cell>
          <cell r="D109">
            <v>0</v>
          </cell>
        </row>
        <row r="110">
          <cell r="A110" t="str">
            <v>T41810</v>
          </cell>
          <cell r="B110">
            <v>0</v>
          </cell>
          <cell r="C110">
            <v>2</v>
          </cell>
          <cell r="D110">
            <v>0</v>
          </cell>
        </row>
        <row r="111">
          <cell r="A111" t="str">
            <v>T41811</v>
          </cell>
          <cell r="B111">
            <v>0</v>
          </cell>
          <cell r="C111">
            <v>4</v>
          </cell>
          <cell r="D111">
            <v>0</v>
          </cell>
        </row>
        <row r="112">
          <cell r="A112" t="str">
            <v>T41814</v>
          </cell>
          <cell r="B112">
            <v>0</v>
          </cell>
          <cell r="C112">
            <v>9</v>
          </cell>
          <cell r="D112">
            <v>0</v>
          </cell>
        </row>
        <row r="113">
          <cell r="A113" t="str">
            <v>T41815</v>
          </cell>
          <cell r="B113">
            <v>0</v>
          </cell>
          <cell r="C113">
            <v>3</v>
          </cell>
          <cell r="D113">
            <v>0</v>
          </cell>
        </row>
        <row r="114">
          <cell r="A114" t="str">
            <v>T41818</v>
          </cell>
          <cell r="B114">
            <v>0</v>
          </cell>
          <cell r="C114">
            <v>22</v>
          </cell>
          <cell r="D114">
            <v>0</v>
          </cell>
        </row>
      </sheetData>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PN"/>
      <sheetName val="POI"/>
      <sheetName val="COFAA"/>
      <sheetName val="CINVESTAV"/>
      <sheetName val="CONALEP"/>
      <sheetName val="CETI"/>
      <sheetName val="INAOE"/>
      <sheetName val="CIDESI"/>
      <sheetName val="INDA"/>
    </sheetNames>
    <sheetDataSet>
      <sheetData sheetId="0">
        <row r="11">
          <cell r="B11" t="str">
            <v>JC1</v>
          </cell>
          <cell r="C11" t="str">
            <v>DIRECTOR GENERAL</v>
          </cell>
          <cell r="D11" t="str">
            <v>JC1</v>
          </cell>
          <cell r="E11">
            <v>25454.98</v>
          </cell>
          <cell r="F11">
            <v>167129.38</v>
          </cell>
          <cell r="G11">
            <v>12972.91</v>
          </cell>
          <cell r="H11">
            <v>25913.149999999998</v>
          </cell>
          <cell r="I11">
            <v>170137.7</v>
          </cell>
          <cell r="K11">
            <v>25913.16964</v>
          </cell>
          <cell r="L11">
            <v>170137.70884000001</v>
          </cell>
        </row>
        <row r="12">
          <cell r="B12" t="str">
            <v>LB2</v>
          </cell>
          <cell r="C12" t="str">
            <v>SECRETARIO</v>
          </cell>
          <cell r="D12" t="str">
            <v>LB2</v>
          </cell>
          <cell r="E12">
            <v>19328.43</v>
          </cell>
          <cell r="F12">
            <v>92251.24</v>
          </cell>
          <cell r="G12">
            <v>18476.990000000002</v>
          </cell>
          <cell r="H12">
            <v>19676.349999999999</v>
          </cell>
          <cell r="I12">
            <v>93911.75</v>
          </cell>
          <cell r="K12">
            <v>19676.34174</v>
          </cell>
          <cell r="L12">
            <v>93911.762320000009</v>
          </cell>
        </row>
        <row r="13">
          <cell r="B13" t="str">
            <v>LC1</v>
          </cell>
          <cell r="C13" t="str">
            <v>ABOGADO GENERAL</v>
          </cell>
          <cell r="D13" t="str">
            <v>LC1</v>
          </cell>
          <cell r="E13">
            <v>19328.43</v>
          </cell>
          <cell r="F13">
            <v>92251.24</v>
          </cell>
          <cell r="G13">
            <v>2792.23</v>
          </cell>
          <cell r="H13">
            <v>19676.349999999999</v>
          </cell>
          <cell r="I13">
            <v>93911.75</v>
          </cell>
          <cell r="K13">
            <v>19676.34174</v>
          </cell>
          <cell r="L13">
            <v>93911.762320000009</v>
          </cell>
        </row>
        <row r="14">
          <cell r="B14" t="str">
            <v>LC2</v>
          </cell>
          <cell r="C14" t="str">
            <v>SECRETARIO</v>
          </cell>
          <cell r="D14" t="str">
            <v>LC2</v>
          </cell>
          <cell r="E14">
            <v>19328.43</v>
          </cell>
          <cell r="F14">
            <v>108988.19</v>
          </cell>
          <cell r="H14">
            <v>19676.349999999999</v>
          </cell>
          <cell r="I14">
            <v>110950</v>
          </cell>
          <cell r="K14">
            <v>19676.34174</v>
          </cell>
          <cell r="L14">
            <v>110949.97742000001</v>
          </cell>
        </row>
        <row r="15">
          <cell r="B15" t="str">
            <v>1LC2</v>
          </cell>
          <cell r="G15">
            <v>7948.77</v>
          </cell>
        </row>
        <row r="16">
          <cell r="B16" t="str">
            <v>2LC2</v>
          </cell>
          <cell r="G16">
            <v>9783.0400000000009</v>
          </cell>
        </row>
        <row r="17">
          <cell r="B17" t="str">
            <v>3LC2</v>
          </cell>
          <cell r="G17">
            <v>11524.24</v>
          </cell>
        </row>
        <row r="18">
          <cell r="B18" t="str">
            <v>MA1</v>
          </cell>
          <cell r="C18" t="str">
            <v>DIRECTOR DE ESCUELA SUPERIOR "A"</v>
          </cell>
          <cell r="D18" t="str">
            <v>MA1</v>
          </cell>
          <cell r="E18">
            <v>10853.72</v>
          </cell>
          <cell r="F18">
            <v>36271.71</v>
          </cell>
          <cell r="G18">
            <v>17445.39</v>
          </cell>
          <cell r="H18">
            <v>11049.1</v>
          </cell>
          <cell r="I18">
            <v>36924.6</v>
          </cell>
          <cell r="K18">
            <v>11049.086959999999</v>
          </cell>
          <cell r="L18">
            <v>36924.600780000001</v>
          </cell>
        </row>
        <row r="19">
          <cell r="B19" t="str">
            <v>MA2</v>
          </cell>
          <cell r="C19" t="str">
            <v>COORD. DE ASESORES DE DIR. GRAL.</v>
          </cell>
          <cell r="D19" t="str">
            <v>MA2</v>
          </cell>
          <cell r="E19">
            <v>12249.51</v>
          </cell>
          <cell r="F19">
            <v>42887.24</v>
          </cell>
          <cell r="H19">
            <v>12470</v>
          </cell>
          <cell r="I19">
            <v>43659.199999999997</v>
          </cell>
          <cell r="K19">
            <v>12470.001180000001</v>
          </cell>
          <cell r="L19">
            <v>43659.22</v>
          </cell>
        </row>
        <row r="20">
          <cell r="B20" t="str">
            <v>MC1</v>
          </cell>
          <cell r="C20" t="str">
            <v>DIRECTOR DE ÁREA</v>
          </cell>
          <cell r="D20" t="str">
            <v>MC1</v>
          </cell>
          <cell r="E20">
            <v>15400.62</v>
          </cell>
          <cell r="F20">
            <v>49109.38</v>
          </cell>
          <cell r="H20">
            <v>15677.849999999999</v>
          </cell>
          <cell r="I20">
            <v>49993.350000000006</v>
          </cell>
          <cell r="K20">
            <v>15677.831160000002</v>
          </cell>
          <cell r="L20">
            <v>49993.348839999999</v>
          </cell>
        </row>
        <row r="21">
          <cell r="B21" t="str">
            <v>1MC1</v>
          </cell>
          <cell r="G21">
            <v>3337.76</v>
          </cell>
        </row>
        <row r="22">
          <cell r="B22" t="str">
            <v>2MC1</v>
          </cell>
          <cell r="G22">
            <v>24399.15</v>
          </cell>
        </row>
        <row r="23">
          <cell r="B23" t="str">
            <v>MC3</v>
          </cell>
          <cell r="C23" t="str">
            <v>DIRECTOR DE ÁREA</v>
          </cell>
          <cell r="D23" t="str">
            <v>MC3</v>
          </cell>
          <cell r="E23">
            <v>15400.62</v>
          </cell>
          <cell r="F23">
            <v>78267.899999999994</v>
          </cell>
          <cell r="H23">
            <v>15677.849999999999</v>
          </cell>
          <cell r="I23">
            <v>79676.75</v>
          </cell>
          <cell r="K23">
            <v>15677.831160000002</v>
          </cell>
          <cell r="L23">
            <v>79676.73</v>
          </cell>
        </row>
        <row r="24">
          <cell r="B24" t="str">
            <v>1MC3</v>
          </cell>
          <cell r="G24">
            <v>1517.08</v>
          </cell>
        </row>
        <row r="25">
          <cell r="B25" t="str">
            <v>2MC3</v>
          </cell>
          <cell r="G25">
            <v>1862.26</v>
          </cell>
        </row>
        <row r="26">
          <cell r="B26" t="str">
            <v>3MC3</v>
          </cell>
          <cell r="G26">
            <v>2216.5500000000002</v>
          </cell>
        </row>
        <row r="27">
          <cell r="B27" t="str">
            <v>4MC3</v>
          </cell>
          <cell r="G27">
            <v>2311.39</v>
          </cell>
        </row>
        <row r="28">
          <cell r="B28" t="str">
            <v>5MC3</v>
          </cell>
          <cell r="G28">
            <v>2495.92</v>
          </cell>
        </row>
        <row r="29">
          <cell r="B29" t="str">
            <v>6MC3</v>
          </cell>
          <cell r="G29">
            <v>4175.29</v>
          </cell>
        </row>
        <row r="30">
          <cell r="B30" t="str">
            <v>7MC3</v>
          </cell>
          <cell r="G30">
            <v>6490.13</v>
          </cell>
        </row>
        <row r="31">
          <cell r="B31" t="str">
            <v>8MC3</v>
          </cell>
          <cell r="G31">
            <v>7219.47</v>
          </cell>
        </row>
        <row r="32">
          <cell r="B32" t="str">
            <v>9MC3</v>
          </cell>
          <cell r="G32">
            <v>8421.7999999999993</v>
          </cell>
        </row>
        <row r="33">
          <cell r="B33" t="str">
            <v>10MC3</v>
          </cell>
          <cell r="G33">
            <v>8730.26</v>
          </cell>
        </row>
        <row r="34">
          <cell r="B34" t="str">
            <v>11MC3</v>
          </cell>
          <cell r="G34">
            <v>9230.84</v>
          </cell>
        </row>
        <row r="35">
          <cell r="B35" t="str">
            <v>12MC3</v>
          </cell>
          <cell r="G35">
            <v>11074.07</v>
          </cell>
        </row>
        <row r="36">
          <cell r="B36" t="str">
            <v>13MC3</v>
          </cell>
          <cell r="G36">
            <v>11669.12</v>
          </cell>
        </row>
        <row r="37">
          <cell r="B37" t="str">
            <v>14MC3</v>
          </cell>
          <cell r="G37">
            <v>12497.23</v>
          </cell>
        </row>
        <row r="38">
          <cell r="B38" t="str">
            <v>15MC3</v>
          </cell>
          <cell r="G38">
            <v>13358.7</v>
          </cell>
        </row>
        <row r="39">
          <cell r="B39" t="str">
            <v>16MC3</v>
          </cell>
          <cell r="G39">
            <v>15288.78</v>
          </cell>
        </row>
        <row r="40">
          <cell r="B40" t="str">
            <v>NB2</v>
          </cell>
          <cell r="C40" t="str">
            <v>JEFE DE DIVISIÓN "B"</v>
          </cell>
          <cell r="D40" t="str">
            <v>NB2</v>
          </cell>
          <cell r="E40">
            <v>8206.6</v>
          </cell>
          <cell r="F40">
            <v>24737.47</v>
          </cell>
          <cell r="H40">
            <v>8354.2999999999993</v>
          </cell>
          <cell r="I40">
            <v>25182.75</v>
          </cell>
          <cell r="K40">
            <v>8354.3188000000009</v>
          </cell>
          <cell r="L40">
            <v>25182.744460000002</v>
          </cell>
        </row>
        <row r="41">
          <cell r="B41" t="str">
            <v>1NB2</v>
          </cell>
          <cell r="G41">
            <v>1075.32</v>
          </cell>
        </row>
        <row r="42">
          <cell r="B42" t="str">
            <v>2NB2</v>
          </cell>
          <cell r="G42">
            <v>6848.82</v>
          </cell>
        </row>
        <row r="43">
          <cell r="B43" t="str">
            <v>3NB2</v>
          </cell>
          <cell r="G43">
            <v>8826.7000000000007</v>
          </cell>
        </row>
        <row r="44">
          <cell r="B44" t="str">
            <v>4NB2</v>
          </cell>
          <cell r="G44">
            <v>10824.53</v>
          </cell>
        </row>
        <row r="45">
          <cell r="B45" t="str">
            <v>5NB2</v>
          </cell>
          <cell r="G45">
            <v>16022.61</v>
          </cell>
        </row>
        <row r="46">
          <cell r="B46" t="str">
            <v>NB2-1</v>
          </cell>
          <cell r="C46" t="str">
            <v>JEFE DE DIVISÓN "A"</v>
          </cell>
          <cell r="D46" t="str">
            <v>NB2</v>
          </cell>
          <cell r="E46">
            <v>7301.88</v>
          </cell>
          <cell r="F46">
            <v>25642.19</v>
          </cell>
          <cell r="G46">
            <v>17410.849999999999</v>
          </cell>
          <cell r="H46">
            <v>7433.3</v>
          </cell>
          <cell r="I46">
            <v>26103.75</v>
          </cell>
          <cell r="K46">
            <v>7433.3138399999998</v>
          </cell>
          <cell r="L46">
            <v>26103.74942</v>
          </cell>
        </row>
        <row r="47">
          <cell r="B47" t="str">
            <v>NB2-2</v>
          </cell>
          <cell r="C47" t="str">
            <v>SRIO. PARTICULAR DE DIR. GRAL.</v>
          </cell>
          <cell r="D47" t="str">
            <v>NB2</v>
          </cell>
          <cell r="E47">
            <v>7902.11</v>
          </cell>
          <cell r="F47">
            <v>25041.919999999998</v>
          </cell>
          <cell r="G47">
            <v>2934.18</v>
          </cell>
          <cell r="H47">
            <v>8044.35</v>
          </cell>
          <cell r="I47">
            <v>25492.7</v>
          </cell>
          <cell r="K47">
            <v>8044.3479799999996</v>
          </cell>
          <cell r="L47">
            <v>25492.71</v>
          </cell>
        </row>
        <row r="48">
          <cell r="B48" t="str">
            <v>NB2-3</v>
          </cell>
          <cell r="C48" t="str">
            <v>SUBDIRECTOR DE CECYT "C"</v>
          </cell>
          <cell r="D48" t="str">
            <v>NB2</v>
          </cell>
          <cell r="E48">
            <v>9403.4500000000007</v>
          </cell>
          <cell r="F48">
            <v>23540.62</v>
          </cell>
          <cell r="H48">
            <v>9572.7000000000007</v>
          </cell>
          <cell r="I48">
            <v>23964.35</v>
          </cell>
          <cell r="K48">
            <v>9572.7121000000006</v>
          </cell>
          <cell r="L48">
            <v>23964.351159999998</v>
          </cell>
        </row>
        <row r="49">
          <cell r="B49" t="str">
            <v>NC1</v>
          </cell>
          <cell r="C49" t="str">
            <v>JEFE DE DIVISIÓN "C"</v>
          </cell>
          <cell r="D49" t="str">
            <v>NC1</v>
          </cell>
          <cell r="E49">
            <v>9587.36</v>
          </cell>
          <cell r="F49">
            <v>23356.71</v>
          </cell>
          <cell r="H49">
            <v>9759.9499999999989</v>
          </cell>
          <cell r="I49">
            <v>23777.149999999998</v>
          </cell>
          <cell r="K49">
            <v>9759.9324800000013</v>
          </cell>
          <cell r="L49">
            <v>23777.13078</v>
          </cell>
        </row>
        <row r="50">
          <cell r="B50" t="str">
            <v>1NC1</v>
          </cell>
          <cell r="G50">
            <v>604.16999999999996</v>
          </cell>
        </row>
        <row r="51">
          <cell r="B51" t="str">
            <v>2NC1</v>
          </cell>
          <cell r="G51">
            <v>2389.77</v>
          </cell>
        </row>
        <row r="52">
          <cell r="B52" t="str">
            <v>3NC1</v>
          </cell>
          <cell r="G52">
            <v>7548.45</v>
          </cell>
        </row>
        <row r="53">
          <cell r="B53" t="str">
            <v>4NC1</v>
          </cell>
          <cell r="G53">
            <v>7789.73</v>
          </cell>
        </row>
        <row r="54">
          <cell r="B54" t="str">
            <v>5NC1</v>
          </cell>
          <cell r="G54">
            <v>9219.89</v>
          </cell>
        </row>
        <row r="55">
          <cell r="B55" t="str">
            <v>6NC1</v>
          </cell>
          <cell r="G55">
            <v>10956.1</v>
          </cell>
        </row>
        <row r="56">
          <cell r="B56" t="str">
            <v>7NC1</v>
          </cell>
          <cell r="G56">
            <v>15870.55</v>
          </cell>
        </row>
        <row r="57">
          <cell r="B57" t="str">
            <v>8NC1</v>
          </cell>
          <cell r="G57">
            <v>16195.56</v>
          </cell>
        </row>
        <row r="58">
          <cell r="B58" t="str">
            <v>9NC1</v>
          </cell>
          <cell r="G58">
            <v>18887.64</v>
          </cell>
        </row>
        <row r="59">
          <cell r="B59" t="str">
            <v>10NC1</v>
          </cell>
          <cell r="G59">
            <v>23075.48</v>
          </cell>
        </row>
        <row r="60">
          <cell r="B60" t="str">
            <v>NC2</v>
          </cell>
          <cell r="C60" t="str">
            <v>JEFE DE DIVISIÓN "C"</v>
          </cell>
          <cell r="D60" t="str">
            <v>NC2</v>
          </cell>
          <cell r="E60">
            <v>9587.36</v>
          </cell>
          <cell r="F60">
            <v>29616.080000000002</v>
          </cell>
          <cell r="H60">
            <v>9759.9499999999989</v>
          </cell>
          <cell r="I60">
            <v>30149.199999999997</v>
          </cell>
          <cell r="K60">
            <v>9759.9324800000013</v>
          </cell>
          <cell r="L60">
            <v>30149.18</v>
          </cell>
        </row>
        <row r="61">
          <cell r="B61" t="str">
            <v>1NC2</v>
          </cell>
          <cell r="G61">
            <v>275.64</v>
          </cell>
        </row>
        <row r="62">
          <cell r="B62" t="str">
            <v>2NC2</v>
          </cell>
          <cell r="G62">
            <v>526.35</v>
          </cell>
        </row>
        <row r="63">
          <cell r="B63" t="str">
            <v>3NC2</v>
          </cell>
          <cell r="G63">
            <v>528.88</v>
          </cell>
        </row>
        <row r="64">
          <cell r="B64" t="str">
            <v>4NC2</v>
          </cell>
          <cell r="G64">
            <v>1055.1099999999999</v>
          </cell>
        </row>
        <row r="65">
          <cell r="B65" t="str">
            <v>5NC2</v>
          </cell>
          <cell r="G65">
            <v>1567.95</v>
          </cell>
        </row>
        <row r="66">
          <cell r="B66" t="str">
            <v>6NC2</v>
          </cell>
          <cell r="G66">
            <v>1867.52</v>
          </cell>
        </row>
        <row r="67">
          <cell r="B67" t="str">
            <v>7NC2</v>
          </cell>
          <cell r="G67">
            <v>2500.7800000000002</v>
          </cell>
        </row>
        <row r="68">
          <cell r="B68" t="str">
            <v>8NC2</v>
          </cell>
          <cell r="G68">
            <v>3019.26</v>
          </cell>
        </row>
        <row r="69">
          <cell r="B69" t="str">
            <v>9NC2</v>
          </cell>
          <cell r="G69">
            <v>3895.88</v>
          </cell>
        </row>
        <row r="70">
          <cell r="B70" t="str">
            <v>10NC2</v>
          </cell>
          <cell r="G70">
            <v>5488.87</v>
          </cell>
        </row>
        <row r="71">
          <cell r="B71" t="str">
            <v>11NC2</v>
          </cell>
          <cell r="G71">
            <v>5504.76</v>
          </cell>
        </row>
        <row r="72">
          <cell r="B72" t="str">
            <v>12NC2</v>
          </cell>
          <cell r="G72">
            <v>5506.46</v>
          </cell>
        </row>
        <row r="73">
          <cell r="B73" t="str">
            <v>13NC2</v>
          </cell>
          <cell r="G73">
            <v>6175.76</v>
          </cell>
        </row>
        <row r="74">
          <cell r="B74" t="str">
            <v>14NC2</v>
          </cell>
          <cell r="G74">
            <v>6407.86</v>
          </cell>
        </row>
        <row r="75">
          <cell r="B75" t="str">
            <v>15NC2</v>
          </cell>
          <cell r="G75">
            <v>7750.91</v>
          </cell>
        </row>
        <row r="76">
          <cell r="B76" t="str">
            <v>16NC2</v>
          </cell>
          <cell r="G76">
            <v>7799.33</v>
          </cell>
        </row>
        <row r="77">
          <cell r="B77" t="str">
            <v>17NC2</v>
          </cell>
          <cell r="G77">
            <v>7912.29</v>
          </cell>
        </row>
        <row r="78">
          <cell r="B78" t="str">
            <v>18NC2</v>
          </cell>
          <cell r="G78">
            <v>7959.96</v>
          </cell>
        </row>
        <row r="79">
          <cell r="B79" t="str">
            <v>19NC2</v>
          </cell>
          <cell r="G79">
            <v>8058</v>
          </cell>
        </row>
        <row r="80">
          <cell r="B80" t="str">
            <v>20NC2</v>
          </cell>
          <cell r="G80">
            <v>8225.41</v>
          </cell>
        </row>
        <row r="81">
          <cell r="B81" t="str">
            <v>21NC2</v>
          </cell>
          <cell r="G81">
            <v>8476.2000000000007</v>
          </cell>
        </row>
        <row r="82">
          <cell r="B82" t="str">
            <v>22NC2</v>
          </cell>
          <cell r="G82">
            <v>9033.82</v>
          </cell>
        </row>
        <row r="83">
          <cell r="B83" t="str">
            <v>23NC2</v>
          </cell>
          <cell r="G83">
            <v>9127.23</v>
          </cell>
        </row>
        <row r="84">
          <cell r="B84" t="str">
            <v>24NC2</v>
          </cell>
          <cell r="G84">
            <v>9552.5499999999993</v>
          </cell>
        </row>
        <row r="85">
          <cell r="B85" t="str">
            <v>25NC2</v>
          </cell>
          <cell r="G85">
            <v>9851.9500000000007</v>
          </cell>
        </row>
        <row r="86">
          <cell r="B86" t="str">
            <v>26NC2</v>
          </cell>
          <cell r="G86">
            <v>10787.36</v>
          </cell>
        </row>
        <row r="87">
          <cell r="B87" t="str">
            <v>27NC2</v>
          </cell>
          <cell r="G87">
            <v>12546.33</v>
          </cell>
        </row>
        <row r="88">
          <cell r="B88" t="str">
            <v>28NC2</v>
          </cell>
          <cell r="G88">
            <v>12895.93</v>
          </cell>
        </row>
        <row r="89">
          <cell r="B89" t="str">
            <v>29NC2</v>
          </cell>
          <cell r="G89">
            <v>14391.85</v>
          </cell>
        </row>
        <row r="90">
          <cell r="B90" t="str">
            <v>30NC2</v>
          </cell>
          <cell r="G90">
            <v>14841.16</v>
          </cell>
        </row>
        <row r="91">
          <cell r="B91" t="str">
            <v>31NC2</v>
          </cell>
          <cell r="G91">
            <v>16224.3</v>
          </cell>
        </row>
        <row r="92">
          <cell r="B92" t="str">
            <v>32NC2</v>
          </cell>
          <cell r="G92">
            <v>16240.55</v>
          </cell>
        </row>
        <row r="93">
          <cell r="B93" t="str">
            <v>33NC2</v>
          </cell>
          <cell r="G93">
            <v>16474.71</v>
          </cell>
        </row>
        <row r="94">
          <cell r="B94" t="str">
            <v>34NC2</v>
          </cell>
          <cell r="G94">
            <v>17069.11</v>
          </cell>
        </row>
        <row r="95">
          <cell r="B95" t="str">
            <v>35NC2</v>
          </cell>
          <cell r="G95">
            <v>17400.57</v>
          </cell>
        </row>
        <row r="96">
          <cell r="B96" t="str">
            <v>36NC2</v>
          </cell>
          <cell r="G96">
            <v>17722.61</v>
          </cell>
        </row>
        <row r="97">
          <cell r="B97" t="str">
            <v>37NC2</v>
          </cell>
          <cell r="G97">
            <v>17717.439999999999</v>
          </cell>
        </row>
        <row r="98">
          <cell r="B98" t="str">
            <v>38NC2</v>
          </cell>
          <cell r="G98">
            <v>18449.32</v>
          </cell>
        </row>
        <row r="99">
          <cell r="B99" t="str">
            <v>39NC2</v>
          </cell>
          <cell r="G99">
            <v>18761.41</v>
          </cell>
        </row>
        <row r="100">
          <cell r="B100" t="str">
            <v>40NC2</v>
          </cell>
          <cell r="G100">
            <v>19723.62</v>
          </cell>
        </row>
        <row r="101">
          <cell r="B101" t="str">
            <v>41NC2</v>
          </cell>
          <cell r="G101">
            <v>20656.59</v>
          </cell>
        </row>
        <row r="102">
          <cell r="B102" t="str">
            <v>42NC2</v>
          </cell>
          <cell r="G102">
            <v>20659.29</v>
          </cell>
        </row>
        <row r="103">
          <cell r="B103" t="str">
            <v>43NC2</v>
          </cell>
          <cell r="G103">
            <v>22144.85</v>
          </cell>
        </row>
        <row r="104">
          <cell r="B104" t="str">
            <v>44NC2</v>
          </cell>
          <cell r="G104">
            <v>22919.13</v>
          </cell>
        </row>
        <row r="105">
          <cell r="B105" t="str">
            <v>45NC2</v>
          </cell>
          <cell r="G105">
            <v>23418.16</v>
          </cell>
        </row>
        <row r="106">
          <cell r="B106" t="str">
            <v>46NC2</v>
          </cell>
          <cell r="G106">
            <v>23497.42</v>
          </cell>
        </row>
        <row r="107">
          <cell r="B107" t="str">
            <v>47NC2</v>
          </cell>
          <cell r="G107">
            <v>25030.51</v>
          </cell>
        </row>
        <row r="108">
          <cell r="B108" t="str">
            <v>NC3</v>
          </cell>
          <cell r="C108" t="str">
            <v>DIRECTOR DE CECYT "C"</v>
          </cell>
          <cell r="D108" t="str">
            <v>NC3</v>
          </cell>
          <cell r="E108">
            <v>11653.43</v>
          </cell>
          <cell r="F108">
            <v>35390.699999999997</v>
          </cell>
          <cell r="H108">
            <v>11863.2</v>
          </cell>
          <cell r="I108">
            <v>36027.75</v>
          </cell>
          <cell r="K108">
            <v>11863.19174</v>
          </cell>
          <cell r="L108">
            <v>36027.74</v>
          </cell>
        </row>
        <row r="109">
          <cell r="B109" t="str">
            <v>1NC3</v>
          </cell>
          <cell r="G109">
            <v>2568.88</v>
          </cell>
        </row>
        <row r="110">
          <cell r="B110" t="str">
            <v>2NC3</v>
          </cell>
          <cell r="G110">
            <v>7082.73</v>
          </cell>
        </row>
        <row r="111">
          <cell r="B111" t="str">
            <v>3NC3</v>
          </cell>
          <cell r="G111">
            <v>11338.39</v>
          </cell>
        </row>
        <row r="112">
          <cell r="B112" t="str">
            <v>PA1</v>
          </cell>
          <cell r="C112" t="str">
            <v>DIRECTOR DE CENTRO DE DESARROLLO INFANTIL</v>
          </cell>
          <cell r="D112" t="str">
            <v>PA1</v>
          </cell>
          <cell r="E112">
            <v>4141.26</v>
          </cell>
          <cell r="F112">
            <v>9494.24</v>
          </cell>
          <cell r="G112">
            <v>708.98</v>
          </cell>
          <cell r="H112">
            <v>4215.8</v>
          </cell>
          <cell r="I112">
            <v>9665.15</v>
          </cell>
          <cell r="K112">
            <v>4215.8026800000007</v>
          </cell>
          <cell r="L112">
            <v>9665.1363199999996</v>
          </cell>
        </row>
        <row r="113">
          <cell r="B113" t="str">
            <v>1OA1</v>
          </cell>
          <cell r="G113">
            <v>8121.49</v>
          </cell>
        </row>
        <row r="114">
          <cell r="B114" t="str">
            <v>2OA1</v>
          </cell>
          <cell r="G114">
            <v>10871.25</v>
          </cell>
        </row>
        <row r="115">
          <cell r="B115" t="str">
            <v>3OA1</v>
          </cell>
          <cell r="G115">
            <v>13758.3</v>
          </cell>
        </row>
        <row r="116">
          <cell r="B116" t="str">
            <v>4OA1</v>
          </cell>
          <cell r="G116">
            <v>16874.77</v>
          </cell>
        </row>
        <row r="117">
          <cell r="B117" t="str">
            <v>PA2</v>
          </cell>
          <cell r="C117" t="str">
            <v>DIRECTOR DE CENTRO DE ATENCIÓN A ESTUDIANTES</v>
          </cell>
          <cell r="D117" t="str">
            <v>PA2</v>
          </cell>
          <cell r="E117">
            <v>4373.05</v>
          </cell>
          <cell r="F117">
            <v>10112.950000000001</v>
          </cell>
          <cell r="G117">
            <v>2001.33</v>
          </cell>
          <cell r="H117">
            <v>4451.75</v>
          </cell>
          <cell r="I117">
            <v>10295</v>
          </cell>
          <cell r="K117">
            <v>4451.7649000000001</v>
          </cell>
          <cell r="L117">
            <v>10294.99</v>
          </cell>
        </row>
        <row r="118">
          <cell r="B118" t="str">
            <v>1OA1-1</v>
          </cell>
          <cell r="G118">
            <v>2705.94</v>
          </cell>
        </row>
        <row r="119">
          <cell r="B119" t="str">
            <v>2OA1-1</v>
          </cell>
          <cell r="G119">
            <v>4853.32</v>
          </cell>
        </row>
        <row r="120">
          <cell r="B120" t="str">
            <v>3OA1-1</v>
          </cell>
          <cell r="G120">
            <v>5526.14</v>
          </cell>
        </row>
        <row r="121">
          <cell r="B121" t="str">
            <v>4OA1-1</v>
          </cell>
          <cell r="G121">
            <v>6441.61</v>
          </cell>
        </row>
        <row r="122">
          <cell r="B122" t="str">
            <v>5OA1-1</v>
          </cell>
          <cell r="G122">
            <v>7654.87</v>
          </cell>
        </row>
        <row r="123">
          <cell r="B123" t="str">
            <v>6OA1-1</v>
          </cell>
          <cell r="G123">
            <v>8577.9500000000007</v>
          </cell>
        </row>
        <row r="124">
          <cell r="B124" t="str">
            <v>7OA1-1</v>
          </cell>
          <cell r="G124">
            <v>9827.39</v>
          </cell>
        </row>
        <row r="125">
          <cell r="B125" t="str">
            <v>OA1-2</v>
          </cell>
          <cell r="C125" t="str">
            <v>JEFE DE DEPTO. DE DIR. DE ÁREA "B"</v>
          </cell>
          <cell r="D125" t="str">
            <v>OA1</v>
          </cell>
          <cell r="E125">
            <v>4417.41</v>
          </cell>
          <cell r="F125">
            <v>12327.43</v>
          </cell>
          <cell r="H125">
            <v>4496.8999999999996</v>
          </cell>
          <cell r="I125">
            <v>12549.349999999999</v>
          </cell>
          <cell r="K125">
            <v>4496.9233800000002</v>
          </cell>
          <cell r="L125">
            <v>12549.33</v>
          </cell>
        </row>
        <row r="126">
          <cell r="B126" t="str">
            <v>1OA1-2</v>
          </cell>
          <cell r="G126">
            <v>4924.87</v>
          </cell>
        </row>
        <row r="127">
          <cell r="B127" t="str">
            <v>2OA1-2</v>
          </cell>
          <cell r="G127">
            <v>9259.8799999999992</v>
          </cell>
        </row>
        <row r="128">
          <cell r="B128" t="str">
            <v>3OA1-2</v>
          </cell>
          <cell r="G128">
            <v>11430.11</v>
          </cell>
        </row>
        <row r="129">
          <cell r="B129" t="str">
            <v>4OA1-2</v>
          </cell>
          <cell r="G129">
            <v>21423.22</v>
          </cell>
        </row>
        <row r="130">
          <cell r="B130" t="str">
            <v>5OA1-2</v>
          </cell>
          <cell r="G130">
            <v>24317.99</v>
          </cell>
        </row>
        <row r="131">
          <cell r="B131" t="str">
            <v>6OA1-2</v>
          </cell>
          <cell r="G131">
            <v>25797.37</v>
          </cell>
        </row>
        <row r="132">
          <cell r="B132" t="str">
            <v>1PA2</v>
          </cell>
          <cell r="C132" t="str">
            <v>JEFE DE DEPTO. DE DIR. DE ÁREA "A"</v>
          </cell>
          <cell r="D132" t="str">
            <v>PA2</v>
          </cell>
          <cell r="E132">
            <v>3641.6</v>
          </cell>
          <cell r="F132">
            <v>10844.4</v>
          </cell>
          <cell r="H132">
            <v>3707.15</v>
          </cell>
          <cell r="I132">
            <v>11039.6</v>
          </cell>
          <cell r="K132">
            <v>3707.1487999999999</v>
          </cell>
          <cell r="L132">
            <v>11039.599200000001</v>
          </cell>
        </row>
        <row r="133">
          <cell r="B133" t="str">
            <v>1OA1-3</v>
          </cell>
          <cell r="G133">
            <v>398.75</v>
          </cell>
        </row>
        <row r="134">
          <cell r="B134" t="str">
            <v>OB1</v>
          </cell>
          <cell r="C134" t="str">
            <v>ASESOR TÉCNICO DE SRIO. GRAL.</v>
          </cell>
          <cell r="D134" t="str">
            <v>OB1</v>
          </cell>
          <cell r="E134">
            <v>4835.3900000000003</v>
          </cell>
          <cell r="F134">
            <v>14253.73</v>
          </cell>
          <cell r="H134">
            <v>4922.45</v>
          </cell>
          <cell r="I134">
            <v>14510.300000000001</v>
          </cell>
          <cell r="K134">
            <v>4922.4270200000001</v>
          </cell>
          <cell r="L134">
            <v>14510.29</v>
          </cell>
        </row>
        <row r="135">
          <cell r="B135" t="str">
            <v>1OB1</v>
          </cell>
          <cell r="G135">
            <v>587.88</v>
          </cell>
        </row>
        <row r="136">
          <cell r="B136" t="str">
            <v>2OB1</v>
          </cell>
          <cell r="G136">
            <v>6068.4</v>
          </cell>
        </row>
        <row r="137">
          <cell r="B137" t="str">
            <v>3OB1</v>
          </cell>
          <cell r="G137">
            <v>14736.96</v>
          </cell>
        </row>
        <row r="138">
          <cell r="B138" t="str">
            <v>OB1-1</v>
          </cell>
          <cell r="C138" t="str">
            <v>JEFE DE DEPTO. DE DIR. DE ÁREA "C"</v>
          </cell>
          <cell r="D138" t="str">
            <v>OB1</v>
          </cell>
          <cell r="E138">
            <v>5262.45</v>
          </cell>
          <cell r="F138">
            <v>13826.67</v>
          </cell>
          <cell r="H138">
            <v>5357.1500000000005</v>
          </cell>
          <cell r="I138">
            <v>14075.55</v>
          </cell>
          <cell r="K138">
            <v>5357.1741000000002</v>
          </cell>
          <cell r="L138">
            <v>14075.55006</v>
          </cell>
        </row>
        <row r="139">
          <cell r="B139" t="str">
            <v>1OB1-1</v>
          </cell>
          <cell r="G139">
            <v>528.57000000000005</v>
          </cell>
        </row>
        <row r="140">
          <cell r="B140" t="str">
            <v>2OB1-1</v>
          </cell>
          <cell r="G140">
            <v>607.63</v>
          </cell>
        </row>
        <row r="141">
          <cell r="B141" t="str">
            <v>3OB1-1</v>
          </cell>
          <cell r="G141">
            <v>950.37</v>
          </cell>
        </row>
        <row r="142">
          <cell r="B142" t="str">
            <v>4OB1-1</v>
          </cell>
          <cell r="G142">
            <v>2947.72</v>
          </cell>
        </row>
        <row r="143">
          <cell r="B143" t="str">
            <v>5OB1-1</v>
          </cell>
          <cell r="G143">
            <v>4515.04</v>
          </cell>
        </row>
        <row r="144">
          <cell r="B144" t="str">
            <v>6OB1-1</v>
          </cell>
          <cell r="G144">
            <v>5739.14</v>
          </cell>
        </row>
        <row r="145">
          <cell r="B145" t="str">
            <v>7OB1-1</v>
          </cell>
          <cell r="G145">
            <v>6649.46</v>
          </cell>
        </row>
        <row r="146">
          <cell r="B146" t="str">
            <v>8OB1-1</v>
          </cell>
          <cell r="G146">
            <v>7097.05</v>
          </cell>
        </row>
        <row r="147">
          <cell r="B147" t="str">
            <v>9OB1-1</v>
          </cell>
          <cell r="G147">
            <v>9618.1</v>
          </cell>
        </row>
        <row r="148">
          <cell r="B148" t="str">
            <v>10OB1-1</v>
          </cell>
          <cell r="G148">
            <v>14700.37</v>
          </cell>
        </row>
        <row r="149">
          <cell r="B149" t="str">
            <v>11OB1-1</v>
          </cell>
          <cell r="G149">
            <v>15833.3</v>
          </cell>
        </row>
        <row r="150">
          <cell r="B150" t="str">
            <v>12OB1-1</v>
          </cell>
          <cell r="G150">
            <v>16204.13</v>
          </cell>
        </row>
        <row r="151">
          <cell r="B151" t="str">
            <v>13OB1-1</v>
          </cell>
          <cell r="G151">
            <v>20423.89</v>
          </cell>
        </row>
        <row r="152">
          <cell r="B152" t="str">
            <v>14OB1-1</v>
          </cell>
          <cell r="G152">
            <v>21145.16</v>
          </cell>
        </row>
        <row r="153">
          <cell r="B153" t="str">
            <v>OC1</v>
          </cell>
          <cell r="C153" t="str">
            <v>COORDINADOR ADMINISTRATIVO DE DIR. GRAL.</v>
          </cell>
          <cell r="D153" t="str">
            <v>OC1</v>
          </cell>
          <cell r="E153">
            <v>6839.66</v>
          </cell>
          <cell r="F153">
            <v>14921.93</v>
          </cell>
          <cell r="H153">
            <v>6962.75</v>
          </cell>
          <cell r="I153">
            <v>15190.55</v>
          </cell>
          <cell r="K153">
            <v>6962.7738799999997</v>
          </cell>
          <cell r="L153">
            <v>15190.53</v>
          </cell>
        </row>
        <row r="154">
          <cell r="B154" t="str">
            <v>OC1-1</v>
          </cell>
          <cell r="C154" t="str">
            <v>JEFE DE DEPTO. DE DIR. DE ÁREA "E"</v>
          </cell>
          <cell r="D154" t="str">
            <v>OC1</v>
          </cell>
          <cell r="E154">
            <v>6839.66</v>
          </cell>
          <cell r="F154">
            <v>14921.93</v>
          </cell>
          <cell r="H154">
            <v>6962.75</v>
          </cell>
          <cell r="I154">
            <v>15190.55</v>
          </cell>
          <cell r="K154">
            <v>6962.7738799999997</v>
          </cell>
          <cell r="L154">
            <v>15190.53</v>
          </cell>
        </row>
        <row r="155">
          <cell r="B155">
            <v>1</v>
          </cell>
          <cell r="G155">
            <v>61.59</v>
          </cell>
        </row>
        <row r="156">
          <cell r="B156">
            <v>2</v>
          </cell>
          <cell r="G156">
            <v>79.59</v>
          </cell>
        </row>
        <row r="157">
          <cell r="B157">
            <v>3</v>
          </cell>
          <cell r="G157">
            <v>80.91</v>
          </cell>
        </row>
        <row r="158">
          <cell r="B158">
            <v>4</v>
          </cell>
          <cell r="G158">
            <v>114.86</v>
          </cell>
        </row>
        <row r="159">
          <cell r="B159">
            <v>5</v>
          </cell>
          <cell r="G159">
            <v>211.28</v>
          </cell>
        </row>
        <row r="160">
          <cell r="B160">
            <v>6</v>
          </cell>
          <cell r="G160">
            <v>309.5</v>
          </cell>
        </row>
        <row r="161">
          <cell r="B161">
            <v>7</v>
          </cell>
          <cell r="G161">
            <v>230.15</v>
          </cell>
        </row>
        <row r="162">
          <cell r="B162">
            <v>8</v>
          </cell>
          <cell r="G162">
            <v>440.74</v>
          </cell>
        </row>
        <row r="163">
          <cell r="B163">
            <v>9</v>
          </cell>
          <cell r="G163">
            <v>498.42</v>
          </cell>
        </row>
        <row r="164">
          <cell r="B164">
            <v>10</v>
          </cell>
          <cell r="G164">
            <v>561.11</v>
          </cell>
        </row>
        <row r="165">
          <cell r="B165">
            <v>11</v>
          </cell>
          <cell r="G165">
            <v>815.95</v>
          </cell>
        </row>
        <row r="166">
          <cell r="B166">
            <v>12</v>
          </cell>
          <cell r="G166">
            <v>821.77</v>
          </cell>
        </row>
        <row r="167">
          <cell r="B167">
            <v>13</v>
          </cell>
          <cell r="G167">
            <v>942.3</v>
          </cell>
        </row>
        <row r="168">
          <cell r="B168">
            <v>14</v>
          </cell>
          <cell r="G168">
            <v>1007.93</v>
          </cell>
        </row>
        <row r="169">
          <cell r="B169">
            <v>15</v>
          </cell>
          <cell r="G169">
            <v>1030.5899999999999</v>
          </cell>
        </row>
        <row r="170">
          <cell r="B170">
            <v>16</v>
          </cell>
          <cell r="G170">
            <v>1095.67</v>
          </cell>
        </row>
        <row r="171">
          <cell r="B171">
            <v>17</v>
          </cell>
          <cell r="G171">
            <v>1149.81</v>
          </cell>
        </row>
        <row r="172">
          <cell r="B172">
            <v>18</v>
          </cell>
          <cell r="G172">
            <v>1156.56</v>
          </cell>
        </row>
        <row r="173">
          <cell r="B173">
            <v>19</v>
          </cell>
          <cell r="G173">
            <v>1162.43</v>
          </cell>
        </row>
        <row r="174">
          <cell r="B174">
            <v>20</v>
          </cell>
          <cell r="G174">
            <v>1182.3699999999999</v>
          </cell>
        </row>
        <row r="175">
          <cell r="B175">
            <v>21</v>
          </cell>
          <cell r="G175">
            <v>1270.49</v>
          </cell>
        </row>
        <row r="176">
          <cell r="B176">
            <v>22</v>
          </cell>
          <cell r="G176">
            <v>1310.81</v>
          </cell>
        </row>
        <row r="177">
          <cell r="B177">
            <v>23</v>
          </cell>
          <cell r="G177">
            <v>1480.85</v>
          </cell>
        </row>
        <row r="178">
          <cell r="B178">
            <v>24</v>
          </cell>
          <cell r="G178">
            <v>1556.69</v>
          </cell>
        </row>
        <row r="179">
          <cell r="B179">
            <v>25</v>
          </cell>
          <cell r="G179">
            <v>1583.04</v>
          </cell>
        </row>
        <row r="180">
          <cell r="B180">
            <v>26</v>
          </cell>
          <cell r="G180">
            <v>1756.57</v>
          </cell>
        </row>
        <row r="181">
          <cell r="B181">
            <v>27</v>
          </cell>
          <cell r="G181">
            <v>1838.45</v>
          </cell>
        </row>
        <row r="182">
          <cell r="B182">
            <v>28</v>
          </cell>
          <cell r="G182">
            <v>1891.44</v>
          </cell>
        </row>
        <row r="183">
          <cell r="B183">
            <v>29</v>
          </cell>
          <cell r="G183">
            <v>1892.82</v>
          </cell>
        </row>
        <row r="184">
          <cell r="B184">
            <v>30</v>
          </cell>
          <cell r="G184">
            <v>1920.73</v>
          </cell>
        </row>
        <row r="185">
          <cell r="B185">
            <v>31</v>
          </cell>
          <cell r="G185">
            <v>1951.18</v>
          </cell>
        </row>
        <row r="186">
          <cell r="B186">
            <v>32</v>
          </cell>
          <cell r="G186">
            <v>1985.6</v>
          </cell>
        </row>
        <row r="187">
          <cell r="B187">
            <v>33</v>
          </cell>
          <cell r="G187">
            <v>1989.17</v>
          </cell>
        </row>
        <row r="188">
          <cell r="B188">
            <v>34</v>
          </cell>
          <cell r="G188">
            <v>2153.46</v>
          </cell>
        </row>
        <row r="189">
          <cell r="B189">
            <v>35</v>
          </cell>
          <cell r="G189">
            <v>2301.2600000000002</v>
          </cell>
        </row>
        <row r="190">
          <cell r="B190">
            <v>36</v>
          </cell>
          <cell r="G190">
            <v>2377.21</v>
          </cell>
        </row>
        <row r="191">
          <cell r="B191">
            <v>37</v>
          </cell>
          <cell r="G191">
            <v>2392.04</v>
          </cell>
        </row>
        <row r="192">
          <cell r="B192">
            <v>38</v>
          </cell>
          <cell r="G192">
            <v>2417.21</v>
          </cell>
        </row>
        <row r="193">
          <cell r="B193">
            <v>39</v>
          </cell>
          <cell r="G193">
            <v>2454.52</v>
          </cell>
        </row>
        <row r="194">
          <cell r="B194">
            <v>40</v>
          </cell>
          <cell r="G194">
            <v>2696.96</v>
          </cell>
        </row>
        <row r="195">
          <cell r="B195">
            <v>41</v>
          </cell>
          <cell r="G195">
            <v>2810.4</v>
          </cell>
        </row>
        <row r="196">
          <cell r="B196">
            <v>42</v>
          </cell>
          <cell r="G196">
            <v>2947.89</v>
          </cell>
        </row>
        <row r="197">
          <cell r="B197">
            <v>43</v>
          </cell>
          <cell r="G197">
            <v>3395.58</v>
          </cell>
        </row>
        <row r="198">
          <cell r="B198">
            <v>44</v>
          </cell>
          <cell r="G198">
            <v>3413.98</v>
          </cell>
        </row>
        <row r="199">
          <cell r="B199">
            <v>45</v>
          </cell>
          <cell r="G199">
            <v>3474.12</v>
          </cell>
        </row>
        <row r="200">
          <cell r="B200">
            <v>46</v>
          </cell>
          <cell r="G200">
            <v>3594.22</v>
          </cell>
        </row>
        <row r="201">
          <cell r="B201">
            <v>47</v>
          </cell>
          <cell r="G201">
            <v>3651.87</v>
          </cell>
        </row>
        <row r="202">
          <cell r="B202">
            <v>48</v>
          </cell>
          <cell r="G202">
            <v>3787.27</v>
          </cell>
        </row>
        <row r="203">
          <cell r="B203">
            <v>49</v>
          </cell>
          <cell r="G203">
            <v>3787.83</v>
          </cell>
        </row>
        <row r="204">
          <cell r="B204">
            <v>50</v>
          </cell>
          <cell r="G204">
            <v>3869.5</v>
          </cell>
        </row>
        <row r="205">
          <cell r="B205">
            <v>51</v>
          </cell>
          <cell r="G205">
            <v>4120.13</v>
          </cell>
        </row>
        <row r="206">
          <cell r="B206">
            <v>52</v>
          </cell>
          <cell r="G206">
            <v>4203.24</v>
          </cell>
        </row>
        <row r="207">
          <cell r="B207">
            <v>53</v>
          </cell>
          <cell r="G207">
            <v>4530.05</v>
          </cell>
        </row>
        <row r="208">
          <cell r="B208">
            <v>54</v>
          </cell>
          <cell r="G208">
            <v>4533.83</v>
          </cell>
        </row>
        <row r="209">
          <cell r="B209">
            <v>55</v>
          </cell>
          <cell r="G209">
            <v>4537.1099999999997</v>
          </cell>
        </row>
        <row r="210">
          <cell r="B210">
            <v>56</v>
          </cell>
          <cell r="G210">
            <v>4587.84</v>
          </cell>
        </row>
        <row r="211">
          <cell r="B211">
            <v>57</v>
          </cell>
          <cell r="G211">
            <v>4625.26</v>
          </cell>
        </row>
        <row r="212">
          <cell r="B212">
            <v>58</v>
          </cell>
          <cell r="G212">
            <v>4812.43</v>
          </cell>
        </row>
        <row r="213">
          <cell r="B213">
            <v>59</v>
          </cell>
          <cell r="G213">
            <v>4907.0600000000004</v>
          </cell>
        </row>
        <row r="214">
          <cell r="B214">
            <v>60</v>
          </cell>
          <cell r="G214">
            <v>4924.72</v>
          </cell>
        </row>
        <row r="215">
          <cell r="B215">
            <v>61</v>
          </cell>
          <cell r="G215">
            <v>4945.09</v>
          </cell>
        </row>
        <row r="216">
          <cell r="B216">
            <v>62</v>
          </cell>
          <cell r="G216">
            <v>4984.58</v>
          </cell>
        </row>
        <row r="217">
          <cell r="B217">
            <v>63</v>
          </cell>
          <cell r="G217">
            <v>5636.68</v>
          </cell>
        </row>
        <row r="218">
          <cell r="B218">
            <v>64</v>
          </cell>
          <cell r="G218">
            <v>5809.1</v>
          </cell>
        </row>
        <row r="219">
          <cell r="B219">
            <v>65</v>
          </cell>
          <cell r="G219">
            <v>5815.31</v>
          </cell>
        </row>
        <row r="220">
          <cell r="B220">
            <v>66</v>
          </cell>
          <cell r="G220">
            <v>5941.89</v>
          </cell>
        </row>
        <row r="221">
          <cell r="B221">
            <v>67</v>
          </cell>
          <cell r="G221">
            <v>6060.74</v>
          </cell>
        </row>
        <row r="222">
          <cell r="B222">
            <v>68</v>
          </cell>
          <cell r="G222">
            <v>6151.57</v>
          </cell>
        </row>
        <row r="223">
          <cell r="B223">
            <v>69</v>
          </cell>
          <cell r="G223">
            <v>6204.4</v>
          </cell>
        </row>
        <row r="224">
          <cell r="B224">
            <v>70</v>
          </cell>
          <cell r="G224">
            <v>6206.39</v>
          </cell>
        </row>
        <row r="225">
          <cell r="B225">
            <v>71</v>
          </cell>
          <cell r="G225">
            <v>6240.61</v>
          </cell>
        </row>
        <row r="226">
          <cell r="B226">
            <v>72</v>
          </cell>
          <cell r="G226">
            <v>6249.58</v>
          </cell>
        </row>
        <row r="227">
          <cell r="B227">
            <v>73</v>
          </cell>
          <cell r="G227">
            <v>6402.43</v>
          </cell>
        </row>
        <row r="228">
          <cell r="B228">
            <v>74</v>
          </cell>
          <cell r="G228">
            <v>6425.44</v>
          </cell>
        </row>
        <row r="229">
          <cell r="B229">
            <v>75</v>
          </cell>
          <cell r="G229">
            <v>6602.84</v>
          </cell>
        </row>
        <row r="230">
          <cell r="B230">
            <v>76</v>
          </cell>
          <cell r="G230">
            <v>6688.11</v>
          </cell>
        </row>
        <row r="231">
          <cell r="B231">
            <v>77</v>
          </cell>
          <cell r="G231">
            <v>6760.08</v>
          </cell>
        </row>
        <row r="232">
          <cell r="B232">
            <v>78</v>
          </cell>
          <cell r="G232">
            <v>7115.79</v>
          </cell>
        </row>
        <row r="233">
          <cell r="B233">
            <v>79</v>
          </cell>
          <cell r="G233">
            <v>7571.15</v>
          </cell>
        </row>
        <row r="234">
          <cell r="B234">
            <v>80</v>
          </cell>
          <cell r="G234">
            <v>7717.34</v>
          </cell>
        </row>
        <row r="235">
          <cell r="B235">
            <v>81</v>
          </cell>
          <cell r="G235">
            <v>8012.32</v>
          </cell>
        </row>
        <row r="236">
          <cell r="B236">
            <v>82</v>
          </cell>
          <cell r="G236">
            <v>8306.3700000000008</v>
          </cell>
        </row>
        <row r="237">
          <cell r="B237">
            <v>83</v>
          </cell>
          <cell r="G237">
            <v>8328.2199999999993</v>
          </cell>
        </row>
        <row r="238">
          <cell r="B238">
            <v>84</v>
          </cell>
          <cell r="G238">
            <v>8415.01</v>
          </cell>
        </row>
        <row r="239">
          <cell r="B239">
            <v>85</v>
          </cell>
          <cell r="G239">
            <v>8491.02</v>
          </cell>
        </row>
        <row r="240">
          <cell r="B240">
            <v>86</v>
          </cell>
          <cell r="G240">
            <v>8520.5300000000007</v>
          </cell>
        </row>
        <row r="241">
          <cell r="B241">
            <v>87</v>
          </cell>
          <cell r="G241">
            <v>8549.83</v>
          </cell>
        </row>
        <row r="242">
          <cell r="B242">
            <v>88</v>
          </cell>
          <cell r="G242">
            <v>8894.85</v>
          </cell>
        </row>
        <row r="243">
          <cell r="B243">
            <v>89</v>
          </cell>
          <cell r="G243">
            <v>8906.61</v>
          </cell>
        </row>
        <row r="244">
          <cell r="B244">
            <v>90</v>
          </cell>
          <cell r="G244">
            <v>8936.31</v>
          </cell>
        </row>
        <row r="245">
          <cell r="B245">
            <v>91</v>
          </cell>
          <cell r="G245">
            <v>9872.9599999999991</v>
          </cell>
        </row>
        <row r="246">
          <cell r="B246">
            <v>92</v>
          </cell>
          <cell r="G246">
            <v>10927.15</v>
          </cell>
        </row>
        <row r="247">
          <cell r="B247">
            <v>93</v>
          </cell>
          <cell r="G247">
            <v>11047.72</v>
          </cell>
        </row>
        <row r="248">
          <cell r="B248">
            <v>94</v>
          </cell>
          <cell r="G248">
            <v>11047.74</v>
          </cell>
        </row>
        <row r="249">
          <cell r="B249">
            <v>95</v>
          </cell>
          <cell r="G249">
            <v>11089.54</v>
          </cell>
        </row>
        <row r="250">
          <cell r="B250">
            <v>96</v>
          </cell>
          <cell r="G250">
            <v>11172.06</v>
          </cell>
        </row>
        <row r="251">
          <cell r="B251">
            <v>97</v>
          </cell>
          <cell r="G251">
            <v>11253.07</v>
          </cell>
        </row>
        <row r="252">
          <cell r="B252">
            <v>98</v>
          </cell>
          <cell r="G252">
            <v>12187.74</v>
          </cell>
        </row>
        <row r="253">
          <cell r="B253">
            <v>99</v>
          </cell>
          <cell r="G253">
            <v>12194.9</v>
          </cell>
        </row>
        <row r="254">
          <cell r="B254">
            <v>100</v>
          </cell>
          <cell r="G254">
            <v>12349.22</v>
          </cell>
        </row>
        <row r="255">
          <cell r="B255">
            <v>101</v>
          </cell>
          <cell r="G255">
            <v>12540.46</v>
          </cell>
        </row>
        <row r="256">
          <cell r="B256">
            <v>102</v>
          </cell>
          <cell r="G256">
            <v>12581.48</v>
          </cell>
        </row>
        <row r="257">
          <cell r="B257">
            <v>103</v>
          </cell>
          <cell r="G257">
            <v>12845.37</v>
          </cell>
        </row>
        <row r="258">
          <cell r="B258">
            <v>104</v>
          </cell>
          <cell r="G258">
            <v>13574.79</v>
          </cell>
        </row>
        <row r="259">
          <cell r="B259">
            <v>105</v>
          </cell>
          <cell r="G259">
            <v>13883.13</v>
          </cell>
        </row>
        <row r="260">
          <cell r="B260">
            <v>106</v>
          </cell>
          <cell r="G260">
            <v>14667.33</v>
          </cell>
        </row>
        <row r="261">
          <cell r="B261">
            <v>107</v>
          </cell>
          <cell r="G261">
            <v>15138.9</v>
          </cell>
        </row>
        <row r="262">
          <cell r="B262">
            <v>108</v>
          </cell>
          <cell r="G262">
            <v>15195.63</v>
          </cell>
        </row>
        <row r="263">
          <cell r="B263">
            <v>109</v>
          </cell>
          <cell r="G263">
            <v>15282.28</v>
          </cell>
        </row>
        <row r="264">
          <cell r="B264">
            <v>110</v>
          </cell>
          <cell r="G264">
            <v>15825.28</v>
          </cell>
        </row>
        <row r="265">
          <cell r="B265">
            <v>111</v>
          </cell>
          <cell r="G265">
            <v>16231.44</v>
          </cell>
        </row>
        <row r="266">
          <cell r="B266">
            <v>112</v>
          </cell>
          <cell r="G266">
            <v>19142.34</v>
          </cell>
        </row>
        <row r="267">
          <cell r="B267">
            <v>113</v>
          </cell>
          <cell r="G267">
            <v>19858</v>
          </cell>
        </row>
        <row r="268">
          <cell r="B268">
            <v>114</v>
          </cell>
          <cell r="G268">
            <v>20072.52</v>
          </cell>
        </row>
        <row r="269">
          <cell r="B269">
            <v>115</v>
          </cell>
          <cell r="G269">
            <v>20255.28</v>
          </cell>
        </row>
        <row r="270">
          <cell r="B270">
            <v>116</v>
          </cell>
          <cell r="G270">
            <v>20341.72</v>
          </cell>
        </row>
        <row r="271">
          <cell r="B271">
            <v>117</v>
          </cell>
          <cell r="G271">
            <v>20550.080000000002</v>
          </cell>
        </row>
        <row r="272">
          <cell r="B272">
            <v>118</v>
          </cell>
          <cell r="G272">
            <v>22016.959999999999</v>
          </cell>
        </row>
        <row r="273">
          <cell r="B273">
            <v>119</v>
          </cell>
          <cell r="G273">
            <v>22947.58</v>
          </cell>
        </row>
        <row r="274">
          <cell r="B274">
            <v>120</v>
          </cell>
          <cell r="G274">
            <v>23310.33</v>
          </cell>
        </row>
        <row r="275">
          <cell r="B275">
            <v>121</v>
          </cell>
          <cell r="G275">
            <v>24528.25</v>
          </cell>
        </row>
        <row r="276">
          <cell r="B276">
            <v>122</v>
          </cell>
          <cell r="G276">
            <v>24736.17</v>
          </cell>
        </row>
        <row r="277">
          <cell r="B277">
            <v>123</v>
          </cell>
          <cell r="G277">
            <v>24821.91</v>
          </cell>
        </row>
        <row r="278">
          <cell r="B278">
            <v>124</v>
          </cell>
          <cell r="G278">
            <v>25270.28</v>
          </cell>
        </row>
        <row r="279">
          <cell r="B279">
            <v>125</v>
          </cell>
          <cell r="G279">
            <v>25739.49</v>
          </cell>
        </row>
        <row r="280">
          <cell r="B280">
            <v>126</v>
          </cell>
          <cell r="G280">
            <v>25834.93</v>
          </cell>
        </row>
        <row r="281">
          <cell r="B281">
            <v>127</v>
          </cell>
          <cell r="G281">
            <v>25427.21</v>
          </cell>
        </row>
        <row r="282">
          <cell r="B282">
            <v>128</v>
          </cell>
          <cell r="G282">
            <v>27489.5</v>
          </cell>
        </row>
        <row r="283">
          <cell r="B283">
            <v>129</v>
          </cell>
          <cell r="G283">
            <v>28066.07</v>
          </cell>
        </row>
        <row r="284">
          <cell r="B284">
            <v>130</v>
          </cell>
          <cell r="G284">
            <v>29696.81</v>
          </cell>
        </row>
        <row r="285">
          <cell r="B285" t="str">
            <v>OC1-2</v>
          </cell>
          <cell r="C285" t="str">
            <v>JEFE DE DEPTO. DE DIR. DE ÁREA "D"</v>
          </cell>
          <cell r="D285" t="str">
            <v>OC1</v>
          </cell>
          <cell r="E285">
            <v>6082.05</v>
          </cell>
          <cell r="F285">
            <v>15679.54</v>
          </cell>
          <cell r="H285">
            <v>6191.55</v>
          </cell>
          <cell r="I285">
            <v>15961.75</v>
          </cell>
          <cell r="K285">
            <v>6191.5268999999998</v>
          </cell>
          <cell r="L285">
            <v>15961.771720000001</v>
          </cell>
        </row>
        <row r="286">
          <cell r="B286" t="str">
            <v>1OC1-2</v>
          </cell>
          <cell r="G286">
            <v>3561.91</v>
          </cell>
        </row>
        <row r="287">
          <cell r="B287" t="str">
            <v>2OC1-2</v>
          </cell>
          <cell r="G287">
            <v>5090.6400000000003</v>
          </cell>
        </row>
        <row r="288">
          <cell r="B288" t="str">
            <v>3OC1-2</v>
          </cell>
          <cell r="G288">
            <v>7417.05</v>
          </cell>
        </row>
        <row r="289">
          <cell r="B289" t="str">
            <v>4OC1-2</v>
          </cell>
          <cell r="G289">
            <v>8515.57</v>
          </cell>
        </row>
        <row r="290">
          <cell r="B290" t="str">
            <v>OC2</v>
          </cell>
          <cell r="C290" t="str">
            <v>ASESOR TÉCNICO DE DIR. GRAL.</v>
          </cell>
          <cell r="D290" t="str">
            <v>OC2</v>
          </cell>
          <cell r="E290">
            <v>6256.97</v>
          </cell>
          <cell r="F290">
            <v>18551.25</v>
          </cell>
          <cell r="G290">
            <v>19708.72</v>
          </cell>
          <cell r="H290">
            <v>6369.6</v>
          </cell>
          <cell r="I290">
            <v>18885.149999999998</v>
          </cell>
          <cell r="K290">
            <v>6369.5954600000005</v>
          </cell>
          <cell r="L290">
            <v>18885.16</v>
          </cell>
        </row>
        <row r="291">
          <cell r="B291" t="str">
            <v>1OC2</v>
          </cell>
          <cell r="G291">
            <v>21272.240000000002</v>
          </cell>
        </row>
        <row r="292">
          <cell r="B292" t="str">
            <v>OC2-1</v>
          </cell>
          <cell r="C292" t="str">
            <v>ENCARGADO DE ACDOS. DE DIR. DE A. Y CENTROS</v>
          </cell>
          <cell r="D292" t="str">
            <v>OC2</v>
          </cell>
          <cell r="E292">
            <v>5998.19</v>
          </cell>
          <cell r="F292">
            <v>18810.03</v>
          </cell>
          <cell r="H292">
            <v>6106.1500000000005</v>
          </cell>
          <cell r="I292">
            <v>19148.599999999999</v>
          </cell>
          <cell r="K292">
            <v>6106.1574199999995</v>
          </cell>
          <cell r="L292">
            <v>19148.599999999999</v>
          </cell>
        </row>
        <row r="293">
          <cell r="B293" t="str">
            <v>1OC2-1</v>
          </cell>
          <cell r="G293">
            <v>426.36</v>
          </cell>
        </row>
        <row r="294">
          <cell r="B294" t="str">
            <v>2OC2-1</v>
          </cell>
          <cell r="G294">
            <v>580.07000000000005</v>
          </cell>
        </row>
        <row r="295">
          <cell r="B295" t="str">
            <v>3OC2-1</v>
          </cell>
          <cell r="G295">
            <v>785.52</v>
          </cell>
        </row>
        <row r="296">
          <cell r="B296" t="str">
            <v>4OC2-1</v>
          </cell>
          <cell r="G296">
            <v>2954.25</v>
          </cell>
        </row>
        <row r="297">
          <cell r="B297" t="str">
            <v>5OC2-1</v>
          </cell>
          <cell r="G297">
            <v>3375.77</v>
          </cell>
        </row>
        <row r="298">
          <cell r="B298" t="str">
            <v>6OC2-1</v>
          </cell>
          <cell r="G298">
            <v>4790.3500000000004</v>
          </cell>
        </row>
        <row r="299">
          <cell r="B299" t="str">
            <v>7OC2-1</v>
          </cell>
          <cell r="G299">
            <v>5963.87</v>
          </cell>
        </row>
        <row r="300">
          <cell r="B300" t="str">
            <v>8OC2-1</v>
          </cell>
          <cell r="G300">
            <v>6732.93</v>
          </cell>
        </row>
        <row r="301">
          <cell r="B301" t="str">
            <v>9OC2-1</v>
          </cell>
          <cell r="G301">
            <v>12789.71</v>
          </cell>
        </row>
        <row r="302">
          <cell r="B302" t="str">
            <v>10OC2-1</v>
          </cell>
          <cell r="G302">
            <v>14514.97</v>
          </cell>
        </row>
        <row r="303">
          <cell r="B303" t="str">
            <v>11OC2-1</v>
          </cell>
          <cell r="G303">
            <v>17509.57</v>
          </cell>
        </row>
        <row r="304">
          <cell r="B304" t="str">
            <v>12OC2-1</v>
          </cell>
          <cell r="G304">
            <v>18808.330000000002</v>
          </cell>
        </row>
        <row r="305">
          <cell r="B305" t="str">
            <v>13OC2-1</v>
          </cell>
          <cell r="G305">
            <v>19990.64</v>
          </cell>
        </row>
        <row r="306">
          <cell r="B306" t="str">
            <v>OC3</v>
          </cell>
          <cell r="C306" t="str">
            <v>JEFE DE DEPTO. DE INVESTIGACIÓN Y DOCENCIA "E"</v>
          </cell>
          <cell r="D306" t="str">
            <v>OC3</v>
          </cell>
          <cell r="E306">
            <v>7648.08</v>
          </cell>
          <cell r="F306">
            <v>20633.29</v>
          </cell>
          <cell r="G306">
            <v>11561.86</v>
          </cell>
          <cell r="H306">
            <v>7785.75</v>
          </cell>
          <cell r="I306">
            <v>21004.699999999997</v>
          </cell>
          <cell r="K306">
            <v>7785.7454399999997</v>
          </cell>
          <cell r="L306">
            <v>21004.68</v>
          </cell>
        </row>
        <row r="307">
          <cell r="B307" t="str">
            <v>OC3-1</v>
          </cell>
          <cell r="C307" t="str">
            <v>SRIO. PARTICULAR DE SECRETARIO GRAL.</v>
          </cell>
          <cell r="D307" t="str">
            <v>OC3</v>
          </cell>
          <cell r="E307">
            <v>6881.64</v>
          </cell>
          <cell r="F307">
            <v>21399.73</v>
          </cell>
          <cell r="H307">
            <v>7005.5</v>
          </cell>
          <cell r="I307">
            <v>21784.9</v>
          </cell>
          <cell r="K307">
            <v>7005.5095200000005</v>
          </cell>
          <cell r="L307">
            <v>21784.92</v>
          </cell>
        </row>
        <row r="308">
          <cell r="B308" t="str">
            <v>1OC3-1</v>
          </cell>
          <cell r="G308">
            <v>806.05</v>
          </cell>
        </row>
        <row r="309">
          <cell r="B309" t="str">
            <v>2OC3-1</v>
          </cell>
          <cell r="G309">
            <v>6390.65</v>
          </cell>
        </row>
        <row r="313">
          <cell r="B313" t="str">
            <v>LB2</v>
          </cell>
          <cell r="C313" t="str">
            <v>SECRETARIO EJECUTIVO</v>
          </cell>
          <cell r="D313" t="str">
            <v>LB2</v>
          </cell>
          <cell r="E313">
            <v>19899.71</v>
          </cell>
          <cell r="F313">
            <v>91679.96</v>
          </cell>
          <cell r="G313">
            <v>20257.900000000001</v>
          </cell>
          <cell r="H313">
            <v>93330.2</v>
          </cell>
          <cell r="I313">
            <v>20257.904780000001</v>
          </cell>
          <cell r="J313">
            <v>93330.199280000001</v>
          </cell>
        </row>
        <row r="314">
          <cell r="B314" t="str">
            <v>MA1</v>
          </cell>
          <cell r="C314" t="str">
            <v>DIRECTOR</v>
          </cell>
          <cell r="D314" t="str">
            <v>MA1</v>
          </cell>
          <cell r="E314">
            <v>14352.71</v>
          </cell>
          <cell r="F314">
            <v>32772.720000000001</v>
          </cell>
          <cell r="G314">
            <v>14611.05</v>
          </cell>
          <cell r="H314">
            <v>33362.65</v>
          </cell>
          <cell r="I314">
            <v>14611.058779999999</v>
          </cell>
          <cell r="J314">
            <v>33362.628960000002</v>
          </cell>
        </row>
        <row r="315">
          <cell r="B315" t="str">
            <v>1MA1</v>
          </cell>
          <cell r="C315" t="str">
            <v>CONTRALOR INTERNO</v>
          </cell>
          <cell r="D315" t="str">
            <v>MA1</v>
          </cell>
          <cell r="E315">
            <v>14352.71</v>
          </cell>
          <cell r="F315">
            <v>32772.720000000001</v>
          </cell>
          <cell r="G315">
            <v>14611.05</v>
          </cell>
          <cell r="H315">
            <v>33362.65</v>
          </cell>
          <cell r="I315">
            <v>14611.058779999999</v>
          </cell>
          <cell r="J315">
            <v>33362.628960000002</v>
          </cell>
        </row>
        <row r="316">
          <cell r="B316" t="str">
            <v>OC2</v>
          </cell>
          <cell r="C316" t="str">
            <v>JEFE DE DIVISIÓN</v>
          </cell>
          <cell r="D316" t="str">
            <v>OC2</v>
          </cell>
          <cell r="E316">
            <v>7445.35</v>
          </cell>
          <cell r="F316">
            <v>17362.87</v>
          </cell>
          <cell r="G316">
            <v>7579.35</v>
          </cell>
          <cell r="H316">
            <v>17675.399999999998</v>
          </cell>
          <cell r="I316">
            <v>7579.3663000000006</v>
          </cell>
          <cell r="J316">
            <v>17675.39</v>
          </cell>
        </row>
        <row r="317">
          <cell r="B317" t="str">
            <v>1OC2</v>
          </cell>
          <cell r="C317" t="str">
            <v>SRIO. PARTICULAR DE SECRETARIO EJECUTIVO</v>
          </cell>
          <cell r="D317" t="str">
            <v>OC2</v>
          </cell>
          <cell r="E317">
            <v>5921.53</v>
          </cell>
          <cell r="F317">
            <v>18886.689999999999</v>
          </cell>
          <cell r="G317">
            <v>6028.1</v>
          </cell>
          <cell r="H317">
            <v>19226.649999999998</v>
          </cell>
          <cell r="I317">
            <v>6028.1175400000002</v>
          </cell>
          <cell r="J317">
            <v>19226.64</v>
          </cell>
        </row>
        <row r="318">
          <cell r="B318" t="str">
            <v>OA1</v>
          </cell>
          <cell r="C318" t="str">
            <v>ASESOR DE SECRETARIO EJECUTIVO</v>
          </cell>
          <cell r="D318" t="str">
            <v>OA1</v>
          </cell>
          <cell r="E318">
            <v>4399.1899999999996</v>
          </cell>
          <cell r="F318">
            <v>12345.65</v>
          </cell>
          <cell r="G318">
            <v>4478.4000000000005</v>
          </cell>
          <cell r="H318">
            <v>12567.849999999999</v>
          </cell>
          <cell r="I318">
            <v>4478.3754199999994</v>
          </cell>
          <cell r="J318">
            <v>12567.8717</v>
          </cell>
        </row>
        <row r="322">
          <cell r="B322" t="str">
            <v>LB2</v>
          </cell>
          <cell r="C322" t="str">
            <v>SECRETARIO EJECUTIVO</v>
          </cell>
          <cell r="D322" t="str">
            <v>LB2</v>
          </cell>
          <cell r="E322">
            <v>19090.939999999999</v>
          </cell>
          <cell r="F322">
            <v>92488.73</v>
          </cell>
          <cell r="G322">
            <v>19434.599999999999</v>
          </cell>
          <cell r="H322">
            <v>94153.5</v>
          </cell>
          <cell r="I322">
            <v>19434.57692</v>
          </cell>
          <cell r="J322">
            <v>94153.52</v>
          </cell>
        </row>
        <row r="323">
          <cell r="B323" t="str">
            <v>MA2</v>
          </cell>
          <cell r="C323" t="str">
            <v>DIRECTOR DE ÁREA</v>
          </cell>
          <cell r="D323" t="str">
            <v>MA2</v>
          </cell>
          <cell r="E323">
            <v>13769.38</v>
          </cell>
          <cell r="F323">
            <v>41367.370000000003</v>
          </cell>
          <cell r="G323">
            <v>14017.25</v>
          </cell>
          <cell r="H323">
            <v>42112</v>
          </cell>
          <cell r="I323">
            <v>14017.22884</v>
          </cell>
          <cell r="J323">
            <v>42111.99</v>
          </cell>
        </row>
        <row r="324">
          <cell r="B324" t="str">
            <v>1MA2</v>
          </cell>
          <cell r="C324" t="str">
            <v>CONTRALOR INTERNO</v>
          </cell>
          <cell r="D324" t="str">
            <v>MA2</v>
          </cell>
          <cell r="E324">
            <v>13769.38</v>
          </cell>
          <cell r="F324">
            <v>41367.370000000003</v>
          </cell>
          <cell r="G324">
            <v>14017.25</v>
          </cell>
          <cell r="H324">
            <v>42112</v>
          </cell>
          <cell r="I324">
            <v>14017.22884</v>
          </cell>
          <cell r="J324">
            <v>42111.99</v>
          </cell>
        </row>
        <row r="325">
          <cell r="B325" t="str">
            <v>OC2</v>
          </cell>
          <cell r="C325" t="str">
            <v>JEFE DE DEPARTAMENTO</v>
          </cell>
          <cell r="D325" t="str">
            <v>OC2</v>
          </cell>
          <cell r="E325">
            <v>7142.75</v>
          </cell>
          <cell r="F325">
            <v>17665.47</v>
          </cell>
          <cell r="G325">
            <v>7271.3</v>
          </cell>
          <cell r="H325">
            <v>17983.45</v>
          </cell>
          <cell r="I325">
            <v>7271.3195000000005</v>
          </cell>
          <cell r="J325">
            <v>17983.439999999999</v>
          </cell>
        </row>
        <row r="326">
          <cell r="B326" t="str">
            <v>1OC2</v>
          </cell>
          <cell r="C326" t="str">
            <v>SRIO. PARTICULAR DE SECRETARIO EJECUTIVO</v>
          </cell>
          <cell r="D326" t="str">
            <v>OC2</v>
          </cell>
          <cell r="E326">
            <v>5888.85</v>
          </cell>
          <cell r="F326">
            <v>18919.37</v>
          </cell>
          <cell r="G326">
            <v>5994.85</v>
          </cell>
          <cell r="H326">
            <v>19259.900000000001</v>
          </cell>
          <cell r="I326">
            <v>5994.8493000000008</v>
          </cell>
          <cell r="J326">
            <v>19259.91</v>
          </cell>
        </row>
        <row r="327">
          <cell r="B327" t="str">
            <v>OA1</v>
          </cell>
          <cell r="C327" t="str">
            <v>ASESOR DE SECRETARIO EJECUTIVO</v>
          </cell>
          <cell r="D327" t="str">
            <v>OA1</v>
          </cell>
          <cell r="E327">
            <v>4389.79</v>
          </cell>
          <cell r="F327">
            <v>12355.05</v>
          </cell>
          <cell r="G327">
            <v>4468.8</v>
          </cell>
          <cell r="H327">
            <v>12577.449999999999</v>
          </cell>
          <cell r="I327">
            <v>4468.8062200000004</v>
          </cell>
          <cell r="J327">
            <v>12577.4409</v>
          </cell>
        </row>
        <row r="331">
          <cell r="B331" t="str">
            <v>KB1</v>
          </cell>
          <cell r="C331" t="str">
            <v>DIRECTOR GENERAL</v>
          </cell>
          <cell r="D331" t="str">
            <v>KB1</v>
          </cell>
          <cell r="E331">
            <v>23623.55</v>
          </cell>
          <cell r="F331">
            <v>109800.77</v>
          </cell>
          <cell r="G331">
            <v>24048.75</v>
          </cell>
          <cell r="H331">
            <v>111777.2</v>
          </cell>
          <cell r="I331">
            <v>24048.7739</v>
          </cell>
          <cell r="J331">
            <v>111777.2</v>
          </cell>
        </row>
        <row r="332">
          <cell r="B332" t="str">
            <v>MC3</v>
          </cell>
          <cell r="C332" t="str">
            <v>SECRETARIO</v>
          </cell>
          <cell r="D332" t="str">
            <v>MC3</v>
          </cell>
          <cell r="E332">
            <v>18153.3</v>
          </cell>
          <cell r="F332">
            <v>75515.23</v>
          </cell>
          <cell r="G332">
            <v>18480.05</v>
          </cell>
          <cell r="H332">
            <v>76874.5</v>
          </cell>
          <cell r="I332">
            <v>18480.059399999998</v>
          </cell>
          <cell r="J332">
            <v>76874.5</v>
          </cell>
        </row>
        <row r="333">
          <cell r="B333" t="str">
            <v>MA1</v>
          </cell>
          <cell r="C333" t="str">
            <v>CONTRALOR INTERNO</v>
          </cell>
          <cell r="D333" t="str">
            <v>MA1</v>
          </cell>
          <cell r="E333">
            <v>14352.71</v>
          </cell>
          <cell r="F333">
            <v>32772.720000000001</v>
          </cell>
          <cell r="G333">
            <v>14611.05</v>
          </cell>
          <cell r="H333">
            <v>33362.65</v>
          </cell>
          <cell r="I333">
            <v>14611.058779999999</v>
          </cell>
          <cell r="J333">
            <v>33362.629999999997</v>
          </cell>
        </row>
        <row r="334">
          <cell r="B334" t="str">
            <v>1MC3</v>
          </cell>
          <cell r="C334" t="str">
            <v>DIRECTOR DE UNIDAD</v>
          </cell>
          <cell r="D334" t="str">
            <v>MC3</v>
          </cell>
          <cell r="E334">
            <v>27229.94</v>
          </cell>
          <cell r="F334">
            <v>66438.58</v>
          </cell>
          <cell r="G334">
            <v>27720.1</v>
          </cell>
          <cell r="H334">
            <v>67634.5</v>
          </cell>
          <cell r="I334">
            <v>27720.07892</v>
          </cell>
          <cell r="J334">
            <v>67634.48</v>
          </cell>
        </row>
        <row r="335">
          <cell r="B335" t="str">
            <v>2MC3</v>
          </cell>
          <cell r="C335" t="str">
            <v>DIRECTOR DE UNIDAD</v>
          </cell>
          <cell r="D335" t="str">
            <v>MC3</v>
          </cell>
          <cell r="E335">
            <v>25414.61</v>
          </cell>
          <cell r="F335">
            <v>68253.91</v>
          </cell>
          <cell r="G335">
            <v>25872.05</v>
          </cell>
          <cell r="H335">
            <v>69482.5</v>
          </cell>
          <cell r="I335">
            <v>25872.072980000001</v>
          </cell>
          <cell r="J335">
            <v>69482.490000000005</v>
          </cell>
        </row>
        <row r="336">
          <cell r="B336" t="str">
            <v>1MA1</v>
          </cell>
          <cell r="C336" t="str">
            <v>DIRECTOR DE UNIDAD</v>
          </cell>
          <cell r="D336" t="str">
            <v>MA1</v>
          </cell>
          <cell r="E336">
            <v>14352.71</v>
          </cell>
          <cell r="F336">
            <v>32772.720000000001</v>
          </cell>
          <cell r="G336">
            <v>14611.05</v>
          </cell>
          <cell r="H336">
            <v>33362.65</v>
          </cell>
          <cell r="I336">
            <v>14611.058779999999</v>
          </cell>
          <cell r="J336">
            <v>33362.629999999997</v>
          </cell>
        </row>
        <row r="337">
          <cell r="B337" t="str">
            <v>NA1</v>
          </cell>
          <cell r="C337" t="str">
            <v>SUBDIRECTOR</v>
          </cell>
          <cell r="D337" t="str">
            <v>NA1</v>
          </cell>
          <cell r="E337">
            <v>8721.25</v>
          </cell>
          <cell r="F337">
            <v>16086.97</v>
          </cell>
          <cell r="G337">
            <v>8878.25</v>
          </cell>
          <cell r="H337">
            <v>16376.55</v>
          </cell>
          <cell r="I337">
            <v>8878.2325000000001</v>
          </cell>
          <cell r="J337">
            <v>16376.53</v>
          </cell>
        </row>
        <row r="338">
          <cell r="B338" t="str">
            <v>OA1</v>
          </cell>
          <cell r="C338" t="str">
            <v>JEFE DE DEPARTAMENTO</v>
          </cell>
          <cell r="D338" t="str">
            <v>OA1</v>
          </cell>
          <cell r="E338">
            <v>5310.13</v>
          </cell>
          <cell r="F338">
            <v>11434.71</v>
          </cell>
          <cell r="G338">
            <v>5405.7</v>
          </cell>
          <cell r="H338">
            <v>11640.55</v>
          </cell>
          <cell r="I338">
            <v>5405.71234</v>
          </cell>
          <cell r="J338">
            <v>11640.54</v>
          </cell>
        </row>
        <row r="339">
          <cell r="B339" t="str">
            <v>NA3</v>
          </cell>
          <cell r="C339" t="str">
            <v>SUBDIRECTOR</v>
          </cell>
          <cell r="D339" t="str">
            <v>NA3</v>
          </cell>
          <cell r="E339">
            <v>13081.88</v>
          </cell>
          <cell r="F339">
            <v>19158.259999999998</v>
          </cell>
          <cell r="G339">
            <v>13317.349999999999</v>
          </cell>
          <cell r="H339">
            <v>19503.099999999999</v>
          </cell>
          <cell r="I339">
            <v>13317.35384</v>
          </cell>
          <cell r="J339">
            <v>19503.11</v>
          </cell>
        </row>
        <row r="340">
          <cell r="B340" t="str">
            <v>NA2</v>
          </cell>
          <cell r="C340" t="str">
            <v>SUBDIRECTOR</v>
          </cell>
          <cell r="D340" t="str">
            <v>NA2</v>
          </cell>
          <cell r="E340">
            <v>12209.75</v>
          </cell>
          <cell r="F340">
            <v>15947.58</v>
          </cell>
          <cell r="G340">
            <v>12429.55</v>
          </cell>
          <cell r="H340">
            <v>16234.65</v>
          </cell>
          <cell r="I340">
            <v>12429.5255</v>
          </cell>
          <cell r="J340">
            <v>16234.63</v>
          </cell>
        </row>
        <row r="341">
          <cell r="B341" t="str">
            <v>1NA1</v>
          </cell>
          <cell r="C341" t="str">
            <v>SUBDIRECTOR</v>
          </cell>
          <cell r="D341" t="str">
            <v>NA1</v>
          </cell>
          <cell r="E341">
            <v>8721.25</v>
          </cell>
          <cell r="F341">
            <v>16086.97</v>
          </cell>
          <cell r="G341">
            <v>8878.25</v>
          </cell>
          <cell r="H341">
            <v>16376.55</v>
          </cell>
          <cell r="I341">
            <v>8878.2325000000001</v>
          </cell>
          <cell r="J341">
            <v>16376.53</v>
          </cell>
        </row>
        <row r="342">
          <cell r="B342" t="str">
            <v>OA2</v>
          </cell>
          <cell r="C342" t="str">
            <v>JEFE DE DEPARTAMENTO</v>
          </cell>
          <cell r="D342" t="str">
            <v>OA2</v>
          </cell>
          <cell r="E342">
            <v>7434.19</v>
          </cell>
          <cell r="F342">
            <v>11654.93</v>
          </cell>
          <cell r="G342">
            <v>7568</v>
          </cell>
          <cell r="H342">
            <v>11864.7</v>
          </cell>
          <cell r="I342">
            <v>7568.0054199999995</v>
          </cell>
          <cell r="J342">
            <v>11864.71</v>
          </cell>
        </row>
        <row r="346">
          <cell r="B346" t="str">
            <v>JA1-16</v>
          </cell>
          <cell r="C346" t="str">
            <v>DIRECTOR GENERAL</v>
          </cell>
          <cell r="D346" t="str">
            <v>JA1-16</v>
          </cell>
          <cell r="E346">
            <v>17318.18</v>
          </cell>
          <cell r="F346">
            <v>146911.49</v>
          </cell>
          <cell r="G346">
            <v>17629.900000000001</v>
          </cell>
          <cell r="H346">
            <v>149490.94999999998</v>
          </cell>
          <cell r="I346">
            <v>17629.90724</v>
          </cell>
          <cell r="J346">
            <v>149490.94</v>
          </cell>
        </row>
        <row r="347">
          <cell r="B347" t="str">
            <v>LB2-36</v>
          </cell>
          <cell r="C347" t="str">
            <v>SECRETARIO</v>
          </cell>
          <cell r="D347" t="str">
            <v>LB2-36</v>
          </cell>
          <cell r="E347">
            <v>19899.71</v>
          </cell>
          <cell r="F347">
            <v>102114.84</v>
          </cell>
          <cell r="G347">
            <v>20257.900000000001</v>
          </cell>
          <cell r="H347">
            <v>103765.1</v>
          </cell>
          <cell r="I347">
            <v>20257.904780000001</v>
          </cell>
          <cell r="J347">
            <v>103765.08</v>
          </cell>
        </row>
        <row r="348">
          <cell r="B348" t="str">
            <v>1LB2-36</v>
          </cell>
          <cell r="C348" t="str">
            <v>DIR. DE ASUNT. JUR./DE INF. Y COM./ASUNT. INT./Y DEL CONTRALOR INTERNO</v>
          </cell>
          <cell r="D348" t="str">
            <v>LB2-36</v>
          </cell>
          <cell r="E348">
            <v>19899.71</v>
          </cell>
          <cell r="F348">
            <v>102114.84</v>
          </cell>
          <cell r="G348">
            <v>20257.900000000001</v>
          </cell>
          <cell r="H348">
            <v>103765.1</v>
          </cell>
          <cell r="I348">
            <v>20257.904780000001</v>
          </cell>
          <cell r="J348">
            <v>103765.08</v>
          </cell>
        </row>
        <row r="349">
          <cell r="B349" t="str">
            <v>MC2</v>
          </cell>
          <cell r="C349" t="str">
            <v>DIRECTOR DE ÁREA</v>
          </cell>
          <cell r="D349" t="str">
            <v>MC2</v>
          </cell>
          <cell r="E349">
            <v>15855.81</v>
          </cell>
          <cell r="F349">
            <v>61556.19</v>
          </cell>
          <cell r="G349">
            <v>16141.2</v>
          </cell>
          <cell r="H349">
            <v>62664.2</v>
          </cell>
          <cell r="I349">
            <v>16141.21458</v>
          </cell>
          <cell r="J349">
            <v>62664.21</v>
          </cell>
        </row>
        <row r="350">
          <cell r="B350" t="str">
            <v>NC3</v>
          </cell>
          <cell r="C350" t="str">
            <v>SRIO. PARTICULAR/ SECREATRIO TÉCNICO</v>
          </cell>
          <cell r="D350" t="str">
            <v>NC3</v>
          </cell>
          <cell r="E350">
            <v>11351.79</v>
          </cell>
          <cell r="F350">
            <v>35692.339999999997</v>
          </cell>
          <cell r="G350">
            <v>11556.1</v>
          </cell>
          <cell r="H350">
            <v>36334.800000000003</v>
          </cell>
          <cell r="I350">
            <v>11556.122220000001</v>
          </cell>
          <cell r="J350">
            <v>36334.81</v>
          </cell>
        </row>
        <row r="351">
          <cell r="B351" t="str">
            <v>NC2</v>
          </cell>
          <cell r="C351" t="str">
            <v>COORD. /CEN. NAL. DE FORM. Y DES. DE PROF. E INSTRUCTORES</v>
          </cell>
          <cell r="D351" t="str">
            <v>NC2</v>
          </cell>
          <cell r="E351">
            <v>11351.79</v>
          </cell>
          <cell r="F351">
            <v>27851.65</v>
          </cell>
          <cell r="G351">
            <v>11556.1</v>
          </cell>
          <cell r="H351">
            <v>28353</v>
          </cell>
          <cell r="I351">
            <v>11556.122220000001</v>
          </cell>
          <cell r="J351">
            <v>28352.99</v>
          </cell>
        </row>
        <row r="352">
          <cell r="B352" t="str">
            <v>OB1</v>
          </cell>
          <cell r="C352" t="str">
            <v>JEFE DE DEPARTAMENTO</v>
          </cell>
          <cell r="D352" t="str">
            <v>OB1</v>
          </cell>
          <cell r="E352">
            <v>5483.37</v>
          </cell>
          <cell r="F352">
            <v>13605.75</v>
          </cell>
          <cell r="G352">
            <v>5582.05</v>
          </cell>
          <cell r="H352">
            <v>13850.65</v>
          </cell>
          <cell r="I352">
            <v>5582.0706600000003</v>
          </cell>
          <cell r="J352">
            <v>13850.65</v>
          </cell>
        </row>
        <row r="353">
          <cell r="B353" t="str">
            <v>OC2</v>
          </cell>
          <cell r="C353" t="str">
            <v>SUBCOORDINADOR</v>
          </cell>
          <cell r="D353" t="str">
            <v>OC2</v>
          </cell>
          <cell r="E353">
            <v>7364.46</v>
          </cell>
          <cell r="F353">
            <v>17443.759999999998</v>
          </cell>
          <cell r="G353">
            <v>7497</v>
          </cell>
          <cell r="H353">
            <v>17757.75</v>
          </cell>
          <cell r="I353">
            <v>7497.0202799999997</v>
          </cell>
          <cell r="J353">
            <v>17757.740000000002</v>
          </cell>
        </row>
        <row r="354">
          <cell r="B354" t="str">
            <v>1MC2</v>
          </cell>
          <cell r="C354" t="str">
            <v>REPRESENTANTE</v>
          </cell>
          <cell r="D354" t="str">
            <v>MC2</v>
          </cell>
          <cell r="E354">
            <v>15855.81</v>
          </cell>
          <cell r="F354">
            <v>61556.19</v>
          </cell>
          <cell r="G354">
            <v>16141.2</v>
          </cell>
          <cell r="H354">
            <v>62664.2</v>
          </cell>
          <cell r="I354">
            <v>16141.21458</v>
          </cell>
          <cell r="J354">
            <v>62664.21</v>
          </cell>
        </row>
        <row r="355">
          <cell r="B355" t="str">
            <v>NB2</v>
          </cell>
          <cell r="C355" t="str">
            <v>DIRECTOR DE PLANTEL "A" II</v>
          </cell>
          <cell r="D355" t="str">
            <v>NB2</v>
          </cell>
          <cell r="E355">
            <v>8682.7199999999993</v>
          </cell>
          <cell r="F355">
            <v>24261.35</v>
          </cell>
          <cell r="G355">
            <v>8839</v>
          </cell>
          <cell r="H355">
            <v>24698.05</v>
          </cell>
          <cell r="I355">
            <v>8839.0089599999992</v>
          </cell>
          <cell r="J355">
            <v>24698.05</v>
          </cell>
        </row>
        <row r="356">
          <cell r="B356" t="str">
            <v>NB1</v>
          </cell>
          <cell r="C356" t="str">
            <v>DIRECTOR DE PLANTEL "B" Y "C" II</v>
          </cell>
          <cell r="D356" t="str">
            <v>NB1</v>
          </cell>
          <cell r="E356">
            <v>7779.95</v>
          </cell>
          <cell r="F356">
            <v>20377.38</v>
          </cell>
          <cell r="G356">
            <v>7920</v>
          </cell>
          <cell r="H356">
            <v>20744.149999999998</v>
          </cell>
          <cell r="I356">
            <v>7919.9890999999998</v>
          </cell>
          <cell r="J356">
            <v>20744.169999999998</v>
          </cell>
        </row>
        <row r="357">
          <cell r="B357" t="str">
            <v>1NB2</v>
          </cell>
          <cell r="C357" t="str">
            <v>DIRECTOR DE PLANTEL "B" Y "C" III</v>
          </cell>
          <cell r="D357" t="str">
            <v>NB2</v>
          </cell>
          <cell r="E357">
            <v>8222.85</v>
          </cell>
          <cell r="F357">
            <v>24721.22</v>
          </cell>
          <cell r="G357">
            <v>8370.8499999999985</v>
          </cell>
          <cell r="H357">
            <v>25166.2</v>
          </cell>
          <cell r="I357">
            <v>8370.8613000000005</v>
          </cell>
          <cell r="J357">
            <v>25166.2</v>
          </cell>
        </row>
        <row r="358">
          <cell r="B358" t="str">
            <v>NA2</v>
          </cell>
          <cell r="C358" t="str">
            <v>DIRECTOR DE PLANTEL "D" Y "E" III</v>
          </cell>
          <cell r="D358" t="str">
            <v>NA2</v>
          </cell>
          <cell r="E358">
            <v>7378.1</v>
          </cell>
          <cell r="F358">
            <v>20779.23</v>
          </cell>
          <cell r="G358">
            <v>7510.9</v>
          </cell>
          <cell r="H358">
            <v>21153.25</v>
          </cell>
          <cell r="I358">
            <v>7510.9058000000005</v>
          </cell>
          <cell r="J358">
            <v>21153.25</v>
          </cell>
        </row>
        <row r="359">
          <cell r="B359" t="str">
            <v>1OC2</v>
          </cell>
          <cell r="C359" t="str">
            <v>SUBCORDINADOR</v>
          </cell>
          <cell r="D359" t="str">
            <v>OC2</v>
          </cell>
          <cell r="E359">
            <v>7364.47</v>
          </cell>
          <cell r="F359">
            <v>17443.75</v>
          </cell>
          <cell r="G359">
            <v>7497.05</v>
          </cell>
          <cell r="H359">
            <v>17757.75</v>
          </cell>
          <cell r="I359">
            <v>7497.0304599999999</v>
          </cell>
          <cell r="J359">
            <v>17757.73</v>
          </cell>
        </row>
        <row r="360">
          <cell r="B360" t="str">
            <v>OB2</v>
          </cell>
          <cell r="C360" t="str">
            <v>COORDINADOR EJECUTIVO</v>
          </cell>
          <cell r="D360" t="str">
            <v>OB2</v>
          </cell>
          <cell r="E360">
            <v>6301.13</v>
          </cell>
          <cell r="F360">
            <v>15460.46</v>
          </cell>
          <cell r="G360">
            <v>6414.55</v>
          </cell>
          <cell r="H360">
            <v>15738.75</v>
          </cell>
          <cell r="I360">
            <v>6414.5503399999998</v>
          </cell>
          <cell r="J360">
            <v>15738.75</v>
          </cell>
        </row>
        <row r="361">
          <cell r="B361" t="str">
            <v>1OB2</v>
          </cell>
          <cell r="C361" t="str">
            <v>COORDINADOR EJECUTIVO III</v>
          </cell>
          <cell r="D361" t="str">
            <v>OB2</v>
          </cell>
          <cell r="E361">
            <v>7021</v>
          </cell>
          <cell r="F361">
            <v>14740.59</v>
          </cell>
          <cell r="G361">
            <v>7147.4000000000005</v>
          </cell>
          <cell r="H361">
            <v>15005.9</v>
          </cell>
          <cell r="I361">
            <v>7147.3779999999997</v>
          </cell>
          <cell r="J361">
            <v>15005.92</v>
          </cell>
        </row>
        <row r="365">
          <cell r="B365" t="str">
            <v>LA1</v>
          </cell>
          <cell r="C365" t="str">
            <v>DIRECTOR GENERAL</v>
          </cell>
          <cell r="D365" t="str">
            <v>LA1</v>
          </cell>
          <cell r="E365">
            <v>14218.58</v>
          </cell>
          <cell r="F365">
            <v>70151.679999999993</v>
          </cell>
          <cell r="G365">
            <v>14474.5</v>
          </cell>
          <cell r="H365">
            <v>71414.399999999994</v>
          </cell>
          <cell r="I365">
            <v>14474.514440000001</v>
          </cell>
          <cell r="J365">
            <v>71414.42</v>
          </cell>
        </row>
        <row r="366">
          <cell r="B366" t="str">
            <v>NB2</v>
          </cell>
          <cell r="C366" t="str">
            <v>DIRECTOR DE ÁREA</v>
          </cell>
          <cell r="D366" t="str">
            <v>NB2</v>
          </cell>
          <cell r="E366">
            <v>9905.24</v>
          </cell>
          <cell r="F366">
            <v>23038.83</v>
          </cell>
          <cell r="G366">
            <v>10083.549999999999</v>
          </cell>
          <cell r="H366">
            <v>23453.55</v>
          </cell>
          <cell r="I366">
            <v>10083.534320000001</v>
          </cell>
          <cell r="J366">
            <v>23453.528940000004</v>
          </cell>
        </row>
        <row r="367">
          <cell r="B367" t="str">
            <v>NA1</v>
          </cell>
          <cell r="C367" t="str">
            <v>DIRECTOR DE PLANTEL</v>
          </cell>
          <cell r="D367" t="str">
            <v>NA1</v>
          </cell>
          <cell r="E367">
            <v>5074.55</v>
          </cell>
          <cell r="F367">
            <v>19733.669999999998</v>
          </cell>
          <cell r="G367">
            <v>5165.9000000000005</v>
          </cell>
          <cell r="H367">
            <v>20088.849999999999</v>
          </cell>
          <cell r="I367">
            <v>5165.8919000000005</v>
          </cell>
          <cell r="J367">
            <v>20088.87</v>
          </cell>
        </row>
        <row r="368">
          <cell r="B368" t="str">
            <v>OB2</v>
          </cell>
          <cell r="C368" t="str">
            <v>SUBDIRECTOR</v>
          </cell>
          <cell r="D368" t="str">
            <v>OB2</v>
          </cell>
          <cell r="E368">
            <v>6547.07</v>
          </cell>
          <cell r="F368">
            <v>15214.52</v>
          </cell>
          <cell r="G368">
            <v>6664.9</v>
          </cell>
          <cell r="H368">
            <v>15488.4</v>
          </cell>
          <cell r="I368">
            <v>6664.9172600000002</v>
          </cell>
          <cell r="J368">
            <v>15488.381360000001</v>
          </cell>
        </row>
        <row r="369">
          <cell r="B369" t="str">
            <v>OA1</v>
          </cell>
          <cell r="C369" t="str">
            <v>SUBDIRECTOR</v>
          </cell>
          <cell r="D369" t="str">
            <v>OA1</v>
          </cell>
          <cell r="E369">
            <v>6547.07</v>
          </cell>
          <cell r="F369">
            <v>10197.77</v>
          </cell>
          <cell r="G369">
            <v>6664.9</v>
          </cell>
          <cell r="H369">
            <v>10381.349999999999</v>
          </cell>
          <cell r="I369">
            <v>6664.9172600000002</v>
          </cell>
          <cell r="J369">
            <v>10381.32986</v>
          </cell>
        </row>
        <row r="370">
          <cell r="B370" t="str">
            <v>1OA1</v>
          </cell>
          <cell r="C370" t="str">
            <v>SUBDIRECTOR DE PLANTEL</v>
          </cell>
          <cell r="D370" t="str">
            <v>OA1</v>
          </cell>
          <cell r="E370">
            <v>4274.6499999999996</v>
          </cell>
          <cell r="F370">
            <v>12470.19</v>
          </cell>
          <cell r="G370">
            <v>4351.6000000000004</v>
          </cell>
          <cell r="H370">
            <v>12694.65</v>
          </cell>
          <cell r="I370">
            <v>4351.5936999999994</v>
          </cell>
          <cell r="J370">
            <v>12694.66</v>
          </cell>
        </row>
        <row r="371">
          <cell r="B371" t="str">
            <v>1OB2</v>
          </cell>
          <cell r="C371" t="str">
            <v>SECRETARIO PARTICULAR DE DIRECTOR GENERAL</v>
          </cell>
          <cell r="D371" t="str">
            <v>OB2</v>
          </cell>
          <cell r="E371">
            <v>6547.07</v>
          </cell>
          <cell r="F371">
            <v>15214.52</v>
          </cell>
          <cell r="G371">
            <v>6664.9</v>
          </cell>
          <cell r="H371">
            <v>15488.4</v>
          </cell>
          <cell r="I371">
            <v>6664.9172600000002</v>
          </cell>
          <cell r="J371">
            <v>15488.381360000001</v>
          </cell>
        </row>
        <row r="372">
          <cell r="B372" t="str">
            <v>PA1</v>
          </cell>
          <cell r="C372" t="str">
            <v>JEFE DE DEPARTAMENTO</v>
          </cell>
          <cell r="D372" t="str">
            <v>PA1</v>
          </cell>
          <cell r="E372">
            <v>4314.3500000000004</v>
          </cell>
          <cell r="F372">
            <v>9321.15</v>
          </cell>
          <cell r="G372">
            <v>4392</v>
          </cell>
          <cell r="H372">
            <v>9488.9499999999989</v>
          </cell>
          <cell r="I372">
            <v>4392</v>
          </cell>
          <cell r="J372">
            <v>9488.94</v>
          </cell>
        </row>
        <row r="396">
          <cell r="B396" t="str">
            <v>KC2</v>
          </cell>
          <cell r="C396" t="str">
            <v>DIRECTOR GRAL. Y COORD. GRAL. OTITULAR DE ENTIDAD</v>
          </cell>
          <cell r="D396" t="str">
            <v>KC2</v>
          </cell>
          <cell r="E396">
            <v>17318.150000000001</v>
          </cell>
          <cell r="F396">
            <v>151543.67999999999</v>
          </cell>
          <cell r="G396">
            <v>17629.899999999998</v>
          </cell>
          <cell r="H396">
            <v>154271.44999999998</v>
          </cell>
          <cell r="I396">
            <v>17629.876700000001</v>
          </cell>
          <cell r="J396">
            <v>154271.47</v>
          </cell>
        </row>
        <row r="397">
          <cell r="B397" t="str">
            <v>MC2</v>
          </cell>
          <cell r="C397" t="str">
            <v>DIRECTOR DE ÁREA</v>
          </cell>
          <cell r="D397" t="str">
            <v>MC2</v>
          </cell>
          <cell r="E397">
            <v>11347.95</v>
          </cell>
          <cell r="F397">
            <v>66064.05</v>
          </cell>
          <cell r="G397">
            <v>11552.2</v>
          </cell>
          <cell r="H397">
            <v>67253.2</v>
          </cell>
          <cell r="I397">
            <v>11552.213100000001</v>
          </cell>
          <cell r="J397">
            <v>67253.210000000006</v>
          </cell>
        </row>
        <row r="398">
          <cell r="B398" t="str">
            <v>MA2</v>
          </cell>
          <cell r="C398" t="str">
            <v>DIRECTOR DE ÁREA</v>
          </cell>
          <cell r="D398" t="str">
            <v>MA2</v>
          </cell>
          <cell r="E398">
            <v>8012.9</v>
          </cell>
          <cell r="F398">
            <v>47123.85</v>
          </cell>
          <cell r="G398">
            <v>8157.1500000000005</v>
          </cell>
          <cell r="H398">
            <v>47972.1</v>
          </cell>
          <cell r="I398">
            <v>8157.1322</v>
          </cell>
          <cell r="J398">
            <v>47972.08</v>
          </cell>
        </row>
        <row r="399">
          <cell r="B399" t="str">
            <v>NC2</v>
          </cell>
          <cell r="C399" t="str">
            <v>SUBDIRECTOR DE ÁREA</v>
          </cell>
          <cell r="D399" t="str">
            <v>NC2</v>
          </cell>
          <cell r="E399">
            <v>8012.9</v>
          </cell>
          <cell r="F399">
            <v>31190.54</v>
          </cell>
          <cell r="G399">
            <v>8157.1500000000005</v>
          </cell>
          <cell r="H399">
            <v>31751.95</v>
          </cell>
          <cell r="I399">
            <v>8157.1322</v>
          </cell>
          <cell r="J399">
            <v>31751.97</v>
          </cell>
        </row>
        <row r="400">
          <cell r="B400" t="str">
            <v>NB2</v>
          </cell>
          <cell r="C400" t="str">
            <v>SUBDIRECTOR DE ÁREA</v>
          </cell>
          <cell r="D400" t="str">
            <v>NB2</v>
          </cell>
          <cell r="E400">
            <v>5651.85</v>
          </cell>
          <cell r="F400">
            <v>27292.22</v>
          </cell>
          <cell r="G400">
            <v>5753.6</v>
          </cell>
          <cell r="H400">
            <v>27783.5</v>
          </cell>
          <cell r="I400">
            <v>5753.5833000000002</v>
          </cell>
          <cell r="J400">
            <v>27783.479960000001</v>
          </cell>
        </row>
        <row r="401">
          <cell r="B401" t="str">
            <v>NA2</v>
          </cell>
          <cell r="C401" t="str">
            <v>SUBDIRECTOR DE ÁREA</v>
          </cell>
          <cell r="D401" t="str">
            <v>NA2</v>
          </cell>
          <cell r="E401">
            <v>5074.55</v>
          </cell>
          <cell r="F401">
            <v>23082.78</v>
          </cell>
          <cell r="G401">
            <v>5165.9000000000005</v>
          </cell>
          <cell r="H401">
            <v>23498.25</v>
          </cell>
          <cell r="I401">
            <v>5165.8919000000005</v>
          </cell>
          <cell r="J401">
            <v>23498.270039999999</v>
          </cell>
        </row>
        <row r="402">
          <cell r="B402" t="str">
            <v>OA1</v>
          </cell>
          <cell r="C402" t="str">
            <v>JEFE DE DEPARTAMENTO</v>
          </cell>
          <cell r="D402" t="str">
            <v>OA1</v>
          </cell>
          <cell r="E402">
            <v>4274.6499999999996</v>
          </cell>
          <cell r="F402">
            <v>12470.19</v>
          </cell>
          <cell r="G402">
            <v>4576.05</v>
          </cell>
          <cell r="H402">
            <v>12470.2</v>
          </cell>
          <cell r="I402">
            <v>4576.0600000000004</v>
          </cell>
          <cell r="J402">
            <v>12470.19</v>
          </cell>
        </row>
      </sheetData>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02acV2"/>
      <sheetName val="PRUEBA AC02"/>
      <sheetName val="POR UNIDAD"/>
      <sheetName val="AC03ACC"/>
      <sheetName val="RESUME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esores"/>
      <sheetName val="salones"/>
      <sheetName val="rangos"/>
    </sheetNames>
    <sheetDataSet>
      <sheetData sheetId="0" refreshError="1"/>
      <sheetData sheetId="1" refreshError="1"/>
      <sheetData sheetId="2">
        <row r="2">
          <cell r="B2">
            <v>14842</v>
          </cell>
          <cell r="C2" t="str">
            <v>SORDO ZABAY EMILIO</v>
          </cell>
          <cell r="Y2" t="str">
            <v>08:00 - 09:30</v>
          </cell>
        </row>
        <row r="3">
          <cell r="B3">
            <v>17114</v>
          </cell>
          <cell r="C3" t="str">
            <v>SILVA LOPEZ RAFAELA BLANCA</v>
          </cell>
          <cell r="Y3" t="str">
            <v>09:30 - 11:00</v>
          </cell>
        </row>
        <row r="4">
          <cell r="B4">
            <v>18193</v>
          </cell>
          <cell r="C4" t="str">
            <v>PUERTA HUERTA JOSE PEDRO ANTONIO</v>
          </cell>
          <cell r="Y4" t="str">
            <v>11:00 - 12:30</v>
          </cell>
        </row>
        <row r="5">
          <cell r="B5">
            <v>21359</v>
          </cell>
          <cell r="C5" t="str">
            <v>SOTO CORTES GABRIEL</v>
          </cell>
          <cell r="Y5" t="str">
            <v>12:30 - 14:00</v>
          </cell>
        </row>
        <row r="6">
          <cell r="B6">
            <v>23524</v>
          </cell>
          <cell r="C6" t="str">
            <v>LOPEZ MALDONADO GUILLERMO</v>
          </cell>
          <cell r="Y6" t="str">
            <v>14:00 - 15:30</v>
          </cell>
        </row>
        <row r="7">
          <cell r="B7">
            <v>25486</v>
          </cell>
          <cell r="C7" t="str">
            <v>BUSSY ANNE LAURE SABINE</v>
          </cell>
          <cell r="Y7" t="str">
            <v>15:30 - 17:00</v>
          </cell>
        </row>
        <row r="8">
          <cell r="B8">
            <v>28181</v>
          </cell>
          <cell r="C8" t="str">
            <v>SALAZAR LAURELES JOSE LUIS</v>
          </cell>
          <cell r="Y8" t="str">
            <v>17:00 - 18:30</v>
          </cell>
        </row>
        <row r="9">
          <cell r="B9">
            <v>31092</v>
          </cell>
          <cell r="C9" t="str">
            <v>LOPEZ GALVAN EDGAR</v>
          </cell>
          <cell r="Y9" t="str">
            <v>18:30 - 20:00</v>
          </cell>
        </row>
        <row r="10">
          <cell r="B10">
            <v>31853</v>
          </cell>
          <cell r="C10" t="str">
            <v>LOPEZ ORTEGA JORGE</v>
          </cell>
          <cell r="Y10" t="str">
            <v>09:30-12:30</v>
          </cell>
        </row>
        <row r="11">
          <cell r="B11">
            <v>32030</v>
          </cell>
          <cell r="C11" t="str">
            <v>VARGAS CABRERA CARLOS</v>
          </cell>
          <cell r="Y11" t="str">
            <v>11:00-14:00</v>
          </cell>
        </row>
        <row r="12">
          <cell r="B12">
            <v>32841</v>
          </cell>
          <cell r="C12" t="str">
            <v>BERISTAIN CARDOSO RICARDO</v>
          </cell>
          <cell r="Y12" t="str">
            <v>12:30-15:30</v>
          </cell>
        </row>
        <row r="13">
          <cell r="B13">
            <v>34371</v>
          </cell>
          <cell r="C13" t="str">
            <v>LAGUNA SANCHEZ GERARDO ABEL</v>
          </cell>
        </row>
        <row r="14">
          <cell r="B14">
            <v>35091</v>
          </cell>
          <cell r="C14" t="str">
            <v>JARDON VALADEZ HECTOR EDUARDO</v>
          </cell>
        </row>
        <row r="15">
          <cell r="B15">
            <v>35470</v>
          </cell>
          <cell r="C15" t="str">
            <v>SANDOVAL GUTIERREZ JACOBO</v>
          </cell>
        </row>
        <row r="16">
          <cell r="B16">
            <v>35716</v>
          </cell>
          <cell r="C16" t="str">
            <v>DOMINGUEZ MARIANI ELOISA</v>
          </cell>
        </row>
        <row r="17">
          <cell r="B17">
            <v>36019</v>
          </cell>
          <cell r="C17" t="str">
            <v>HERNANDEZ ZAPATA ERNESTO</v>
          </cell>
        </row>
        <row r="18">
          <cell r="B18">
            <v>36702</v>
          </cell>
          <cell r="C18" t="str">
            <v>PEREZ MARTINEZ FRANCISCO</v>
          </cell>
        </row>
        <row r="19">
          <cell r="B19">
            <v>36946</v>
          </cell>
          <cell r="C19" t="str">
            <v>VON BULOW PHILIPP</v>
          </cell>
        </row>
        <row r="20">
          <cell r="B20">
            <v>37016</v>
          </cell>
          <cell r="C20" t="str">
            <v>REYES GUTIERREZ LAZARO RAYMUNDO</v>
          </cell>
        </row>
        <row r="21">
          <cell r="B21">
            <v>37350</v>
          </cell>
          <cell r="C21" t="str">
            <v>SILVA LUNA CARLOS DAVID</v>
          </cell>
        </row>
        <row r="22">
          <cell r="B22">
            <v>37866</v>
          </cell>
          <cell r="C22" t="str">
            <v>REYES MERCADO YURI</v>
          </cell>
        </row>
        <row r="23">
          <cell r="B23">
            <v>39425</v>
          </cell>
          <cell r="C23" t="str">
            <v>MENDOZA RESENDIZ ALEJANDRO</v>
          </cell>
        </row>
        <row r="24">
          <cell r="B24">
            <v>40114</v>
          </cell>
          <cell r="C24" t="str">
            <v>VELAZQUEZ PEÑA SARAI</v>
          </cell>
        </row>
        <row r="25">
          <cell r="B25">
            <v>40662</v>
          </cell>
          <cell r="C25" t="str">
            <v>SORIANO AVENDAÑO LUIS ARTURO</v>
          </cell>
        </row>
        <row r="26">
          <cell r="B26">
            <v>40663</v>
          </cell>
          <cell r="C26" t="str">
            <v>CASTILLO VELAZQUEZ JOSE IGNACIO</v>
          </cell>
        </row>
        <row r="27">
          <cell r="B27">
            <v>40664</v>
          </cell>
          <cell r="C27" t="str">
            <v>QUIROZ VELAZQUEZ VICTOR EDUARDO</v>
          </cell>
        </row>
        <row r="28">
          <cell r="B28">
            <v>40667</v>
          </cell>
          <cell r="C28" t="str">
            <v>BOSQUEZ MOLINA ERNESTO ARTURO</v>
          </cell>
        </row>
        <row r="29">
          <cell r="B29">
            <v>40776</v>
          </cell>
          <cell r="C29" t="str">
            <v>MONTES DE OCA ARMEAGA SAUL</v>
          </cell>
        </row>
        <row r="30">
          <cell r="B30">
            <v>24709</v>
          </cell>
          <cell r="C30" t="str">
            <v>HERRERA ALCÁNTARA OSCAR</v>
          </cell>
        </row>
        <row r="31">
          <cell r="C31" t="str">
            <v>CAUSAL 1</v>
          </cell>
        </row>
        <row r="32">
          <cell r="C32" t="str">
            <v>CARRILLO GONZÁLEZ JOSÉ GERARDO</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MOVIMIENTOS"/>
      <sheetName val="PLANTILLA 99"/>
      <sheetName val="SPS Y MM"/>
      <sheetName val="ADMVO"/>
      <sheetName val="MEDICA"/>
      <sheetName val="RESIDENTES"/>
      <sheetName val="INVESTIGADORES"/>
      <sheetName val="RESUMEN 01"/>
      <sheetName val="RESUMEN MENSUAL"/>
    </sheetNames>
    <sheetDataSet>
      <sheetData sheetId="0" refreshError="1"/>
      <sheetData sheetId="1" refreshError="1"/>
      <sheetData sheetId="2" refreshError="1">
        <row r="12">
          <cell r="J12" t="str">
            <v>COLECTIVO</v>
          </cell>
        </row>
        <row r="13">
          <cell r="F13" t="str">
            <v>DENOMINACION</v>
          </cell>
          <cell r="G13" t="str">
            <v>NO. DE</v>
          </cell>
          <cell r="H13" t="str">
            <v>SUELDO</v>
          </cell>
          <cell r="I13" t="str">
            <v>COMP.</v>
          </cell>
          <cell r="J13" t="str">
            <v>SUELDO</v>
          </cell>
        </row>
        <row r="14">
          <cell r="G14" t="str">
            <v>PLAZAS</v>
          </cell>
          <cell r="H14" t="str">
            <v>MENSUAL</v>
          </cell>
          <cell r="I14" t="str">
            <v>ADICIONAL</v>
          </cell>
        </row>
        <row r="16">
          <cell r="F16" t="str">
            <v>AUXILIAR  DE SERVICIOS Y MANTENIMIENTO</v>
          </cell>
          <cell r="G16">
            <v>792</v>
          </cell>
          <cell r="H16">
            <v>1812.65</v>
          </cell>
          <cell r="I16">
            <v>0</v>
          </cell>
          <cell r="J16">
            <v>1435618.8</v>
          </cell>
        </row>
        <row r="17">
          <cell r="F17" t="str">
            <v>EMPACADORA DE ALIMENTOS</v>
          </cell>
          <cell r="G17">
            <v>87</v>
          </cell>
          <cell r="H17">
            <v>1812.65</v>
          </cell>
          <cell r="I17">
            <v>0</v>
          </cell>
          <cell r="J17">
            <v>157700.55000000002</v>
          </cell>
        </row>
        <row r="18">
          <cell r="F18" t="str">
            <v>AUXILIAR ADMINISTRATIVO</v>
          </cell>
          <cell r="G18">
            <v>192</v>
          </cell>
          <cell r="H18">
            <v>1936.3</v>
          </cell>
          <cell r="I18">
            <v>0</v>
          </cell>
          <cell r="J18">
            <v>371769.59999999998</v>
          </cell>
        </row>
        <row r="19">
          <cell r="F19" t="str">
            <v>CHOFER</v>
          </cell>
          <cell r="G19">
            <v>134</v>
          </cell>
          <cell r="H19">
            <v>1987.5</v>
          </cell>
          <cell r="I19">
            <v>0</v>
          </cell>
          <cell r="J19">
            <v>266325</v>
          </cell>
        </row>
        <row r="20">
          <cell r="F20" t="str">
            <v>MECANICO</v>
          </cell>
          <cell r="G20">
            <v>10</v>
          </cell>
          <cell r="H20">
            <v>1987.5</v>
          </cell>
          <cell r="I20">
            <v>0</v>
          </cell>
          <cell r="J20">
            <v>19875</v>
          </cell>
        </row>
        <row r="21">
          <cell r="F21" t="str">
            <v>ADMINISTRATIVO ESPECIALIZADO</v>
          </cell>
          <cell r="G21">
            <v>303</v>
          </cell>
          <cell r="H21">
            <v>2120.3000000000002</v>
          </cell>
          <cell r="I21">
            <v>0</v>
          </cell>
          <cell r="J21">
            <v>642450.9</v>
          </cell>
        </row>
        <row r="22">
          <cell r="F22" t="str">
            <v>RECEPCIONISTA</v>
          </cell>
          <cell r="G22">
            <v>49</v>
          </cell>
          <cell r="H22">
            <v>2120.3000000000002</v>
          </cell>
          <cell r="I22">
            <v>0</v>
          </cell>
          <cell r="J22">
            <v>103894.70000000001</v>
          </cell>
        </row>
        <row r="23">
          <cell r="F23" t="str">
            <v>PROFESOR</v>
          </cell>
          <cell r="G23">
            <v>71</v>
          </cell>
          <cell r="H23">
            <v>2120.3000000000002</v>
          </cell>
          <cell r="I23">
            <v>0</v>
          </cell>
          <cell r="J23">
            <v>150541.30000000002</v>
          </cell>
        </row>
        <row r="24">
          <cell r="F24" t="str">
            <v>OFICIAL DE SERVICIOS Y MANTENIMIENTO</v>
          </cell>
          <cell r="G24">
            <v>195</v>
          </cell>
          <cell r="H24">
            <v>2120.3000000000002</v>
          </cell>
          <cell r="I24">
            <v>0</v>
          </cell>
          <cell r="J24">
            <v>413458.50000000006</v>
          </cell>
        </row>
        <row r="25">
          <cell r="F25" t="str">
            <v>ELECTRICISTA</v>
          </cell>
          <cell r="G25">
            <v>15</v>
          </cell>
          <cell r="H25">
            <v>2120.3000000000002</v>
          </cell>
          <cell r="I25">
            <v>0</v>
          </cell>
          <cell r="J25">
            <v>31804.500000000004</v>
          </cell>
        </row>
        <row r="26">
          <cell r="F26" t="str">
            <v>NIÑERA A</v>
          </cell>
          <cell r="G26">
            <v>285</v>
          </cell>
          <cell r="H26">
            <v>2120.3000000000002</v>
          </cell>
          <cell r="I26">
            <v>0</v>
          </cell>
          <cell r="J26">
            <v>604285.5</v>
          </cell>
        </row>
        <row r="27">
          <cell r="F27" t="str">
            <v>SECRETARIA DE APOYO</v>
          </cell>
          <cell r="G27">
            <v>84</v>
          </cell>
          <cell r="H27">
            <v>2138.85</v>
          </cell>
          <cell r="I27">
            <v>0</v>
          </cell>
          <cell r="J27">
            <v>179663.4</v>
          </cell>
        </row>
        <row r="28">
          <cell r="F28" t="str">
            <v>CHOFER DE CAMION</v>
          </cell>
          <cell r="G28">
            <v>152</v>
          </cell>
          <cell r="H28">
            <v>2138.85</v>
          </cell>
          <cell r="I28">
            <v>0</v>
          </cell>
          <cell r="J28">
            <v>325105.2</v>
          </cell>
        </row>
        <row r="29">
          <cell r="F29" t="str">
            <v>FOTOGRAFO</v>
          </cell>
          <cell r="G29">
            <v>4</v>
          </cell>
          <cell r="H29">
            <v>2138.85</v>
          </cell>
          <cell r="I29">
            <v>0</v>
          </cell>
          <cell r="J29">
            <v>8555.4</v>
          </cell>
        </row>
        <row r="30">
          <cell r="F30" t="str">
            <v>AUXILIAR DE ADMINISTRADOR</v>
          </cell>
          <cell r="G30">
            <v>144</v>
          </cell>
          <cell r="H30">
            <v>2238.1999999999998</v>
          </cell>
          <cell r="I30">
            <v>0</v>
          </cell>
          <cell r="J30">
            <v>322300.79999999999</v>
          </cell>
        </row>
        <row r="31">
          <cell r="F31" t="str">
            <v>PROFESOR DE EDUCACION PARA LA SALUD</v>
          </cell>
          <cell r="G31">
            <v>11</v>
          </cell>
          <cell r="H31">
            <v>2238.1999999999998</v>
          </cell>
          <cell r="I31">
            <v>0</v>
          </cell>
          <cell r="J31">
            <v>24620.199999999997</v>
          </cell>
        </row>
        <row r="32">
          <cell r="F32" t="str">
            <v>OFICIAL DE MANTENIMIENTO MECANICO</v>
          </cell>
          <cell r="G32">
            <v>19</v>
          </cell>
          <cell r="H32">
            <v>2238.1999999999998</v>
          </cell>
          <cell r="I32">
            <v>0</v>
          </cell>
          <cell r="J32">
            <v>42525.799999999996</v>
          </cell>
        </row>
        <row r="33">
          <cell r="F33" t="str">
            <v>TECNICO BIBLIOTECARIO</v>
          </cell>
          <cell r="G33">
            <v>7</v>
          </cell>
          <cell r="H33">
            <v>2238.1999999999998</v>
          </cell>
          <cell r="I33">
            <v>0</v>
          </cell>
          <cell r="J33">
            <v>15667.399999999998</v>
          </cell>
        </row>
        <row r="34">
          <cell r="F34" t="str">
            <v>TECNICO AUDIOVISUAL</v>
          </cell>
          <cell r="G34">
            <v>15</v>
          </cell>
          <cell r="H34">
            <v>2238.1999999999998</v>
          </cell>
          <cell r="I34">
            <v>0</v>
          </cell>
          <cell r="J34">
            <v>33573</v>
          </cell>
        </row>
        <row r="35">
          <cell r="F35" t="str">
            <v>PROMOTOR</v>
          </cell>
          <cell r="G35">
            <v>61</v>
          </cell>
          <cell r="H35">
            <v>2342.3000000000002</v>
          </cell>
          <cell r="I35">
            <v>0</v>
          </cell>
          <cell r="J35">
            <v>142880.30000000002</v>
          </cell>
        </row>
        <row r="36">
          <cell r="F36" t="str">
            <v>OPERADOR DE EQUIPO ESPECIALISTA. DE COMPUTO</v>
          </cell>
          <cell r="G36">
            <v>9</v>
          </cell>
          <cell r="H36">
            <v>2342.3000000000002</v>
          </cell>
          <cell r="I36">
            <v>0</v>
          </cell>
          <cell r="J36">
            <v>21080.7</v>
          </cell>
        </row>
        <row r="37">
          <cell r="F37" t="str">
            <v>INSPECTOR</v>
          </cell>
          <cell r="G37">
            <v>11</v>
          </cell>
          <cell r="H37">
            <v>2342.3000000000002</v>
          </cell>
          <cell r="I37">
            <v>0</v>
          </cell>
          <cell r="J37">
            <v>25765.300000000003</v>
          </cell>
        </row>
        <row r="38">
          <cell r="F38" t="str">
            <v>OFICIAL TECNICO</v>
          </cell>
          <cell r="G38">
            <v>6</v>
          </cell>
          <cell r="H38">
            <v>2342.3000000000002</v>
          </cell>
          <cell r="I38">
            <v>0</v>
          </cell>
          <cell r="J38">
            <v>14053.800000000001</v>
          </cell>
        </row>
        <row r="39">
          <cell r="F39" t="str">
            <v>TECNICO EN MANTENIMIENTO DE EQUIPO DE COMPUTO.</v>
          </cell>
          <cell r="G39">
            <v>4</v>
          </cell>
          <cell r="H39">
            <v>2342.3000000000002</v>
          </cell>
          <cell r="I39">
            <v>0</v>
          </cell>
          <cell r="J39">
            <v>9369.2000000000007</v>
          </cell>
        </row>
        <row r="40">
          <cell r="F40" t="str">
            <v>TECNICO MEDIO</v>
          </cell>
          <cell r="G40">
            <v>229</v>
          </cell>
          <cell r="H40">
            <v>2342.3000000000002</v>
          </cell>
          <cell r="I40">
            <v>0</v>
          </cell>
          <cell r="J40">
            <v>536386.70000000007</v>
          </cell>
        </row>
        <row r="41">
          <cell r="F41" t="str">
            <v>PROMOTOR DE RED MOVIL</v>
          </cell>
          <cell r="G41">
            <v>628</v>
          </cell>
          <cell r="H41">
            <v>2451.25</v>
          </cell>
          <cell r="I41">
            <v>0</v>
          </cell>
          <cell r="J41">
            <v>1539385</v>
          </cell>
        </row>
        <row r="42">
          <cell r="F42" t="str">
            <v>SECRETARIA C</v>
          </cell>
          <cell r="G42">
            <v>215</v>
          </cell>
          <cell r="H42">
            <v>2451.25</v>
          </cell>
          <cell r="I42">
            <v>0</v>
          </cell>
          <cell r="J42">
            <v>527018.75</v>
          </cell>
        </row>
        <row r="43">
          <cell r="F43" t="str">
            <v>JEFE DE SERVICIOS Y MANTENIMIENTO ESPECIALIZADO</v>
          </cell>
          <cell r="G43">
            <v>24</v>
          </cell>
          <cell r="H43">
            <v>2451.25</v>
          </cell>
          <cell r="I43">
            <v>0</v>
          </cell>
          <cell r="J43">
            <v>58830</v>
          </cell>
        </row>
        <row r="44">
          <cell r="F44" t="str">
            <v>CHOFER DE TRAILER</v>
          </cell>
          <cell r="G44">
            <v>32</v>
          </cell>
          <cell r="H44">
            <v>2451.25</v>
          </cell>
          <cell r="I44">
            <v>0</v>
          </cell>
          <cell r="J44">
            <v>78440</v>
          </cell>
        </row>
        <row r="45">
          <cell r="F45" t="str">
            <v>DIBUJANTE</v>
          </cell>
          <cell r="G45">
            <v>21</v>
          </cell>
          <cell r="H45">
            <v>2451.25</v>
          </cell>
          <cell r="I45">
            <v>0</v>
          </cell>
          <cell r="J45">
            <v>51476.25</v>
          </cell>
        </row>
        <row r="46">
          <cell r="F46" t="str">
            <v xml:space="preserve">MANEJADOR DE FONDOS Y VALORES </v>
          </cell>
          <cell r="G46">
            <v>12</v>
          </cell>
          <cell r="H46">
            <v>2479.75</v>
          </cell>
          <cell r="I46">
            <v>0</v>
          </cell>
          <cell r="J46">
            <v>29757</v>
          </cell>
        </row>
        <row r="47">
          <cell r="F47" t="str">
            <v>TECNICO EN COMPUTACION</v>
          </cell>
          <cell r="G47">
            <v>11</v>
          </cell>
          <cell r="H47">
            <v>2479.75</v>
          </cell>
          <cell r="I47">
            <v>0</v>
          </cell>
          <cell r="J47">
            <v>27277.25</v>
          </cell>
        </row>
        <row r="48">
          <cell r="F48" t="str">
            <v>ANALISTA ADMINISTRATIVO</v>
          </cell>
          <cell r="G48">
            <v>162</v>
          </cell>
          <cell r="H48">
            <v>2572.4</v>
          </cell>
          <cell r="I48">
            <v>0</v>
          </cell>
          <cell r="J48">
            <v>416728.8</v>
          </cell>
        </row>
        <row r="49">
          <cell r="F49" t="str">
            <v>JEFE DE GRUPO DE RED MOVIL</v>
          </cell>
          <cell r="G49">
            <v>70</v>
          </cell>
          <cell r="H49">
            <v>2572.4</v>
          </cell>
          <cell r="I49">
            <v>0</v>
          </cell>
          <cell r="J49">
            <v>180068</v>
          </cell>
        </row>
        <row r="50">
          <cell r="F50" t="str">
            <v>CHOFER DE SPS</v>
          </cell>
          <cell r="G50">
            <v>16</v>
          </cell>
          <cell r="H50">
            <v>2572.4</v>
          </cell>
          <cell r="I50">
            <v>0</v>
          </cell>
          <cell r="J50">
            <v>41158.400000000001</v>
          </cell>
        </row>
        <row r="51">
          <cell r="F51" t="str">
            <v>ADMINISTRADOR DE UNIDAD OPERATIVA</v>
          </cell>
          <cell r="G51">
            <v>3</v>
          </cell>
          <cell r="H51">
            <v>2572.4</v>
          </cell>
          <cell r="I51">
            <v>0</v>
          </cell>
          <cell r="J51">
            <v>7717.2000000000007</v>
          </cell>
        </row>
        <row r="52">
          <cell r="F52" t="str">
            <v>ESPECIALISTA EN ASUNTOS JURIDICOS</v>
          </cell>
          <cell r="G52">
            <v>40</v>
          </cell>
          <cell r="H52">
            <v>2572.4</v>
          </cell>
          <cell r="I52">
            <v>0</v>
          </cell>
          <cell r="J52">
            <v>102896</v>
          </cell>
        </row>
        <row r="53">
          <cell r="F53" t="str">
            <v>ESPECIALISTA TECNICO</v>
          </cell>
          <cell r="G53">
            <v>258</v>
          </cell>
          <cell r="H53">
            <v>2572.4</v>
          </cell>
          <cell r="I53">
            <v>0</v>
          </cell>
          <cell r="J53">
            <v>663679.20000000007</v>
          </cell>
        </row>
        <row r="54">
          <cell r="F54" t="str">
            <v>SECRETARIA EJECUTIVA C</v>
          </cell>
          <cell r="G54">
            <v>71</v>
          </cell>
          <cell r="H54">
            <v>2692.2</v>
          </cell>
          <cell r="I54">
            <v>0</v>
          </cell>
          <cell r="J54">
            <v>191146.19999999998</v>
          </cell>
        </row>
        <row r="55">
          <cell r="F55" t="str">
            <v>COORDINADOR DE TECNICOS. EN COMPUTACION</v>
          </cell>
          <cell r="G55">
            <v>3</v>
          </cell>
          <cell r="H55">
            <v>2692.2</v>
          </cell>
          <cell r="I55">
            <v>0</v>
          </cell>
          <cell r="J55">
            <v>8076.5999999999995</v>
          </cell>
        </row>
        <row r="56">
          <cell r="F56" t="str">
            <v>EDUCADORA</v>
          </cell>
          <cell r="G56">
            <v>43</v>
          </cell>
          <cell r="H56">
            <v>2692.2</v>
          </cell>
          <cell r="I56">
            <v>0</v>
          </cell>
          <cell r="J56">
            <v>115764.59999999999</v>
          </cell>
        </row>
        <row r="57">
          <cell r="F57" t="str">
            <v>JEFE DE OFICINA</v>
          </cell>
          <cell r="G57">
            <v>257</v>
          </cell>
          <cell r="H57">
            <v>2817.8</v>
          </cell>
          <cell r="I57">
            <v>0</v>
          </cell>
          <cell r="J57">
            <v>724174.60000000009</v>
          </cell>
        </row>
        <row r="58">
          <cell r="F58" t="str">
            <v>SUPERVISOR DE RED MOVIL</v>
          </cell>
          <cell r="G58">
            <v>23</v>
          </cell>
          <cell r="H58">
            <v>2817.8</v>
          </cell>
          <cell r="I58">
            <v>0</v>
          </cell>
          <cell r="J58">
            <v>64809.4</v>
          </cell>
        </row>
        <row r="59">
          <cell r="F59" t="str">
            <v>SUPERVISOR DE OPERACION</v>
          </cell>
          <cell r="G59">
            <v>1</v>
          </cell>
          <cell r="H59">
            <v>2817.8</v>
          </cell>
          <cell r="I59">
            <v>0</v>
          </cell>
          <cell r="J59">
            <v>2817.8</v>
          </cell>
        </row>
        <row r="60">
          <cell r="F60" t="str">
            <v>TECNICO ESPECIALIZADO</v>
          </cell>
          <cell r="G60">
            <v>36</v>
          </cell>
          <cell r="H60">
            <v>2817.8</v>
          </cell>
          <cell r="I60">
            <v>0</v>
          </cell>
          <cell r="J60">
            <v>101440.8</v>
          </cell>
        </row>
        <row r="61">
          <cell r="F61" t="str">
            <v>PROFESIONAL EJECUTIVO DE SERVICIOS ESPECIALIZADOS</v>
          </cell>
          <cell r="G61">
            <v>214</v>
          </cell>
          <cell r="H61">
            <v>3268.2</v>
          </cell>
          <cell r="I61">
            <v>4783.05</v>
          </cell>
          <cell r="J61">
            <v>699394.79999999993</v>
          </cell>
        </row>
        <row r="62">
          <cell r="F62" t="str">
            <v>CHOFER DE SPS - 35</v>
          </cell>
          <cell r="G62">
            <v>9</v>
          </cell>
          <cell r="H62">
            <v>2900.25</v>
          </cell>
          <cell r="I62">
            <v>205.15</v>
          </cell>
          <cell r="J62">
            <v>26102.25</v>
          </cell>
        </row>
        <row r="63">
          <cell r="F63" t="str">
            <v>CHOFER DE SPS - 36</v>
          </cell>
          <cell r="G63">
            <v>2</v>
          </cell>
          <cell r="H63">
            <v>2900.25</v>
          </cell>
          <cell r="I63">
            <v>205.15</v>
          </cell>
          <cell r="J63">
            <v>5800.5</v>
          </cell>
        </row>
        <row r="64">
          <cell r="F64" t="str">
            <v>SECRETARIA EJECUTIVA B</v>
          </cell>
          <cell r="G64">
            <v>46</v>
          </cell>
          <cell r="H64">
            <v>2900.25</v>
          </cell>
          <cell r="I64">
            <v>205.15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ANALISTA DE SISTEMAS MACROCOMPUTACIONALES</v>
          </cell>
          <cell r="G71">
            <v>21</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5">
          <cell r="F75" t="str">
            <v>SUBTOTAL</v>
          </cell>
          <cell r="G75">
            <v>5332</v>
          </cell>
          <cell r="J75">
            <v>12430234.4</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0</v>
          </cell>
          <cell r="J92">
            <v>2612.5500000000002</v>
          </cell>
        </row>
        <row r="93">
          <cell r="F93" t="str">
            <v>TECNICO MEDIO</v>
          </cell>
          <cell r="G93">
            <v>2</v>
          </cell>
          <cell r="H93">
            <v>2714.1</v>
          </cell>
          <cell r="I93">
            <v>0</v>
          </cell>
          <cell r="J93">
            <v>5428.2</v>
          </cell>
        </row>
        <row r="94">
          <cell r="F94" t="str">
            <v>PROMOTOR DE RED MOVIL</v>
          </cell>
          <cell r="G94">
            <v>163</v>
          </cell>
          <cell r="H94">
            <v>2819.75</v>
          </cell>
          <cell r="I94">
            <v>0</v>
          </cell>
          <cell r="J94">
            <v>459619.25</v>
          </cell>
        </row>
        <row r="95">
          <cell r="F95" t="str">
            <v>JEFE DE SERVICIOS Y MANTENIMIENTO ESPECIALIZADO</v>
          </cell>
          <cell r="G95">
            <v>2</v>
          </cell>
          <cell r="H95">
            <v>2819.75</v>
          </cell>
          <cell r="I95">
            <v>0</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ESPECIALISTA TECNICO</v>
          </cell>
          <cell r="G98">
            <v>1</v>
          </cell>
          <cell r="H98">
            <v>2916.25</v>
          </cell>
          <cell r="I98">
            <v>0</v>
          </cell>
          <cell r="J98">
            <v>2916.25</v>
          </cell>
        </row>
        <row r="99">
          <cell r="F99" t="str">
            <v>JEFE DE OFICINA</v>
          </cell>
          <cell r="G99">
            <v>2</v>
          </cell>
          <cell r="H99">
            <v>3147.65</v>
          </cell>
          <cell r="I99">
            <v>0</v>
          </cell>
          <cell r="J99">
            <v>6295.3</v>
          </cell>
        </row>
        <row r="100">
          <cell r="F100" t="str">
            <v>SUPERVISOR DE RED MOVIL</v>
          </cell>
          <cell r="G100">
            <v>7</v>
          </cell>
          <cell r="H100">
            <v>3147.65</v>
          </cell>
          <cell r="I100">
            <v>0</v>
          </cell>
          <cell r="J100">
            <v>22033.55</v>
          </cell>
        </row>
        <row r="101">
          <cell r="F101" t="str">
            <v>PROFESIONAL EJECUTIVO DE SERVICIOS ESPECIALIZADOS</v>
          </cell>
          <cell r="G101">
            <v>3</v>
          </cell>
          <cell r="H101">
            <v>3268.2</v>
          </cell>
          <cell r="I101">
            <v>4783.05</v>
          </cell>
          <cell r="J101">
            <v>9804.5999999999985</v>
          </cell>
        </row>
        <row r="102">
          <cell r="F102" t="str">
            <v>TECNICO SUPERIOR</v>
          </cell>
          <cell r="G102">
            <v>3</v>
          </cell>
          <cell r="H102">
            <v>3222.2</v>
          </cell>
          <cell r="I102">
            <v>710.4</v>
          </cell>
          <cell r="J102">
            <v>9666.5999999999985</v>
          </cell>
        </row>
        <row r="103">
          <cell r="F103" t="str">
            <v>COORDINADOR DE UNIDAD OPERATIVA</v>
          </cell>
          <cell r="G103">
            <v>8</v>
          </cell>
          <cell r="H103">
            <v>3259.1</v>
          </cell>
          <cell r="I103">
            <v>933.65</v>
          </cell>
          <cell r="J103">
            <v>26072.799999999999</v>
          </cell>
        </row>
        <row r="105">
          <cell r="F105" t="str">
            <v>SUBTOTAL</v>
          </cell>
          <cell r="G105">
            <v>317</v>
          </cell>
          <cell r="J105">
            <v>857134.15000000014</v>
          </cell>
        </row>
        <row r="108">
          <cell r="F108" t="str">
            <v>T  O  T  A  L</v>
          </cell>
          <cell r="G108">
            <v>5649</v>
          </cell>
          <cell r="J108">
            <v>13287368.550000001</v>
          </cell>
        </row>
        <row r="111">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G114" t="str">
            <v>AG</v>
          </cell>
          <cell r="H114">
            <v>20</v>
          </cell>
          <cell r="J114" t="str">
            <v>ISSSTE</v>
          </cell>
        </row>
        <row r="115">
          <cell r="J115" t="str">
            <v>FOVISSSTE</v>
          </cell>
        </row>
        <row r="116">
          <cell r="J116" t="str">
            <v>SAR</v>
          </cell>
        </row>
        <row r="117">
          <cell r="J117" t="str">
            <v>NSI</v>
          </cell>
        </row>
        <row r="119">
          <cell r="J119" t="str">
            <v>TOTAL</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TECNICO RADIOLOGO O EN RADIOTERAPIA</v>
          </cell>
          <cell r="G137">
            <v>15</v>
          </cell>
          <cell r="H137">
            <v>3146</v>
          </cell>
          <cell r="I137">
            <v>1162</v>
          </cell>
          <cell r="J137">
            <v>0</v>
          </cell>
        </row>
        <row r="138">
          <cell r="F138" t="str">
            <v>TECNICO EN ELECTRODIAGNOSTICO</v>
          </cell>
          <cell r="G138">
            <v>17</v>
          </cell>
          <cell r="H138">
            <v>2965</v>
          </cell>
          <cell r="I138">
            <v>1146</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TERAPISTA</v>
          </cell>
          <cell r="G141">
            <v>159</v>
          </cell>
          <cell r="H141">
            <v>3146</v>
          </cell>
          <cell r="I141">
            <v>1162</v>
          </cell>
          <cell r="J141">
            <v>0</v>
          </cell>
        </row>
        <row r="142">
          <cell r="F142" t="str">
            <v>TECNICO  PROTESISTA Y ORTESISTA</v>
          </cell>
          <cell r="G142">
            <v>23</v>
          </cell>
          <cell r="H142">
            <v>3146</v>
          </cell>
          <cell r="I142">
            <v>1162</v>
          </cell>
          <cell r="J142">
            <v>0</v>
          </cell>
        </row>
        <row r="143">
          <cell r="F143" t="str">
            <v>TECNICO EN OPTOMETRIA</v>
          </cell>
          <cell r="G143">
            <v>2</v>
          </cell>
          <cell r="H143">
            <v>3146</v>
          </cell>
          <cell r="I143">
            <v>1162</v>
          </cell>
          <cell r="J143">
            <v>0</v>
          </cell>
        </row>
        <row r="144">
          <cell r="F144" t="str">
            <v>PSICOLOGO CLINICO</v>
          </cell>
          <cell r="G144">
            <v>164</v>
          </cell>
          <cell r="H144">
            <v>4427</v>
          </cell>
          <cell r="I144">
            <v>2307</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TRABAJADORA SOCIAL EN AREA MEDICA A</v>
          </cell>
          <cell r="G150">
            <v>184</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v>3288</v>
          </cell>
          <cell r="I153">
            <v>1218</v>
          </cell>
          <cell r="J153">
            <v>0</v>
          </cell>
        </row>
        <row r="154">
          <cell r="F154" t="str">
            <v xml:space="preserve">AUXILIAR DE PROTESISTA Y ORTESISTA </v>
          </cell>
          <cell r="G154">
            <v>11</v>
          </cell>
          <cell r="H154">
            <v>2965</v>
          </cell>
          <cell r="I154">
            <v>1146</v>
          </cell>
          <cell r="J154">
            <v>0</v>
          </cell>
        </row>
        <row r="155">
          <cell r="F155" t="str">
            <v>TECNICO OPERADOR DE CALDERAS EN HOSPITAL</v>
          </cell>
          <cell r="G155">
            <v>38</v>
          </cell>
          <cell r="H155">
            <v>2989</v>
          </cell>
          <cell r="I155">
            <v>692</v>
          </cell>
          <cell r="J155">
            <v>0</v>
          </cell>
        </row>
        <row r="156">
          <cell r="F156" t="str">
            <v>SUPERVISOR MEDICO EN AREA NORMATIVA</v>
          </cell>
          <cell r="G156">
            <v>30</v>
          </cell>
          <cell r="H156">
            <v>7482</v>
          </cell>
          <cell r="I156">
            <v>3378</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2</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3"/>
      <sheetData sheetId="4"/>
      <sheetData sheetId="5"/>
      <sheetData sheetId="6"/>
      <sheetData sheetId="7"/>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ENTES "/>
      <sheetName val="CATALOGOS"/>
      <sheetName val="Regularizable"/>
      <sheetName val="Globales"/>
      <sheetName val="Eventual"/>
      <sheetName val="Resumen"/>
      <sheetName val="Apoyo"/>
    </sheetNames>
    <sheetDataSet>
      <sheetData sheetId="0" refreshError="1"/>
      <sheetData sheetId="1">
        <row r="3">
          <cell r="A3">
            <v>1</v>
          </cell>
          <cell r="D3">
            <v>1</v>
          </cell>
          <cell r="G3">
            <v>1</v>
          </cell>
          <cell r="L3" t="str">
            <v>1 - Quinquenios</v>
          </cell>
          <cell r="N3" t="str">
            <v>1 - Consolidado</v>
          </cell>
        </row>
        <row r="4">
          <cell r="A4">
            <v>2</v>
          </cell>
          <cell r="D4">
            <v>2</v>
          </cell>
          <cell r="G4">
            <v>2</v>
          </cell>
          <cell r="L4" t="str">
            <v>2 - Prima de Antigüedad</v>
          </cell>
          <cell r="N4" t="str">
            <v>2 - Específico</v>
          </cell>
        </row>
        <row r="5">
          <cell r="G5">
            <v>3</v>
          </cell>
          <cell r="L5" t="str">
            <v>3 – Compensación de Antigüedad</v>
          </cell>
        </row>
        <row r="6">
          <cell r="G6">
            <v>4</v>
          </cell>
        </row>
        <row r="7">
          <cell r="G7">
            <v>5</v>
          </cell>
        </row>
        <row r="8">
          <cell r="G8">
            <v>6</v>
          </cell>
        </row>
        <row r="9">
          <cell r="G9">
            <v>7</v>
          </cell>
        </row>
        <row r="10">
          <cell r="G10">
            <v>8</v>
          </cell>
        </row>
      </sheetData>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ularizable"/>
      <sheetName val="Globales"/>
      <sheetName val="Eventual"/>
      <sheetName val="Resumen"/>
      <sheetName val="Apoyo"/>
      <sheetName val="CATALOGOS"/>
      <sheetName val="DOCENTES "/>
    </sheetNames>
    <sheetDataSet>
      <sheetData sheetId="0" refreshError="1"/>
      <sheetData sheetId="1" refreshError="1"/>
      <sheetData sheetId="2" refreshError="1"/>
      <sheetData sheetId="3" refreshError="1"/>
      <sheetData sheetId="4" refreshError="1"/>
      <sheetData sheetId="5">
        <row r="3">
          <cell r="A3">
            <v>1</v>
          </cell>
          <cell r="D3">
            <v>1</v>
          </cell>
          <cell r="G3">
            <v>1</v>
          </cell>
          <cell r="L3" t="str">
            <v>1 - Quinquenios</v>
          </cell>
          <cell r="N3" t="str">
            <v>1 - Consolidado</v>
          </cell>
        </row>
        <row r="4">
          <cell r="A4">
            <v>2</v>
          </cell>
          <cell r="D4">
            <v>2</v>
          </cell>
          <cell r="G4">
            <v>2</v>
          </cell>
          <cell r="L4" t="str">
            <v>2 - Prima de Antigüedad</v>
          </cell>
          <cell r="N4" t="str">
            <v>2 - Específico</v>
          </cell>
        </row>
        <row r="5">
          <cell r="G5">
            <v>3</v>
          </cell>
          <cell r="L5" t="str">
            <v>3 – Compensación de Antigüedad</v>
          </cell>
        </row>
        <row r="6">
          <cell r="G6">
            <v>4</v>
          </cell>
        </row>
        <row r="7">
          <cell r="G7">
            <v>5</v>
          </cell>
        </row>
        <row r="8">
          <cell r="G8">
            <v>6</v>
          </cell>
        </row>
        <row r="9">
          <cell r="G9">
            <v>7</v>
          </cell>
        </row>
        <row r="10">
          <cell r="G10">
            <v>8</v>
          </cell>
        </row>
      </sheetData>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zas00"/>
      <sheetName val="Resumen"/>
      <sheetName val="COMP"/>
      <sheetName val="COMP (2)"/>
      <sheetName val="cc anual (2)"/>
      <sheetName val="E cc200MEN"/>
      <sheetName val="E cc200MEN (2)"/>
      <sheetName val="E cc400 ANUAL"/>
      <sheetName val="cc 650"/>
      <sheetName val="UE 800)"/>
      <sheetName val="UE PRUEBA"/>
      <sheetName val="cc 62.5%SEM )"/>
      <sheetName val="E cc 33.33%"/>
      <sheetName val="cc 33.33%S-33"/>
      <sheetName val="cc 33.33%S-33 (2)"/>
      <sheetName val="av CC a ren 33.33%"/>
      <sheetName val="av CC a ren72.12%"/>
      <sheetName val="E av CC200"/>
      <sheetName val="RESUMEN REN 1"/>
      <sheetName val="R11 ren 1"/>
      <sheetName val="R25 ren 1 "/>
      <sheetName val="R33 ren 1 "/>
      <sheetName val=" R11 ren 2"/>
      <sheetName val="RESUMEN REN 2"/>
      <sheetName val=" R25 ren 2 "/>
      <sheetName val=" R33 ren 2  "/>
      <sheetName val="Pzas99"/>
      <sheetName val="6SMGDF11"/>
      <sheetName val="6SMGDF25"/>
      <sheetName val="6SMGDF33"/>
      <sheetName val="SEISSMGDF11"/>
      <sheetName val="SEISSMGDF25"/>
      <sheetName val="SEISSMGDF33"/>
      <sheetName val="40%07CD11"/>
      <sheetName val="40%07CD25"/>
      <sheetName val="40%07CD33"/>
      <sheetName val="SMGV1140%"/>
      <sheetName val="SMGV2540%"/>
      <sheetName val="SMGV3340%"/>
      <sheetName val="RED"/>
      <sheetName val="%99 R11"/>
      <sheetName val="%99 R25"/>
      <sheetName val="%99 R33"/>
      <sheetName val="Hoja1"/>
      <sheetName val="E INC%A"/>
      <sheetName val="E INC%B "/>
      <sheetName val="costo rez"/>
      <sheetName val="Rez II a III"/>
      <sheetName val="formato rez (2)"/>
      <sheetName val="E R_25"/>
      <sheetName val="E R_33"/>
      <sheetName val="E R_11"/>
      <sheetName val="Tab"/>
      <sheetName val="Res"/>
      <sheetName val="E Port"/>
      <sheetName val="PromPond"/>
      <sheetName val="Incr07y37"/>
      <sheetName val="AsigAcCul"/>
      <sheetName val="38"/>
      <sheetName val="44"/>
      <sheetName val="46"/>
      <sheetName val="E CC 33%"/>
      <sheetName val="E CC200"/>
      <sheetName val="APGE"/>
      <sheetName val="APGE33.33%"/>
      <sheetName val="APGE14%"/>
      <sheetName val="APGE700"/>
      <sheetName val="APGE700 S-33"/>
      <sheetName val="APGE800 S-33"/>
      <sheetName val="APGE690 Y 800 S-33 "/>
      <sheetName val="Ant 200"/>
      <sheetName val="Ant 33%"/>
      <sheetName val="Ant14%DGP"/>
      <sheetName val="Ant14%DGRF"/>
      <sheetName val="Ant14%DGRF (2)"/>
      <sheetName val="AP ORT 33%"/>
      <sheetName val="AP ORT S- 33"/>
      <sheetName val="TESIS 500"/>
      <sheetName val="TESIS 33.33%"/>
      <sheetName val="TESIS 14%DGP"/>
      <sheetName val="TESIS 14%DGRF"/>
      <sheetName val="TESIS 14%DGRF (2)"/>
      <sheetName val="E EstxAnt"/>
      <sheetName val="E EstxAnt (2)"/>
      <sheetName val="DespFA"/>
      <sheetName val="PasFor"/>
      <sheetName val="PremEMes"/>
      <sheetName val="ProgDep"/>
      <sheetName val="Fest Trab"/>
      <sheetName val="Niño"/>
      <sheetName val="Festmama"/>
      <sheetName val="G_ZII 11"/>
      <sheetName val="G_ZIII 11"/>
      <sheetName val="G_ZII 25"/>
      <sheetName val="G_ZII 33"/>
      <sheetName val="G_ZIII 33"/>
      <sheetName val="G_ZII TGRAL"/>
      <sheetName val="G_ZIII TGRAL"/>
      <sheetName val="Módulo1"/>
      <sheetName val="Módulo2"/>
      <sheetName val="Módulo3"/>
      <sheetName val="Módulo4"/>
      <sheetName val="Módulo5"/>
    </sheetNames>
    <sheetDataSet>
      <sheetData sheetId="0" refreshError="1">
        <row r="228">
          <cell r="D228">
            <v>17</v>
          </cell>
          <cell r="E228">
            <v>328</v>
          </cell>
          <cell r="F228">
            <v>328</v>
          </cell>
          <cell r="G228">
            <v>117</v>
          </cell>
          <cell r="H228">
            <v>115</v>
          </cell>
          <cell r="I228">
            <v>2100</v>
          </cell>
          <cell r="J228">
            <v>2098</v>
          </cell>
          <cell r="K228">
            <v>6614</v>
          </cell>
          <cell r="L228">
            <v>6553</v>
          </cell>
          <cell r="M228">
            <v>3639</v>
          </cell>
          <cell r="N228">
            <v>3639</v>
          </cell>
        </row>
        <row r="229">
          <cell r="D229">
            <v>18</v>
          </cell>
          <cell r="E229">
            <v>292</v>
          </cell>
          <cell r="F229">
            <v>223</v>
          </cell>
          <cell r="G229">
            <v>59</v>
          </cell>
          <cell r="H229">
            <v>35</v>
          </cell>
          <cell r="I229">
            <v>138</v>
          </cell>
          <cell r="J229">
            <v>136</v>
          </cell>
          <cell r="K229">
            <v>1486</v>
          </cell>
          <cell r="L229">
            <v>1519</v>
          </cell>
          <cell r="M229">
            <v>1287</v>
          </cell>
          <cell r="N229">
            <v>1287</v>
          </cell>
        </row>
        <row r="230">
          <cell r="D230">
            <v>19</v>
          </cell>
          <cell r="E230">
            <v>2090</v>
          </cell>
          <cell r="F230">
            <v>1950</v>
          </cell>
          <cell r="G230">
            <v>519</v>
          </cell>
          <cell r="H230">
            <v>448</v>
          </cell>
          <cell r="I230">
            <v>16034</v>
          </cell>
          <cell r="J230">
            <v>15958</v>
          </cell>
          <cell r="K230">
            <v>70931</v>
          </cell>
          <cell r="L230">
            <v>70942</v>
          </cell>
          <cell r="M230">
            <v>25159</v>
          </cell>
          <cell r="N230">
            <v>25159</v>
          </cell>
        </row>
        <row r="231">
          <cell r="D231">
            <v>20</v>
          </cell>
          <cell r="E231">
            <v>1397</v>
          </cell>
          <cell r="F231">
            <v>1512</v>
          </cell>
          <cell r="G231">
            <v>319</v>
          </cell>
          <cell r="H231">
            <v>403</v>
          </cell>
          <cell r="I231">
            <v>8158</v>
          </cell>
          <cell r="J231">
            <v>8114</v>
          </cell>
          <cell r="K231">
            <v>11363</v>
          </cell>
          <cell r="L231">
            <v>11382</v>
          </cell>
          <cell r="M231">
            <v>3816</v>
          </cell>
          <cell r="N231">
            <v>3815</v>
          </cell>
        </row>
        <row r="232">
          <cell r="D232">
            <v>21</v>
          </cell>
          <cell r="E232">
            <v>1002</v>
          </cell>
          <cell r="F232">
            <v>976</v>
          </cell>
          <cell r="G232">
            <v>118</v>
          </cell>
          <cell r="H232">
            <v>119</v>
          </cell>
          <cell r="I232">
            <v>978</v>
          </cell>
          <cell r="J232">
            <v>961</v>
          </cell>
          <cell r="K232">
            <v>2545</v>
          </cell>
          <cell r="L232">
            <v>2545</v>
          </cell>
          <cell r="M232">
            <v>795</v>
          </cell>
          <cell r="N232">
            <v>795</v>
          </cell>
        </row>
        <row r="233">
          <cell r="D233">
            <v>22</v>
          </cell>
          <cell r="E233">
            <v>787</v>
          </cell>
          <cell r="F233">
            <v>767</v>
          </cell>
          <cell r="G233">
            <v>105</v>
          </cell>
          <cell r="H233">
            <v>104</v>
          </cell>
          <cell r="I233">
            <v>427</v>
          </cell>
          <cell r="J233">
            <v>413</v>
          </cell>
          <cell r="K233">
            <v>2935</v>
          </cell>
          <cell r="L233">
            <v>2936</v>
          </cell>
          <cell r="M233">
            <v>910</v>
          </cell>
          <cell r="N233">
            <v>910</v>
          </cell>
        </row>
        <row r="234">
          <cell r="D234">
            <v>23</v>
          </cell>
          <cell r="E234">
            <v>2245</v>
          </cell>
          <cell r="F234">
            <v>1842</v>
          </cell>
          <cell r="G234">
            <v>12</v>
          </cell>
          <cell r="H234">
            <v>12</v>
          </cell>
          <cell r="I234">
            <v>335</v>
          </cell>
          <cell r="J234">
            <v>322</v>
          </cell>
          <cell r="K234">
            <v>1216</v>
          </cell>
          <cell r="L234">
            <v>1216</v>
          </cell>
          <cell r="M234">
            <v>394</v>
          </cell>
          <cell r="N234">
            <v>394</v>
          </cell>
        </row>
        <row r="235">
          <cell r="D235">
            <v>24</v>
          </cell>
          <cell r="E235">
            <v>319</v>
          </cell>
          <cell r="F235">
            <v>309</v>
          </cell>
          <cell r="G235">
            <v>63</v>
          </cell>
          <cell r="H235">
            <v>63</v>
          </cell>
          <cell r="I235">
            <v>1566</v>
          </cell>
          <cell r="J235">
            <v>1564</v>
          </cell>
          <cell r="K235">
            <v>5443</v>
          </cell>
          <cell r="L235">
            <v>5438</v>
          </cell>
          <cell r="M235">
            <v>2185</v>
          </cell>
          <cell r="N235">
            <v>2187</v>
          </cell>
        </row>
        <row r="236">
          <cell r="D236">
            <v>25</v>
          </cell>
          <cell r="E236">
            <v>1774</v>
          </cell>
          <cell r="F236">
            <v>1578</v>
          </cell>
          <cell r="G236">
            <v>32</v>
          </cell>
          <cell r="H236">
            <v>28</v>
          </cell>
          <cell r="I236">
            <v>1342</v>
          </cell>
          <cell r="J236">
            <v>1262</v>
          </cell>
          <cell r="K236">
            <v>3991</v>
          </cell>
          <cell r="L236">
            <v>3987</v>
          </cell>
          <cell r="M236">
            <v>1215</v>
          </cell>
          <cell r="N236">
            <v>1215</v>
          </cell>
        </row>
        <row r="237">
          <cell r="D237">
            <v>26</v>
          </cell>
          <cell r="E237">
            <v>554</v>
          </cell>
          <cell r="F237">
            <v>524</v>
          </cell>
          <cell r="G237">
            <v>11</v>
          </cell>
          <cell r="H237">
            <v>9</v>
          </cell>
          <cell r="I237">
            <v>620</v>
          </cell>
          <cell r="J237">
            <v>602</v>
          </cell>
          <cell r="K237">
            <v>315</v>
          </cell>
          <cell r="L237">
            <v>319</v>
          </cell>
          <cell r="M237">
            <v>71</v>
          </cell>
          <cell r="N237">
            <v>71</v>
          </cell>
        </row>
        <row r="238">
          <cell r="D238">
            <v>27</v>
          </cell>
          <cell r="E238">
            <v>1452</v>
          </cell>
          <cell r="F238">
            <v>1377</v>
          </cell>
          <cell r="G238">
            <v>146</v>
          </cell>
          <cell r="H238">
            <v>146</v>
          </cell>
          <cell r="I238">
            <v>417</v>
          </cell>
          <cell r="J238">
            <v>381</v>
          </cell>
          <cell r="K238">
            <v>1398</v>
          </cell>
          <cell r="L238">
            <v>1396</v>
          </cell>
          <cell r="M238">
            <v>653</v>
          </cell>
          <cell r="N238">
            <v>653</v>
          </cell>
        </row>
        <row r="239">
          <cell r="D239" t="str">
            <v>27A</v>
          </cell>
          <cell r="E239">
            <v>829</v>
          </cell>
          <cell r="F239">
            <v>869</v>
          </cell>
          <cell r="G239">
            <v>0</v>
          </cell>
          <cell r="H239">
            <v>0</v>
          </cell>
          <cell r="I239">
            <v>1</v>
          </cell>
          <cell r="J239">
            <v>2</v>
          </cell>
          <cell r="K239">
            <v>0</v>
          </cell>
          <cell r="L239">
            <v>0</v>
          </cell>
          <cell r="M239">
            <v>0</v>
          </cell>
          <cell r="N239">
            <v>0</v>
          </cell>
        </row>
        <row r="240">
          <cell r="D240" t="str">
            <v>27B</v>
          </cell>
          <cell r="E240">
            <v>21</v>
          </cell>
          <cell r="F240">
            <v>52</v>
          </cell>
          <cell r="G240">
            <v>0</v>
          </cell>
          <cell r="H240">
            <v>0</v>
          </cell>
          <cell r="I240">
            <v>0</v>
          </cell>
          <cell r="J240">
            <v>0</v>
          </cell>
          <cell r="K240">
            <v>0</v>
          </cell>
          <cell r="L240">
            <v>0</v>
          </cell>
          <cell r="M240">
            <v>0</v>
          </cell>
          <cell r="N240">
            <v>0</v>
          </cell>
        </row>
        <row r="241">
          <cell r="D241" t="str">
            <v>27C</v>
          </cell>
          <cell r="E241">
            <v>194</v>
          </cell>
          <cell r="F241">
            <v>269</v>
          </cell>
          <cell r="G241">
            <v>0</v>
          </cell>
          <cell r="H241">
            <v>0</v>
          </cell>
          <cell r="I241">
            <v>1</v>
          </cell>
          <cell r="J241">
            <v>1</v>
          </cell>
          <cell r="K241">
            <v>0</v>
          </cell>
          <cell r="L241">
            <v>0</v>
          </cell>
          <cell r="M241">
            <v>0</v>
          </cell>
          <cell r="N241">
            <v>0</v>
          </cell>
        </row>
        <row r="242">
          <cell r="D242" t="str">
            <v>27Z</v>
          </cell>
          <cell r="E242">
            <v>1023</v>
          </cell>
          <cell r="F242">
            <v>853</v>
          </cell>
          <cell r="G242">
            <v>3</v>
          </cell>
          <cell r="H242">
            <v>0</v>
          </cell>
          <cell r="I242">
            <v>41</v>
          </cell>
          <cell r="J242">
            <v>45</v>
          </cell>
          <cell r="K242">
            <v>180</v>
          </cell>
          <cell r="L242">
            <v>179</v>
          </cell>
          <cell r="M242">
            <v>43</v>
          </cell>
          <cell r="N242">
            <v>43</v>
          </cell>
        </row>
        <row r="243">
          <cell r="D243" t="str">
            <v>27ZA</v>
          </cell>
          <cell r="E243">
            <v>1766</v>
          </cell>
          <cell r="F243">
            <v>1458</v>
          </cell>
          <cell r="G243">
            <v>44</v>
          </cell>
          <cell r="H243">
            <v>31</v>
          </cell>
          <cell r="I243">
            <v>171</v>
          </cell>
          <cell r="J243">
            <v>156</v>
          </cell>
          <cell r="K243">
            <v>868</v>
          </cell>
          <cell r="L243">
            <v>864</v>
          </cell>
          <cell r="M243">
            <v>295</v>
          </cell>
          <cell r="N243">
            <v>295</v>
          </cell>
        </row>
        <row r="244">
          <cell r="D244" t="str">
            <v>27ZB</v>
          </cell>
          <cell r="E244">
            <v>268</v>
          </cell>
          <cell r="F244">
            <v>369</v>
          </cell>
          <cell r="G244">
            <v>8</v>
          </cell>
          <cell r="H244">
            <v>14</v>
          </cell>
          <cell r="I244">
            <v>37</v>
          </cell>
          <cell r="J244">
            <v>35</v>
          </cell>
          <cell r="K244">
            <v>177</v>
          </cell>
          <cell r="L244">
            <v>179</v>
          </cell>
          <cell r="M244">
            <v>29</v>
          </cell>
          <cell r="N244">
            <v>29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28">
          <cell r="D228">
            <v>17</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TAB DOC IPN 2001"/>
      <sheetName val="TAB DCENTE CETI 2001"/>
      <sheetName val="TAB DCENTE CONALEP 2001"/>
      <sheetName val="TAB DOC COFAA 2001"/>
      <sheetName val="TAB CIEA TEC Y  ESP 2001"/>
      <sheetName val="TAB DCENTE CIEA 2001"/>
      <sheetName val="TAB DCENTE CONACYT 2001"/>
      <sheetName val="DIRECTIVO"/>
      <sheetName val="MATRIZ DIRECTIVO"/>
      <sheetName val="RESUMEN"/>
      <sheetName val="FORMATO DEL PROC. DE PLANTILLAS"/>
      <sheetName val="IPN"/>
      <sheetName val="POI"/>
      <sheetName val="COFAA"/>
      <sheetName val="CINVESTAV"/>
      <sheetName val="CONALEP"/>
      <sheetName val="CETI"/>
      <sheetName val="INAOE"/>
      <sheetName val="CIDESI"/>
      <sheetName val="INDA"/>
      <sheetName val="Ac02acV2"/>
      <sheetName val="PRUEBA AC02"/>
      <sheetName val="POR UNIDAD"/>
      <sheetName val="AC03ACC"/>
      <sheetName val="TABULADOR"/>
      <sheetName val="MOVIMIENTOS"/>
      <sheetName val="PLANTILLA 99"/>
      <sheetName val="SPS Y MM"/>
      <sheetName val="ADMVO"/>
      <sheetName val="MEDICA"/>
      <sheetName val="RESIDENTES"/>
      <sheetName val="INVESTIGADORES"/>
      <sheetName val="RESUMEN 01"/>
      <sheetName val="RESUMEN MENSUAL"/>
      <sheetName val="SUELDOS"/>
      <sheetName val="SUELDOS DOC"/>
      <sheetName val="TAB ATM IPN 2003"/>
      <sheetName val="TAB IPN CONFIANZA 2003"/>
      <sheetName val="TAB IPN INVEST"/>
      <sheetName val="TAB  ATM POI  2003"/>
      <sheetName val="TAB ATM COFAA 2003"/>
      <sheetName val="TAB ATM CIEA 2003"/>
      <sheetName val="TAB ATM CONALEP 2003"/>
      <sheetName val="TAB ATM CETI 2003 "/>
      <sheetName val="TAB ATM CETI CONFIANZA 2003"/>
      <sheetName val="TAB DOC IPN 2003"/>
      <sheetName val="TAB DIRECTIVO IPN 2003"/>
      <sheetName val="TAB DOC COFAA 2003"/>
      <sheetName val="TAB DCENTE CIEA 2003"/>
      <sheetName val="TAB CIEA TEC Y  ESP 2003"/>
      <sheetName val="TAB DCENTE CONALEP 2003"/>
      <sheetName val="TAB DCENTE CETI 2002"/>
      <sheetName val="TAB DCENTE CONACYT 2003"/>
      <sheetName val="COSTO IPN  ATM 2003 "/>
      <sheetName val="COSTO POI 2003 ATM"/>
      <sheetName val="COSTO COFAA ATM 2003"/>
      <sheetName val="COSTO ATM CIEA 2003"/>
      <sheetName val="COSTO CONALEP ATM 2003"/>
      <sheetName val="COSTO CETI ATM 2003"/>
      <sheetName val="COSTO CIDESI ATM 2003"/>
      <sheetName val="COSTO ATM INAOE 2003"/>
      <sheetName val="COSTO DOC IPN 2003"/>
      <sheetName val="COSTO DIRECTIVO IPN 2003"/>
      <sheetName val="COSTO DCNTE COFAA 2003"/>
      <sheetName val="COSTO DCNTE CIEA 2003"/>
      <sheetName val="COSTO TEC. Y  ESP CIEA 2003"/>
      <sheetName val="COSTO DOC CONALEP 2003"/>
      <sheetName val="COSTO DCNTE CETI 2003"/>
      <sheetName val="COSTO DCNTE CIDESI 2003"/>
      <sheetName val="COSTO DCNTE INAOE 2003"/>
      <sheetName val="COSTO DCNTE CONACyT  &quot;A&quot;"/>
      <sheetName val="COSTO DCNTE CONACyT  &quot;B&quot;"/>
      <sheetName val="TABULADOR ADMVO"/>
      <sheetName val="FUENTE MED"/>
      <sheetName val="PLANC99 PERIODO"/>
      <sheetName val="planew99 prueba "/>
      <sheetName val="COSTO CIJ SEP"/>
      <sheetName val="COSTO CIJ DIC"/>
      <sheetName val="PLANC VER 4"/>
      <sheetName val="TAB DESCON"/>
      <sheetName val="Costo"/>
      <sheetName val="IPNATM01"/>
      <sheetName val="IPNCZA"/>
      <sheetName val="Hoja1 (2)"/>
      <sheetName val="IPNDOC1;2 T-3;4 T"/>
      <sheetName val="Hoja1 (3)"/>
      <sheetName val="IPNDOC T C HRS"/>
      <sheetName val="Hoja1 (4)"/>
      <sheetName val="TABULADOR ÚNICO IPN"/>
      <sheetName val="planew99"/>
      <sheetName val="planew99 (2)"/>
      <sheetName val="cij"/>
      <sheetName val="planew99 (3)"/>
      <sheetName val="planew99 REVISADAS"/>
      <sheetName val="COSTO PRIMER PAQUETE"/>
      <sheetName val="planew99 PROY CAM VIG"/>
      <sheetName val="TABULADOR (2)"/>
      <sheetName val="TAB ATM CETI 2002 "/>
      <sheetName val="Espacio fisico"/>
      <sheetName val="sectores sociales"/>
      <sheetName val="problemas nacionales"/>
    </sheetNames>
    <sheetDataSet>
      <sheetData sheetId="0">
        <row r="11">
          <cell r="B11" t="str">
            <v>JC1</v>
          </cell>
          <cell r="C11" t="str">
            <v>DIRECTOR GENERAL</v>
          </cell>
          <cell r="D11" t="str">
            <v>JC1</v>
          </cell>
          <cell r="E11">
            <v>25454.98</v>
          </cell>
          <cell r="F11">
            <v>167129.38</v>
          </cell>
          <cell r="G11">
            <v>12972.91</v>
          </cell>
          <cell r="H11">
            <v>25913.149999999998</v>
          </cell>
          <cell r="I11">
            <v>170137.7</v>
          </cell>
          <cell r="K11">
            <v>25913.16964</v>
          </cell>
          <cell r="L11">
            <v>170137.70884000001</v>
          </cell>
        </row>
        <row r="12">
          <cell r="B12" t="str">
            <v>LB2</v>
          </cell>
          <cell r="C12" t="str">
            <v>SECRETARIO</v>
          </cell>
          <cell r="D12" t="str">
            <v>LB2</v>
          </cell>
          <cell r="E12">
            <v>19328.43</v>
          </cell>
          <cell r="F12">
            <v>92251.24</v>
          </cell>
          <cell r="G12">
            <v>18476.990000000002</v>
          </cell>
          <cell r="H12">
            <v>19676.349999999999</v>
          </cell>
          <cell r="I12">
            <v>93911.75</v>
          </cell>
          <cell r="K12">
            <v>19676.34174</v>
          </cell>
          <cell r="L12">
            <v>93911.762320000009</v>
          </cell>
        </row>
        <row r="13">
          <cell r="B13" t="str">
            <v>LC1</v>
          </cell>
          <cell r="C13" t="str">
            <v>ABOGADO GENERAL</v>
          </cell>
          <cell r="D13" t="str">
            <v>LC1</v>
          </cell>
          <cell r="E13">
            <v>19328.43</v>
          </cell>
          <cell r="F13">
            <v>92251.24</v>
          </cell>
          <cell r="G13">
            <v>2792.23</v>
          </cell>
          <cell r="H13">
            <v>19676.349999999999</v>
          </cell>
          <cell r="I13">
            <v>93911.75</v>
          </cell>
          <cell r="K13">
            <v>19676.34174</v>
          </cell>
          <cell r="L13">
            <v>93911.762320000009</v>
          </cell>
        </row>
        <row r="14">
          <cell r="B14" t="str">
            <v>LC2</v>
          </cell>
          <cell r="C14" t="str">
            <v>SECRETARIO</v>
          </cell>
          <cell r="D14" t="str">
            <v>LC2</v>
          </cell>
          <cell r="E14">
            <v>19328.43</v>
          </cell>
          <cell r="F14">
            <v>108988.19</v>
          </cell>
          <cell r="H14">
            <v>19676.349999999999</v>
          </cell>
          <cell r="I14">
            <v>110950</v>
          </cell>
          <cell r="K14">
            <v>19676.34174</v>
          </cell>
          <cell r="L14">
            <v>110949.97742000001</v>
          </cell>
        </row>
        <row r="15">
          <cell r="B15" t="str">
            <v>1LC2</v>
          </cell>
          <cell r="G15">
            <v>7948.77</v>
          </cell>
        </row>
        <row r="16">
          <cell r="B16" t="str">
            <v>2LC2</v>
          </cell>
          <cell r="G16">
            <v>9783.0400000000009</v>
          </cell>
        </row>
        <row r="17">
          <cell r="B17" t="str">
            <v>3LC2</v>
          </cell>
          <cell r="G17">
            <v>11524.24</v>
          </cell>
        </row>
        <row r="18">
          <cell r="B18" t="str">
            <v>MA1</v>
          </cell>
          <cell r="C18" t="str">
            <v>DIRECTOR DE ESCUELA SUPERIOR "A"</v>
          </cell>
          <cell r="D18" t="str">
            <v>MA1</v>
          </cell>
          <cell r="E18">
            <v>10853.72</v>
          </cell>
          <cell r="F18">
            <v>36271.71</v>
          </cell>
          <cell r="G18">
            <v>17445.39</v>
          </cell>
          <cell r="H18">
            <v>11049.1</v>
          </cell>
          <cell r="I18">
            <v>36924.6</v>
          </cell>
          <cell r="K18">
            <v>11049.086959999999</v>
          </cell>
          <cell r="L18">
            <v>36924.600780000001</v>
          </cell>
        </row>
        <row r="19">
          <cell r="B19" t="str">
            <v>MA2</v>
          </cell>
          <cell r="C19" t="str">
            <v>COORD. DE ASESORES DE DIR. GRAL.</v>
          </cell>
          <cell r="D19" t="str">
            <v>MA2</v>
          </cell>
          <cell r="E19">
            <v>12249.51</v>
          </cell>
          <cell r="F19">
            <v>42887.24</v>
          </cell>
          <cell r="H19">
            <v>12470</v>
          </cell>
          <cell r="I19">
            <v>43659.199999999997</v>
          </cell>
          <cell r="K19">
            <v>12470.001180000001</v>
          </cell>
          <cell r="L19">
            <v>43659.22</v>
          </cell>
        </row>
        <row r="20">
          <cell r="B20" t="str">
            <v>MC1</v>
          </cell>
          <cell r="C20" t="str">
            <v>DIRECTOR DE ÁREA</v>
          </cell>
          <cell r="D20" t="str">
            <v>MC1</v>
          </cell>
          <cell r="E20">
            <v>15400.62</v>
          </cell>
          <cell r="F20">
            <v>49109.38</v>
          </cell>
          <cell r="H20">
            <v>15677.849999999999</v>
          </cell>
          <cell r="I20">
            <v>49993.350000000006</v>
          </cell>
          <cell r="K20">
            <v>15677.831160000002</v>
          </cell>
          <cell r="L20">
            <v>49993.348839999999</v>
          </cell>
        </row>
        <row r="21">
          <cell r="B21" t="str">
            <v>1MC1</v>
          </cell>
          <cell r="G21">
            <v>3337.76</v>
          </cell>
        </row>
        <row r="22">
          <cell r="B22" t="str">
            <v>2MC1</v>
          </cell>
          <cell r="G22">
            <v>24399.15</v>
          </cell>
        </row>
        <row r="23">
          <cell r="B23" t="str">
            <v>MC3</v>
          </cell>
          <cell r="C23" t="str">
            <v>DIRECTOR DE ÁREA</v>
          </cell>
          <cell r="D23" t="str">
            <v>MC3</v>
          </cell>
          <cell r="E23">
            <v>15400.62</v>
          </cell>
          <cell r="F23">
            <v>78267.899999999994</v>
          </cell>
          <cell r="H23">
            <v>15677.849999999999</v>
          </cell>
          <cell r="I23">
            <v>79676.75</v>
          </cell>
          <cell r="K23">
            <v>15677.831160000002</v>
          </cell>
          <cell r="L23">
            <v>79676.73</v>
          </cell>
        </row>
        <row r="24">
          <cell r="B24" t="str">
            <v>1MC3</v>
          </cell>
          <cell r="G24">
            <v>1517.08</v>
          </cell>
        </row>
        <row r="25">
          <cell r="B25" t="str">
            <v>2MC3</v>
          </cell>
          <cell r="G25">
            <v>1862.26</v>
          </cell>
        </row>
        <row r="26">
          <cell r="B26" t="str">
            <v>3MC3</v>
          </cell>
          <cell r="G26">
            <v>2216.5500000000002</v>
          </cell>
        </row>
        <row r="27">
          <cell r="B27" t="str">
            <v>4MC3</v>
          </cell>
          <cell r="G27">
            <v>2311.39</v>
          </cell>
        </row>
        <row r="28">
          <cell r="B28" t="str">
            <v>5MC3</v>
          </cell>
          <cell r="G28">
            <v>2495.92</v>
          </cell>
        </row>
        <row r="29">
          <cell r="B29" t="str">
            <v>6MC3</v>
          </cell>
          <cell r="G29">
            <v>4175.29</v>
          </cell>
        </row>
        <row r="30">
          <cell r="B30" t="str">
            <v>7MC3</v>
          </cell>
          <cell r="G30">
            <v>6490.13</v>
          </cell>
        </row>
        <row r="31">
          <cell r="B31" t="str">
            <v>8MC3</v>
          </cell>
          <cell r="G31">
            <v>7219.47</v>
          </cell>
        </row>
        <row r="32">
          <cell r="B32" t="str">
            <v>9MC3</v>
          </cell>
          <cell r="G32">
            <v>8421.7999999999993</v>
          </cell>
        </row>
        <row r="33">
          <cell r="B33" t="str">
            <v>10MC3</v>
          </cell>
          <cell r="G33">
            <v>8730.26</v>
          </cell>
        </row>
        <row r="34">
          <cell r="B34" t="str">
            <v>11MC3</v>
          </cell>
          <cell r="G34">
            <v>9230.84</v>
          </cell>
        </row>
        <row r="35">
          <cell r="B35" t="str">
            <v>12MC3</v>
          </cell>
          <cell r="G35">
            <v>11074.07</v>
          </cell>
        </row>
        <row r="36">
          <cell r="B36" t="str">
            <v>13MC3</v>
          </cell>
          <cell r="G36">
            <v>11669.12</v>
          </cell>
        </row>
        <row r="37">
          <cell r="B37" t="str">
            <v>14MC3</v>
          </cell>
          <cell r="G37">
            <v>12497.23</v>
          </cell>
        </row>
        <row r="38">
          <cell r="B38" t="str">
            <v>15MC3</v>
          </cell>
          <cell r="G38">
            <v>13358.7</v>
          </cell>
        </row>
        <row r="39">
          <cell r="B39" t="str">
            <v>16MC3</v>
          </cell>
          <cell r="G39">
            <v>15288.78</v>
          </cell>
        </row>
        <row r="40">
          <cell r="B40" t="str">
            <v>NB2</v>
          </cell>
          <cell r="C40" t="str">
            <v>JEFE DE DIVISIÓN "B"</v>
          </cell>
          <cell r="D40" t="str">
            <v>NB2</v>
          </cell>
          <cell r="E40">
            <v>8206.6</v>
          </cell>
          <cell r="F40">
            <v>24737.47</v>
          </cell>
          <cell r="H40">
            <v>8354.2999999999993</v>
          </cell>
          <cell r="I40">
            <v>25182.75</v>
          </cell>
          <cell r="K40">
            <v>8354.3188000000009</v>
          </cell>
          <cell r="L40">
            <v>25182.744460000002</v>
          </cell>
        </row>
        <row r="41">
          <cell r="B41" t="str">
            <v>1NB2</v>
          </cell>
          <cell r="G41">
            <v>1075.32</v>
          </cell>
        </row>
        <row r="42">
          <cell r="B42" t="str">
            <v>2NB2</v>
          </cell>
          <cell r="G42">
            <v>6848.82</v>
          </cell>
        </row>
        <row r="43">
          <cell r="B43" t="str">
            <v>3NB2</v>
          </cell>
          <cell r="G43">
            <v>8826.7000000000007</v>
          </cell>
        </row>
        <row r="44">
          <cell r="B44" t="str">
            <v>4NB2</v>
          </cell>
          <cell r="G44">
            <v>10824.53</v>
          </cell>
        </row>
        <row r="45">
          <cell r="B45" t="str">
            <v>5NB2</v>
          </cell>
          <cell r="G45">
            <v>16022.61</v>
          </cell>
        </row>
        <row r="46">
          <cell r="B46" t="str">
            <v>NB2-1</v>
          </cell>
          <cell r="C46" t="str">
            <v>JEFE DE DIVISÓN "A"</v>
          </cell>
          <cell r="D46" t="str">
            <v>NB2</v>
          </cell>
          <cell r="E46">
            <v>7301.88</v>
          </cell>
          <cell r="F46">
            <v>25642.19</v>
          </cell>
          <cell r="G46">
            <v>17410.849999999999</v>
          </cell>
          <cell r="H46">
            <v>7433.3</v>
          </cell>
          <cell r="I46">
            <v>26103.75</v>
          </cell>
          <cell r="K46">
            <v>7433.3138399999998</v>
          </cell>
          <cell r="L46">
            <v>26103.74942</v>
          </cell>
        </row>
        <row r="47">
          <cell r="B47" t="str">
            <v>NB2-2</v>
          </cell>
          <cell r="C47" t="str">
            <v>SRIO. PARTICULAR DE DIR. GRAL.</v>
          </cell>
          <cell r="D47" t="str">
            <v>NB2</v>
          </cell>
          <cell r="E47">
            <v>7902.11</v>
          </cell>
          <cell r="F47">
            <v>25041.919999999998</v>
          </cell>
          <cell r="G47">
            <v>2934.18</v>
          </cell>
          <cell r="H47">
            <v>8044.35</v>
          </cell>
          <cell r="I47">
            <v>25492.7</v>
          </cell>
          <cell r="K47">
            <v>8044.3479799999996</v>
          </cell>
          <cell r="L47">
            <v>25492.71</v>
          </cell>
        </row>
        <row r="48">
          <cell r="B48" t="str">
            <v>NB2-3</v>
          </cell>
          <cell r="C48" t="str">
            <v>SUBDIRECTOR DE CECYT "C"</v>
          </cell>
          <cell r="D48" t="str">
            <v>NB2</v>
          </cell>
          <cell r="E48">
            <v>9403.4500000000007</v>
          </cell>
          <cell r="F48">
            <v>23540.62</v>
          </cell>
          <cell r="H48">
            <v>9572.7000000000007</v>
          </cell>
          <cell r="I48">
            <v>23964.35</v>
          </cell>
          <cell r="K48">
            <v>9572.7121000000006</v>
          </cell>
          <cell r="L48">
            <v>23964.351159999998</v>
          </cell>
        </row>
        <row r="49">
          <cell r="B49" t="str">
            <v>NC1</v>
          </cell>
          <cell r="C49" t="str">
            <v>JEFE DE DIVISIÓN "C"</v>
          </cell>
          <cell r="D49" t="str">
            <v>NC1</v>
          </cell>
          <cell r="E49">
            <v>9587.36</v>
          </cell>
          <cell r="F49">
            <v>23356.71</v>
          </cell>
          <cell r="H49">
            <v>9759.9499999999989</v>
          </cell>
          <cell r="I49">
            <v>23777.149999999998</v>
          </cell>
          <cell r="K49">
            <v>9759.9324800000013</v>
          </cell>
          <cell r="L49">
            <v>23777.13078</v>
          </cell>
        </row>
        <row r="50">
          <cell r="B50" t="str">
            <v>1NC1</v>
          </cell>
          <cell r="G50">
            <v>604.16999999999996</v>
          </cell>
        </row>
        <row r="51">
          <cell r="B51" t="str">
            <v>2NC1</v>
          </cell>
          <cell r="G51">
            <v>2389.77</v>
          </cell>
        </row>
        <row r="52">
          <cell r="B52" t="str">
            <v>3NC1</v>
          </cell>
          <cell r="G52">
            <v>7548.45</v>
          </cell>
        </row>
        <row r="53">
          <cell r="B53" t="str">
            <v>4NC1</v>
          </cell>
          <cell r="G53">
            <v>7789.73</v>
          </cell>
        </row>
        <row r="54">
          <cell r="B54" t="str">
            <v>5NC1</v>
          </cell>
          <cell r="G54">
            <v>9219.89</v>
          </cell>
        </row>
        <row r="55">
          <cell r="B55" t="str">
            <v>6NC1</v>
          </cell>
          <cell r="G55">
            <v>10956.1</v>
          </cell>
        </row>
        <row r="56">
          <cell r="B56" t="str">
            <v>7NC1</v>
          </cell>
          <cell r="G56">
            <v>15870.55</v>
          </cell>
        </row>
        <row r="57">
          <cell r="B57" t="str">
            <v>8NC1</v>
          </cell>
          <cell r="G57">
            <v>16195.56</v>
          </cell>
        </row>
        <row r="58">
          <cell r="B58" t="str">
            <v>9NC1</v>
          </cell>
          <cell r="G58">
            <v>18887.64</v>
          </cell>
        </row>
        <row r="59">
          <cell r="B59" t="str">
            <v>10NC1</v>
          </cell>
          <cell r="G59">
            <v>23075.48</v>
          </cell>
        </row>
        <row r="60">
          <cell r="B60" t="str">
            <v>NC2</v>
          </cell>
          <cell r="C60" t="str">
            <v>JEFE DE DIVISIÓN "C"</v>
          </cell>
          <cell r="D60" t="str">
            <v>NC2</v>
          </cell>
          <cell r="E60">
            <v>9587.36</v>
          </cell>
          <cell r="F60">
            <v>29616.080000000002</v>
          </cell>
          <cell r="H60">
            <v>9759.9499999999989</v>
          </cell>
          <cell r="I60">
            <v>30149.199999999997</v>
          </cell>
          <cell r="K60">
            <v>9759.9324800000013</v>
          </cell>
          <cell r="L60">
            <v>30149.18</v>
          </cell>
        </row>
        <row r="61">
          <cell r="B61" t="str">
            <v>1NC2</v>
          </cell>
          <cell r="G61">
            <v>275.64</v>
          </cell>
        </row>
        <row r="62">
          <cell r="B62" t="str">
            <v>2NC2</v>
          </cell>
          <cell r="G62">
            <v>526.35</v>
          </cell>
        </row>
        <row r="63">
          <cell r="B63" t="str">
            <v>3NC2</v>
          </cell>
          <cell r="G63">
            <v>528.88</v>
          </cell>
        </row>
        <row r="64">
          <cell r="B64" t="str">
            <v>4NC2</v>
          </cell>
          <cell r="G64">
            <v>1055.1099999999999</v>
          </cell>
        </row>
        <row r="65">
          <cell r="B65" t="str">
            <v>5NC2</v>
          </cell>
          <cell r="G65">
            <v>1567.95</v>
          </cell>
        </row>
        <row r="66">
          <cell r="B66" t="str">
            <v>6NC2</v>
          </cell>
          <cell r="G66">
            <v>1867.52</v>
          </cell>
        </row>
        <row r="67">
          <cell r="B67" t="str">
            <v>7NC2</v>
          </cell>
          <cell r="G67">
            <v>2500.7800000000002</v>
          </cell>
        </row>
        <row r="68">
          <cell r="B68" t="str">
            <v>8NC2</v>
          </cell>
          <cell r="G68">
            <v>3019.26</v>
          </cell>
        </row>
        <row r="69">
          <cell r="B69" t="str">
            <v>9NC2</v>
          </cell>
          <cell r="G69">
            <v>3895.88</v>
          </cell>
        </row>
        <row r="70">
          <cell r="B70" t="str">
            <v>10NC2</v>
          </cell>
          <cell r="G70">
            <v>5488.87</v>
          </cell>
        </row>
        <row r="71">
          <cell r="B71" t="str">
            <v>11NC2</v>
          </cell>
          <cell r="G71">
            <v>5504.76</v>
          </cell>
        </row>
        <row r="72">
          <cell r="B72" t="str">
            <v>12NC2</v>
          </cell>
          <cell r="G72">
            <v>5506.46</v>
          </cell>
        </row>
        <row r="73">
          <cell r="B73" t="str">
            <v>13NC2</v>
          </cell>
          <cell r="G73">
            <v>6175.76</v>
          </cell>
        </row>
        <row r="74">
          <cell r="B74" t="str">
            <v>14NC2</v>
          </cell>
          <cell r="G74">
            <v>6407.86</v>
          </cell>
        </row>
        <row r="75">
          <cell r="B75" t="str">
            <v>15NC2</v>
          </cell>
          <cell r="G75">
            <v>7750.91</v>
          </cell>
        </row>
        <row r="76">
          <cell r="B76" t="str">
            <v>16NC2</v>
          </cell>
          <cell r="G76">
            <v>7799.33</v>
          </cell>
        </row>
        <row r="77">
          <cell r="B77" t="str">
            <v>17NC2</v>
          </cell>
          <cell r="G77">
            <v>7912.29</v>
          </cell>
        </row>
        <row r="78">
          <cell r="B78" t="str">
            <v>18NC2</v>
          </cell>
          <cell r="G78">
            <v>7959.96</v>
          </cell>
        </row>
        <row r="79">
          <cell r="B79" t="str">
            <v>19NC2</v>
          </cell>
          <cell r="G79">
            <v>8058</v>
          </cell>
        </row>
        <row r="80">
          <cell r="B80" t="str">
            <v>20NC2</v>
          </cell>
          <cell r="G80">
            <v>8225.41</v>
          </cell>
        </row>
        <row r="81">
          <cell r="B81" t="str">
            <v>21NC2</v>
          </cell>
          <cell r="G81">
            <v>8476.2000000000007</v>
          </cell>
        </row>
        <row r="82">
          <cell r="B82" t="str">
            <v>22NC2</v>
          </cell>
          <cell r="G82">
            <v>9033.82</v>
          </cell>
        </row>
        <row r="83">
          <cell r="B83" t="str">
            <v>23NC2</v>
          </cell>
          <cell r="G83">
            <v>9127.23</v>
          </cell>
        </row>
        <row r="84">
          <cell r="B84" t="str">
            <v>24NC2</v>
          </cell>
          <cell r="G84">
            <v>9552.5499999999993</v>
          </cell>
        </row>
        <row r="85">
          <cell r="B85" t="str">
            <v>25NC2</v>
          </cell>
          <cell r="G85">
            <v>9851.9500000000007</v>
          </cell>
        </row>
        <row r="86">
          <cell r="B86" t="str">
            <v>26NC2</v>
          </cell>
          <cell r="G86">
            <v>10787.36</v>
          </cell>
        </row>
        <row r="87">
          <cell r="B87" t="str">
            <v>27NC2</v>
          </cell>
          <cell r="G87">
            <v>12546.33</v>
          </cell>
        </row>
        <row r="88">
          <cell r="B88" t="str">
            <v>28NC2</v>
          </cell>
          <cell r="G88">
            <v>12895.93</v>
          </cell>
        </row>
        <row r="89">
          <cell r="B89" t="str">
            <v>29NC2</v>
          </cell>
          <cell r="G89">
            <v>14391.85</v>
          </cell>
        </row>
        <row r="90">
          <cell r="B90" t="str">
            <v>30NC2</v>
          </cell>
          <cell r="G90">
            <v>14841.16</v>
          </cell>
        </row>
        <row r="91">
          <cell r="B91" t="str">
            <v>31NC2</v>
          </cell>
          <cell r="G91">
            <v>16224.3</v>
          </cell>
        </row>
        <row r="92">
          <cell r="B92" t="str">
            <v>32NC2</v>
          </cell>
          <cell r="G92">
            <v>16240.55</v>
          </cell>
        </row>
        <row r="93">
          <cell r="B93" t="str">
            <v>33NC2</v>
          </cell>
          <cell r="G93">
            <v>16474.71</v>
          </cell>
        </row>
        <row r="94">
          <cell r="B94" t="str">
            <v>34NC2</v>
          </cell>
          <cell r="G94">
            <v>17069.11</v>
          </cell>
        </row>
        <row r="95">
          <cell r="B95" t="str">
            <v>35NC2</v>
          </cell>
          <cell r="G95">
            <v>17400.57</v>
          </cell>
        </row>
        <row r="96">
          <cell r="B96" t="str">
            <v>36NC2</v>
          </cell>
          <cell r="G96">
            <v>17722.61</v>
          </cell>
        </row>
        <row r="97">
          <cell r="B97" t="str">
            <v>37NC2</v>
          </cell>
          <cell r="G97">
            <v>17717.439999999999</v>
          </cell>
        </row>
        <row r="98">
          <cell r="B98" t="str">
            <v>38NC2</v>
          </cell>
          <cell r="G98">
            <v>18449.32</v>
          </cell>
        </row>
        <row r="99">
          <cell r="B99" t="str">
            <v>39NC2</v>
          </cell>
          <cell r="G99">
            <v>18761.41</v>
          </cell>
        </row>
        <row r="100">
          <cell r="B100" t="str">
            <v>40NC2</v>
          </cell>
          <cell r="G100">
            <v>19723.62</v>
          </cell>
        </row>
        <row r="101">
          <cell r="B101" t="str">
            <v>41NC2</v>
          </cell>
          <cell r="G101">
            <v>20656.59</v>
          </cell>
        </row>
        <row r="102">
          <cell r="B102" t="str">
            <v>42NC2</v>
          </cell>
          <cell r="G102">
            <v>20659.29</v>
          </cell>
        </row>
        <row r="103">
          <cell r="B103" t="str">
            <v>43NC2</v>
          </cell>
          <cell r="G103">
            <v>22144.85</v>
          </cell>
        </row>
        <row r="104">
          <cell r="B104" t="str">
            <v>44NC2</v>
          </cell>
          <cell r="G104">
            <v>22919.13</v>
          </cell>
        </row>
        <row r="105">
          <cell r="B105" t="str">
            <v>45NC2</v>
          </cell>
          <cell r="G105">
            <v>23418.16</v>
          </cell>
        </row>
        <row r="106">
          <cell r="B106" t="str">
            <v>46NC2</v>
          </cell>
          <cell r="G106">
            <v>23497.42</v>
          </cell>
        </row>
        <row r="107">
          <cell r="B107" t="str">
            <v>47NC2</v>
          </cell>
          <cell r="G107">
            <v>25030.51</v>
          </cell>
        </row>
        <row r="108">
          <cell r="B108" t="str">
            <v>NC3</v>
          </cell>
          <cell r="C108" t="str">
            <v>DIRECTOR DE CECYT "C"</v>
          </cell>
          <cell r="D108" t="str">
            <v>NC3</v>
          </cell>
          <cell r="E108">
            <v>11653.43</v>
          </cell>
          <cell r="F108">
            <v>35390.699999999997</v>
          </cell>
          <cell r="H108">
            <v>11863.2</v>
          </cell>
          <cell r="I108">
            <v>36027.75</v>
          </cell>
          <cell r="K108">
            <v>11863.19174</v>
          </cell>
          <cell r="L108">
            <v>36027.74</v>
          </cell>
        </row>
        <row r="109">
          <cell r="B109" t="str">
            <v>1NC3</v>
          </cell>
          <cell r="G109">
            <v>2568.88</v>
          </cell>
        </row>
        <row r="110">
          <cell r="B110" t="str">
            <v>2NC3</v>
          </cell>
          <cell r="G110">
            <v>7082.73</v>
          </cell>
        </row>
        <row r="111">
          <cell r="B111" t="str">
            <v>3NC3</v>
          </cell>
          <cell r="G111">
            <v>11338.39</v>
          </cell>
        </row>
        <row r="112">
          <cell r="B112" t="str">
            <v>PA1</v>
          </cell>
          <cell r="C112" t="str">
            <v>DIRECTOR DE CENTRO DE DESARROLLO INFANTIL</v>
          </cell>
          <cell r="D112" t="str">
            <v>PA1</v>
          </cell>
          <cell r="E112">
            <v>4141.26</v>
          </cell>
          <cell r="F112">
            <v>9494.24</v>
          </cell>
          <cell r="G112">
            <v>708.98</v>
          </cell>
          <cell r="H112">
            <v>4215.8</v>
          </cell>
          <cell r="I112">
            <v>9665.15</v>
          </cell>
          <cell r="K112">
            <v>4215.8026800000007</v>
          </cell>
          <cell r="L112">
            <v>9665.1363199999996</v>
          </cell>
        </row>
        <row r="113">
          <cell r="B113" t="str">
            <v>1OA1</v>
          </cell>
          <cell r="G113">
            <v>8121.49</v>
          </cell>
        </row>
        <row r="114">
          <cell r="B114" t="str">
            <v>2OA1</v>
          </cell>
          <cell r="G114">
            <v>10871.25</v>
          </cell>
        </row>
        <row r="115">
          <cell r="B115" t="str">
            <v>3OA1</v>
          </cell>
          <cell r="G115">
            <v>13758.3</v>
          </cell>
        </row>
        <row r="116">
          <cell r="B116" t="str">
            <v>4OA1</v>
          </cell>
          <cell r="G116">
            <v>16874.77</v>
          </cell>
        </row>
        <row r="117">
          <cell r="B117" t="str">
            <v>PA2</v>
          </cell>
          <cell r="C117" t="str">
            <v>DIRECTOR DE CENTRO DE ATENCIÓN A ESTUDIANTES</v>
          </cell>
          <cell r="D117" t="str">
            <v>PA2</v>
          </cell>
          <cell r="E117">
            <v>4373.05</v>
          </cell>
          <cell r="F117">
            <v>10112.950000000001</v>
          </cell>
          <cell r="G117">
            <v>2001.33</v>
          </cell>
          <cell r="H117">
            <v>4451.75</v>
          </cell>
          <cell r="I117">
            <v>10295</v>
          </cell>
          <cell r="K117">
            <v>4451.7649000000001</v>
          </cell>
          <cell r="L117">
            <v>10294.99</v>
          </cell>
        </row>
        <row r="118">
          <cell r="B118" t="str">
            <v>1OA1-1</v>
          </cell>
          <cell r="G118">
            <v>2705.94</v>
          </cell>
        </row>
        <row r="119">
          <cell r="B119" t="str">
            <v>2OA1-1</v>
          </cell>
          <cell r="G119">
            <v>4853.32</v>
          </cell>
        </row>
        <row r="120">
          <cell r="B120" t="str">
            <v>3OA1-1</v>
          </cell>
          <cell r="G120">
            <v>5526.14</v>
          </cell>
        </row>
        <row r="121">
          <cell r="B121" t="str">
            <v>4OA1-1</v>
          </cell>
          <cell r="G121">
            <v>6441.61</v>
          </cell>
        </row>
        <row r="122">
          <cell r="B122" t="str">
            <v>5OA1-1</v>
          </cell>
          <cell r="G122">
            <v>7654.87</v>
          </cell>
        </row>
        <row r="123">
          <cell r="B123" t="str">
            <v>6OA1-1</v>
          </cell>
          <cell r="G123">
            <v>8577.9500000000007</v>
          </cell>
        </row>
        <row r="124">
          <cell r="B124" t="str">
            <v>7OA1-1</v>
          </cell>
          <cell r="G124">
            <v>9827.39</v>
          </cell>
        </row>
        <row r="125">
          <cell r="B125" t="str">
            <v>OA1-2</v>
          </cell>
          <cell r="C125" t="str">
            <v>JEFE DE DEPTO. DE DIR. DE ÁREA "B"</v>
          </cell>
          <cell r="D125" t="str">
            <v>OA1</v>
          </cell>
          <cell r="E125">
            <v>4417.41</v>
          </cell>
          <cell r="F125">
            <v>12327.43</v>
          </cell>
          <cell r="H125">
            <v>4496.8999999999996</v>
          </cell>
          <cell r="I125">
            <v>12549.349999999999</v>
          </cell>
          <cell r="K125">
            <v>4496.9233800000002</v>
          </cell>
          <cell r="L125">
            <v>12549.33</v>
          </cell>
        </row>
        <row r="126">
          <cell r="B126" t="str">
            <v>1OA1-2</v>
          </cell>
          <cell r="G126">
            <v>4924.87</v>
          </cell>
        </row>
        <row r="127">
          <cell r="B127" t="str">
            <v>2OA1-2</v>
          </cell>
          <cell r="G127">
            <v>9259.8799999999992</v>
          </cell>
        </row>
        <row r="128">
          <cell r="B128" t="str">
            <v>3OA1-2</v>
          </cell>
          <cell r="G128">
            <v>11430.11</v>
          </cell>
        </row>
        <row r="129">
          <cell r="B129" t="str">
            <v>4OA1-2</v>
          </cell>
          <cell r="G129">
            <v>21423.22</v>
          </cell>
        </row>
        <row r="130">
          <cell r="B130" t="str">
            <v>5OA1-2</v>
          </cell>
          <cell r="G130">
            <v>24317.99</v>
          </cell>
        </row>
        <row r="131">
          <cell r="B131" t="str">
            <v>6OA1-2</v>
          </cell>
          <cell r="G131">
            <v>25797.37</v>
          </cell>
        </row>
        <row r="132">
          <cell r="B132" t="str">
            <v>1PA2</v>
          </cell>
          <cell r="C132" t="str">
            <v>JEFE DE DEPTO. DE DIR. DE ÁREA "A"</v>
          </cell>
          <cell r="D132" t="str">
            <v>PA2</v>
          </cell>
          <cell r="E132">
            <v>3641.6</v>
          </cell>
          <cell r="F132">
            <v>10844.4</v>
          </cell>
          <cell r="H132">
            <v>3707.15</v>
          </cell>
          <cell r="I132">
            <v>11039.6</v>
          </cell>
          <cell r="K132">
            <v>3707.1487999999999</v>
          </cell>
          <cell r="L132">
            <v>11039.599200000001</v>
          </cell>
        </row>
        <row r="133">
          <cell r="B133" t="str">
            <v>1OA1-3</v>
          </cell>
          <cell r="G133">
            <v>398.75</v>
          </cell>
        </row>
        <row r="134">
          <cell r="B134" t="str">
            <v>OB1</v>
          </cell>
          <cell r="C134" t="str">
            <v>ASESOR TÉCNICO DE SRIO. GRAL.</v>
          </cell>
          <cell r="D134" t="str">
            <v>OB1</v>
          </cell>
          <cell r="E134">
            <v>4835.3900000000003</v>
          </cell>
          <cell r="F134">
            <v>14253.73</v>
          </cell>
          <cell r="H134">
            <v>4922.45</v>
          </cell>
          <cell r="I134">
            <v>14510.300000000001</v>
          </cell>
          <cell r="K134">
            <v>4922.4270200000001</v>
          </cell>
          <cell r="L134">
            <v>14510.29</v>
          </cell>
        </row>
        <row r="135">
          <cell r="B135" t="str">
            <v>1OB1</v>
          </cell>
          <cell r="G135">
            <v>587.88</v>
          </cell>
        </row>
        <row r="136">
          <cell r="B136" t="str">
            <v>2OB1</v>
          </cell>
          <cell r="G136">
            <v>6068.4</v>
          </cell>
        </row>
        <row r="137">
          <cell r="B137" t="str">
            <v>3OB1</v>
          </cell>
          <cell r="G137">
            <v>14736.96</v>
          </cell>
        </row>
        <row r="138">
          <cell r="B138" t="str">
            <v>OB1-1</v>
          </cell>
          <cell r="C138" t="str">
            <v>JEFE DE DEPTO. DE DIR. DE ÁREA "C"</v>
          </cell>
          <cell r="D138" t="str">
            <v>OB1</v>
          </cell>
          <cell r="E138">
            <v>5262.45</v>
          </cell>
          <cell r="F138">
            <v>13826.67</v>
          </cell>
          <cell r="H138">
            <v>5357.1500000000005</v>
          </cell>
          <cell r="I138">
            <v>14075.55</v>
          </cell>
          <cell r="K138">
            <v>5357.1741000000002</v>
          </cell>
          <cell r="L138">
            <v>14075.55006</v>
          </cell>
        </row>
        <row r="139">
          <cell r="B139" t="str">
            <v>1OB1-1</v>
          </cell>
          <cell r="G139">
            <v>528.57000000000005</v>
          </cell>
        </row>
        <row r="140">
          <cell r="B140" t="str">
            <v>2OB1-1</v>
          </cell>
          <cell r="G140">
            <v>607.63</v>
          </cell>
        </row>
        <row r="141">
          <cell r="B141" t="str">
            <v>3OB1-1</v>
          </cell>
          <cell r="G141">
            <v>950.37</v>
          </cell>
        </row>
        <row r="142">
          <cell r="B142" t="str">
            <v>4OB1-1</v>
          </cell>
          <cell r="G142">
            <v>2947.72</v>
          </cell>
        </row>
        <row r="143">
          <cell r="B143" t="str">
            <v>5OB1-1</v>
          </cell>
          <cell r="G143">
            <v>4515.04</v>
          </cell>
        </row>
        <row r="144">
          <cell r="B144" t="str">
            <v>6OB1-1</v>
          </cell>
          <cell r="G144">
            <v>5739.14</v>
          </cell>
        </row>
        <row r="145">
          <cell r="B145" t="str">
            <v>7OB1-1</v>
          </cell>
          <cell r="G145">
            <v>6649.46</v>
          </cell>
        </row>
        <row r="146">
          <cell r="B146" t="str">
            <v>8OB1-1</v>
          </cell>
          <cell r="G146">
            <v>7097.05</v>
          </cell>
        </row>
        <row r="147">
          <cell r="B147" t="str">
            <v>9OB1-1</v>
          </cell>
          <cell r="G147">
            <v>9618.1</v>
          </cell>
        </row>
        <row r="148">
          <cell r="B148" t="str">
            <v>10OB1-1</v>
          </cell>
          <cell r="G148">
            <v>14700.37</v>
          </cell>
        </row>
        <row r="149">
          <cell r="B149" t="str">
            <v>11OB1-1</v>
          </cell>
          <cell r="G149">
            <v>15833.3</v>
          </cell>
        </row>
        <row r="150">
          <cell r="B150" t="str">
            <v>12OB1-1</v>
          </cell>
          <cell r="G150">
            <v>16204.13</v>
          </cell>
        </row>
        <row r="151">
          <cell r="B151" t="str">
            <v>13OB1-1</v>
          </cell>
          <cell r="G151">
            <v>20423.89</v>
          </cell>
        </row>
        <row r="152">
          <cell r="B152" t="str">
            <v>14OB1-1</v>
          </cell>
          <cell r="G152">
            <v>21145.16</v>
          </cell>
        </row>
        <row r="153">
          <cell r="B153" t="str">
            <v>OC1</v>
          </cell>
          <cell r="C153" t="str">
            <v>COORDINADOR ADMINISTRATIVO DE DIR. GRAL.</v>
          </cell>
          <cell r="D153" t="str">
            <v>OC1</v>
          </cell>
          <cell r="E153">
            <v>6839.66</v>
          </cell>
          <cell r="F153">
            <v>14921.93</v>
          </cell>
          <cell r="H153">
            <v>6962.75</v>
          </cell>
          <cell r="I153">
            <v>15190.55</v>
          </cell>
          <cell r="K153">
            <v>6962.7738799999997</v>
          </cell>
          <cell r="L153">
            <v>15190.53</v>
          </cell>
        </row>
        <row r="154">
          <cell r="B154" t="str">
            <v>OC1-1</v>
          </cell>
          <cell r="C154" t="str">
            <v>JEFE DE DEPTO. DE DIR. DE ÁREA "E"</v>
          </cell>
          <cell r="D154" t="str">
            <v>OC1</v>
          </cell>
          <cell r="E154">
            <v>6839.66</v>
          </cell>
          <cell r="F154">
            <v>14921.93</v>
          </cell>
          <cell r="H154">
            <v>6962.75</v>
          </cell>
          <cell r="I154">
            <v>15190.55</v>
          </cell>
          <cell r="K154">
            <v>6962.7738799999997</v>
          </cell>
          <cell r="L154">
            <v>15190.53</v>
          </cell>
        </row>
        <row r="155">
          <cell r="B155">
            <v>1</v>
          </cell>
          <cell r="G155">
            <v>61.59</v>
          </cell>
        </row>
        <row r="156">
          <cell r="B156">
            <v>2</v>
          </cell>
          <cell r="G156">
            <v>79.59</v>
          </cell>
        </row>
        <row r="157">
          <cell r="B157">
            <v>3</v>
          </cell>
          <cell r="G157">
            <v>80.91</v>
          </cell>
        </row>
        <row r="158">
          <cell r="B158">
            <v>4</v>
          </cell>
          <cell r="G158">
            <v>114.86</v>
          </cell>
        </row>
        <row r="159">
          <cell r="B159">
            <v>5</v>
          </cell>
          <cell r="G159">
            <v>211.28</v>
          </cell>
        </row>
        <row r="160">
          <cell r="B160">
            <v>6</v>
          </cell>
          <cell r="G160">
            <v>309.5</v>
          </cell>
        </row>
        <row r="161">
          <cell r="B161">
            <v>7</v>
          </cell>
          <cell r="G161">
            <v>230.15</v>
          </cell>
        </row>
        <row r="162">
          <cell r="B162">
            <v>8</v>
          </cell>
          <cell r="G162">
            <v>440.74</v>
          </cell>
        </row>
        <row r="163">
          <cell r="B163">
            <v>9</v>
          </cell>
          <cell r="G163">
            <v>498.42</v>
          </cell>
        </row>
        <row r="164">
          <cell r="B164">
            <v>10</v>
          </cell>
          <cell r="G164">
            <v>561.11</v>
          </cell>
        </row>
        <row r="165">
          <cell r="B165">
            <v>11</v>
          </cell>
          <cell r="G165">
            <v>815.95</v>
          </cell>
        </row>
        <row r="166">
          <cell r="B166">
            <v>12</v>
          </cell>
          <cell r="G166">
            <v>821.77</v>
          </cell>
        </row>
        <row r="167">
          <cell r="B167">
            <v>13</v>
          </cell>
          <cell r="G167">
            <v>942.3</v>
          </cell>
        </row>
        <row r="168">
          <cell r="B168">
            <v>14</v>
          </cell>
          <cell r="G168">
            <v>1007.93</v>
          </cell>
        </row>
        <row r="169">
          <cell r="B169">
            <v>15</v>
          </cell>
          <cell r="G169">
            <v>1030.5899999999999</v>
          </cell>
        </row>
        <row r="170">
          <cell r="B170">
            <v>16</v>
          </cell>
          <cell r="G170">
            <v>1095.67</v>
          </cell>
        </row>
        <row r="171">
          <cell r="B171">
            <v>17</v>
          </cell>
          <cell r="G171">
            <v>1149.81</v>
          </cell>
        </row>
        <row r="172">
          <cell r="B172">
            <v>18</v>
          </cell>
          <cell r="G172">
            <v>1156.56</v>
          </cell>
        </row>
        <row r="173">
          <cell r="B173">
            <v>19</v>
          </cell>
          <cell r="G173">
            <v>1162.43</v>
          </cell>
        </row>
        <row r="174">
          <cell r="B174">
            <v>20</v>
          </cell>
          <cell r="G174">
            <v>1182.3699999999999</v>
          </cell>
        </row>
        <row r="175">
          <cell r="B175">
            <v>21</v>
          </cell>
          <cell r="G175">
            <v>1270.49</v>
          </cell>
        </row>
        <row r="176">
          <cell r="B176">
            <v>22</v>
          </cell>
          <cell r="G176">
            <v>1310.81</v>
          </cell>
        </row>
        <row r="177">
          <cell r="B177">
            <v>23</v>
          </cell>
          <cell r="G177">
            <v>1480.85</v>
          </cell>
        </row>
        <row r="178">
          <cell r="B178">
            <v>24</v>
          </cell>
          <cell r="G178">
            <v>1556.69</v>
          </cell>
        </row>
        <row r="179">
          <cell r="B179">
            <v>25</v>
          </cell>
          <cell r="G179">
            <v>1583.04</v>
          </cell>
        </row>
        <row r="180">
          <cell r="B180">
            <v>26</v>
          </cell>
          <cell r="G180">
            <v>1756.57</v>
          </cell>
        </row>
        <row r="181">
          <cell r="B181">
            <v>27</v>
          </cell>
          <cell r="G181">
            <v>1838.45</v>
          </cell>
        </row>
        <row r="182">
          <cell r="B182">
            <v>28</v>
          </cell>
          <cell r="G182">
            <v>1891.44</v>
          </cell>
        </row>
        <row r="183">
          <cell r="B183">
            <v>29</v>
          </cell>
          <cell r="G183">
            <v>1892.82</v>
          </cell>
        </row>
        <row r="184">
          <cell r="B184">
            <v>30</v>
          </cell>
          <cell r="G184">
            <v>1920.73</v>
          </cell>
        </row>
        <row r="185">
          <cell r="B185">
            <v>31</v>
          </cell>
          <cell r="G185">
            <v>1951.18</v>
          </cell>
        </row>
        <row r="186">
          <cell r="B186">
            <v>32</v>
          </cell>
          <cell r="G186">
            <v>1985.6</v>
          </cell>
        </row>
        <row r="187">
          <cell r="B187">
            <v>33</v>
          </cell>
          <cell r="G187">
            <v>1989.17</v>
          </cell>
        </row>
        <row r="188">
          <cell r="B188">
            <v>34</v>
          </cell>
          <cell r="G188">
            <v>2153.46</v>
          </cell>
        </row>
        <row r="189">
          <cell r="B189">
            <v>35</v>
          </cell>
          <cell r="G189">
            <v>2301.2600000000002</v>
          </cell>
        </row>
        <row r="190">
          <cell r="B190">
            <v>36</v>
          </cell>
          <cell r="G190">
            <v>2377.21</v>
          </cell>
        </row>
        <row r="191">
          <cell r="B191">
            <v>37</v>
          </cell>
          <cell r="G191">
            <v>2392.04</v>
          </cell>
        </row>
        <row r="192">
          <cell r="B192">
            <v>38</v>
          </cell>
          <cell r="G192">
            <v>2417.21</v>
          </cell>
        </row>
        <row r="193">
          <cell r="B193">
            <v>39</v>
          </cell>
          <cell r="G193">
            <v>2454.52</v>
          </cell>
        </row>
        <row r="194">
          <cell r="B194">
            <v>40</v>
          </cell>
          <cell r="G194">
            <v>2696.96</v>
          </cell>
        </row>
        <row r="195">
          <cell r="B195">
            <v>41</v>
          </cell>
          <cell r="G195">
            <v>2810.4</v>
          </cell>
        </row>
        <row r="196">
          <cell r="B196">
            <v>42</v>
          </cell>
          <cell r="G196">
            <v>2947.89</v>
          </cell>
        </row>
        <row r="197">
          <cell r="B197">
            <v>43</v>
          </cell>
          <cell r="G197">
            <v>3395.58</v>
          </cell>
        </row>
        <row r="198">
          <cell r="B198">
            <v>44</v>
          </cell>
          <cell r="G198">
            <v>3413.98</v>
          </cell>
        </row>
        <row r="199">
          <cell r="B199">
            <v>45</v>
          </cell>
          <cell r="G199">
            <v>3474.12</v>
          </cell>
        </row>
        <row r="200">
          <cell r="B200">
            <v>46</v>
          </cell>
          <cell r="G200">
            <v>3594.22</v>
          </cell>
        </row>
        <row r="201">
          <cell r="B201">
            <v>47</v>
          </cell>
          <cell r="G201">
            <v>3651.87</v>
          </cell>
        </row>
        <row r="202">
          <cell r="B202">
            <v>48</v>
          </cell>
          <cell r="G202">
            <v>3787.27</v>
          </cell>
        </row>
        <row r="203">
          <cell r="B203">
            <v>49</v>
          </cell>
          <cell r="G203">
            <v>3787.83</v>
          </cell>
        </row>
        <row r="204">
          <cell r="B204">
            <v>50</v>
          </cell>
          <cell r="G204">
            <v>3869.5</v>
          </cell>
        </row>
        <row r="205">
          <cell r="B205">
            <v>51</v>
          </cell>
          <cell r="G205">
            <v>4120.13</v>
          </cell>
        </row>
        <row r="206">
          <cell r="B206">
            <v>52</v>
          </cell>
          <cell r="G206">
            <v>4203.24</v>
          </cell>
        </row>
        <row r="207">
          <cell r="B207">
            <v>53</v>
          </cell>
          <cell r="G207">
            <v>4530.05</v>
          </cell>
        </row>
        <row r="208">
          <cell r="B208">
            <v>54</v>
          </cell>
          <cell r="G208">
            <v>4533.83</v>
          </cell>
        </row>
        <row r="209">
          <cell r="B209">
            <v>55</v>
          </cell>
          <cell r="G209">
            <v>4537.1099999999997</v>
          </cell>
        </row>
        <row r="210">
          <cell r="B210">
            <v>56</v>
          </cell>
          <cell r="G210">
            <v>4587.84</v>
          </cell>
        </row>
        <row r="211">
          <cell r="B211">
            <v>57</v>
          </cell>
          <cell r="G211">
            <v>4625.26</v>
          </cell>
        </row>
        <row r="212">
          <cell r="B212">
            <v>58</v>
          </cell>
          <cell r="G212">
            <v>4812.43</v>
          </cell>
        </row>
        <row r="213">
          <cell r="B213">
            <v>59</v>
          </cell>
          <cell r="G213">
            <v>4907.0600000000004</v>
          </cell>
        </row>
        <row r="214">
          <cell r="B214">
            <v>60</v>
          </cell>
          <cell r="G214">
            <v>4924.72</v>
          </cell>
        </row>
        <row r="215">
          <cell r="B215">
            <v>61</v>
          </cell>
          <cell r="G215">
            <v>4945.09</v>
          </cell>
        </row>
        <row r="216">
          <cell r="B216">
            <v>62</v>
          </cell>
          <cell r="G216">
            <v>4984.58</v>
          </cell>
        </row>
        <row r="217">
          <cell r="B217">
            <v>63</v>
          </cell>
          <cell r="G217">
            <v>5636.68</v>
          </cell>
        </row>
        <row r="218">
          <cell r="B218">
            <v>64</v>
          </cell>
          <cell r="G218">
            <v>5809.1</v>
          </cell>
        </row>
        <row r="219">
          <cell r="B219">
            <v>65</v>
          </cell>
          <cell r="G219">
            <v>5815.31</v>
          </cell>
        </row>
        <row r="220">
          <cell r="B220">
            <v>66</v>
          </cell>
          <cell r="G220">
            <v>5941.89</v>
          </cell>
        </row>
        <row r="221">
          <cell r="B221">
            <v>67</v>
          </cell>
          <cell r="G221">
            <v>6060.74</v>
          </cell>
        </row>
        <row r="222">
          <cell r="B222">
            <v>68</v>
          </cell>
          <cell r="G222">
            <v>6151.57</v>
          </cell>
        </row>
        <row r="223">
          <cell r="B223">
            <v>69</v>
          </cell>
          <cell r="G223">
            <v>6204.4</v>
          </cell>
        </row>
        <row r="224">
          <cell r="B224">
            <v>70</v>
          </cell>
          <cell r="G224">
            <v>6206.39</v>
          </cell>
        </row>
        <row r="225">
          <cell r="B225">
            <v>71</v>
          </cell>
          <cell r="G225">
            <v>6240.61</v>
          </cell>
        </row>
        <row r="226">
          <cell r="B226">
            <v>72</v>
          </cell>
          <cell r="G226">
            <v>6249.58</v>
          </cell>
        </row>
        <row r="227">
          <cell r="B227">
            <v>73</v>
          </cell>
          <cell r="G227">
            <v>6402.43</v>
          </cell>
        </row>
        <row r="228">
          <cell r="B228">
            <v>74</v>
          </cell>
          <cell r="G228">
            <v>6425.44</v>
          </cell>
        </row>
        <row r="229">
          <cell r="B229">
            <v>75</v>
          </cell>
          <cell r="G229">
            <v>6602.84</v>
          </cell>
        </row>
        <row r="230">
          <cell r="B230">
            <v>76</v>
          </cell>
          <cell r="G230">
            <v>6688.11</v>
          </cell>
        </row>
        <row r="231">
          <cell r="B231">
            <v>77</v>
          </cell>
          <cell r="G231">
            <v>6760.08</v>
          </cell>
        </row>
        <row r="232">
          <cell r="B232">
            <v>78</v>
          </cell>
          <cell r="G232">
            <v>7115.79</v>
          </cell>
        </row>
        <row r="233">
          <cell r="B233">
            <v>79</v>
          </cell>
          <cell r="G233">
            <v>7571.15</v>
          </cell>
        </row>
        <row r="234">
          <cell r="B234">
            <v>80</v>
          </cell>
          <cell r="G234">
            <v>7717.34</v>
          </cell>
        </row>
        <row r="235">
          <cell r="B235">
            <v>81</v>
          </cell>
          <cell r="G235">
            <v>8012.32</v>
          </cell>
        </row>
        <row r="236">
          <cell r="B236">
            <v>82</v>
          </cell>
          <cell r="G236">
            <v>8306.3700000000008</v>
          </cell>
        </row>
        <row r="237">
          <cell r="B237">
            <v>83</v>
          </cell>
          <cell r="G237">
            <v>8328.2199999999993</v>
          </cell>
        </row>
        <row r="238">
          <cell r="B238">
            <v>84</v>
          </cell>
          <cell r="G238">
            <v>8415.01</v>
          </cell>
        </row>
        <row r="239">
          <cell r="B239">
            <v>85</v>
          </cell>
          <cell r="G239">
            <v>8491.02</v>
          </cell>
        </row>
        <row r="240">
          <cell r="B240">
            <v>86</v>
          </cell>
          <cell r="G240">
            <v>8520.5300000000007</v>
          </cell>
        </row>
        <row r="241">
          <cell r="B241">
            <v>87</v>
          </cell>
          <cell r="G241">
            <v>8549.83</v>
          </cell>
        </row>
        <row r="242">
          <cell r="B242">
            <v>88</v>
          </cell>
          <cell r="G242">
            <v>8894.85</v>
          </cell>
        </row>
        <row r="243">
          <cell r="B243">
            <v>89</v>
          </cell>
          <cell r="G243">
            <v>8906.61</v>
          </cell>
        </row>
        <row r="244">
          <cell r="B244">
            <v>90</v>
          </cell>
          <cell r="G244">
            <v>8936.31</v>
          </cell>
        </row>
        <row r="245">
          <cell r="B245">
            <v>91</v>
          </cell>
          <cell r="G245">
            <v>9872.9599999999991</v>
          </cell>
        </row>
        <row r="246">
          <cell r="B246">
            <v>92</v>
          </cell>
          <cell r="G246">
            <v>10927.15</v>
          </cell>
        </row>
        <row r="247">
          <cell r="B247">
            <v>93</v>
          </cell>
          <cell r="G247">
            <v>11047.72</v>
          </cell>
        </row>
        <row r="248">
          <cell r="B248">
            <v>94</v>
          </cell>
          <cell r="G248">
            <v>11047.74</v>
          </cell>
        </row>
        <row r="249">
          <cell r="B249">
            <v>95</v>
          </cell>
          <cell r="G249">
            <v>11089.54</v>
          </cell>
        </row>
        <row r="250">
          <cell r="B250">
            <v>96</v>
          </cell>
          <cell r="G250">
            <v>11172.06</v>
          </cell>
        </row>
        <row r="251">
          <cell r="B251">
            <v>97</v>
          </cell>
          <cell r="G251">
            <v>11253.07</v>
          </cell>
        </row>
        <row r="252">
          <cell r="B252">
            <v>98</v>
          </cell>
          <cell r="G252">
            <v>12187.74</v>
          </cell>
        </row>
        <row r="253">
          <cell r="B253">
            <v>99</v>
          </cell>
          <cell r="G253">
            <v>12194.9</v>
          </cell>
        </row>
        <row r="254">
          <cell r="B254">
            <v>100</v>
          </cell>
          <cell r="G254">
            <v>12349.22</v>
          </cell>
        </row>
        <row r="255">
          <cell r="B255">
            <v>101</v>
          </cell>
          <cell r="G255">
            <v>12540.46</v>
          </cell>
        </row>
        <row r="256">
          <cell r="B256">
            <v>102</v>
          </cell>
          <cell r="G256">
            <v>12581.48</v>
          </cell>
        </row>
        <row r="257">
          <cell r="B257">
            <v>103</v>
          </cell>
          <cell r="G257">
            <v>12845.37</v>
          </cell>
        </row>
        <row r="258">
          <cell r="B258">
            <v>104</v>
          </cell>
          <cell r="G258">
            <v>13574.79</v>
          </cell>
        </row>
        <row r="259">
          <cell r="B259">
            <v>105</v>
          </cell>
          <cell r="G259">
            <v>13883.13</v>
          </cell>
        </row>
        <row r="260">
          <cell r="B260">
            <v>106</v>
          </cell>
          <cell r="G260">
            <v>14667.33</v>
          </cell>
        </row>
        <row r="261">
          <cell r="B261">
            <v>107</v>
          </cell>
          <cell r="G261">
            <v>15138.9</v>
          </cell>
        </row>
        <row r="262">
          <cell r="B262">
            <v>108</v>
          </cell>
          <cell r="G262">
            <v>15195.63</v>
          </cell>
        </row>
        <row r="263">
          <cell r="B263">
            <v>109</v>
          </cell>
          <cell r="G263">
            <v>15282.28</v>
          </cell>
        </row>
        <row r="264">
          <cell r="B264">
            <v>110</v>
          </cell>
          <cell r="G264">
            <v>15825.28</v>
          </cell>
        </row>
        <row r="265">
          <cell r="B265">
            <v>111</v>
          </cell>
          <cell r="G265">
            <v>16231.44</v>
          </cell>
        </row>
        <row r="266">
          <cell r="B266">
            <v>112</v>
          </cell>
          <cell r="G266">
            <v>19142.34</v>
          </cell>
        </row>
        <row r="267">
          <cell r="B267">
            <v>113</v>
          </cell>
          <cell r="G267">
            <v>19858</v>
          </cell>
        </row>
        <row r="268">
          <cell r="B268">
            <v>114</v>
          </cell>
          <cell r="G268">
            <v>20072.52</v>
          </cell>
        </row>
        <row r="269">
          <cell r="B269">
            <v>115</v>
          </cell>
          <cell r="G269">
            <v>20255.28</v>
          </cell>
        </row>
        <row r="270">
          <cell r="B270">
            <v>116</v>
          </cell>
          <cell r="G270">
            <v>20341.72</v>
          </cell>
        </row>
        <row r="271">
          <cell r="B271">
            <v>117</v>
          </cell>
          <cell r="G271">
            <v>20550.080000000002</v>
          </cell>
        </row>
        <row r="272">
          <cell r="B272">
            <v>118</v>
          </cell>
          <cell r="G272">
            <v>22016.959999999999</v>
          </cell>
        </row>
        <row r="273">
          <cell r="B273">
            <v>119</v>
          </cell>
          <cell r="G273">
            <v>22947.58</v>
          </cell>
        </row>
        <row r="274">
          <cell r="B274">
            <v>120</v>
          </cell>
          <cell r="G274">
            <v>23310.33</v>
          </cell>
        </row>
        <row r="275">
          <cell r="B275">
            <v>121</v>
          </cell>
          <cell r="G275">
            <v>24528.25</v>
          </cell>
        </row>
        <row r="276">
          <cell r="B276">
            <v>122</v>
          </cell>
          <cell r="G276">
            <v>24736.17</v>
          </cell>
        </row>
        <row r="277">
          <cell r="B277">
            <v>123</v>
          </cell>
          <cell r="G277">
            <v>24821.91</v>
          </cell>
        </row>
        <row r="278">
          <cell r="B278">
            <v>124</v>
          </cell>
          <cell r="G278">
            <v>25270.28</v>
          </cell>
        </row>
        <row r="279">
          <cell r="B279">
            <v>125</v>
          </cell>
          <cell r="G279">
            <v>25739.49</v>
          </cell>
        </row>
        <row r="280">
          <cell r="B280">
            <v>126</v>
          </cell>
          <cell r="G280">
            <v>25834.93</v>
          </cell>
        </row>
        <row r="281">
          <cell r="B281">
            <v>127</v>
          </cell>
          <cell r="G281">
            <v>25427.21</v>
          </cell>
        </row>
        <row r="282">
          <cell r="B282">
            <v>128</v>
          </cell>
          <cell r="G282">
            <v>27489.5</v>
          </cell>
        </row>
        <row r="283">
          <cell r="B283">
            <v>129</v>
          </cell>
          <cell r="G283">
            <v>28066.07</v>
          </cell>
        </row>
        <row r="284">
          <cell r="B284">
            <v>130</v>
          </cell>
          <cell r="G284">
            <v>29696.81</v>
          </cell>
        </row>
        <row r="285">
          <cell r="B285" t="str">
            <v>OC1-2</v>
          </cell>
          <cell r="C285" t="str">
            <v>JEFE DE DEPTO. DE DIR. DE ÁREA "D"</v>
          </cell>
          <cell r="D285" t="str">
            <v>OC1</v>
          </cell>
          <cell r="E285">
            <v>6082.05</v>
          </cell>
          <cell r="F285">
            <v>15679.54</v>
          </cell>
          <cell r="H285">
            <v>6191.55</v>
          </cell>
          <cell r="I285">
            <v>15961.75</v>
          </cell>
          <cell r="K285">
            <v>6191.5268999999998</v>
          </cell>
          <cell r="L285">
            <v>15961.771720000001</v>
          </cell>
        </row>
        <row r="286">
          <cell r="B286" t="str">
            <v>1OC1-2</v>
          </cell>
          <cell r="G286">
            <v>3561.91</v>
          </cell>
        </row>
        <row r="287">
          <cell r="B287" t="str">
            <v>2OC1-2</v>
          </cell>
          <cell r="G287">
            <v>5090.6400000000003</v>
          </cell>
        </row>
        <row r="288">
          <cell r="B288" t="str">
            <v>3OC1-2</v>
          </cell>
          <cell r="G288">
            <v>7417.05</v>
          </cell>
        </row>
        <row r="289">
          <cell r="B289" t="str">
            <v>4OC1-2</v>
          </cell>
          <cell r="G289">
            <v>8515.57</v>
          </cell>
        </row>
        <row r="290">
          <cell r="B290" t="str">
            <v>OC2</v>
          </cell>
          <cell r="C290" t="str">
            <v>ASESOR TÉCNICO DE DIR. GRAL.</v>
          </cell>
          <cell r="D290" t="str">
            <v>OC2</v>
          </cell>
          <cell r="E290">
            <v>6256.97</v>
          </cell>
          <cell r="F290">
            <v>18551.25</v>
          </cell>
          <cell r="G290">
            <v>19708.72</v>
          </cell>
          <cell r="H290">
            <v>6369.6</v>
          </cell>
          <cell r="I290">
            <v>18885.149999999998</v>
          </cell>
          <cell r="K290">
            <v>6369.5954600000005</v>
          </cell>
          <cell r="L290">
            <v>18885.16</v>
          </cell>
        </row>
        <row r="291">
          <cell r="B291" t="str">
            <v>1OC2</v>
          </cell>
          <cell r="G291">
            <v>21272.240000000002</v>
          </cell>
        </row>
        <row r="292">
          <cell r="B292" t="str">
            <v>OC2-1</v>
          </cell>
          <cell r="C292" t="str">
            <v>ENCARGADO DE ACDOS. DE DIR. DE A. Y CENTROS</v>
          </cell>
          <cell r="D292" t="str">
            <v>OC2</v>
          </cell>
          <cell r="E292">
            <v>5998.19</v>
          </cell>
          <cell r="F292">
            <v>18810.03</v>
          </cell>
          <cell r="H292">
            <v>6106.1500000000005</v>
          </cell>
          <cell r="I292">
            <v>19148.599999999999</v>
          </cell>
          <cell r="K292">
            <v>6106.1574199999995</v>
          </cell>
          <cell r="L292">
            <v>19148.599999999999</v>
          </cell>
        </row>
        <row r="293">
          <cell r="B293" t="str">
            <v>1OC2-1</v>
          </cell>
          <cell r="G293">
            <v>426.36</v>
          </cell>
        </row>
        <row r="294">
          <cell r="B294" t="str">
            <v>2OC2-1</v>
          </cell>
          <cell r="G294">
            <v>580.07000000000005</v>
          </cell>
        </row>
        <row r="295">
          <cell r="B295" t="str">
            <v>3OC2-1</v>
          </cell>
          <cell r="G295">
            <v>785.52</v>
          </cell>
        </row>
        <row r="296">
          <cell r="B296" t="str">
            <v>4OC2-1</v>
          </cell>
          <cell r="G296">
            <v>2954.25</v>
          </cell>
        </row>
        <row r="297">
          <cell r="B297" t="str">
            <v>5OC2-1</v>
          </cell>
          <cell r="G297">
            <v>3375.77</v>
          </cell>
        </row>
        <row r="298">
          <cell r="B298" t="str">
            <v>6OC2-1</v>
          </cell>
          <cell r="G298">
            <v>4790.3500000000004</v>
          </cell>
        </row>
        <row r="299">
          <cell r="B299" t="str">
            <v>7OC2-1</v>
          </cell>
          <cell r="G299">
            <v>5963.87</v>
          </cell>
        </row>
        <row r="300">
          <cell r="B300" t="str">
            <v>8OC2-1</v>
          </cell>
          <cell r="G300">
            <v>6732.93</v>
          </cell>
        </row>
        <row r="301">
          <cell r="B301" t="str">
            <v>9OC2-1</v>
          </cell>
          <cell r="G301">
            <v>12789.71</v>
          </cell>
        </row>
        <row r="302">
          <cell r="B302" t="str">
            <v>10OC2-1</v>
          </cell>
          <cell r="G302">
            <v>14514.97</v>
          </cell>
        </row>
        <row r="303">
          <cell r="B303" t="str">
            <v>11OC2-1</v>
          </cell>
          <cell r="G303">
            <v>17509.57</v>
          </cell>
        </row>
        <row r="304">
          <cell r="B304" t="str">
            <v>12OC2-1</v>
          </cell>
          <cell r="G304">
            <v>18808.330000000002</v>
          </cell>
        </row>
        <row r="305">
          <cell r="B305" t="str">
            <v>13OC2-1</v>
          </cell>
          <cell r="G305">
            <v>19990.64</v>
          </cell>
        </row>
        <row r="306">
          <cell r="B306" t="str">
            <v>OC3</v>
          </cell>
          <cell r="C306" t="str">
            <v>JEFE DE DEPTO. DE INVESTIGACIÓN Y DOCENCIA "E"</v>
          </cell>
          <cell r="D306" t="str">
            <v>OC3</v>
          </cell>
          <cell r="E306">
            <v>7648.08</v>
          </cell>
          <cell r="F306">
            <v>20633.29</v>
          </cell>
          <cell r="G306">
            <v>11561.86</v>
          </cell>
          <cell r="H306">
            <v>7785.75</v>
          </cell>
          <cell r="I306">
            <v>21004.699999999997</v>
          </cell>
          <cell r="K306">
            <v>7785.7454399999997</v>
          </cell>
          <cell r="L306">
            <v>21004.68</v>
          </cell>
        </row>
        <row r="307">
          <cell r="B307" t="str">
            <v>OC3-1</v>
          </cell>
          <cell r="C307" t="str">
            <v>SRIO. PARTICULAR DE SECRETARIO GRAL.</v>
          </cell>
          <cell r="D307" t="str">
            <v>OC3</v>
          </cell>
          <cell r="E307">
            <v>6881.64</v>
          </cell>
          <cell r="F307">
            <v>21399.73</v>
          </cell>
          <cell r="H307">
            <v>7005.5</v>
          </cell>
          <cell r="I307">
            <v>21784.9</v>
          </cell>
          <cell r="K307">
            <v>7005.5095200000005</v>
          </cell>
          <cell r="L307">
            <v>21784.92</v>
          </cell>
        </row>
        <row r="308">
          <cell r="B308" t="str">
            <v>1OC3-1</v>
          </cell>
          <cell r="G308">
            <v>806.05</v>
          </cell>
        </row>
        <row r="309">
          <cell r="B309" t="str">
            <v>2OC3-1</v>
          </cell>
          <cell r="G309">
            <v>6390.65</v>
          </cell>
        </row>
        <row r="313">
          <cell r="B313" t="str">
            <v>LB2</v>
          </cell>
          <cell r="C313" t="str">
            <v>SECRETARIO EJECUTIVO</v>
          </cell>
          <cell r="D313" t="str">
            <v>LB2</v>
          </cell>
          <cell r="E313">
            <v>19899.71</v>
          </cell>
          <cell r="F313">
            <v>91679.96</v>
          </cell>
          <cell r="G313">
            <v>20257.900000000001</v>
          </cell>
          <cell r="H313">
            <v>93330.2</v>
          </cell>
          <cell r="I313">
            <v>20257.904780000001</v>
          </cell>
          <cell r="J313">
            <v>93330.199280000001</v>
          </cell>
        </row>
        <row r="314">
          <cell r="B314" t="str">
            <v>MA1</v>
          </cell>
          <cell r="C314" t="str">
            <v>DIRECTOR</v>
          </cell>
          <cell r="D314" t="str">
            <v>MA1</v>
          </cell>
          <cell r="E314">
            <v>14352.71</v>
          </cell>
          <cell r="F314">
            <v>32772.720000000001</v>
          </cell>
          <cell r="G314">
            <v>14611.05</v>
          </cell>
          <cell r="H314">
            <v>33362.65</v>
          </cell>
          <cell r="I314">
            <v>14611.058779999999</v>
          </cell>
          <cell r="J314">
            <v>33362.628960000002</v>
          </cell>
        </row>
        <row r="315">
          <cell r="B315" t="str">
            <v>1MA1</v>
          </cell>
          <cell r="C315" t="str">
            <v>CONTRALOR INTERNO</v>
          </cell>
          <cell r="D315" t="str">
            <v>MA1</v>
          </cell>
          <cell r="E315">
            <v>14352.71</v>
          </cell>
          <cell r="F315">
            <v>32772.720000000001</v>
          </cell>
          <cell r="G315">
            <v>14611.05</v>
          </cell>
          <cell r="H315">
            <v>33362.65</v>
          </cell>
          <cell r="I315">
            <v>14611.058779999999</v>
          </cell>
          <cell r="J315">
            <v>33362.628960000002</v>
          </cell>
        </row>
        <row r="316">
          <cell r="B316" t="str">
            <v>OC2</v>
          </cell>
          <cell r="C316" t="str">
            <v>JEFE DE DIVISIÓN</v>
          </cell>
          <cell r="D316" t="str">
            <v>OC2</v>
          </cell>
          <cell r="E316">
            <v>7445.35</v>
          </cell>
          <cell r="F316">
            <v>17362.87</v>
          </cell>
          <cell r="G316">
            <v>7579.35</v>
          </cell>
          <cell r="H316">
            <v>17675.399999999998</v>
          </cell>
          <cell r="I316">
            <v>7579.3663000000006</v>
          </cell>
          <cell r="J316">
            <v>17675.39</v>
          </cell>
        </row>
        <row r="317">
          <cell r="B317" t="str">
            <v>1OC2</v>
          </cell>
          <cell r="C317" t="str">
            <v>SRIO. PARTICULAR DE SECRETARIO EJECUTIVO</v>
          </cell>
          <cell r="D317" t="str">
            <v>OC2</v>
          </cell>
          <cell r="E317">
            <v>5921.53</v>
          </cell>
          <cell r="F317">
            <v>18886.689999999999</v>
          </cell>
          <cell r="G317">
            <v>6028.1</v>
          </cell>
          <cell r="H317">
            <v>19226.649999999998</v>
          </cell>
          <cell r="I317">
            <v>6028.1175400000002</v>
          </cell>
          <cell r="J317">
            <v>19226.64</v>
          </cell>
        </row>
        <row r="318">
          <cell r="B318" t="str">
            <v>OA1</v>
          </cell>
          <cell r="C318" t="str">
            <v>ASESOR DE SECRETARIO EJECUTIVO</v>
          </cell>
          <cell r="D318" t="str">
            <v>OA1</v>
          </cell>
          <cell r="E318">
            <v>4399.1899999999996</v>
          </cell>
          <cell r="F318">
            <v>12345.65</v>
          </cell>
          <cell r="G318">
            <v>4478.4000000000005</v>
          </cell>
          <cell r="H318">
            <v>12567.849999999999</v>
          </cell>
          <cell r="I318">
            <v>4478.3754199999994</v>
          </cell>
          <cell r="J318">
            <v>12567.8717</v>
          </cell>
        </row>
        <row r="322">
          <cell r="B322" t="str">
            <v>LB2</v>
          </cell>
          <cell r="C322" t="str">
            <v>SECRETARIO EJECUTIVO</v>
          </cell>
          <cell r="D322" t="str">
            <v>LB2</v>
          </cell>
          <cell r="E322">
            <v>19090.939999999999</v>
          </cell>
          <cell r="F322">
            <v>92488.73</v>
          </cell>
          <cell r="G322">
            <v>19434.599999999999</v>
          </cell>
          <cell r="H322">
            <v>94153.5</v>
          </cell>
          <cell r="I322">
            <v>19434.57692</v>
          </cell>
          <cell r="J322">
            <v>94153.52</v>
          </cell>
        </row>
        <row r="323">
          <cell r="B323" t="str">
            <v>MA2</v>
          </cell>
          <cell r="C323" t="str">
            <v>DIRECTOR DE ÁREA</v>
          </cell>
          <cell r="D323" t="str">
            <v>MA2</v>
          </cell>
          <cell r="E323">
            <v>13769.38</v>
          </cell>
          <cell r="F323">
            <v>41367.370000000003</v>
          </cell>
          <cell r="G323">
            <v>14017.25</v>
          </cell>
          <cell r="H323">
            <v>42112</v>
          </cell>
          <cell r="I323">
            <v>14017.22884</v>
          </cell>
          <cell r="J323">
            <v>42111.99</v>
          </cell>
        </row>
        <row r="324">
          <cell r="B324" t="str">
            <v>1MA2</v>
          </cell>
          <cell r="C324" t="str">
            <v>CONTRALOR INTERNO</v>
          </cell>
          <cell r="D324" t="str">
            <v>MA2</v>
          </cell>
          <cell r="E324">
            <v>13769.38</v>
          </cell>
          <cell r="F324">
            <v>41367.370000000003</v>
          </cell>
          <cell r="G324">
            <v>14017.25</v>
          </cell>
          <cell r="H324">
            <v>42112</v>
          </cell>
          <cell r="I324">
            <v>14017.22884</v>
          </cell>
          <cell r="J324">
            <v>42111.99</v>
          </cell>
        </row>
        <row r="325">
          <cell r="B325" t="str">
            <v>OC2</v>
          </cell>
          <cell r="C325" t="str">
            <v>JEFE DE DEPARTAMENTO</v>
          </cell>
          <cell r="D325" t="str">
            <v>OC2</v>
          </cell>
          <cell r="E325">
            <v>7142.75</v>
          </cell>
          <cell r="F325">
            <v>17665.47</v>
          </cell>
          <cell r="G325">
            <v>7271.3</v>
          </cell>
          <cell r="H325">
            <v>17983.45</v>
          </cell>
          <cell r="I325">
            <v>7271.3195000000005</v>
          </cell>
          <cell r="J325">
            <v>17983.439999999999</v>
          </cell>
        </row>
        <row r="326">
          <cell r="B326" t="str">
            <v>1OC2</v>
          </cell>
          <cell r="C326" t="str">
            <v>SRIO. PARTICULAR DE SECRETARIO EJECUTIVO</v>
          </cell>
          <cell r="D326" t="str">
            <v>OC2</v>
          </cell>
          <cell r="E326">
            <v>5888.85</v>
          </cell>
          <cell r="F326">
            <v>18919.37</v>
          </cell>
          <cell r="G326">
            <v>5994.85</v>
          </cell>
          <cell r="H326">
            <v>19259.900000000001</v>
          </cell>
          <cell r="I326">
            <v>5994.8493000000008</v>
          </cell>
          <cell r="J326">
            <v>19259.91</v>
          </cell>
        </row>
        <row r="327">
          <cell r="B327" t="str">
            <v>OA1</v>
          </cell>
          <cell r="C327" t="str">
            <v>ASESOR DE SECRETARIO EJECUTIVO</v>
          </cell>
          <cell r="D327" t="str">
            <v>OA1</v>
          </cell>
          <cell r="E327">
            <v>4389.79</v>
          </cell>
          <cell r="F327">
            <v>12355.05</v>
          </cell>
          <cell r="G327">
            <v>4468.8</v>
          </cell>
          <cell r="H327">
            <v>12577.449999999999</v>
          </cell>
          <cell r="I327">
            <v>4468.8062200000004</v>
          </cell>
          <cell r="J327">
            <v>12577.4409</v>
          </cell>
        </row>
        <row r="331">
          <cell r="B331" t="str">
            <v>KB1</v>
          </cell>
          <cell r="C331" t="str">
            <v>DIRECTOR GENERAL</v>
          </cell>
          <cell r="D331" t="str">
            <v>KB1</v>
          </cell>
          <cell r="E331">
            <v>23623.55</v>
          </cell>
          <cell r="F331">
            <v>109800.77</v>
          </cell>
          <cell r="G331">
            <v>24048.75</v>
          </cell>
          <cell r="H331">
            <v>111777.2</v>
          </cell>
          <cell r="I331">
            <v>24048.7739</v>
          </cell>
          <cell r="J331">
            <v>111777.2</v>
          </cell>
        </row>
        <row r="332">
          <cell r="B332" t="str">
            <v>MC3</v>
          </cell>
          <cell r="C332" t="str">
            <v>SECRETARIO</v>
          </cell>
          <cell r="D332" t="str">
            <v>MC3</v>
          </cell>
          <cell r="E332">
            <v>18153.3</v>
          </cell>
          <cell r="F332">
            <v>75515.23</v>
          </cell>
          <cell r="G332">
            <v>18480.05</v>
          </cell>
          <cell r="H332">
            <v>76874.5</v>
          </cell>
          <cell r="I332">
            <v>18480.059399999998</v>
          </cell>
          <cell r="J332">
            <v>76874.5</v>
          </cell>
        </row>
        <row r="333">
          <cell r="B333" t="str">
            <v>MA1</v>
          </cell>
          <cell r="C333" t="str">
            <v>CONTRALOR INTERNO</v>
          </cell>
          <cell r="D333" t="str">
            <v>MA1</v>
          </cell>
          <cell r="E333">
            <v>14352.71</v>
          </cell>
          <cell r="F333">
            <v>32772.720000000001</v>
          </cell>
          <cell r="G333">
            <v>14611.05</v>
          </cell>
          <cell r="H333">
            <v>33362.65</v>
          </cell>
          <cell r="I333">
            <v>14611.058779999999</v>
          </cell>
          <cell r="J333">
            <v>33362.629999999997</v>
          </cell>
        </row>
        <row r="334">
          <cell r="B334" t="str">
            <v>1MC3</v>
          </cell>
          <cell r="C334" t="str">
            <v>DIRECTOR DE UNIDAD</v>
          </cell>
          <cell r="D334" t="str">
            <v>MC3</v>
          </cell>
          <cell r="E334">
            <v>27229.94</v>
          </cell>
          <cell r="F334">
            <v>66438.58</v>
          </cell>
          <cell r="G334">
            <v>27720.1</v>
          </cell>
          <cell r="H334">
            <v>67634.5</v>
          </cell>
          <cell r="I334">
            <v>27720.07892</v>
          </cell>
          <cell r="J334">
            <v>67634.48</v>
          </cell>
        </row>
        <row r="335">
          <cell r="B335" t="str">
            <v>2MC3</v>
          </cell>
          <cell r="C335" t="str">
            <v>DIRECTOR DE UNIDAD</v>
          </cell>
          <cell r="D335" t="str">
            <v>MC3</v>
          </cell>
          <cell r="E335">
            <v>25414.61</v>
          </cell>
          <cell r="F335">
            <v>68253.91</v>
          </cell>
          <cell r="G335">
            <v>25872.05</v>
          </cell>
          <cell r="H335">
            <v>69482.5</v>
          </cell>
          <cell r="I335">
            <v>25872.072980000001</v>
          </cell>
          <cell r="J335">
            <v>69482.490000000005</v>
          </cell>
        </row>
        <row r="336">
          <cell r="B336" t="str">
            <v>1MA1</v>
          </cell>
          <cell r="C336" t="str">
            <v>DIRECTOR DE UNIDAD</v>
          </cell>
          <cell r="D336" t="str">
            <v>MA1</v>
          </cell>
          <cell r="E336">
            <v>14352.71</v>
          </cell>
          <cell r="F336">
            <v>32772.720000000001</v>
          </cell>
          <cell r="G336">
            <v>14611.05</v>
          </cell>
          <cell r="H336">
            <v>33362.65</v>
          </cell>
          <cell r="I336">
            <v>14611.058779999999</v>
          </cell>
          <cell r="J336">
            <v>33362.629999999997</v>
          </cell>
        </row>
        <row r="337">
          <cell r="B337" t="str">
            <v>NA1</v>
          </cell>
          <cell r="C337" t="str">
            <v>SUBDIRECTOR</v>
          </cell>
          <cell r="D337" t="str">
            <v>NA1</v>
          </cell>
          <cell r="E337">
            <v>8721.25</v>
          </cell>
          <cell r="F337">
            <v>16086.97</v>
          </cell>
          <cell r="G337">
            <v>8878.25</v>
          </cell>
          <cell r="H337">
            <v>16376.55</v>
          </cell>
          <cell r="I337">
            <v>8878.2325000000001</v>
          </cell>
          <cell r="J337">
            <v>16376.53</v>
          </cell>
        </row>
        <row r="338">
          <cell r="B338" t="str">
            <v>OA1</v>
          </cell>
          <cell r="C338" t="str">
            <v>JEFE DE DEPARTAMENTO</v>
          </cell>
          <cell r="D338" t="str">
            <v>OA1</v>
          </cell>
          <cell r="E338">
            <v>5310.13</v>
          </cell>
          <cell r="F338">
            <v>11434.71</v>
          </cell>
          <cell r="G338">
            <v>5405.7</v>
          </cell>
          <cell r="H338">
            <v>11640.55</v>
          </cell>
          <cell r="I338">
            <v>5405.71234</v>
          </cell>
          <cell r="J338">
            <v>11640.54</v>
          </cell>
        </row>
        <row r="339">
          <cell r="B339" t="str">
            <v>NA3</v>
          </cell>
          <cell r="C339" t="str">
            <v>SUBDIRECTOR</v>
          </cell>
          <cell r="D339" t="str">
            <v>NA3</v>
          </cell>
          <cell r="E339">
            <v>13081.88</v>
          </cell>
          <cell r="F339">
            <v>19158.259999999998</v>
          </cell>
          <cell r="G339">
            <v>13317.349999999999</v>
          </cell>
          <cell r="H339">
            <v>19503.099999999999</v>
          </cell>
          <cell r="I339">
            <v>13317.35384</v>
          </cell>
          <cell r="J339">
            <v>19503.11</v>
          </cell>
        </row>
        <row r="340">
          <cell r="B340" t="str">
            <v>NA2</v>
          </cell>
          <cell r="C340" t="str">
            <v>SUBDIRECTOR</v>
          </cell>
          <cell r="D340" t="str">
            <v>NA2</v>
          </cell>
          <cell r="E340">
            <v>12209.75</v>
          </cell>
          <cell r="F340">
            <v>15947.58</v>
          </cell>
          <cell r="G340">
            <v>12429.55</v>
          </cell>
          <cell r="H340">
            <v>16234.65</v>
          </cell>
          <cell r="I340">
            <v>12429.5255</v>
          </cell>
          <cell r="J340">
            <v>16234.63</v>
          </cell>
        </row>
        <row r="341">
          <cell r="B341" t="str">
            <v>1NA1</v>
          </cell>
          <cell r="C341" t="str">
            <v>SUBDIRECTOR</v>
          </cell>
          <cell r="D341" t="str">
            <v>NA1</v>
          </cell>
          <cell r="E341">
            <v>8721.25</v>
          </cell>
          <cell r="F341">
            <v>16086.97</v>
          </cell>
          <cell r="G341">
            <v>8878.25</v>
          </cell>
          <cell r="H341">
            <v>16376.55</v>
          </cell>
          <cell r="I341">
            <v>8878.2325000000001</v>
          </cell>
          <cell r="J341">
            <v>16376.53</v>
          </cell>
        </row>
        <row r="342">
          <cell r="B342" t="str">
            <v>OA2</v>
          </cell>
          <cell r="C342" t="str">
            <v>JEFE DE DEPARTAMENTO</v>
          </cell>
          <cell r="D342" t="str">
            <v>OA2</v>
          </cell>
          <cell r="E342">
            <v>7434.19</v>
          </cell>
          <cell r="F342">
            <v>11654.93</v>
          </cell>
          <cell r="G342">
            <v>7568</v>
          </cell>
          <cell r="H342">
            <v>11864.7</v>
          </cell>
          <cell r="I342">
            <v>7568.0054199999995</v>
          </cell>
          <cell r="J342">
            <v>11864.71</v>
          </cell>
        </row>
        <row r="365">
          <cell r="B365" t="str">
            <v>LA1</v>
          </cell>
          <cell r="C365" t="str">
            <v>DIRECTOR GENERAL</v>
          </cell>
          <cell r="D365" t="str">
            <v>LA1</v>
          </cell>
          <cell r="E365">
            <v>14218.58</v>
          </cell>
          <cell r="F365">
            <v>70151.679999999993</v>
          </cell>
          <cell r="G365">
            <v>14474.5</v>
          </cell>
          <cell r="H365">
            <v>71414.399999999994</v>
          </cell>
          <cell r="I365">
            <v>14474.514440000001</v>
          </cell>
          <cell r="J365">
            <v>71414.42</v>
          </cell>
        </row>
        <row r="366">
          <cell r="B366" t="str">
            <v>NB2</v>
          </cell>
          <cell r="C366" t="str">
            <v>DIRECTOR DE ÁREA</v>
          </cell>
          <cell r="D366" t="str">
            <v>NB2</v>
          </cell>
          <cell r="E366">
            <v>9905.24</v>
          </cell>
          <cell r="F366">
            <v>23038.83</v>
          </cell>
          <cell r="G366">
            <v>10083.549999999999</v>
          </cell>
          <cell r="H366">
            <v>23453.55</v>
          </cell>
          <cell r="I366">
            <v>10083.534320000001</v>
          </cell>
          <cell r="J366">
            <v>23453.528940000004</v>
          </cell>
        </row>
        <row r="367">
          <cell r="B367" t="str">
            <v>NA1</v>
          </cell>
          <cell r="C367" t="str">
            <v>DIRECTOR DE PLANTEL</v>
          </cell>
          <cell r="D367" t="str">
            <v>NA1</v>
          </cell>
          <cell r="E367">
            <v>5074.55</v>
          </cell>
          <cell r="F367">
            <v>19733.669999999998</v>
          </cell>
          <cell r="G367">
            <v>5165.9000000000005</v>
          </cell>
          <cell r="H367">
            <v>20088.849999999999</v>
          </cell>
          <cell r="I367">
            <v>5165.8919000000005</v>
          </cell>
          <cell r="J367">
            <v>20088.87</v>
          </cell>
        </row>
        <row r="368">
          <cell r="B368" t="str">
            <v>OB2</v>
          </cell>
          <cell r="C368" t="str">
            <v>SUBDIRECTOR</v>
          </cell>
          <cell r="D368" t="str">
            <v>OB2</v>
          </cell>
          <cell r="E368">
            <v>6547.07</v>
          </cell>
          <cell r="F368">
            <v>15214.52</v>
          </cell>
          <cell r="G368">
            <v>6664.9</v>
          </cell>
          <cell r="H368">
            <v>15488.4</v>
          </cell>
          <cell r="I368">
            <v>6664.9172600000002</v>
          </cell>
          <cell r="J368">
            <v>15488.381360000001</v>
          </cell>
        </row>
        <row r="369">
          <cell r="B369" t="str">
            <v>OA1</v>
          </cell>
          <cell r="C369" t="str">
            <v>SUBDIRECTOR</v>
          </cell>
          <cell r="D369" t="str">
            <v>OA1</v>
          </cell>
          <cell r="E369">
            <v>6547.07</v>
          </cell>
          <cell r="F369">
            <v>10197.77</v>
          </cell>
          <cell r="G369">
            <v>6664.9</v>
          </cell>
          <cell r="H369">
            <v>10381.349999999999</v>
          </cell>
          <cell r="I369">
            <v>6664.9172600000002</v>
          </cell>
          <cell r="J369">
            <v>10381.32986</v>
          </cell>
        </row>
        <row r="370">
          <cell r="B370" t="str">
            <v>1OA1</v>
          </cell>
          <cell r="C370" t="str">
            <v>SUBDIRECTOR DE PLANTEL</v>
          </cell>
          <cell r="D370" t="str">
            <v>OA1</v>
          </cell>
          <cell r="E370">
            <v>4274.6499999999996</v>
          </cell>
          <cell r="F370">
            <v>12470.19</v>
          </cell>
          <cell r="G370">
            <v>4351.6000000000004</v>
          </cell>
          <cell r="H370">
            <v>12694.65</v>
          </cell>
          <cell r="I370">
            <v>4351.5936999999994</v>
          </cell>
          <cell r="J370">
            <v>12694.66</v>
          </cell>
        </row>
        <row r="371">
          <cell r="B371" t="str">
            <v>1OB2</v>
          </cell>
          <cell r="C371" t="str">
            <v>SECRETARIO PARTICULAR DE DIRECTOR GENERAL</v>
          </cell>
          <cell r="D371" t="str">
            <v>OB2</v>
          </cell>
          <cell r="E371">
            <v>6547.07</v>
          </cell>
          <cell r="F371">
            <v>15214.52</v>
          </cell>
          <cell r="G371">
            <v>6664.9</v>
          </cell>
          <cell r="H371">
            <v>15488.4</v>
          </cell>
          <cell r="I371">
            <v>6664.9172600000002</v>
          </cell>
          <cell r="J371">
            <v>15488.381360000001</v>
          </cell>
        </row>
        <row r="372">
          <cell r="B372" t="str">
            <v>PA1</v>
          </cell>
          <cell r="C372" t="str">
            <v>JEFE DE DEPARTAMENTO</v>
          </cell>
          <cell r="D372" t="str">
            <v>PA1</v>
          </cell>
          <cell r="E372">
            <v>4314.3500000000004</v>
          </cell>
          <cell r="F372">
            <v>9321.15</v>
          </cell>
          <cell r="G372">
            <v>4392</v>
          </cell>
          <cell r="H372">
            <v>9488.9499999999989</v>
          </cell>
          <cell r="I372">
            <v>4392</v>
          </cell>
          <cell r="J372">
            <v>9488.94</v>
          </cell>
        </row>
        <row r="396">
          <cell r="B396" t="str">
            <v>KC2</v>
          </cell>
          <cell r="C396" t="str">
            <v>DIRECTOR GRAL. Y COORD. GRAL. OTITULAR DE ENTIDAD</v>
          </cell>
          <cell r="D396" t="str">
            <v>KC2</v>
          </cell>
          <cell r="E396">
            <v>17318.150000000001</v>
          </cell>
          <cell r="F396">
            <v>151543.67999999999</v>
          </cell>
          <cell r="G396">
            <v>17629.899999999998</v>
          </cell>
          <cell r="H396">
            <v>154271.44999999998</v>
          </cell>
          <cell r="I396">
            <v>17629.876700000001</v>
          </cell>
          <cell r="J396">
            <v>154271.47</v>
          </cell>
        </row>
        <row r="397">
          <cell r="B397" t="str">
            <v>MC2</v>
          </cell>
          <cell r="C397" t="str">
            <v>DIRECTOR DE ÁREA</v>
          </cell>
          <cell r="D397" t="str">
            <v>MC2</v>
          </cell>
          <cell r="E397">
            <v>11347.95</v>
          </cell>
          <cell r="F397">
            <v>66064.05</v>
          </cell>
          <cell r="G397">
            <v>11552.2</v>
          </cell>
          <cell r="H397">
            <v>67253.2</v>
          </cell>
          <cell r="I397">
            <v>11552.213100000001</v>
          </cell>
          <cell r="J397">
            <v>67253.210000000006</v>
          </cell>
        </row>
        <row r="398">
          <cell r="B398" t="str">
            <v>MA2</v>
          </cell>
          <cell r="C398" t="str">
            <v>DIRECTOR DE ÁREA</v>
          </cell>
          <cell r="D398" t="str">
            <v>MA2</v>
          </cell>
          <cell r="E398">
            <v>8012.9</v>
          </cell>
          <cell r="F398">
            <v>47123.85</v>
          </cell>
          <cell r="G398">
            <v>8157.1500000000005</v>
          </cell>
          <cell r="H398">
            <v>47972.1</v>
          </cell>
          <cell r="I398">
            <v>8157.1322</v>
          </cell>
          <cell r="J398">
            <v>47972.08</v>
          </cell>
        </row>
        <row r="399">
          <cell r="B399" t="str">
            <v>NC2</v>
          </cell>
          <cell r="C399" t="str">
            <v>SUBDIRECTOR DE ÁREA</v>
          </cell>
          <cell r="D399" t="str">
            <v>NC2</v>
          </cell>
          <cell r="E399">
            <v>8012.9</v>
          </cell>
          <cell r="F399">
            <v>31190.54</v>
          </cell>
          <cell r="G399">
            <v>8157.1500000000005</v>
          </cell>
          <cell r="H399">
            <v>31751.95</v>
          </cell>
          <cell r="I399">
            <v>8157.1322</v>
          </cell>
          <cell r="J399">
            <v>31751.97</v>
          </cell>
        </row>
        <row r="400">
          <cell r="B400" t="str">
            <v>NB2</v>
          </cell>
          <cell r="C400" t="str">
            <v>SUBDIRECTOR DE ÁREA</v>
          </cell>
          <cell r="D400" t="str">
            <v>NB2</v>
          </cell>
          <cell r="E400">
            <v>5651.85</v>
          </cell>
          <cell r="F400">
            <v>27292.22</v>
          </cell>
          <cell r="G400">
            <v>5753.6</v>
          </cell>
          <cell r="H400">
            <v>27783.5</v>
          </cell>
          <cell r="I400">
            <v>5753.5833000000002</v>
          </cell>
          <cell r="J400">
            <v>27783.479960000001</v>
          </cell>
        </row>
        <row r="401">
          <cell r="B401" t="str">
            <v>NA2</v>
          </cell>
          <cell r="C401" t="str">
            <v>SUBDIRECTOR DE ÁREA</v>
          </cell>
          <cell r="D401" t="str">
            <v>NA2</v>
          </cell>
          <cell r="E401">
            <v>5074.55</v>
          </cell>
          <cell r="F401">
            <v>23082.78</v>
          </cell>
          <cell r="G401">
            <v>5165.9000000000005</v>
          </cell>
          <cell r="H401">
            <v>23498.25</v>
          </cell>
          <cell r="I401">
            <v>5165.8919000000005</v>
          </cell>
          <cell r="J401">
            <v>23498.270039999999</v>
          </cell>
        </row>
        <row r="402">
          <cell r="B402" t="str">
            <v>OA1</v>
          </cell>
          <cell r="C402" t="str">
            <v>JEFE DE DEPARTAMENTO</v>
          </cell>
          <cell r="D402" t="str">
            <v>OA1</v>
          </cell>
          <cell r="E402">
            <v>4274.6499999999996</v>
          </cell>
          <cell r="F402">
            <v>12470.19</v>
          </cell>
          <cell r="G402">
            <v>4576.05</v>
          </cell>
          <cell r="H402">
            <v>12470.2</v>
          </cell>
          <cell r="I402">
            <v>4576.0600000000004</v>
          </cell>
          <cell r="J402">
            <v>12470.19</v>
          </cell>
        </row>
      </sheetData>
      <sheetData sheetId="1"/>
      <sheetData sheetId="2"/>
      <sheetData sheetId="3"/>
      <sheetData sheetId="4"/>
      <sheetData sheetId="5"/>
      <sheetData sheetId="6"/>
      <sheetData sheetId="7"/>
      <sheetData sheetId="8"/>
      <sheetData sheetId="9"/>
      <sheetData sheetId="10"/>
      <sheetData sheetId="11">
        <row r="11">
          <cell r="B11" t="str">
            <v>JC1</v>
          </cell>
        </row>
      </sheetData>
      <sheetData sheetId="12"/>
      <sheetData sheetId="13"/>
      <sheetData sheetId="14"/>
      <sheetData sheetId="15"/>
      <sheetData sheetId="16"/>
      <sheetData sheetId="17">
        <row r="8">
          <cell r="A8">
            <v>200</v>
          </cell>
        </row>
      </sheetData>
      <sheetData sheetId="18"/>
      <sheetData sheetId="19"/>
      <sheetData sheetId="20"/>
      <sheetData sheetId="21">
        <row r="1">
          <cell r="A1" t="str">
            <v>FORMATO</v>
          </cell>
        </row>
      </sheetData>
      <sheetData sheetId="22"/>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ow r="394">
          <cell r="C394" t="str">
            <v>DIRECTOR DE CECYT "A"</v>
          </cell>
        </row>
      </sheetData>
      <sheetData sheetId="37"/>
      <sheetData sheetId="38"/>
      <sheetData sheetId="39"/>
      <sheetData sheetId="40"/>
      <sheetData sheetId="41"/>
      <sheetData sheetId="42"/>
      <sheetData sheetId="43">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44" refreshError="1"/>
      <sheetData sheetId="45" refreshError="1"/>
      <sheetData sheetId="46" refreshError="1"/>
      <sheetData sheetId="47" refreshError="1"/>
      <sheetData sheetId="48" refreshError="1"/>
      <sheetData sheetId="49" refreshError="1">
        <row r="12">
          <cell r="G12" t="str">
            <v xml:space="preserve">NO. DE </v>
          </cell>
          <cell r="H12" t="str">
            <v>SUELDO</v>
          </cell>
          <cell r="I12" t="str">
            <v>COMP.</v>
          </cell>
          <cell r="J12" t="str">
            <v>COLECTIVO</v>
          </cell>
        </row>
        <row r="13">
          <cell r="F13" t="str">
            <v>DENOMINACION</v>
          </cell>
          <cell r="G13" t="str">
            <v>PLAZAS</v>
          </cell>
          <cell r="H13" t="str">
            <v>MENSUAL</v>
          </cell>
          <cell r="I13" t="str">
            <v>ADICIONAL</v>
          </cell>
          <cell r="J13" t="str">
            <v>SUELDO</v>
          </cell>
        </row>
        <row r="14">
          <cell r="G14" t="str">
            <v>PLAZAS</v>
          </cell>
          <cell r="H14" t="str">
            <v>MENSUAL</v>
          </cell>
          <cell r="I14" t="str">
            <v>ADICIONAL</v>
          </cell>
        </row>
        <row r="16">
          <cell r="F16" t="str">
            <v>AUXILIAR  DE SERVICIOS Y MANTENIMIENTO</v>
          </cell>
          <cell r="G16">
            <v>608</v>
          </cell>
          <cell r="H16">
            <v>1812.65</v>
          </cell>
          <cell r="I16">
            <v>0</v>
          </cell>
          <cell r="J16">
            <v>1435618.8</v>
          </cell>
        </row>
        <row r="17">
          <cell r="F17" t="str">
            <v>EMPACADORA DE ALIMENTOS</v>
          </cell>
          <cell r="G17">
            <v>122</v>
          </cell>
          <cell r="H17">
            <v>1812.65</v>
          </cell>
          <cell r="I17">
            <v>0</v>
          </cell>
          <cell r="J17">
            <v>157700.55000000002</v>
          </cell>
        </row>
        <row r="18">
          <cell r="F18" t="str">
            <v>AUXILIAR ADMINISTRATIVO</v>
          </cell>
          <cell r="G18">
            <v>83</v>
          </cell>
          <cell r="H18">
            <v>1936.3</v>
          </cell>
          <cell r="I18">
            <v>0</v>
          </cell>
          <cell r="J18">
            <v>371769.59999999998</v>
          </cell>
        </row>
        <row r="19">
          <cell r="F19" t="str">
            <v>CHOFER</v>
          </cell>
          <cell r="G19">
            <v>31</v>
          </cell>
          <cell r="H19">
            <v>1987.55</v>
          </cell>
          <cell r="I19">
            <v>0</v>
          </cell>
          <cell r="J19">
            <v>266325</v>
          </cell>
        </row>
        <row r="20">
          <cell r="F20" t="str">
            <v>MECANICO</v>
          </cell>
          <cell r="G20">
            <v>10</v>
          </cell>
          <cell r="H20">
            <v>1987.55</v>
          </cell>
          <cell r="I20">
            <v>0</v>
          </cell>
          <cell r="J20">
            <v>19875</v>
          </cell>
        </row>
        <row r="21">
          <cell r="F21" t="str">
            <v>ADMINISTRATIVO ESPECIALIZADO</v>
          </cell>
          <cell r="G21">
            <v>129</v>
          </cell>
          <cell r="H21">
            <v>2120.3000000000002</v>
          </cell>
          <cell r="I21">
            <v>0</v>
          </cell>
          <cell r="J21">
            <v>642450.9</v>
          </cell>
        </row>
        <row r="22">
          <cell r="F22" t="str">
            <v>RECEPCIONISTA</v>
          </cell>
          <cell r="G22">
            <v>13</v>
          </cell>
          <cell r="H22">
            <v>2120.3000000000002</v>
          </cell>
          <cell r="I22">
            <v>0</v>
          </cell>
          <cell r="J22">
            <v>103894.70000000001</v>
          </cell>
        </row>
        <row r="23">
          <cell r="F23" t="str">
            <v>PROFESOR</v>
          </cell>
          <cell r="G23">
            <v>171</v>
          </cell>
          <cell r="H23">
            <v>2120.3000000000002</v>
          </cell>
          <cell r="I23">
            <v>0</v>
          </cell>
          <cell r="J23">
            <v>150541.30000000002</v>
          </cell>
        </row>
        <row r="24">
          <cell r="F24" t="str">
            <v>OFICIAL DE SERVICIOS Y MANTENIMIENTO</v>
          </cell>
          <cell r="G24">
            <v>74</v>
          </cell>
          <cell r="H24">
            <v>2120.3000000000002</v>
          </cell>
          <cell r="I24">
            <v>0</v>
          </cell>
          <cell r="J24">
            <v>413458.50000000006</v>
          </cell>
        </row>
        <row r="25">
          <cell r="F25" t="str">
            <v>ELECTRICISTA</v>
          </cell>
          <cell r="G25">
            <v>5</v>
          </cell>
          <cell r="H25">
            <v>2120.3000000000002</v>
          </cell>
          <cell r="I25">
            <v>0</v>
          </cell>
          <cell r="J25">
            <v>31804.500000000004</v>
          </cell>
        </row>
        <row r="26">
          <cell r="F26" t="str">
            <v>NIÑERA A</v>
          </cell>
          <cell r="G26">
            <v>210</v>
          </cell>
          <cell r="H26">
            <v>2120.3000000000002</v>
          </cell>
          <cell r="I26">
            <v>0</v>
          </cell>
          <cell r="J26">
            <v>604285.5</v>
          </cell>
        </row>
        <row r="27">
          <cell r="F27" t="str">
            <v>SECRETARIA DE APOYO</v>
          </cell>
          <cell r="G27">
            <v>75</v>
          </cell>
          <cell r="H27">
            <v>2138.85</v>
          </cell>
          <cell r="I27">
            <v>0</v>
          </cell>
          <cell r="J27">
            <v>179663.4</v>
          </cell>
        </row>
        <row r="28">
          <cell r="F28" t="str">
            <v>CHOFER DE CAMION</v>
          </cell>
          <cell r="G28">
            <v>129</v>
          </cell>
          <cell r="H28">
            <v>2138.85</v>
          </cell>
          <cell r="I28">
            <v>0</v>
          </cell>
          <cell r="J28">
            <v>325105.2</v>
          </cell>
        </row>
        <row r="29">
          <cell r="F29" t="str">
            <v>FOTOGRAFO</v>
          </cell>
          <cell r="G29">
            <v>1</v>
          </cell>
          <cell r="H29">
            <v>2138.85</v>
          </cell>
          <cell r="I29">
            <v>0</v>
          </cell>
          <cell r="J29">
            <v>8555.4</v>
          </cell>
        </row>
        <row r="30">
          <cell r="F30" t="str">
            <v>AUXILIAR DE ADMINISTRADOR</v>
          </cell>
          <cell r="G30">
            <v>100</v>
          </cell>
          <cell r="H30">
            <v>2238.1999999999998</v>
          </cell>
          <cell r="I30">
            <v>0</v>
          </cell>
          <cell r="J30">
            <v>322300.79999999999</v>
          </cell>
        </row>
        <row r="31">
          <cell r="F31" t="str">
            <v>PROFESOR DE EDUCACION PARA LA SALUD</v>
          </cell>
          <cell r="G31">
            <v>25</v>
          </cell>
          <cell r="H31">
            <v>2238.1999999999998</v>
          </cell>
          <cell r="I31">
            <v>0</v>
          </cell>
          <cell r="J31">
            <v>24620.199999999997</v>
          </cell>
        </row>
        <row r="32">
          <cell r="F32" t="str">
            <v>OFICIAL DE MANTENIMIENTO MECANICO</v>
          </cell>
          <cell r="G32">
            <v>16</v>
          </cell>
          <cell r="H32">
            <v>2238.1999999999998</v>
          </cell>
          <cell r="I32">
            <v>0</v>
          </cell>
          <cell r="J32">
            <v>42525.799999999996</v>
          </cell>
        </row>
        <row r="33">
          <cell r="F33" t="str">
            <v>TECNICO BIBLIOTECARIO</v>
          </cell>
          <cell r="G33">
            <v>21</v>
          </cell>
          <cell r="H33">
            <v>2238.1999999999998</v>
          </cell>
          <cell r="I33">
            <v>0</v>
          </cell>
          <cell r="J33">
            <v>15667.399999999998</v>
          </cell>
        </row>
        <row r="34">
          <cell r="F34" t="str">
            <v>TECNICO AUDIOVISUAL</v>
          </cell>
          <cell r="G34">
            <v>6</v>
          </cell>
          <cell r="H34">
            <v>2238.1999999999998</v>
          </cell>
          <cell r="I34">
            <v>0</v>
          </cell>
          <cell r="J34">
            <v>33573</v>
          </cell>
        </row>
        <row r="35">
          <cell r="F35" t="str">
            <v>PROMOTOR</v>
          </cell>
          <cell r="G35">
            <v>51</v>
          </cell>
          <cell r="H35">
            <v>2342.3000000000002</v>
          </cell>
          <cell r="I35">
            <v>0</v>
          </cell>
          <cell r="J35">
            <v>142880.30000000002</v>
          </cell>
        </row>
        <row r="36">
          <cell r="F36" t="str">
            <v>OPERADOR DE EQUIPO ESPECIALISTA. DE COMPUTO</v>
          </cell>
          <cell r="G36">
            <v>2</v>
          </cell>
          <cell r="H36">
            <v>2342.3000000000002</v>
          </cell>
          <cell r="I36">
            <v>0</v>
          </cell>
          <cell r="J36">
            <v>21080.7</v>
          </cell>
        </row>
        <row r="37">
          <cell r="F37" t="str">
            <v>INSPECTOR</v>
          </cell>
          <cell r="G37">
            <v>2</v>
          </cell>
          <cell r="H37">
            <v>2342.3000000000002</v>
          </cell>
          <cell r="I37">
            <v>0</v>
          </cell>
          <cell r="J37">
            <v>25765.300000000003</v>
          </cell>
        </row>
        <row r="38">
          <cell r="F38" t="str">
            <v>OFICIAL TECNICO</v>
          </cell>
          <cell r="G38">
            <v>3</v>
          </cell>
          <cell r="H38">
            <v>2342.3000000000002</v>
          </cell>
          <cell r="I38">
            <v>0</v>
          </cell>
          <cell r="J38">
            <v>14053.800000000001</v>
          </cell>
        </row>
        <row r="39">
          <cell r="F39" t="str">
            <v>TECNICO MEDIO</v>
          </cell>
          <cell r="G39">
            <v>148</v>
          </cell>
          <cell r="H39">
            <v>2342.3000000000002</v>
          </cell>
          <cell r="I39">
            <v>0</v>
          </cell>
          <cell r="J39">
            <v>9369.2000000000007</v>
          </cell>
        </row>
        <row r="40">
          <cell r="F40" t="str">
            <v>SECRETARIA C</v>
          </cell>
          <cell r="G40">
            <v>76</v>
          </cell>
          <cell r="H40">
            <v>2451.25</v>
          </cell>
          <cell r="I40">
            <v>0</v>
          </cell>
          <cell r="J40">
            <v>536386.70000000007</v>
          </cell>
        </row>
        <row r="41">
          <cell r="F41" t="str">
            <v>JEFE DE SERVICIOS Y MANTENIMIENTO ESPECIALIZADO</v>
          </cell>
          <cell r="G41">
            <v>4</v>
          </cell>
          <cell r="H41">
            <v>2451.25</v>
          </cell>
          <cell r="I41">
            <v>0</v>
          </cell>
          <cell r="J41">
            <v>1539385</v>
          </cell>
        </row>
        <row r="42">
          <cell r="F42" t="str">
            <v>CHOFER DE TRAILER</v>
          </cell>
          <cell r="G42">
            <v>1</v>
          </cell>
          <cell r="H42">
            <v>2451.25</v>
          </cell>
          <cell r="I42">
            <v>0</v>
          </cell>
          <cell r="J42">
            <v>527018.75</v>
          </cell>
        </row>
        <row r="43">
          <cell r="F43" t="str">
            <v>TECNICO EN CALDERAS</v>
          </cell>
          <cell r="G43">
            <v>9</v>
          </cell>
          <cell r="H43">
            <v>2451.25</v>
          </cell>
          <cell r="I43">
            <v>0</v>
          </cell>
          <cell r="J43">
            <v>58830</v>
          </cell>
        </row>
        <row r="44">
          <cell r="F44" t="str">
            <v>DIBUJANTE</v>
          </cell>
          <cell r="G44">
            <v>7</v>
          </cell>
          <cell r="H44">
            <v>2451.25</v>
          </cell>
          <cell r="I44">
            <v>0</v>
          </cell>
          <cell r="J44">
            <v>78440</v>
          </cell>
        </row>
        <row r="45">
          <cell r="F45" t="str">
            <v xml:space="preserve">MANEJADOR DE FONDOS Y VALORES </v>
          </cell>
          <cell r="G45">
            <v>3</v>
          </cell>
          <cell r="H45">
            <v>2479.75</v>
          </cell>
          <cell r="I45">
            <v>0</v>
          </cell>
          <cell r="J45">
            <v>51476.25</v>
          </cell>
        </row>
        <row r="46">
          <cell r="F46" t="str">
            <v>TECNICO EN COMPUTACION</v>
          </cell>
          <cell r="G46">
            <v>5</v>
          </cell>
          <cell r="H46">
            <v>2479.75</v>
          </cell>
          <cell r="I46">
            <v>0</v>
          </cell>
          <cell r="J46">
            <v>29757</v>
          </cell>
        </row>
        <row r="47">
          <cell r="F47" t="str">
            <v>ANALISTA ADMINISTRATIVO</v>
          </cell>
          <cell r="G47">
            <v>76</v>
          </cell>
          <cell r="H47">
            <v>2572.4</v>
          </cell>
          <cell r="I47">
            <v>0</v>
          </cell>
          <cell r="J47">
            <v>27277.25</v>
          </cell>
        </row>
        <row r="48">
          <cell r="F48" t="str">
            <v>ADMINISTRADOR DE UNIDAD OPERATIVA</v>
          </cell>
          <cell r="G48">
            <v>44</v>
          </cell>
          <cell r="H48">
            <v>2572.4</v>
          </cell>
          <cell r="I48">
            <v>0</v>
          </cell>
          <cell r="J48">
            <v>416728.8</v>
          </cell>
        </row>
        <row r="49">
          <cell r="F49" t="str">
            <v>ESPECIALISTA EN ASUNTOS JURIDICOS</v>
          </cell>
          <cell r="G49">
            <v>109</v>
          </cell>
          <cell r="H49">
            <v>2572.4</v>
          </cell>
          <cell r="I49">
            <v>0</v>
          </cell>
          <cell r="J49">
            <v>180068</v>
          </cell>
        </row>
        <row r="50">
          <cell r="F50" t="str">
            <v>ESPECIALISTA TECNICO</v>
          </cell>
          <cell r="G50">
            <v>142</v>
          </cell>
          <cell r="H50">
            <v>2572.4</v>
          </cell>
          <cell r="I50">
            <v>0</v>
          </cell>
          <cell r="J50">
            <v>41158.400000000001</v>
          </cell>
        </row>
        <row r="51">
          <cell r="F51" t="str">
            <v>SECRETARIA EJECUTIVA C</v>
          </cell>
          <cell r="G51">
            <v>15</v>
          </cell>
          <cell r="H51">
            <v>2692.2</v>
          </cell>
          <cell r="I51">
            <v>0</v>
          </cell>
          <cell r="J51">
            <v>7717.2000000000007</v>
          </cell>
        </row>
        <row r="52">
          <cell r="F52" t="str">
            <v>COORDINADOR DE TECNICOS. EN COMPUTACION</v>
          </cell>
          <cell r="G52">
            <v>1</v>
          </cell>
          <cell r="H52">
            <v>2692.2</v>
          </cell>
          <cell r="I52">
            <v>0</v>
          </cell>
          <cell r="J52">
            <v>102896</v>
          </cell>
        </row>
        <row r="53">
          <cell r="F53" t="str">
            <v>EDUCADORA</v>
          </cell>
          <cell r="G53">
            <v>80</v>
          </cell>
          <cell r="H53">
            <v>2692.2</v>
          </cell>
          <cell r="I53">
            <v>0</v>
          </cell>
          <cell r="J53">
            <v>663679.20000000007</v>
          </cell>
        </row>
        <row r="54">
          <cell r="F54" t="str">
            <v>JEFE DE OFICINA</v>
          </cell>
          <cell r="G54">
            <v>61</v>
          </cell>
          <cell r="H54">
            <v>2817.8</v>
          </cell>
          <cell r="I54">
            <v>0</v>
          </cell>
          <cell r="J54">
            <v>191146.19999999998</v>
          </cell>
        </row>
        <row r="55">
          <cell r="F55" t="str">
            <v>SUPERVISOR DE OPERACION</v>
          </cell>
          <cell r="G55">
            <v>1</v>
          </cell>
          <cell r="H55">
            <v>2817.8</v>
          </cell>
          <cell r="I55">
            <v>0</v>
          </cell>
          <cell r="J55">
            <v>8076.5999999999995</v>
          </cell>
        </row>
        <row r="56">
          <cell r="F56" t="str">
            <v>TECNICO ESPECIALIZADO</v>
          </cell>
          <cell r="G56">
            <v>10</v>
          </cell>
          <cell r="H56">
            <v>2817.8</v>
          </cell>
          <cell r="I56">
            <v>0</v>
          </cell>
          <cell r="J56">
            <v>115764.59999999999</v>
          </cell>
        </row>
        <row r="57">
          <cell r="F57" t="str">
            <v>PROFESIONAL EJECUTIVO DE SERVICIOS ESPECIALIZADOS</v>
          </cell>
          <cell r="G57">
            <v>29</v>
          </cell>
          <cell r="H57">
            <v>3268.2</v>
          </cell>
          <cell r="I57">
            <v>3775.85</v>
          </cell>
          <cell r="J57">
            <v>724174.60000000009</v>
          </cell>
        </row>
        <row r="58">
          <cell r="F58" t="str">
            <v>SECRETARIA EJECUTIVA B</v>
          </cell>
          <cell r="G58">
            <v>5</v>
          </cell>
          <cell r="H58">
            <v>2900.25</v>
          </cell>
          <cell r="I58">
            <v>125.45</v>
          </cell>
          <cell r="J58">
            <v>64809.4</v>
          </cell>
        </row>
        <row r="59">
          <cell r="F59" t="str">
            <v>ANALISTA PROGRAMADOR A</v>
          </cell>
          <cell r="G59">
            <v>2</v>
          </cell>
          <cell r="H59">
            <v>2900.25</v>
          </cell>
          <cell r="I59">
            <v>125.45</v>
          </cell>
          <cell r="J59">
            <v>2817.8</v>
          </cell>
        </row>
        <row r="60">
          <cell r="F60" t="str">
            <v>ANALISTA DE SISTEMAS</v>
          </cell>
          <cell r="G60">
            <v>1</v>
          </cell>
          <cell r="H60">
            <v>2900.25</v>
          </cell>
          <cell r="I60">
            <v>125.45</v>
          </cell>
          <cell r="J60">
            <v>101440.8</v>
          </cell>
        </row>
        <row r="61">
          <cell r="F61" t="str">
            <v>PROF. DICT.  EN EL MANEJO DE FONDOS Y VALORES</v>
          </cell>
          <cell r="G61">
            <v>3</v>
          </cell>
          <cell r="H61">
            <v>2900.25</v>
          </cell>
          <cell r="I61">
            <v>125.45</v>
          </cell>
          <cell r="J61">
            <v>699394.79999999993</v>
          </cell>
        </row>
        <row r="62">
          <cell r="F62" t="str">
            <v>PROF. DICT. ESP. EN MANEJO DE  FONDOS Y VALORES</v>
          </cell>
          <cell r="G62">
            <v>1</v>
          </cell>
          <cell r="H62">
            <v>2982.9</v>
          </cell>
          <cell r="I62">
            <v>414.55</v>
          </cell>
          <cell r="J62">
            <v>26102.25</v>
          </cell>
        </row>
        <row r="63">
          <cell r="F63" t="str">
            <v>TECNICO SUPERIOR</v>
          </cell>
          <cell r="G63">
            <v>33</v>
          </cell>
          <cell r="H63">
            <v>2982.9</v>
          </cell>
          <cell r="I63">
            <v>414.55</v>
          </cell>
          <cell r="J63">
            <v>5800.5</v>
          </cell>
        </row>
        <row r="64">
          <cell r="F64" t="str">
            <v>COORDINADOR DE PROFESIONALES DICTAMINADOR</v>
          </cell>
          <cell r="G64">
            <v>1</v>
          </cell>
          <cell r="H64">
            <v>3008.65</v>
          </cell>
          <cell r="I64">
            <v>655.04999999999995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T  O  T  A  L</v>
          </cell>
          <cell r="G71">
            <v>2754</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4">
          <cell r="H74" t="str">
            <v>PERIODO</v>
          </cell>
          <cell r="I74">
            <v>12</v>
          </cell>
        </row>
        <row r="75">
          <cell r="F75" t="str">
            <v>SUBTOTAL</v>
          </cell>
          <cell r="G75">
            <v>5332</v>
          </cell>
          <cell r="H75" t="str">
            <v>PORCIENTO</v>
          </cell>
          <cell r="I75">
            <v>1</v>
          </cell>
          <cell r="J75">
            <v>12430234.4</v>
          </cell>
        </row>
        <row r="76">
          <cell r="H76" t="str">
            <v>P. VAC.</v>
          </cell>
          <cell r="I76">
            <v>10</v>
          </cell>
        </row>
        <row r="77">
          <cell r="H77" t="str">
            <v>AGUINALDO</v>
          </cell>
          <cell r="I77">
            <v>20</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1549.2599999999998</v>
          </cell>
          <cell r="J92">
            <v>2612.5500000000002</v>
          </cell>
        </row>
        <row r="93">
          <cell r="F93" t="str">
            <v>TECNICO MEDIO</v>
          </cell>
          <cell r="G93">
            <v>2</v>
          </cell>
          <cell r="H93">
            <v>2714.1</v>
          </cell>
          <cell r="I93">
            <v>0</v>
          </cell>
          <cell r="J93">
            <v>5428.2</v>
          </cell>
        </row>
        <row r="94">
          <cell r="F94" t="str">
            <v>DENOMINACION</v>
          </cell>
          <cell r="G94" t="str">
            <v xml:space="preserve">NO. DE </v>
          </cell>
          <cell r="H94" t="str">
            <v>SUELDO</v>
          </cell>
          <cell r="I94" t="str">
            <v>ASIGNACION</v>
          </cell>
          <cell r="J94">
            <v>459619.25</v>
          </cell>
        </row>
        <row r="95">
          <cell r="F95" t="str">
            <v>JEFE DE SERVICIOS Y MANTENIMIENTO ESPECIALIZADO</v>
          </cell>
          <cell r="G95" t="str">
            <v>PLAZAS</v>
          </cell>
          <cell r="H95" t="str">
            <v>MENSUAL</v>
          </cell>
          <cell r="I95" t="str">
            <v>NETA</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MEDICO ESPECIALISTA A</v>
          </cell>
          <cell r="G98">
            <v>3</v>
          </cell>
          <cell r="H98">
            <v>5668</v>
          </cell>
          <cell r="I98">
            <v>1634</v>
          </cell>
          <cell r="J98">
            <v>2916.25</v>
          </cell>
        </row>
        <row r="99">
          <cell r="F99" t="str">
            <v>MEDICO GENERAL  A</v>
          </cell>
          <cell r="G99">
            <v>99</v>
          </cell>
          <cell r="H99">
            <v>4907</v>
          </cell>
          <cell r="I99">
            <v>1432</v>
          </cell>
          <cell r="J99">
            <v>6295.3</v>
          </cell>
        </row>
        <row r="100">
          <cell r="F100" t="str">
            <v>CIRUJANO DENTISTA A</v>
          </cell>
          <cell r="G100">
            <v>77</v>
          </cell>
          <cell r="H100">
            <v>4613</v>
          </cell>
          <cell r="I100">
            <v>1524</v>
          </cell>
          <cell r="J100">
            <v>22033.55</v>
          </cell>
        </row>
        <row r="101">
          <cell r="F101" t="str">
            <v>TECNICO  PROTESISTA Y ORTESISTA</v>
          </cell>
          <cell r="G101">
            <v>1</v>
          </cell>
          <cell r="H101">
            <v>3146</v>
          </cell>
          <cell r="I101">
            <v>1162</v>
          </cell>
          <cell r="J101">
            <v>9804.5999999999985</v>
          </cell>
        </row>
        <row r="102">
          <cell r="F102" t="str">
            <v>PSICOLOGO CLINICO</v>
          </cell>
          <cell r="G102">
            <v>20</v>
          </cell>
          <cell r="H102">
            <v>4427</v>
          </cell>
          <cell r="I102">
            <v>2307</v>
          </cell>
          <cell r="J102">
            <v>9666.5999999999985</v>
          </cell>
        </row>
        <row r="103">
          <cell r="F103" t="str">
            <v>SUPERVISOR PARAMED. EN AREA NORMATIVA</v>
          </cell>
          <cell r="G103">
            <v>10</v>
          </cell>
          <cell r="H103">
            <v>4674</v>
          </cell>
          <cell r="I103">
            <v>1453</v>
          </cell>
          <cell r="J103">
            <v>26072.799999999999</v>
          </cell>
        </row>
        <row r="104">
          <cell r="F104" t="str">
            <v>ENFERMERA JEFE DE SERVICO</v>
          </cell>
          <cell r="G104">
            <v>6</v>
          </cell>
          <cell r="H104">
            <v>4948</v>
          </cell>
          <cell r="I104">
            <v>1993</v>
          </cell>
        </row>
        <row r="105">
          <cell r="F105" t="str">
            <v>ENFERMERA GENERAL TITULADA A</v>
          </cell>
          <cell r="G105">
            <v>13</v>
          </cell>
          <cell r="H105">
            <v>3138</v>
          </cell>
          <cell r="I105">
            <v>1412</v>
          </cell>
          <cell r="J105">
            <v>857134.15000000014</v>
          </cell>
        </row>
        <row r="106">
          <cell r="F106" t="str">
            <v>AUXILIAR DE ENFERMERIA A</v>
          </cell>
          <cell r="G106">
            <v>125</v>
          </cell>
          <cell r="H106">
            <v>2628</v>
          </cell>
          <cell r="I106">
            <v>1231</v>
          </cell>
        </row>
        <row r="107">
          <cell r="F107" t="str">
            <v>TRABAJADORA SOCIAL EN AREA MEDICA A</v>
          </cell>
          <cell r="G107">
            <v>253</v>
          </cell>
          <cell r="H107">
            <v>2919</v>
          </cell>
          <cell r="I107">
            <v>1460</v>
          </cell>
        </row>
        <row r="108">
          <cell r="F108" t="str">
            <v>SUPERVISORA DE TRABAJO SOCIAL EN AREA  MEDICA A</v>
          </cell>
          <cell r="G108">
            <v>41</v>
          </cell>
          <cell r="H108">
            <v>3530</v>
          </cell>
          <cell r="I108">
            <v>1628</v>
          </cell>
          <cell r="J108">
            <v>13287368.550000001</v>
          </cell>
        </row>
        <row r="109">
          <cell r="F109" t="str">
            <v>SUPERVISOR MEDICO EN AREA NORMATIVA</v>
          </cell>
          <cell r="G109">
            <v>38</v>
          </cell>
          <cell r="H109">
            <v>7482</v>
          </cell>
          <cell r="I109">
            <v>3378</v>
          </cell>
        </row>
        <row r="111">
          <cell r="F111" t="str">
            <v>SUBTOTAL</v>
          </cell>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F114" t="str">
            <v>T  O  T  A  L</v>
          </cell>
          <cell r="G114">
            <v>686</v>
          </cell>
          <cell r="H114">
            <v>20</v>
          </cell>
          <cell r="J114" t="str">
            <v>ISSSTE</v>
          </cell>
        </row>
        <row r="115">
          <cell r="J115" t="str">
            <v>FOVISSSTE</v>
          </cell>
        </row>
        <row r="116">
          <cell r="J116" t="str">
            <v>SAR</v>
          </cell>
        </row>
        <row r="117">
          <cell r="H117" t="str">
            <v>PERIODO</v>
          </cell>
          <cell r="I117">
            <v>12</v>
          </cell>
          <cell r="J117" t="str">
            <v>NSI</v>
          </cell>
        </row>
        <row r="118">
          <cell r="H118" t="str">
            <v>PORCIENTO</v>
          </cell>
          <cell r="I118">
            <v>1</v>
          </cell>
        </row>
        <row r="119">
          <cell r="H119" t="str">
            <v>PV</v>
          </cell>
          <cell r="I119">
            <v>10</v>
          </cell>
          <cell r="J119" t="str">
            <v>TOTAL</v>
          </cell>
        </row>
        <row r="120">
          <cell r="H120" t="str">
            <v>AG</v>
          </cell>
          <cell r="I120">
            <v>20</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DENOMINACION</v>
          </cell>
          <cell r="G137" t="str">
            <v xml:space="preserve">NO. DE </v>
          </cell>
          <cell r="H137" t="str">
            <v>SUELDO</v>
          </cell>
          <cell r="I137" t="str">
            <v>CANTIDAD</v>
          </cell>
          <cell r="J137">
            <v>0</v>
          </cell>
        </row>
        <row r="138">
          <cell r="F138" t="str">
            <v>TECNICO EN ELECTRODIAGNOSTICO</v>
          </cell>
          <cell r="G138" t="str">
            <v>PLAZAS</v>
          </cell>
          <cell r="H138" t="str">
            <v>MENSUAL</v>
          </cell>
          <cell r="I138" t="str">
            <v>ADICIONAL</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 xml:space="preserve">  SUBDIRECTOR DE AREA</v>
          </cell>
          <cell r="G141">
            <v>3</v>
          </cell>
          <cell r="H141">
            <v>6575.6</v>
          </cell>
          <cell r="I141">
            <v>13965.25</v>
          </cell>
          <cell r="J141">
            <v>0</v>
          </cell>
        </row>
        <row r="142">
          <cell r="F142" t="str">
            <v xml:space="preserve">  JEFE DE DEPARTAMENTO</v>
          </cell>
          <cell r="G142">
            <v>9</v>
          </cell>
          <cell r="H142">
            <v>4367.8500000000004</v>
          </cell>
          <cell r="I142">
            <v>7891.6</v>
          </cell>
          <cell r="J142">
            <v>0</v>
          </cell>
        </row>
        <row r="143">
          <cell r="F143" t="str">
            <v xml:space="preserve">  JEFE DE UNIDAD ADMINISTRATIVA</v>
          </cell>
          <cell r="G143">
            <v>1</v>
          </cell>
          <cell r="H143">
            <v>4367.8500000000004</v>
          </cell>
          <cell r="I143">
            <v>7891.6</v>
          </cell>
          <cell r="J143">
            <v>0</v>
          </cell>
        </row>
        <row r="144">
          <cell r="F144" t="str">
            <v xml:space="preserve">  COORDINADOR TECNICO</v>
          </cell>
          <cell r="G144">
            <v>53</v>
          </cell>
          <cell r="H144">
            <v>3631.8</v>
          </cell>
          <cell r="I144">
            <v>4675.8999999999996</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  O  T  A  L</v>
          </cell>
          <cell r="G150">
            <v>66</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t="str">
            <v>PERIODO</v>
          </cell>
          <cell r="I153">
            <v>12</v>
          </cell>
          <cell r="J153">
            <v>0</v>
          </cell>
        </row>
        <row r="154">
          <cell r="F154" t="str">
            <v xml:space="preserve">AUXILIAR DE PROTESISTA Y ORTESISTA </v>
          </cell>
          <cell r="G154">
            <v>11</v>
          </cell>
          <cell r="H154" t="str">
            <v>PORCIENTO</v>
          </cell>
          <cell r="I154">
            <v>1</v>
          </cell>
          <cell r="J154">
            <v>0</v>
          </cell>
        </row>
        <row r="155">
          <cell r="F155" t="str">
            <v>TECNICO OPERADOR DE CALDERAS EN HOSPITAL</v>
          </cell>
          <cell r="G155">
            <v>38</v>
          </cell>
          <cell r="H155" t="str">
            <v>PV</v>
          </cell>
          <cell r="I155">
            <v>10</v>
          </cell>
          <cell r="J155">
            <v>0</v>
          </cell>
        </row>
        <row r="156">
          <cell r="F156" t="str">
            <v>SUPERVISOR MEDICO EN AREA NORMATIVA</v>
          </cell>
          <cell r="G156">
            <v>30</v>
          </cell>
          <cell r="H156" t="str">
            <v>AG</v>
          </cell>
          <cell r="I156">
            <v>20</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3506</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50"/>
      <sheetData sheetId="51"/>
      <sheetData sheetId="52"/>
      <sheetData sheetId="53"/>
      <sheetData sheetId="54"/>
      <sheetData sheetId="55" refreshError="1"/>
      <sheetData sheetId="56" refreshError="1"/>
      <sheetData sheetId="57" refreshError="1"/>
      <sheetData sheetId="58">
        <row r="394">
          <cell r="C394" t="str">
            <v>DIRECTOR DE CECYT "A"</v>
          </cell>
          <cell r="D394">
            <v>39203.440000000002</v>
          </cell>
          <cell r="E394">
            <v>40889.199999999997</v>
          </cell>
          <cell r="F394">
            <v>40889.187919999997</v>
          </cell>
        </row>
        <row r="395">
          <cell r="C395" t="str">
            <v>DIRECTOR DE CECYT "B"</v>
          </cell>
          <cell r="D395">
            <v>47044.13</v>
          </cell>
          <cell r="E395">
            <v>49067.05</v>
          </cell>
          <cell r="F395">
            <v>49067.027589999991</v>
          </cell>
        </row>
        <row r="396">
          <cell r="C396" t="str">
            <v>DIRECTOR DE CECYT "C"</v>
          </cell>
          <cell r="D396">
            <v>47044.13</v>
          </cell>
          <cell r="E396">
            <v>49067.05</v>
          </cell>
          <cell r="F396">
            <v>49067.027589999991</v>
          </cell>
        </row>
        <row r="397">
          <cell r="C397" t="str">
            <v>DIRECTOR DE CENTRO DE INVESTIGACION "B"</v>
          </cell>
          <cell r="D397">
            <v>55136.75</v>
          </cell>
          <cell r="E397">
            <v>57507.65</v>
          </cell>
          <cell r="F397">
            <v>57507.630249999995</v>
          </cell>
        </row>
        <row r="398">
          <cell r="C398" t="str">
            <v>DIRECTOR DE CENTRO DE INVESTIGACION "C"</v>
          </cell>
          <cell r="D398">
            <v>55136.75</v>
          </cell>
          <cell r="E398">
            <v>57507.65</v>
          </cell>
          <cell r="F398">
            <v>57507.630249999995</v>
          </cell>
        </row>
        <row r="399">
          <cell r="C399" t="str">
            <v>DIRECTOR DE ESCUELA SUP. "A"</v>
          </cell>
          <cell r="D399">
            <v>47125.43</v>
          </cell>
          <cell r="E399">
            <v>49151.8</v>
          </cell>
          <cell r="F399">
            <v>49151.823489999995</v>
          </cell>
        </row>
        <row r="400">
          <cell r="C400" t="str">
            <v>DIRECTOR DE ESCUELA SUP. "B"</v>
          </cell>
          <cell r="D400">
            <v>55136.75</v>
          </cell>
          <cell r="E400">
            <v>57507.65</v>
          </cell>
          <cell r="F400">
            <v>57507.630249999995</v>
          </cell>
        </row>
        <row r="401">
          <cell r="C401" t="str">
            <v>DIRECTOR DE ESCUELA SUP. "C"</v>
          </cell>
          <cell r="D401">
            <v>55136.75</v>
          </cell>
          <cell r="E401">
            <v>57507.65</v>
          </cell>
          <cell r="F401">
            <v>57507.630249999995</v>
          </cell>
        </row>
        <row r="402">
          <cell r="C402" t="str">
            <v>JEFE DE DEPTO. ACAD. DE ESC. MED. SUP. "D"</v>
          </cell>
          <cell r="D402">
            <v>21761.59</v>
          </cell>
          <cell r="E402">
            <v>22697.35</v>
          </cell>
          <cell r="F402">
            <v>22697.338369999998</v>
          </cell>
        </row>
        <row r="403">
          <cell r="C403" t="str">
            <v>JEFE DE DEPTO. ACAD. DE ESC. MED. SUP. "E"</v>
          </cell>
          <cell r="D403">
            <v>28281.37</v>
          </cell>
          <cell r="E403">
            <v>29497.45</v>
          </cell>
          <cell r="F403">
            <v>29497.468909999996</v>
          </cell>
        </row>
        <row r="404">
          <cell r="C404" t="str">
            <v>JEFE DE DEPTO. ACADEMICO DE ESC. SUP. "D"</v>
          </cell>
          <cell r="D404">
            <v>21761.59</v>
          </cell>
          <cell r="E404">
            <v>22697.35</v>
          </cell>
          <cell r="F404">
            <v>22697.338369999998</v>
          </cell>
        </row>
        <row r="405">
          <cell r="C405" t="str">
            <v>JEFE DE DEPTO. ACADEMICO DE ESC. SUP. "E"</v>
          </cell>
          <cell r="D405">
            <v>28281.38</v>
          </cell>
          <cell r="E405">
            <v>29497.5</v>
          </cell>
          <cell r="F405">
            <v>29497.479339999998</v>
          </cell>
        </row>
        <row r="406">
          <cell r="C406" t="str">
            <v>JEFE DE DEPTO. ADMINISTRATIVO DE ESC. SUP. "A"</v>
          </cell>
          <cell r="D406">
            <v>16744.84</v>
          </cell>
          <cell r="E406">
            <v>17464.849999999999</v>
          </cell>
          <cell r="F406">
            <v>17464.868119999999</v>
          </cell>
        </row>
        <row r="407">
          <cell r="C407" t="str">
            <v>JEFE DE DEPTO. ADMINISTRATIVO DE ESC. SUP. "B"</v>
          </cell>
          <cell r="D407">
            <v>19089.12</v>
          </cell>
          <cell r="E407">
            <v>19909.95</v>
          </cell>
          <cell r="F407">
            <v>19909.952159999997</v>
          </cell>
        </row>
        <row r="408">
          <cell r="C408" t="str">
            <v>JEFE DE DEPTO. ADMINISTRATIVO DE ESC. SUP. "C"</v>
          </cell>
          <cell r="D408">
            <v>19089.12</v>
          </cell>
          <cell r="E408">
            <v>19909.95</v>
          </cell>
          <cell r="F408">
            <v>19909.952159999997</v>
          </cell>
        </row>
        <row r="409">
          <cell r="C409" t="str">
            <v>JEFE DE DEPTO. ADMVO. DE ESC. MED. SUP. "A"</v>
          </cell>
          <cell r="D409">
            <v>15381.95</v>
          </cell>
          <cell r="E409">
            <v>16043.349999999999</v>
          </cell>
          <cell r="F409">
            <v>16043.37385</v>
          </cell>
        </row>
        <row r="410">
          <cell r="C410" t="str">
            <v>JEFE DE DEPTO. ADMVO. DE ESC. MED. SUP. "B"</v>
          </cell>
          <cell r="D410">
            <v>16744.84</v>
          </cell>
          <cell r="E410">
            <v>17464.849999999999</v>
          </cell>
          <cell r="F410">
            <v>17464.868119999999</v>
          </cell>
        </row>
        <row r="411">
          <cell r="C411" t="str">
            <v>JEFE DE DEPTO. ADMVO. DE ESC. MED. SUP. "C"</v>
          </cell>
          <cell r="D411">
            <v>19089.12</v>
          </cell>
          <cell r="E411">
            <v>19909.95</v>
          </cell>
          <cell r="F411">
            <v>19909.952159999997</v>
          </cell>
        </row>
        <row r="412">
          <cell r="C412" t="str">
            <v>JEFE DE DEPTO. DE INVEST. Y DOCENCIA "B"</v>
          </cell>
          <cell r="D412">
            <v>19089.12</v>
          </cell>
          <cell r="E412">
            <v>19909.95</v>
          </cell>
          <cell r="F412">
            <v>19909.952159999997</v>
          </cell>
        </row>
        <row r="413">
          <cell r="C413" t="str">
            <v>JEFE DE DEPTO. DE INVEST. Y DOCENCIA "C"</v>
          </cell>
          <cell r="D413">
            <v>19089.12</v>
          </cell>
          <cell r="E413">
            <v>19909.95</v>
          </cell>
          <cell r="F413">
            <v>19909.952159999997</v>
          </cell>
        </row>
        <row r="414">
          <cell r="C414" t="str">
            <v>JEFE DE DEPTO. DE INVEST. Y DOCENCIA "D"</v>
          </cell>
          <cell r="D414">
            <v>21761.59</v>
          </cell>
          <cell r="E414">
            <v>22697.35</v>
          </cell>
          <cell r="F414">
            <v>22697.338369999998</v>
          </cell>
        </row>
        <row r="415">
          <cell r="C415" t="str">
            <v>JEFE DE DEPTO. DE INVEST. Y DOCENCIA "E"</v>
          </cell>
          <cell r="D415">
            <v>28281.37</v>
          </cell>
          <cell r="E415">
            <v>29497.45</v>
          </cell>
          <cell r="F415">
            <v>29497.468909999996</v>
          </cell>
        </row>
        <row r="416">
          <cell r="C416" t="str">
            <v>SUBDIRECT. DE CENTRO DE INVESTIGACION "A"</v>
          </cell>
          <cell r="D416">
            <v>32944.07</v>
          </cell>
          <cell r="E416">
            <v>34360.65</v>
          </cell>
          <cell r="F416">
            <v>34360.665009999997</v>
          </cell>
        </row>
        <row r="417">
          <cell r="C417" t="str">
            <v>SUBDIRECT. DE CENTRO DE INVESTIGACION "B"</v>
          </cell>
          <cell r="D417">
            <v>32944.07</v>
          </cell>
          <cell r="E417">
            <v>34360.65</v>
          </cell>
          <cell r="F417">
            <v>34360.665009999997</v>
          </cell>
        </row>
        <row r="418">
          <cell r="C418" t="str">
            <v>SUBDIRECT. DE CENTRO DE INVESTIGACION "C"</v>
          </cell>
          <cell r="D418">
            <v>32944.07</v>
          </cell>
          <cell r="E418">
            <v>34360.65</v>
          </cell>
          <cell r="F418">
            <v>34360.665009999997</v>
          </cell>
        </row>
        <row r="419">
          <cell r="C419" t="str">
            <v>SUBDIRECTOR DE CECYT "A"</v>
          </cell>
          <cell r="D419">
            <v>28157.33</v>
          </cell>
          <cell r="E419">
            <v>29368.1</v>
          </cell>
          <cell r="F419">
            <v>29368.09519</v>
          </cell>
        </row>
        <row r="420">
          <cell r="C420" t="str">
            <v>SUBDIRECTOR DE CECYT "B"</v>
          </cell>
          <cell r="D420">
            <v>28157.33</v>
          </cell>
          <cell r="E420">
            <v>29368.1</v>
          </cell>
          <cell r="F420">
            <v>29368.09519</v>
          </cell>
        </row>
        <row r="421">
          <cell r="C421" t="str">
            <v>SUBDIRECTOR DE CECYT "C"</v>
          </cell>
          <cell r="D421">
            <v>32944.07</v>
          </cell>
          <cell r="E421">
            <v>34360.65</v>
          </cell>
          <cell r="F421">
            <v>34360.665009999997</v>
          </cell>
        </row>
        <row r="422">
          <cell r="C422" t="str">
            <v>SUBDIRECTOR DE ESCUELA SUP. "A"</v>
          </cell>
          <cell r="D422">
            <v>28157.33</v>
          </cell>
          <cell r="E422">
            <v>29368.1</v>
          </cell>
          <cell r="F422">
            <v>29368.09519</v>
          </cell>
        </row>
        <row r="423">
          <cell r="C423" t="str">
            <v>SUBDIRECTOR DE ESCUELA SUP. "B"</v>
          </cell>
          <cell r="D423">
            <v>32944.07</v>
          </cell>
          <cell r="E423">
            <v>34360.65</v>
          </cell>
          <cell r="F423">
            <v>34360.665009999997</v>
          </cell>
        </row>
        <row r="424">
          <cell r="C424" t="str">
            <v>SUBDIRECTOR DE ESCUELA SUP. "C"</v>
          </cell>
          <cell r="D424">
            <v>32944.07</v>
          </cell>
          <cell r="E424">
            <v>34360.65</v>
          </cell>
          <cell r="F424">
            <v>34360.665009999997</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8">
          <cell r="A8">
            <v>200</v>
          </cell>
        </row>
      </sheetData>
      <sheetData sheetId="98"/>
      <sheetData sheetId="99"/>
      <sheetData sheetId="100"/>
      <sheetData sheetId="101"/>
      <sheetData sheetId="102"/>
      <sheetData sheetId="103" refreshError="1"/>
      <sheetData sheetId="104">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
      <sheetName val="COMP (2)"/>
      <sheetName val="cc anual (2)"/>
      <sheetName val="E cc200MEN"/>
      <sheetName val="E cc200MEN (2)"/>
      <sheetName val="E cc400 ANUAL"/>
      <sheetName val="cc 650"/>
      <sheetName val="UE 800)"/>
      <sheetName val="UE PRUEBA"/>
      <sheetName val="cc 62.5%SEM )"/>
      <sheetName val="E cc 33.33%"/>
      <sheetName val="cc 33.33%S-33"/>
      <sheetName val="cc 33.33%S-33 (2)"/>
      <sheetName val="av CC a ren 33.33%"/>
      <sheetName val="av CC a ren72.12%"/>
      <sheetName val="E av CC200"/>
      <sheetName val="RESUMEN REN 1"/>
      <sheetName val="R11 ren 1"/>
      <sheetName val="R25 ren 1 "/>
      <sheetName val="R33 ren 1 "/>
      <sheetName val=" R11 ren 2"/>
      <sheetName val="RESUMEN REN 2"/>
      <sheetName val=" R25 ren 2 "/>
      <sheetName val=" R33 ren 2  "/>
      <sheetName val="Pzas99"/>
      <sheetName val="6SMGDF11"/>
      <sheetName val="6SMGDF25"/>
      <sheetName val="6SMGDF33"/>
      <sheetName val="SEISSMGDF11"/>
      <sheetName val="SEISSMGDF25"/>
      <sheetName val="SEISSMGDF33"/>
      <sheetName val="Pzas00"/>
      <sheetName val="40%07CD11"/>
      <sheetName val="40%07CD25"/>
      <sheetName val="40%07CD33"/>
      <sheetName val="SMGV1140%"/>
      <sheetName val="SMGV2540%"/>
      <sheetName val="SMGV3340%"/>
      <sheetName val="RED"/>
      <sheetName val="%99 R11"/>
      <sheetName val="%99 R25"/>
      <sheetName val="%99 R33"/>
      <sheetName val="Hoja1"/>
      <sheetName val="E INC%A"/>
      <sheetName val="E INC%B "/>
      <sheetName val="costo rez"/>
      <sheetName val="Rez II a III"/>
      <sheetName val="formato rez (2)"/>
      <sheetName val="E R_25"/>
      <sheetName val="E R_33"/>
      <sheetName val="E R_11"/>
      <sheetName val="Tab"/>
      <sheetName val="Res"/>
      <sheetName val="E Port"/>
      <sheetName val="PromPond"/>
      <sheetName val="Incr07y37"/>
      <sheetName val="AsigAcCul"/>
      <sheetName val="38"/>
      <sheetName val="44"/>
      <sheetName val="46"/>
      <sheetName val="E CC 33%"/>
      <sheetName val="E CC200"/>
      <sheetName val="APGE"/>
      <sheetName val="APGE33.33%"/>
      <sheetName val="APGE14%"/>
      <sheetName val="APGE700"/>
      <sheetName val="APGE700 S-33"/>
      <sheetName val="APGE800 S-33"/>
      <sheetName val="APGE690 Y 800 S-33 "/>
      <sheetName val="Ant 200"/>
      <sheetName val="Ant 33%"/>
      <sheetName val="Ant14%DGP"/>
      <sheetName val="Ant14%DGRF"/>
      <sheetName val="Ant14%DGRF (2)"/>
      <sheetName val="AP ORT 33%"/>
      <sheetName val="AP ORT S- 33"/>
      <sheetName val="TESIS 500"/>
      <sheetName val="TESIS 33.33%"/>
      <sheetName val="TESIS 14%DGP"/>
      <sheetName val="TESIS 14%DGRF"/>
      <sheetName val="TESIS 14%DGRF (2)"/>
      <sheetName val="E EstxAnt"/>
      <sheetName val="E EstxAnt (2)"/>
      <sheetName val="DespFA"/>
      <sheetName val="PasFor"/>
      <sheetName val="PremEMes"/>
      <sheetName val="ProgDep"/>
      <sheetName val="Fest Trab"/>
      <sheetName val="Niño"/>
      <sheetName val="Festmama"/>
      <sheetName val="G_ZII 11"/>
      <sheetName val="G_ZIII 11"/>
      <sheetName val="G_ZII 25"/>
      <sheetName val="G_ZII 33"/>
      <sheetName val="G_ZIII 33"/>
      <sheetName val="G_ZII TGRAL"/>
      <sheetName val="G_ZIII TGRAL"/>
      <sheetName val="Módulo1"/>
      <sheetName val="Módulo2"/>
      <sheetName val="Módulo3"/>
      <sheetName val="Módulo4"/>
      <sheetName val="Módulo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28">
          <cell r="D228">
            <v>17</v>
          </cell>
          <cell r="E228">
            <v>328</v>
          </cell>
          <cell r="F228">
            <v>328</v>
          </cell>
          <cell r="G228">
            <v>117</v>
          </cell>
          <cell r="H228">
            <v>115</v>
          </cell>
          <cell r="I228">
            <v>2100</v>
          </cell>
          <cell r="J228">
            <v>2098</v>
          </cell>
          <cell r="K228">
            <v>6614</v>
          </cell>
          <cell r="L228">
            <v>6553</v>
          </cell>
          <cell r="M228">
            <v>3639</v>
          </cell>
          <cell r="N228">
            <v>3639</v>
          </cell>
        </row>
        <row r="229">
          <cell r="D229">
            <v>18</v>
          </cell>
          <cell r="E229">
            <v>292</v>
          </cell>
          <cell r="F229">
            <v>223</v>
          </cell>
          <cell r="G229">
            <v>59</v>
          </cell>
          <cell r="H229">
            <v>35</v>
          </cell>
          <cell r="I229">
            <v>138</v>
          </cell>
          <cell r="J229">
            <v>136</v>
          </cell>
          <cell r="K229">
            <v>1486</v>
          </cell>
          <cell r="L229">
            <v>1519</v>
          </cell>
          <cell r="M229">
            <v>1287</v>
          </cell>
          <cell r="N229">
            <v>1287</v>
          </cell>
        </row>
        <row r="230">
          <cell r="D230">
            <v>19</v>
          </cell>
          <cell r="E230">
            <v>2090</v>
          </cell>
          <cell r="F230">
            <v>1950</v>
          </cell>
          <cell r="G230">
            <v>519</v>
          </cell>
          <cell r="H230">
            <v>448</v>
          </cell>
          <cell r="I230">
            <v>16034</v>
          </cell>
          <cell r="J230">
            <v>15958</v>
          </cell>
          <cell r="K230">
            <v>70931</v>
          </cell>
          <cell r="L230">
            <v>70942</v>
          </cell>
          <cell r="M230">
            <v>25159</v>
          </cell>
          <cell r="N230">
            <v>25159</v>
          </cell>
        </row>
        <row r="231">
          <cell r="D231">
            <v>20</v>
          </cell>
          <cell r="E231">
            <v>1397</v>
          </cell>
          <cell r="F231">
            <v>1512</v>
          </cell>
          <cell r="G231">
            <v>319</v>
          </cell>
          <cell r="H231">
            <v>403</v>
          </cell>
          <cell r="I231">
            <v>8158</v>
          </cell>
          <cell r="J231">
            <v>8114</v>
          </cell>
          <cell r="K231">
            <v>11363</v>
          </cell>
          <cell r="L231">
            <v>11382</v>
          </cell>
          <cell r="M231">
            <v>3816</v>
          </cell>
          <cell r="N231">
            <v>3815</v>
          </cell>
        </row>
        <row r="232">
          <cell r="D232">
            <v>21</v>
          </cell>
          <cell r="E232">
            <v>1002</v>
          </cell>
          <cell r="F232">
            <v>976</v>
          </cell>
          <cell r="G232">
            <v>118</v>
          </cell>
          <cell r="H232">
            <v>119</v>
          </cell>
          <cell r="I232">
            <v>978</v>
          </cell>
          <cell r="J232">
            <v>961</v>
          </cell>
          <cell r="K232">
            <v>2545</v>
          </cell>
          <cell r="L232">
            <v>2545</v>
          </cell>
          <cell r="M232">
            <v>795</v>
          </cell>
          <cell r="N232">
            <v>795</v>
          </cell>
        </row>
        <row r="233">
          <cell r="D233">
            <v>22</v>
          </cell>
          <cell r="E233">
            <v>787</v>
          </cell>
          <cell r="F233">
            <v>767</v>
          </cell>
          <cell r="G233">
            <v>105</v>
          </cell>
          <cell r="H233">
            <v>104</v>
          </cell>
          <cell r="I233">
            <v>427</v>
          </cell>
          <cell r="J233">
            <v>413</v>
          </cell>
          <cell r="K233">
            <v>2935</v>
          </cell>
          <cell r="L233">
            <v>2936</v>
          </cell>
          <cell r="M233">
            <v>910</v>
          </cell>
          <cell r="N233">
            <v>910</v>
          </cell>
        </row>
        <row r="234">
          <cell r="D234">
            <v>23</v>
          </cell>
          <cell r="E234">
            <v>2245</v>
          </cell>
          <cell r="F234">
            <v>1842</v>
          </cell>
          <cell r="G234">
            <v>12</v>
          </cell>
          <cell r="H234">
            <v>12</v>
          </cell>
          <cell r="I234">
            <v>335</v>
          </cell>
          <cell r="J234">
            <v>322</v>
          </cell>
          <cell r="K234">
            <v>1216</v>
          </cell>
          <cell r="L234">
            <v>1216</v>
          </cell>
          <cell r="M234">
            <v>394</v>
          </cell>
          <cell r="N234">
            <v>394</v>
          </cell>
        </row>
        <row r="235">
          <cell r="D235">
            <v>24</v>
          </cell>
          <cell r="E235">
            <v>319</v>
          </cell>
          <cell r="F235">
            <v>309</v>
          </cell>
          <cell r="G235">
            <v>63</v>
          </cell>
          <cell r="H235">
            <v>63</v>
          </cell>
          <cell r="I235">
            <v>1566</v>
          </cell>
          <cell r="J235">
            <v>1564</v>
          </cell>
          <cell r="K235">
            <v>5443</v>
          </cell>
          <cell r="L235">
            <v>5438</v>
          </cell>
          <cell r="M235">
            <v>2185</v>
          </cell>
          <cell r="N235">
            <v>2187</v>
          </cell>
        </row>
        <row r="236">
          <cell r="D236">
            <v>25</v>
          </cell>
          <cell r="E236">
            <v>1774</v>
          </cell>
          <cell r="F236">
            <v>1578</v>
          </cell>
          <cell r="G236">
            <v>32</v>
          </cell>
          <cell r="H236">
            <v>28</v>
          </cell>
          <cell r="I236">
            <v>1342</v>
          </cell>
          <cell r="J236">
            <v>1262</v>
          </cell>
          <cell r="K236">
            <v>3991</v>
          </cell>
          <cell r="L236">
            <v>3987</v>
          </cell>
          <cell r="M236">
            <v>1215</v>
          </cell>
          <cell r="N236">
            <v>1215</v>
          </cell>
        </row>
        <row r="237">
          <cell r="D237">
            <v>26</v>
          </cell>
          <cell r="E237">
            <v>554</v>
          </cell>
          <cell r="F237">
            <v>524</v>
          </cell>
          <cell r="G237">
            <v>11</v>
          </cell>
          <cell r="H237">
            <v>9</v>
          </cell>
          <cell r="I237">
            <v>620</v>
          </cell>
          <cell r="J237">
            <v>602</v>
          </cell>
          <cell r="K237">
            <v>315</v>
          </cell>
          <cell r="L237">
            <v>319</v>
          </cell>
          <cell r="M237">
            <v>71</v>
          </cell>
          <cell r="N237">
            <v>71</v>
          </cell>
        </row>
        <row r="238">
          <cell r="D238">
            <v>27</v>
          </cell>
          <cell r="E238">
            <v>1452</v>
          </cell>
          <cell r="F238">
            <v>1377</v>
          </cell>
          <cell r="G238">
            <v>146</v>
          </cell>
          <cell r="H238">
            <v>146</v>
          </cell>
          <cell r="I238">
            <v>417</v>
          </cell>
          <cell r="J238">
            <v>381</v>
          </cell>
          <cell r="K238">
            <v>1398</v>
          </cell>
          <cell r="L238">
            <v>1396</v>
          </cell>
          <cell r="M238">
            <v>653</v>
          </cell>
          <cell r="N238">
            <v>653</v>
          </cell>
        </row>
        <row r="239">
          <cell r="D239" t="str">
            <v>27A</v>
          </cell>
          <cell r="E239">
            <v>829</v>
          </cell>
          <cell r="F239">
            <v>869</v>
          </cell>
          <cell r="G239">
            <v>0</v>
          </cell>
          <cell r="H239">
            <v>0</v>
          </cell>
          <cell r="I239">
            <v>1</v>
          </cell>
          <cell r="J239">
            <v>2</v>
          </cell>
          <cell r="K239">
            <v>0</v>
          </cell>
          <cell r="L239">
            <v>0</v>
          </cell>
          <cell r="M239">
            <v>0</v>
          </cell>
          <cell r="N239">
            <v>0</v>
          </cell>
        </row>
        <row r="240">
          <cell r="D240" t="str">
            <v>27B</v>
          </cell>
          <cell r="E240">
            <v>21</v>
          </cell>
          <cell r="F240">
            <v>52</v>
          </cell>
          <cell r="G240">
            <v>0</v>
          </cell>
          <cell r="H240">
            <v>0</v>
          </cell>
          <cell r="I240">
            <v>0</v>
          </cell>
          <cell r="J240">
            <v>0</v>
          </cell>
          <cell r="K240">
            <v>0</v>
          </cell>
          <cell r="L240">
            <v>0</v>
          </cell>
          <cell r="M240">
            <v>0</v>
          </cell>
          <cell r="N240">
            <v>0</v>
          </cell>
        </row>
        <row r="241">
          <cell r="D241" t="str">
            <v>27C</v>
          </cell>
          <cell r="E241">
            <v>194</v>
          </cell>
          <cell r="F241">
            <v>269</v>
          </cell>
          <cell r="G241">
            <v>0</v>
          </cell>
          <cell r="H241">
            <v>0</v>
          </cell>
          <cell r="I241">
            <v>1</v>
          </cell>
          <cell r="J241">
            <v>1</v>
          </cell>
          <cell r="K241">
            <v>0</v>
          </cell>
          <cell r="L241">
            <v>0</v>
          </cell>
          <cell r="M241">
            <v>0</v>
          </cell>
          <cell r="N241">
            <v>0</v>
          </cell>
        </row>
        <row r="242">
          <cell r="D242" t="str">
            <v>27Z</v>
          </cell>
          <cell r="E242">
            <v>1023</v>
          </cell>
          <cell r="F242">
            <v>853</v>
          </cell>
          <cell r="G242">
            <v>3</v>
          </cell>
          <cell r="H242">
            <v>0</v>
          </cell>
          <cell r="I242">
            <v>41</v>
          </cell>
          <cell r="J242">
            <v>45</v>
          </cell>
          <cell r="K242">
            <v>180</v>
          </cell>
          <cell r="L242">
            <v>179</v>
          </cell>
          <cell r="M242">
            <v>43</v>
          </cell>
          <cell r="N242">
            <v>43</v>
          </cell>
        </row>
        <row r="243">
          <cell r="D243" t="str">
            <v>27ZA</v>
          </cell>
          <cell r="E243">
            <v>1766</v>
          </cell>
          <cell r="F243">
            <v>1458</v>
          </cell>
          <cell r="G243">
            <v>44</v>
          </cell>
          <cell r="H243">
            <v>31</v>
          </cell>
          <cell r="I243">
            <v>171</v>
          </cell>
          <cell r="J243">
            <v>156</v>
          </cell>
          <cell r="K243">
            <v>868</v>
          </cell>
          <cell r="L243">
            <v>864</v>
          </cell>
          <cell r="M243">
            <v>295</v>
          </cell>
          <cell r="N243">
            <v>295</v>
          </cell>
        </row>
        <row r="244">
          <cell r="D244" t="str">
            <v>27ZB</v>
          </cell>
          <cell r="E244">
            <v>268</v>
          </cell>
          <cell r="F244">
            <v>369</v>
          </cell>
          <cell r="G244">
            <v>8</v>
          </cell>
          <cell r="H244">
            <v>14</v>
          </cell>
          <cell r="I244">
            <v>37</v>
          </cell>
          <cell r="J244">
            <v>35</v>
          </cell>
          <cell r="K244">
            <v>177</v>
          </cell>
          <cell r="L244">
            <v>179</v>
          </cell>
          <cell r="M244">
            <v>29</v>
          </cell>
          <cell r="N244">
            <v>29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
      <sheetName val="IPNATM01"/>
      <sheetName val="Hoja1"/>
      <sheetName val="IPNCZA"/>
      <sheetName val="Hoja1 (2)"/>
      <sheetName val="IPNDOC1;2 T-3;4 T"/>
      <sheetName val="Hoja1 (3)"/>
      <sheetName val="IPNDOC T C HRS"/>
      <sheetName val="Hoja1 (4)"/>
      <sheetName val="TABULADOR ÚNICO IPN"/>
    </sheetNames>
    <sheetDataSet>
      <sheetData sheetId="0" refreshError="1"/>
      <sheetData sheetId="1">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planew99"/>
      <sheetName val="planew99 (2)"/>
      <sheetName val="cij"/>
      <sheetName val="planew99 (3)"/>
      <sheetName val="COSTO CIJ SEP"/>
      <sheetName val="COSTO CIJ DIC"/>
      <sheetName val="planew99 REVISADAS"/>
      <sheetName val="COSTO PRIMER PAQUETE"/>
      <sheetName val="planew99 prueba "/>
      <sheetName val="planew99 PROY CAM VIG"/>
      <sheetName val="TABULADOR (2)"/>
    </sheetNames>
    <sheetDataSet>
      <sheetData sheetId="0">
        <row r="10">
          <cell r="A10" t="str">
            <v>UNIDAD</v>
          </cell>
        </row>
      </sheetData>
      <sheetData sheetId="1">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1aET cohortes reales 11-20"/>
      <sheetName val="D1.1b Plazo reglamentario 2"/>
      <sheetName val="D1.2_Tiempo promedio"/>
      <sheetName val="Hoja1"/>
    </sheetNames>
    <sheetDataSet>
      <sheetData sheetId="0">
        <row r="9">
          <cell r="K9">
            <v>26</v>
          </cell>
          <cell r="N9">
            <v>0</v>
          </cell>
        </row>
        <row r="10">
          <cell r="K10">
            <v>28</v>
          </cell>
          <cell r="N10">
            <v>1</v>
          </cell>
        </row>
        <row r="11">
          <cell r="K11">
            <v>29</v>
          </cell>
          <cell r="N11">
            <v>1</v>
          </cell>
        </row>
        <row r="14">
          <cell r="K14">
            <v>32</v>
          </cell>
          <cell r="N14">
            <v>1</v>
          </cell>
        </row>
        <row r="15">
          <cell r="K15">
            <v>29</v>
          </cell>
          <cell r="N15">
            <v>0</v>
          </cell>
        </row>
        <row r="16">
          <cell r="K16">
            <v>26</v>
          </cell>
          <cell r="N16">
            <v>0</v>
          </cell>
        </row>
        <row r="19">
          <cell r="K19">
            <v>30</v>
          </cell>
          <cell r="N19">
            <v>0</v>
          </cell>
        </row>
        <row r="20">
          <cell r="K20">
            <v>33</v>
          </cell>
          <cell r="N20">
            <v>0</v>
          </cell>
        </row>
        <row r="21">
          <cell r="K21">
            <v>26</v>
          </cell>
          <cell r="N21">
            <v>0</v>
          </cell>
        </row>
        <row r="24">
          <cell r="Q24">
            <v>26</v>
          </cell>
        </row>
        <row r="25">
          <cell r="K25">
            <v>22</v>
          </cell>
          <cell r="N25">
            <v>0</v>
          </cell>
        </row>
        <row r="26">
          <cell r="K26">
            <v>17</v>
          </cell>
          <cell r="N26">
            <v>2</v>
          </cell>
        </row>
        <row r="29">
          <cell r="K29">
            <v>25</v>
          </cell>
          <cell r="N29">
            <v>1</v>
          </cell>
        </row>
        <row r="30">
          <cell r="K30">
            <v>28</v>
          </cell>
          <cell r="N30">
            <v>1</v>
          </cell>
        </row>
        <row r="31">
          <cell r="K31">
            <v>35</v>
          </cell>
          <cell r="N31">
            <v>1</v>
          </cell>
        </row>
        <row r="32">
          <cell r="K32">
            <v>18</v>
          </cell>
          <cell r="N32">
            <v>0</v>
          </cell>
        </row>
        <row r="35">
          <cell r="Q35">
            <v>21</v>
          </cell>
        </row>
        <row r="36">
          <cell r="Q36">
            <v>30</v>
          </cell>
        </row>
        <row r="39">
          <cell r="Q39">
            <v>28</v>
          </cell>
        </row>
        <row r="40">
          <cell r="Q40">
            <v>30</v>
          </cell>
        </row>
        <row r="41">
          <cell r="Q41">
            <v>17</v>
          </cell>
        </row>
        <row r="42">
          <cell r="Q42">
            <v>18</v>
          </cell>
        </row>
        <row r="55">
          <cell r="Q55">
            <v>18</v>
          </cell>
        </row>
        <row r="56">
          <cell r="Q56">
            <v>31</v>
          </cell>
        </row>
        <row r="57">
          <cell r="Q57">
            <v>31</v>
          </cell>
        </row>
        <row r="60">
          <cell r="Q60">
            <v>34</v>
          </cell>
        </row>
        <row r="61">
          <cell r="Q61">
            <v>32</v>
          </cell>
        </row>
        <row r="62">
          <cell r="Q62">
            <v>50</v>
          </cell>
        </row>
        <row r="63">
          <cell r="Q63">
            <v>27</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OS"/>
      <sheetName val="DOCENTES "/>
      <sheetName val="MMy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CCG94"/>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01-07"/>
      <sheetName val="93-02-08"/>
      <sheetName val="04CCG93"/>
      <sheetName val="93-11-11"/>
      <sheetName val="93-12-07"/>
      <sheetName val="17CCG93"/>
      <sheetName val="93-20-07"/>
      <sheetName val="94-20-06"/>
      <sheetName val="93-25-06"/>
      <sheetName val="94-25-03"/>
      <sheetName val="27CCG94"/>
      <sheetName val="93-28-07"/>
      <sheetName val="28-07-93"/>
      <sheetName val="93-29-11"/>
      <sheetName val="32CCG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persons/person.xml><?xml version="1.0" encoding="utf-8"?>
<personList xmlns="http://schemas.microsoft.com/office/spreadsheetml/2018/threadedcomments" xmlns:x="http://schemas.openxmlformats.org/spreadsheetml/2006/main">
  <person displayName="Apolo González Martínez" id="{C8ACBA1C-10B9-4B02-B967-527E29F34FAE}" userId="S::agonzalez@correo.ler.uam.mx::99affd67-9633-4ae1-881c-4572ed3074a3"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D144" dT="2021-01-26T02:58:07.34" personId="{C8ACBA1C-10B9-4B02-B967-527E29F34FAE}" id="{C5AB759B-363A-448E-8339-74E4BC2FBC18}">
    <text>Plaza asignada por la Rectoría General solo por un trimestre, debido a la formación de grupos no previstos</text>
  </threadedComment>
  <threadedComment ref="D146" dT="2021-01-26T02:58:47.40" personId="{C8ACBA1C-10B9-4B02-B967-527E29F34FAE}" id="{801203B1-227F-4971-9A74-41F712677A90}">
    <text>Plaza asignada por la Rectoría General solo por un trimestre, debido a la formación de grupos no previstos</text>
  </threadedComment>
</ThreadedComments>
</file>

<file path=xl/threadedComments/threadedComment2.xml><?xml version="1.0" encoding="utf-8"?>
<ThreadedComments xmlns="http://schemas.microsoft.com/office/spreadsheetml/2018/threadedcomments" xmlns:x="http://schemas.openxmlformats.org/spreadsheetml/2006/main">
  <threadedComment ref="AV18" dT="2021-01-21T20:42:05.46" personId="{C8ACBA1C-10B9-4B02-B967-527E29F34FAE}" id="{3E928B40-1EC9-41CE-80A7-6B4757AB0AB6}">
    <text>Modificación de periodo con base en el Acuerdo 100.10 del Consejo Divisional DCBI (3-jul-20)</text>
  </threadedComment>
  <threadedComment ref="AA74" dT="2021-01-22T01:47:55.71" personId="{C8ACBA1C-10B9-4B02-B967-527E29F34FAE}" id="{4686ACBC-8E62-44F4-8900-129C6DCCA097}">
    <text>Cuenta con SNI y SNCA</text>
  </threadedComment>
  <threadedComment ref="AA76" dT="2021-01-22T02:03:12.22" personId="{C8ACBA1C-10B9-4B02-B967-527E29F34FAE}" id="{4FE81D06-3A4F-4BD2-B517-7A795B2C464B}">
    <text>Cuenta con SNI y SNCA</text>
  </threadedComment>
</ThreadedComments>
</file>

<file path=xl/threadedComments/threadedComment3.xml><?xml version="1.0" encoding="utf-8"?>
<ThreadedComments xmlns="http://schemas.microsoft.com/office/spreadsheetml/2018/threadedcomments" xmlns:x="http://schemas.openxmlformats.org/spreadsheetml/2006/main">
  <threadedComment ref="I7" dT="2021-01-19T19:54:11.47" personId="{C8ACBA1C-10B9-4B02-B967-527E29F34FAE}" id="{FE96515D-5205-4DD0-9503-2A74DA9ED6C8}">
    <text>Dejó de ser Jefe de Área el día 24 de noviembre. Actualmente se encuentra en desarrollo el proceso se auscultación para el nuevo jefe (a) del Área.</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0.bin"/><Relationship Id="rId4" Type="http://schemas.microsoft.com/office/2017/10/relationships/threadedComment" Target="../threadedComments/threadedComment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6.bin"/><Relationship Id="rId4" Type="http://schemas.microsoft.com/office/2017/10/relationships/threadedComment" Target="../threadedComments/threadedComment3.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s://earther.gizmodo.com/the-border-wall-is-a-death-blow-to-wildlife-this-ele-1845520348?fbclid=IwAR3LEBslLDMqVlatZdkZJ4xlBKpXhKMAI2eWSl5-1nfQRy4uKKnOTLmZ8Yo" TargetMode="Externa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3" Type="http://schemas.openxmlformats.org/officeDocument/2006/relationships/hyperlink" Target="https://www.revista.ccba.uady.mx/ojs/index.php/TSA/article/view/3261/1453" TargetMode="External"/><Relationship Id="rId2" Type="http://schemas.openxmlformats.org/officeDocument/2006/relationships/hyperlink" Target="https://doi.org/10.32854/agrop.v13i10.1846" TargetMode="External"/><Relationship Id="rId1" Type="http://schemas.openxmlformats.org/officeDocument/2006/relationships/hyperlink" Target="https://doi.org/%2010.32854/agrop.vi.1727" TargetMode="External"/><Relationship Id="rId6" Type="http://schemas.openxmlformats.org/officeDocument/2006/relationships/hyperlink" Target="https://doi.org/10.32854/agrop.vi.1729" TargetMode="External"/><Relationship Id="rId5" Type="http://schemas.openxmlformats.org/officeDocument/2006/relationships/hyperlink" Target="https://doi.org/10.1007/s11483-020-09651-x" TargetMode="External"/><Relationship Id="rId4" Type="http://schemas.openxmlformats.org/officeDocument/2006/relationships/hyperlink" Target="http://dx.doi.org/10.31893/jabb.21003"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B2195"/>
  </sheetPr>
  <dimension ref="A1"/>
  <sheetViews>
    <sheetView showGridLines="0" tabSelected="1" zoomScaleNormal="100" workbookViewId="0"/>
  </sheetViews>
  <sheetFormatPr baseColWidth="10" defaultColWidth="11.44140625" defaultRowHeight="13.2"/>
  <cols>
    <col min="1" max="16384" width="11.44140625" style="260"/>
  </cols>
  <sheetData/>
  <sheetProtection algorithmName="SHA-512" hashValue="3Tjw5iIrun0T3sa3x9iKqd9X3ORt8Eucp7Kjjg3wajTwfT4VOuYbEwhtwEGWyi4TB4TQ95winYblWS8cqqdbGg==" saltValue="BD958LkYiG5tj9exuV+sOQ=="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AD25A8"/>
  </sheetPr>
  <dimension ref="A1:AO12"/>
  <sheetViews>
    <sheetView showGridLines="0" zoomScale="99" zoomScaleNormal="99" workbookViewId="0">
      <selection activeCell="R2" sqref="R2"/>
    </sheetView>
  </sheetViews>
  <sheetFormatPr baseColWidth="10" defaultColWidth="11.44140625" defaultRowHeight="14.4"/>
  <cols>
    <col min="1" max="1" width="11.5546875" style="18" bestFit="1" customWidth="1"/>
    <col min="2" max="7" width="5.33203125" style="18" bestFit="1" customWidth="1"/>
    <col min="8" max="11" width="5.33203125" style="18" customWidth="1"/>
    <col min="12" max="17" width="5.33203125" style="18" bestFit="1" customWidth="1"/>
    <col min="18" max="21" width="5.33203125" style="18" customWidth="1"/>
    <col min="22" max="22" width="5.33203125" style="18" bestFit="1" customWidth="1"/>
    <col min="23" max="27" width="5.5546875" style="18" bestFit="1" customWidth="1"/>
    <col min="28" max="29" width="4.5546875" style="18" bestFit="1" customWidth="1"/>
    <col min="30" max="31" width="4.5546875" style="18" customWidth="1"/>
    <col min="32" max="36" width="5.5546875" style="18" bestFit="1" customWidth="1"/>
    <col min="37" max="39" width="4.5546875" style="18" bestFit="1" customWidth="1"/>
    <col min="40" max="41" width="4.5546875" style="18" customWidth="1"/>
    <col min="42" max="16384" width="11.44140625" style="18"/>
  </cols>
  <sheetData>
    <row r="1" spans="1:41" s="150" customFormat="1" ht="13.2">
      <c r="A1" s="167" t="s">
        <v>1189</v>
      </c>
      <c r="B1" s="155"/>
      <c r="C1" s="128"/>
      <c r="D1" s="143"/>
      <c r="E1" s="143"/>
      <c r="F1" s="143"/>
    </row>
    <row r="2" spans="1:41" ht="18">
      <c r="A2" s="395" t="s">
        <v>924</v>
      </c>
      <c r="P2" s="152"/>
      <c r="Q2" s="152"/>
      <c r="R2" s="152"/>
      <c r="S2" s="152"/>
      <c r="T2" s="152"/>
      <c r="U2" s="152"/>
    </row>
    <row r="3" spans="1:41">
      <c r="B3" s="2228" t="s">
        <v>922</v>
      </c>
      <c r="C3" s="2228"/>
      <c r="D3" s="2228"/>
      <c r="E3" s="2228"/>
      <c r="F3" s="2228"/>
      <c r="G3" s="2228"/>
      <c r="H3" s="2228"/>
      <c r="I3" s="2228"/>
      <c r="J3" s="2228"/>
      <c r="K3" s="2228"/>
      <c r="L3" s="2228"/>
      <c r="M3" s="2228"/>
      <c r="N3" s="2228"/>
      <c r="O3" s="2228"/>
      <c r="P3" s="2228"/>
      <c r="Q3" s="2228"/>
      <c r="R3" s="2228"/>
      <c r="S3" s="2228"/>
      <c r="T3" s="2228"/>
      <c r="U3" s="2228"/>
      <c r="V3" s="2228" t="s">
        <v>923</v>
      </c>
      <c r="W3" s="2228"/>
      <c r="X3" s="2228"/>
      <c r="Y3" s="2228"/>
      <c r="Z3" s="2228"/>
      <c r="AA3" s="2228"/>
      <c r="AB3" s="2228"/>
      <c r="AC3" s="2228"/>
      <c r="AD3" s="2228"/>
      <c r="AE3" s="2228"/>
      <c r="AF3" s="2228"/>
      <c r="AG3" s="2228"/>
      <c r="AH3" s="2228"/>
      <c r="AI3" s="2228"/>
      <c r="AJ3" s="2228"/>
      <c r="AK3" s="2228"/>
      <c r="AL3" s="2228"/>
      <c r="AM3" s="2228"/>
      <c r="AN3" s="2228"/>
      <c r="AO3" s="2228"/>
    </row>
    <row r="4" spans="1:41">
      <c r="A4" s="139"/>
      <c r="B4" s="2213" t="s">
        <v>896</v>
      </c>
      <c r="C4" s="2214"/>
      <c r="D4" s="2214"/>
      <c r="E4" s="2214"/>
      <c r="F4" s="2214"/>
      <c r="G4" s="2214"/>
      <c r="H4" s="2214"/>
      <c r="I4" s="2214"/>
      <c r="J4" s="2214"/>
      <c r="K4" s="2215"/>
      <c r="L4" s="2213" t="s">
        <v>897</v>
      </c>
      <c r="M4" s="2214"/>
      <c r="N4" s="2214"/>
      <c r="O4" s="2214"/>
      <c r="P4" s="2214"/>
      <c r="Q4" s="2214"/>
      <c r="R4" s="2214"/>
      <c r="S4" s="2214"/>
      <c r="T4" s="2214"/>
      <c r="U4" s="2215"/>
      <c r="V4" s="2210" t="s">
        <v>896</v>
      </c>
      <c r="W4" s="2210"/>
      <c r="X4" s="2210"/>
      <c r="Y4" s="2210"/>
      <c r="Z4" s="2210"/>
      <c r="AA4" s="2210"/>
      <c r="AB4" s="2210"/>
      <c r="AC4" s="2210"/>
      <c r="AD4" s="2210"/>
      <c r="AE4" s="2210"/>
      <c r="AF4" s="2210" t="s">
        <v>897</v>
      </c>
      <c r="AG4" s="2210"/>
      <c r="AH4" s="2210"/>
      <c r="AI4" s="2210"/>
      <c r="AJ4" s="2210"/>
      <c r="AK4" s="2210"/>
      <c r="AL4" s="2210"/>
      <c r="AM4" s="2210"/>
      <c r="AN4" s="2210"/>
      <c r="AO4" s="2210"/>
    </row>
    <row r="5" spans="1:41">
      <c r="A5" s="139"/>
      <c r="B5" s="570">
        <v>2011</v>
      </c>
      <c r="C5" s="570">
        <v>2012</v>
      </c>
      <c r="D5" s="570">
        <v>2013</v>
      </c>
      <c r="E5" s="570">
        <v>2014</v>
      </c>
      <c r="F5" s="570">
        <v>2015</v>
      </c>
      <c r="G5" s="570">
        <v>2016</v>
      </c>
      <c r="H5" s="570">
        <v>2017</v>
      </c>
      <c r="I5" s="570">
        <v>2018</v>
      </c>
      <c r="J5" s="570">
        <v>2019</v>
      </c>
      <c r="K5" s="570">
        <v>2020</v>
      </c>
      <c r="L5" s="570">
        <v>2011</v>
      </c>
      <c r="M5" s="570">
        <v>2012</v>
      </c>
      <c r="N5" s="570">
        <v>2013</v>
      </c>
      <c r="O5" s="570">
        <v>2014</v>
      </c>
      <c r="P5" s="570">
        <v>2015</v>
      </c>
      <c r="Q5" s="570">
        <v>2016</v>
      </c>
      <c r="R5" s="570">
        <v>2017</v>
      </c>
      <c r="S5" s="570">
        <v>2018</v>
      </c>
      <c r="T5" s="570">
        <v>2019</v>
      </c>
      <c r="U5" s="570">
        <v>2020</v>
      </c>
      <c r="V5" s="570">
        <v>2011</v>
      </c>
      <c r="W5" s="570">
        <v>2012</v>
      </c>
      <c r="X5" s="570">
        <v>2013</v>
      </c>
      <c r="Y5" s="570">
        <v>2014</v>
      </c>
      <c r="Z5" s="570">
        <v>2015</v>
      </c>
      <c r="AA5" s="570">
        <v>2016</v>
      </c>
      <c r="AB5" s="570">
        <v>2017</v>
      </c>
      <c r="AC5" s="570">
        <v>2018</v>
      </c>
      <c r="AD5" s="570">
        <v>2019</v>
      </c>
      <c r="AE5" s="570">
        <v>2020</v>
      </c>
      <c r="AF5" s="570">
        <v>2011</v>
      </c>
      <c r="AG5" s="570">
        <v>2012</v>
      </c>
      <c r="AH5" s="570">
        <v>2013</v>
      </c>
      <c r="AI5" s="570">
        <v>2014</v>
      </c>
      <c r="AJ5" s="570">
        <v>2015</v>
      </c>
      <c r="AK5" s="570">
        <v>2016</v>
      </c>
      <c r="AL5" s="570">
        <v>2017</v>
      </c>
      <c r="AM5" s="570">
        <v>2018</v>
      </c>
      <c r="AN5" s="570">
        <v>2019</v>
      </c>
      <c r="AO5" s="570">
        <v>2020</v>
      </c>
    </row>
    <row r="6" spans="1:41">
      <c r="A6" s="1707" t="s">
        <v>1220</v>
      </c>
      <c r="B6" s="314">
        <f>'Admisión por sexo'!B6/'Aspirantes por sexo'!B6</f>
        <v>0.80952380952380953</v>
      </c>
      <c r="C6" s="314">
        <f>'Admisión por sexo'!C6/'Aspirantes por sexo'!C6</f>
        <v>1</v>
      </c>
      <c r="D6" s="314">
        <f>'Admisión por sexo'!D6/'Aspirantes por sexo'!D6</f>
        <v>0.8</v>
      </c>
      <c r="E6" s="314">
        <f>'Admisión por sexo'!E6/'Aspirantes por sexo'!E6</f>
        <v>0.79411764705882348</v>
      </c>
      <c r="F6" s="314">
        <f>'Admisión por sexo'!F6/'Aspirantes por sexo'!F6</f>
        <v>0.89189189189189189</v>
      </c>
      <c r="G6" s="314">
        <f>'Admisión por sexo'!G6/'Aspirantes por sexo'!G6</f>
        <v>0.56521739130434778</v>
      </c>
      <c r="H6" s="579">
        <f>'Admisión por sexo'!H6/'Aspirantes por sexo'!H6</f>
        <v>0.45833333333333331</v>
      </c>
      <c r="I6" s="779">
        <f>'Admisión por sexo'!I6/'Aspirantes por sexo'!I6</f>
        <v>0.34399999999999997</v>
      </c>
      <c r="J6" s="1410">
        <f>'Admisión por sexo'!J6/'Aspirantes por sexo'!J6</f>
        <v>0.45238095238095238</v>
      </c>
      <c r="K6" s="574">
        <f>'Admisión por sexo'!K6/'Aspirantes por sexo'!K6</f>
        <v>0.36690647482014388</v>
      </c>
      <c r="L6" s="310">
        <f>'Admisión por sexo'!L6/'Aspirantes por sexo'!L6</f>
        <v>0.8936170212765957</v>
      </c>
      <c r="M6" s="310">
        <f>'Admisión por sexo'!M6/'Aspirantes por sexo'!M6</f>
        <v>0.9</v>
      </c>
      <c r="N6" s="310">
        <f>'Admisión por sexo'!N6/'Aspirantes por sexo'!N6</f>
        <v>0.78048780487804881</v>
      </c>
      <c r="O6" s="310">
        <f>'Admisión por sexo'!O6/'Aspirantes por sexo'!O6</f>
        <v>0.78947368421052633</v>
      </c>
      <c r="P6" s="310">
        <f>'Admisión por sexo'!P6/'Aspirantes por sexo'!P6</f>
        <v>0.86792452830188682</v>
      </c>
      <c r="Q6" s="310">
        <f>'Admisión por sexo'!Q6/'Aspirantes por sexo'!Q6</f>
        <v>0.73529411764705888</v>
      </c>
      <c r="R6" s="579">
        <f>'Admisión por sexo'!R6/'Aspirantes por sexo'!R6</f>
        <v>0.3</v>
      </c>
      <c r="S6" s="779">
        <f>'Admisión por sexo'!S6/'Aspirantes por sexo'!S6</f>
        <v>0.3108108108108108</v>
      </c>
      <c r="T6" s="1410">
        <f>'Admisión por sexo'!T6/'Aspirantes por sexo'!T6</f>
        <v>0.2793522267206478</v>
      </c>
      <c r="U6" s="574">
        <f>'Admisión por sexo'!U6/'Aspirantes por sexo'!U6</f>
        <v>0.23760330578512398</v>
      </c>
      <c r="V6" s="314">
        <f>'Admisión por sexo'!AF6/'Aspirantes por sexo'!AF6</f>
        <v>0.80952380952380953</v>
      </c>
      <c r="W6" s="314">
        <f>'Admisión por sexo'!AG6/'Aspirantes por sexo'!AG6</f>
        <v>0.88888888888888884</v>
      </c>
      <c r="X6" s="314">
        <f>'Admisión por sexo'!AH6/'Aspirantes por sexo'!AH6</f>
        <v>0.8571428571428571</v>
      </c>
      <c r="Y6" s="314">
        <f>'Admisión por sexo'!AI6/'Aspirantes por sexo'!AI6</f>
        <v>0.83333333333333337</v>
      </c>
      <c r="Z6" s="314">
        <f>'Admisión por sexo'!AJ6/'Aspirantes por sexo'!AJ6</f>
        <v>0.85039370078740162</v>
      </c>
      <c r="AA6" s="314">
        <f>'Admisión por sexo'!AK6/'Aspirantes por sexo'!AK6</f>
        <v>0.80666666666666664</v>
      </c>
      <c r="AB6" s="579">
        <f>'Admisión por sexo'!AL6/'Aspirantes por sexo'!AL6</f>
        <v>0.6518518518518519</v>
      </c>
      <c r="AC6" s="779">
        <f>'Admisión por sexo'!AM6/'Aspirantes por sexo'!AM6</f>
        <v>0.5544303797468354</v>
      </c>
      <c r="AD6" s="1410">
        <f>'Admisión por sexo'!AN6/'Aspirantes por sexo'!AN6</f>
        <v>0.52975047984644918</v>
      </c>
      <c r="AE6" s="574">
        <f>'Admisión por sexo'!AO6/'Aspirantes por sexo'!AO6</f>
        <v>0.49545454545454548</v>
      </c>
      <c r="AF6" s="310">
        <f>'Admisión por sexo'!AP6/'Aspirantes por sexo'!AP6</f>
        <v>0.8936170212765957</v>
      </c>
      <c r="AG6" s="310">
        <f>'Admisión por sexo'!AQ6/'Aspirantes por sexo'!AQ6</f>
        <v>0.89552238805970152</v>
      </c>
      <c r="AH6" s="310">
        <f>'Admisión por sexo'!AR6/'Aspirantes por sexo'!AR6</f>
        <v>0.85185185185185186</v>
      </c>
      <c r="AI6" s="310">
        <f>'Admisión por sexo'!AS6/'Aspirantes por sexo'!AS6</f>
        <v>0.83561643835616439</v>
      </c>
      <c r="AJ6" s="310">
        <f>'Admisión por sexo'!AT6/'Aspirantes por sexo'!AT6</f>
        <v>0.84422110552763818</v>
      </c>
      <c r="AK6" s="310">
        <f>'Admisión por sexo'!AU6/'Aspirantes por sexo'!AU6</f>
        <v>0.81647940074906367</v>
      </c>
      <c r="AL6" s="579">
        <f>'Admisión por sexo'!AV6/'Aspirantes por sexo'!AV6</f>
        <v>0.55210237659963435</v>
      </c>
      <c r="AM6" s="779">
        <f>'Admisión por sexo'!AW6/'Aspirantes por sexo'!AW6</f>
        <v>0.45474372955288989</v>
      </c>
      <c r="AN6" s="1410">
        <f>'Admisión por sexo'!AX6/'Aspirantes por sexo'!AX6</f>
        <v>0.39333805811481221</v>
      </c>
      <c r="AO6" s="574">
        <f>'Admisión por sexo'!AY6/'Aspirantes por sexo'!AY6</f>
        <v>0.35356200527704484</v>
      </c>
    </row>
    <row r="7" spans="1:41">
      <c r="A7" s="1707" t="s">
        <v>1221</v>
      </c>
      <c r="B7" s="314">
        <f>'Admisión por sexo'!B7/'Aspirantes por sexo'!B7</f>
        <v>0.4017857142857143</v>
      </c>
      <c r="C7" s="314">
        <f>'Admisión por sexo'!C7/'Aspirantes por sexo'!C7</f>
        <v>0.51111111111111107</v>
      </c>
      <c r="D7" s="314">
        <f>'Admisión por sexo'!D7/'Aspirantes por sexo'!D7</f>
        <v>0.48148148148148145</v>
      </c>
      <c r="E7" s="314">
        <f>'Admisión por sexo'!E7/'Aspirantes por sexo'!E7</f>
        <v>0.71186440677966101</v>
      </c>
      <c r="F7" s="314">
        <f>'Admisión por sexo'!F7/'Aspirantes por sexo'!F7</f>
        <v>0.45384615384615384</v>
      </c>
      <c r="G7" s="314">
        <f>'Admisión por sexo'!G7/'Aspirantes por sexo'!G7</f>
        <v>0.40490797546012269</v>
      </c>
      <c r="H7" s="579">
        <f>'Admisión por sexo'!H7/'Aspirantes por sexo'!H7</f>
        <v>0.2077562326869806</v>
      </c>
      <c r="I7" s="779">
        <f>'Admisión por sexo'!I7/'Aspirantes por sexo'!I7</f>
        <v>0.13509749303621169</v>
      </c>
      <c r="J7" s="1410">
        <f>'Admisión por sexo'!J7/'Aspirantes por sexo'!J7</f>
        <v>0.14181286549707603</v>
      </c>
      <c r="K7" s="574">
        <f>'Admisión por sexo'!K7/'Aspirantes por sexo'!K7</f>
        <v>0.17629629629629628</v>
      </c>
      <c r="L7" s="310">
        <f>'Admisión por sexo'!L7/'Aspirantes por sexo'!L7</f>
        <v>0.34920634920634919</v>
      </c>
      <c r="M7" s="310">
        <f>'Admisión por sexo'!M7/'Aspirantes por sexo'!M7</f>
        <v>0.55172413793103448</v>
      </c>
      <c r="N7" s="310">
        <f>'Admisión por sexo'!N7/'Aspirantes por sexo'!N7</f>
        <v>0.42307692307692307</v>
      </c>
      <c r="O7" s="310">
        <f>'Admisión por sexo'!O7/'Aspirantes por sexo'!O7</f>
        <v>0.61538461538461542</v>
      </c>
      <c r="P7" s="310">
        <f>'Admisión por sexo'!P7/'Aspirantes por sexo'!P7</f>
        <v>0.41935483870967744</v>
      </c>
      <c r="Q7" s="310">
        <f>'Admisión por sexo'!Q7/'Aspirantes por sexo'!Q7</f>
        <v>0.44155844155844154</v>
      </c>
      <c r="R7" s="579">
        <f>'Admisión por sexo'!R7/'Aspirantes por sexo'!R7</f>
        <v>0.24836601307189543</v>
      </c>
      <c r="S7" s="779">
        <f>'Admisión por sexo'!S7/'Aspirantes por sexo'!S7</f>
        <v>0.18055555555555555</v>
      </c>
      <c r="T7" s="1410">
        <f>'Admisión por sexo'!T7/'Aspirantes por sexo'!T7</f>
        <v>0.17338709677419356</v>
      </c>
      <c r="U7" s="574">
        <f>'Admisión por sexo'!U7/'Aspirantes por sexo'!U7</f>
        <v>0.15639810426540285</v>
      </c>
      <c r="V7" s="314">
        <f>'Admisión por sexo'!AF7/'Aspirantes por sexo'!AF7</f>
        <v>0.4017857142857143</v>
      </c>
      <c r="W7" s="314">
        <f>'Admisión por sexo'!AG7/'Aspirantes por sexo'!AG7</f>
        <v>0.43312101910828027</v>
      </c>
      <c r="X7" s="314">
        <f>'Admisión por sexo'!AH7/'Aspirantes por sexo'!AH7</f>
        <v>0.45283018867924529</v>
      </c>
      <c r="Y7" s="314">
        <f>'Admisión por sexo'!AI7/'Aspirantes por sexo'!AI7</f>
        <v>0.5</v>
      </c>
      <c r="Z7" s="314">
        <f>'Admisión por sexo'!AJ7/'Aspirantes por sexo'!AJ7</f>
        <v>0.486784140969163</v>
      </c>
      <c r="AA7" s="314">
        <f>'Admisión por sexo'!AK7/'Aspirantes por sexo'!AK7</f>
        <v>0.46515397082658022</v>
      </c>
      <c r="AB7" s="579">
        <f>'Admisión por sexo'!AL7/'Aspirantes por sexo'!AL7</f>
        <v>0.37014314928425357</v>
      </c>
      <c r="AC7" s="779">
        <f>'Admisión por sexo'!AM7/'Aspirantes por sexo'!AM7</f>
        <v>0.27063679245283018</v>
      </c>
      <c r="AD7" s="1410">
        <f>'Admisión por sexo'!AN7/'Aspirantes por sexo'!AN7</f>
        <v>0.23361344537815126</v>
      </c>
      <c r="AE7" s="574">
        <f>'Admisión por sexo'!AO7/'Aspirantes por sexo'!AO7</f>
        <v>0.220949263502455</v>
      </c>
      <c r="AF7" s="310">
        <f>'Admisión por sexo'!AP7/'Aspirantes por sexo'!AP7</f>
        <v>0.34920634920634919</v>
      </c>
      <c r="AG7" s="310">
        <f>'Admisión por sexo'!AQ7/'Aspirantes por sexo'!AQ7</f>
        <v>0.41304347826086957</v>
      </c>
      <c r="AH7" s="310">
        <f>'Admisión por sexo'!AR7/'Aspirantes por sexo'!AR7</f>
        <v>0.41666666666666669</v>
      </c>
      <c r="AI7" s="310">
        <f>'Admisión por sexo'!AS7/'Aspirantes por sexo'!AS7</f>
        <v>0.45901639344262296</v>
      </c>
      <c r="AJ7" s="310">
        <f>'Admisión por sexo'!AT7/'Aspirantes por sexo'!AT7</f>
        <v>0.44897959183673469</v>
      </c>
      <c r="AK7" s="310">
        <f>'Admisión por sexo'!AU7/'Aspirantes por sexo'!AU7</f>
        <v>0.44720496894409939</v>
      </c>
      <c r="AL7" s="579">
        <f>'Admisión por sexo'!AV7/'Aspirantes por sexo'!AV7</f>
        <v>0.38315789473684209</v>
      </c>
      <c r="AM7" s="779">
        <f>'Admisión por sexo'!AW7/'Aspirantes por sexo'!AW7</f>
        <v>0.31982633863965265</v>
      </c>
      <c r="AN7" s="1410">
        <f>'Admisión por sexo'!AX7/'Aspirantes por sexo'!AX7</f>
        <v>0.28115015974440893</v>
      </c>
      <c r="AO7" s="574">
        <f>'Admisión por sexo'!AY7/'Aspirantes por sexo'!AY7</f>
        <v>0.25826086956521738</v>
      </c>
    </row>
    <row r="8" spans="1:41">
      <c r="A8" s="1707" t="s">
        <v>1222</v>
      </c>
      <c r="B8" s="314">
        <f>'Admisión por sexo'!B8/'Aspirantes por sexo'!B8</f>
        <v>0.47</v>
      </c>
      <c r="C8" s="314">
        <f>'Admisión por sexo'!C8/'Aspirantes por sexo'!C8</f>
        <v>0.48648648648648651</v>
      </c>
      <c r="D8" s="314">
        <f>'Admisión por sexo'!D8/'Aspirantes por sexo'!D8</f>
        <v>0.36</v>
      </c>
      <c r="E8" s="314">
        <f>'Admisión por sexo'!E8/'Aspirantes por sexo'!E8</f>
        <v>0.18604651162790697</v>
      </c>
      <c r="F8" s="314">
        <f>'Admisión por sexo'!F8/'Aspirantes por sexo'!F8</f>
        <v>0.19047619047619047</v>
      </c>
      <c r="G8" s="314">
        <f>'Admisión por sexo'!G8/'Aspirantes por sexo'!G8</f>
        <v>0.25</v>
      </c>
      <c r="H8" s="579">
        <f>'Admisión por sexo'!H8/'Aspirantes por sexo'!H8</f>
        <v>0.28085106382978725</v>
      </c>
      <c r="I8" s="779">
        <f>'Admisión por sexo'!I8/'Aspirantes por sexo'!I8</f>
        <v>0.28524590163934427</v>
      </c>
      <c r="J8" s="1410">
        <f>'Admisión por sexo'!J8/'Aspirantes por sexo'!J8</f>
        <v>0.24542124542124541</v>
      </c>
      <c r="K8" s="574">
        <f>'Admisión por sexo'!K8/'Aspirantes por sexo'!K8</f>
        <v>0.37358490566037733</v>
      </c>
      <c r="L8" s="310">
        <f>'Admisión por sexo'!L8/'Aspirantes por sexo'!L8</f>
        <v>0.49275362318840582</v>
      </c>
      <c r="M8" s="310">
        <f>'Admisión por sexo'!M8/'Aspirantes por sexo'!M8</f>
        <v>0.54285714285714282</v>
      </c>
      <c r="N8" s="310">
        <f>'Admisión por sexo'!N8/'Aspirantes por sexo'!N8</f>
        <v>0.44444444444444442</v>
      </c>
      <c r="O8" s="310">
        <f>'Admisión por sexo'!O8/'Aspirantes por sexo'!O8</f>
        <v>0.21794871794871795</v>
      </c>
      <c r="P8" s="310">
        <f>'Admisión por sexo'!P8/'Aspirantes por sexo'!P8</f>
        <v>0.15789473684210525</v>
      </c>
      <c r="Q8" s="310">
        <f>'Admisión por sexo'!Q8/'Aspirantes por sexo'!Q8</f>
        <v>0.20085470085470086</v>
      </c>
      <c r="R8" s="579">
        <f>'Admisión por sexo'!R8/'Aspirantes por sexo'!R8</f>
        <v>0.29353233830845771</v>
      </c>
      <c r="S8" s="779">
        <f>'Admisión por sexo'!S8/'Aspirantes por sexo'!S8</f>
        <v>0.2950191570881226</v>
      </c>
      <c r="T8" s="1410">
        <f>'Admisión por sexo'!T8/'Aspirantes por sexo'!T8</f>
        <v>0.27490039840637448</v>
      </c>
      <c r="U8" s="574">
        <f>'Admisión por sexo'!U8/'Aspirantes por sexo'!U8</f>
        <v>0.24590163934426229</v>
      </c>
      <c r="V8" s="314">
        <f>'Admisión por sexo'!AF8/'Aspirantes por sexo'!AF8</f>
        <v>0.47</v>
      </c>
      <c r="W8" s="314">
        <f>'Admisión por sexo'!AG8/'Aspirantes por sexo'!AG8</f>
        <v>0.47445255474452552</v>
      </c>
      <c r="X8" s="314">
        <f>'Admisión por sexo'!AH8/'Aspirantes por sexo'!AH8</f>
        <v>0.41984732824427479</v>
      </c>
      <c r="Y8" s="314">
        <f>'Admisión por sexo'!AI8/'Aspirantes por sexo'!AI8</f>
        <v>0.32718894009216593</v>
      </c>
      <c r="Z8" s="314">
        <f>'Admisión por sexo'!AJ8/'Aspirantes por sexo'!AJ8</f>
        <v>0.27696793002915454</v>
      </c>
      <c r="AA8" s="314">
        <f>'Admisión por sexo'!AK8/'Aspirantes por sexo'!AK8</f>
        <v>0.26931106471816285</v>
      </c>
      <c r="AB8" s="579">
        <f>'Admisión por sexo'!AL8/'Aspirantes por sexo'!AL8</f>
        <v>0.27158424140821458</v>
      </c>
      <c r="AC8" s="779">
        <f>'Admisión por sexo'!AM8/'Aspirantes por sexo'!AM8</f>
        <v>0.27436582109479307</v>
      </c>
      <c r="AD8" s="1410">
        <f>'Admisión por sexo'!AN8/'Aspirantes por sexo'!AN8</f>
        <v>0.26990400903444384</v>
      </c>
      <c r="AE8" s="574">
        <f>'Admisión por sexo'!AO8/'Aspirantes por sexo'!AO8</f>
        <v>0.28339882121807464</v>
      </c>
      <c r="AF8" s="310">
        <f>'Admisión por sexo'!AP8/'Aspirantes por sexo'!AP8</f>
        <v>0.49275362318840582</v>
      </c>
      <c r="AG8" s="310">
        <f>'Admisión por sexo'!AQ8/'Aspirantes por sexo'!AQ8</f>
        <v>0.50961538461538458</v>
      </c>
      <c r="AH8" s="310">
        <f>'Admisión por sexo'!AR8/'Aspirantes por sexo'!AR8</f>
        <v>0.47783251231527096</v>
      </c>
      <c r="AI8" s="310">
        <f>'Admisión por sexo'!AS8/'Aspirantes por sexo'!AS8</f>
        <v>0.36490250696378829</v>
      </c>
      <c r="AJ8" s="310">
        <f>'Admisión por sexo'!AT8/'Aspirantes por sexo'!AT8</f>
        <v>0.29326047358834245</v>
      </c>
      <c r="AK8" s="310">
        <f>'Admisión por sexo'!AU8/'Aspirantes por sexo'!AU8</f>
        <v>0.26564495530012772</v>
      </c>
      <c r="AL8" s="579">
        <f>'Admisión por sexo'!AV8/'Aspirantes por sexo'!AV8</f>
        <v>0.27134146341463417</v>
      </c>
      <c r="AM8" s="779">
        <f>'Admisión por sexo'!AW8/'Aspirantes por sexo'!AW8</f>
        <v>0.27630522088353415</v>
      </c>
      <c r="AN8" s="1410">
        <f>'Admisión por sexo'!AX8/'Aspirantes por sexo'!AX8</f>
        <v>0.27606951871657753</v>
      </c>
      <c r="AO8" s="574">
        <f>'Admisión por sexo'!AY8/'Aspirantes por sexo'!AY8</f>
        <v>0.27183908045977012</v>
      </c>
    </row>
    <row r="9" spans="1:41">
      <c r="A9" s="1707" t="s">
        <v>366</v>
      </c>
      <c r="B9" s="314">
        <f>'Admisión por sexo'!B9/'Aspirantes por sexo'!B9</f>
        <v>0.46781115879828328</v>
      </c>
      <c r="C9" s="314">
        <f>'Admisión por sexo'!C9/'Aspirantes por sexo'!C9</f>
        <v>0.57731958762886593</v>
      </c>
      <c r="D9" s="314">
        <f>'Admisión por sexo'!D9/'Aspirantes por sexo'!D9</f>
        <v>0.44664031620553357</v>
      </c>
      <c r="E9" s="314">
        <f>'Admisión por sexo'!E9/'Aspirantes por sexo'!E9</f>
        <v>0.38113207547169814</v>
      </c>
      <c r="F9" s="314">
        <f>'Admisión por sexo'!F9/'Aspirantes por sexo'!F9</f>
        <v>0.33412887828162291</v>
      </c>
      <c r="G9" s="314">
        <f>'Admisión por sexo'!G9/'Aspirantes por sexo'!G9</f>
        <v>0.32096069868995636</v>
      </c>
      <c r="H9" s="579">
        <f>'Admisión por sexo'!H9/'Aspirantes por sexo'!H9</f>
        <v>0.27374301675977653</v>
      </c>
      <c r="I9" s="779">
        <f>'Admisión por sexo'!I9/'Aspirantes por sexo'!I9</f>
        <v>0.19773519163763068</v>
      </c>
      <c r="J9" s="1410">
        <f>'Admisión por sexo'!J9/'Aspirantes por sexo'!J9</f>
        <v>0.20406278855032317</v>
      </c>
      <c r="K9" s="574">
        <f>'Admisión por sexo'!K9/'Aspirantes por sexo'!K9</f>
        <v>0.24930491195551435</v>
      </c>
      <c r="L9" s="314">
        <f>'Admisión por sexo'!L9/'Aspirantes por sexo'!L9</f>
        <v>0.54748603351955305</v>
      </c>
      <c r="M9" s="314">
        <f>'Admisión por sexo'!M9/'Aspirantes por sexo'!M9</f>
        <v>0.63095238095238093</v>
      </c>
      <c r="N9" s="314">
        <f>'Admisión por sexo'!N9/'Aspirantes por sexo'!N9</f>
        <v>0.51041666666666663</v>
      </c>
      <c r="O9" s="314">
        <f>'Admisión por sexo'!O9/'Aspirantes por sexo'!O9</f>
        <v>0.37768240343347642</v>
      </c>
      <c r="P9" s="314">
        <f>'Admisión por sexo'!P9/'Aspirantes por sexo'!P9</f>
        <v>0.33442622950819673</v>
      </c>
      <c r="Q9" s="314">
        <f>'Admisión por sexo'!Q9/'Aspirantes por sexo'!Q9</f>
        <v>0.34564643799472294</v>
      </c>
      <c r="R9" s="579">
        <f>'Admisión por sexo'!R9/'Aspirantes por sexo'!R9</f>
        <v>0.28548895899053628</v>
      </c>
      <c r="S9" s="779">
        <f>'Admisión por sexo'!S9/'Aspirantes por sexo'!S9</f>
        <v>0.27272727272727271</v>
      </c>
      <c r="T9" s="1410">
        <f>'Admisión por sexo'!T9/'Aspirantes por sexo'!T9</f>
        <v>0.25176233635448136</v>
      </c>
      <c r="U9" s="574">
        <f>'Admisión por sexo'!U9/'Aspirantes por sexo'!U9</f>
        <v>0.2215122470713525</v>
      </c>
      <c r="V9" s="314">
        <f>'Admisión por sexo'!AF9/'Aspirantes por sexo'!AF9</f>
        <v>0.46781115879828328</v>
      </c>
      <c r="W9" s="314">
        <f>'Admisión por sexo'!AG9/'Aspirantes por sexo'!AG9</f>
        <v>0.5</v>
      </c>
      <c r="X9" s="314">
        <f>'Admisión por sexo'!AH9/'Aspirantes por sexo'!AH9</f>
        <v>0.47684391080617494</v>
      </c>
      <c r="Y9" s="314">
        <f>'Admisión por sexo'!AI9/'Aspirantes por sexo'!AI9</f>
        <v>0.44693396226415094</v>
      </c>
      <c r="Z9" s="314">
        <f>'Admisión por sexo'!AJ9/'Aspirantes por sexo'!AJ9</f>
        <v>0.409629044988161</v>
      </c>
      <c r="AA9" s="314">
        <f>'Admisión por sexo'!AK9/'Aspirantes por sexo'!AK9</f>
        <v>0.38608695652173913</v>
      </c>
      <c r="AB9" s="579">
        <f>'Admisión por sexo'!AL9/'Aspirantes por sexo'!AL9</f>
        <v>0.35313396149119214</v>
      </c>
      <c r="AC9" s="779">
        <f>'Admisión por sexo'!AM9/'Aspirantes por sexo'!AM9</f>
        <v>0.30342713847868485</v>
      </c>
      <c r="AD9" s="1410">
        <f>'Admisión por sexo'!AN9/'Aspirantes por sexo'!AN9</f>
        <v>0.28039383561643838</v>
      </c>
      <c r="AE9" s="574">
        <f>'Admisión por sexo'!AO9/'Aspirantes por sexo'!AO9</f>
        <v>0.27456094592244829</v>
      </c>
      <c r="AF9" s="314">
        <f>'Admisión por sexo'!AP9/'Aspirantes por sexo'!AP9</f>
        <v>0.54748603351955305</v>
      </c>
      <c r="AG9" s="314">
        <f>'Admisión por sexo'!AQ9/'Aspirantes por sexo'!AQ9</f>
        <v>0.57414448669201523</v>
      </c>
      <c r="AH9" s="314">
        <f>'Admisión por sexo'!AR9/'Aspirantes por sexo'!AR9</f>
        <v>0.54725274725274731</v>
      </c>
      <c r="AI9" s="314">
        <f>'Admisión por sexo'!AS9/'Aspirantes por sexo'!AS9</f>
        <v>0.48982558139534882</v>
      </c>
      <c r="AJ9" s="314">
        <f>'Admisión por sexo'!AT9/'Aspirantes por sexo'!AT9</f>
        <v>0.4420946626384693</v>
      </c>
      <c r="AK9" s="314">
        <f>'Admisión por sexo'!AU9/'Aspirantes por sexo'!AU9</f>
        <v>0.41545189504373176</v>
      </c>
      <c r="AL9" s="579">
        <f>'Admisión por sexo'!AV9/'Aspirantes por sexo'!AV9</f>
        <v>0.37437686939182452</v>
      </c>
      <c r="AM9" s="779">
        <f>'Admisión por sexo'!AW9/'Aspirantes por sexo'!AW9</f>
        <v>0.34419908867858395</v>
      </c>
      <c r="AN9" s="1410">
        <f>'Admisión por sexo'!AX9/'Aspirantes por sexo'!AX9</f>
        <v>0.32033281331253249</v>
      </c>
      <c r="AO9" s="574">
        <f>'Admisión por sexo'!AY9/'Aspirantes por sexo'!AY9</f>
        <v>0.30094043887147337</v>
      </c>
    </row>
    <row r="10" spans="1:41">
      <c r="A10" s="158" t="s">
        <v>4435</v>
      </c>
      <c r="C10" s="31"/>
    </row>
    <row r="12" spans="1:41">
      <c r="C12" s="31"/>
    </row>
  </sheetData>
  <sheetProtection algorithmName="SHA-512" hashValue="p/XVHLBsX+wPqPIVQO0AQWhu1ohRISYnaku1VG56skUo1zBg8W0+kjVTwMAgAofrLl2hF3VLry9rza+6m4f2kg==" saltValue="b0U/Zv9YagUdeWPC+w3Gqg==" spinCount="100000" sheet="1" objects="1" scenarios="1"/>
  <mergeCells count="6">
    <mergeCell ref="B4:K4"/>
    <mergeCell ref="B3:U3"/>
    <mergeCell ref="L4:U4"/>
    <mergeCell ref="V4:AE4"/>
    <mergeCell ref="AF4:AO4"/>
    <mergeCell ref="V3:AO3"/>
  </mergeCells>
  <hyperlinks>
    <hyperlink ref="A1" location="Índice!A1" display="ÍNDICE" xr:uid="{00000000-0004-0000-0A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AD25A8"/>
  </sheetPr>
  <dimension ref="A1:BH32"/>
  <sheetViews>
    <sheetView showGridLines="0" zoomScale="110" zoomScaleNormal="110" workbookViewId="0">
      <selection activeCell="G20" sqref="G20"/>
    </sheetView>
  </sheetViews>
  <sheetFormatPr baseColWidth="10" defaultRowHeight="13.2"/>
  <cols>
    <col min="1" max="1" width="6.6640625" customWidth="1"/>
    <col min="2" max="2" width="16.6640625" bestFit="1" customWidth="1"/>
    <col min="3" max="3" width="7.88671875" customWidth="1"/>
    <col min="4" max="4" width="7.6640625" customWidth="1"/>
    <col min="5" max="6" width="7.88671875" customWidth="1"/>
    <col min="7" max="7" width="8.6640625" customWidth="1"/>
    <col min="8" max="8" width="7.88671875" customWidth="1"/>
    <col min="9" max="9" width="9.5546875" customWidth="1"/>
    <col min="10" max="10" width="8.88671875" customWidth="1"/>
    <col min="11" max="11" width="8.109375" customWidth="1"/>
    <col min="12" max="12" width="8.6640625" customWidth="1"/>
    <col min="13" max="13" width="7.88671875" customWidth="1"/>
    <col min="14" max="14" width="9" customWidth="1"/>
    <col min="15" max="15" width="8.5546875" customWidth="1"/>
    <col min="16" max="16" width="7.44140625" customWidth="1"/>
    <col min="17" max="17" width="8.6640625" customWidth="1"/>
    <col min="18" max="18" width="7.44140625" customWidth="1"/>
    <col min="19" max="19" width="7.77734375" customWidth="1"/>
    <col min="20" max="20" width="8.5546875" customWidth="1"/>
    <col min="21" max="21" width="8.33203125" customWidth="1"/>
    <col min="22" max="22" width="8.6640625" customWidth="1"/>
    <col min="23" max="23" width="8.109375" customWidth="1"/>
    <col min="24" max="24" width="7.88671875" customWidth="1"/>
    <col min="25" max="26" width="7.6640625" customWidth="1"/>
    <col min="27" max="27" width="8.6640625" customWidth="1"/>
    <col min="28" max="28" width="7.77734375" customWidth="1"/>
    <col min="29" max="30" width="8.109375" customWidth="1"/>
    <col min="31" max="31" width="7.6640625" customWidth="1"/>
    <col min="32" max="32" width="8.6640625" customWidth="1"/>
    <col min="33" max="33" width="8" customWidth="1"/>
    <col min="34" max="34" width="7.5546875" customWidth="1"/>
    <col min="35" max="36" width="8" customWidth="1"/>
    <col min="37" max="37" width="14" customWidth="1"/>
    <col min="38" max="38" width="7.88671875" customWidth="1"/>
    <col min="39" max="39" width="8" customWidth="1"/>
    <col min="40" max="40" width="8.109375" customWidth="1"/>
    <col min="41" max="41" width="7.88671875" customWidth="1"/>
    <col min="42" max="42" width="8.6640625" customWidth="1"/>
    <col min="43" max="43" width="8.109375" customWidth="1"/>
    <col min="44" max="44" width="8.5546875" customWidth="1"/>
    <col min="45" max="45" width="8.44140625" customWidth="1"/>
    <col min="46" max="46" width="7.44140625" customWidth="1"/>
    <col min="47" max="47" width="8.44140625" customWidth="1"/>
    <col min="48" max="48" width="7.77734375" customWidth="1"/>
    <col min="49" max="49" width="7.6640625" customWidth="1"/>
    <col min="50" max="51" width="8.109375" customWidth="1"/>
  </cols>
  <sheetData>
    <row r="1" spans="1:52">
      <c r="A1" s="209" t="s">
        <v>1189</v>
      </c>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row>
    <row r="2" spans="1:52" ht="18">
      <c r="A2" s="28" t="s">
        <v>1505</v>
      </c>
    </row>
    <row r="3" spans="1:52" ht="14.4">
      <c r="A3" s="11"/>
      <c r="B3" s="11"/>
      <c r="C3" s="2240">
        <v>2011</v>
      </c>
      <c r="D3" s="2241"/>
      <c r="E3" s="2241"/>
      <c r="F3" s="2242"/>
      <c r="G3" s="11"/>
      <c r="H3" s="2240">
        <v>2012</v>
      </c>
      <c r="I3" s="2241"/>
      <c r="J3" s="2241"/>
      <c r="K3" s="2242"/>
      <c r="L3" s="11"/>
      <c r="M3" s="2240">
        <v>2013</v>
      </c>
      <c r="N3" s="2241"/>
      <c r="O3" s="2241"/>
      <c r="P3" s="2242"/>
      <c r="Q3" s="11"/>
      <c r="R3" s="2240">
        <v>2014</v>
      </c>
      <c r="S3" s="2241"/>
      <c r="T3" s="2241"/>
      <c r="U3" s="2242"/>
      <c r="V3" s="11"/>
      <c r="W3" s="2240">
        <v>2015</v>
      </c>
      <c r="X3" s="2241"/>
      <c r="Y3" s="2241"/>
      <c r="Z3" s="2242"/>
      <c r="AA3" s="11"/>
      <c r="AB3" s="2240">
        <v>2016</v>
      </c>
      <c r="AC3" s="2241"/>
      <c r="AD3" s="2241"/>
      <c r="AE3" s="2242"/>
      <c r="AF3" s="11"/>
      <c r="AG3" s="2240">
        <v>2017</v>
      </c>
      <c r="AH3" s="2241"/>
      <c r="AI3" s="2241"/>
      <c r="AJ3" s="2242"/>
      <c r="AK3" s="11"/>
      <c r="AL3" s="2240">
        <v>2018</v>
      </c>
      <c r="AM3" s="2241"/>
      <c r="AN3" s="2241"/>
      <c r="AO3" s="2242"/>
      <c r="AP3" s="11"/>
      <c r="AQ3" s="2240">
        <v>2019</v>
      </c>
      <c r="AR3" s="2241"/>
      <c r="AS3" s="2241"/>
      <c r="AT3" s="2242"/>
      <c r="AU3" s="11"/>
      <c r="AV3" s="2240">
        <v>2020</v>
      </c>
      <c r="AW3" s="2241"/>
      <c r="AX3" s="2241"/>
      <c r="AY3" s="2242"/>
      <c r="AZ3" s="11"/>
    </row>
    <row r="4" spans="1:52" ht="14.4">
      <c r="A4" s="2245" t="s">
        <v>12</v>
      </c>
      <c r="B4" s="2245" t="s">
        <v>14</v>
      </c>
      <c r="C4" s="2236" t="s">
        <v>29</v>
      </c>
      <c r="D4" s="2237"/>
      <c r="E4" s="2238" t="s">
        <v>30</v>
      </c>
      <c r="F4" s="2239"/>
      <c r="G4" s="2251" t="s">
        <v>2135</v>
      </c>
      <c r="H4" s="2236" t="s">
        <v>29</v>
      </c>
      <c r="I4" s="2237"/>
      <c r="J4" s="2236" t="s">
        <v>30</v>
      </c>
      <c r="K4" s="2237"/>
      <c r="L4" s="2251" t="s">
        <v>2135</v>
      </c>
      <c r="M4" s="2236" t="s">
        <v>29</v>
      </c>
      <c r="N4" s="2237"/>
      <c r="O4" s="2238" t="s">
        <v>30</v>
      </c>
      <c r="P4" s="2239"/>
      <c r="Q4" s="2251" t="s">
        <v>2135</v>
      </c>
      <c r="R4" s="2236" t="s">
        <v>29</v>
      </c>
      <c r="S4" s="2237"/>
      <c r="T4" s="2238" t="s">
        <v>30</v>
      </c>
      <c r="U4" s="2239"/>
      <c r="V4" s="2251" t="s">
        <v>2135</v>
      </c>
      <c r="W4" s="2236" t="s">
        <v>29</v>
      </c>
      <c r="X4" s="2237"/>
      <c r="Y4" s="2238" t="s">
        <v>30</v>
      </c>
      <c r="Z4" s="2239"/>
      <c r="AA4" s="2251" t="s">
        <v>2135</v>
      </c>
      <c r="AB4" s="2236" t="s">
        <v>29</v>
      </c>
      <c r="AC4" s="2237"/>
      <c r="AD4" s="2236" t="s">
        <v>30</v>
      </c>
      <c r="AE4" s="2237"/>
      <c r="AF4" s="2251" t="s">
        <v>2135</v>
      </c>
      <c r="AG4" s="2236" t="s">
        <v>29</v>
      </c>
      <c r="AH4" s="2237"/>
      <c r="AI4" s="2236" t="s">
        <v>30</v>
      </c>
      <c r="AJ4" s="2237"/>
      <c r="AK4" s="2251" t="s">
        <v>2135</v>
      </c>
      <c r="AL4" s="2236" t="s">
        <v>29</v>
      </c>
      <c r="AM4" s="2237"/>
      <c r="AN4" s="2236" t="s">
        <v>30</v>
      </c>
      <c r="AO4" s="2237"/>
      <c r="AP4" s="2251" t="s">
        <v>2135</v>
      </c>
      <c r="AQ4" s="2236" t="s">
        <v>29</v>
      </c>
      <c r="AR4" s="2237"/>
      <c r="AS4" s="2236" t="s">
        <v>30</v>
      </c>
      <c r="AT4" s="2237"/>
      <c r="AU4" s="2251" t="s">
        <v>2135</v>
      </c>
      <c r="AV4" s="2236" t="s">
        <v>29</v>
      </c>
      <c r="AW4" s="2237"/>
      <c r="AX4" s="2236" t="s">
        <v>30</v>
      </c>
      <c r="AY4" s="2237"/>
      <c r="AZ4" s="2251" t="s">
        <v>2135</v>
      </c>
    </row>
    <row r="5" spans="1:52" ht="43.2">
      <c r="A5" s="2245"/>
      <c r="B5" s="2245"/>
      <c r="C5" s="590" t="s">
        <v>2133</v>
      </c>
      <c r="D5" s="590" t="s">
        <v>2134</v>
      </c>
      <c r="E5" s="590" t="s">
        <v>2133</v>
      </c>
      <c r="F5" s="590" t="s">
        <v>2134</v>
      </c>
      <c r="G5" s="2252"/>
      <c r="H5" s="590" t="s">
        <v>2133</v>
      </c>
      <c r="I5" s="590" t="s">
        <v>2134</v>
      </c>
      <c r="J5" s="590" t="s">
        <v>2133</v>
      </c>
      <c r="K5" s="590" t="s">
        <v>2134</v>
      </c>
      <c r="L5" s="2252"/>
      <c r="M5" s="590" t="s">
        <v>2133</v>
      </c>
      <c r="N5" s="590" t="s">
        <v>2134</v>
      </c>
      <c r="O5" s="590" t="s">
        <v>2133</v>
      </c>
      <c r="P5" s="590" t="s">
        <v>2134</v>
      </c>
      <c r="Q5" s="2252"/>
      <c r="R5" s="590" t="s">
        <v>2133</v>
      </c>
      <c r="S5" s="590" t="s">
        <v>2134</v>
      </c>
      <c r="T5" s="590" t="s">
        <v>2133</v>
      </c>
      <c r="U5" s="590" t="s">
        <v>2134</v>
      </c>
      <c r="V5" s="2252"/>
      <c r="W5" s="590" t="s">
        <v>2133</v>
      </c>
      <c r="X5" s="590" t="s">
        <v>2134</v>
      </c>
      <c r="Y5" s="590" t="s">
        <v>2133</v>
      </c>
      <c r="Z5" s="590" t="s">
        <v>2134</v>
      </c>
      <c r="AA5" s="2252"/>
      <c r="AB5" s="590" t="s">
        <v>2133</v>
      </c>
      <c r="AC5" s="590" t="s">
        <v>2134</v>
      </c>
      <c r="AD5" s="590" t="s">
        <v>2133</v>
      </c>
      <c r="AE5" s="590" t="s">
        <v>2134</v>
      </c>
      <c r="AF5" s="2252"/>
      <c r="AG5" s="590" t="s">
        <v>2133</v>
      </c>
      <c r="AH5" s="590" t="s">
        <v>2134</v>
      </c>
      <c r="AI5" s="590" t="s">
        <v>2133</v>
      </c>
      <c r="AJ5" s="590" t="s">
        <v>2134</v>
      </c>
      <c r="AK5" s="2252"/>
      <c r="AL5" s="590" t="s">
        <v>2133</v>
      </c>
      <c r="AM5" s="590" t="s">
        <v>2134</v>
      </c>
      <c r="AN5" s="590" t="s">
        <v>2133</v>
      </c>
      <c r="AO5" s="590" t="s">
        <v>2134</v>
      </c>
      <c r="AP5" s="2252"/>
      <c r="AQ5" s="590" t="s">
        <v>2133</v>
      </c>
      <c r="AR5" s="590" t="s">
        <v>2134</v>
      </c>
      <c r="AS5" s="590" t="s">
        <v>2133</v>
      </c>
      <c r="AT5" s="590" t="s">
        <v>2134</v>
      </c>
      <c r="AU5" s="2252"/>
      <c r="AV5" s="590" t="s">
        <v>2133</v>
      </c>
      <c r="AW5" s="590" t="s">
        <v>2134</v>
      </c>
      <c r="AX5" s="590" t="s">
        <v>2133</v>
      </c>
      <c r="AY5" s="590" t="s">
        <v>2134</v>
      </c>
      <c r="AZ5" s="2252"/>
    </row>
    <row r="6" spans="1:52" ht="14.4">
      <c r="A6" s="2246" t="s">
        <v>1220</v>
      </c>
      <c r="B6" s="553" t="s">
        <v>697</v>
      </c>
      <c r="C6" s="462">
        <v>469</v>
      </c>
      <c r="D6" s="462">
        <v>774.3</v>
      </c>
      <c r="E6" s="462">
        <v>465</v>
      </c>
      <c r="F6" s="462">
        <v>775.3</v>
      </c>
      <c r="G6" s="661">
        <v>575.79999999999995</v>
      </c>
      <c r="H6" s="591"/>
      <c r="I6" s="591"/>
      <c r="J6" s="591">
        <v>464.7</v>
      </c>
      <c r="K6" s="591">
        <v>832</v>
      </c>
      <c r="L6" s="592">
        <v>579.86</v>
      </c>
      <c r="M6" s="591">
        <v>527.1</v>
      </c>
      <c r="N6" s="591">
        <v>745.1</v>
      </c>
      <c r="O6" s="591">
        <v>511</v>
      </c>
      <c r="P6" s="591">
        <v>698.5</v>
      </c>
      <c r="Q6" s="592">
        <v>593.79999999999995</v>
      </c>
      <c r="R6" s="591">
        <v>480.9</v>
      </c>
      <c r="S6" s="591">
        <v>730.3</v>
      </c>
      <c r="T6" s="591">
        <v>513.79999999999995</v>
      </c>
      <c r="U6" s="591">
        <v>779.5</v>
      </c>
      <c r="V6" s="592">
        <v>584.6</v>
      </c>
      <c r="W6" s="591">
        <v>479.5</v>
      </c>
      <c r="X6" s="591">
        <v>709.2</v>
      </c>
      <c r="Y6" s="591">
        <v>482.5</v>
      </c>
      <c r="Z6" s="591">
        <v>756.4</v>
      </c>
      <c r="AA6" s="592">
        <v>572.5</v>
      </c>
      <c r="AB6" s="591">
        <v>513.20000000000005</v>
      </c>
      <c r="AC6" s="591">
        <v>669.1</v>
      </c>
      <c r="AD6" s="591">
        <v>479.9</v>
      </c>
      <c r="AE6" s="591">
        <v>734.2</v>
      </c>
      <c r="AF6" s="592">
        <v>590.5</v>
      </c>
      <c r="AG6" s="591">
        <v>508.2</v>
      </c>
      <c r="AH6" s="591">
        <v>771.6</v>
      </c>
      <c r="AI6" s="591">
        <v>526.4</v>
      </c>
      <c r="AJ6" s="591">
        <v>666.9</v>
      </c>
      <c r="AK6" s="592">
        <v>598.6</v>
      </c>
      <c r="AL6" s="591"/>
      <c r="AM6" s="591"/>
      <c r="AN6" s="591">
        <v>465.5</v>
      </c>
      <c r="AO6" s="591">
        <v>807.4</v>
      </c>
      <c r="AP6" s="592">
        <v>612.4</v>
      </c>
      <c r="AQ6" s="591"/>
      <c r="AR6" s="591"/>
      <c r="AS6" s="591">
        <v>462.7</v>
      </c>
      <c r="AT6" s="591">
        <v>848.6</v>
      </c>
      <c r="AU6" s="1413">
        <v>617.5</v>
      </c>
      <c r="AV6" s="591"/>
      <c r="AW6" s="591"/>
      <c r="AX6" s="591">
        <v>506.8</v>
      </c>
      <c r="AY6" s="591">
        <v>750.6</v>
      </c>
      <c r="AZ6" s="877">
        <v>601.5</v>
      </c>
    </row>
    <row r="7" spans="1:52" ht="14.4">
      <c r="A7" s="2247"/>
      <c r="B7" s="553" t="s">
        <v>1543</v>
      </c>
      <c r="C7" s="462"/>
      <c r="D7" s="462"/>
      <c r="E7" s="462"/>
      <c r="F7" s="462"/>
      <c r="G7" s="661"/>
      <c r="H7" s="591"/>
      <c r="I7" s="591"/>
      <c r="J7" s="591"/>
      <c r="K7" s="591"/>
      <c r="L7" s="592"/>
      <c r="M7" s="591"/>
      <c r="N7" s="591"/>
      <c r="O7" s="591"/>
      <c r="P7" s="591"/>
      <c r="Q7" s="592"/>
      <c r="R7" s="591"/>
      <c r="S7" s="591"/>
      <c r="T7" s="591"/>
      <c r="U7" s="591"/>
      <c r="V7" s="592"/>
      <c r="W7" s="591"/>
      <c r="X7" s="591"/>
      <c r="Y7" s="591"/>
      <c r="Z7" s="591"/>
      <c r="AA7" s="592"/>
      <c r="AB7" s="591"/>
      <c r="AC7" s="591"/>
      <c r="AD7" s="591"/>
      <c r="AE7" s="591"/>
      <c r="AF7" s="592"/>
      <c r="AG7" s="591">
        <v>475.3</v>
      </c>
      <c r="AH7" s="591">
        <v>746.4</v>
      </c>
      <c r="AI7" s="591">
        <v>541.1</v>
      </c>
      <c r="AJ7" s="591">
        <v>835.9</v>
      </c>
      <c r="AK7" s="592">
        <v>630.6</v>
      </c>
      <c r="AL7" s="591"/>
      <c r="AM7" s="591"/>
      <c r="AN7" s="591">
        <v>522.20000000000005</v>
      </c>
      <c r="AO7" s="591">
        <v>818.7</v>
      </c>
      <c r="AP7" s="592">
        <v>627.70000000000005</v>
      </c>
      <c r="AQ7" s="591"/>
      <c r="AR7" s="591"/>
      <c r="AS7" s="591">
        <v>520.1</v>
      </c>
      <c r="AT7" s="591">
        <v>776</v>
      </c>
      <c r="AU7" s="1413">
        <v>624.6</v>
      </c>
      <c r="AV7" s="591"/>
      <c r="AW7" s="591"/>
      <c r="AX7" s="591">
        <v>559.1</v>
      </c>
      <c r="AY7" s="591">
        <v>790.9</v>
      </c>
      <c r="AZ7" s="877">
        <v>632.6</v>
      </c>
    </row>
    <row r="8" spans="1:52" ht="14.4">
      <c r="A8" s="2248"/>
      <c r="B8" s="553" t="s">
        <v>2022</v>
      </c>
      <c r="C8" s="462"/>
      <c r="D8" s="462"/>
      <c r="E8" s="462"/>
      <c r="F8" s="462"/>
      <c r="G8" s="661"/>
      <c r="H8" s="591"/>
      <c r="I8" s="591"/>
      <c r="J8" s="591"/>
      <c r="K8" s="591"/>
      <c r="L8" s="592"/>
      <c r="M8" s="591"/>
      <c r="N8" s="591"/>
      <c r="O8" s="591"/>
      <c r="P8" s="591"/>
      <c r="Q8" s="592"/>
      <c r="R8" s="591"/>
      <c r="S8" s="591"/>
      <c r="T8" s="591"/>
      <c r="U8" s="591"/>
      <c r="V8" s="592"/>
      <c r="W8" s="591"/>
      <c r="X8" s="591"/>
      <c r="Y8" s="591"/>
      <c r="Z8" s="591"/>
      <c r="AA8" s="592"/>
      <c r="AB8" s="591"/>
      <c r="AC8" s="591"/>
      <c r="AD8" s="591"/>
      <c r="AE8" s="591"/>
      <c r="AF8" s="592"/>
      <c r="AG8" s="591"/>
      <c r="AH8" s="591"/>
      <c r="AI8" s="591"/>
      <c r="AJ8" s="591"/>
      <c r="AK8" s="592"/>
      <c r="AL8" s="591"/>
      <c r="AM8" s="591"/>
      <c r="AN8" s="591">
        <v>612.79999999999995</v>
      </c>
      <c r="AO8" s="591">
        <v>765</v>
      </c>
      <c r="AP8" s="592">
        <v>658.2</v>
      </c>
      <c r="AQ8" s="591"/>
      <c r="AR8" s="591"/>
      <c r="AS8" s="591">
        <v>491.4</v>
      </c>
      <c r="AT8" s="591">
        <v>831.7</v>
      </c>
      <c r="AU8" s="1413">
        <v>666.5</v>
      </c>
      <c r="AV8" s="591"/>
      <c r="AW8" s="591"/>
      <c r="AX8" s="591">
        <v>624.20000000000005</v>
      </c>
      <c r="AY8" s="591">
        <v>819.6</v>
      </c>
      <c r="AZ8" s="877">
        <v>702.7</v>
      </c>
    </row>
    <row r="9" spans="1:52" ht="14.4">
      <c r="A9" s="2246" t="s">
        <v>1221</v>
      </c>
      <c r="B9" s="555" t="s">
        <v>699</v>
      </c>
      <c r="C9" s="462">
        <v>512.70000000000005</v>
      </c>
      <c r="D9" s="462">
        <v>784.3</v>
      </c>
      <c r="E9" s="462">
        <v>621</v>
      </c>
      <c r="F9" s="462">
        <v>818.2</v>
      </c>
      <c r="G9" s="661">
        <v>655.4</v>
      </c>
      <c r="H9" s="591"/>
      <c r="I9" s="591"/>
      <c r="J9" s="591">
        <v>511.5</v>
      </c>
      <c r="K9" s="591">
        <v>726.1</v>
      </c>
      <c r="L9" s="592">
        <v>628.5</v>
      </c>
      <c r="M9" s="591">
        <v>503.9</v>
      </c>
      <c r="N9" s="591">
        <v>708.5</v>
      </c>
      <c r="O9" s="591">
        <v>575.6</v>
      </c>
      <c r="P9" s="591">
        <v>758.5</v>
      </c>
      <c r="Q9" s="592">
        <v>621.20000000000005</v>
      </c>
      <c r="R9" s="591">
        <v>530.6</v>
      </c>
      <c r="S9" s="591">
        <v>708.7</v>
      </c>
      <c r="T9" s="591">
        <v>495.1</v>
      </c>
      <c r="U9" s="591">
        <v>727</v>
      </c>
      <c r="V9" s="592">
        <v>601.1</v>
      </c>
      <c r="W9" s="591">
        <v>496.3</v>
      </c>
      <c r="X9" s="591">
        <v>686.2</v>
      </c>
      <c r="Y9" s="591">
        <v>591.9</v>
      </c>
      <c r="Z9" s="591">
        <v>784.7</v>
      </c>
      <c r="AA9" s="592">
        <v>602.70000000000005</v>
      </c>
      <c r="AB9" s="591">
        <v>546.4</v>
      </c>
      <c r="AC9" s="591">
        <v>738.9</v>
      </c>
      <c r="AD9" s="591">
        <v>499.1</v>
      </c>
      <c r="AE9" s="591">
        <v>790.5</v>
      </c>
      <c r="AF9" s="592">
        <v>635.1</v>
      </c>
      <c r="AG9" s="591">
        <v>550.20000000000005</v>
      </c>
      <c r="AH9" s="591">
        <v>769.6</v>
      </c>
      <c r="AI9" s="591">
        <v>564.70000000000005</v>
      </c>
      <c r="AJ9" s="591">
        <v>715.5</v>
      </c>
      <c r="AK9" s="592">
        <v>621.5</v>
      </c>
      <c r="AL9" s="591"/>
      <c r="AM9" s="591"/>
      <c r="AN9" s="591">
        <v>598.4</v>
      </c>
      <c r="AO9" s="591">
        <v>887.1</v>
      </c>
      <c r="AP9" s="592">
        <v>677.7</v>
      </c>
      <c r="AQ9" s="591"/>
      <c r="AR9" s="591"/>
      <c r="AS9" s="591">
        <v>600.5</v>
      </c>
      <c r="AT9" s="591">
        <v>788.7</v>
      </c>
      <c r="AU9" s="1413">
        <v>660.8</v>
      </c>
      <c r="AV9" s="591"/>
      <c r="AW9" s="591"/>
      <c r="AX9" s="591">
        <v>571.9</v>
      </c>
      <c r="AY9" s="591">
        <v>770</v>
      </c>
      <c r="AZ9" s="877">
        <v>639.29999999999995</v>
      </c>
    </row>
    <row r="10" spans="1:52" ht="14.4">
      <c r="A10" s="2247"/>
      <c r="B10" s="555" t="s">
        <v>1544</v>
      </c>
      <c r="C10" s="462"/>
      <c r="D10" s="462"/>
      <c r="E10" s="462"/>
      <c r="F10" s="462"/>
      <c r="G10" s="661"/>
      <c r="H10" s="591"/>
      <c r="I10" s="591"/>
      <c r="J10" s="591"/>
      <c r="K10" s="591"/>
      <c r="L10" s="592"/>
      <c r="M10" s="591"/>
      <c r="N10" s="591"/>
      <c r="O10" s="591"/>
      <c r="P10" s="591"/>
      <c r="Q10" s="592"/>
      <c r="R10" s="591"/>
      <c r="S10" s="591"/>
      <c r="T10" s="591"/>
      <c r="U10" s="591"/>
      <c r="V10" s="592"/>
      <c r="W10" s="591"/>
      <c r="X10" s="591"/>
      <c r="Y10" s="591"/>
      <c r="Z10" s="591"/>
      <c r="AA10" s="592"/>
      <c r="AB10" s="591"/>
      <c r="AC10" s="591"/>
      <c r="AD10" s="591"/>
      <c r="AE10" s="591"/>
      <c r="AF10" s="592"/>
      <c r="AG10" s="591"/>
      <c r="AH10" s="591"/>
      <c r="AI10" s="591">
        <v>655.6</v>
      </c>
      <c r="AJ10" s="591">
        <v>853.3</v>
      </c>
      <c r="AK10" s="592">
        <v>690.7</v>
      </c>
      <c r="AL10" s="591"/>
      <c r="AM10" s="591"/>
      <c r="AN10" s="591">
        <v>450.1</v>
      </c>
      <c r="AO10" s="591">
        <v>826.8</v>
      </c>
      <c r="AP10" s="592">
        <v>702.1</v>
      </c>
      <c r="AQ10" s="591"/>
      <c r="AR10" s="591"/>
      <c r="AS10" s="591">
        <v>520.1</v>
      </c>
      <c r="AT10" s="591">
        <v>758.3</v>
      </c>
      <c r="AU10" s="1413">
        <v>704.6</v>
      </c>
      <c r="AV10" s="591"/>
      <c r="AW10" s="591"/>
      <c r="AX10" s="591">
        <v>651.29999999999995</v>
      </c>
      <c r="AY10" s="591">
        <v>825.8</v>
      </c>
      <c r="AZ10" s="877">
        <v>719.9</v>
      </c>
    </row>
    <row r="11" spans="1:52" ht="14.4">
      <c r="A11" s="2248"/>
      <c r="B11" s="555" t="s">
        <v>2024</v>
      </c>
      <c r="C11" s="462"/>
      <c r="D11" s="462"/>
      <c r="E11" s="462"/>
      <c r="F11" s="462"/>
      <c r="G11" s="661"/>
      <c r="H11" s="591"/>
      <c r="I11" s="591"/>
      <c r="J11" s="591"/>
      <c r="K11" s="591"/>
      <c r="L11" s="592"/>
      <c r="M11" s="591"/>
      <c r="N11" s="591"/>
      <c r="O11" s="591"/>
      <c r="P11" s="591"/>
      <c r="Q11" s="592"/>
      <c r="R11" s="591"/>
      <c r="S11" s="591"/>
      <c r="T11" s="591"/>
      <c r="U11" s="591"/>
      <c r="V11" s="592"/>
      <c r="W11" s="591"/>
      <c r="X11" s="591"/>
      <c r="Y11" s="591"/>
      <c r="Z11" s="591"/>
      <c r="AA11" s="592"/>
      <c r="AB11" s="591"/>
      <c r="AC11" s="591"/>
      <c r="AD11" s="591"/>
      <c r="AE11" s="591"/>
      <c r="AF11" s="592"/>
      <c r="AG11" s="591"/>
      <c r="AH11" s="591"/>
      <c r="AI11" s="591"/>
      <c r="AJ11" s="591"/>
      <c r="AK11" s="592"/>
      <c r="AL11" s="591"/>
      <c r="AM11" s="591"/>
      <c r="AN11" s="591">
        <v>604.70000000000005</v>
      </c>
      <c r="AO11" s="591">
        <v>712.7</v>
      </c>
      <c r="AP11" s="592">
        <v>639</v>
      </c>
      <c r="AQ11" s="591"/>
      <c r="AR11" s="591"/>
      <c r="AS11" s="591">
        <v>602.4</v>
      </c>
      <c r="AT11" s="591">
        <v>735.8</v>
      </c>
      <c r="AU11" s="1413">
        <v>659</v>
      </c>
      <c r="AV11" s="591"/>
      <c r="AW11" s="591"/>
      <c r="AX11" s="591">
        <v>597.20000000000005</v>
      </c>
      <c r="AY11" s="591">
        <v>792.1</v>
      </c>
      <c r="AZ11" s="877">
        <v>657.7</v>
      </c>
    </row>
    <row r="12" spans="1:52" ht="15" customHeight="1">
      <c r="A12" s="2246" t="s">
        <v>1222</v>
      </c>
      <c r="B12" s="593" t="s">
        <v>227</v>
      </c>
      <c r="C12" s="462">
        <v>515.70000000000005</v>
      </c>
      <c r="D12" s="462">
        <v>780</v>
      </c>
      <c r="E12" s="462">
        <v>593.70000000000005</v>
      </c>
      <c r="F12" s="462">
        <v>824.9</v>
      </c>
      <c r="G12" s="661">
        <v>628.6</v>
      </c>
      <c r="H12" s="591"/>
      <c r="I12" s="591"/>
      <c r="J12" s="591">
        <v>507.5</v>
      </c>
      <c r="K12" s="591">
        <v>715.4</v>
      </c>
      <c r="L12" s="592">
        <v>604.20000000000005</v>
      </c>
      <c r="M12" s="591">
        <v>506.8</v>
      </c>
      <c r="N12" s="591">
        <v>793.1</v>
      </c>
      <c r="O12" s="591">
        <v>590.79999999999995</v>
      </c>
      <c r="P12" s="591">
        <v>829.7</v>
      </c>
      <c r="Q12" s="592">
        <v>625.79999999999995</v>
      </c>
      <c r="R12" s="591"/>
      <c r="S12" s="591"/>
      <c r="T12" s="591">
        <v>565.6</v>
      </c>
      <c r="U12" s="591">
        <v>764.7</v>
      </c>
      <c r="V12" s="592">
        <v>628.9</v>
      </c>
      <c r="W12" s="591"/>
      <c r="X12" s="591"/>
      <c r="Y12" s="591">
        <v>575.4</v>
      </c>
      <c r="Z12" s="591">
        <v>803.5</v>
      </c>
      <c r="AA12" s="592">
        <v>641.5</v>
      </c>
      <c r="AB12" s="591">
        <v>536.20000000000005</v>
      </c>
      <c r="AC12" s="591">
        <v>779.6</v>
      </c>
      <c r="AD12" s="591">
        <v>487.5</v>
      </c>
      <c r="AE12" s="591">
        <v>784.3</v>
      </c>
      <c r="AF12" s="592">
        <v>636</v>
      </c>
      <c r="AG12" s="591">
        <v>490.2</v>
      </c>
      <c r="AH12" s="591">
        <v>817</v>
      </c>
      <c r="AI12" s="591">
        <v>584.29999999999995</v>
      </c>
      <c r="AJ12" s="591">
        <v>808.2</v>
      </c>
      <c r="AK12" s="592">
        <v>620.5</v>
      </c>
      <c r="AL12" s="591">
        <v>488.6</v>
      </c>
      <c r="AM12" s="591">
        <v>716.9</v>
      </c>
      <c r="AN12" s="591">
        <v>605.5</v>
      </c>
      <c r="AO12" s="591">
        <v>754.6</v>
      </c>
      <c r="AP12" s="592">
        <v>650.6</v>
      </c>
      <c r="AQ12" s="591">
        <v>587</v>
      </c>
      <c r="AR12" s="591">
        <v>776.8</v>
      </c>
      <c r="AS12" s="591">
        <v>569.1</v>
      </c>
      <c r="AT12" s="591">
        <v>776.8</v>
      </c>
      <c r="AU12" s="1413">
        <v>631.20000000000005</v>
      </c>
      <c r="AV12" s="591">
        <v>567.5</v>
      </c>
      <c r="AW12" s="591">
        <v>751.2</v>
      </c>
      <c r="AX12" s="591">
        <v>580.1</v>
      </c>
      <c r="AY12" s="591">
        <v>736.4</v>
      </c>
      <c r="AZ12" s="877">
        <v>635.20000000000005</v>
      </c>
    </row>
    <row r="13" spans="1:52" ht="14.4">
      <c r="A13" s="2247"/>
      <c r="B13" s="593" t="s">
        <v>698</v>
      </c>
      <c r="C13" s="591"/>
      <c r="D13" s="591"/>
      <c r="E13" s="591"/>
      <c r="F13" s="591"/>
      <c r="G13" s="592"/>
      <c r="H13" s="591"/>
      <c r="I13" s="591"/>
      <c r="J13" s="591"/>
      <c r="K13" s="591"/>
      <c r="L13" s="592"/>
      <c r="M13" s="591"/>
      <c r="N13" s="591"/>
      <c r="O13" s="591">
        <v>628.6</v>
      </c>
      <c r="P13" s="591">
        <v>790</v>
      </c>
      <c r="Q13" s="592">
        <v>670.3</v>
      </c>
      <c r="R13" s="591"/>
      <c r="S13" s="591"/>
      <c r="T13" s="591">
        <v>649.9</v>
      </c>
      <c r="U13" s="591">
        <v>882.5</v>
      </c>
      <c r="V13" s="592">
        <v>716.2</v>
      </c>
      <c r="W13" s="591"/>
      <c r="X13" s="591"/>
      <c r="Y13" s="591">
        <v>693.1</v>
      </c>
      <c r="Z13" s="591">
        <v>814.5</v>
      </c>
      <c r="AA13" s="592">
        <v>717.6</v>
      </c>
      <c r="AB13" s="591"/>
      <c r="AC13" s="591"/>
      <c r="AD13" s="591">
        <v>467.6</v>
      </c>
      <c r="AE13" s="591">
        <v>786.9</v>
      </c>
      <c r="AF13" s="592">
        <v>680.4</v>
      </c>
      <c r="AG13" s="591"/>
      <c r="AH13" s="591"/>
      <c r="AI13" s="591">
        <v>545</v>
      </c>
      <c r="AJ13" s="591">
        <v>908.6</v>
      </c>
      <c r="AK13" s="592">
        <v>694.1</v>
      </c>
      <c r="AL13" s="591"/>
      <c r="AM13" s="591"/>
      <c r="AN13" s="591">
        <v>422.8</v>
      </c>
      <c r="AO13" s="591">
        <v>796</v>
      </c>
      <c r="AP13" s="592">
        <v>680.3</v>
      </c>
      <c r="AQ13" s="591"/>
      <c r="AR13" s="591"/>
      <c r="AS13" s="591">
        <v>557.20000000000005</v>
      </c>
      <c r="AT13" s="591">
        <v>750.4</v>
      </c>
      <c r="AU13" s="1413">
        <v>675.4</v>
      </c>
      <c r="AV13" s="591"/>
      <c r="AW13" s="591"/>
      <c r="AX13" s="591">
        <v>655.1</v>
      </c>
      <c r="AY13" s="591">
        <v>787.2</v>
      </c>
      <c r="AZ13" s="877">
        <v>703.7</v>
      </c>
    </row>
    <row r="14" spans="1:52" ht="14.4">
      <c r="A14" s="2248"/>
      <c r="B14" s="593" t="s">
        <v>2023</v>
      </c>
      <c r="C14" s="591"/>
      <c r="D14" s="591"/>
      <c r="E14" s="591"/>
      <c r="F14" s="591"/>
      <c r="G14" s="592"/>
      <c r="H14" s="591"/>
      <c r="I14" s="591"/>
      <c r="J14" s="591"/>
      <c r="K14" s="591"/>
      <c r="L14" s="592"/>
      <c r="M14" s="591"/>
      <c r="N14" s="591"/>
      <c r="O14" s="591"/>
      <c r="P14" s="591"/>
      <c r="Q14" s="592"/>
      <c r="R14" s="591"/>
      <c r="S14" s="591"/>
      <c r="T14" s="591"/>
      <c r="U14" s="591"/>
      <c r="V14" s="592"/>
      <c r="W14" s="591"/>
      <c r="X14" s="591"/>
      <c r="Y14" s="591"/>
      <c r="Z14" s="591"/>
      <c r="AA14" s="592"/>
      <c r="AB14" s="591"/>
      <c r="AC14" s="591"/>
      <c r="AD14" s="591"/>
      <c r="AE14" s="591"/>
      <c r="AF14" s="592"/>
      <c r="AG14" s="591"/>
      <c r="AH14" s="591"/>
      <c r="AI14" s="591"/>
      <c r="AJ14" s="591"/>
      <c r="AK14" s="592"/>
      <c r="AL14" s="591">
        <v>517.29999999999995</v>
      </c>
      <c r="AM14" s="591">
        <v>700.6</v>
      </c>
      <c r="AN14" s="591">
        <v>532.20000000000005</v>
      </c>
      <c r="AO14" s="591">
        <v>772.1</v>
      </c>
      <c r="AP14" s="592">
        <v>603</v>
      </c>
      <c r="AQ14" s="591"/>
      <c r="AR14" s="591"/>
      <c r="AS14" s="591">
        <v>557.20000000000005</v>
      </c>
      <c r="AT14" s="591">
        <v>725.2</v>
      </c>
      <c r="AU14" s="1413">
        <v>639.9</v>
      </c>
      <c r="AV14" s="591"/>
      <c r="AW14" s="591"/>
      <c r="AX14" s="591">
        <v>511.1</v>
      </c>
      <c r="AY14" s="591">
        <v>823.8</v>
      </c>
      <c r="AZ14" s="877">
        <v>625.4</v>
      </c>
    </row>
    <row r="15" spans="1:52" ht="15.75" customHeight="1">
      <c r="A15" s="2243"/>
      <c r="B15" s="2244"/>
      <c r="C15" s="2255" t="s">
        <v>2025</v>
      </c>
      <c r="D15" s="2256"/>
      <c r="E15" s="2256"/>
      <c r="F15" s="2257"/>
      <c r="G15" s="1415">
        <f>SUM(G6:G12)/3</f>
        <v>619.93333333333328</v>
      </c>
      <c r="H15" s="2255" t="s">
        <v>2025</v>
      </c>
      <c r="I15" s="2256"/>
      <c r="J15" s="2256"/>
      <c r="K15" s="2257"/>
      <c r="L15" s="1416">
        <f>SUM(L6:L12)/3</f>
        <v>604.18666666666672</v>
      </c>
      <c r="M15" s="2255" t="s">
        <v>2025</v>
      </c>
      <c r="N15" s="2256"/>
      <c r="O15" s="2256"/>
      <c r="P15" s="2257"/>
      <c r="Q15" s="1416">
        <f>SUM(Q6:Q13)/4</f>
        <v>627.77499999999998</v>
      </c>
      <c r="R15" s="2255" t="s">
        <v>2025</v>
      </c>
      <c r="S15" s="2256"/>
      <c r="T15" s="2256"/>
      <c r="U15" s="2257"/>
      <c r="V15" s="1416">
        <f>SUM(V6:V13)/4</f>
        <v>632.70000000000005</v>
      </c>
      <c r="W15" s="2255" t="s">
        <v>2025</v>
      </c>
      <c r="X15" s="2256"/>
      <c r="Y15" s="2256"/>
      <c r="Z15" s="2257"/>
      <c r="AA15" s="1416">
        <f>SUM(AA6:AA13)/4</f>
        <v>633.57500000000005</v>
      </c>
      <c r="AB15" s="2255" t="s">
        <v>2025</v>
      </c>
      <c r="AC15" s="2256"/>
      <c r="AD15" s="2256"/>
      <c r="AE15" s="2257"/>
      <c r="AF15" s="1416">
        <f>SUM(AF6:AF13)/4</f>
        <v>635.5</v>
      </c>
      <c r="AG15" s="2255" t="s">
        <v>2025</v>
      </c>
      <c r="AH15" s="2256"/>
      <c r="AI15" s="2256"/>
      <c r="AJ15" s="2257"/>
      <c r="AK15" s="1417">
        <f>SUM(AK6:AK13)/6</f>
        <v>642.66666666666663</v>
      </c>
      <c r="AL15" s="2250" t="s">
        <v>2025</v>
      </c>
      <c r="AM15" s="2250"/>
      <c r="AN15" s="2250"/>
      <c r="AO15" s="452"/>
      <c r="AP15" s="1418">
        <f>SUM(AP6:AP14)/9</f>
        <v>650.11111111111109</v>
      </c>
      <c r="AQ15" s="2250" t="s">
        <v>2025</v>
      </c>
      <c r="AR15" s="2250"/>
      <c r="AS15" s="2250"/>
      <c r="AT15" s="452"/>
      <c r="AU15" s="1418">
        <f>SUM(AU6:AU14)/9</f>
        <v>653.27777777777771</v>
      </c>
      <c r="AV15" s="2250" t="s">
        <v>2025</v>
      </c>
      <c r="AW15" s="2250"/>
      <c r="AX15" s="2250"/>
      <c r="AY15" s="452"/>
      <c r="AZ15" s="1418">
        <f>SUM(AZ6:AZ14)/9</f>
        <v>657.55555555555543</v>
      </c>
    </row>
    <row r="16" spans="1:52">
      <c r="A16" s="163" t="s">
        <v>4435</v>
      </c>
      <c r="AT16" s="4"/>
    </row>
    <row r="17" spans="1:60">
      <c r="A17" s="1419" t="s">
        <v>4436</v>
      </c>
    </row>
    <row r="19" spans="1:60" ht="13.2" customHeight="1">
      <c r="AW19" s="2253" t="s">
        <v>12</v>
      </c>
      <c r="AX19" s="2253" t="s">
        <v>14</v>
      </c>
      <c r="AY19" s="2254">
        <v>2011</v>
      </c>
      <c r="AZ19" s="2254">
        <v>2012</v>
      </c>
      <c r="BA19" s="2254">
        <v>2013</v>
      </c>
      <c r="BB19" s="2254">
        <v>2014</v>
      </c>
      <c r="BC19" s="2254">
        <v>2015</v>
      </c>
      <c r="BD19" s="2254">
        <v>2016</v>
      </c>
      <c r="BE19" s="2254">
        <v>2017</v>
      </c>
      <c r="BF19" s="2254">
        <v>2018</v>
      </c>
      <c r="BG19" s="2254">
        <v>2019</v>
      </c>
      <c r="BH19" s="2254">
        <v>2020</v>
      </c>
    </row>
    <row r="20" spans="1:60" ht="13.2" customHeight="1">
      <c r="AW20" s="2253"/>
      <c r="AX20" s="2253"/>
      <c r="AY20" s="2254"/>
      <c r="AZ20" s="2254"/>
      <c r="BA20" s="2254"/>
      <c r="BB20" s="2254"/>
      <c r="BC20" s="2254"/>
      <c r="BD20" s="2254"/>
      <c r="BE20" s="2254"/>
      <c r="BF20" s="2254"/>
      <c r="BG20" s="2254"/>
      <c r="BH20" s="2254"/>
    </row>
    <row r="21" spans="1:60" ht="12.75" customHeight="1">
      <c r="AW21" s="2229" t="s">
        <v>1220</v>
      </c>
      <c r="AX21" s="393" t="str">
        <f t="shared" ref="AX21:AX29" si="0">B6</f>
        <v>IRH</v>
      </c>
      <c r="AY21" s="658">
        <f>MIN(C6:E6)</f>
        <v>465</v>
      </c>
      <c r="AZ21" s="658">
        <f>MIN(H6:J6)</f>
        <v>464.7</v>
      </c>
      <c r="BA21" s="658">
        <f>MIN(M6:O6)</f>
        <v>511</v>
      </c>
      <c r="BB21" s="658">
        <f>MIN(R6:T6)</f>
        <v>480.9</v>
      </c>
      <c r="BC21" s="658">
        <f>MIN(W6:Y6)</f>
        <v>479.5</v>
      </c>
      <c r="BD21" s="658">
        <f>MIN(AB6:AD6)</f>
        <v>479.9</v>
      </c>
      <c r="BE21" s="658">
        <f>MIN(AG6:AI6)</f>
        <v>508.2</v>
      </c>
      <c r="BF21" s="658">
        <f t="shared" ref="BF21:BF29" si="1">MIN(AL6:AN6)</f>
        <v>465.5</v>
      </c>
      <c r="BG21" s="1414">
        <f>MIN(AQ6:AS6)</f>
        <v>462.7</v>
      </c>
      <c r="BH21" s="878">
        <f>MIN(AV6:AX6)</f>
        <v>506.8</v>
      </c>
    </row>
    <row r="22" spans="1:60" ht="12.75" customHeight="1">
      <c r="AW22" s="2230"/>
      <c r="AX22" s="393" t="str">
        <f t="shared" si="0"/>
        <v>ICT</v>
      </c>
      <c r="AY22" s="658"/>
      <c r="AZ22" s="658"/>
      <c r="BA22" s="658"/>
      <c r="BB22" s="658"/>
      <c r="BC22" s="658"/>
      <c r="BD22" s="658"/>
      <c r="BE22" s="658">
        <f>MIN(AG7:AI7)</f>
        <v>475.3</v>
      </c>
      <c r="BF22" s="658">
        <f t="shared" si="1"/>
        <v>522.20000000000005</v>
      </c>
      <c r="BG22" s="1414">
        <f t="shared" ref="BG22:BG29" si="2">MIN(AQ7:AS7)</f>
        <v>520.1</v>
      </c>
      <c r="BH22" s="878">
        <f t="shared" ref="BH22:BH29" si="3">MIN(AV7:AX7)</f>
        <v>559.1</v>
      </c>
    </row>
    <row r="23" spans="1:60" ht="12.75" customHeight="1">
      <c r="AW23" s="2231"/>
      <c r="AX23" s="393" t="str">
        <f t="shared" si="0"/>
        <v>ISMI</v>
      </c>
      <c r="AY23" s="658"/>
      <c r="AZ23" s="658"/>
      <c r="BA23" s="658"/>
      <c r="BB23" s="658"/>
      <c r="BC23" s="658"/>
      <c r="BD23" s="658"/>
      <c r="BE23" s="658"/>
      <c r="BF23" s="658">
        <f t="shared" si="1"/>
        <v>612.79999999999995</v>
      </c>
      <c r="BG23" s="1414">
        <f t="shared" si="2"/>
        <v>491.4</v>
      </c>
      <c r="BH23" s="878">
        <f t="shared" si="3"/>
        <v>624.20000000000005</v>
      </c>
    </row>
    <row r="24" spans="1:60" ht="12.75" customHeight="1">
      <c r="AW24" s="2229" t="s">
        <v>1221</v>
      </c>
      <c r="AX24" s="393" t="str">
        <f t="shared" si="0"/>
        <v>BA</v>
      </c>
      <c r="AY24" s="658">
        <f>MIN(C9:E9)</f>
        <v>512.70000000000005</v>
      </c>
      <c r="AZ24" s="658">
        <f>MIN(H9:J9)</f>
        <v>511.5</v>
      </c>
      <c r="BA24" s="658">
        <f>MIN(M9:O9)</f>
        <v>503.9</v>
      </c>
      <c r="BB24" s="658">
        <f>MIN(R9:T9)</f>
        <v>495.1</v>
      </c>
      <c r="BC24" s="658">
        <f>MIN(W9:Y9)</f>
        <v>496.3</v>
      </c>
      <c r="BD24" s="658">
        <f>MIN(AB9:AD9)</f>
        <v>499.1</v>
      </c>
      <c r="BE24" s="658">
        <f>MIN(AG9:AI9)</f>
        <v>550.20000000000005</v>
      </c>
      <c r="BF24" s="658">
        <f t="shared" si="1"/>
        <v>598.4</v>
      </c>
      <c r="BG24" s="1414">
        <f t="shared" si="2"/>
        <v>600.5</v>
      </c>
      <c r="BH24" s="878">
        <f t="shared" si="3"/>
        <v>571.9</v>
      </c>
    </row>
    <row r="25" spans="1:60" ht="12.75" customHeight="1">
      <c r="AW25" s="2230"/>
      <c r="AX25" s="393" t="str">
        <f t="shared" si="0"/>
        <v>PB</v>
      </c>
      <c r="AY25" s="658"/>
      <c r="AZ25" s="658"/>
      <c r="BA25" s="658"/>
      <c r="BB25" s="658"/>
      <c r="BC25" s="658"/>
      <c r="BD25" s="658"/>
      <c r="BE25" s="658">
        <f>MIN(AG10:AI10)</f>
        <v>655.6</v>
      </c>
      <c r="BF25" s="658">
        <f t="shared" si="1"/>
        <v>450.1</v>
      </c>
      <c r="BG25" s="1414">
        <f>MIN(AQ10:AS10)</f>
        <v>520.1</v>
      </c>
      <c r="BH25" s="878">
        <f t="shared" si="3"/>
        <v>651.29999999999995</v>
      </c>
    </row>
    <row r="26" spans="1:60" ht="12.75" customHeight="1">
      <c r="AW26" s="2231"/>
      <c r="AX26" s="393" t="str">
        <f t="shared" si="0"/>
        <v>CTA</v>
      </c>
      <c r="AY26" s="658"/>
      <c r="AZ26" s="658"/>
      <c r="BA26" s="658"/>
      <c r="BB26" s="658"/>
      <c r="BC26" s="658"/>
      <c r="BD26" s="658"/>
      <c r="BE26" s="658"/>
      <c r="BF26" s="658">
        <f t="shared" si="1"/>
        <v>604.70000000000005</v>
      </c>
      <c r="BG26" s="1414">
        <f t="shared" si="2"/>
        <v>602.4</v>
      </c>
      <c r="BH26" s="878">
        <f t="shared" si="3"/>
        <v>597.20000000000005</v>
      </c>
    </row>
    <row r="27" spans="1:60" ht="12.75" customHeight="1">
      <c r="AW27" s="2229" t="s">
        <v>1222</v>
      </c>
      <c r="AX27" s="393" t="str">
        <f t="shared" si="0"/>
        <v>PP</v>
      </c>
      <c r="AY27" s="658">
        <f>MIN(C12:E12)</f>
        <v>515.70000000000005</v>
      </c>
      <c r="AZ27" s="658">
        <f>MIN(H12:J12)</f>
        <v>507.5</v>
      </c>
      <c r="BA27" s="658">
        <f>MIN(M12:O12)</f>
        <v>506.8</v>
      </c>
      <c r="BB27" s="658">
        <f>MIN(R12:T12)</f>
        <v>565.6</v>
      </c>
      <c r="BC27" s="658">
        <f>MIN(W12:Y12)</f>
        <v>575.4</v>
      </c>
      <c r="BD27" s="658">
        <f>MIN(AB12:AD12)</f>
        <v>487.5</v>
      </c>
      <c r="BE27" s="658">
        <f>MIN(AG12:AI12)</f>
        <v>490.2</v>
      </c>
      <c r="BF27" s="658">
        <f t="shared" si="1"/>
        <v>488.6</v>
      </c>
      <c r="BG27" s="1414">
        <f t="shared" si="2"/>
        <v>569.1</v>
      </c>
      <c r="BH27" s="878">
        <f t="shared" si="3"/>
        <v>567.5</v>
      </c>
    </row>
    <row r="28" spans="1:60" ht="12.75" customHeight="1">
      <c r="AW28" s="2230"/>
      <c r="AX28" s="393" t="str">
        <f t="shared" si="0"/>
        <v>ACD</v>
      </c>
      <c r="AY28" s="658"/>
      <c r="AZ28" s="658"/>
      <c r="BA28" s="658">
        <f>MIN(M13:O13)</f>
        <v>628.6</v>
      </c>
      <c r="BB28" s="658">
        <f>MIN(R13:T13)</f>
        <v>649.9</v>
      </c>
      <c r="BC28" s="658">
        <f>MIN(W13:Y13)</f>
        <v>693.1</v>
      </c>
      <c r="BD28" s="658">
        <f>MIN(AB13:AD13)</f>
        <v>467.6</v>
      </c>
      <c r="BE28" s="658">
        <f>MIN(AG13:AI13)</f>
        <v>545</v>
      </c>
      <c r="BF28" s="658">
        <f t="shared" si="1"/>
        <v>422.8</v>
      </c>
      <c r="BG28" s="1414">
        <f>MIN(AQ13:AS13)</f>
        <v>557.20000000000005</v>
      </c>
      <c r="BH28" s="878">
        <f t="shared" si="3"/>
        <v>655.1</v>
      </c>
    </row>
    <row r="29" spans="1:60" ht="12.75" customHeight="1">
      <c r="AW29" s="2231"/>
      <c r="AX29" s="393" t="str">
        <f t="shared" si="0"/>
        <v>ETD</v>
      </c>
      <c r="AY29" s="658"/>
      <c r="AZ29" s="658"/>
      <c r="BA29" s="658"/>
      <c r="BB29" s="658"/>
      <c r="BC29" s="658"/>
      <c r="BD29" s="658"/>
      <c r="BE29" s="658"/>
      <c r="BF29" s="658">
        <f t="shared" si="1"/>
        <v>517.29999999999995</v>
      </c>
      <c r="BG29" s="1414">
        <f t="shared" si="2"/>
        <v>557.20000000000005</v>
      </c>
      <c r="BH29" s="878">
        <f t="shared" si="3"/>
        <v>511.1</v>
      </c>
    </row>
    <row r="30" spans="1:60" ht="12.75" customHeight="1">
      <c r="AW30" s="2249" t="s">
        <v>2132</v>
      </c>
      <c r="AX30" s="2249"/>
      <c r="AY30" s="659">
        <f>G15</f>
        <v>619.93333333333328</v>
      </c>
      <c r="AZ30" s="659">
        <f>L15</f>
        <v>604.18666666666672</v>
      </c>
      <c r="BA30" s="659">
        <f>Q15</f>
        <v>627.77499999999998</v>
      </c>
      <c r="BB30" s="659">
        <f>V15</f>
        <v>632.70000000000005</v>
      </c>
      <c r="BC30" s="659">
        <f>AA15</f>
        <v>633.57500000000005</v>
      </c>
      <c r="BD30" s="659">
        <f>AF15</f>
        <v>635.5</v>
      </c>
      <c r="BE30" s="659">
        <f>AK15</f>
        <v>642.66666666666663</v>
      </c>
      <c r="BF30" s="659">
        <f>AP15</f>
        <v>650.11111111111109</v>
      </c>
      <c r="BG30" s="659">
        <f>AU15</f>
        <v>653.27777777777771</v>
      </c>
      <c r="BH30" s="659">
        <f>AZ15</f>
        <v>657.55555555555543</v>
      </c>
    </row>
    <row r="31" spans="1:60" ht="12.75" customHeight="1"/>
    <row r="32" spans="1:60" ht="12.75" customHeight="1"/>
  </sheetData>
  <sheetProtection algorithmName="SHA-512" hashValue="2GDU2hkYx5rCg3yv/AkfLdUKTxz7OG1U63rczPXSjajujxXrJSfGCt1jg4tb0RaNGFaNTpTpEsdOwQwEvQtJoQ==" saltValue="QaFNA0s5RsCwetmRy93Uww==" spinCount="100000" sheet="1" objects="1" scenarios="1"/>
  <mergeCells count="72">
    <mergeCell ref="BH19:BH20"/>
    <mergeCell ref="BG19:BG20"/>
    <mergeCell ref="AQ3:AT3"/>
    <mergeCell ref="AQ4:AR4"/>
    <mergeCell ref="AS4:AT4"/>
    <mergeCell ref="AU4:AU5"/>
    <mergeCell ref="AQ15:AS15"/>
    <mergeCell ref="AV3:AY3"/>
    <mergeCell ref="AV4:AW4"/>
    <mergeCell ref="AX4:AY4"/>
    <mergeCell ref="AZ4:AZ5"/>
    <mergeCell ref="AV15:AX15"/>
    <mergeCell ref="AL3:AO3"/>
    <mergeCell ref="AL4:AM4"/>
    <mergeCell ref="AN4:AO4"/>
    <mergeCell ref="AG3:AJ3"/>
    <mergeCell ref="AG4:AH4"/>
    <mergeCell ref="AI4:AJ4"/>
    <mergeCell ref="AG15:AJ15"/>
    <mergeCell ref="AB15:AE15"/>
    <mergeCell ref="AB3:AE3"/>
    <mergeCell ref="AB4:AC4"/>
    <mergeCell ref="AD4:AE4"/>
    <mergeCell ref="C15:F15"/>
    <mergeCell ref="H15:K15"/>
    <mergeCell ref="M15:P15"/>
    <mergeCell ref="R15:U15"/>
    <mergeCell ref="W15:Z15"/>
    <mergeCell ref="M3:P3"/>
    <mergeCell ref="R3:U3"/>
    <mergeCell ref="R4:S4"/>
    <mergeCell ref="T4:U4"/>
    <mergeCell ref="W3:Z3"/>
    <mergeCell ref="W4:X4"/>
    <mergeCell ref="Y4:Z4"/>
    <mergeCell ref="AW21:AW23"/>
    <mergeCell ref="BD19:BD20"/>
    <mergeCell ref="BE19:BE20"/>
    <mergeCell ref="BF19:BF20"/>
    <mergeCell ref="AY19:AY20"/>
    <mergeCell ref="AZ19:AZ20"/>
    <mergeCell ref="BA19:BA20"/>
    <mergeCell ref="BB19:BB20"/>
    <mergeCell ref="BC19:BC20"/>
    <mergeCell ref="AW30:AX30"/>
    <mergeCell ref="AL15:AN15"/>
    <mergeCell ref="G4:G5"/>
    <mergeCell ref="L4:L5"/>
    <mergeCell ref="Q4:Q5"/>
    <mergeCell ref="V4:V5"/>
    <mergeCell ref="AA4:AA5"/>
    <mergeCell ref="AF4:AF5"/>
    <mergeCell ref="AK4:AK5"/>
    <mergeCell ref="AP4:AP5"/>
    <mergeCell ref="M4:N4"/>
    <mergeCell ref="O4:P4"/>
    <mergeCell ref="AW24:AW26"/>
    <mergeCell ref="AW27:AW29"/>
    <mergeCell ref="AX19:AX20"/>
    <mergeCell ref="AW19:AW20"/>
    <mergeCell ref="A15:B15"/>
    <mergeCell ref="A4:A5"/>
    <mergeCell ref="B4:B5"/>
    <mergeCell ref="A6:A8"/>
    <mergeCell ref="A9:A11"/>
    <mergeCell ref="A12:A14"/>
    <mergeCell ref="C4:D4"/>
    <mergeCell ref="E4:F4"/>
    <mergeCell ref="C3:F3"/>
    <mergeCell ref="H4:I4"/>
    <mergeCell ref="J4:K4"/>
    <mergeCell ref="H3:K3"/>
  </mergeCells>
  <conditionalFormatting sqref="B6:B14">
    <cfRule type="duplicateValues" dxfId="0" priority="2"/>
  </conditionalFormatting>
  <hyperlinks>
    <hyperlink ref="A1" location="Índice!A1" display="ÍNDICE" xr:uid="{00000000-0004-0000-0B00-000000000000}"/>
  </hyperlinks>
  <pageMargins left="0.7" right="0.7" top="0.75" bottom="0.75" header="0.3" footer="0.3"/>
  <pageSetup orientation="portrait" r:id="rId1"/>
  <ignoredErrors>
    <ignoredError sqref="AY22:BF24 AY26:BF29 AY25:BF25 AY21:BF21 BG26:BG29 BG22:BG24 BG21:BH21 BG25:BH25 BH22:BH24 BH26:BH29"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AD25A8"/>
  </sheetPr>
  <dimension ref="A1:AF54"/>
  <sheetViews>
    <sheetView showGridLines="0" zoomScale="98" zoomScaleNormal="98" workbookViewId="0">
      <selection activeCell="B9" sqref="B9"/>
    </sheetView>
  </sheetViews>
  <sheetFormatPr baseColWidth="10" defaultRowHeight="13.2"/>
  <cols>
    <col min="1" max="1" width="7.109375" style="150" customWidth="1"/>
    <col min="2" max="2" width="28.6640625" style="150" bestFit="1" customWidth="1"/>
    <col min="3" max="3" width="8.6640625" style="33" customWidth="1"/>
    <col min="4" max="4" width="9.88671875" style="33" customWidth="1"/>
    <col min="5" max="5" width="10.33203125" style="33" customWidth="1"/>
    <col min="6" max="8" width="9.88671875" style="33" customWidth="1"/>
    <col min="9" max="9" width="10.33203125" style="150" customWidth="1"/>
    <col min="10" max="10" width="9.109375" style="150" customWidth="1"/>
    <col min="11" max="11" width="9.88671875" style="150" customWidth="1"/>
    <col min="12" max="12" width="9.21875" style="150" customWidth="1"/>
    <col min="13" max="13" width="10.6640625" style="150" customWidth="1"/>
    <col min="14" max="14" width="9.77734375" style="150" customWidth="1"/>
    <col min="15" max="15" width="6.88671875" style="150" customWidth="1"/>
    <col min="16" max="17" width="7.33203125" style="150" customWidth="1"/>
    <col min="18" max="18" width="10.33203125" style="33" customWidth="1"/>
    <col min="19" max="20" width="7.33203125" style="33" customWidth="1"/>
    <col min="21" max="22" width="5.6640625" style="150" customWidth="1"/>
    <col min="23" max="23" width="7.44140625" style="150" customWidth="1"/>
    <col min="24" max="24" width="7.6640625" style="150" customWidth="1"/>
    <col min="25" max="25" width="8.88671875" style="150" customWidth="1"/>
    <col min="26" max="26" width="11.5546875" style="150" customWidth="1"/>
    <col min="27" max="29" width="11.44140625" style="150"/>
    <col min="30" max="32" width="11.5546875" style="150"/>
    <col min="33" max="236" width="10.88671875" style="150"/>
    <col min="237" max="237" width="0.33203125" style="150" customWidth="1"/>
    <col min="238" max="238" width="19" style="150" customWidth="1"/>
    <col min="239" max="239" width="7.109375" style="150" customWidth="1"/>
    <col min="240" max="240" width="41.33203125" style="150" customWidth="1"/>
    <col min="241" max="242" width="9" style="150" customWidth="1"/>
    <col min="243" max="243" width="10.5546875" style="150" customWidth="1"/>
    <col min="244" max="244" width="9.44140625" style="150" customWidth="1"/>
    <col min="245" max="245" width="9.88671875" style="150" customWidth="1"/>
    <col min="246" max="246" width="10.5546875" style="150" customWidth="1"/>
    <col min="247" max="248" width="9.44140625" style="150" customWidth="1"/>
    <col min="249" max="249" width="10.5546875" style="150" customWidth="1"/>
    <col min="250" max="251" width="9" style="150" customWidth="1"/>
    <col min="252" max="252" width="10.5546875" style="150" customWidth="1"/>
    <col min="253" max="254" width="9.44140625" style="150" customWidth="1"/>
    <col min="255" max="255" width="10.5546875" style="150" customWidth="1"/>
    <col min="256" max="256" width="9.44140625" style="150" customWidth="1"/>
    <col min="257" max="257" width="9.88671875" style="150" customWidth="1"/>
    <col min="258" max="258" width="10.5546875" style="150" customWidth="1"/>
    <col min="259" max="259" width="9" style="150" customWidth="1"/>
    <col min="260" max="260" width="9.88671875" style="150" customWidth="1"/>
    <col min="261" max="261" width="12" style="150" customWidth="1"/>
    <col min="262" max="492" width="10.88671875" style="150"/>
    <col min="493" max="493" width="0.33203125" style="150" customWidth="1"/>
    <col min="494" max="494" width="19" style="150" customWidth="1"/>
    <col min="495" max="495" width="7.109375" style="150" customWidth="1"/>
    <col min="496" max="496" width="41.33203125" style="150" customWidth="1"/>
    <col min="497" max="498" width="9" style="150" customWidth="1"/>
    <col min="499" max="499" width="10.5546875" style="150" customWidth="1"/>
    <col min="500" max="500" width="9.44140625" style="150" customWidth="1"/>
    <col min="501" max="501" width="9.88671875" style="150" customWidth="1"/>
    <col min="502" max="502" width="10.5546875" style="150" customWidth="1"/>
    <col min="503" max="504" width="9.44140625" style="150" customWidth="1"/>
    <col min="505" max="505" width="10.5546875" style="150" customWidth="1"/>
    <col min="506" max="507" width="9" style="150" customWidth="1"/>
    <col min="508" max="508" width="10.5546875" style="150" customWidth="1"/>
    <col min="509" max="510" width="9.44140625" style="150" customWidth="1"/>
    <col min="511" max="511" width="10.5546875" style="150" customWidth="1"/>
    <col min="512" max="512" width="9.44140625" style="150" customWidth="1"/>
    <col min="513" max="513" width="9.88671875" style="150" customWidth="1"/>
    <col min="514" max="514" width="10.5546875" style="150" customWidth="1"/>
    <col min="515" max="515" width="9" style="150" customWidth="1"/>
    <col min="516" max="516" width="9.88671875" style="150" customWidth="1"/>
    <col min="517" max="517" width="12" style="150" customWidth="1"/>
    <col min="518" max="748" width="10.88671875" style="150"/>
    <col min="749" max="749" width="0.33203125" style="150" customWidth="1"/>
    <col min="750" max="750" width="19" style="150" customWidth="1"/>
    <col min="751" max="751" width="7.109375" style="150" customWidth="1"/>
    <col min="752" max="752" width="41.33203125" style="150" customWidth="1"/>
    <col min="753" max="754" width="9" style="150" customWidth="1"/>
    <col min="755" max="755" width="10.5546875" style="150" customWidth="1"/>
    <col min="756" max="756" width="9.44140625" style="150" customWidth="1"/>
    <col min="757" max="757" width="9.88671875" style="150" customWidth="1"/>
    <col min="758" max="758" width="10.5546875" style="150" customWidth="1"/>
    <col min="759" max="760" width="9.44140625" style="150" customWidth="1"/>
    <col min="761" max="761" width="10.5546875" style="150" customWidth="1"/>
    <col min="762" max="763" width="9" style="150" customWidth="1"/>
    <col min="764" max="764" width="10.5546875" style="150" customWidth="1"/>
    <col min="765" max="766" width="9.44140625" style="150" customWidth="1"/>
    <col min="767" max="767" width="10.5546875" style="150" customWidth="1"/>
    <col min="768" max="768" width="9.44140625" style="150" customWidth="1"/>
    <col min="769" max="769" width="9.88671875" style="150" customWidth="1"/>
    <col min="770" max="770" width="10.5546875" style="150" customWidth="1"/>
    <col min="771" max="771" width="9" style="150" customWidth="1"/>
    <col min="772" max="772" width="9.88671875" style="150" customWidth="1"/>
    <col min="773" max="773" width="12" style="150" customWidth="1"/>
    <col min="774" max="1004" width="10.88671875" style="150"/>
    <col min="1005" max="1005" width="0.33203125" style="150" customWidth="1"/>
    <col min="1006" max="1006" width="19" style="150" customWidth="1"/>
    <col min="1007" max="1007" width="7.109375" style="150" customWidth="1"/>
    <col min="1008" max="1008" width="41.33203125" style="150" customWidth="1"/>
    <col min="1009" max="1010" width="9" style="150" customWidth="1"/>
    <col min="1011" max="1011" width="10.5546875" style="150" customWidth="1"/>
    <col min="1012" max="1012" width="9.44140625" style="150" customWidth="1"/>
    <col min="1013" max="1013" width="9.88671875" style="150" customWidth="1"/>
    <col min="1014" max="1014" width="10.5546875" style="150" customWidth="1"/>
    <col min="1015" max="1016" width="9.44140625" style="150" customWidth="1"/>
    <col min="1017" max="1017" width="10.5546875" style="150" customWidth="1"/>
    <col min="1018" max="1019" width="9" style="150" customWidth="1"/>
    <col min="1020" max="1020" width="10.5546875" style="150" customWidth="1"/>
    <col min="1021" max="1022" width="9.44140625" style="150" customWidth="1"/>
    <col min="1023" max="1023" width="10.5546875" style="150" customWidth="1"/>
    <col min="1024" max="1024" width="9.44140625" style="150" customWidth="1"/>
    <col min="1025" max="1025" width="9.88671875" style="150" customWidth="1"/>
    <col min="1026" max="1026" width="10.5546875" style="150" customWidth="1"/>
    <col min="1027" max="1027" width="9" style="150" customWidth="1"/>
    <col min="1028" max="1028" width="9.88671875" style="150" customWidth="1"/>
    <col min="1029" max="1029" width="12" style="150" customWidth="1"/>
    <col min="1030" max="1260" width="10.88671875" style="150"/>
    <col min="1261" max="1261" width="0.33203125" style="150" customWidth="1"/>
    <col min="1262" max="1262" width="19" style="150" customWidth="1"/>
    <col min="1263" max="1263" width="7.109375" style="150" customWidth="1"/>
    <col min="1264" max="1264" width="41.33203125" style="150" customWidth="1"/>
    <col min="1265" max="1266" width="9" style="150" customWidth="1"/>
    <col min="1267" max="1267" width="10.5546875" style="150" customWidth="1"/>
    <col min="1268" max="1268" width="9.44140625" style="150" customWidth="1"/>
    <col min="1269" max="1269" width="9.88671875" style="150" customWidth="1"/>
    <col min="1270" max="1270" width="10.5546875" style="150" customWidth="1"/>
    <col min="1271" max="1272" width="9.44140625" style="150" customWidth="1"/>
    <col min="1273" max="1273" width="10.5546875" style="150" customWidth="1"/>
    <col min="1274" max="1275" width="9" style="150" customWidth="1"/>
    <col min="1276" max="1276" width="10.5546875" style="150" customWidth="1"/>
    <col min="1277" max="1278" width="9.44140625" style="150" customWidth="1"/>
    <col min="1279" max="1279" width="10.5546875" style="150" customWidth="1"/>
    <col min="1280" max="1280" width="9.44140625" style="150" customWidth="1"/>
    <col min="1281" max="1281" width="9.88671875" style="150" customWidth="1"/>
    <col min="1282" max="1282" width="10.5546875" style="150" customWidth="1"/>
    <col min="1283" max="1283" width="9" style="150" customWidth="1"/>
    <col min="1284" max="1284" width="9.88671875" style="150" customWidth="1"/>
    <col min="1285" max="1285" width="12" style="150" customWidth="1"/>
    <col min="1286" max="1516" width="10.88671875" style="150"/>
    <col min="1517" max="1517" width="0.33203125" style="150" customWidth="1"/>
    <col min="1518" max="1518" width="19" style="150" customWidth="1"/>
    <col min="1519" max="1519" width="7.109375" style="150" customWidth="1"/>
    <col min="1520" max="1520" width="41.33203125" style="150" customWidth="1"/>
    <col min="1521" max="1522" width="9" style="150" customWidth="1"/>
    <col min="1523" max="1523" width="10.5546875" style="150" customWidth="1"/>
    <col min="1524" max="1524" width="9.44140625" style="150" customWidth="1"/>
    <col min="1525" max="1525" width="9.88671875" style="150" customWidth="1"/>
    <col min="1526" max="1526" width="10.5546875" style="150" customWidth="1"/>
    <col min="1527" max="1528" width="9.44140625" style="150" customWidth="1"/>
    <col min="1529" max="1529" width="10.5546875" style="150" customWidth="1"/>
    <col min="1530" max="1531" width="9" style="150" customWidth="1"/>
    <col min="1532" max="1532" width="10.5546875" style="150" customWidth="1"/>
    <col min="1533" max="1534" width="9.44140625" style="150" customWidth="1"/>
    <col min="1535" max="1535" width="10.5546875" style="150" customWidth="1"/>
    <col min="1536" max="1536" width="9.44140625" style="150" customWidth="1"/>
    <col min="1537" max="1537" width="9.88671875" style="150" customWidth="1"/>
    <col min="1538" max="1538" width="10.5546875" style="150" customWidth="1"/>
    <col min="1539" max="1539" width="9" style="150" customWidth="1"/>
    <col min="1540" max="1540" width="9.88671875" style="150" customWidth="1"/>
    <col min="1541" max="1541" width="12" style="150" customWidth="1"/>
    <col min="1542" max="1772" width="10.88671875" style="150"/>
    <col min="1773" max="1773" width="0.33203125" style="150" customWidth="1"/>
    <col min="1774" max="1774" width="19" style="150" customWidth="1"/>
    <col min="1775" max="1775" width="7.109375" style="150" customWidth="1"/>
    <col min="1776" max="1776" width="41.33203125" style="150" customWidth="1"/>
    <col min="1777" max="1778" width="9" style="150" customWidth="1"/>
    <col min="1779" max="1779" width="10.5546875" style="150" customWidth="1"/>
    <col min="1780" max="1780" width="9.44140625" style="150" customWidth="1"/>
    <col min="1781" max="1781" width="9.88671875" style="150" customWidth="1"/>
    <col min="1782" max="1782" width="10.5546875" style="150" customWidth="1"/>
    <col min="1783" max="1784" width="9.44140625" style="150" customWidth="1"/>
    <col min="1785" max="1785" width="10.5546875" style="150" customWidth="1"/>
    <col min="1786" max="1787" width="9" style="150" customWidth="1"/>
    <col min="1788" max="1788" width="10.5546875" style="150" customWidth="1"/>
    <col min="1789" max="1790" width="9.44140625" style="150" customWidth="1"/>
    <col min="1791" max="1791" width="10.5546875" style="150" customWidth="1"/>
    <col min="1792" max="1792" width="9.44140625" style="150" customWidth="1"/>
    <col min="1793" max="1793" width="9.88671875" style="150" customWidth="1"/>
    <col min="1794" max="1794" width="10.5546875" style="150" customWidth="1"/>
    <col min="1795" max="1795" width="9" style="150" customWidth="1"/>
    <col min="1796" max="1796" width="9.88671875" style="150" customWidth="1"/>
    <col min="1797" max="1797" width="12" style="150" customWidth="1"/>
    <col min="1798" max="2028" width="10.88671875" style="150"/>
    <col min="2029" max="2029" width="0.33203125" style="150" customWidth="1"/>
    <col min="2030" max="2030" width="19" style="150" customWidth="1"/>
    <col min="2031" max="2031" width="7.109375" style="150" customWidth="1"/>
    <col min="2032" max="2032" width="41.33203125" style="150" customWidth="1"/>
    <col min="2033" max="2034" width="9" style="150" customWidth="1"/>
    <col min="2035" max="2035" width="10.5546875" style="150" customWidth="1"/>
    <col min="2036" max="2036" width="9.44140625" style="150" customWidth="1"/>
    <col min="2037" max="2037" width="9.88671875" style="150" customWidth="1"/>
    <col min="2038" max="2038" width="10.5546875" style="150" customWidth="1"/>
    <col min="2039" max="2040" width="9.44140625" style="150" customWidth="1"/>
    <col min="2041" max="2041" width="10.5546875" style="150" customWidth="1"/>
    <col min="2042" max="2043" width="9" style="150" customWidth="1"/>
    <col min="2044" max="2044" width="10.5546875" style="150" customWidth="1"/>
    <col min="2045" max="2046" width="9.44140625" style="150" customWidth="1"/>
    <col min="2047" max="2047" width="10.5546875" style="150" customWidth="1"/>
    <col min="2048" max="2048" width="9.44140625" style="150" customWidth="1"/>
    <col min="2049" max="2049" width="9.88671875" style="150" customWidth="1"/>
    <col min="2050" max="2050" width="10.5546875" style="150" customWidth="1"/>
    <col min="2051" max="2051" width="9" style="150" customWidth="1"/>
    <col min="2052" max="2052" width="9.88671875" style="150" customWidth="1"/>
    <col min="2053" max="2053" width="12" style="150" customWidth="1"/>
    <col min="2054" max="2284" width="10.88671875" style="150"/>
    <col min="2285" max="2285" width="0.33203125" style="150" customWidth="1"/>
    <col min="2286" max="2286" width="19" style="150" customWidth="1"/>
    <col min="2287" max="2287" width="7.109375" style="150" customWidth="1"/>
    <col min="2288" max="2288" width="41.33203125" style="150" customWidth="1"/>
    <col min="2289" max="2290" width="9" style="150" customWidth="1"/>
    <col min="2291" max="2291" width="10.5546875" style="150" customWidth="1"/>
    <col min="2292" max="2292" width="9.44140625" style="150" customWidth="1"/>
    <col min="2293" max="2293" width="9.88671875" style="150" customWidth="1"/>
    <col min="2294" max="2294" width="10.5546875" style="150" customWidth="1"/>
    <col min="2295" max="2296" width="9.44140625" style="150" customWidth="1"/>
    <col min="2297" max="2297" width="10.5546875" style="150" customWidth="1"/>
    <col min="2298" max="2299" width="9" style="150" customWidth="1"/>
    <col min="2300" max="2300" width="10.5546875" style="150" customWidth="1"/>
    <col min="2301" max="2302" width="9.44140625" style="150" customWidth="1"/>
    <col min="2303" max="2303" width="10.5546875" style="150" customWidth="1"/>
    <col min="2304" max="2304" width="9.44140625" style="150" customWidth="1"/>
    <col min="2305" max="2305" width="9.88671875" style="150" customWidth="1"/>
    <col min="2306" max="2306" width="10.5546875" style="150" customWidth="1"/>
    <col min="2307" max="2307" width="9" style="150" customWidth="1"/>
    <col min="2308" max="2308" width="9.88671875" style="150" customWidth="1"/>
    <col min="2309" max="2309" width="12" style="150" customWidth="1"/>
    <col min="2310" max="2540" width="10.88671875" style="150"/>
    <col min="2541" max="2541" width="0.33203125" style="150" customWidth="1"/>
    <col min="2542" max="2542" width="19" style="150" customWidth="1"/>
    <col min="2543" max="2543" width="7.109375" style="150" customWidth="1"/>
    <col min="2544" max="2544" width="41.33203125" style="150" customWidth="1"/>
    <col min="2545" max="2546" width="9" style="150" customWidth="1"/>
    <col min="2547" max="2547" width="10.5546875" style="150" customWidth="1"/>
    <col min="2548" max="2548" width="9.44140625" style="150" customWidth="1"/>
    <col min="2549" max="2549" width="9.88671875" style="150" customWidth="1"/>
    <col min="2550" max="2550" width="10.5546875" style="150" customWidth="1"/>
    <col min="2551" max="2552" width="9.44140625" style="150" customWidth="1"/>
    <col min="2553" max="2553" width="10.5546875" style="150" customWidth="1"/>
    <col min="2554" max="2555" width="9" style="150" customWidth="1"/>
    <col min="2556" max="2556" width="10.5546875" style="150" customWidth="1"/>
    <col min="2557" max="2558" width="9.44140625" style="150" customWidth="1"/>
    <col min="2559" max="2559" width="10.5546875" style="150" customWidth="1"/>
    <col min="2560" max="2560" width="9.44140625" style="150" customWidth="1"/>
    <col min="2561" max="2561" width="9.88671875" style="150" customWidth="1"/>
    <col min="2562" max="2562" width="10.5546875" style="150" customWidth="1"/>
    <col min="2563" max="2563" width="9" style="150" customWidth="1"/>
    <col min="2564" max="2564" width="9.88671875" style="150" customWidth="1"/>
    <col min="2565" max="2565" width="12" style="150" customWidth="1"/>
    <col min="2566" max="2796" width="10.88671875" style="150"/>
    <col min="2797" max="2797" width="0.33203125" style="150" customWidth="1"/>
    <col min="2798" max="2798" width="19" style="150" customWidth="1"/>
    <col min="2799" max="2799" width="7.109375" style="150" customWidth="1"/>
    <col min="2800" max="2800" width="41.33203125" style="150" customWidth="1"/>
    <col min="2801" max="2802" width="9" style="150" customWidth="1"/>
    <col min="2803" max="2803" width="10.5546875" style="150" customWidth="1"/>
    <col min="2804" max="2804" width="9.44140625" style="150" customWidth="1"/>
    <col min="2805" max="2805" width="9.88671875" style="150" customWidth="1"/>
    <col min="2806" max="2806" width="10.5546875" style="150" customWidth="1"/>
    <col min="2807" max="2808" width="9.44140625" style="150" customWidth="1"/>
    <col min="2809" max="2809" width="10.5546875" style="150" customWidth="1"/>
    <col min="2810" max="2811" width="9" style="150" customWidth="1"/>
    <col min="2812" max="2812" width="10.5546875" style="150" customWidth="1"/>
    <col min="2813" max="2814" width="9.44140625" style="150" customWidth="1"/>
    <col min="2815" max="2815" width="10.5546875" style="150" customWidth="1"/>
    <col min="2816" max="2816" width="9.44140625" style="150" customWidth="1"/>
    <col min="2817" max="2817" width="9.88671875" style="150" customWidth="1"/>
    <col min="2818" max="2818" width="10.5546875" style="150" customWidth="1"/>
    <col min="2819" max="2819" width="9" style="150" customWidth="1"/>
    <col min="2820" max="2820" width="9.88671875" style="150" customWidth="1"/>
    <col min="2821" max="2821" width="12" style="150" customWidth="1"/>
    <col min="2822" max="3052" width="10.88671875" style="150"/>
    <col min="3053" max="3053" width="0.33203125" style="150" customWidth="1"/>
    <col min="3054" max="3054" width="19" style="150" customWidth="1"/>
    <col min="3055" max="3055" width="7.109375" style="150" customWidth="1"/>
    <col min="3056" max="3056" width="41.33203125" style="150" customWidth="1"/>
    <col min="3057" max="3058" width="9" style="150" customWidth="1"/>
    <col min="3059" max="3059" width="10.5546875" style="150" customWidth="1"/>
    <col min="3060" max="3060" width="9.44140625" style="150" customWidth="1"/>
    <col min="3061" max="3061" width="9.88671875" style="150" customWidth="1"/>
    <col min="3062" max="3062" width="10.5546875" style="150" customWidth="1"/>
    <col min="3063" max="3064" width="9.44140625" style="150" customWidth="1"/>
    <col min="3065" max="3065" width="10.5546875" style="150" customWidth="1"/>
    <col min="3066" max="3067" width="9" style="150" customWidth="1"/>
    <col min="3068" max="3068" width="10.5546875" style="150" customWidth="1"/>
    <col min="3069" max="3070" width="9.44140625" style="150" customWidth="1"/>
    <col min="3071" max="3071" width="10.5546875" style="150" customWidth="1"/>
    <col min="3072" max="3072" width="9.44140625" style="150" customWidth="1"/>
    <col min="3073" max="3073" width="9.88671875" style="150" customWidth="1"/>
    <col min="3074" max="3074" width="10.5546875" style="150" customWidth="1"/>
    <col min="3075" max="3075" width="9" style="150" customWidth="1"/>
    <col min="3076" max="3076" width="9.88671875" style="150" customWidth="1"/>
    <col min="3077" max="3077" width="12" style="150" customWidth="1"/>
    <col min="3078" max="3308" width="10.88671875" style="150"/>
    <col min="3309" max="3309" width="0.33203125" style="150" customWidth="1"/>
    <col min="3310" max="3310" width="19" style="150" customWidth="1"/>
    <col min="3311" max="3311" width="7.109375" style="150" customWidth="1"/>
    <col min="3312" max="3312" width="41.33203125" style="150" customWidth="1"/>
    <col min="3313" max="3314" width="9" style="150" customWidth="1"/>
    <col min="3315" max="3315" width="10.5546875" style="150" customWidth="1"/>
    <col min="3316" max="3316" width="9.44140625" style="150" customWidth="1"/>
    <col min="3317" max="3317" width="9.88671875" style="150" customWidth="1"/>
    <col min="3318" max="3318" width="10.5546875" style="150" customWidth="1"/>
    <col min="3319" max="3320" width="9.44140625" style="150" customWidth="1"/>
    <col min="3321" max="3321" width="10.5546875" style="150" customWidth="1"/>
    <col min="3322" max="3323" width="9" style="150" customWidth="1"/>
    <col min="3324" max="3324" width="10.5546875" style="150" customWidth="1"/>
    <col min="3325" max="3326" width="9.44140625" style="150" customWidth="1"/>
    <col min="3327" max="3327" width="10.5546875" style="150" customWidth="1"/>
    <col min="3328" max="3328" width="9.44140625" style="150" customWidth="1"/>
    <col min="3329" max="3329" width="9.88671875" style="150" customWidth="1"/>
    <col min="3330" max="3330" width="10.5546875" style="150" customWidth="1"/>
    <col min="3331" max="3331" width="9" style="150" customWidth="1"/>
    <col min="3332" max="3332" width="9.88671875" style="150" customWidth="1"/>
    <col min="3333" max="3333" width="12" style="150" customWidth="1"/>
    <col min="3334" max="3564" width="10.88671875" style="150"/>
    <col min="3565" max="3565" width="0.33203125" style="150" customWidth="1"/>
    <col min="3566" max="3566" width="19" style="150" customWidth="1"/>
    <col min="3567" max="3567" width="7.109375" style="150" customWidth="1"/>
    <col min="3568" max="3568" width="41.33203125" style="150" customWidth="1"/>
    <col min="3569" max="3570" width="9" style="150" customWidth="1"/>
    <col min="3571" max="3571" width="10.5546875" style="150" customWidth="1"/>
    <col min="3572" max="3572" width="9.44140625" style="150" customWidth="1"/>
    <col min="3573" max="3573" width="9.88671875" style="150" customWidth="1"/>
    <col min="3574" max="3574" width="10.5546875" style="150" customWidth="1"/>
    <col min="3575" max="3576" width="9.44140625" style="150" customWidth="1"/>
    <col min="3577" max="3577" width="10.5546875" style="150" customWidth="1"/>
    <col min="3578" max="3579" width="9" style="150" customWidth="1"/>
    <col min="3580" max="3580" width="10.5546875" style="150" customWidth="1"/>
    <col min="3581" max="3582" width="9.44140625" style="150" customWidth="1"/>
    <col min="3583" max="3583" width="10.5546875" style="150" customWidth="1"/>
    <col min="3584" max="3584" width="9.44140625" style="150" customWidth="1"/>
    <col min="3585" max="3585" width="9.88671875" style="150" customWidth="1"/>
    <col min="3586" max="3586" width="10.5546875" style="150" customWidth="1"/>
    <col min="3587" max="3587" width="9" style="150" customWidth="1"/>
    <col min="3588" max="3588" width="9.88671875" style="150" customWidth="1"/>
    <col min="3589" max="3589" width="12" style="150" customWidth="1"/>
    <col min="3590" max="3820" width="10.88671875" style="150"/>
    <col min="3821" max="3821" width="0.33203125" style="150" customWidth="1"/>
    <col min="3822" max="3822" width="19" style="150" customWidth="1"/>
    <col min="3823" max="3823" width="7.109375" style="150" customWidth="1"/>
    <col min="3824" max="3824" width="41.33203125" style="150" customWidth="1"/>
    <col min="3825" max="3826" width="9" style="150" customWidth="1"/>
    <col min="3827" max="3827" width="10.5546875" style="150" customWidth="1"/>
    <col min="3828" max="3828" width="9.44140625" style="150" customWidth="1"/>
    <col min="3829" max="3829" width="9.88671875" style="150" customWidth="1"/>
    <col min="3830" max="3830" width="10.5546875" style="150" customWidth="1"/>
    <col min="3831" max="3832" width="9.44140625" style="150" customWidth="1"/>
    <col min="3833" max="3833" width="10.5546875" style="150" customWidth="1"/>
    <col min="3834" max="3835" width="9" style="150" customWidth="1"/>
    <col min="3836" max="3836" width="10.5546875" style="150" customWidth="1"/>
    <col min="3837" max="3838" width="9.44140625" style="150" customWidth="1"/>
    <col min="3839" max="3839" width="10.5546875" style="150" customWidth="1"/>
    <col min="3840" max="3840" width="9.44140625" style="150" customWidth="1"/>
    <col min="3841" max="3841" width="9.88671875" style="150" customWidth="1"/>
    <col min="3842" max="3842" width="10.5546875" style="150" customWidth="1"/>
    <col min="3843" max="3843" width="9" style="150" customWidth="1"/>
    <col min="3844" max="3844" width="9.88671875" style="150" customWidth="1"/>
    <col min="3845" max="3845" width="12" style="150" customWidth="1"/>
    <col min="3846" max="4076" width="10.88671875" style="150"/>
    <col min="4077" max="4077" width="0.33203125" style="150" customWidth="1"/>
    <col min="4078" max="4078" width="19" style="150" customWidth="1"/>
    <col min="4079" max="4079" width="7.109375" style="150" customWidth="1"/>
    <col min="4080" max="4080" width="41.33203125" style="150" customWidth="1"/>
    <col min="4081" max="4082" width="9" style="150" customWidth="1"/>
    <col min="4083" max="4083" width="10.5546875" style="150" customWidth="1"/>
    <col min="4084" max="4084" width="9.44140625" style="150" customWidth="1"/>
    <col min="4085" max="4085" width="9.88671875" style="150" customWidth="1"/>
    <col min="4086" max="4086" width="10.5546875" style="150" customWidth="1"/>
    <col min="4087" max="4088" width="9.44140625" style="150" customWidth="1"/>
    <col min="4089" max="4089" width="10.5546875" style="150" customWidth="1"/>
    <col min="4090" max="4091" width="9" style="150" customWidth="1"/>
    <col min="4092" max="4092" width="10.5546875" style="150" customWidth="1"/>
    <col min="4093" max="4094" width="9.44140625" style="150" customWidth="1"/>
    <col min="4095" max="4095" width="10.5546875" style="150" customWidth="1"/>
    <col min="4096" max="4096" width="9.44140625" style="150" customWidth="1"/>
    <col min="4097" max="4097" width="9.88671875" style="150" customWidth="1"/>
    <col min="4098" max="4098" width="10.5546875" style="150" customWidth="1"/>
    <col min="4099" max="4099" width="9" style="150" customWidth="1"/>
    <col min="4100" max="4100" width="9.88671875" style="150" customWidth="1"/>
    <col min="4101" max="4101" width="12" style="150" customWidth="1"/>
    <col min="4102" max="4332" width="10.88671875" style="150"/>
    <col min="4333" max="4333" width="0.33203125" style="150" customWidth="1"/>
    <col min="4334" max="4334" width="19" style="150" customWidth="1"/>
    <col min="4335" max="4335" width="7.109375" style="150" customWidth="1"/>
    <col min="4336" max="4336" width="41.33203125" style="150" customWidth="1"/>
    <col min="4337" max="4338" width="9" style="150" customWidth="1"/>
    <col min="4339" max="4339" width="10.5546875" style="150" customWidth="1"/>
    <col min="4340" max="4340" width="9.44140625" style="150" customWidth="1"/>
    <col min="4341" max="4341" width="9.88671875" style="150" customWidth="1"/>
    <col min="4342" max="4342" width="10.5546875" style="150" customWidth="1"/>
    <col min="4343" max="4344" width="9.44140625" style="150" customWidth="1"/>
    <col min="4345" max="4345" width="10.5546875" style="150" customWidth="1"/>
    <col min="4346" max="4347" width="9" style="150" customWidth="1"/>
    <col min="4348" max="4348" width="10.5546875" style="150" customWidth="1"/>
    <col min="4349" max="4350" width="9.44140625" style="150" customWidth="1"/>
    <col min="4351" max="4351" width="10.5546875" style="150" customWidth="1"/>
    <col min="4352" max="4352" width="9.44140625" style="150" customWidth="1"/>
    <col min="4353" max="4353" width="9.88671875" style="150" customWidth="1"/>
    <col min="4354" max="4354" width="10.5546875" style="150" customWidth="1"/>
    <col min="4355" max="4355" width="9" style="150" customWidth="1"/>
    <col min="4356" max="4356" width="9.88671875" style="150" customWidth="1"/>
    <col min="4357" max="4357" width="12" style="150" customWidth="1"/>
    <col min="4358" max="4588" width="10.88671875" style="150"/>
    <col min="4589" max="4589" width="0.33203125" style="150" customWidth="1"/>
    <col min="4590" max="4590" width="19" style="150" customWidth="1"/>
    <col min="4591" max="4591" width="7.109375" style="150" customWidth="1"/>
    <col min="4592" max="4592" width="41.33203125" style="150" customWidth="1"/>
    <col min="4593" max="4594" width="9" style="150" customWidth="1"/>
    <col min="4595" max="4595" width="10.5546875" style="150" customWidth="1"/>
    <col min="4596" max="4596" width="9.44140625" style="150" customWidth="1"/>
    <col min="4597" max="4597" width="9.88671875" style="150" customWidth="1"/>
    <col min="4598" max="4598" width="10.5546875" style="150" customWidth="1"/>
    <col min="4599" max="4600" width="9.44140625" style="150" customWidth="1"/>
    <col min="4601" max="4601" width="10.5546875" style="150" customWidth="1"/>
    <col min="4602" max="4603" width="9" style="150" customWidth="1"/>
    <col min="4604" max="4604" width="10.5546875" style="150" customWidth="1"/>
    <col min="4605" max="4606" width="9.44140625" style="150" customWidth="1"/>
    <col min="4607" max="4607" width="10.5546875" style="150" customWidth="1"/>
    <col min="4608" max="4608" width="9.44140625" style="150" customWidth="1"/>
    <col min="4609" max="4609" width="9.88671875" style="150" customWidth="1"/>
    <col min="4610" max="4610" width="10.5546875" style="150" customWidth="1"/>
    <col min="4611" max="4611" width="9" style="150" customWidth="1"/>
    <col min="4612" max="4612" width="9.88671875" style="150" customWidth="1"/>
    <col min="4613" max="4613" width="12" style="150" customWidth="1"/>
    <col min="4614" max="4844" width="10.88671875" style="150"/>
    <col min="4845" max="4845" width="0.33203125" style="150" customWidth="1"/>
    <col min="4846" max="4846" width="19" style="150" customWidth="1"/>
    <col min="4847" max="4847" width="7.109375" style="150" customWidth="1"/>
    <col min="4848" max="4848" width="41.33203125" style="150" customWidth="1"/>
    <col min="4849" max="4850" width="9" style="150" customWidth="1"/>
    <col min="4851" max="4851" width="10.5546875" style="150" customWidth="1"/>
    <col min="4852" max="4852" width="9.44140625" style="150" customWidth="1"/>
    <col min="4853" max="4853" width="9.88671875" style="150" customWidth="1"/>
    <col min="4854" max="4854" width="10.5546875" style="150" customWidth="1"/>
    <col min="4855" max="4856" width="9.44140625" style="150" customWidth="1"/>
    <col min="4857" max="4857" width="10.5546875" style="150" customWidth="1"/>
    <col min="4858" max="4859" width="9" style="150" customWidth="1"/>
    <col min="4860" max="4860" width="10.5546875" style="150" customWidth="1"/>
    <col min="4861" max="4862" width="9.44140625" style="150" customWidth="1"/>
    <col min="4863" max="4863" width="10.5546875" style="150" customWidth="1"/>
    <col min="4864" max="4864" width="9.44140625" style="150" customWidth="1"/>
    <col min="4865" max="4865" width="9.88671875" style="150" customWidth="1"/>
    <col min="4866" max="4866" width="10.5546875" style="150" customWidth="1"/>
    <col min="4867" max="4867" width="9" style="150" customWidth="1"/>
    <col min="4868" max="4868" width="9.88671875" style="150" customWidth="1"/>
    <col min="4869" max="4869" width="12" style="150" customWidth="1"/>
    <col min="4870" max="5100" width="10.88671875" style="150"/>
    <col min="5101" max="5101" width="0.33203125" style="150" customWidth="1"/>
    <col min="5102" max="5102" width="19" style="150" customWidth="1"/>
    <col min="5103" max="5103" width="7.109375" style="150" customWidth="1"/>
    <col min="5104" max="5104" width="41.33203125" style="150" customWidth="1"/>
    <col min="5105" max="5106" width="9" style="150" customWidth="1"/>
    <col min="5107" max="5107" width="10.5546875" style="150" customWidth="1"/>
    <col min="5108" max="5108" width="9.44140625" style="150" customWidth="1"/>
    <col min="5109" max="5109" width="9.88671875" style="150" customWidth="1"/>
    <col min="5110" max="5110" width="10.5546875" style="150" customWidth="1"/>
    <col min="5111" max="5112" width="9.44140625" style="150" customWidth="1"/>
    <col min="5113" max="5113" width="10.5546875" style="150" customWidth="1"/>
    <col min="5114" max="5115" width="9" style="150" customWidth="1"/>
    <col min="5116" max="5116" width="10.5546875" style="150" customWidth="1"/>
    <col min="5117" max="5118" width="9.44140625" style="150" customWidth="1"/>
    <col min="5119" max="5119" width="10.5546875" style="150" customWidth="1"/>
    <col min="5120" max="5120" width="9.44140625" style="150" customWidth="1"/>
    <col min="5121" max="5121" width="9.88671875" style="150" customWidth="1"/>
    <col min="5122" max="5122" width="10.5546875" style="150" customWidth="1"/>
    <col min="5123" max="5123" width="9" style="150" customWidth="1"/>
    <col min="5124" max="5124" width="9.88671875" style="150" customWidth="1"/>
    <col min="5125" max="5125" width="12" style="150" customWidth="1"/>
    <col min="5126" max="5356" width="10.88671875" style="150"/>
    <col min="5357" max="5357" width="0.33203125" style="150" customWidth="1"/>
    <col min="5358" max="5358" width="19" style="150" customWidth="1"/>
    <col min="5359" max="5359" width="7.109375" style="150" customWidth="1"/>
    <col min="5360" max="5360" width="41.33203125" style="150" customWidth="1"/>
    <col min="5361" max="5362" width="9" style="150" customWidth="1"/>
    <col min="5363" max="5363" width="10.5546875" style="150" customWidth="1"/>
    <col min="5364" max="5364" width="9.44140625" style="150" customWidth="1"/>
    <col min="5365" max="5365" width="9.88671875" style="150" customWidth="1"/>
    <col min="5366" max="5366" width="10.5546875" style="150" customWidth="1"/>
    <col min="5367" max="5368" width="9.44140625" style="150" customWidth="1"/>
    <col min="5369" max="5369" width="10.5546875" style="150" customWidth="1"/>
    <col min="5370" max="5371" width="9" style="150" customWidth="1"/>
    <col min="5372" max="5372" width="10.5546875" style="150" customWidth="1"/>
    <col min="5373" max="5374" width="9.44140625" style="150" customWidth="1"/>
    <col min="5375" max="5375" width="10.5546875" style="150" customWidth="1"/>
    <col min="5376" max="5376" width="9.44140625" style="150" customWidth="1"/>
    <col min="5377" max="5377" width="9.88671875" style="150" customWidth="1"/>
    <col min="5378" max="5378" width="10.5546875" style="150" customWidth="1"/>
    <col min="5379" max="5379" width="9" style="150" customWidth="1"/>
    <col min="5380" max="5380" width="9.88671875" style="150" customWidth="1"/>
    <col min="5381" max="5381" width="12" style="150" customWidth="1"/>
    <col min="5382" max="5612" width="10.88671875" style="150"/>
    <col min="5613" max="5613" width="0.33203125" style="150" customWidth="1"/>
    <col min="5614" max="5614" width="19" style="150" customWidth="1"/>
    <col min="5615" max="5615" width="7.109375" style="150" customWidth="1"/>
    <col min="5616" max="5616" width="41.33203125" style="150" customWidth="1"/>
    <col min="5617" max="5618" width="9" style="150" customWidth="1"/>
    <col min="5619" max="5619" width="10.5546875" style="150" customWidth="1"/>
    <col min="5620" max="5620" width="9.44140625" style="150" customWidth="1"/>
    <col min="5621" max="5621" width="9.88671875" style="150" customWidth="1"/>
    <col min="5622" max="5622" width="10.5546875" style="150" customWidth="1"/>
    <col min="5623" max="5624" width="9.44140625" style="150" customWidth="1"/>
    <col min="5625" max="5625" width="10.5546875" style="150" customWidth="1"/>
    <col min="5626" max="5627" width="9" style="150" customWidth="1"/>
    <col min="5628" max="5628" width="10.5546875" style="150" customWidth="1"/>
    <col min="5629" max="5630" width="9.44140625" style="150" customWidth="1"/>
    <col min="5631" max="5631" width="10.5546875" style="150" customWidth="1"/>
    <col min="5632" max="5632" width="9.44140625" style="150" customWidth="1"/>
    <col min="5633" max="5633" width="9.88671875" style="150" customWidth="1"/>
    <col min="5634" max="5634" width="10.5546875" style="150" customWidth="1"/>
    <col min="5635" max="5635" width="9" style="150" customWidth="1"/>
    <col min="5636" max="5636" width="9.88671875" style="150" customWidth="1"/>
    <col min="5637" max="5637" width="12" style="150" customWidth="1"/>
    <col min="5638" max="5868" width="10.88671875" style="150"/>
    <col min="5869" max="5869" width="0.33203125" style="150" customWidth="1"/>
    <col min="5870" max="5870" width="19" style="150" customWidth="1"/>
    <col min="5871" max="5871" width="7.109375" style="150" customWidth="1"/>
    <col min="5872" max="5872" width="41.33203125" style="150" customWidth="1"/>
    <col min="5873" max="5874" width="9" style="150" customWidth="1"/>
    <col min="5875" max="5875" width="10.5546875" style="150" customWidth="1"/>
    <col min="5876" max="5876" width="9.44140625" style="150" customWidth="1"/>
    <col min="5877" max="5877" width="9.88671875" style="150" customWidth="1"/>
    <col min="5878" max="5878" width="10.5546875" style="150" customWidth="1"/>
    <col min="5879" max="5880" width="9.44140625" style="150" customWidth="1"/>
    <col min="5881" max="5881" width="10.5546875" style="150" customWidth="1"/>
    <col min="5882" max="5883" width="9" style="150" customWidth="1"/>
    <col min="5884" max="5884" width="10.5546875" style="150" customWidth="1"/>
    <col min="5885" max="5886" width="9.44140625" style="150" customWidth="1"/>
    <col min="5887" max="5887" width="10.5546875" style="150" customWidth="1"/>
    <col min="5888" max="5888" width="9.44140625" style="150" customWidth="1"/>
    <col min="5889" max="5889" width="9.88671875" style="150" customWidth="1"/>
    <col min="5890" max="5890" width="10.5546875" style="150" customWidth="1"/>
    <col min="5891" max="5891" width="9" style="150" customWidth="1"/>
    <col min="5892" max="5892" width="9.88671875" style="150" customWidth="1"/>
    <col min="5893" max="5893" width="12" style="150" customWidth="1"/>
    <col min="5894" max="6124" width="10.88671875" style="150"/>
    <col min="6125" max="6125" width="0.33203125" style="150" customWidth="1"/>
    <col min="6126" max="6126" width="19" style="150" customWidth="1"/>
    <col min="6127" max="6127" width="7.109375" style="150" customWidth="1"/>
    <col min="6128" max="6128" width="41.33203125" style="150" customWidth="1"/>
    <col min="6129" max="6130" width="9" style="150" customWidth="1"/>
    <col min="6131" max="6131" width="10.5546875" style="150" customWidth="1"/>
    <col min="6132" max="6132" width="9.44140625" style="150" customWidth="1"/>
    <col min="6133" max="6133" width="9.88671875" style="150" customWidth="1"/>
    <col min="6134" max="6134" width="10.5546875" style="150" customWidth="1"/>
    <col min="6135" max="6136" width="9.44140625" style="150" customWidth="1"/>
    <col min="6137" max="6137" width="10.5546875" style="150" customWidth="1"/>
    <col min="6138" max="6139" width="9" style="150" customWidth="1"/>
    <col min="6140" max="6140" width="10.5546875" style="150" customWidth="1"/>
    <col min="6141" max="6142" width="9.44140625" style="150" customWidth="1"/>
    <col min="6143" max="6143" width="10.5546875" style="150" customWidth="1"/>
    <col min="6144" max="6144" width="9.44140625" style="150" customWidth="1"/>
    <col min="6145" max="6145" width="9.88671875" style="150" customWidth="1"/>
    <col min="6146" max="6146" width="10.5546875" style="150" customWidth="1"/>
    <col min="6147" max="6147" width="9" style="150" customWidth="1"/>
    <col min="6148" max="6148" width="9.88671875" style="150" customWidth="1"/>
    <col min="6149" max="6149" width="12" style="150" customWidth="1"/>
    <col min="6150" max="6380" width="10.88671875" style="150"/>
    <col min="6381" max="6381" width="0.33203125" style="150" customWidth="1"/>
    <col min="6382" max="6382" width="19" style="150" customWidth="1"/>
    <col min="6383" max="6383" width="7.109375" style="150" customWidth="1"/>
    <col min="6384" max="6384" width="41.33203125" style="150" customWidth="1"/>
    <col min="6385" max="6386" width="9" style="150" customWidth="1"/>
    <col min="6387" max="6387" width="10.5546875" style="150" customWidth="1"/>
    <col min="6388" max="6388" width="9.44140625" style="150" customWidth="1"/>
    <col min="6389" max="6389" width="9.88671875" style="150" customWidth="1"/>
    <col min="6390" max="6390" width="10.5546875" style="150" customWidth="1"/>
    <col min="6391" max="6392" width="9.44140625" style="150" customWidth="1"/>
    <col min="6393" max="6393" width="10.5546875" style="150" customWidth="1"/>
    <col min="6394" max="6395" width="9" style="150" customWidth="1"/>
    <col min="6396" max="6396" width="10.5546875" style="150" customWidth="1"/>
    <col min="6397" max="6398" width="9.44140625" style="150" customWidth="1"/>
    <col min="6399" max="6399" width="10.5546875" style="150" customWidth="1"/>
    <col min="6400" max="6400" width="9.44140625" style="150" customWidth="1"/>
    <col min="6401" max="6401" width="9.88671875" style="150" customWidth="1"/>
    <col min="6402" max="6402" width="10.5546875" style="150" customWidth="1"/>
    <col min="6403" max="6403" width="9" style="150" customWidth="1"/>
    <col min="6404" max="6404" width="9.88671875" style="150" customWidth="1"/>
    <col min="6405" max="6405" width="12" style="150" customWidth="1"/>
    <col min="6406" max="6636" width="10.88671875" style="150"/>
    <col min="6637" max="6637" width="0.33203125" style="150" customWidth="1"/>
    <col min="6638" max="6638" width="19" style="150" customWidth="1"/>
    <col min="6639" max="6639" width="7.109375" style="150" customWidth="1"/>
    <col min="6640" max="6640" width="41.33203125" style="150" customWidth="1"/>
    <col min="6641" max="6642" width="9" style="150" customWidth="1"/>
    <col min="6643" max="6643" width="10.5546875" style="150" customWidth="1"/>
    <col min="6644" max="6644" width="9.44140625" style="150" customWidth="1"/>
    <col min="6645" max="6645" width="9.88671875" style="150" customWidth="1"/>
    <col min="6646" max="6646" width="10.5546875" style="150" customWidth="1"/>
    <col min="6647" max="6648" width="9.44140625" style="150" customWidth="1"/>
    <col min="6649" max="6649" width="10.5546875" style="150" customWidth="1"/>
    <col min="6650" max="6651" width="9" style="150" customWidth="1"/>
    <col min="6652" max="6652" width="10.5546875" style="150" customWidth="1"/>
    <col min="6653" max="6654" width="9.44140625" style="150" customWidth="1"/>
    <col min="6655" max="6655" width="10.5546875" style="150" customWidth="1"/>
    <col min="6656" max="6656" width="9.44140625" style="150" customWidth="1"/>
    <col min="6657" max="6657" width="9.88671875" style="150" customWidth="1"/>
    <col min="6658" max="6658" width="10.5546875" style="150" customWidth="1"/>
    <col min="6659" max="6659" width="9" style="150" customWidth="1"/>
    <col min="6660" max="6660" width="9.88671875" style="150" customWidth="1"/>
    <col min="6661" max="6661" width="12" style="150" customWidth="1"/>
    <col min="6662" max="6892" width="10.88671875" style="150"/>
    <col min="6893" max="6893" width="0.33203125" style="150" customWidth="1"/>
    <col min="6894" max="6894" width="19" style="150" customWidth="1"/>
    <col min="6895" max="6895" width="7.109375" style="150" customWidth="1"/>
    <col min="6896" max="6896" width="41.33203125" style="150" customWidth="1"/>
    <col min="6897" max="6898" width="9" style="150" customWidth="1"/>
    <col min="6899" max="6899" width="10.5546875" style="150" customWidth="1"/>
    <col min="6900" max="6900" width="9.44140625" style="150" customWidth="1"/>
    <col min="6901" max="6901" width="9.88671875" style="150" customWidth="1"/>
    <col min="6902" max="6902" width="10.5546875" style="150" customWidth="1"/>
    <col min="6903" max="6904" width="9.44140625" style="150" customWidth="1"/>
    <col min="6905" max="6905" width="10.5546875" style="150" customWidth="1"/>
    <col min="6906" max="6907" width="9" style="150" customWidth="1"/>
    <col min="6908" max="6908" width="10.5546875" style="150" customWidth="1"/>
    <col min="6909" max="6910" width="9.44140625" style="150" customWidth="1"/>
    <col min="6911" max="6911" width="10.5546875" style="150" customWidth="1"/>
    <col min="6912" max="6912" width="9.44140625" style="150" customWidth="1"/>
    <col min="6913" max="6913" width="9.88671875" style="150" customWidth="1"/>
    <col min="6914" max="6914" width="10.5546875" style="150" customWidth="1"/>
    <col min="6915" max="6915" width="9" style="150" customWidth="1"/>
    <col min="6916" max="6916" width="9.88671875" style="150" customWidth="1"/>
    <col min="6917" max="6917" width="12" style="150" customWidth="1"/>
    <col min="6918" max="7148" width="10.88671875" style="150"/>
    <col min="7149" max="7149" width="0.33203125" style="150" customWidth="1"/>
    <col min="7150" max="7150" width="19" style="150" customWidth="1"/>
    <col min="7151" max="7151" width="7.109375" style="150" customWidth="1"/>
    <col min="7152" max="7152" width="41.33203125" style="150" customWidth="1"/>
    <col min="7153" max="7154" width="9" style="150" customWidth="1"/>
    <col min="7155" max="7155" width="10.5546875" style="150" customWidth="1"/>
    <col min="7156" max="7156" width="9.44140625" style="150" customWidth="1"/>
    <col min="7157" max="7157" width="9.88671875" style="150" customWidth="1"/>
    <col min="7158" max="7158" width="10.5546875" style="150" customWidth="1"/>
    <col min="7159" max="7160" width="9.44140625" style="150" customWidth="1"/>
    <col min="7161" max="7161" width="10.5546875" style="150" customWidth="1"/>
    <col min="7162" max="7163" width="9" style="150" customWidth="1"/>
    <col min="7164" max="7164" width="10.5546875" style="150" customWidth="1"/>
    <col min="7165" max="7166" width="9.44140625" style="150" customWidth="1"/>
    <col min="7167" max="7167" width="10.5546875" style="150" customWidth="1"/>
    <col min="7168" max="7168" width="9.44140625" style="150" customWidth="1"/>
    <col min="7169" max="7169" width="9.88671875" style="150" customWidth="1"/>
    <col min="7170" max="7170" width="10.5546875" style="150" customWidth="1"/>
    <col min="7171" max="7171" width="9" style="150" customWidth="1"/>
    <col min="7172" max="7172" width="9.88671875" style="150" customWidth="1"/>
    <col min="7173" max="7173" width="12" style="150" customWidth="1"/>
    <col min="7174" max="7404" width="10.88671875" style="150"/>
    <col min="7405" max="7405" width="0.33203125" style="150" customWidth="1"/>
    <col min="7406" max="7406" width="19" style="150" customWidth="1"/>
    <col min="7407" max="7407" width="7.109375" style="150" customWidth="1"/>
    <col min="7408" max="7408" width="41.33203125" style="150" customWidth="1"/>
    <col min="7409" max="7410" width="9" style="150" customWidth="1"/>
    <col min="7411" max="7411" width="10.5546875" style="150" customWidth="1"/>
    <col min="7412" max="7412" width="9.44140625" style="150" customWidth="1"/>
    <col min="7413" max="7413" width="9.88671875" style="150" customWidth="1"/>
    <col min="7414" max="7414" width="10.5546875" style="150" customWidth="1"/>
    <col min="7415" max="7416" width="9.44140625" style="150" customWidth="1"/>
    <col min="7417" max="7417" width="10.5546875" style="150" customWidth="1"/>
    <col min="7418" max="7419" width="9" style="150" customWidth="1"/>
    <col min="7420" max="7420" width="10.5546875" style="150" customWidth="1"/>
    <col min="7421" max="7422" width="9.44140625" style="150" customWidth="1"/>
    <col min="7423" max="7423" width="10.5546875" style="150" customWidth="1"/>
    <col min="7424" max="7424" width="9.44140625" style="150" customWidth="1"/>
    <col min="7425" max="7425" width="9.88671875" style="150" customWidth="1"/>
    <col min="7426" max="7426" width="10.5546875" style="150" customWidth="1"/>
    <col min="7427" max="7427" width="9" style="150" customWidth="1"/>
    <col min="7428" max="7428" width="9.88671875" style="150" customWidth="1"/>
    <col min="7429" max="7429" width="12" style="150" customWidth="1"/>
    <col min="7430" max="7660" width="10.88671875" style="150"/>
    <col min="7661" max="7661" width="0.33203125" style="150" customWidth="1"/>
    <col min="7662" max="7662" width="19" style="150" customWidth="1"/>
    <col min="7663" max="7663" width="7.109375" style="150" customWidth="1"/>
    <col min="7664" max="7664" width="41.33203125" style="150" customWidth="1"/>
    <col min="7665" max="7666" width="9" style="150" customWidth="1"/>
    <col min="7667" max="7667" width="10.5546875" style="150" customWidth="1"/>
    <col min="7668" max="7668" width="9.44140625" style="150" customWidth="1"/>
    <col min="7669" max="7669" width="9.88671875" style="150" customWidth="1"/>
    <col min="7670" max="7670" width="10.5546875" style="150" customWidth="1"/>
    <col min="7671" max="7672" width="9.44140625" style="150" customWidth="1"/>
    <col min="7673" max="7673" width="10.5546875" style="150" customWidth="1"/>
    <col min="7674" max="7675" width="9" style="150" customWidth="1"/>
    <col min="7676" max="7676" width="10.5546875" style="150" customWidth="1"/>
    <col min="7677" max="7678" width="9.44140625" style="150" customWidth="1"/>
    <col min="7679" max="7679" width="10.5546875" style="150" customWidth="1"/>
    <col min="7680" max="7680" width="9.44140625" style="150" customWidth="1"/>
    <col min="7681" max="7681" width="9.88671875" style="150" customWidth="1"/>
    <col min="7682" max="7682" width="10.5546875" style="150" customWidth="1"/>
    <col min="7683" max="7683" width="9" style="150" customWidth="1"/>
    <col min="7684" max="7684" width="9.88671875" style="150" customWidth="1"/>
    <col min="7685" max="7685" width="12" style="150" customWidth="1"/>
    <col min="7686" max="7916" width="10.88671875" style="150"/>
    <col min="7917" max="7917" width="0.33203125" style="150" customWidth="1"/>
    <col min="7918" max="7918" width="19" style="150" customWidth="1"/>
    <col min="7919" max="7919" width="7.109375" style="150" customWidth="1"/>
    <col min="7920" max="7920" width="41.33203125" style="150" customWidth="1"/>
    <col min="7921" max="7922" width="9" style="150" customWidth="1"/>
    <col min="7923" max="7923" width="10.5546875" style="150" customWidth="1"/>
    <col min="7924" max="7924" width="9.44140625" style="150" customWidth="1"/>
    <col min="7925" max="7925" width="9.88671875" style="150" customWidth="1"/>
    <col min="7926" max="7926" width="10.5546875" style="150" customWidth="1"/>
    <col min="7927" max="7928" width="9.44140625" style="150" customWidth="1"/>
    <col min="7929" max="7929" width="10.5546875" style="150" customWidth="1"/>
    <col min="7930" max="7931" width="9" style="150" customWidth="1"/>
    <col min="7932" max="7932" width="10.5546875" style="150" customWidth="1"/>
    <col min="7933" max="7934" width="9.44140625" style="150" customWidth="1"/>
    <col min="7935" max="7935" width="10.5546875" style="150" customWidth="1"/>
    <col min="7936" max="7936" width="9.44140625" style="150" customWidth="1"/>
    <col min="7937" max="7937" width="9.88671875" style="150" customWidth="1"/>
    <col min="7938" max="7938" width="10.5546875" style="150" customWidth="1"/>
    <col min="7939" max="7939" width="9" style="150" customWidth="1"/>
    <col min="7940" max="7940" width="9.88671875" style="150" customWidth="1"/>
    <col min="7941" max="7941" width="12" style="150" customWidth="1"/>
    <col min="7942" max="8172" width="10.88671875" style="150"/>
    <col min="8173" max="8173" width="0.33203125" style="150" customWidth="1"/>
    <col min="8174" max="8174" width="19" style="150" customWidth="1"/>
    <col min="8175" max="8175" width="7.109375" style="150" customWidth="1"/>
    <col min="8176" max="8176" width="41.33203125" style="150" customWidth="1"/>
    <col min="8177" max="8178" width="9" style="150" customWidth="1"/>
    <col min="8179" max="8179" width="10.5546875" style="150" customWidth="1"/>
    <col min="8180" max="8180" width="9.44140625" style="150" customWidth="1"/>
    <col min="8181" max="8181" width="9.88671875" style="150" customWidth="1"/>
    <col min="8182" max="8182" width="10.5546875" style="150" customWidth="1"/>
    <col min="8183" max="8184" width="9.44140625" style="150" customWidth="1"/>
    <col min="8185" max="8185" width="10.5546875" style="150" customWidth="1"/>
    <col min="8186" max="8187" width="9" style="150" customWidth="1"/>
    <col min="8188" max="8188" width="10.5546875" style="150" customWidth="1"/>
    <col min="8189" max="8190" width="9.44140625" style="150" customWidth="1"/>
    <col min="8191" max="8191" width="10.5546875" style="150" customWidth="1"/>
    <col min="8192" max="8192" width="9.44140625" style="150" customWidth="1"/>
    <col min="8193" max="8193" width="9.88671875" style="150" customWidth="1"/>
    <col min="8194" max="8194" width="10.5546875" style="150" customWidth="1"/>
    <col min="8195" max="8195" width="9" style="150" customWidth="1"/>
    <col min="8196" max="8196" width="9.88671875" style="150" customWidth="1"/>
    <col min="8197" max="8197" width="12" style="150" customWidth="1"/>
    <col min="8198" max="8428" width="10.88671875" style="150"/>
    <col min="8429" max="8429" width="0.33203125" style="150" customWidth="1"/>
    <col min="8430" max="8430" width="19" style="150" customWidth="1"/>
    <col min="8431" max="8431" width="7.109375" style="150" customWidth="1"/>
    <col min="8432" max="8432" width="41.33203125" style="150" customWidth="1"/>
    <col min="8433" max="8434" width="9" style="150" customWidth="1"/>
    <col min="8435" max="8435" width="10.5546875" style="150" customWidth="1"/>
    <col min="8436" max="8436" width="9.44140625" style="150" customWidth="1"/>
    <col min="8437" max="8437" width="9.88671875" style="150" customWidth="1"/>
    <col min="8438" max="8438" width="10.5546875" style="150" customWidth="1"/>
    <col min="8439" max="8440" width="9.44140625" style="150" customWidth="1"/>
    <col min="8441" max="8441" width="10.5546875" style="150" customWidth="1"/>
    <col min="8442" max="8443" width="9" style="150" customWidth="1"/>
    <col min="8444" max="8444" width="10.5546875" style="150" customWidth="1"/>
    <col min="8445" max="8446" width="9.44140625" style="150" customWidth="1"/>
    <col min="8447" max="8447" width="10.5546875" style="150" customWidth="1"/>
    <col min="8448" max="8448" width="9.44140625" style="150" customWidth="1"/>
    <col min="8449" max="8449" width="9.88671875" style="150" customWidth="1"/>
    <col min="8450" max="8450" width="10.5546875" style="150" customWidth="1"/>
    <col min="8451" max="8451" width="9" style="150" customWidth="1"/>
    <col min="8452" max="8452" width="9.88671875" style="150" customWidth="1"/>
    <col min="8453" max="8453" width="12" style="150" customWidth="1"/>
    <col min="8454" max="8684" width="10.88671875" style="150"/>
    <col min="8685" max="8685" width="0.33203125" style="150" customWidth="1"/>
    <col min="8686" max="8686" width="19" style="150" customWidth="1"/>
    <col min="8687" max="8687" width="7.109375" style="150" customWidth="1"/>
    <col min="8688" max="8688" width="41.33203125" style="150" customWidth="1"/>
    <col min="8689" max="8690" width="9" style="150" customWidth="1"/>
    <col min="8691" max="8691" width="10.5546875" style="150" customWidth="1"/>
    <col min="8692" max="8692" width="9.44140625" style="150" customWidth="1"/>
    <col min="8693" max="8693" width="9.88671875" style="150" customWidth="1"/>
    <col min="8694" max="8694" width="10.5546875" style="150" customWidth="1"/>
    <col min="8695" max="8696" width="9.44140625" style="150" customWidth="1"/>
    <col min="8697" max="8697" width="10.5546875" style="150" customWidth="1"/>
    <col min="8698" max="8699" width="9" style="150" customWidth="1"/>
    <col min="8700" max="8700" width="10.5546875" style="150" customWidth="1"/>
    <col min="8701" max="8702" width="9.44140625" style="150" customWidth="1"/>
    <col min="8703" max="8703" width="10.5546875" style="150" customWidth="1"/>
    <col min="8704" max="8704" width="9.44140625" style="150" customWidth="1"/>
    <col min="8705" max="8705" width="9.88671875" style="150" customWidth="1"/>
    <col min="8706" max="8706" width="10.5546875" style="150" customWidth="1"/>
    <col min="8707" max="8707" width="9" style="150" customWidth="1"/>
    <col min="8708" max="8708" width="9.88671875" style="150" customWidth="1"/>
    <col min="8709" max="8709" width="12" style="150" customWidth="1"/>
    <col min="8710" max="8940" width="10.88671875" style="150"/>
    <col min="8941" max="8941" width="0.33203125" style="150" customWidth="1"/>
    <col min="8942" max="8942" width="19" style="150" customWidth="1"/>
    <col min="8943" max="8943" width="7.109375" style="150" customWidth="1"/>
    <col min="8944" max="8944" width="41.33203125" style="150" customWidth="1"/>
    <col min="8945" max="8946" width="9" style="150" customWidth="1"/>
    <col min="8947" max="8947" width="10.5546875" style="150" customWidth="1"/>
    <col min="8948" max="8948" width="9.44140625" style="150" customWidth="1"/>
    <col min="8949" max="8949" width="9.88671875" style="150" customWidth="1"/>
    <col min="8950" max="8950" width="10.5546875" style="150" customWidth="1"/>
    <col min="8951" max="8952" width="9.44140625" style="150" customWidth="1"/>
    <col min="8953" max="8953" width="10.5546875" style="150" customWidth="1"/>
    <col min="8954" max="8955" width="9" style="150" customWidth="1"/>
    <col min="8956" max="8956" width="10.5546875" style="150" customWidth="1"/>
    <col min="8957" max="8958" width="9.44140625" style="150" customWidth="1"/>
    <col min="8959" max="8959" width="10.5546875" style="150" customWidth="1"/>
    <col min="8960" max="8960" width="9.44140625" style="150" customWidth="1"/>
    <col min="8961" max="8961" width="9.88671875" style="150" customWidth="1"/>
    <col min="8962" max="8962" width="10.5546875" style="150" customWidth="1"/>
    <col min="8963" max="8963" width="9" style="150" customWidth="1"/>
    <col min="8964" max="8964" width="9.88671875" style="150" customWidth="1"/>
    <col min="8965" max="8965" width="12" style="150" customWidth="1"/>
    <col min="8966" max="9196" width="10.88671875" style="150"/>
    <col min="9197" max="9197" width="0.33203125" style="150" customWidth="1"/>
    <col min="9198" max="9198" width="19" style="150" customWidth="1"/>
    <col min="9199" max="9199" width="7.109375" style="150" customWidth="1"/>
    <col min="9200" max="9200" width="41.33203125" style="150" customWidth="1"/>
    <col min="9201" max="9202" width="9" style="150" customWidth="1"/>
    <col min="9203" max="9203" width="10.5546875" style="150" customWidth="1"/>
    <col min="9204" max="9204" width="9.44140625" style="150" customWidth="1"/>
    <col min="9205" max="9205" width="9.88671875" style="150" customWidth="1"/>
    <col min="9206" max="9206" width="10.5546875" style="150" customWidth="1"/>
    <col min="9207" max="9208" width="9.44140625" style="150" customWidth="1"/>
    <col min="9209" max="9209" width="10.5546875" style="150" customWidth="1"/>
    <col min="9210" max="9211" width="9" style="150" customWidth="1"/>
    <col min="9212" max="9212" width="10.5546875" style="150" customWidth="1"/>
    <col min="9213" max="9214" width="9.44140625" style="150" customWidth="1"/>
    <col min="9215" max="9215" width="10.5546875" style="150" customWidth="1"/>
    <col min="9216" max="9216" width="9.44140625" style="150" customWidth="1"/>
    <col min="9217" max="9217" width="9.88671875" style="150" customWidth="1"/>
    <col min="9218" max="9218" width="10.5546875" style="150" customWidth="1"/>
    <col min="9219" max="9219" width="9" style="150" customWidth="1"/>
    <col min="9220" max="9220" width="9.88671875" style="150" customWidth="1"/>
    <col min="9221" max="9221" width="12" style="150" customWidth="1"/>
    <col min="9222" max="9452" width="10.88671875" style="150"/>
    <col min="9453" max="9453" width="0.33203125" style="150" customWidth="1"/>
    <col min="9454" max="9454" width="19" style="150" customWidth="1"/>
    <col min="9455" max="9455" width="7.109375" style="150" customWidth="1"/>
    <col min="9456" max="9456" width="41.33203125" style="150" customWidth="1"/>
    <col min="9457" max="9458" width="9" style="150" customWidth="1"/>
    <col min="9459" max="9459" width="10.5546875" style="150" customWidth="1"/>
    <col min="9460" max="9460" width="9.44140625" style="150" customWidth="1"/>
    <col min="9461" max="9461" width="9.88671875" style="150" customWidth="1"/>
    <col min="9462" max="9462" width="10.5546875" style="150" customWidth="1"/>
    <col min="9463" max="9464" width="9.44140625" style="150" customWidth="1"/>
    <col min="9465" max="9465" width="10.5546875" style="150" customWidth="1"/>
    <col min="9466" max="9467" width="9" style="150" customWidth="1"/>
    <col min="9468" max="9468" width="10.5546875" style="150" customWidth="1"/>
    <col min="9469" max="9470" width="9.44140625" style="150" customWidth="1"/>
    <col min="9471" max="9471" width="10.5546875" style="150" customWidth="1"/>
    <col min="9472" max="9472" width="9.44140625" style="150" customWidth="1"/>
    <col min="9473" max="9473" width="9.88671875" style="150" customWidth="1"/>
    <col min="9474" max="9474" width="10.5546875" style="150" customWidth="1"/>
    <col min="9475" max="9475" width="9" style="150" customWidth="1"/>
    <col min="9476" max="9476" width="9.88671875" style="150" customWidth="1"/>
    <col min="9477" max="9477" width="12" style="150" customWidth="1"/>
    <col min="9478" max="9708" width="10.88671875" style="150"/>
    <col min="9709" max="9709" width="0.33203125" style="150" customWidth="1"/>
    <col min="9710" max="9710" width="19" style="150" customWidth="1"/>
    <col min="9711" max="9711" width="7.109375" style="150" customWidth="1"/>
    <col min="9712" max="9712" width="41.33203125" style="150" customWidth="1"/>
    <col min="9713" max="9714" width="9" style="150" customWidth="1"/>
    <col min="9715" max="9715" width="10.5546875" style="150" customWidth="1"/>
    <col min="9716" max="9716" width="9.44140625" style="150" customWidth="1"/>
    <col min="9717" max="9717" width="9.88671875" style="150" customWidth="1"/>
    <col min="9718" max="9718" width="10.5546875" style="150" customWidth="1"/>
    <col min="9719" max="9720" width="9.44140625" style="150" customWidth="1"/>
    <col min="9721" max="9721" width="10.5546875" style="150" customWidth="1"/>
    <col min="9722" max="9723" width="9" style="150" customWidth="1"/>
    <col min="9724" max="9724" width="10.5546875" style="150" customWidth="1"/>
    <col min="9725" max="9726" width="9.44140625" style="150" customWidth="1"/>
    <col min="9727" max="9727" width="10.5546875" style="150" customWidth="1"/>
    <col min="9728" max="9728" width="9.44140625" style="150" customWidth="1"/>
    <col min="9729" max="9729" width="9.88671875" style="150" customWidth="1"/>
    <col min="9730" max="9730" width="10.5546875" style="150" customWidth="1"/>
    <col min="9731" max="9731" width="9" style="150" customWidth="1"/>
    <col min="9732" max="9732" width="9.88671875" style="150" customWidth="1"/>
    <col min="9733" max="9733" width="12" style="150" customWidth="1"/>
    <col min="9734" max="9964" width="10.88671875" style="150"/>
    <col min="9965" max="9965" width="0.33203125" style="150" customWidth="1"/>
    <col min="9966" max="9966" width="19" style="150" customWidth="1"/>
    <col min="9967" max="9967" width="7.109375" style="150" customWidth="1"/>
    <col min="9968" max="9968" width="41.33203125" style="150" customWidth="1"/>
    <col min="9969" max="9970" width="9" style="150" customWidth="1"/>
    <col min="9971" max="9971" width="10.5546875" style="150" customWidth="1"/>
    <col min="9972" max="9972" width="9.44140625" style="150" customWidth="1"/>
    <col min="9973" max="9973" width="9.88671875" style="150" customWidth="1"/>
    <col min="9974" max="9974" width="10.5546875" style="150" customWidth="1"/>
    <col min="9975" max="9976" width="9.44140625" style="150" customWidth="1"/>
    <col min="9977" max="9977" width="10.5546875" style="150" customWidth="1"/>
    <col min="9978" max="9979" width="9" style="150" customWidth="1"/>
    <col min="9980" max="9980" width="10.5546875" style="150" customWidth="1"/>
    <col min="9981" max="9982" width="9.44140625" style="150" customWidth="1"/>
    <col min="9983" max="9983" width="10.5546875" style="150" customWidth="1"/>
    <col min="9984" max="9984" width="9.44140625" style="150" customWidth="1"/>
    <col min="9985" max="9985" width="9.88671875" style="150" customWidth="1"/>
    <col min="9986" max="9986" width="10.5546875" style="150" customWidth="1"/>
    <col min="9987" max="9987" width="9" style="150" customWidth="1"/>
    <col min="9988" max="9988" width="9.88671875" style="150" customWidth="1"/>
    <col min="9989" max="9989" width="12" style="150" customWidth="1"/>
    <col min="9990" max="10220" width="10.88671875" style="150"/>
    <col min="10221" max="10221" width="0.33203125" style="150" customWidth="1"/>
    <col min="10222" max="10222" width="19" style="150" customWidth="1"/>
    <col min="10223" max="10223" width="7.109375" style="150" customWidth="1"/>
    <col min="10224" max="10224" width="41.33203125" style="150" customWidth="1"/>
    <col min="10225" max="10226" width="9" style="150" customWidth="1"/>
    <col min="10227" max="10227" width="10.5546875" style="150" customWidth="1"/>
    <col min="10228" max="10228" width="9.44140625" style="150" customWidth="1"/>
    <col min="10229" max="10229" width="9.88671875" style="150" customWidth="1"/>
    <col min="10230" max="10230" width="10.5546875" style="150" customWidth="1"/>
    <col min="10231" max="10232" width="9.44140625" style="150" customWidth="1"/>
    <col min="10233" max="10233" width="10.5546875" style="150" customWidth="1"/>
    <col min="10234" max="10235" width="9" style="150" customWidth="1"/>
    <col min="10236" max="10236" width="10.5546875" style="150" customWidth="1"/>
    <col min="10237" max="10238" width="9.44140625" style="150" customWidth="1"/>
    <col min="10239" max="10239" width="10.5546875" style="150" customWidth="1"/>
    <col min="10240" max="10240" width="9.44140625" style="150" customWidth="1"/>
    <col min="10241" max="10241" width="9.88671875" style="150" customWidth="1"/>
    <col min="10242" max="10242" width="10.5546875" style="150" customWidth="1"/>
    <col min="10243" max="10243" width="9" style="150" customWidth="1"/>
    <col min="10244" max="10244" width="9.88671875" style="150" customWidth="1"/>
    <col min="10245" max="10245" width="12" style="150" customWidth="1"/>
    <col min="10246" max="10476" width="10.88671875" style="150"/>
    <col min="10477" max="10477" width="0.33203125" style="150" customWidth="1"/>
    <col min="10478" max="10478" width="19" style="150" customWidth="1"/>
    <col min="10479" max="10479" width="7.109375" style="150" customWidth="1"/>
    <col min="10480" max="10480" width="41.33203125" style="150" customWidth="1"/>
    <col min="10481" max="10482" width="9" style="150" customWidth="1"/>
    <col min="10483" max="10483" width="10.5546875" style="150" customWidth="1"/>
    <col min="10484" max="10484" width="9.44140625" style="150" customWidth="1"/>
    <col min="10485" max="10485" width="9.88671875" style="150" customWidth="1"/>
    <col min="10486" max="10486" width="10.5546875" style="150" customWidth="1"/>
    <col min="10487" max="10488" width="9.44140625" style="150" customWidth="1"/>
    <col min="10489" max="10489" width="10.5546875" style="150" customWidth="1"/>
    <col min="10490" max="10491" width="9" style="150" customWidth="1"/>
    <col min="10492" max="10492" width="10.5546875" style="150" customWidth="1"/>
    <col min="10493" max="10494" width="9.44140625" style="150" customWidth="1"/>
    <col min="10495" max="10495" width="10.5546875" style="150" customWidth="1"/>
    <col min="10496" max="10496" width="9.44140625" style="150" customWidth="1"/>
    <col min="10497" max="10497" width="9.88671875" style="150" customWidth="1"/>
    <col min="10498" max="10498" width="10.5546875" style="150" customWidth="1"/>
    <col min="10499" max="10499" width="9" style="150" customWidth="1"/>
    <col min="10500" max="10500" width="9.88671875" style="150" customWidth="1"/>
    <col min="10501" max="10501" width="12" style="150" customWidth="1"/>
    <col min="10502" max="10732" width="10.88671875" style="150"/>
    <col min="10733" max="10733" width="0.33203125" style="150" customWidth="1"/>
    <col min="10734" max="10734" width="19" style="150" customWidth="1"/>
    <col min="10735" max="10735" width="7.109375" style="150" customWidth="1"/>
    <col min="10736" max="10736" width="41.33203125" style="150" customWidth="1"/>
    <col min="10737" max="10738" width="9" style="150" customWidth="1"/>
    <col min="10739" max="10739" width="10.5546875" style="150" customWidth="1"/>
    <col min="10740" max="10740" width="9.44140625" style="150" customWidth="1"/>
    <col min="10741" max="10741" width="9.88671875" style="150" customWidth="1"/>
    <col min="10742" max="10742" width="10.5546875" style="150" customWidth="1"/>
    <col min="10743" max="10744" width="9.44140625" style="150" customWidth="1"/>
    <col min="10745" max="10745" width="10.5546875" style="150" customWidth="1"/>
    <col min="10746" max="10747" width="9" style="150" customWidth="1"/>
    <col min="10748" max="10748" width="10.5546875" style="150" customWidth="1"/>
    <col min="10749" max="10750" width="9.44140625" style="150" customWidth="1"/>
    <col min="10751" max="10751" width="10.5546875" style="150" customWidth="1"/>
    <col min="10752" max="10752" width="9.44140625" style="150" customWidth="1"/>
    <col min="10753" max="10753" width="9.88671875" style="150" customWidth="1"/>
    <col min="10754" max="10754" width="10.5546875" style="150" customWidth="1"/>
    <col min="10755" max="10755" width="9" style="150" customWidth="1"/>
    <col min="10756" max="10756" width="9.88671875" style="150" customWidth="1"/>
    <col min="10757" max="10757" width="12" style="150" customWidth="1"/>
    <col min="10758" max="10988" width="10.88671875" style="150"/>
    <col min="10989" max="10989" width="0.33203125" style="150" customWidth="1"/>
    <col min="10990" max="10990" width="19" style="150" customWidth="1"/>
    <col min="10991" max="10991" width="7.109375" style="150" customWidth="1"/>
    <col min="10992" max="10992" width="41.33203125" style="150" customWidth="1"/>
    <col min="10993" max="10994" width="9" style="150" customWidth="1"/>
    <col min="10995" max="10995" width="10.5546875" style="150" customWidth="1"/>
    <col min="10996" max="10996" width="9.44140625" style="150" customWidth="1"/>
    <col min="10997" max="10997" width="9.88671875" style="150" customWidth="1"/>
    <col min="10998" max="10998" width="10.5546875" style="150" customWidth="1"/>
    <col min="10999" max="11000" width="9.44140625" style="150" customWidth="1"/>
    <col min="11001" max="11001" width="10.5546875" style="150" customWidth="1"/>
    <col min="11002" max="11003" width="9" style="150" customWidth="1"/>
    <col min="11004" max="11004" width="10.5546875" style="150" customWidth="1"/>
    <col min="11005" max="11006" width="9.44140625" style="150" customWidth="1"/>
    <col min="11007" max="11007" width="10.5546875" style="150" customWidth="1"/>
    <col min="11008" max="11008" width="9.44140625" style="150" customWidth="1"/>
    <col min="11009" max="11009" width="9.88671875" style="150" customWidth="1"/>
    <col min="11010" max="11010" width="10.5546875" style="150" customWidth="1"/>
    <col min="11011" max="11011" width="9" style="150" customWidth="1"/>
    <col min="11012" max="11012" width="9.88671875" style="150" customWidth="1"/>
    <col min="11013" max="11013" width="12" style="150" customWidth="1"/>
    <col min="11014" max="11244" width="10.88671875" style="150"/>
    <col min="11245" max="11245" width="0.33203125" style="150" customWidth="1"/>
    <col min="11246" max="11246" width="19" style="150" customWidth="1"/>
    <col min="11247" max="11247" width="7.109375" style="150" customWidth="1"/>
    <col min="11248" max="11248" width="41.33203125" style="150" customWidth="1"/>
    <col min="11249" max="11250" width="9" style="150" customWidth="1"/>
    <col min="11251" max="11251" width="10.5546875" style="150" customWidth="1"/>
    <col min="11252" max="11252" width="9.44140625" style="150" customWidth="1"/>
    <col min="11253" max="11253" width="9.88671875" style="150" customWidth="1"/>
    <col min="11254" max="11254" width="10.5546875" style="150" customWidth="1"/>
    <col min="11255" max="11256" width="9.44140625" style="150" customWidth="1"/>
    <col min="11257" max="11257" width="10.5546875" style="150" customWidth="1"/>
    <col min="11258" max="11259" width="9" style="150" customWidth="1"/>
    <col min="11260" max="11260" width="10.5546875" style="150" customWidth="1"/>
    <col min="11261" max="11262" width="9.44140625" style="150" customWidth="1"/>
    <col min="11263" max="11263" width="10.5546875" style="150" customWidth="1"/>
    <col min="11264" max="11264" width="9.44140625" style="150" customWidth="1"/>
    <col min="11265" max="11265" width="9.88671875" style="150" customWidth="1"/>
    <col min="11266" max="11266" width="10.5546875" style="150" customWidth="1"/>
    <col min="11267" max="11267" width="9" style="150" customWidth="1"/>
    <col min="11268" max="11268" width="9.88671875" style="150" customWidth="1"/>
    <col min="11269" max="11269" width="12" style="150" customWidth="1"/>
    <col min="11270" max="11500" width="10.88671875" style="150"/>
    <col min="11501" max="11501" width="0.33203125" style="150" customWidth="1"/>
    <col min="11502" max="11502" width="19" style="150" customWidth="1"/>
    <col min="11503" max="11503" width="7.109375" style="150" customWidth="1"/>
    <col min="11504" max="11504" width="41.33203125" style="150" customWidth="1"/>
    <col min="11505" max="11506" width="9" style="150" customWidth="1"/>
    <col min="11507" max="11507" width="10.5546875" style="150" customWidth="1"/>
    <col min="11508" max="11508" width="9.44140625" style="150" customWidth="1"/>
    <col min="11509" max="11509" width="9.88671875" style="150" customWidth="1"/>
    <col min="11510" max="11510" width="10.5546875" style="150" customWidth="1"/>
    <col min="11511" max="11512" width="9.44140625" style="150" customWidth="1"/>
    <col min="11513" max="11513" width="10.5546875" style="150" customWidth="1"/>
    <col min="11514" max="11515" width="9" style="150" customWidth="1"/>
    <col min="11516" max="11516" width="10.5546875" style="150" customWidth="1"/>
    <col min="11517" max="11518" width="9.44140625" style="150" customWidth="1"/>
    <col min="11519" max="11519" width="10.5546875" style="150" customWidth="1"/>
    <col min="11520" max="11520" width="9.44140625" style="150" customWidth="1"/>
    <col min="11521" max="11521" width="9.88671875" style="150" customWidth="1"/>
    <col min="11522" max="11522" width="10.5546875" style="150" customWidth="1"/>
    <col min="11523" max="11523" width="9" style="150" customWidth="1"/>
    <col min="11524" max="11524" width="9.88671875" style="150" customWidth="1"/>
    <col min="11525" max="11525" width="12" style="150" customWidth="1"/>
    <col min="11526" max="11756" width="10.88671875" style="150"/>
    <col min="11757" max="11757" width="0.33203125" style="150" customWidth="1"/>
    <col min="11758" max="11758" width="19" style="150" customWidth="1"/>
    <col min="11759" max="11759" width="7.109375" style="150" customWidth="1"/>
    <col min="11760" max="11760" width="41.33203125" style="150" customWidth="1"/>
    <col min="11761" max="11762" width="9" style="150" customWidth="1"/>
    <col min="11763" max="11763" width="10.5546875" style="150" customWidth="1"/>
    <col min="11764" max="11764" width="9.44140625" style="150" customWidth="1"/>
    <col min="11765" max="11765" width="9.88671875" style="150" customWidth="1"/>
    <col min="11766" max="11766" width="10.5546875" style="150" customWidth="1"/>
    <col min="11767" max="11768" width="9.44140625" style="150" customWidth="1"/>
    <col min="11769" max="11769" width="10.5546875" style="150" customWidth="1"/>
    <col min="11770" max="11771" width="9" style="150" customWidth="1"/>
    <col min="11772" max="11772" width="10.5546875" style="150" customWidth="1"/>
    <col min="11773" max="11774" width="9.44140625" style="150" customWidth="1"/>
    <col min="11775" max="11775" width="10.5546875" style="150" customWidth="1"/>
    <col min="11776" max="11776" width="9.44140625" style="150" customWidth="1"/>
    <col min="11777" max="11777" width="9.88671875" style="150" customWidth="1"/>
    <col min="11778" max="11778" width="10.5546875" style="150" customWidth="1"/>
    <col min="11779" max="11779" width="9" style="150" customWidth="1"/>
    <col min="11780" max="11780" width="9.88671875" style="150" customWidth="1"/>
    <col min="11781" max="11781" width="12" style="150" customWidth="1"/>
    <col min="11782" max="12012" width="10.88671875" style="150"/>
    <col min="12013" max="12013" width="0.33203125" style="150" customWidth="1"/>
    <col min="12014" max="12014" width="19" style="150" customWidth="1"/>
    <col min="12015" max="12015" width="7.109375" style="150" customWidth="1"/>
    <col min="12016" max="12016" width="41.33203125" style="150" customWidth="1"/>
    <col min="12017" max="12018" width="9" style="150" customWidth="1"/>
    <col min="12019" max="12019" width="10.5546875" style="150" customWidth="1"/>
    <col min="12020" max="12020" width="9.44140625" style="150" customWidth="1"/>
    <col min="12021" max="12021" width="9.88671875" style="150" customWidth="1"/>
    <col min="12022" max="12022" width="10.5546875" style="150" customWidth="1"/>
    <col min="12023" max="12024" width="9.44140625" style="150" customWidth="1"/>
    <col min="12025" max="12025" width="10.5546875" style="150" customWidth="1"/>
    <col min="12026" max="12027" width="9" style="150" customWidth="1"/>
    <col min="12028" max="12028" width="10.5546875" style="150" customWidth="1"/>
    <col min="12029" max="12030" width="9.44140625" style="150" customWidth="1"/>
    <col min="12031" max="12031" width="10.5546875" style="150" customWidth="1"/>
    <col min="12032" max="12032" width="9.44140625" style="150" customWidth="1"/>
    <col min="12033" max="12033" width="9.88671875" style="150" customWidth="1"/>
    <col min="12034" max="12034" width="10.5546875" style="150" customWidth="1"/>
    <col min="12035" max="12035" width="9" style="150" customWidth="1"/>
    <col min="12036" max="12036" width="9.88671875" style="150" customWidth="1"/>
    <col min="12037" max="12037" width="12" style="150" customWidth="1"/>
    <col min="12038" max="12268" width="10.88671875" style="150"/>
    <col min="12269" max="12269" width="0.33203125" style="150" customWidth="1"/>
    <col min="12270" max="12270" width="19" style="150" customWidth="1"/>
    <col min="12271" max="12271" width="7.109375" style="150" customWidth="1"/>
    <col min="12272" max="12272" width="41.33203125" style="150" customWidth="1"/>
    <col min="12273" max="12274" width="9" style="150" customWidth="1"/>
    <col min="12275" max="12275" width="10.5546875" style="150" customWidth="1"/>
    <col min="12276" max="12276" width="9.44140625" style="150" customWidth="1"/>
    <col min="12277" max="12277" width="9.88671875" style="150" customWidth="1"/>
    <col min="12278" max="12278" width="10.5546875" style="150" customWidth="1"/>
    <col min="12279" max="12280" width="9.44140625" style="150" customWidth="1"/>
    <col min="12281" max="12281" width="10.5546875" style="150" customWidth="1"/>
    <col min="12282" max="12283" width="9" style="150" customWidth="1"/>
    <col min="12284" max="12284" width="10.5546875" style="150" customWidth="1"/>
    <col min="12285" max="12286" width="9.44140625" style="150" customWidth="1"/>
    <col min="12287" max="12287" width="10.5546875" style="150" customWidth="1"/>
    <col min="12288" max="12288" width="9.44140625" style="150" customWidth="1"/>
    <col min="12289" max="12289" width="9.88671875" style="150" customWidth="1"/>
    <col min="12290" max="12290" width="10.5546875" style="150" customWidth="1"/>
    <col min="12291" max="12291" width="9" style="150" customWidth="1"/>
    <col min="12292" max="12292" width="9.88671875" style="150" customWidth="1"/>
    <col min="12293" max="12293" width="12" style="150" customWidth="1"/>
    <col min="12294" max="12524" width="10.88671875" style="150"/>
    <col min="12525" max="12525" width="0.33203125" style="150" customWidth="1"/>
    <col min="12526" max="12526" width="19" style="150" customWidth="1"/>
    <col min="12527" max="12527" width="7.109375" style="150" customWidth="1"/>
    <col min="12528" max="12528" width="41.33203125" style="150" customWidth="1"/>
    <col min="12529" max="12530" width="9" style="150" customWidth="1"/>
    <col min="12531" max="12531" width="10.5546875" style="150" customWidth="1"/>
    <col min="12532" max="12532" width="9.44140625" style="150" customWidth="1"/>
    <col min="12533" max="12533" width="9.88671875" style="150" customWidth="1"/>
    <col min="12534" max="12534" width="10.5546875" style="150" customWidth="1"/>
    <col min="12535" max="12536" width="9.44140625" style="150" customWidth="1"/>
    <col min="12537" max="12537" width="10.5546875" style="150" customWidth="1"/>
    <col min="12538" max="12539" width="9" style="150" customWidth="1"/>
    <col min="12540" max="12540" width="10.5546875" style="150" customWidth="1"/>
    <col min="12541" max="12542" width="9.44140625" style="150" customWidth="1"/>
    <col min="12543" max="12543" width="10.5546875" style="150" customWidth="1"/>
    <col min="12544" max="12544" width="9.44140625" style="150" customWidth="1"/>
    <col min="12545" max="12545" width="9.88671875" style="150" customWidth="1"/>
    <col min="12546" max="12546" width="10.5546875" style="150" customWidth="1"/>
    <col min="12547" max="12547" width="9" style="150" customWidth="1"/>
    <col min="12548" max="12548" width="9.88671875" style="150" customWidth="1"/>
    <col min="12549" max="12549" width="12" style="150" customWidth="1"/>
    <col min="12550" max="12780" width="10.88671875" style="150"/>
    <col min="12781" max="12781" width="0.33203125" style="150" customWidth="1"/>
    <col min="12782" max="12782" width="19" style="150" customWidth="1"/>
    <col min="12783" max="12783" width="7.109375" style="150" customWidth="1"/>
    <col min="12784" max="12784" width="41.33203125" style="150" customWidth="1"/>
    <col min="12785" max="12786" width="9" style="150" customWidth="1"/>
    <col min="12787" max="12787" width="10.5546875" style="150" customWidth="1"/>
    <col min="12788" max="12788" width="9.44140625" style="150" customWidth="1"/>
    <col min="12789" max="12789" width="9.88671875" style="150" customWidth="1"/>
    <col min="12790" max="12790" width="10.5546875" style="150" customWidth="1"/>
    <col min="12791" max="12792" width="9.44140625" style="150" customWidth="1"/>
    <col min="12793" max="12793" width="10.5546875" style="150" customWidth="1"/>
    <col min="12794" max="12795" width="9" style="150" customWidth="1"/>
    <col min="12796" max="12796" width="10.5546875" style="150" customWidth="1"/>
    <col min="12797" max="12798" width="9.44140625" style="150" customWidth="1"/>
    <col min="12799" max="12799" width="10.5546875" style="150" customWidth="1"/>
    <col min="12800" max="12800" width="9.44140625" style="150" customWidth="1"/>
    <col min="12801" max="12801" width="9.88671875" style="150" customWidth="1"/>
    <col min="12802" max="12802" width="10.5546875" style="150" customWidth="1"/>
    <col min="12803" max="12803" width="9" style="150" customWidth="1"/>
    <col min="12804" max="12804" width="9.88671875" style="150" customWidth="1"/>
    <col min="12805" max="12805" width="12" style="150" customWidth="1"/>
    <col min="12806" max="13036" width="10.88671875" style="150"/>
    <col min="13037" max="13037" width="0.33203125" style="150" customWidth="1"/>
    <col min="13038" max="13038" width="19" style="150" customWidth="1"/>
    <col min="13039" max="13039" width="7.109375" style="150" customWidth="1"/>
    <col min="13040" max="13040" width="41.33203125" style="150" customWidth="1"/>
    <col min="13041" max="13042" width="9" style="150" customWidth="1"/>
    <col min="13043" max="13043" width="10.5546875" style="150" customWidth="1"/>
    <col min="13044" max="13044" width="9.44140625" style="150" customWidth="1"/>
    <col min="13045" max="13045" width="9.88671875" style="150" customWidth="1"/>
    <col min="13046" max="13046" width="10.5546875" style="150" customWidth="1"/>
    <col min="13047" max="13048" width="9.44140625" style="150" customWidth="1"/>
    <col min="13049" max="13049" width="10.5546875" style="150" customWidth="1"/>
    <col min="13050" max="13051" width="9" style="150" customWidth="1"/>
    <col min="13052" max="13052" width="10.5546875" style="150" customWidth="1"/>
    <col min="13053" max="13054" width="9.44140625" style="150" customWidth="1"/>
    <col min="13055" max="13055" width="10.5546875" style="150" customWidth="1"/>
    <col min="13056" max="13056" width="9.44140625" style="150" customWidth="1"/>
    <col min="13057" max="13057" width="9.88671875" style="150" customWidth="1"/>
    <col min="13058" max="13058" width="10.5546875" style="150" customWidth="1"/>
    <col min="13059" max="13059" width="9" style="150" customWidth="1"/>
    <col min="13060" max="13060" width="9.88671875" style="150" customWidth="1"/>
    <col min="13061" max="13061" width="12" style="150" customWidth="1"/>
    <col min="13062" max="13292" width="10.88671875" style="150"/>
    <col min="13293" max="13293" width="0.33203125" style="150" customWidth="1"/>
    <col min="13294" max="13294" width="19" style="150" customWidth="1"/>
    <col min="13295" max="13295" width="7.109375" style="150" customWidth="1"/>
    <col min="13296" max="13296" width="41.33203125" style="150" customWidth="1"/>
    <col min="13297" max="13298" width="9" style="150" customWidth="1"/>
    <col min="13299" max="13299" width="10.5546875" style="150" customWidth="1"/>
    <col min="13300" max="13300" width="9.44140625" style="150" customWidth="1"/>
    <col min="13301" max="13301" width="9.88671875" style="150" customWidth="1"/>
    <col min="13302" max="13302" width="10.5546875" style="150" customWidth="1"/>
    <col min="13303" max="13304" width="9.44140625" style="150" customWidth="1"/>
    <col min="13305" max="13305" width="10.5546875" style="150" customWidth="1"/>
    <col min="13306" max="13307" width="9" style="150" customWidth="1"/>
    <col min="13308" max="13308" width="10.5546875" style="150" customWidth="1"/>
    <col min="13309" max="13310" width="9.44140625" style="150" customWidth="1"/>
    <col min="13311" max="13311" width="10.5546875" style="150" customWidth="1"/>
    <col min="13312" max="13312" width="9.44140625" style="150" customWidth="1"/>
    <col min="13313" max="13313" width="9.88671875" style="150" customWidth="1"/>
    <col min="13314" max="13314" width="10.5546875" style="150" customWidth="1"/>
    <col min="13315" max="13315" width="9" style="150" customWidth="1"/>
    <col min="13316" max="13316" width="9.88671875" style="150" customWidth="1"/>
    <col min="13317" max="13317" width="12" style="150" customWidth="1"/>
    <col min="13318" max="13548" width="10.88671875" style="150"/>
    <col min="13549" max="13549" width="0.33203125" style="150" customWidth="1"/>
    <col min="13550" max="13550" width="19" style="150" customWidth="1"/>
    <col min="13551" max="13551" width="7.109375" style="150" customWidth="1"/>
    <col min="13552" max="13552" width="41.33203125" style="150" customWidth="1"/>
    <col min="13553" max="13554" width="9" style="150" customWidth="1"/>
    <col min="13555" max="13555" width="10.5546875" style="150" customWidth="1"/>
    <col min="13556" max="13556" width="9.44140625" style="150" customWidth="1"/>
    <col min="13557" max="13557" width="9.88671875" style="150" customWidth="1"/>
    <col min="13558" max="13558" width="10.5546875" style="150" customWidth="1"/>
    <col min="13559" max="13560" width="9.44140625" style="150" customWidth="1"/>
    <col min="13561" max="13561" width="10.5546875" style="150" customWidth="1"/>
    <col min="13562" max="13563" width="9" style="150" customWidth="1"/>
    <col min="13564" max="13564" width="10.5546875" style="150" customWidth="1"/>
    <col min="13565" max="13566" width="9.44140625" style="150" customWidth="1"/>
    <col min="13567" max="13567" width="10.5546875" style="150" customWidth="1"/>
    <col min="13568" max="13568" width="9.44140625" style="150" customWidth="1"/>
    <col min="13569" max="13569" width="9.88671875" style="150" customWidth="1"/>
    <col min="13570" max="13570" width="10.5546875" style="150" customWidth="1"/>
    <col min="13571" max="13571" width="9" style="150" customWidth="1"/>
    <col min="13572" max="13572" width="9.88671875" style="150" customWidth="1"/>
    <col min="13573" max="13573" width="12" style="150" customWidth="1"/>
    <col min="13574" max="13804" width="10.88671875" style="150"/>
    <col min="13805" max="13805" width="0.33203125" style="150" customWidth="1"/>
    <col min="13806" max="13806" width="19" style="150" customWidth="1"/>
    <col min="13807" max="13807" width="7.109375" style="150" customWidth="1"/>
    <col min="13808" max="13808" width="41.33203125" style="150" customWidth="1"/>
    <col min="13809" max="13810" width="9" style="150" customWidth="1"/>
    <col min="13811" max="13811" width="10.5546875" style="150" customWidth="1"/>
    <col min="13812" max="13812" width="9.44140625" style="150" customWidth="1"/>
    <col min="13813" max="13813" width="9.88671875" style="150" customWidth="1"/>
    <col min="13814" max="13814" width="10.5546875" style="150" customWidth="1"/>
    <col min="13815" max="13816" width="9.44140625" style="150" customWidth="1"/>
    <col min="13817" max="13817" width="10.5546875" style="150" customWidth="1"/>
    <col min="13818" max="13819" width="9" style="150" customWidth="1"/>
    <col min="13820" max="13820" width="10.5546875" style="150" customWidth="1"/>
    <col min="13821" max="13822" width="9.44140625" style="150" customWidth="1"/>
    <col min="13823" max="13823" width="10.5546875" style="150" customWidth="1"/>
    <col min="13824" max="13824" width="9.44140625" style="150" customWidth="1"/>
    <col min="13825" max="13825" width="9.88671875" style="150" customWidth="1"/>
    <col min="13826" max="13826" width="10.5546875" style="150" customWidth="1"/>
    <col min="13827" max="13827" width="9" style="150" customWidth="1"/>
    <col min="13828" max="13828" width="9.88671875" style="150" customWidth="1"/>
    <col min="13829" max="13829" width="12" style="150" customWidth="1"/>
    <col min="13830" max="14060" width="10.88671875" style="150"/>
    <col min="14061" max="14061" width="0.33203125" style="150" customWidth="1"/>
    <col min="14062" max="14062" width="19" style="150" customWidth="1"/>
    <col min="14063" max="14063" width="7.109375" style="150" customWidth="1"/>
    <col min="14064" max="14064" width="41.33203125" style="150" customWidth="1"/>
    <col min="14065" max="14066" width="9" style="150" customWidth="1"/>
    <col min="14067" max="14067" width="10.5546875" style="150" customWidth="1"/>
    <col min="14068" max="14068" width="9.44140625" style="150" customWidth="1"/>
    <col min="14069" max="14069" width="9.88671875" style="150" customWidth="1"/>
    <col min="14070" max="14070" width="10.5546875" style="150" customWidth="1"/>
    <col min="14071" max="14072" width="9.44140625" style="150" customWidth="1"/>
    <col min="14073" max="14073" width="10.5546875" style="150" customWidth="1"/>
    <col min="14074" max="14075" width="9" style="150" customWidth="1"/>
    <col min="14076" max="14076" width="10.5546875" style="150" customWidth="1"/>
    <col min="14077" max="14078" width="9.44140625" style="150" customWidth="1"/>
    <col min="14079" max="14079" width="10.5546875" style="150" customWidth="1"/>
    <col min="14080" max="14080" width="9.44140625" style="150" customWidth="1"/>
    <col min="14081" max="14081" width="9.88671875" style="150" customWidth="1"/>
    <col min="14082" max="14082" width="10.5546875" style="150" customWidth="1"/>
    <col min="14083" max="14083" width="9" style="150" customWidth="1"/>
    <col min="14084" max="14084" width="9.88671875" style="150" customWidth="1"/>
    <col min="14085" max="14085" width="12" style="150" customWidth="1"/>
    <col min="14086" max="14316" width="10.88671875" style="150"/>
    <col min="14317" max="14317" width="0.33203125" style="150" customWidth="1"/>
    <col min="14318" max="14318" width="19" style="150" customWidth="1"/>
    <col min="14319" max="14319" width="7.109375" style="150" customWidth="1"/>
    <col min="14320" max="14320" width="41.33203125" style="150" customWidth="1"/>
    <col min="14321" max="14322" width="9" style="150" customWidth="1"/>
    <col min="14323" max="14323" width="10.5546875" style="150" customWidth="1"/>
    <col min="14324" max="14324" width="9.44140625" style="150" customWidth="1"/>
    <col min="14325" max="14325" width="9.88671875" style="150" customWidth="1"/>
    <col min="14326" max="14326" width="10.5546875" style="150" customWidth="1"/>
    <col min="14327" max="14328" width="9.44140625" style="150" customWidth="1"/>
    <col min="14329" max="14329" width="10.5546875" style="150" customWidth="1"/>
    <col min="14330" max="14331" width="9" style="150" customWidth="1"/>
    <col min="14332" max="14332" width="10.5546875" style="150" customWidth="1"/>
    <col min="14333" max="14334" width="9.44140625" style="150" customWidth="1"/>
    <col min="14335" max="14335" width="10.5546875" style="150" customWidth="1"/>
    <col min="14336" max="14336" width="9.44140625" style="150" customWidth="1"/>
    <col min="14337" max="14337" width="9.88671875" style="150" customWidth="1"/>
    <col min="14338" max="14338" width="10.5546875" style="150" customWidth="1"/>
    <col min="14339" max="14339" width="9" style="150" customWidth="1"/>
    <col min="14340" max="14340" width="9.88671875" style="150" customWidth="1"/>
    <col min="14341" max="14341" width="12" style="150" customWidth="1"/>
    <col min="14342" max="14572" width="10.88671875" style="150"/>
    <col min="14573" max="14573" width="0.33203125" style="150" customWidth="1"/>
    <col min="14574" max="14574" width="19" style="150" customWidth="1"/>
    <col min="14575" max="14575" width="7.109375" style="150" customWidth="1"/>
    <col min="14576" max="14576" width="41.33203125" style="150" customWidth="1"/>
    <col min="14577" max="14578" width="9" style="150" customWidth="1"/>
    <col min="14579" max="14579" width="10.5546875" style="150" customWidth="1"/>
    <col min="14580" max="14580" width="9.44140625" style="150" customWidth="1"/>
    <col min="14581" max="14581" width="9.88671875" style="150" customWidth="1"/>
    <col min="14582" max="14582" width="10.5546875" style="150" customWidth="1"/>
    <col min="14583" max="14584" width="9.44140625" style="150" customWidth="1"/>
    <col min="14585" max="14585" width="10.5546875" style="150" customWidth="1"/>
    <col min="14586" max="14587" width="9" style="150" customWidth="1"/>
    <col min="14588" max="14588" width="10.5546875" style="150" customWidth="1"/>
    <col min="14589" max="14590" width="9.44140625" style="150" customWidth="1"/>
    <col min="14591" max="14591" width="10.5546875" style="150" customWidth="1"/>
    <col min="14592" max="14592" width="9.44140625" style="150" customWidth="1"/>
    <col min="14593" max="14593" width="9.88671875" style="150" customWidth="1"/>
    <col min="14594" max="14594" width="10.5546875" style="150" customWidth="1"/>
    <col min="14595" max="14595" width="9" style="150" customWidth="1"/>
    <col min="14596" max="14596" width="9.88671875" style="150" customWidth="1"/>
    <col min="14597" max="14597" width="12" style="150" customWidth="1"/>
    <col min="14598" max="14828" width="10.88671875" style="150"/>
    <col min="14829" max="14829" width="0.33203125" style="150" customWidth="1"/>
    <col min="14830" max="14830" width="19" style="150" customWidth="1"/>
    <col min="14831" max="14831" width="7.109375" style="150" customWidth="1"/>
    <col min="14832" max="14832" width="41.33203125" style="150" customWidth="1"/>
    <col min="14833" max="14834" width="9" style="150" customWidth="1"/>
    <col min="14835" max="14835" width="10.5546875" style="150" customWidth="1"/>
    <col min="14836" max="14836" width="9.44140625" style="150" customWidth="1"/>
    <col min="14837" max="14837" width="9.88671875" style="150" customWidth="1"/>
    <col min="14838" max="14838" width="10.5546875" style="150" customWidth="1"/>
    <col min="14839" max="14840" width="9.44140625" style="150" customWidth="1"/>
    <col min="14841" max="14841" width="10.5546875" style="150" customWidth="1"/>
    <col min="14842" max="14843" width="9" style="150" customWidth="1"/>
    <col min="14844" max="14844" width="10.5546875" style="150" customWidth="1"/>
    <col min="14845" max="14846" width="9.44140625" style="150" customWidth="1"/>
    <col min="14847" max="14847" width="10.5546875" style="150" customWidth="1"/>
    <col min="14848" max="14848" width="9.44140625" style="150" customWidth="1"/>
    <col min="14849" max="14849" width="9.88671875" style="150" customWidth="1"/>
    <col min="14850" max="14850" width="10.5546875" style="150" customWidth="1"/>
    <col min="14851" max="14851" width="9" style="150" customWidth="1"/>
    <col min="14852" max="14852" width="9.88671875" style="150" customWidth="1"/>
    <col min="14853" max="14853" width="12" style="150" customWidth="1"/>
    <col min="14854" max="15084" width="10.88671875" style="150"/>
    <col min="15085" max="15085" width="0.33203125" style="150" customWidth="1"/>
    <col min="15086" max="15086" width="19" style="150" customWidth="1"/>
    <col min="15087" max="15087" width="7.109375" style="150" customWidth="1"/>
    <col min="15088" max="15088" width="41.33203125" style="150" customWidth="1"/>
    <col min="15089" max="15090" width="9" style="150" customWidth="1"/>
    <col min="15091" max="15091" width="10.5546875" style="150" customWidth="1"/>
    <col min="15092" max="15092" width="9.44140625" style="150" customWidth="1"/>
    <col min="15093" max="15093" width="9.88671875" style="150" customWidth="1"/>
    <col min="15094" max="15094" width="10.5546875" style="150" customWidth="1"/>
    <col min="15095" max="15096" width="9.44140625" style="150" customWidth="1"/>
    <col min="15097" max="15097" width="10.5546875" style="150" customWidth="1"/>
    <col min="15098" max="15099" width="9" style="150" customWidth="1"/>
    <col min="15100" max="15100" width="10.5546875" style="150" customWidth="1"/>
    <col min="15101" max="15102" width="9.44140625" style="150" customWidth="1"/>
    <col min="15103" max="15103" width="10.5546875" style="150" customWidth="1"/>
    <col min="15104" max="15104" width="9.44140625" style="150" customWidth="1"/>
    <col min="15105" max="15105" width="9.88671875" style="150" customWidth="1"/>
    <col min="15106" max="15106" width="10.5546875" style="150" customWidth="1"/>
    <col min="15107" max="15107" width="9" style="150" customWidth="1"/>
    <col min="15108" max="15108" width="9.88671875" style="150" customWidth="1"/>
    <col min="15109" max="15109" width="12" style="150" customWidth="1"/>
    <col min="15110" max="15340" width="10.88671875" style="150"/>
    <col min="15341" max="15341" width="0.33203125" style="150" customWidth="1"/>
    <col min="15342" max="15342" width="19" style="150" customWidth="1"/>
    <col min="15343" max="15343" width="7.109375" style="150" customWidth="1"/>
    <col min="15344" max="15344" width="41.33203125" style="150" customWidth="1"/>
    <col min="15345" max="15346" width="9" style="150" customWidth="1"/>
    <col min="15347" max="15347" width="10.5546875" style="150" customWidth="1"/>
    <col min="15348" max="15348" width="9.44140625" style="150" customWidth="1"/>
    <col min="15349" max="15349" width="9.88671875" style="150" customWidth="1"/>
    <col min="15350" max="15350" width="10.5546875" style="150" customWidth="1"/>
    <col min="15351" max="15352" width="9.44140625" style="150" customWidth="1"/>
    <col min="15353" max="15353" width="10.5546875" style="150" customWidth="1"/>
    <col min="15354" max="15355" width="9" style="150" customWidth="1"/>
    <col min="15356" max="15356" width="10.5546875" style="150" customWidth="1"/>
    <col min="15357" max="15358" width="9.44140625" style="150" customWidth="1"/>
    <col min="15359" max="15359" width="10.5546875" style="150" customWidth="1"/>
    <col min="15360" max="15360" width="9.44140625" style="150" customWidth="1"/>
    <col min="15361" max="15361" width="9.88671875" style="150" customWidth="1"/>
    <col min="15362" max="15362" width="10.5546875" style="150" customWidth="1"/>
    <col min="15363" max="15363" width="9" style="150" customWidth="1"/>
    <col min="15364" max="15364" width="9.88671875" style="150" customWidth="1"/>
    <col min="15365" max="15365" width="12" style="150" customWidth="1"/>
    <col min="15366" max="15596" width="10.88671875" style="150"/>
    <col min="15597" max="15597" width="0.33203125" style="150" customWidth="1"/>
    <col min="15598" max="15598" width="19" style="150" customWidth="1"/>
    <col min="15599" max="15599" width="7.109375" style="150" customWidth="1"/>
    <col min="15600" max="15600" width="41.33203125" style="150" customWidth="1"/>
    <col min="15601" max="15602" width="9" style="150" customWidth="1"/>
    <col min="15603" max="15603" width="10.5546875" style="150" customWidth="1"/>
    <col min="15604" max="15604" width="9.44140625" style="150" customWidth="1"/>
    <col min="15605" max="15605" width="9.88671875" style="150" customWidth="1"/>
    <col min="15606" max="15606" width="10.5546875" style="150" customWidth="1"/>
    <col min="15607" max="15608" width="9.44140625" style="150" customWidth="1"/>
    <col min="15609" max="15609" width="10.5546875" style="150" customWidth="1"/>
    <col min="15610" max="15611" width="9" style="150" customWidth="1"/>
    <col min="15612" max="15612" width="10.5546875" style="150" customWidth="1"/>
    <col min="15613" max="15614" width="9.44140625" style="150" customWidth="1"/>
    <col min="15615" max="15615" width="10.5546875" style="150" customWidth="1"/>
    <col min="15616" max="15616" width="9.44140625" style="150" customWidth="1"/>
    <col min="15617" max="15617" width="9.88671875" style="150" customWidth="1"/>
    <col min="15618" max="15618" width="10.5546875" style="150" customWidth="1"/>
    <col min="15619" max="15619" width="9" style="150" customWidth="1"/>
    <col min="15620" max="15620" width="9.88671875" style="150" customWidth="1"/>
    <col min="15621" max="15621" width="12" style="150" customWidth="1"/>
    <col min="15622" max="15852" width="10.88671875" style="150"/>
    <col min="15853" max="15853" width="0.33203125" style="150" customWidth="1"/>
    <col min="15854" max="15854" width="19" style="150" customWidth="1"/>
    <col min="15855" max="15855" width="7.109375" style="150" customWidth="1"/>
    <col min="15856" max="15856" width="41.33203125" style="150" customWidth="1"/>
    <col min="15857" max="15858" width="9" style="150" customWidth="1"/>
    <col min="15859" max="15859" width="10.5546875" style="150" customWidth="1"/>
    <col min="15860" max="15860" width="9.44140625" style="150" customWidth="1"/>
    <col min="15861" max="15861" width="9.88671875" style="150" customWidth="1"/>
    <col min="15862" max="15862" width="10.5546875" style="150" customWidth="1"/>
    <col min="15863" max="15864" width="9.44140625" style="150" customWidth="1"/>
    <col min="15865" max="15865" width="10.5546875" style="150" customWidth="1"/>
    <col min="15866" max="15867" width="9" style="150" customWidth="1"/>
    <col min="15868" max="15868" width="10.5546875" style="150" customWidth="1"/>
    <col min="15869" max="15870" width="9.44140625" style="150" customWidth="1"/>
    <col min="15871" max="15871" width="10.5546875" style="150" customWidth="1"/>
    <col min="15872" max="15872" width="9.44140625" style="150" customWidth="1"/>
    <col min="15873" max="15873" width="9.88671875" style="150" customWidth="1"/>
    <col min="15874" max="15874" width="10.5546875" style="150" customWidth="1"/>
    <col min="15875" max="15875" width="9" style="150" customWidth="1"/>
    <col min="15876" max="15876" width="9.88671875" style="150" customWidth="1"/>
    <col min="15877" max="15877" width="12" style="150" customWidth="1"/>
    <col min="15878" max="16108" width="10.88671875" style="150"/>
    <col min="16109" max="16109" width="0.33203125" style="150" customWidth="1"/>
    <col min="16110" max="16110" width="19" style="150" customWidth="1"/>
    <col min="16111" max="16111" width="7.109375" style="150" customWidth="1"/>
    <col min="16112" max="16112" width="41.33203125" style="150" customWidth="1"/>
    <col min="16113" max="16114" width="9" style="150" customWidth="1"/>
    <col min="16115" max="16115" width="10.5546875" style="150" customWidth="1"/>
    <col min="16116" max="16116" width="9.44140625" style="150" customWidth="1"/>
    <col min="16117" max="16117" width="9.88671875" style="150" customWidth="1"/>
    <col min="16118" max="16118" width="10.5546875" style="150" customWidth="1"/>
    <col min="16119" max="16120" width="9.44140625" style="150" customWidth="1"/>
    <col min="16121" max="16121" width="10.5546875" style="150" customWidth="1"/>
    <col min="16122" max="16123" width="9" style="150" customWidth="1"/>
    <col min="16124" max="16124" width="10.5546875" style="150" customWidth="1"/>
    <col min="16125" max="16126" width="9.44140625" style="150" customWidth="1"/>
    <col min="16127" max="16127" width="10.5546875" style="150" customWidth="1"/>
    <col min="16128" max="16128" width="9.44140625" style="150" customWidth="1"/>
    <col min="16129" max="16129" width="9.88671875" style="150" customWidth="1"/>
    <col min="16130" max="16130" width="10.5546875" style="150" customWidth="1"/>
    <col min="16131" max="16131" width="9" style="150" customWidth="1"/>
    <col min="16132" max="16132" width="9.88671875" style="150" customWidth="1"/>
    <col min="16133" max="16133" width="12" style="150" customWidth="1"/>
    <col min="16134" max="16384" width="10.88671875" style="150"/>
  </cols>
  <sheetData>
    <row r="1" spans="1:32">
      <c r="A1" s="167" t="s">
        <v>1189</v>
      </c>
      <c r="B1" s="128"/>
    </row>
    <row r="2" spans="1:32" ht="18" customHeight="1">
      <c r="A2" s="395" t="s">
        <v>1534</v>
      </c>
      <c r="B2" s="32"/>
    </row>
    <row r="3" spans="1:32" ht="14.4">
      <c r="A3" s="2245" t="s">
        <v>12</v>
      </c>
      <c r="B3" s="2245" t="s">
        <v>676</v>
      </c>
      <c r="C3" s="2219">
        <v>2011</v>
      </c>
      <c r="D3" s="2219"/>
      <c r="E3" s="2219"/>
      <c r="F3" s="2219">
        <v>2012</v>
      </c>
      <c r="G3" s="2219"/>
      <c r="H3" s="2219"/>
      <c r="I3" s="2219">
        <v>2013</v>
      </c>
      <c r="J3" s="2219"/>
      <c r="K3" s="2219"/>
      <c r="L3" s="2219">
        <v>2014</v>
      </c>
      <c r="M3" s="2219"/>
      <c r="N3" s="2219"/>
      <c r="O3" s="2219">
        <v>2015</v>
      </c>
      <c r="P3" s="2219"/>
      <c r="Q3" s="2219"/>
      <c r="R3" s="2219">
        <v>2016</v>
      </c>
      <c r="S3" s="2219"/>
      <c r="T3" s="2219"/>
      <c r="U3" s="2219">
        <v>2017</v>
      </c>
      <c r="V3" s="2219"/>
      <c r="W3" s="2219"/>
      <c r="X3" s="2219">
        <v>2018</v>
      </c>
      <c r="Y3" s="2219"/>
      <c r="Z3" s="2219"/>
      <c r="AA3" s="2219">
        <v>2019</v>
      </c>
      <c r="AB3" s="2219"/>
      <c r="AC3" s="2219"/>
      <c r="AD3" s="2219">
        <v>2020</v>
      </c>
      <c r="AE3" s="2219"/>
      <c r="AF3" s="2219"/>
    </row>
    <row r="4" spans="1:32" s="153" customFormat="1" ht="23.25" customHeight="1">
      <c r="A4" s="2245"/>
      <c r="B4" s="2245"/>
      <c r="C4" s="595" t="s">
        <v>29</v>
      </c>
      <c r="D4" s="595" t="s">
        <v>30</v>
      </c>
      <c r="E4" s="595" t="s">
        <v>8</v>
      </c>
      <c r="F4" s="595" t="s">
        <v>29</v>
      </c>
      <c r="G4" s="595" t="s">
        <v>30</v>
      </c>
      <c r="H4" s="595" t="s">
        <v>8</v>
      </c>
      <c r="I4" s="595" t="s">
        <v>29</v>
      </c>
      <c r="J4" s="595" t="s">
        <v>30</v>
      </c>
      <c r="K4" s="595" t="s">
        <v>8</v>
      </c>
      <c r="L4" s="595" t="s">
        <v>29</v>
      </c>
      <c r="M4" s="595" t="s">
        <v>30</v>
      </c>
      <c r="N4" s="595" t="s">
        <v>8</v>
      </c>
      <c r="O4" s="595" t="s">
        <v>29</v>
      </c>
      <c r="P4" s="595" t="s">
        <v>30</v>
      </c>
      <c r="Q4" s="595" t="s">
        <v>8</v>
      </c>
      <c r="R4" s="595" t="s">
        <v>29</v>
      </c>
      <c r="S4" s="595" t="s">
        <v>30</v>
      </c>
      <c r="T4" s="595" t="s">
        <v>8</v>
      </c>
      <c r="U4" s="595" t="s">
        <v>29</v>
      </c>
      <c r="V4" s="595" t="s">
        <v>30</v>
      </c>
      <c r="W4" s="595" t="s">
        <v>8</v>
      </c>
      <c r="X4" s="595" t="s">
        <v>29</v>
      </c>
      <c r="Y4" s="595" t="s">
        <v>30</v>
      </c>
      <c r="Z4" s="595" t="s">
        <v>8</v>
      </c>
      <c r="AA4" s="595" t="s">
        <v>29</v>
      </c>
      <c r="AB4" s="595" t="s">
        <v>30</v>
      </c>
      <c r="AC4" s="595" t="s">
        <v>8</v>
      </c>
      <c r="AD4" s="595" t="s">
        <v>29</v>
      </c>
      <c r="AE4" s="595" t="s">
        <v>30</v>
      </c>
      <c r="AF4" s="595" t="s">
        <v>8</v>
      </c>
    </row>
    <row r="5" spans="1:32" s="152" customFormat="1" ht="15" customHeight="1">
      <c r="A5" s="2229" t="s">
        <v>1220</v>
      </c>
      <c r="B5" s="582" t="s">
        <v>19</v>
      </c>
      <c r="C5" s="306">
        <v>26</v>
      </c>
      <c r="D5" s="306">
        <v>33</v>
      </c>
      <c r="E5" s="568">
        <f>SUM(C5:D5)</f>
        <v>59</v>
      </c>
      <c r="F5" s="306"/>
      <c r="G5" s="306">
        <v>30</v>
      </c>
      <c r="H5" s="568">
        <f>SUM(F5:G5)</f>
        <v>30</v>
      </c>
      <c r="I5" s="306">
        <v>26</v>
      </c>
      <c r="J5" s="306">
        <v>26</v>
      </c>
      <c r="K5" s="568">
        <f>SUM(I5:J5)</f>
        <v>52</v>
      </c>
      <c r="L5" s="306">
        <v>21</v>
      </c>
      <c r="M5" s="306">
        <v>28</v>
      </c>
      <c r="N5" s="568">
        <f>SUM(L5:M5)</f>
        <v>49</v>
      </c>
      <c r="O5" s="306">
        <v>22</v>
      </c>
      <c r="P5" s="306">
        <v>46</v>
      </c>
      <c r="Q5" s="568">
        <f>SUM(O5:P5)</f>
        <v>68</v>
      </c>
      <c r="R5" s="306">
        <v>18</v>
      </c>
      <c r="S5" s="307">
        <v>34</v>
      </c>
      <c r="T5" s="568">
        <f>SUM(R5:S5)</f>
        <v>52</v>
      </c>
      <c r="U5" s="306">
        <v>21</v>
      </c>
      <c r="V5" s="307">
        <v>31</v>
      </c>
      <c r="W5" s="568">
        <f>SUM(U5:V5)</f>
        <v>52</v>
      </c>
      <c r="X5" s="306"/>
      <c r="Y5" s="307">
        <v>37</v>
      </c>
      <c r="Z5" s="882">
        <f>SUM(X5:Y5)</f>
        <v>37</v>
      </c>
      <c r="AA5" s="306"/>
      <c r="AB5" s="307">
        <v>43</v>
      </c>
      <c r="AC5" s="302">
        <f>SUM(AA5:AB5)</f>
        <v>43</v>
      </c>
      <c r="AD5" s="306"/>
      <c r="AE5" s="307">
        <v>33</v>
      </c>
      <c r="AF5" s="554">
        <f>SUM(AD5:AE5)</f>
        <v>33</v>
      </c>
    </row>
    <row r="6" spans="1:32" s="152" customFormat="1" ht="28.8">
      <c r="A6" s="2230"/>
      <c r="B6" s="582" t="str">
        <f>'% de Admisión'!B6</f>
        <v>Ingeniería en Computación y Telecomunicaciones</v>
      </c>
      <c r="C6" s="306"/>
      <c r="D6" s="306"/>
      <c r="E6" s="568"/>
      <c r="F6" s="306"/>
      <c r="G6" s="306"/>
      <c r="H6" s="568"/>
      <c r="I6" s="306"/>
      <c r="J6" s="306"/>
      <c r="K6" s="568"/>
      <c r="L6" s="306"/>
      <c r="M6" s="306"/>
      <c r="N6" s="568"/>
      <c r="O6" s="306"/>
      <c r="P6" s="306"/>
      <c r="Q6" s="568"/>
      <c r="R6" s="306"/>
      <c r="S6" s="307"/>
      <c r="T6" s="568">
        <f t="shared" ref="T6:T12" si="0">SUM(R6:S6)</f>
        <v>0</v>
      </c>
      <c r="U6" s="306">
        <v>32</v>
      </c>
      <c r="V6" s="307">
        <v>27</v>
      </c>
      <c r="W6" s="568">
        <f t="shared" ref="W6:W12" si="1">SUM(U6:V6)</f>
        <v>59</v>
      </c>
      <c r="X6" s="306"/>
      <c r="Y6" s="307">
        <v>42</v>
      </c>
      <c r="Z6" s="882">
        <f t="shared" ref="Z6:Z12" si="2">SUM(X6:Y6)</f>
        <v>42</v>
      </c>
      <c r="AA6" s="306"/>
      <c r="AB6" s="307">
        <v>52</v>
      </c>
      <c r="AC6" s="302">
        <f t="shared" ref="AC6:AC12" si="3">SUM(AA6:AB6)</f>
        <v>52</v>
      </c>
      <c r="AD6" s="306"/>
      <c r="AE6" s="307">
        <v>46</v>
      </c>
      <c r="AF6" s="554">
        <f t="shared" ref="AF6:AF12" si="4">SUM(AD6:AE6)</f>
        <v>46</v>
      </c>
    </row>
    <row r="7" spans="1:32" s="152" customFormat="1" ht="28.8">
      <c r="A7" s="2231"/>
      <c r="B7" s="582" t="str">
        <f>'% de Admisión'!B7</f>
        <v>Ingeniería en Sistemas Mecatrónicos Industriales</v>
      </c>
      <c r="C7" s="306"/>
      <c r="D7" s="306"/>
      <c r="E7" s="568"/>
      <c r="F7" s="306"/>
      <c r="G7" s="306"/>
      <c r="H7" s="568"/>
      <c r="I7" s="306"/>
      <c r="J7" s="306"/>
      <c r="K7" s="568"/>
      <c r="L7" s="306"/>
      <c r="M7" s="306"/>
      <c r="N7" s="568"/>
      <c r="O7" s="306"/>
      <c r="P7" s="306"/>
      <c r="Q7" s="568"/>
      <c r="R7" s="306"/>
      <c r="S7" s="307"/>
      <c r="T7" s="568"/>
      <c r="U7" s="306"/>
      <c r="V7" s="307"/>
      <c r="W7" s="568"/>
      <c r="X7" s="306"/>
      <c r="Y7" s="307">
        <v>28</v>
      </c>
      <c r="Z7" s="882">
        <f t="shared" si="2"/>
        <v>28</v>
      </c>
      <c r="AA7" s="306"/>
      <c r="AB7" s="307">
        <v>51</v>
      </c>
      <c r="AC7" s="302">
        <f t="shared" si="3"/>
        <v>51</v>
      </c>
      <c r="AD7" s="306"/>
      <c r="AE7" s="307">
        <v>51</v>
      </c>
      <c r="AF7" s="554">
        <f t="shared" si="4"/>
        <v>51</v>
      </c>
    </row>
    <row r="8" spans="1:32" s="152" customFormat="1" ht="14.25" customHeight="1">
      <c r="A8" s="2235" t="s">
        <v>1221</v>
      </c>
      <c r="B8" s="583" t="s">
        <v>21</v>
      </c>
      <c r="C8" s="306">
        <v>30</v>
      </c>
      <c r="D8" s="306">
        <v>26</v>
      </c>
      <c r="E8" s="568">
        <f t="shared" ref="E8:E12" si="5">SUM(C8:D8)</f>
        <v>56</v>
      </c>
      <c r="F8" s="306"/>
      <c r="G8" s="306">
        <v>26</v>
      </c>
      <c r="H8" s="568">
        <f t="shared" ref="H8:H12" si="6">SUM(F8:G8)</f>
        <v>26</v>
      </c>
      <c r="I8" s="306">
        <v>19</v>
      </c>
      <c r="J8" s="306">
        <v>36</v>
      </c>
      <c r="K8" s="568">
        <f t="shared" ref="K8:K12" si="7">SUM(I8:J8)</f>
        <v>55</v>
      </c>
      <c r="L8" s="306">
        <v>30</v>
      </c>
      <c r="M8" s="306">
        <v>17</v>
      </c>
      <c r="N8" s="568">
        <f t="shared" ref="N8:N12" si="8">SUM(L8:M8)</f>
        <v>47</v>
      </c>
      <c r="O8" s="306">
        <v>37</v>
      </c>
      <c r="P8" s="306">
        <v>41</v>
      </c>
      <c r="Q8" s="568">
        <f t="shared" ref="Q8:Q12" si="9">SUM(O8:P8)</f>
        <v>78</v>
      </c>
      <c r="R8" s="306">
        <v>31</v>
      </c>
      <c r="S8" s="307">
        <v>50</v>
      </c>
      <c r="T8" s="568">
        <f t="shared" si="0"/>
        <v>81</v>
      </c>
      <c r="U8" s="306">
        <v>34</v>
      </c>
      <c r="V8" s="307">
        <v>30</v>
      </c>
      <c r="W8" s="568">
        <f t="shared" si="1"/>
        <v>64</v>
      </c>
      <c r="X8" s="306"/>
      <c r="Y8" s="307">
        <v>34</v>
      </c>
      <c r="Z8" s="882">
        <f t="shared" si="2"/>
        <v>34</v>
      </c>
      <c r="AA8" s="306"/>
      <c r="AB8" s="307">
        <v>38</v>
      </c>
      <c r="AC8" s="302">
        <f t="shared" si="3"/>
        <v>38</v>
      </c>
      <c r="AD8" s="306"/>
      <c r="AE8" s="307">
        <v>38</v>
      </c>
      <c r="AF8" s="554">
        <f t="shared" si="4"/>
        <v>38</v>
      </c>
    </row>
    <row r="9" spans="1:32" s="152" customFormat="1" ht="14.25" customHeight="1">
      <c r="A9" s="2235"/>
      <c r="B9" s="583" t="str">
        <f>Admisión!B9</f>
        <v>Psicología Biomédica</v>
      </c>
      <c r="C9" s="306"/>
      <c r="D9" s="306"/>
      <c r="E9" s="568"/>
      <c r="F9" s="306"/>
      <c r="G9" s="306"/>
      <c r="H9" s="568"/>
      <c r="I9" s="306"/>
      <c r="J9" s="306"/>
      <c r="K9" s="568"/>
      <c r="L9" s="306"/>
      <c r="M9" s="306"/>
      <c r="N9" s="568"/>
      <c r="O9" s="306"/>
      <c r="P9" s="306"/>
      <c r="Q9" s="568"/>
      <c r="R9" s="306"/>
      <c r="S9" s="307"/>
      <c r="T9" s="568">
        <f t="shared" si="0"/>
        <v>0</v>
      </c>
      <c r="U9" s="306"/>
      <c r="V9" s="307">
        <v>31</v>
      </c>
      <c r="W9" s="568">
        <f t="shared" si="1"/>
        <v>31</v>
      </c>
      <c r="X9" s="306"/>
      <c r="Y9" s="307">
        <v>40</v>
      </c>
      <c r="Z9" s="882">
        <f t="shared" si="2"/>
        <v>40</v>
      </c>
      <c r="AA9" s="306"/>
      <c r="AB9" s="307">
        <v>38</v>
      </c>
      <c r="AC9" s="302">
        <f t="shared" si="3"/>
        <v>38</v>
      </c>
      <c r="AD9" s="306"/>
      <c r="AE9" s="307">
        <v>40</v>
      </c>
      <c r="AF9" s="554">
        <f t="shared" si="4"/>
        <v>40</v>
      </c>
    </row>
    <row r="10" spans="1:32" s="152" customFormat="1" ht="28.8">
      <c r="A10" s="2235"/>
      <c r="B10" s="583" t="str">
        <f>Admisión!B10</f>
        <v>Ciencia y Tecnología de los Alimentos</v>
      </c>
      <c r="C10" s="306"/>
      <c r="D10" s="306"/>
      <c r="E10" s="568"/>
      <c r="F10" s="306"/>
      <c r="G10" s="306"/>
      <c r="H10" s="568"/>
      <c r="I10" s="306"/>
      <c r="J10" s="306"/>
      <c r="K10" s="568"/>
      <c r="L10" s="306"/>
      <c r="M10" s="306"/>
      <c r="N10" s="568"/>
      <c r="O10" s="306"/>
      <c r="P10" s="306"/>
      <c r="Q10" s="568"/>
      <c r="R10" s="306"/>
      <c r="S10" s="307"/>
      <c r="T10" s="568"/>
      <c r="U10" s="306"/>
      <c r="V10" s="307"/>
      <c r="W10" s="568"/>
      <c r="X10" s="306"/>
      <c r="Y10" s="307">
        <v>28</v>
      </c>
      <c r="Z10" s="882">
        <f t="shared" si="2"/>
        <v>28</v>
      </c>
      <c r="AA10" s="306"/>
      <c r="AB10" s="307">
        <v>39</v>
      </c>
      <c r="AC10" s="302">
        <f t="shared" si="3"/>
        <v>39</v>
      </c>
      <c r="AD10" s="306"/>
      <c r="AE10" s="307">
        <v>40</v>
      </c>
      <c r="AF10" s="554">
        <f t="shared" si="4"/>
        <v>40</v>
      </c>
    </row>
    <row r="11" spans="1:32" s="152" customFormat="1" ht="15" customHeight="1">
      <c r="A11" s="2235" t="s">
        <v>1222</v>
      </c>
      <c r="B11" s="583" t="str">
        <f>Admisión!B11</f>
        <v>Arte y Comunicación Digitales</v>
      </c>
      <c r="C11" s="557"/>
      <c r="D11" s="306"/>
      <c r="E11" s="568"/>
      <c r="F11" s="557"/>
      <c r="G11" s="306"/>
      <c r="H11" s="568"/>
      <c r="I11" s="557"/>
      <c r="J11" s="306">
        <v>18</v>
      </c>
      <c r="K11" s="568">
        <f t="shared" si="7"/>
        <v>18</v>
      </c>
      <c r="L11" s="557">
        <v>0</v>
      </c>
      <c r="M11" s="306">
        <v>18</v>
      </c>
      <c r="N11" s="568">
        <f t="shared" si="8"/>
        <v>18</v>
      </c>
      <c r="O11" s="557">
        <v>0</v>
      </c>
      <c r="P11" s="306">
        <v>18</v>
      </c>
      <c r="Q11" s="568">
        <f t="shared" si="9"/>
        <v>18</v>
      </c>
      <c r="R11" s="306">
        <v>0</v>
      </c>
      <c r="S11" s="307">
        <v>27</v>
      </c>
      <c r="T11" s="568">
        <f t="shared" si="0"/>
        <v>27</v>
      </c>
      <c r="U11" s="306"/>
      <c r="V11" s="307">
        <v>31</v>
      </c>
      <c r="W11" s="568">
        <f t="shared" si="1"/>
        <v>31</v>
      </c>
      <c r="X11" s="306"/>
      <c r="Y11" s="307">
        <v>29</v>
      </c>
      <c r="Z11" s="882">
        <f t="shared" si="2"/>
        <v>29</v>
      </c>
      <c r="AA11" s="306"/>
      <c r="AB11" s="307">
        <v>30</v>
      </c>
      <c r="AC11" s="302">
        <f t="shared" si="3"/>
        <v>30</v>
      </c>
      <c r="AD11" s="306"/>
      <c r="AE11" s="307">
        <v>31</v>
      </c>
      <c r="AF11" s="554">
        <f t="shared" si="4"/>
        <v>31</v>
      </c>
    </row>
    <row r="12" spans="1:32" s="152" customFormat="1" ht="15" customHeight="1">
      <c r="A12" s="2235"/>
      <c r="B12" s="583" t="str">
        <f>Admisión!B12</f>
        <v>Políticas Públicas</v>
      </c>
      <c r="C12" s="302">
        <v>29</v>
      </c>
      <c r="D12" s="302">
        <v>29</v>
      </c>
      <c r="E12" s="568">
        <f t="shared" si="5"/>
        <v>58</v>
      </c>
      <c r="F12" s="302"/>
      <c r="G12" s="302">
        <v>33</v>
      </c>
      <c r="H12" s="568">
        <f t="shared" si="6"/>
        <v>33</v>
      </c>
      <c r="I12" s="302">
        <v>22</v>
      </c>
      <c r="J12" s="302">
        <v>29</v>
      </c>
      <c r="K12" s="568">
        <f t="shared" si="7"/>
        <v>51</v>
      </c>
      <c r="L12" s="302">
        <v>0</v>
      </c>
      <c r="M12" s="302">
        <v>30</v>
      </c>
      <c r="N12" s="568">
        <f t="shared" si="8"/>
        <v>30</v>
      </c>
      <c r="O12" s="302">
        <v>0</v>
      </c>
      <c r="P12" s="302">
        <v>37</v>
      </c>
      <c r="Q12" s="568">
        <f t="shared" si="9"/>
        <v>37</v>
      </c>
      <c r="R12" s="306">
        <v>31</v>
      </c>
      <c r="S12" s="307">
        <v>32</v>
      </c>
      <c r="T12" s="568">
        <f t="shared" si="0"/>
        <v>63</v>
      </c>
      <c r="U12" s="306">
        <v>27</v>
      </c>
      <c r="V12" s="307">
        <v>38</v>
      </c>
      <c r="W12" s="568">
        <f t="shared" si="1"/>
        <v>65</v>
      </c>
      <c r="X12" s="306">
        <v>18</v>
      </c>
      <c r="Y12" s="307">
        <v>30</v>
      </c>
      <c r="Z12" s="882">
        <f t="shared" si="2"/>
        <v>48</v>
      </c>
      <c r="AA12" s="306">
        <v>30</v>
      </c>
      <c r="AB12" s="307">
        <v>30</v>
      </c>
      <c r="AC12" s="302">
        <f t="shared" si="3"/>
        <v>60</v>
      </c>
      <c r="AD12" s="306">
        <v>29</v>
      </c>
      <c r="AE12" s="307">
        <v>32</v>
      </c>
      <c r="AF12" s="554">
        <f t="shared" si="4"/>
        <v>61</v>
      </c>
    </row>
    <row r="13" spans="1:32" s="152" customFormat="1" ht="14.4">
      <c r="A13" s="2235"/>
      <c r="B13" s="583" t="str">
        <f>Admisión!B13</f>
        <v>Educación y Tecnologías Digitales</v>
      </c>
      <c r="C13" s="302"/>
      <c r="D13" s="302"/>
      <c r="E13" s="568"/>
      <c r="F13" s="302"/>
      <c r="G13" s="302"/>
      <c r="H13" s="568"/>
      <c r="I13" s="302"/>
      <c r="J13" s="302"/>
      <c r="K13" s="568"/>
      <c r="L13" s="302"/>
      <c r="M13" s="302"/>
      <c r="N13" s="568"/>
      <c r="O13" s="302"/>
      <c r="P13" s="302"/>
      <c r="Q13" s="568"/>
      <c r="R13" s="306"/>
      <c r="S13" s="307"/>
      <c r="T13" s="568"/>
      <c r="U13" s="306"/>
      <c r="V13" s="307"/>
      <c r="W13" s="568"/>
      <c r="X13" s="306">
        <v>31</v>
      </c>
      <c r="Y13" s="307">
        <v>26</v>
      </c>
      <c r="Z13" s="882">
        <f>SUM(X13:Y13)</f>
        <v>57</v>
      </c>
      <c r="AA13" s="306"/>
      <c r="AB13" s="307">
        <v>30</v>
      </c>
      <c r="AC13" s="302">
        <f>SUM(AA13:AB13)</f>
        <v>30</v>
      </c>
      <c r="AD13" s="306"/>
      <c r="AE13" s="307">
        <v>42</v>
      </c>
      <c r="AF13" s="554">
        <f>SUM(AD13:AE13)</f>
        <v>42</v>
      </c>
    </row>
    <row r="14" spans="1:32" s="152" customFormat="1" ht="6.75" customHeight="1">
      <c r="A14" s="118"/>
      <c r="B14" s="159"/>
      <c r="C14" s="134"/>
      <c r="D14" s="132"/>
      <c r="E14" s="135"/>
      <c r="F14" s="134"/>
      <c r="G14" s="132"/>
      <c r="H14" s="135"/>
      <c r="I14" s="134"/>
      <c r="J14" s="132"/>
      <c r="K14" s="135"/>
      <c r="L14" s="134"/>
      <c r="M14" s="132"/>
      <c r="N14" s="594"/>
      <c r="O14" s="134"/>
      <c r="P14" s="132"/>
      <c r="Q14" s="594"/>
      <c r="R14" s="132"/>
      <c r="S14" s="160"/>
      <c r="T14" s="594"/>
      <c r="U14" s="132"/>
      <c r="V14" s="160"/>
      <c r="W14" s="135"/>
      <c r="X14" s="132"/>
      <c r="Y14" s="160"/>
      <c r="Z14" s="293"/>
      <c r="AA14" s="132"/>
      <c r="AB14" s="160"/>
      <c r="AC14" s="293"/>
      <c r="AD14" s="132"/>
      <c r="AE14" s="160"/>
      <c r="AF14" s="135"/>
    </row>
    <row r="15" spans="1:32" s="152" customFormat="1" ht="15" customHeight="1">
      <c r="B15" s="585" t="s">
        <v>1220</v>
      </c>
      <c r="C15" s="306">
        <f>C5</f>
        <v>26</v>
      </c>
      <c r="D15" s="306">
        <f t="shared" ref="D15:S15" si="10">D5</f>
        <v>33</v>
      </c>
      <c r="E15" s="568">
        <f>SUM(C15:D15)</f>
        <v>59</v>
      </c>
      <c r="F15" s="306"/>
      <c r="G15" s="306">
        <f t="shared" si="10"/>
        <v>30</v>
      </c>
      <c r="H15" s="568">
        <f>SUM(F15:G15)</f>
        <v>30</v>
      </c>
      <c r="I15" s="306">
        <f t="shared" si="10"/>
        <v>26</v>
      </c>
      <c r="J15" s="306">
        <f t="shared" si="10"/>
        <v>26</v>
      </c>
      <c r="K15" s="568">
        <f>SUM(I15:J15)</f>
        <v>52</v>
      </c>
      <c r="L15" s="306">
        <f t="shared" si="10"/>
        <v>21</v>
      </c>
      <c r="M15" s="306">
        <f>M5</f>
        <v>28</v>
      </c>
      <c r="N15" s="568">
        <f>SUM(L15:M15)</f>
        <v>49</v>
      </c>
      <c r="O15" s="306">
        <f t="shared" si="10"/>
        <v>22</v>
      </c>
      <c r="P15" s="306">
        <f t="shared" si="10"/>
        <v>46</v>
      </c>
      <c r="Q15" s="568">
        <f>SUM(O15:P15)</f>
        <v>68</v>
      </c>
      <c r="R15" s="306">
        <f t="shared" si="10"/>
        <v>18</v>
      </c>
      <c r="S15" s="307">
        <f t="shared" si="10"/>
        <v>34</v>
      </c>
      <c r="T15" s="568">
        <f>SUM(R15:S15)</f>
        <v>52</v>
      </c>
      <c r="U15" s="306">
        <f>SUM(U5:U6)</f>
        <v>53</v>
      </c>
      <c r="V15" s="306">
        <f>SUM(V5:V6)</f>
        <v>58</v>
      </c>
      <c r="W15" s="568">
        <f>SUM(U15:V15)</f>
        <v>111</v>
      </c>
      <c r="X15" s="306">
        <f>SUM(X5:X7)</f>
        <v>0</v>
      </c>
      <c r="Y15" s="306">
        <f>SUM(Y5:Y7)</f>
        <v>107</v>
      </c>
      <c r="Z15" s="882">
        <f>SUM(X15:Y15)</f>
        <v>107</v>
      </c>
      <c r="AA15" s="306">
        <f>SUM(AA5:AA7)</f>
        <v>0</v>
      </c>
      <c r="AB15" s="306">
        <f>SUM(AB5:AB7)</f>
        <v>146</v>
      </c>
      <c r="AC15" s="302">
        <f>SUM(AA15:AB15)</f>
        <v>146</v>
      </c>
      <c r="AD15" s="306">
        <f>SUM(AD5:AD7)</f>
        <v>0</v>
      </c>
      <c r="AE15" s="306">
        <f>SUM(AE5:AE7)</f>
        <v>130</v>
      </c>
      <c r="AF15" s="554">
        <f>SUM(AD15:AE15)</f>
        <v>130</v>
      </c>
    </row>
    <row r="16" spans="1:32" s="152" customFormat="1" ht="14.25" customHeight="1">
      <c r="B16" s="585" t="s">
        <v>1221</v>
      </c>
      <c r="C16" s="306">
        <f>C8</f>
        <v>30</v>
      </c>
      <c r="D16" s="306">
        <f t="shared" ref="D16:S16" si="11">D8</f>
        <v>26</v>
      </c>
      <c r="E16" s="568">
        <f t="shared" ref="E16:E17" si="12">SUM(C16:D16)</f>
        <v>56</v>
      </c>
      <c r="F16" s="306"/>
      <c r="G16" s="306">
        <f t="shared" si="11"/>
        <v>26</v>
      </c>
      <c r="H16" s="568">
        <f t="shared" ref="H16:H17" si="13">SUM(F16:G16)</f>
        <v>26</v>
      </c>
      <c r="I16" s="306">
        <f t="shared" si="11"/>
        <v>19</v>
      </c>
      <c r="J16" s="306">
        <f t="shared" si="11"/>
        <v>36</v>
      </c>
      <c r="K16" s="568">
        <f t="shared" ref="K16:K17" si="14">SUM(I16:J16)</f>
        <v>55</v>
      </c>
      <c r="L16" s="306">
        <f>L8</f>
        <v>30</v>
      </c>
      <c r="M16" s="306">
        <f t="shared" si="11"/>
        <v>17</v>
      </c>
      <c r="N16" s="568">
        <f t="shared" ref="N16:N17" si="15">SUM(L16:M16)</f>
        <v>47</v>
      </c>
      <c r="O16" s="306">
        <f t="shared" si="11"/>
        <v>37</v>
      </c>
      <c r="P16" s="306">
        <f t="shared" si="11"/>
        <v>41</v>
      </c>
      <c r="Q16" s="568">
        <f t="shared" ref="Q16:Q17" si="16">SUM(O16:P16)</f>
        <v>78</v>
      </c>
      <c r="R16" s="306">
        <f t="shared" si="11"/>
        <v>31</v>
      </c>
      <c r="S16" s="307">
        <f t="shared" si="11"/>
        <v>50</v>
      </c>
      <c r="T16" s="568">
        <f t="shared" ref="T16:T17" si="17">SUM(R16:S16)</f>
        <v>81</v>
      </c>
      <c r="U16" s="306">
        <f>SUM(U8:U9)</f>
        <v>34</v>
      </c>
      <c r="V16" s="306">
        <f>SUM(V8:V9)</f>
        <v>61</v>
      </c>
      <c r="W16" s="568">
        <f>SUM(U16:V16)</f>
        <v>95</v>
      </c>
      <c r="X16" s="306">
        <f>SUM(X8:X10)</f>
        <v>0</v>
      </c>
      <c r="Y16" s="306">
        <f>SUM(Y8:Y10)</f>
        <v>102</v>
      </c>
      <c r="Z16" s="882">
        <f>SUM(X16:Y16)</f>
        <v>102</v>
      </c>
      <c r="AA16" s="306">
        <f>SUM(AA8:AA10)</f>
        <v>0</v>
      </c>
      <c r="AB16" s="306">
        <f>SUM(AB8:AB10)</f>
        <v>115</v>
      </c>
      <c r="AC16" s="302">
        <f>SUM(AA16:AB16)</f>
        <v>115</v>
      </c>
      <c r="AD16" s="306">
        <f>SUM(AD8:AD10)</f>
        <v>0</v>
      </c>
      <c r="AE16" s="306">
        <f>SUM(AE8:AE10)</f>
        <v>118</v>
      </c>
      <c r="AF16" s="554">
        <f>SUM(AD16:AE16)</f>
        <v>118</v>
      </c>
    </row>
    <row r="17" spans="1:32" s="152" customFormat="1" ht="15" customHeight="1">
      <c r="B17" s="585" t="s">
        <v>1222</v>
      </c>
      <c r="C17" s="302">
        <f>C12+C11</f>
        <v>29</v>
      </c>
      <c r="D17" s="302">
        <f t="shared" ref="D17:S17" si="18">D12+D11</f>
        <v>29</v>
      </c>
      <c r="E17" s="568">
        <f t="shared" si="12"/>
        <v>58</v>
      </c>
      <c r="F17" s="302"/>
      <c r="G17" s="302">
        <f t="shared" si="18"/>
        <v>33</v>
      </c>
      <c r="H17" s="568">
        <f t="shared" si="13"/>
        <v>33</v>
      </c>
      <c r="I17" s="302">
        <f t="shared" si="18"/>
        <v>22</v>
      </c>
      <c r="J17" s="302">
        <f t="shared" si="18"/>
        <v>47</v>
      </c>
      <c r="K17" s="568">
        <f t="shared" si="14"/>
        <v>69</v>
      </c>
      <c r="L17" s="302">
        <f t="shared" si="18"/>
        <v>0</v>
      </c>
      <c r="M17" s="302">
        <f t="shared" si="18"/>
        <v>48</v>
      </c>
      <c r="N17" s="568">
        <f t="shared" si="15"/>
        <v>48</v>
      </c>
      <c r="O17" s="302">
        <f t="shared" si="18"/>
        <v>0</v>
      </c>
      <c r="P17" s="302">
        <f>P12+P11</f>
        <v>55</v>
      </c>
      <c r="Q17" s="568">
        <f t="shared" si="16"/>
        <v>55</v>
      </c>
      <c r="R17" s="306">
        <f t="shared" si="18"/>
        <v>31</v>
      </c>
      <c r="S17" s="307">
        <f t="shared" si="18"/>
        <v>59</v>
      </c>
      <c r="T17" s="568">
        <f t="shared" si="17"/>
        <v>90</v>
      </c>
      <c r="U17" s="306">
        <f>SUM(U11:U12)</f>
        <v>27</v>
      </c>
      <c r="V17" s="306">
        <f>SUM(V11:V12)</f>
        <v>69</v>
      </c>
      <c r="W17" s="568">
        <f>SUM(U17:V17)</f>
        <v>96</v>
      </c>
      <c r="X17" s="306">
        <f>SUM(X11:X13)</f>
        <v>49</v>
      </c>
      <c r="Y17" s="306">
        <f>SUM(Y11:Y13)</f>
        <v>85</v>
      </c>
      <c r="Z17" s="882">
        <f>SUM(X17:Y17)</f>
        <v>134</v>
      </c>
      <c r="AA17" s="306">
        <f>SUM(AA11:AA13)</f>
        <v>30</v>
      </c>
      <c r="AB17" s="306">
        <f>SUM(AB11:AB13)</f>
        <v>90</v>
      </c>
      <c r="AC17" s="302">
        <f>SUM(AA17:AB17)</f>
        <v>120</v>
      </c>
      <c r="AD17" s="306">
        <f>SUM(AD11:AD13)</f>
        <v>29</v>
      </c>
      <c r="AE17" s="306">
        <f>SUM(AE11:AE13)</f>
        <v>105</v>
      </c>
      <c r="AF17" s="554">
        <f>SUM(AD17:AE17)</f>
        <v>134</v>
      </c>
    </row>
    <row r="18" spans="1:32" s="152" customFormat="1" ht="6.75" customHeight="1">
      <c r="A18" s="133"/>
      <c r="B18" s="159"/>
      <c r="C18" s="134"/>
      <c r="D18" s="132"/>
      <c r="E18" s="135"/>
      <c r="F18" s="134"/>
      <c r="G18" s="132"/>
      <c r="H18" s="135"/>
      <c r="I18" s="134"/>
      <c r="J18" s="132"/>
      <c r="K18" s="135"/>
      <c r="L18" s="134"/>
      <c r="M18" s="132"/>
      <c r="N18" s="135"/>
      <c r="O18" s="134"/>
      <c r="P18" s="132"/>
      <c r="Q18" s="135"/>
      <c r="R18" s="132"/>
      <c r="S18" s="160"/>
      <c r="T18" s="135"/>
    </row>
    <row r="19" spans="1:32" s="152" customFormat="1" ht="14.4">
      <c r="A19" s="158"/>
      <c r="B19" s="560" t="s">
        <v>366</v>
      </c>
      <c r="C19" s="561">
        <f>SUM(C15:C17)</f>
        <v>85</v>
      </c>
      <c r="D19" s="561">
        <f>SUM(D15:D17)</f>
        <v>88</v>
      </c>
      <c r="E19" s="319">
        <f>SUM(C19:D19)</f>
        <v>173</v>
      </c>
      <c r="F19" s="561">
        <v>0</v>
      </c>
      <c r="G19" s="561">
        <f t="shared" ref="G19:Y19" si="19">SUM(G15:G17)</f>
        <v>89</v>
      </c>
      <c r="H19" s="319">
        <f t="shared" si="19"/>
        <v>89</v>
      </c>
      <c r="I19" s="561">
        <f t="shared" si="19"/>
        <v>67</v>
      </c>
      <c r="J19" s="561">
        <f t="shared" si="19"/>
        <v>109</v>
      </c>
      <c r="K19" s="319">
        <f t="shared" si="19"/>
        <v>176</v>
      </c>
      <c r="L19" s="561">
        <f t="shared" si="19"/>
        <v>51</v>
      </c>
      <c r="M19" s="561">
        <f t="shared" si="19"/>
        <v>93</v>
      </c>
      <c r="N19" s="319">
        <f t="shared" si="19"/>
        <v>144</v>
      </c>
      <c r="O19" s="561">
        <f t="shared" si="19"/>
        <v>59</v>
      </c>
      <c r="P19" s="561">
        <f>SUM(P15:P17)</f>
        <v>142</v>
      </c>
      <c r="Q19" s="319">
        <f>SUM(Q15:Q17)</f>
        <v>201</v>
      </c>
      <c r="R19" s="562">
        <f t="shared" si="19"/>
        <v>80</v>
      </c>
      <c r="S19" s="563">
        <f t="shared" si="19"/>
        <v>143</v>
      </c>
      <c r="T19" s="883">
        <f t="shared" si="19"/>
        <v>223</v>
      </c>
      <c r="U19" s="562">
        <f t="shared" si="19"/>
        <v>114</v>
      </c>
      <c r="V19" s="562">
        <f t="shared" si="19"/>
        <v>188</v>
      </c>
      <c r="W19" s="883">
        <f t="shared" si="19"/>
        <v>302</v>
      </c>
      <c r="X19" s="562">
        <f t="shared" si="19"/>
        <v>49</v>
      </c>
      <c r="Y19" s="562">
        <f t="shared" si="19"/>
        <v>294</v>
      </c>
      <c r="Z19" s="883">
        <f t="shared" ref="Z19" si="20">X19+Y19</f>
        <v>343</v>
      </c>
      <c r="AA19" s="562">
        <f t="shared" ref="AA19:AB19" si="21">SUM(AA15:AA17)</f>
        <v>30</v>
      </c>
      <c r="AB19" s="562">
        <f t="shared" si="21"/>
        <v>351</v>
      </c>
      <c r="AC19" s="562">
        <f t="shared" ref="AC19" si="22">AA19+AB19</f>
        <v>381</v>
      </c>
      <c r="AD19" s="562">
        <f t="shared" ref="AD19:AE19" si="23">SUM(AD15:AD17)</f>
        <v>29</v>
      </c>
      <c r="AE19" s="562">
        <f t="shared" si="23"/>
        <v>353</v>
      </c>
      <c r="AF19" s="597">
        <f t="shared" ref="AF19" si="24">AD19+AE19</f>
        <v>382</v>
      </c>
    </row>
    <row r="20" spans="1:32" ht="14.4">
      <c r="A20" s="150" t="s">
        <v>5413</v>
      </c>
      <c r="B20" s="13"/>
      <c r="C20" s="291"/>
      <c r="D20" s="291"/>
      <c r="E20" s="291"/>
      <c r="F20" s="291"/>
      <c r="G20" s="291"/>
      <c r="H20" s="291"/>
      <c r="I20" s="13"/>
      <c r="J20" s="13"/>
      <c r="K20" s="13"/>
      <c r="L20" s="13"/>
      <c r="M20" s="13"/>
      <c r="N20" s="13"/>
      <c r="O20" s="13"/>
      <c r="P20" s="13"/>
      <c r="Q20" s="13"/>
      <c r="R20" s="150"/>
      <c r="S20" s="150"/>
      <c r="T20" s="150"/>
    </row>
    <row r="21" spans="1:32" ht="14.4">
      <c r="A21" s="150" t="s">
        <v>2027</v>
      </c>
      <c r="B21" s="13"/>
      <c r="C21" s="291"/>
      <c r="D21" s="291"/>
      <c r="E21" s="291"/>
      <c r="F21" s="291"/>
      <c r="G21" s="291"/>
      <c r="H21" s="291"/>
      <c r="I21" s="13"/>
      <c r="J21" s="13"/>
      <c r="K21" s="13"/>
      <c r="L21" s="13"/>
      <c r="M21" s="13"/>
      <c r="N21" s="13"/>
      <c r="O21" s="13"/>
      <c r="P21" s="13"/>
      <c r="Q21" s="13"/>
      <c r="R21" s="150"/>
      <c r="S21" s="150"/>
      <c r="T21" s="150"/>
    </row>
    <row r="22" spans="1:32" ht="14.4">
      <c r="B22" s="292"/>
      <c r="C22" s="2258" t="s">
        <v>918</v>
      </c>
      <c r="D22" s="2258"/>
      <c r="E22" s="2258"/>
      <c r="F22" s="2258"/>
      <c r="G22" s="2258"/>
      <c r="H22" s="2258"/>
      <c r="I22" s="2258"/>
      <c r="J22" s="2258"/>
      <c r="K22" s="2258"/>
      <c r="L22" s="2258"/>
      <c r="M22" s="2258"/>
      <c r="N22" s="2258"/>
      <c r="O22" s="2258" t="s">
        <v>919</v>
      </c>
      <c r="P22" s="2258"/>
      <c r="Q22" s="2258"/>
      <c r="R22" s="2258"/>
      <c r="S22" s="2258"/>
      <c r="T22" s="2258"/>
      <c r="U22" s="2258"/>
      <c r="V22" s="2258"/>
      <c r="W22" s="2258"/>
      <c r="X22" s="2258"/>
    </row>
    <row r="23" spans="1:32" ht="31.5" customHeight="1">
      <c r="B23" s="13"/>
      <c r="C23" s="564">
        <v>2011</v>
      </c>
      <c r="D23" s="564">
        <v>2012</v>
      </c>
      <c r="E23" s="564">
        <v>2013</v>
      </c>
      <c r="F23" s="564">
        <v>2014</v>
      </c>
      <c r="G23" s="564">
        <v>2015</v>
      </c>
      <c r="H23" s="564">
        <v>2016</v>
      </c>
      <c r="I23" s="564">
        <v>2017</v>
      </c>
      <c r="J23" s="564">
        <v>2018</v>
      </c>
      <c r="K23" s="564">
        <v>2019</v>
      </c>
      <c r="L23" s="564">
        <v>2020</v>
      </c>
      <c r="M23" s="564" t="s">
        <v>4431</v>
      </c>
      <c r="N23" s="564" t="s">
        <v>4432</v>
      </c>
      <c r="O23" s="564">
        <v>2011</v>
      </c>
      <c r="P23" s="564">
        <v>2012</v>
      </c>
      <c r="Q23" s="564">
        <v>2013</v>
      </c>
      <c r="R23" s="564">
        <v>2014</v>
      </c>
      <c r="S23" s="564">
        <v>2015</v>
      </c>
      <c r="T23" s="564">
        <v>2016</v>
      </c>
      <c r="U23" s="564">
        <v>2017</v>
      </c>
      <c r="V23" s="564">
        <v>2018</v>
      </c>
      <c r="W23" s="564">
        <v>2019</v>
      </c>
      <c r="X23" s="564">
        <v>2020</v>
      </c>
    </row>
    <row r="24" spans="1:32" ht="14.4">
      <c r="B24" s="566" t="s">
        <v>697</v>
      </c>
      <c r="C24" s="303">
        <f>E5</f>
        <v>59</v>
      </c>
      <c r="D24" s="303">
        <f>H5</f>
        <v>30</v>
      </c>
      <c r="E24" s="303">
        <f>K5</f>
        <v>52</v>
      </c>
      <c r="F24" s="303">
        <f>N5</f>
        <v>49</v>
      </c>
      <c r="G24" s="304">
        <f>Q5</f>
        <v>68</v>
      </c>
      <c r="H24" s="302">
        <f>T5</f>
        <v>52</v>
      </c>
      <c r="I24" s="302">
        <f>W5</f>
        <v>52</v>
      </c>
      <c r="J24" s="302">
        <f t="shared" ref="J24:J32" si="25">Z5</f>
        <v>37</v>
      </c>
      <c r="K24" s="302">
        <f>AC5</f>
        <v>43</v>
      </c>
      <c r="L24" s="554">
        <f>AF5</f>
        <v>33</v>
      </c>
      <c r="M24" s="565">
        <f>L24/K24</f>
        <v>0.76744186046511631</v>
      </c>
      <c r="N24" s="565">
        <f>L24/J24</f>
        <v>0.89189189189189189</v>
      </c>
      <c r="O24" s="302">
        <f>C24</f>
        <v>59</v>
      </c>
      <c r="P24" s="302">
        <f t="shared" ref="P24:X24" si="26">O24+D24</f>
        <v>89</v>
      </c>
      <c r="Q24" s="302">
        <f t="shared" si="26"/>
        <v>141</v>
      </c>
      <c r="R24" s="302">
        <f t="shared" si="26"/>
        <v>190</v>
      </c>
      <c r="S24" s="302">
        <f t="shared" si="26"/>
        <v>258</v>
      </c>
      <c r="T24" s="302">
        <f t="shared" si="26"/>
        <v>310</v>
      </c>
      <c r="U24" s="302">
        <f t="shared" si="26"/>
        <v>362</v>
      </c>
      <c r="V24" s="302">
        <f t="shared" si="26"/>
        <v>399</v>
      </c>
      <c r="W24" s="302">
        <f t="shared" si="26"/>
        <v>442</v>
      </c>
      <c r="X24" s="554">
        <f t="shared" si="26"/>
        <v>475</v>
      </c>
    </row>
    <row r="25" spans="1:32" ht="14.4">
      <c r="B25" s="566" t="s">
        <v>1543</v>
      </c>
      <c r="C25" s="303"/>
      <c r="D25" s="303"/>
      <c r="E25" s="303"/>
      <c r="F25" s="303"/>
      <c r="G25" s="304"/>
      <c r="H25" s="302"/>
      <c r="I25" s="302">
        <f>W6</f>
        <v>59</v>
      </c>
      <c r="J25" s="302">
        <f t="shared" si="25"/>
        <v>42</v>
      </c>
      <c r="K25" s="302">
        <f t="shared" ref="K25:K32" si="27">AC6</f>
        <v>52</v>
      </c>
      <c r="L25" s="554">
        <f t="shared" ref="L25:L32" si="28">AF6</f>
        <v>46</v>
      </c>
      <c r="M25" s="565">
        <f t="shared" ref="M25:M32" si="29">L25/K25</f>
        <v>0.88461538461538458</v>
      </c>
      <c r="N25" s="565">
        <f t="shared" ref="N25:N32" si="30">L25/J25</f>
        <v>1.0952380952380953</v>
      </c>
      <c r="O25" s="302"/>
      <c r="P25" s="302"/>
      <c r="Q25" s="302"/>
      <c r="R25" s="302"/>
      <c r="S25" s="302"/>
      <c r="T25" s="302"/>
      <c r="U25" s="302">
        <f>T25+I25</f>
        <v>59</v>
      </c>
      <c r="V25" s="302">
        <f>U25+J25</f>
        <v>101</v>
      </c>
      <c r="W25" s="302">
        <f>V25+K25</f>
        <v>153</v>
      </c>
      <c r="X25" s="554">
        <f>W25+L25</f>
        <v>199</v>
      </c>
    </row>
    <row r="26" spans="1:32" ht="14.4">
      <c r="B26" s="566" t="s">
        <v>2022</v>
      </c>
      <c r="C26" s="303"/>
      <c r="D26" s="303"/>
      <c r="E26" s="303"/>
      <c r="F26" s="303"/>
      <c r="G26" s="304"/>
      <c r="H26" s="302"/>
      <c r="I26" s="302"/>
      <c r="J26" s="302">
        <f t="shared" si="25"/>
        <v>28</v>
      </c>
      <c r="K26" s="302">
        <f t="shared" si="27"/>
        <v>51</v>
      </c>
      <c r="L26" s="554">
        <f t="shared" si="28"/>
        <v>51</v>
      </c>
      <c r="M26" s="565">
        <f t="shared" si="29"/>
        <v>1</v>
      </c>
      <c r="N26" s="565">
        <f>L26/J26</f>
        <v>1.8214285714285714</v>
      </c>
      <c r="O26" s="302"/>
      <c r="P26" s="302"/>
      <c r="Q26" s="302"/>
      <c r="R26" s="302"/>
      <c r="S26" s="302"/>
      <c r="T26" s="302"/>
      <c r="U26" s="302"/>
      <c r="V26" s="302">
        <f t="shared" ref="V26:X32" si="31">U26+J26</f>
        <v>28</v>
      </c>
      <c r="W26" s="302">
        <f t="shared" si="31"/>
        <v>79</v>
      </c>
      <c r="X26" s="554">
        <f t="shared" si="31"/>
        <v>130</v>
      </c>
    </row>
    <row r="27" spans="1:32" ht="15" customHeight="1">
      <c r="B27" s="566" t="s">
        <v>699</v>
      </c>
      <c r="C27" s="303">
        <f>E8</f>
        <v>56</v>
      </c>
      <c r="D27" s="303">
        <f>H8</f>
        <v>26</v>
      </c>
      <c r="E27" s="303">
        <f>K8</f>
        <v>55</v>
      </c>
      <c r="F27" s="303">
        <f>N8</f>
        <v>47</v>
      </c>
      <c r="G27" s="304">
        <f>Q8</f>
        <v>78</v>
      </c>
      <c r="H27" s="302">
        <f>T8</f>
        <v>81</v>
      </c>
      <c r="I27" s="302">
        <f>W8</f>
        <v>64</v>
      </c>
      <c r="J27" s="302">
        <f t="shared" si="25"/>
        <v>34</v>
      </c>
      <c r="K27" s="302">
        <f t="shared" si="27"/>
        <v>38</v>
      </c>
      <c r="L27" s="554">
        <f t="shared" si="28"/>
        <v>38</v>
      </c>
      <c r="M27" s="565">
        <f>L27/K27</f>
        <v>1</v>
      </c>
      <c r="N27" s="565">
        <f t="shared" si="30"/>
        <v>1.1176470588235294</v>
      </c>
      <c r="O27" s="302">
        <f>C27</f>
        <v>56</v>
      </c>
      <c r="P27" s="302">
        <f t="shared" ref="P27:U27" si="32">O27+D27</f>
        <v>82</v>
      </c>
      <c r="Q27" s="302">
        <f t="shared" si="32"/>
        <v>137</v>
      </c>
      <c r="R27" s="302">
        <f t="shared" si="32"/>
        <v>184</v>
      </c>
      <c r="S27" s="302">
        <f t="shared" si="32"/>
        <v>262</v>
      </c>
      <c r="T27" s="302">
        <f t="shared" si="32"/>
        <v>343</v>
      </c>
      <c r="U27" s="302">
        <f t="shared" si="32"/>
        <v>407</v>
      </c>
      <c r="V27" s="302">
        <f t="shared" si="31"/>
        <v>441</v>
      </c>
      <c r="W27" s="302">
        <f t="shared" si="31"/>
        <v>479</v>
      </c>
      <c r="X27" s="554">
        <f t="shared" si="31"/>
        <v>517</v>
      </c>
    </row>
    <row r="28" spans="1:32" ht="15" customHeight="1">
      <c r="B28" s="566" t="s">
        <v>1544</v>
      </c>
      <c r="C28" s="303"/>
      <c r="D28" s="303"/>
      <c r="E28" s="303"/>
      <c r="F28" s="303"/>
      <c r="G28" s="304"/>
      <c r="H28" s="302"/>
      <c r="I28" s="302">
        <f>W9</f>
        <v>31</v>
      </c>
      <c r="J28" s="302">
        <f t="shared" si="25"/>
        <v>40</v>
      </c>
      <c r="K28" s="302">
        <f t="shared" si="27"/>
        <v>38</v>
      </c>
      <c r="L28" s="554">
        <f t="shared" si="28"/>
        <v>40</v>
      </c>
      <c r="M28" s="565">
        <f t="shared" si="29"/>
        <v>1.0526315789473684</v>
      </c>
      <c r="N28" s="565">
        <f t="shared" si="30"/>
        <v>1</v>
      </c>
      <c r="O28" s="302"/>
      <c r="P28" s="302"/>
      <c r="Q28" s="302"/>
      <c r="R28" s="302"/>
      <c r="S28" s="302"/>
      <c r="T28" s="302"/>
      <c r="U28" s="302">
        <f>T28+I28</f>
        <v>31</v>
      </c>
      <c r="V28" s="302">
        <f t="shared" si="31"/>
        <v>71</v>
      </c>
      <c r="W28" s="302">
        <f t="shared" si="31"/>
        <v>109</v>
      </c>
      <c r="X28" s="554">
        <f t="shared" si="31"/>
        <v>149</v>
      </c>
    </row>
    <row r="29" spans="1:32" ht="15" customHeight="1">
      <c r="B29" s="566" t="s">
        <v>2024</v>
      </c>
      <c r="C29" s="303"/>
      <c r="D29" s="303"/>
      <c r="E29" s="303"/>
      <c r="F29" s="303"/>
      <c r="G29" s="304"/>
      <c r="H29" s="302"/>
      <c r="I29" s="302"/>
      <c r="J29" s="302">
        <f t="shared" si="25"/>
        <v>28</v>
      </c>
      <c r="K29" s="302">
        <f t="shared" si="27"/>
        <v>39</v>
      </c>
      <c r="L29" s="554">
        <f t="shared" si="28"/>
        <v>40</v>
      </c>
      <c r="M29" s="565">
        <f t="shared" si="29"/>
        <v>1.0256410256410255</v>
      </c>
      <c r="N29" s="565">
        <f t="shared" si="30"/>
        <v>1.4285714285714286</v>
      </c>
      <c r="O29" s="302"/>
      <c r="P29" s="302"/>
      <c r="Q29" s="302"/>
      <c r="R29" s="302"/>
      <c r="S29" s="302"/>
      <c r="T29" s="302"/>
      <c r="U29" s="302"/>
      <c r="V29" s="302">
        <f t="shared" si="31"/>
        <v>28</v>
      </c>
      <c r="W29" s="302">
        <f t="shared" si="31"/>
        <v>67</v>
      </c>
      <c r="X29" s="554">
        <f t="shared" si="31"/>
        <v>107</v>
      </c>
    </row>
    <row r="30" spans="1:32" ht="14.4">
      <c r="B30" s="566" t="s">
        <v>698</v>
      </c>
      <c r="C30" s="305"/>
      <c r="D30" s="305"/>
      <c r="E30" s="303">
        <f>K11</f>
        <v>18</v>
      </c>
      <c r="F30" s="303">
        <f>N11</f>
        <v>18</v>
      </c>
      <c r="G30" s="304">
        <f>Q11</f>
        <v>18</v>
      </c>
      <c r="H30" s="302">
        <f>T11</f>
        <v>27</v>
      </c>
      <c r="I30" s="302">
        <f>W11</f>
        <v>31</v>
      </c>
      <c r="J30" s="302">
        <f t="shared" si="25"/>
        <v>29</v>
      </c>
      <c r="K30" s="302">
        <f t="shared" si="27"/>
        <v>30</v>
      </c>
      <c r="L30" s="554">
        <f t="shared" si="28"/>
        <v>31</v>
      </c>
      <c r="M30" s="565">
        <f t="shared" si="29"/>
        <v>1.0333333333333334</v>
      </c>
      <c r="N30" s="565">
        <f t="shared" si="30"/>
        <v>1.0689655172413792</v>
      </c>
      <c r="O30" s="302">
        <f>C30</f>
        <v>0</v>
      </c>
      <c r="P30" s="302">
        <f t="shared" ref="P30:U31" si="33">O30+D30</f>
        <v>0</v>
      </c>
      <c r="Q30" s="302">
        <f t="shared" si="33"/>
        <v>18</v>
      </c>
      <c r="R30" s="302">
        <f t="shared" si="33"/>
        <v>36</v>
      </c>
      <c r="S30" s="302">
        <f t="shared" si="33"/>
        <v>54</v>
      </c>
      <c r="T30" s="302">
        <f t="shared" si="33"/>
        <v>81</v>
      </c>
      <c r="U30" s="302">
        <f t="shared" si="33"/>
        <v>112</v>
      </c>
      <c r="V30" s="302">
        <f t="shared" si="31"/>
        <v>141</v>
      </c>
      <c r="W30" s="302">
        <f t="shared" si="31"/>
        <v>171</v>
      </c>
      <c r="X30" s="554">
        <f t="shared" si="31"/>
        <v>202</v>
      </c>
    </row>
    <row r="31" spans="1:32" ht="14.4">
      <c r="B31" s="566" t="s">
        <v>227</v>
      </c>
      <c r="C31" s="303">
        <f>E12</f>
        <v>58</v>
      </c>
      <c r="D31" s="303">
        <f>H12</f>
        <v>33</v>
      </c>
      <c r="E31" s="303">
        <f>K12</f>
        <v>51</v>
      </c>
      <c r="F31" s="303">
        <f>N12</f>
        <v>30</v>
      </c>
      <c r="G31" s="304">
        <f>Q12</f>
        <v>37</v>
      </c>
      <c r="H31" s="302">
        <f>T12</f>
        <v>63</v>
      </c>
      <c r="I31" s="302">
        <f>W12</f>
        <v>65</v>
      </c>
      <c r="J31" s="302">
        <f t="shared" si="25"/>
        <v>48</v>
      </c>
      <c r="K31" s="302">
        <f t="shared" si="27"/>
        <v>60</v>
      </c>
      <c r="L31" s="554">
        <f t="shared" si="28"/>
        <v>61</v>
      </c>
      <c r="M31" s="565">
        <f t="shared" si="29"/>
        <v>1.0166666666666666</v>
      </c>
      <c r="N31" s="565">
        <f t="shared" si="30"/>
        <v>1.2708333333333333</v>
      </c>
      <c r="O31" s="302">
        <f>C31</f>
        <v>58</v>
      </c>
      <c r="P31" s="302">
        <f t="shared" si="33"/>
        <v>91</v>
      </c>
      <c r="Q31" s="302">
        <f t="shared" si="33"/>
        <v>142</v>
      </c>
      <c r="R31" s="302">
        <f t="shared" si="33"/>
        <v>172</v>
      </c>
      <c r="S31" s="302">
        <f t="shared" si="33"/>
        <v>209</v>
      </c>
      <c r="T31" s="302">
        <f t="shared" si="33"/>
        <v>272</v>
      </c>
      <c r="U31" s="302">
        <f t="shared" si="33"/>
        <v>337</v>
      </c>
      <c r="V31" s="302">
        <f t="shared" si="31"/>
        <v>385</v>
      </c>
      <c r="W31" s="302">
        <f t="shared" si="31"/>
        <v>445</v>
      </c>
      <c r="X31" s="554">
        <f t="shared" si="31"/>
        <v>506</v>
      </c>
    </row>
    <row r="32" spans="1:32" ht="14.4">
      <c r="B32" s="566" t="s">
        <v>2023</v>
      </c>
      <c r="C32" s="303"/>
      <c r="D32" s="303"/>
      <c r="E32" s="303"/>
      <c r="F32" s="303"/>
      <c r="G32" s="304"/>
      <c r="H32" s="302"/>
      <c r="I32" s="302"/>
      <c r="J32" s="302">
        <f t="shared" si="25"/>
        <v>57</v>
      </c>
      <c r="K32" s="302">
        <f t="shared" si="27"/>
        <v>30</v>
      </c>
      <c r="L32" s="554">
        <f t="shared" si="28"/>
        <v>42</v>
      </c>
      <c r="M32" s="565">
        <f t="shared" si="29"/>
        <v>1.4</v>
      </c>
      <c r="N32" s="565">
        <f t="shared" si="30"/>
        <v>0.73684210526315785</v>
      </c>
      <c r="O32" s="302"/>
      <c r="P32" s="302"/>
      <c r="Q32" s="302"/>
      <c r="R32" s="302"/>
      <c r="S32" s="302"/>
      <c r="T32" s="302"/>
      <c r="U32" s="302"/>
      <c r="V32" s="302">
        <f t="shared" si="31"/>
        <v>57</v>
      </c>
      <c r="W32" s="302">
        <f t="shared" si="31"/>
        <v>87</v>
      </c>
      <c r="X32" s="554">
        <f t="shared" si="31"/>
        <v>129</v>
      </c>
    </row>
    <row r="33" spans="1:32" ht="14.4">
      <c r="A33" s="111"/>
      <c r="B33" s="290"/>
      <c r="C33" s="293"/>
      <c r="D33" s="293"/>
      <c r="E33" s="293"/>
      <c r="F33" s="293"/>
      <c r="G33" s="293"/>
      <c r="H33" s="135"/>
      <c r="I33" s="294"/>
      <c r="J33" s="296"/>
      <c r="K33" s="296"/>
      <c r="L33" s="294"/>
      <c r="M33" s="135"/>
      <c r="N33" s="135"/>
      <c r="O33" s="135"/>
      <c r="P33" s="135"/>
      <c r="Q33" s="135"/>
      <c r="R33" s="135"/>
      <c r="S33" s="13"/>
      <c r="T33" s="150"/>
      <c r="V33" s="862"/>
      <c r="W33" s="862"/>
    </row>
    <row r="34" spans="1:32" ht="15" customHeight="1">
      <c r="B34" s="566" t="s">
        <v>1220</v>
      </c>
      <c r="C34" s="303">
        <f t="shared" ref="C34:H34" si="34">C24</f>
        <v>59</v>
      </c>
      <c r="D34" s="303">
        <f t="shared" si="34"/>
        <v>30</v>
      </c>
      <c r="E34" s="303">
        <f t="shared" si="34"/>
        <v>52</v>
      </c>
      <c r="F34" s="303">
        <f t="shared" si="34"/>
        <v>49</v>
      </c>
      <c r="G34" s="304">
        <f>G24</f>
        <v>68</v>
      </c>
      <c r="H34" s="302">
        <f t="shared" si="34"/>
        <v>52</v>
      </c>
      <c r="I34" s="302">
        <f>SUM(I24:I25)</f>
        <v>111</v>
      </c>
      <c r="J34" s="861">
        <f>SUM(J24:J26)</f>
        <v>107</v>
      </c>
      <c r="K34" s="861">
        <f>SUM(K24:K26)</f>
        <v>146</v>
      </c>
      <c r="L34" s="596">
        <f>AF15</f>
        <v>130</v>
      </c>
      <c r="M34" s="565">
        <f>L34/K34</f>
        <v>0.8904109589041096</v>
      </c>
      <c r="N34" s="565">
        <f>L34/J34</f>
        <v>1.2149532710280373</v>
      </c>
      <c r="O34" s="302">
        <f>C34</f>
        <v>59</v>
      </c>
      <c r="P34" s="302">
        <f t="shared" ref="P34:X37" si="35">O34+D34</f>
        <v>89</v>
      </c>
      <c r="Q34" s="302">
        <f t="shared" si="35"/>
        <v>141</v>
      </c>
      <c r="R34" s="302">
        <f t="shared" si="35"/>
        <v>190</v>
      </c>
      <c r="S34" s="302">
        <f t="shared" si="35"/>
        <v>258</v>
      </c>
      <c r="T34" s="302">
        <f t="shared" si="35"/>
        <v>310</v>
      </c>
      <c r="U34" s="302">
        <f t="shared" si="35"/>
        <v>421</v>
      </c>
      <c r="V34" s="302">
        <f t="shared" si="35"/>
        <v>528</v>
      </c>
      <c r="W34" s="302">
        <f t="shared" si="35"/>
        <v>674</v>
      </c>
      <c r="X34" s="554">
        <f t="shared" si="35"/>
        <v>804</v>
      </c>
    </row>
    <row r="35" spans="1:32" ht="14.4">
      <c r="B35" s="566" t="s">
        <v>1221</v>
      </c>
      <c r="C35" s="303">
        <f t="shared" ref="C35:H35" si="36">C27</f>
        <v>56</v>
      </c>
      <c r="D35" s="303">
        <f t="shared" si="36"/>
        <v>26</v>
      </c>
      <c r="E35" s="303">
        <f t="shared" si="36"/>
        <v>55</v>
      </c>
      <c r="F35" s="303">
        <f t="shared" si="36"/>
        <v>47</v>
      </c>
      <c r="G35" s="304">
        <f t="shared" si="36"/>
        <v>78</v>
      </c>
      <c r="H35" s="302">
        <f t="shared" si="36"/>
        <v>81</v>
      </c>
      <c r="I35" s="302">
        <f>SUM(I27:I28)</f>
        <v>95</v>
      </c>
      <c r="J35" s="861">
        <f>SUM(J27:J29)</f>
        <v>102</v>
      </c>
      <c r="K35" s="861">
        <f>SUM(K27:K29)</f>
        <v>115</v>
      </c>
      <c r="L35" s="596">
        <f t="shared" ref="L35:L36" si="37">AF16</f>
        <v>118</v>
      </c>
      <c r="M35" s="565">
        <f t="shared" ref="M35:M37" si="38">L35/K35</f>
        <v>1.0260869565217392</v>
      </c>
      <c r="N35" s="565">
        <f t="shared" ref="N35:N37" si="39">L35/J35</f>
        <v>1.1568627450980393</v>
      </c>
      <c r="O35" s="302">
        <f>C35</f>
        <v>56</v>
      </c>
      <c r="P35" s="302">
        <f t="shared" si="35"/>
        <v>82</v>
      </c>
      <c r="Q35" s="302">
        <f t="shared" si="35"/>
        <v>137</v>
      </c>
      <c r="R35" s="302">
        <f t="shared" si="35"/>
        <v>184</v>
      </c>
      <c r="S35" s="302">
        <f t="shared" si="35"/>
        <v>262</v>
      </c>
      <c r="T35" s="302">
        <f t="shared" si="35"/>
        <v>343</v>
      </c>
      <c r="U35" s="302">
        <f t="shared" si="35"/>
        <v>438</v>
      </c>
      <c r="V35" s="302">
        <f t="shared" si="35"/>
        <v>540</v>
      </c>
      <c r="W35" s="302">
        <f t="shared" si="35"/>
        <v>655</v>
      </c>
      <c r="X35" s="554">
        <f t="shared" si="35"/>
        <v>773</v>
      </c>
    </row>
    <row r="36" spans="1:32" ht="14.4">
      <c r="B36" s="566" t="s">
        <v>1222</v>
      </c>
      <c r="C36" s="303">
        <f t="shared" ref="C36:H36" si="40">C30+C31</f>
        <v>58</v>
      </c>
      <c r="D36" s="305">
        <f t="shared" si="40"/>
        <v>33</v>
      </c>
      <c r="E36" s="303">
        <f t="shared" si="40"/>
        <v>69</v>
      </c>
      <c r="F36" s="303">
        <f t="shared" si="40"/>
        <v>48</v>
      </c>
      <c r="G36" s="304">
        <f t="shared" si="40"/>
        <v>55</v>
      </c>
      <c r="H36" s="302">
        <f t="shared" si="40"/>
        <v>90</v>
      </c>
      <c r="I36" s="302">
        <f>SUM(I30:I31)</f>
        <v>96</v>
      </c>
      <c r="J36" s="861">
        <f>SUM(J30:J32)</f>
        <v>134</v>
      </c>
      <c r="K36" s="861">
        <f>SUM(K30:K32)</f>
        <v>120</v>
      </c>
      <c r="L36" s="596">
        <f t="shared" si="37"/>
        <v>134</v>
      </c>
      <c r="M36" s="565">
        <f t="shared" si="38"/>
        <v>1.1166666666666667</v>
      </c>
      <c r="N36" s="565">
        <f t="shared" si="39"/>
        <v>1</v>
      </c>
      <c r="O36" s="302">
        <f>C36</f>
        <v>58</v>
      </c>
      <c r="P36" s="302">
        <f t="shared" si="35"/>
        <v>91</v>
      </c>
      <c r="Q36" s="302">
        <f t="shared" si="35"/>
        <v>160</v>
      </c>
      <c r="R36" s="302">
        <f t="shared" si="35"/>
        <v>208</v>
      </c>
      <c r="S36" s="302">
        <f t="shared" si="35"/>
        <v>263</v>
      </c>
      <c r="T36" s="302">
        <f t="shared" si="35"/>
        <v>353</v>
      </c>
      <c r="U36" s="302">
        <f t="shared" si="35"/>
        <v>449</v>
      </c>
      <c r="V36" s="302">
        <f t="shared" si="35"/>
        <v>583</v>
      </c>
      <c r="W36" s="302">
        <f t="shared" si="35"/>
        <v>703</v>
      </c>
      <c r="X36" s="554">
        <f t="shared" si="35"/>
        <v>837</v>
      </c>
    </row>
    <row r="37" spans="1:32" ht="14.4">
      <c r="B37" s="566" t="s">
        <v>366</v>
      </c>
      <c r="C37" s="303">
        <f t="shared" ref="C37:H37" si="41">SUM(C34:C36)</f>
        <v>173</v>
      </c>
      <c r="D37" s="303">
        <f t="shared" si="41"/>
        <v>89</v>
      </c>
      <c r="E37" s="303">
        <f t="shared" si="41"/>
        <v>176</v>
      </c>
      <c r="F37" s="303">
        <f t="shared" si="41"/>
        <v>144</v>
      </c>
      <c r="G37" s="303">
        <f t="shared" si="41"/>
        <v>201</v>
      </c>
      <c r="H37" s="302">
        <f t="shared" si="41"/>
        <v>223</v>
      </c>
      <c r="I37" s="302">
        <f>SUM(I34:I36)</f>
        <v>302</v>
      </c>
      <c r="J37" s="861">
        <f>SUM(J34:J36)</f>
        <v>343</v>
      </c>
      <c r="K37" s="861">
        <f>SUM(K34:K36)</f>
        <v>381</v>
      </c>
      <c r="L37" s="596">
        <f>SUM(L34:L36)</f>
        <v>382</v>
      </c>
      <c r="M37" s="565">
        <f t="shared" si="38"/>
        <v>1.0026246719160106</v>
      </c>
      <c r="N37" s="565">
        <f t="shared" si="39"/>
        <v>1.1137026239067056</v>
      </c>
      <c r="O37" s="302">
        <f>C37</f>
        <v>173</v>
      </c>
      <c r="P37" s="302">
        <f t="shared" si="35"/>
        <v>262</v>
      </c>
      <c r="Q37" s="302">
        <f t="shared" si="35"/>
        <v>438</v>
      </c>
      <c r="R37" s="302">
        <f t="shared" si="35"/>
        <v>582</v>
      </c>
      <c r="S37" s="302">
        <f t="shared" si="35"/>
        <v>783</v>
      </c>
      <c r="T37" s="302">
        <f t="shared" si="35"/>
        <v>1006</v>
      </c>
      <c r="U37" s="302">
        <f t="shared" si="35"/>
        <v>1308</v>
      </c>
      <c r="V37" s="302">
        <f t="shared" si="35"/>
        <v>1651</v>
      </c>
      <c r="W37" s="302">
        <f t="shared" si="35"/>
        <v>2032</v>
      </c>
      <c r="X37" s="554">
        <f t="shared" si="35"/>
        <v>2414</v>
      </c>
    </row>
    <row r="38" spans="1:32" s="111" customFormat="1" ht="9" customHeight="1">
      <c r="B38" s="290"/>
      <c r="C38" s="295"/>
      <c r="D38" s="295"/>
      <c r="E38" s="295"/>
      <c r="F38" s="295"/>
      <c r="G38" s="295"/>
      <c r="H38" s="295"/>
      <c r="I38" s="295"/>
      <c r="J38" s="295"/>
      <c r="K38" s="295"/>
      <c r="L38" s="295"/>
      <c r="M38" s="295"/>
      <c r="N38" s="295"/>
      <c r="O38" s="295"/>
      <c r="P38" s="295"/>
      <c r="Q38" s="295"/>
      <c r="R38" s="295"/>
      <c r="S38" s="296"/>
      <c r="T38" s="141"/>
      <c r="U38" s="141"/>
      <c r="V38" s="863"/>
      <c r="W38" s="863"/>
      <c r="X38" s="141"/>
    </row>
    <row r="39" spans="1:32" ht="14.4">
      <c r="B39" s="560" t="s">
        <v>366</v>
      </c>
      <c r="C39" s="303">
        <f>E19</f>
        <v>173</v>
      </c>
      <c r="D39" s="303">
        <f>H19</f>
        <v>89</v>
      </c>
      <c r="E39" s="303">
        <f>K19</f>
        <v>176</v>
      </c>
      <c r="F39" s="303">
        <f>N19</f>
        <v>144</v>
      </c>
      <c r="G39" s="304">
        <f>Q19</f>
        <v>201</v>
      </c>
      <c r="H39" s="302">
        <f>T19</f>
        <v>223</v>
      </c>
      <c r="I39" s="302">
        <f>W19</f>
        <v>302</v>
      </c>
      <c r="J39" s="302">
        <f>Z19</f>
        <v>343</v>
      </c>
      <c r="K39" s="302">
        <f>AC19</f>
        <v>381</v>
      </c>
      <c r="L39" s="554">
        <f>AF19</f>
        <v>382</v>
      </c>
      <c r="M39" s="565">
        <f>L39/K39</f>
        <v>1.0026246719160106</v>
      </c>
      <c r="N39" s="565">
        <f>L39/J39</f>
        <v>1.1137026239067056</v>
      </c>
      <c r="O39" s="302">
        <f>C39</f>
        <v>173</v>
      </c>
      <c r="P39" s="302">
        <f t="shared" ref="P39:X39" si="42">O39+D39</f>
        <v>262</v>
      </c>
      <c r="Q39" s="302">
        <f t="shared" si="42"/>
        <v>438</v>
      </c>
      <c r="R39" s="302">
        <f t="shared" si="42"/>
        <v>582</v>
      </c>
      <c r="S39" s="302">
        <f t="shared" si="42"/>
        <v>783</v>
      </c>
      <c r="T39" s="302">
        <f t="shared" si="42"/>
        <v>1006</v>
      </c>
      <c r="U39" s="302">
        <f t="shared" si="42"/>
        <v>1308</v>
      </c>
      <c r="V39" s="302">
        <f t="shared" si="42"/>
        <v>1651</v>
      </c>
      <c r="W39" s="302">
        <f t="shared" si="42"/>
        <v>2032</v>
      </c>
      <c r="X39" s="554">
        <f t="shared" si="42"/>
        <v>2414</v>
      </c>
      <c r="Y39" s="151"/>
      <c r="Z39" s="151"/>
      <c r="AA39" s="151"/>
      <c r="AB39" s="151"/>
      <c r="AC39" s="151"/>
      <c r="AD39" s="151"/>
      <c r="AE39" s="151"/>
      <c r="AF39" s="151"/>
    </row>
    <row r="40" spans="1:32" s="111" customFormat="1" ht="20.25" customHeight="1">
      <c r="B40" s="137"/>
      <c r="C40" s="293"/>
      <c r="D40" s="293"/>
      <c r="E40" s="293"/>
      <c r="F40" s="293"/>
      <c r="G40" s="293"/>
      <c r="H40" s="135"/>
      <c r="I40" s="294"/>
      <c r="J40" s="289"/>
      <c r="K40" s="289"/>
      <c r="L40" s="289"/>
      <c r="M40" s="289"/>
      <c r="N40" s="289"/>
      <c r="O40" s="289"/>
      <c r="P40" s="289"/>
      <c r="Q40" s="289"/>
    </row>
    <row r="41" spans="1:32" s="143" customFormat="1" ht="14.4">
      <c r="B41" s="290"/>
      <c r="C41" s="2259" t="s">
        <v>904</v>
      </c>
      <c r="D41" s="2259"/>
      <c r="E41" s="2259"/>
      <c r="F41" s="2259"/>
      <c r="G41" s="2259"/>
      <c r="H41" s="2259"/>
      <c r="I41" s="2259"/>
      <c r="J41" s="2259"/>
      <c r="K41" s="2259"/>
      <c r="L41" s="2259"/>
      <c r="M41" s="296"/>
      <c r="N41" s="296"/>
      <c r="O41" s="299"/>
      <c r="P41" s="298"/>
      <c r="Q41" s="298"/>
    </row>
    <row r="42" spans="1:32" ht="14.4">
      <c r="B42" s="559" t="s">
        <v>1220</v>
      </c>
      <c r="C42" s="303">
        <v>1</v>
      </c>
      <c r="D42" s="303">
        <v>1</v>
      </c>
      <c r="E42" s="303">
        <v>1</v>
      </c>
      <c r="F42" s="303">
        <v>1</v>
      </c>
      <c r="G42" s="304">
        <v>1</v>
      </c>
      <c r="H42" s="302">
        <v>1</v>
      </c>
      <c r="I42" s="302">
        <v>2</v>
      </c>
      <c r="J42" s="302">
        <f>Admisión!J42</f>
        <v>3</v>
      </c>
      <c r="K42" s="302">
        <f>Admisión!K42</f>
        <v>3</v>
      </c>
      <c r="L42" s="554">
        <f>Admisión!L42</f>
        <v>3</v>
      </c>
      <c r="M42" s="296"/>
      <c r="N42" s="296"/>
      <c r="O42" s="291"/>
      <c r="P42" s="13"/>
      <c r="Q42" s="13"/>
      <c r="R42" s="150"/>
      <c r="S42" s="150"/>
      <c r="T42" s="150"/>
    </row>
    <row r="43" spans="1:32" ht="15" customHeight="1">
      <c r="B43" s="559" t="s">
        <v>1221</v>
      </c>
      <c r="C43" s="303">
        <v>1</v>
      </c>
      <c r="D43" s="303">
        <v>1</v>
      </c>
      <c r="E43" s="303">
        <v>1</v>
      </c>
      <c r="F43" s="303">
        <v>1</v>
      </c>
      <c r="G43" s="304">
        <v>1</v>
      </c>
      <c r="H43" s="302">
        <v>1</v>
      </c>
      <c r="I43" s="302">
        <v>2</v>
      </c>
      <c r="J43" s="302">
        <f>Admisión!J43</f>
        <v>3</v>
      </c>
      <c r="K43" s="302">
        <f>Admisión!K43</f>
        <v>3</v>
      </c>
      <c r="L43" s="554">
        <f>Admisión!L43</f>
        <v>3</v>
      </c>
      <c r="M43" s="296"/>
      <c r="N43" s="296"/>
      <c r="O43" s="291"/>
      <c r="P43" s="13"/>
      <c r="Q43" s="13"/>
      <c r="R43" s="150"/>
      <c r="S43" s="150"/>
      <c r="T43" s="150"/>
    </row>
    <row r="44" spans="1:32" ht="15" customHeight="1">
      <c r="B44" s="559" t="s">
        <v>1222</v>
      </c>
      <c r="C44" s="303">
        <v>1</v>
      </c>
      <c r="D44" s="303">
        <v>1</v>
      </c>
      <c r="E44" s="303">
        <v>2</v>
      </c>
      <c r="F44" s="303">
        <v>2</v>
      </c>
      <c r="G44" s="304">
        <v>2</v>
      </c>
      <c r="H44" s="302">
        <v>2</v>
      </c>
      <c r="I44" s="302">
        <v>2</v>
      </c>
      <c r="J44" s="302">
        <f>Admisión!J44</f>
        <v>3</v>
      </c>
      <c r="K44" s="302">
        <f>Admisión!K44</f>
        <v>3</v>
      </c>
      <c r="L44" s="554">
        <f>Admisión!L44</f>
        <v>3</v>
      </c>
      <c r="M44" s="296"/>
      <c r="N44" s="296"/>
      <c r="O44" s="291"/>
      <c r="P44" s="13"/>
      <c r="Q44" s="13"/>
      <c r="R44" s="150"/>
      <c r="S44" s="150"/>
      <c r="T44" s="150"/>
    </row>
    <row r="45" spans="1:32" s="111" customFormat="1" ht="20.25" customHeight="1">
      <c r="B45" s="560" t="s">
        <v>366</v>
      </c>
      <c r="C45" s="303">
        <v>3</v>
      </c>
      <c r="D45" s="303">
        <v>3</v>
      </c>
      <c r="E45" s="303">
        <v>4</v>
      </c>
      <c r="F45" s="303">
        <v>4</v>
      </c>
      <c r="G45" s="304">
        <v>4</v>
      </c>
      <c r="H45" s="302">
        <v>4</v>
      </c>
      <c r="I45" s="302">
        <f>Admisión!$I$45</f>
        <v>6</v>
      </c>
      <c r="J45" s="302">
        <f>Admisión!J45</f>
        <v>9</v>
      </c>
      <c r="K45" s="302">
        <f>Admisión!K45</f>
        <v>9</v>
      </c>
      <c r="L45" s="554">
        <f>Admisión!L45</f>
        <v>9</v>
      </c>
      <c r="M45" s="289"/>
      <c r="N45" s="289"/>
      <c r="O45" s="289"/>
      <c r="P45" s="289"/>
      <c r="Q45" s="289"/>
    </row>
    <row r="46" spans="1:32" ht="15" customHeight="1">
      <c r="B46" s="137"/>
      <c r="C46" s="293"/>
      <c r="D46" s="293"/>
      <c r="E46" s="293"/>
      <c r="F46" s="293"/>
      <c r="G46" s="293"/>
      <c r="H46" s="135"/>
      <c r="I46" s="300"/>
      <c r="J46" s="300"/>
      <c r="K46" s="300"/>
      <c r="L46" s="300"/>
      <c r="M46" s="296"/>
      <c r="N46" s="296"/>
      <c r="O46" s="291"/>
      <c r="P46" s="13"/>
      <c r="Q46" s="13"/>
      <c r="R46" s="150"/>
      <c r="S46" s="150"/>
      <c r="T46" s="150"/>
    </row>
    <row r="47" spans="1:32" ht="15" customHeight="1">
      <c r="B47" s="290"/>
      <c r="C47" s="2260" t="s">
        <v>920</v>
      </c>
      <c r="D47" s="2261"/>
      <c r="E47" s="2261"/>
      <c r="F47" s="2261"/>
      <c r="G47" s="2261"/>
      <c r="H47" s="2261"/>
      <c r="I47" s="2261"/>
      <c r="J47" s="2261"/>
      <c r="K47" s="2261"/>
      <c r="L47" s="2261"/>
      <c r="M47" s="296"/>
      <c r="N47" s="296"/>
      <c r="O47" s="291"/>
      <c r="P47" s="13"/>
      <c r="Q47" s="13"/>
      <c r="R47" s="150"/>
      <c r="S47" s="150"/>
      <c r="T47" s="150"/>
    </row>
    <row r="48" spans="1:32" ht="14.4">
      <c r="B48" s="559" t="s">
        <v>1220</v>
      </c>
      <c r="C48" s="303">
        <f t="shared" ref="C48:I50" si="43">C34/C42</f>
        <v>59</v>
      </c>
      <c r="D48" s="303">
        <f t="shared" si="43"/>
        <v>30</v>
      </c>
      <c r="E48" s="303">
        <f t="shared" si="43"/>
        <v>52</v>
      </c>
      <c r="F48" s="303">
        <f t="shared" si="43"/>
        <v>49</v>
      </c>
      <c r="G48" s="304">
        <f t="shared" si="43"/>
        <v>68</v>
      </c>
      <c r="H48" s="302">
        <f t="shared" si="43"/>
        <v>52</v>
      </c>
      <c r="I48" s="302">
        <f t="shared" si="43"/>
        <v>55.5</v>
      </c>
      <c r="J48" s="302">
        <f t="shared" ref="J48:J50" si="44">J34/J42</f>
        <v>35.666666666666664</v>
      </c>
      <c r="K48" s="302">
        <f t="shared" ref="K48:L50" si="45">K34/K42</f>
        <v>48.666666666666664</v>
      </c>
      <c r="L48" s="554">
        <f t="shared" si="45"/>
        <v>43.333333333333336</v>
      </c>
      <c r="M48" s="298"/>
      <c r="N48" s="298"/>
      <c r="O48" s="13"/>
      <c r="P48" s="13"/>
      <c r="Q48" s="13"/>
      <c r="R48" s="150"/>
      <c r="S48" s="150"/>
      <c r="T48" s="150"/>
    </row>
    <row r="49" spans="1:20" ht="14.4">
      <c r="B49" s="559" t="s">
        <v>1221</v>
      </c>
      <c r="C49" s="303">
        <f t="shared" si="43"/>
        <v>56</v>
      </c>
      <c r="D49" s="303">
        <f t="shared" si="43"/>
        <v>26</v>
      </c>
      <c r="E49" s="303">
        <f t="shared" si="43"/>
        <v>55</v>
      </c>
      <c r="F49" s="303">
        <f t="shared" si="43"/>
        <v>47</v>
      </c>
      <c r="G49" s="304">
        <f t="shared" si="43"/>
        <v>78</v>
      </c>
      <c r="H49" s="302">
        <f t="shared" si="43"/>
        <v>81</v>
      </c>
      <c r="I49" s="302">
        <f t="shared" si="43"/>
        <v>47.5</v>
      </c>
      <c r="J49" s="302">
        <f t="shared" si="44"/>
        <v>34</v>
      </c>
      <c r="K49" s="302">
        <f t="shared" si="45"/>
        <v>38.333333333333336</v>
      </c>
      <c r="L49" s="554">
        <f t="shared" si="45"/>
        <v>39.333333333333336</v>
      </c>
      <c r="M49" s="13"/>
      <c r="N49" s="13"/>
      <c r="O49" s="13"/>
      <c r="P49" s="13"/>
      <c r="Q49" s="13"/>
      <c r="R49" s="150"/>
      <c r="S49" s="150"/>
      <c r="T49" s="150"/>
    </row>
    <row r="50" spans="1:20" ht="14.4">
      <c r="A50" s="111"/>
      <c r="B50" s="559" t="s">
        <v>1222</v>
      </c>
      <c r="C50" s="303">
        <f t="shared" si="43"/>
        <v>58</v>
      </c>
      <c r="D50" s="303">
        <f t="shared" si="43"/>
        <v>33</v>
      </c>
      <c r="E50" s="303">
        <f t="shared" si="43"/>
        <v>34.5</v>
      </c>
      <c r="F50" s="303">
        <f t="shared" si="43"/>
        <v>24</v>
      </c>
      <c r="G50" s="304">
        <f t="shared" si="43"/>
        <v>27.5</v>
      </c>
      <c r="H50" s="302">
        <f t="shared" si="43"/>
        <v>45</v>
      </c>
      <c r="I50" s="302">
        <f t="shared" si="43"/>
        <v>48</v>
      </c>
      <c r="J50" s="302">
        <f t="shared" si="44"/>
        <v>44.666666666666664</v>
      </c>
      <c r="K50" s="302">
        <f t="shared" si="45"/>
        <v>40</v>
      </c>
      <c r="L50" s="554">
        <f t="shared" si="45"/>
        <v>44.666666666666664</v>
      </c>
      <c r="M50" s="13"/>
      <c r="N50" s="13"/>
      <c r="O50" s="13"/>
      <c r="P50" s="13"/>
      <c r="Q50" s="13"/>
      <c r="R50" s="150"/>
      <c r="S50" s="150"/>
      <c r="T50" s="150"/>
    </row>
    <row r="51" spans="1:20" ht="14.4">
      <c r="B51" s="560" t="s">
        <v>366</v>
      </c>
      <c r="C51" s="303">
        <f t="shared" ref="C51:I51" si="46">C39/C45</f>
        <v>57.666666666666664</v>
      </c>
      <c r="D51" s="303">
        <f t="shared" si="46"/>
        <v>29.666666666666668</v>
      </c>
      <c r="E51" s="303">
        <f t="shared" si="46"/>
        <v>44</v>
      </c>
      <c r="F51" s="303">
        <f t="shared" si="46"/>
        <v>36</v>
      </c>
      <c r="G51" s="304">
        <f t="shared" si="46"/>
        <v>50.25</v>
      </c>
      <c r="H51" s="302">
        <f t="shared" si="46"/>
        <v>55.75</v>
      </c>
      <c r="I51" s="302">
        <f t="shared" si="46"/>
        <v>50.333333333333336</v>
      </c>
      <c r="J51" s="302">
        <f>J39/J45</f>
        <v>38.111111111111114</v>
      </c>
      <c r="K51" s="302">
        <f>K39/K45</f>
        <v>42.333333333333336</v>
      </c>
      <c r="L51" s="554">
        <f>L39/L45</f>
        <v>42.444444444444443</v>
      </c>
      <c r="M51" s="13"/>
      <c r="N51" s="13"/>
      <c r="O51" s="13"/>
      <c r="P51" s="13"/>
      <c r="Q51" s="13"/>
    </row>
    <row r="52" spans="1:20" ht="14.4">
      <c r="B52" s="290"/>
      <c r="C52" s="293"/>
      <c r="D52" s="293"/>
      <c r="E52" s="293"/>
      <c r="F52" s="293"/>
      <c r="G52" s="293"/>
      <c r="H52" s="135"/>
      <c r="I52" s="13"/>
      <c r="J52" s="13"/>
      <c r="K52" s="13"/>
      <c r="L52" s="13"/>
      <c r="M52" s="13"/>
      <c r="N52" s="13"/>
      <c r="O52" s="13"/>
      <c r="P52" s="13"/>
      <c r="Q52" s="13"/>
    </row>
    <row r="53" spans="1:20">
      <c r="B53" s="118" t="s">
        <v>5414</v>
      </c>
    </row>
    <row r="54" spans="1:20">
      <c r="B54" s="163"/>
      <c r="C54" s="150"/>
    </row>
  </sheetData>
  <sheetProtection algorithmName="SHA-512" hashValue="TMAj9t9C2RHMtD3tohRWvDsJbK7OFGBOGKfeyDpYW/RI4LTSFGOuJ01hSCvHRoEhXy60hUmL3vaUGaPJa/V0yg==" saltValue="yCdd+qhSfWHnyGnnVxoWwg==" spinCount="100000" sheet="1" objects="1" scenarios="1"/>
  <mergeCells count="19">
    <mergeCell ref="C47:L47"/>
    <mergeCell ref="A5:A7"/>
    <mergeCell ref="A8:A10"/>
    <mergeCell ref="A11:A13"/>
    <mergeCell ref="A3:A4"/>
    <mergeCell ref="B3:B4"/>
    <mergeCell ref="AD3:AF3"/>
    <mergeCell ref="C22:N22"/>
    <mergeCell ref="O22:X22"/>
    <mergeCell ref="C41:L41"/>
    <mergeCell ref="AA3:AC3"/>
    <mergeCell ref="X3:Z3"/>
    <mergeCell ref="U3:W3"/>
    <mergeCell ref="O3:Q3"/>
    <mergeCell ref="R3:T3"/>
    <mergeCell ref="L3:N3"/>
    <mergeCell ref="C3:E3"/>
    <mergeCell ref="F3:H3"/>
    <mergeCell ref="I3:K3"/>
  </mergeCells>
  <hyperlinks>
    <hyperlink ref="A1" location="Índice!A1" display="ÍNDICE" xr:uid="{00000000-0004-0000-0D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U17:V17 U1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AD25A8"/>
  </sheetPr>
  <dimension ref="A1:BI12"/>
  <sheetViews>
    <sheetView showGridLines="0" zoomScaleNormal="100" workbookViewId="0">
      <selection activeCell="T11" sqref="T11"/>
    </sheetView>
  </sheetViews>
  <sheetFormatPr baseColWidth="10" defaultColWidth="11.44140625" defaultRowHeight="14.4"/>
  <cols>
    <col min="1" max="1" width="11.5546875" style="1699" bestFit="1" customWidth="1"/>
    <col min="2" max="2" width="5" style="1699" bestFit="1" customWidth="1"/>
    <col min="3" max="5" width="5.109375" style="1699" bestFit="1" customWidth="1"/>
    <col min="6" max="6" width="5" style="1699" bestFit="1" customWidth="1"/>
    <col min="7" max="7" width="5.109375" style="1699" bestFit="1" customWidth="1"/>
    <col min="8" max="10" width="5" style="1699" customWidth="1"/>
    <col min="11" max="11" width="7.33203125" style="1699" bestFit="1" customWidth="1"/>
    <col min="12" max="12" width="5" style="1699" bestFit="1" customWidth="1"/>
    <col min="13" max="15" width="5.109375" style="1699" bestFit="1" customWidth="1"/>
    <col min="16" max="16" width="5" style="1699" bestFit="1" customWidth="1"/>
    <col min="17" max="17" width="5.109375" style="1699" bestFit="1" customWidth="1"/>
    <col min="18" max="20" width="5" style="1699" customWidth="1"/>
    <col min="21" max="21" width="7.33203125" style="1699" bestFit="1" customWidth="1"/>
    <col min="22" max="27" width="5.77734375" style="1699" bestFit="1" customWidth="1"/>
    <col min="28" max="30" width="5.6640625" style="1699" customWidth="1"/>
    <col min="31" max="31" width="7.33203125" style="1699" bestFit="1" customWidth="1"/>
    <col min="32" max="32" width="5" style="1699" bestFit="1" customWidth="1"/>
    <col min="33" max="35" width="5.109375" style="1699" bestFit="1" customWidth="1"/>
    <col min="36" max="36" width="5" style="1699" bestFit="1" customWidth="1"/>
    <col min="37" max="37" width="5.109375" style="1699" bestFit="1" customWidth="1"/>
    <col min="38" max="39" width="5" style="1699" customWidth="1"/>
    <col min="40" max="40" width="5.33203125" style="1699" bestFit="1" customWidth="1"/>
    <col min="41" max="41" width="7.33203125" style="1699" bestFit="1" customWidth="1"/>
    <col min="42" max="42" width="5" style="1699" bestFit="1" customWidth="1"/>
    <col min="43" max="47" width="5.109375" style="1699" bestFit="1" customWidth="1"/>
    <col min="48" max="50" width="5" style="1699" customWidth="1"/>
    <col min="51" max="51" width="7.33203125" style="1699" bestFit="1" customWidth="1"/>
    <col min="52" max="57" width="5.77734375" style="1699" bestFit="1" customWidth="1"/>
    <col min="58" max="58" width="5" style="1699" bestFit="1" customWidth="1"/>
    <col min="59" max="60" width="5.88671875" style="1699" customWidth="1"/>
    <col min="61" max="61" width="7.33203125" style="1699" bestFit="1" customWidth="1"/>
    <col min="62" max="16384" width="11.44140625" style="1699"/>
  </cols>
  <sheetData>
    <row r="1" spans="1:61" s="158" customFormat="1" ht="13.8">
      <c r="A1" s="1691" t="s">
        <v>1189</v>
      </c>
      <c r="B1" s="1698"/>
      <c r="C1" s="1694"/>
    </row>
    <row r="2" spans="1:61" ht="18">
      <c r="A2" s="397" t="s">
        <v>937</v>
      </c>
      <c r="P2" s="289"/>
      <c r="Q2" s="289"/>
      <c r="R2" s="289"/>
      <c r="S2" s="289"/>
      <c r="T2" s="289"/>
      <c r="U2" s="289"/>
    </row>
    <row r="3" spans="1:61">
      <c r="B3" s="2263" t="s">
        <v>922</v>
      </c>
      <c r="C3" s="2264"/>
      <c r="D3" s="2264"/>
      <c r="E3" s="2264"/>
      <c r="F3" s="2264"/>
      <c r="G3" s="2264"/>
      <c r="H3" s="2264"/>
      <c r="I3" s="2264"/>
      <c r="J3" s="2264"/>
      <c r="K3" s="2264"/>
      <c r="L3" s="2264"/>
      <c r="M3" s="2264"/>
      <c r="N3" s="2264"/>
      <c r="O3" s="2264"/>
      <c r="P3" s="2264"/>
      <c r="Q3" s="2264"/>
      <c r="R3" s="2264"/>
      <c r="S3" s="2264"/>
      <c r="T3" s="2264"/>
      <c r="U3" s="2264"/>
      <c r="V3" s="2264"/>
      <c r="W3" s="2264"/>
      <c r="X3" s="2264"/>
      <c r="Y3" s="2264"/>
      <c r="Z3" s="2264"/>
      <c r="AA3" s="2264"/>
      <c r="AB3" s="2264"/>
      <c r="AC3" s="2264"/>
      <c r="AD3" s="2264"/>
      <c r="AE3" s="2265"/>
      <c r="AF3" s="2262" t="s">
        <v>923</v>
      </c>
      <c r="AG3" s="2262"/>
      <c r="AH3" s="2262"/>
      <c r="AI3" s="2262"/>
      <c r="AJ3" s="2262"/>
      <c r="AK3" s="2262"/>
      <c r="AL3" s="2262"/>
      <c r="AM3" s="2262"/>
      <c r="AN3" s="2262"/>
      <c r="AO3" s="2262"/>
      <c r="AP3" s="2262"/>
      <c r="AQ3" s="2262"/>
      <c r="AR3" s="2262"/>
      <c r="AS3" s="2262"/>
      <c r="AT3" s="2262"/>
      <c r="AU3" s="2262"/>
      <c r="AV3" s="2262"/>
      <c r="AW3" s="2262"/>
      <c r="AX3" s="2262"/>
      <c r="AY3" s="2262"/>
      <c r="AZ3" s="2262"/>
      <c r="BA3" s="2262"/>
      <c r="BB3" s="2262"/>
      <c r="BC3" s="2262"/>
      <c r="BD3" s="2262"/>
      <c r="BE3" s="2262"/>
      <c r="BF3" s="2262"/>
      <c r="BG3" s="2262"/>
      <c r="BH3" s="2262"/>
      <c r="BI3" s="2262"/>
    </row>
    <row r="4" spans="1:61">
      <c r="A4" s="139"/>
      <c r="B4" s="2213" t="s">
        <v>896</v>
      </c>
      <c r="C4" s="2214"/>
      <c r="D4" s="2214"/>
      <c r="E4" s="2214"/>
      <c r="F4" s="2214"/>
      <c r="G4" s="2214"/>
      <c r="H4" s="2214"/>
      <c r="I4" s="2214"/>
      <c r="J4" s="2214"/>
      <c r="K4" s="2215"/>
      <c r="L4" s="2213" t="s">
        <v>897</v>
      </c>
      <c r="M4" s="2214"/>
      <c r="N4" s="2214"/>
      <c r="O4" s="2214"/>
      <c r="P4" s="2214"/>
      <c r="Q4" s="2214"/>
      <c r="R4" s="2214"/>
      <c r="S4" s="2214"/>
      <c r="T4" s="2214"/>
      <c r="U4" s="2215"/>
      <c r="V4" s="2213" t="s">
        <v>898</v>
      </c>
      <c r="W4" s="2214"/>
      <c r="X4" s="2214"/>
      <c r="Y4" s="2214"/>
      <c r="Z4" s="2214"/>
      <c r="AA4" s="2214"/>
      <c r="AB4" s="2214"/>
      <c r="AC4" s="2214"/>
      <c r="AD4" s="2214"/>
      <c r="AE4" s="2215"/>
      <c r="AF4" s="2210" t="s">
        <v>896</v>
      </c>
      <c r="AG4" s="2210"/>
      <c r="AH4" s="2210"/>
      <c r="AI4" s="2210"/>
      <c r="AJ4" s="2210"/>
      <c r="AK4" s="2210"/>
      <c r="AL4" s="2210"/>
      <c r="AM4" s="2210"/>
      <c r="AN4" s="2210"/>
      <c r="AO4" s="2210"/>
      <c r="AP4" s="2210" t="s">
        <v>897</v>
      </c>
      <c r="AQ4" s="2210"/>
      <c r="AR4" s="2210"/>
      <c r="AS4" s="2210"/>
      <c r="AT4" s="2210"/>
      <c r="AU4" s="2210"/>
      <c r="AV4" s="2210"/>
      <c r="AW4" s="2210"/>
      <c r="AX4" s="2210"/>
      <c r="AY4" s="2210"/>
      <c r="AZ4" s="2210" t="s">
        <v>898</v>
      </c>
      <c r="BA4" s="2210"/>
      <c r="BB4" s="2210"/>
      <c r="BC4" s="2210"/>
      <c r="BD4" s="2210"/>
      <c r="BE4" s="2210"/>
      <c r="BF4" s="2210"/>
      <c r="BG4" s="2210"/>
      <c r="BH4" s="2210"/>
      <c r="BI4" s="2210"/>
    </row>
    <row r="5" spans="1:61">
      <c r="A5" s="139"/>
      <c r="B5" s="1709">
        <v>2011</v>
      </c>
      <c r="C5" s="1709">
        <v>2012</v>
      </c>
      <c r="D5" s="1709">
        <v>2013</v>
      </c>
      <c r="E5" s="1709">
        <v>2014</v>
      </c>
      <c r="F5" s="1709">
        <v>2015</v>
      </c>
      <c r="G5" s="1709">
        <v>2016</v>
      </c>
      <c r="H5" s="1709">
        <v>2017</v>
      </c>
      <c r="I5" s="1709">
        <v>2018</v>
      </c>
      <c r="J5" s="1709">
        <v>2019</v>
      </c>
      <c r="K5" s="590">
        <v>2020</v>
      </c>
      <c r="L5" s="1709">
        <v>2011</v>
      </c>
      <c r="M5" s="1709">
        <v>2012</v>
      </c>
      <c r="N5" s="1709">
        <v>2013</v>
      </c>
      <c r="O5" s="1709">
        <v>2014</v>
      </c>
      <c r="P5" s="1709">
        <v>2015</v>
      </c>
      <c r="Q5" s="1709">
        <v>2016</v>
      </c>
      <c r="R5" s="1709">
        <v>2017</v>
      </c>
      <c r="S5" s="1709">
        <v>2018</v>
      </c>
      <c r="T5" s="1709">
        <v>2019</v>
      </c>
      <c r="U5" s="590">
        <v>2020</v>
      </c>
      <c r="V5" s="1709">
        <v>2011</v>
      </c>
      <c r="W5" s="1709">
        <v>2012</v>
      </c>
      <c r="X5" s="1709">
        <v>2013</v>
      </c>
      <c r="Y5" s="1709">
        <v>2014</v>
      </c>
      <c r="Z5" s="1709">
        <v>2015</v>
      </c>
      <c r="AA5" s="1709">
        <v>2016</v>
      </c>
      <c r="AB5" s="1709">
        <v>2017</v>
      </c>
      <c r="AC5" s="1709">
        <v>2018</v>
      </c>
      <c r="AD5" s="1709">
        <v>2019</v>
      </c>
      <c r="AE5" s="590">
        <v>2020</v>
      </c>
      <c r="AF5" s="1709">
        <v>2011</v>
      </c>
      <c r="AG5" s="1709">
        <v>2012</v>
      </c>
      <c r="AH5" s="1709">
        <v>2013</v>
      </c>
      <c r="AI5" s="1709">
        <v>2014</v>
      </c>
      <c r="AJ5" s="1709">
        <v>2015</v>
      </c>
      <c r="AK5" s="1709">
        <v>2016</v>
      </c>
      <c r="AL5" s="1709">
        <v>2017</v>
      </c>
      <c r="AM5" s="1709">
        <v>2018</v>
      </c>
      <c r="AN5" s="1709">
        <v>2019</v>
      </c>
      <c r="AO5" s="590">
        <v>2020</v>
      </c>
      <c r="AP5" s="1709">
        <v>2011</v>
      </c>
      <c r="AQ5" s="1709">
        <v>2012</v>
      </c>
      <c r="AR5" s="1709">
        <v>2013</v>
      </c>
      <c r="AS5" s="1709">
        <v>2014</v>
      </c>
      <c r="AT5" s="1709">
        <v>2015</v>
      </c>
      <c r="AU5" s="1709">
        <v>2016</v>
      </c>
      <c r="AV5" s="1709">
        <v>2017</v>
      </c>
      <c r="AW5" s="1709">
        <v>2018</v>
      </c>
      <c r="AX5" s="1709">
        <v>2019</v>
      </c>
      <c r="AY5" s="590">
        <v>2020</v>
      </c>
      <c r="AZ5" s="1709">
        <v>2011</v>
      </c>
      <c r="BA5" s="1709">
        <v>2012</v>
      </c>
      <c r="BB5" s="1709">
        <v>2013</v>
      </c>
      <c r="BC5" s="1709">
        <v>2014</v>
      </c>
      <c r="BD5" s="1709">
        <v>2015</v>
      </c>
      <c r="BE5" s="1709">
        <v>2016</v>
      </c>
      <c r="BF5" s="1709">
        <v>2017</v>
      </c>
      <c r="BG5" s="1709">
        <v>2018</v>
      </c>
      <c r="BH5" s="1709">
        <v>2019</v>
      </c>
      <c r="BI5" s="590">
        <v>2020</v>
      </c>
    </row>
    <row r="6" spans="1:61">
      <c r="A6" s="1707" t="s">
        <v>1220</v>
      </c>
      <c r="B6" s="1700">
        <v>20</v>
      </c>
      <c r="C6" s="1700">
        <v>14</v>
      </c>
      <c r="D6" s="1700">
        <v>21</v>
      </c>
      <c r="E6" s="1700">
        <v>23</v>
      </c>
      <c r="F6" s="1701">
        <v>31</v>
      </c>
      <c r="G6" s="1701">
        <v>10</v>
      </c>
      <c r="H6" s="1701">
        <v>43</v>
      </c>
      <c r="I6" s="1701">
        <v>28</v>
      </c>
      <c r="J6" s="1701">
        <v>43</v>
      </c>
      <c r="K6" s="572">
        <v>41</v>
      </c>
      <c r="L6" s="1702">
        <v>39</v>
      </c>
      <c r="M6" s="1702">
        <v>16</v>
      </c>
      <c r="N6" s="1702">
        <v>31</v>
      </c>
      <c r="O6" s="1702">
        <v>26</v>
      </c>
      <c r="P6" s="1702">
        <v>37</v>
      </c>
      <c r="Q6" s="1702">
        <v>42</v>
      </c>
      <c r="R6" s="1702">
        <v>68</v>
      </c>
      <c r="S6" s="1702">
        <v>79</v>
      </c>
      <c r="T6" s="1702">
        <v>103</v>
      </c>
      <c r="U6" s="573">
        <v>89</v>
      </c>
      <c r="V6" s="1703">
        <f t="shared" ref="V6:AE6" si="0">B6/(B6+L6)</f>
        <v>0.33898305084745761</v>
      </c>
      <c r="W6" s="1703">
        <f t="shared" si="0"/>
        <v>0.46666666666666667</v>
      </c>
      <c r="X6" s="1703">
        <f t="shared" si="0"/>
        <v>0.40384615384615385</v>
      </c>
      <c r="Y6" s="1703">
        <f t="shared" si="0"/>
        <v>0.46938775510204084</v>
      </c>
      <c r="Z6" s="1703">
        <f t="shared" si="0"/>
        <v>0.45588235294117646</v>
      </c>
      <c r="AA6" s="1703">
        <f t="shared" si="0"/>
        <v>0.19230769230769232</v>
      </c>
      <c r="AB6" s="1704">
        <f t="shared" si="0"/>
        <v>0.38738738738738737</v>
      </c>
      <c r="AC6" s="1704">
        <f t="shared" si="0"/>
        <v>0.26168224299065418</v>
      </c>
      <c r="AD6" s="1704">
        <f t="shared" si="0"/>
        <v>0.29452054794520549</v>
      </c>
      <c r="AE6" s="574">
        <f t="shared" si="0"/>
        <v>0.31538461538461537</v>
      </c>
      <c r="AF6" s="1700">
        <f>B6</f>
        <v>20</v>
      </c>
      <c r="AG6" s="1700">
        <f t="shared" ref="AG6:AK8" si="1">C6+AF6</f>
        <v>34</v>
      </c>
      <c r="AH6" s="1700">
        <f t="shared" si="1"/>
        <v>55</v>
      </c>
      <c r="AI6" s="1700">
        <f t="shared" si="1"/>
        <v>78</v>
      </c>
      <c r="AJ6" s="1701">
        <f t="shared" si="1"/>
        <v>109</v>
      </c>
      <c r="AK6" s="1701">
        <f t="shared" si="1"/>
        <v>119</v>
      </c>
      <c r="AL6" s="1701">
        <f>AK6+H6</f>
        <v>162</v>
      </c>
      <c r="AM6" s="1701">
        <f>AL6+I6</f>
        <v>190</v>
      </c>
      <c r="AN6" s="1701">
        <f>AM6+J6</f>
        <v>233</v>
      </c>
      <c r="AO6" s="572">
        <f>AN6+K6</f>
        <v>274</v>
      </c>
      <c r="AP6" s="1705">
        <f>L6</f>
        <v>39</v>
      </c>
      <c r="AQ6" s="1705">
        <f t="shared" ref="AQ6:AU8" si="2">M6+AP6</f>
        <v>55</v>
      </c>
      <c r="AR6" s="1705">
        <f t="shared" si="2"/>
        <v>86</v>
      </c>
      <c r="AS6" s="1705">
        <f t="shared" si="2"/>
        <v>112</v>
      </c>
      <c r="AT6" s="1705">
        <f t="shared" si="2"/>
        <v>149</v>
      </c>
      <c r="AU6" s="1705">
        <f t="shared" si="2"/>
        <v>191</v>
      </c>
      <c r="AV6" s="1702">
        <f>AU6+R6</f>
        <v>259</v>
      </c>
      <c r="AW6" s="1702">
        <f>AV6+S6</f>
        <v>338</v>
      </c>
      <c r="AX6" s="1702">
        <f>AW6+T6</f>
        <v>441</v>
      </c>
      <c r="AY6" s="573">
        <f>AX6+U6</f>
        <v>530</v>
      </c>
      <c r="AZ6" s="1703">
        <f t="shared" ref="AZ6:BI9" si="3">AF6/(AF6+AP6)</f>
        <v>0.33898305084745761</v>
      </c>
      <c r="BA6" s="1703">
        <f t="shared" si="3"/>
        <v>0.38202247191011235</v>
      </c>
      <c r="BB6" s="1703">
        <f t="shared" si="3"/>
        <v>0.39007092198581561</v>
      </c>
      <c r="BC6" s="1703">
        <f t="shared" si="3"/>
        <v>0.41052631578947368</v>
      </c>
      <c r="BD6" s="1703">
        <f t="shared" si="3"/>
        <v>0.42248062015503873</v>
      </c>
      <c r="BE6" s="1703">
        <f t="shared" si="3"/>
        <v>0.38387096774193546</v>
      </c>
      <c r="BF6" s="1704">
        <f t="shared" si="3"/>
        <v>0.38479809976247031</v>
      </c>
      <c r="BG6" s="1704">
        <f t="shared" si="3"/>
        <v>0.35984848484848486</v>
      </c>
      <c r="BH6" s="1704">
        <f t="shared" si="3"/>
        <v>0.3456973293768546</v>
      </c>
      <c r="BI6" s="574">
        <f t="shared" si="3"/>
        <v>0.34079601990049752</v>
      </c>
    </row>
    <row r="7" spans="1:61">
      <c r="A7" s="1707" t="s">
        <v>1221</v>
      </c>
      <c r="B7" s="1700">
        <v>39</v>
      </c>
      <c r="C7" s="1700">
        <v>15</v>
      </c>
      <c r="D7" s="1700">
        <v>40</v>
      </c>
      <c r="E7" s="1700">
        <v>30</v>
      </c>
      <c r="F7" s="1701">
        <v>54</v>
      </c>
      <c r="G7" s="1701">
        <v>51</v>
      </c>
      <c r="H7" s="1701">
        <v>67</v>
      </c>
      <c r="I7" s="1701">
        <v>77</v>
      </c>
      <c r="J7" s="1701">
        <v>77</v>
      </c>
      <c r="K7" s="572">
        <v>94</v>
      </c>
      <c r="L7" s="1702">
        <v>17</v>
      </c>
      <c r="M7" s="1702">
        <v>11</v>
      </c>
      <c r="N7" s="1702">
        <v>15</v>
      </c>
      <c r="O7" s="1702">
        <v>17</v>
      </c>
      <c r="P7" s="1702">
        <v>24</v>
      </c>
      <c r="Q7" s="1702">
        <v>30</v>
      </c>
      <c r="R7" s="1702">
        <v>28</v>
      </c>
      <c r="S7" s="1702">
        <v>25</v>
      </c>
      <c r="T7" s="1702">
        <v>38</v>
      </c>
      <c r="U7" s="573">
        <v>24</v>
      </c>
      <c r="V7" s="1703">
        <f t="shared" ref="V7:AB9" si="4">B7/(B7+L7)</f>
        <v>0.6964285714285714</v>
      </c>
      <c r="W7" s="1703">
        <f t="shared" si="4"/>
        <v>0.57692307692307687</v>
      </c>
      <c r="X7" s="1703">
        <f t="shared" si="4"/>
        <v>0.72727272727272729</v>
      </c>
      <c r="Y7" s="1703">
        <f t="shared" si="4"/>
        <v>0.63829787234042556</v>
      </c>
      <c r="Z7" s="1703">
        <f t="shared" si="4"/>
        <v>0.69230769230769229</v>
      </c>
      <c r="AA7" s="1703">
        <f t="shared" si="4"/>
        <v>0.62962962962962965</v>
      </c>
      <c r="AB7" s="1704">
        <f t="shared" si="4"/>
        <v>0.70526315789473681</v>
      </c>
      <c r="AC7" s="1704">
        <f t="shared" ref="AC7:AC9" si="5">I7/(I7+S7)</f>
        <v>0.75490196078431371</v>
      </c>
      <c r="AD7" s="1704">
        <f t="shared" ref="AD7:AE9" si="6">J7/(J7+T7)</f>
        <v>0.66956521739130437</v>
      </c>
      <c r="AE7" s="574">
        <f t="shared" si="6"/>
        <v>0.79661016949152541</v>
      </c>
      <c r="AF7" s="1700">
        <f>B7</f>
        <v>39</v>
      </c>
      <c r="AG7" s="1700">
        <f t="shared" si="1"/>
        <v>54</v>
      </c>
      <c r="AH7" s="1700">
        <f t="shared" si="1"/>
        <v>94</v>
      </c>
      <c r="AI7" s="1700">
        <f t="shared" si="1"/>
        <v>124</v>
      </c>
      <c r="AJ7" s="1701">
        <f t="shared" si="1"/>
        <v>178</v>
      </c>
      <c r="AK7" s="1701">
        <f t="shared" si="1"/>
        <v>229</v>
      </c>
      <c r="AL7" s="1701">
        <f>AK7+H7</f>
        <v>296</v>
      </c>
      <c r="AM7" s="1701">
        <f t="shared" ref="AM7:AM8" si="7">AL7+I7</f>
        <v>373</v>
      </c>
      <c r="AN7" s="1701">
        <f t="shared" ref="AN7:AO9" si="8">AM7+J7</f>
        <v>450</v>
      </c>
      <c r="AO7" s="572">
        <f t="shared" si="8"/>
        <v>544</v>
      </c>
      <c r="AP7" s="1705">
        <f>L7</f>
        <v>17</v>
      </c>
      <c r="AQ7" s="1705">
        <f t="shared" si="2"/>
        <v>28</v>
      </c>
      <c r="AR7" s="1705">
        <f t="shared" si="2"/>
        <v>43</v>
      </c>
      <c r="AS7" s="1705">
        <f t="shared" si="2"/>
        <v>60</v>
      </c>
      <c r="AT7" s="1705">
        <f t="shared" si="2"/>
        <v>84</v>
      </c>
      <c r="AU7" s="1705">
        <f t="shared" si="2"/>
        <v>114</v>
      </c>
      <c r="AV7" s="1702">
        <f>AU7+R7</f>
        <v>142</v>
      </c>
      <c r="AW7" s="1702">
        <f t="shared" ref="AW7:AW9" si="9">AV7+S7</f>
        <v>167</v>
      </c>
      <c r="AX7" s="1702">
        <f t="shared" ref="AX7:AY9" si="10">AW7+T7</f>
        <v>205</v>
      </c>
      <c r="AY7" s="573">
        <f t="shared" si="10"/>
        <v>229</v>
      </c>
      <c r="AZ7" s="1703">
        <f t="shared" si="3"/>
        <v>0.6964285714285714</v>
      </c>
      <c r="BA7" s="1703">
        <f t="shared" si="3"/>
        <v>0.65853658536585369</v>
      </c>
      <c r="BB7" s="1703">
        <f t="shared" si="3"/>
        <v>0.68613138686131392</v>
      </c>
      <c r="BC7" s="1703">
        <f t="shared" si="3"/>
        <v>0.67391304347826086</v>
      </c>
      <c r="BD7" s="1703">
        <f t="shared" si="3"/>
        <v>0.67938931297709926</v>
      </c>
      <c r="BE7" s="1703">
        <f t="shared" si="3"/>
        <v>0.66763848396501457</v>
      </c>
      <c r="BF7" s="1704">
        <f t="shared" si="3"/>
        <v>0.67579908675799083</v>
      </c>
      <c r="BG7" s="1704">
        <f t="shared" si="3"/>
        <v>0.69074074074074077</v>
      </c>
      <c r="BH7" s="1704">
        <f t="shared" si="3"/>
        <v>0.68702290076335881</v>
      </c>
      <c r="BI7" s="574">
        <f t="shared" si="3"/>
        <v>0.70375161707632605</v>
      </c>
    </row>
    <row r="8" spans="1:61">
      <c r="A8" s="1707" t="s">
        <v>1222</v>
      </c>
      <c r="B8" s="1700">
        <v>35</v>
      </c>
      <c r="C8" s="1700">
        <v>15</v>
      </c>
      <c r="D8" s="1700">
        <v>36</v>
      </c>
      <c r="E8" s="1700">
        <v>24</v>
      </c>
      <c r="F8" s="1701">
        <v>33</v>
      </c>
      <c r="G8" s="1701">
        <v>56</v>
      </c>
      <c r="H8" s="1701">
        <v>50</v>
      </c>
      <c r="I8" s="1701">
        <v>71</v>
      </c>
      <c r="J8" s="1701">
        <v>59</v>
      </c>
      <c r="K8" s="572">
        <v>82</v>
      </c>
      <c r="L8" s="1702">
        <v>23</v>
      </c>
      <c r="M8" s="1702">
        <v>18</v>
      </c>
      <c r="N8" s="1702">
        <v>33</v>
      </c>
      <c r="O8" s="1702">
        <v>24</v>
      </c>
      <c r="P8" s="1702">
        <v>22</v>
      </c>
      <c r="Q8" s="1702">
        <v>34</v>
      </c>
      <c r="R8" s="1702">
        <v>46</v>
      </c>
      <c r="S8" s="1702">
        <v>63</v>
      </c>
      <c r="T8" s="1702">
        <v>61</v>
      </c>
      <c r="U8" s="573">
        <v>52</v>
      </c>
      <c r="V8" s="1703">
        <f t="shared" si="4"/>
        <v>0.60344827586206895</v>
      </c>
      <c r="W8" s="1703">
        <f t="shared" si="4"/>
        <v>0.45454545454545453</v>
      </c>
      <c r="X8" s="1703">
        <f t="shared" si="4"/>
        <v>0.52173913043478259</v>
      </c>
      <c r="Y8" s="1703">
        <f t="shared" si="4"/>
        <v>0.5</v>
      </c>
      <c r="Z8" s="1703">
        <f t="shared" si="4"/>
        <v>0.6</v>
      </c>
      <c r="AA8" s="1703">
        <f t="shared" si="4"/>
        <v>0.62222222222222223</v>
      </c>
      <c r="AB8" s="1704">
        <f t="shared" si="4"/>
        <v>0.52083333333333337</v>
      </c>
      <c r="AC8" s="1704">
        <f t="shared" si="5"/>
        <v>0.52985074626865669</v>
      </c>
      <c r="AD8" s="1704">
        <f t="shared" si="6"/>
        <v>0.49166666666666664</v>
      </c>
      <c r="AE8" s="574">
        <f t="shared" si="6"/>
        <v>0.61194029850746268</v>
      </c>
      <c r="AF8" s="1700">
        <f>B8</f>
        <v>35</v>
      </c>
      <c r="AG8" s="1700">
        <f t="shared" si="1"/>
        <v>50</v>
      </c>
      <c r="AH8" s="1700">
        <f t="shared" si="1"/>
        <v>86</v>
      </c>
      <c r="AI8" s="1700">
        <f t="shared" si="1"/>
        <v>110</v>
      </c>
      <c r="AJ8" s="1701">
        <f t="shared" si="1"/>
        <v>143</v>
      </c>
      <c r="AK8" s="1701">
        <f t="shared" si="1"/>
        <v>199</v>
      </c>
      <c r="AL8" s="1701">
        <f>AK8+H8</f>
        <v>249</v>
      </c>
      <c r="AM8" s="1701">
        <f t="shared" si="7"/>
        <v>320</v>
      </c>
      <c r="AN8" s="1701">
        <f t="shared" si="8"/>
        <v>379</v>
      </c>
      <c r="AO8" s="572">
        <f t="shared" si="8"/>
        <v>461</v>
      </c>
      <c r="AP8" s="1705">
        <f>L8</f>
        <v>23</v>
      </c>
      <c r="AQ8" s="1705">
        <f t="shared" si="2"/>
        <v>41</v>
      </c>
      <c r="AR8" s="1705">
        <f t="shared" si="2"/>
        <v>74</v>
      </c>
      <c r="AS8" s="1705">
        <f t="shared" si="2"/>
        <v>98</v>
      </c>
      <c r="AT8" s="1705">
        <f t="shared" si="2"/>
        <v>120</v>
      </c>
      <c r="AU8" s="1705">
        <f t="shared" si="2"/>
        <v>154</v>
      </c>
      <c r="AV8" s="1702">
        <f>AU8+R8</f>
        <v>200</v>
      </c>
      <c r="AW8" s="1702">
        <f t="shared" si="9"/>
        <v>263</v>
      </c>
      <c r="AX8" s="1702">
        <f t="shared" si="10"/>
        <v>324</v>
      </c>
      <c r="AY8" s="573">
        <f t="shared" si="10"/>
        <v>376</v>
      </c>
      <c r="AZ8" s="1703">
        <f t="shared" si="3"/>
        <v>0.60344827586206895</v>
      </c>
      <c r="BA8" s="1703">
        <f t="shared" si="3"/>
        <v>0.5494505494505495</v>
      </c>
      <c r="BB8" s="1703">
        <f t="shared" si="3"/>
        <v>0.53749999999999998</v>
      </c>
      <c r="BC8" s="1703">
        <f t="shared" si="3"/>
        <v>0.52884615384615385</v>
      </c>
      <c r="BD8" s="1703">
        <f t="shared" si="3"/>
        <v>0.54372623574144485</v>
      </c>
      <c r="BE8" s="1703">
        <f t="shared" si="3"/>
        <v>0.5637393767705382</v>
      </c>
      <c r="BF8" s="1704">
        <f t="shared" si="3"/>
        <v>0.55456570155902007</v>
      </c>
      <c r="BG8" s="1704">
        <f t="shared" si="3"/>
        <v>0.548885077186964</v>
      </c>
      <c r="BH8" s="1704">
        <f t="shared" si="3"/>
        <v>0.53911806543385488</v>
      </c>
      <c r="BI8" s="574">
        <f t="shared" si="3"/>
        <v>0.5507765830346476</v>
      </c>
    </row>
    <row r="9" spans="1:61">
      <c r="A9" s="1707" t="s">
        <v>366</v>
      </c>
      <c r="B9" s="1700">
        <f>SUM(B6:B8)</f>
        <v>94</v>
      </c>
      <c r="C9" s="1700">
        <f t="shared" ref="C9:P9" si="11">SUM(C6:C8)</f>
        <v>44</v>
      </c>
      <c r="D9" s="1700">
        <f t="shared" si="11"/>
        <v>97</v>
      </c>
      <c r="E9" s="1700">
        <f t="shared" si="11"/>
        <v>77</v>
      </c>
      <c r="F9" s="1700">
        <f t="shared" si="11"/>
        <v>118</v>
      </c>
      <c r="G9" s="1700">
        <f t="shared" si="11"/>
        <v>117</v>
      </c>
      <c r="H9" s="1700">
        <f>SUM(H6:H8)</f>
        <v>160</v>
      </c>
      <c r="I9" s="1700">
        <f>SUM(I6:I8)</f>
        <v>176</v>
      </c>
      <c r="J9" s="1700">
        <f>SUM(J6:J8)</f>
        <v>179</v>
      </c>
      <c r="K9" s="575">
        <f>SUM(K6:K8)</f>
        <v>217</v>
      </c>
      <c r="L9" s="1700">
        <f>SUM(L6:L8)</f>
        <v>79</v>
      </c>
      <c r="M9" s="1700">
        <f t="shared" si="11"/>
        <v>45</v>
      </c>
      <c r="N9" s="1700">
        <f t="shared" si="11"/>
        <v>79</v>
      </c>
      <c r="O9" s="1700">
        <f t="shared" si="11"/>
        <v>67</v>
      </c>
      <c r="P9" s="1700">
        <f t="shared" si="11"/>
        <v>83</v>
      </c>
      <c r="Q9" s="1700">
        <f>SUM(Q6:Q8)</f>
        <v>106</v>
      </c>
      <c r="R9" s="1700">
        <f>SUM(R6:R8)</f>
        <v>142</v>
      </c>
      <c r="S9" s="1700">
        <f>SUM(S6:S8)</f>
        <v>167</v>
      </c>
      <c r="T9" s="1700">
        <f>SUM(T6:T8)</f>
        <v>202</v>
      </c>
      <c r="U9" s="575">
        <f>SUM(U6:U8)</f>
        <v>165</v>
      </c>
      <c r="V9" s="1703">
        <f t="shared" si="4"/>
        <v>0.54335260115606931</v>
      </c>
      <c r="W9" s="1703">
        <f t="shared" si="4"/>
        <v>0.4943820224719101</v>
      </c>
      <c r="X9" s="1703">
        <f t="shared" si="4"/>
        <v>0.55113636363636365</v>
      </c>
      <c r="Y9" s="1703">
        <f t="shared" si="4"/>
        <v>0.53472222222222221</v>
      </c>
      <c r="Z9" s="1703">
        <f t="shared" si="4"/>
        <v>0.58706467661691542</v>
      </c>
      <c r="AA9" s="1703">
        <f t="shared" si="4"/>
        <v>0.5246636771300448</v>
      </c>
      <c r="AB9" s="1704">
        <f t="shared" si="4"/>
        <v>0.5298013245033113</v>
      </c>
      <c r="AC9" s="1704">
        <f t="shared" si="5"/>
        <v>0.51311953352769679</v>
      </c>
      <c r="AD9" s="1704">
        <f t="shared" si="6"/>
        <v>0.46981627296587924</v>
      </c>
      <c r="AE9" s="574">
        <f t="shared" si="6"/>
        <v>0.56806282722513091</v>
      </c>
      <c r="AF9" s="1700">
        <f>SUM(AF6:AF8)</f>
        <v>94</v>
      </c>
      <c r="AG9" s="1700">
        <f t="shared" ref="AG9:AU9" si="12">SUM(AG6:AG8)</f>
        <v>138</v>
      </c>
      <c r="AH9" s="1700">
        <f t="shared" si="12"/>
        <v>235</v>
      </c>
      <c r="AI9" s="1700">
        <f t="shared" si="12"/>
        <v>312</v>
      </c>
      <c r="AJ9" s="1700">
        <f t="shared" si="12"/>
        <v>430</v>
      </c>
      <c r="AK9" s="1700">
        <f>SUM(AK6:AK8)</f>
        <v>547</v>
      </c>
      <c r="AL9" s="1700">
        <f>SUM(AL6:AL8)</f>
        <v>707</v>
      </c>
      <c r="AM9" s="1701">
        <f>SUM(AM6:AM8)</f>
        <v>883</v>
      </c>
      <c r="AN9" s="1701">
        <f t="shared" si="8"/>
        <v>1062</v>
      </c>
      <c r="AO9" s="572">
        <f t="shared" si="8"/>
        <v>1279</v>
      </c>
      <c r="AP9" s="1700">
        <f t="shared" si="12"/>
        <v>79</v>
      </c>
      <c r="AQ9" s="1700">
        <f t="shared" si="12"/>
        <v>124</v>
      </c>
      <c r="AR9" s="1700">
        <f t="shared" si="12"/>
        <v>203</v>
      </c>
      <c r="AS9" s="1700">
        <f t="shared" si="12"/>
        <v>270</v>
      </c>
      <c r="AT9" s="1700">
        <f t="shared" si="12"/>
        <v>353</v>
      </c>
      <c r="AU9" s="1700">
        <f t="shared" si="12"/>
        <v>459</v>
      </c>
      <c r="AV9" s="1700">
        <f>SUM(AV6:AV8)</f>
        <v>601</v>
      </c>
      <c r="AW9" s="1702">
        <f t="shared" si="9"/>
        <v>768</v>
      </c>
      <c r="AX9" s="1702">
        <f t="shared" si="10"/>
        <v>970</v>
      </c>
      <c r="AY9" s="573">
        <f t="shared" si="10"/>
        <v>1135</v>
      </c>
      <c r="AZ9" s="1703">
        <f t="shared" si="3"/>
        <v>0.54335260115606931</v>
      </c>
      <c r="BA9" s="1703">
        <f t="shared" si="3"/>
        <v>0.52671755725190839</v>
      </c>
      <c r="BB9" s="1703">
        <f t="shared" si="3"/>
        <v>0.5365296803652968</v>
      </c>
      <c r="BC9" s="1703">
        <f t="shared" si="3"/>
        <v>0.53608247422680411</v>
      </c>
      <c r="BD9" s="1703">
        <f t="shared" si="3"/>
        <v>0.54916985951468711</v>
      </c>
      <c r="BE9" s="1703">
        <f t="shared" si="3"/>
        <v>0.5437375745526839</v>
      </c>
      <c r="BF9" s="1704">
        <f t="shared" si="3"/>
        <v>0.54051987767584098</v>
      </c>
      <c r="BG9" s="1704">
        <f t="shared" si="3"/>
        <v>0.53482737734706243</v>
      </c>
      <c r="BH9" s="1704">
        <f t="shared" si="3"/>
        <v>0.52263779527559051</v>
      </c>
      <c r="BI9" s="574">
        <f t="shared" si="3"/>
        <v>0.5298260149130074</v>
      </c>
    </row>
    <row r="10" spans="1:61">
      <c r="A10" s="1403" t="str">
        <f>'Primer Ingreso'!A20</f>
        <v>Fuente: Elaborado con base en el Archivo General de Alumnos, Dirección de Sistemas Escolares, Departamento de Registro Escolar</v>
      </c>
      <c r="C10" s="31"/>
    </row>
    <row r="11" spans="1:61">
      <c r="A11" s="1403" t="s">
        <v>2027</v>
      </c>
      <c r="U11" s="1706"/>
    </row>
    <row r="12" spans="1:61">
      <c r="C12" s="31"/>
    </row>
  </sheetData>
  <sheetProtection algorithmName="SHA-512" hashValue="xZ5MwV+Dmoz9g+hS+ZgFk0jAW/tYXO/2u9lGPGl+6K9XY+5ZACM+tYdPsGy0dLI/F/5kCtsSHP09G1WGayzSEg==" saltValue="6lfOJupk15TJvlxL4Ll6zQ==" spinCount="100000" sheet="1" objects="1" scenarios="1"/>
  <mergeCells count="8">
    <mergeCell ref="AP4:AY4"/>
    <mergeCell ref="AZ4:BI4"/>
    <mergeCell ref="AF3:BI3"/>
    <mergeCell ref="B4:K4"/>
    <mergeCell ref="L4:U4"/>
    <mergeCell ref="V4:AE4"/>
    <mergeCell ref="AF4:AO4"/>
    <mergeCell ref="B3:AE3"/>
  </mergeCells>
  <hyperlinks>
    <hyperlink ref="A1" location="Índice!A1" display="ÍNDICE" xr:uid="{00000000-0004-0000-0E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M9:P9 C9:H9 Q9:S9"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AD25A8"/>
  </sheetPr>
  <dimension ref="A1:AF43"/>
  <sheetViews>
    <sheetView showGridLines="0" zoomScaleNormal="100" zoomScaleSheetLayoutView="80" workbookViewId="0"/>
  </sheetViews>
  <sheetFormatPr baseColWidth="10" defaultRowHeight="13.2"/>
  <cols>
    <col min="1" max="1" width="7.109375" style="150" customWidth="1"/>
    <col min="2" max="2" width="28.6640625" style="150" bestFit="1" customWidth="1"/>
    <col min="3" max="3" width="5.5546875" style="33" bestFit="1" customWidth="1"/>
    <col min="4" max="4" width="5.21875" style="33" bestFit="1" customWidth="1"/>
    <col min="5" max="5" width="5.5546875" style="33" bestFit="1" customWidth="1"/>
    <col min="6" max="7" width="5.21875" style="33" bestFit="1" customWidth="1"/>
    <col min="8" max="8" width="5.44140625" style="33" bestFit="1" customWidth="1"/>
    <col min="9" max="9" width="5.5546875" style="150" bestFit="1" customWidth="1"/>
    <col min="10" max="10" width="5.21875" style="150" bestFit="1" customWidth="1"/>
    <col min="11" max="11" width="5.5546875" style="150" bestFit="1" customWidth="1"/>
    <col min="12" max="12" width="6.77734375" style="150" customWidth="1"/>
    <col min="13" max="13" width="4.5546875" style="150" bestFit="1" customWidth="1"/>
    <col min="14" max="14" width="5.44140625" style="150" bestFit="1" customWidth="1"/>
    <col min="15" max="16" width="4.5546875" style="150" bestFit="1" customWidth="1"/>
    <col min="17" max="17" width="5.44140625" style="150" bestFit="1" customWidth="1"/>
    <col min="18" max="19" width="4.5546875" style="33" bestFit="1" customWidth="1"/>
    <col min="20" max="20" width="5.44140625" style="33" bestFit="1" customWidth="1"/>
    <col min="21" max="21" width="5.5546875" style="150" bestFit="1" customWidth="1"/>
    <col min="22" max="22" width="4.5546875" style="150" bestFit="1" customWidth="1"/>
    <col min="23" max="23" width="5.44140625" style="150" bestFit="1" customWidth="1"/>
    <col min="24" max="24" width="8.44140625" style="150" bestFit="1" customWidth="1"/>
    <col min="25" max="25" width="5.109375" style="150" bestFit="1" customWidth="1"/>
    <col min="26" max="26" width="5.44140625" style="150" bestFit="1" customWidth="1"/>
    <col min="27" max="29" width="5.44140625" style="150" customWidth="1"/>
    <col min="30" max="31" width="4.5546875" style="150" bestFit="1" customWidth="1"/>
    <col min="32" max="32" width="5.33203125" style="150" bestFit="1" customWidth="1"/>
    <col min="33" max="233" width="11.44140625" style="150"/>
    <col min="234" max="234" width="0.33203125" style="150" customWidth="1"/>
    <col min="235" max="235" width="19" style="150" customWidth="1"/>
    <col min="236" max="236" width="7.109375" style="150" customWidth="1"/>
    <col min="237" max="237" width="41.33203125" style="150" customWidth="1"/>
    <col min="238" max="239" width="9" style="150" customWidth="1"/>
    <col min="240" max="240" width="10.5546875" style="150" customWidth="1"/>
    <col min="241" max="241" width="9.44140625" style="150" customWidth="1"/>
    <col min="242" max="242" width="9.88671875" style="150" customWidth="1"/>
    <col min="243" max="243" width="10.5546875" style="150" customWidth="1"/>
    <col min="244" max="245" width="9.44140625" style="150" customWidth="1"/>
    <col min="246" max="246" width="10.5546875" style="150" customWidth="1"/>
    <col min="247" max="248" width="9" style="150" customWidth="1"/>
    <col min="249" max="249" width="10.5546875" style="150" customWidth="1"/>
    <col min="250" max="251" width="9.44140625" style="150" customWidth="1"/>
    <col min="252" max="252" width="10.5546875" style="150" customWidth="1"/>
    <col min="253" max="253" width="9.44140625" style="150" customWidth="1"/>
    <col min="254" max="254" width="9.88671875" style="150" customWidth="1"/>
    <col min="255" max="255" width="10.5546875" style="150" customWidth="1"/>
    <col min="256" max="256" width="9" style="150" customWidth="1"/>
    <col min="257" max="257" width="9.88671875" style="150" customWidth="1"/>
    <col min="258" max="258" width="12" style="150" customWidth="1"/>
    <col min="259" max="489" width="11.44140625" style="150"/>
    <col min="490" max="490" width="0.33203125" style="150" customWidth="1"/>
    <col min="491" max="491" width="19" style="150" customWidth="1"/>
    <col min="492" max="492" width="7.109375" style="150" customWidth="1"/>
    <col min="493" max="493" width="41.33203125" style="150" customWidth="1"/>
    <col min="494" max="495" width="9" style="150" customWidth="1"/>
    <col min="496" max="496" width="10.5546875" style="150" customWidth="1"/>
    <col min="497" max="497" width="9.44140625" style="150" customWidth="1"/>
    <col min="498" max="498" width="9.88671875" style="150" customWidth="1"/>
    <col min="499" max="499" width="10.5546875" style="150" customWidth="1"/>
    <col min="500" max="501" width="9.44140625" style="150" customWidth="1"/>
    <col min="502" max="502" width="10.5546875" style="150" customWidth="1"/>
    <col min="503" max="504" width="9" style="150" customWidth="1"/>
    <col min="505" max="505" width="10.5546875" style="150" customWidth="1"/>
    <col min="506" max="507" width="9.44140625" style="150" customWidth="1"/>
    <col min="508" max="508" width="10.5546875" style="150" customWidth="1"/>
    <col min="509" max="509" width="9.44140625" style="150" customWidth="1"/>
    <col min="510" max="510" width="9.88671875" style="150" customWidth="1"/>
    <col min="511" max="511" width="10.5546875" style="150" customWidth="1"/>
    <col min="512" max="512" width="9" style="150" customWidth="1"/>
    <col min="513" max="513" width="9.88671875" style="150" customWidth="1"/>
    <col min="514" max="514" width="12" style="150" customWidth="1"/>
    <col min="515" max="745" width="11.44140625" style="150"/>
    <col min="746" max="746" width="0.33203125" style="150" customWidth="1"/>
    <col min="747" max="747" width="19" style="150" customWidth="1"/>
    <col min="748" max="748" width="7.109375" style="150" customWidth="1"/>
    <col min="749" max="749" width="41.33203125" style="150" customWidth="1"/>
    <col min="750" max="751" width="9" style="150" customWidth="1"/>
    <col min="752" max="752" width="10.5546875" style="150" customWidth="1"/>
    <col min="753" max="753" width="9.44140625" style="150" customWidth="1"/>
    <col min="754" max="754" width="9.88671875" style="150" customWidth="1"/>
    <col min="755" max="755" width="10.5546875" style="150" customWidth="1"/>
    <col min="756" max="757" width="9.44140625" style="150" customWidth="1"/>
    <col min="758" max="758" width="10.5546875" style="150" customWidth="1"/>
    <col min="759" max="760" width="9" style="150" customWidth="1"/>
    <col min="761" max="761" width="10.5546875" style="150" customWidth="1"/>
    <col min="762" max="763" width="9.44140625" style="150" customWidth="1"/>
    <col min="764" max="764" width="10.5546875" style="150" customWidth="1"/>
    <col min="765" max="765" width="9.44140625" style="150" customWidth="1"/>
    <col min="766" max="766" width="9.88671875" style="150" customWidth="1"/>
    <col min="767" max="767" width="10.5546875" style="150" customWidth="1"/>
    <col min="768" max="768" width="9" style="150" customWidth="1"/>
    <col min="769" max="769" width="9.88671875" style="150" customWidth="1"/>
    <col min="770" max="770" width="12" style="150" customWidth="1"/>
    <col min="771" max="1001" width="11.44140625" style="150"/>
    <col min="1002" max="1002" width="0.33203125" style="150" customWidth="1"/>
    <col min="1003" max="1003" width="19" style="150" customWidth="1"/>
    <col min="1004" max="1004" width="7.109375" style="150" customWidth="1"/>
    <col min="1005" max="1005" width="41.33203125" style="150" customWidth="1"/>
    <col min="1006" max="1007" width="9" style="150" customWidth="1"/>
    <col min="1008" max="1008" width="10.5546875" style="150" customWidth="1"/>
    <col min="1009" max="1009" width="9.44140625" style="150" customWidth="1"/>
    <col min="1010" max="1010" width="9.88671875" style="150" customWidth="1"/>
    <col min="1011" max="1011" width="10.5546875" style="150" customWidth="1"/>
    <col min="1012" max="1013" width="9.44140625" style="150" customWidth="1"/>
    <col min="1014" max="1014" width="10.5546875" style="150" customWidth="1"/>
    <col min="1015" max="1016" width="9" style="150" customWidth="1"/>
    <col min="1017" max="1017" width="10.5546875" style="150" customWidth="1"/>
    <col min="1018" max="1019" width="9.44140625" style="150" customWidth="1"/>
    <col min="1020" max="1020" width="10.5546875" style="150" customWidth="1"/>
    <col min="1021" max="1021" width="9.44140625" style="150" customWidth="1"/>
    <col min="1022" max="1022" width="9.88671875" style="150" customWidth="1"/>
    <col min="1023" max="1023" width="10.5546875" style="150" customWidth="1"/>
    <col min="1024" max="1024" width="9" style="150" customWidth="1"/>
    <col min="1025" max="1025" width="9.88671875" style="150" customWidth="1"/>
    <col min="1026" max="1026" width="12" style="150" customWidth="1"/>
    <col min="1027" max="1257" width="11.44140625" style="150"/>
    <col min="1258" max="1258" width="0.33203125" style="150" customWidth="1"/>
    <col min="1259" max="1259" width="19" style="150" customWidth="1"/>
    <col min="1260" max="1260" width="7.109375" style="150" customWidth="1"/>
    <col min="1261" max="1261" width="41.33203125" style="150" customWidth="1"/>
    <col min="1262" max="1263" width="9" style="150" customWidth="1"/>
    <col min="1264" max="1264" width="10.5546875" style="150" customWidth="1"/>
    <col min="1265" max="1265" width="9.44140625" style="150" customWidth="1"/>
    <col min="1266" max="1266" width="9.88671875" style="150" customWidth="1"/>
    <col min="1267" max="1267" width="10.5546875" style="150" customWidth="1"/>
    <col min="1268" max="1269" width="9.44140625" style="150" customWidth="1"/>
    <col min="1270" max="1270" width="10.5546875" style="150" customWidth="1"/>
    <col min="1271" max="1272" width="9" style="150" customWidth="1"/>
    <col min="1273" max="1273" width="10.5546875" style="150" customWidth="1"/>
    <col min="1274" max="1275" width="9.44140625" style="150" customWidth="1"/>
    <col min="1276" max="1276" width="10.5546875" style="150" customWidth="1"/>
    <col min="1277" max="1277" width="9.44140625" style="150" customWidth="1"/>
    <col min="1278" max="1278" width="9.88671875" style="150" customWidth="1"/>
    <col min="1279" max="1279" width="10.5546875" style="150" customWidth="1"/>
    <col min="1280" max="1280" width="9" style="150" customWidth="1"/>
    <col min="1281" max="1281" width="9.88671875" style="150" customWidth="1"/>
    <col min="1282" max="1282" width="12" style="150" customWidth="1"/>
    <col min="1283" max="1513" width="11.44140625" style="150"/>
    <col min="1514" max="1514" width="0.33203125" style="150" customWidth="1"/>
    <col min="1515" max="1515" width="19" style="150" customWidth="1"/>
    <col min="1516" max="1516" width="7.109375" style="150" customWidth="1"/>
    <col min="1517" max="1517" width="41.33203125" style="150" customWidth="1"/>
    <col min="1518" max="1519" width="9" style="150" customWidth="1"/>
    <col min="1520" max="1520" width="10.5546875" style="150" customWidth="1"/>
    <col min="1521" max="1521" width="9.44140625" style="150" customWidth="1"/>
    <col min="1522" max="1522" width="9.88671875" style="150" customWidth="1"/>
    <col min="1523" max="1523" width="10.5546875" style="150" customWidth="1"/>
    <col min="1524" max="1525" width="9.44140625" style="150" customWidth="1"/>
    <col min="1526" max="1526" width="10.5546875" style="150" customWidth="1"/>
    <col min="1527" max="1528" width="9" style="150" customWidth="1"/>
    <col min="1529" max="1529" width="10.5546875" style="150" customWidth="1"/>
    <col min="1530" max="1531" width="9.44140625" style="150" customWidth="1"/>
    <col min="1532" max="1532" width="10.5546875" style="150" customWidth="1"/>
    <col min="1533" max="1533" width="9.44140625" style="150" customWidth="1"/>
    <col min="1534" max="1534" width="9.88671875" style="150" customWidth="1"/>
    <col min="1535" max="1535" width="10.5546875" style="150" customWidth="1"/>
    <col min="1536" max="1536" width="9" style="150" customWidth="1"/>
    <col min="1537" max="1537" width="9.88671875" style="150" customWidth="1"/>
    <col min="1538" max="1538" width="12" style="150" customWidth="1"/>
    <col min="1539" max="1769" width="11.44140625" style="150"/>
    <col min="1770" max="1770" width="0.33203125" style="150" customWidth="1"/>
    <col min="1771" max="1771" width="19" style="150" customWidth="1"/>
    <col min="1772" max="1772" width="7.109375" style="150" customWidth="1"/>
    <col min="1773" max="1773" width="41.33203125" style="150" customWidth="1"/>
    <col min="1774" max="1775" width="9" style="150" customWidth="1"/>
    <col min="1776" max="1776" width="10.5546875" style="150" customWidth="1"/>
    <col min="1777" max="1777" width="9.44140625" style="150" customWidth="1"/>
    <col min="1778" max="1778" width="9.88671875" style="150" customWidth="1"/>
    <col min="1779" max="1779" width="10.5546875" style="150" customWidth="1"/>
    <col min="1780" max="1781" width="9.44140625" style="150" customWidth="1"/>
    <col min="1782" max="1782" width="10.5546875" style="150" customWidth="1"/>
    <col min="1783" max="1784" width="9" style="150" customWidth="1"/>
    <col min="1785" max="1785" width="10.5546875" style="150" customWidth="1"/>
    <col min="1786" max="1787" width="9.44140625" style="150" customWidth="1"/>
    <col min="1788" max="1788" width="10.5546875" style="150" customWidth="1"/>
    <col min="1789" max="1789" width="9.44140625" style="150" customWidth="1"/>
    <col min="1790" max="1790" width="9.88671875" style="150" customWidth="1"/>
    <col min="1791" max="1791" width="10.5546875" style="150" customWidth="1"/>
    <col min="1792" max="1792" width="9" style="150" customWidth="1"/>
    <col min="1793" max="1793" width="9.88671875" style="150" customWidth="1"/>
    <col min="1794" max="1794" width="12" style="150" customWidth="1"/>
    <col min="1795" max="2025" width="11.44140625" style="150"/>
    <col min="2026" max="2026" width="0.33203125" style="150" customWidth="1"/>
    <col min="2027" max="2027" width="19" style="150" customWidth="1"/>
    <col min="2028" max="2028" width="7.109375" style="150" customWidth="1"/>
    <col min="2029" max="2029" width="41.33203125" style="150" customWidth="1"/>
    <col min="2030" max="2031" width="9" style="150" customWidth="1"/>
    <col min="2032" max="2032" width="10.5546875" style="150" customWidth="1"/>
    <col min="2033" max="2033" width="9.44140625" style="150" customWidth="1"/>
    <col min="2034" max="2034" width="9.88671875" style="150" customWidth="1"/>
    <col min="2035" max="2035" width="10.5546875" style="150" customWidth="1"/>
    <col min="2036" max="2037" width="9.44140625" style="150" customWidth="1"/>
    <col min="2038" max="2038" width="10.5546875" style="150" customWidth="1"/>
    <col min="2039" max="2040" width="9" style="150" customWidth="1"/>
    <col min="2041" max="2041" width="10.5546875" style="150" customWidth="1"/>
    <col min="2042" max="2043" width="9.44140625" style="150" customWidth="1"/>
    <col min="2044" max="2044" width="10.5546875" style="150" customWidth="1"/>
    <col min="2045" max="2045" width="9.44140625" style="150" customWidth="1"/>
    <col min="2046" max="2046" width="9.88671875" style="150" customWidth="1"/>
    <col min="2047" max="2047" width="10.5546875" style="150" customWidth="1"/>
    <col min="2048" max="2048" width="9" style="150" customWidth="1"/>
    <col min="2049" max="2049" width="9.88671875" style="150" customWidth="1"/>
    <col min="2050" max="2050" width="12" style="150" customWidth="1"/>
    <col min="2051" max="2281" width="11.44140625" style="150"/>
    <col min="2282" max="2282" width="0.33203125" style="150" customWidth="1"/>
    <col min="2283" max="2283" width="19" style="150" customWidth="1"/>
    <col min="2284" max="2284" width="7.109375" style="150" customWidth="1"/>
    <col min="2285" max="2285" width="41.33203125" style="150" customWidth="1"/>
    <col min="2286" max="2287" width="9" style="150" customWidth="1"/>
    <col min="2288" max="2288" width="10.5546875" style="150" customWidth="1"/>
    <col min="2289" max="2289" width="9.44140625" style="150" customWidth="1"/>
    <col min="2290" max="2290" width="9.88671875" style="150" customWidth="1"/>
    <col min="2291" max="2291" width="10.5546875" style="150" customWidth="1"/>
    <col min="2292" max="2293" width="9.44140625" style="150" customWidth="1"/>
    <col min="2294" max="2294" width="10.5546875" style="150" customWidth="1"/>
    <col min="2295" max="2296" width="9" style="150" customWidth="1"/>
    <col min="2297" max="2297" width="10.5546875" style="150" customWidth="1"/>
    <col min="2298" max="2299" width="9.44140625" style="150" customWidth="1"/>
    <col min="2300" max="2300" width="10.5546875" style="150" customWidth="1"/>
    <col min="2301" max="2301" width="9.44140625" style="150" customWidth="1"/>
    <col min="2302" max="2302" width="9.88671875" style="150" customWidth="1"/>
    <col min="2303" max="2303" width="10.5546875" style="150" customWidth="1"/>
    <col min="2304" max="2304" width="9" style="150" customWidth="1"/>
    <col min="2305" max="2305" width="9.88671875" style="150" customWidth="1"/>
    <col min="2306" max="2306" width="12" style="150" customWidth="1"/>
    <col min="2307" max="2537" width="11.44140625" style="150"/>
    <col min="2538" max="2538" width="0.33203125" style="150" customWidth="1"/>
    <col min="2539" max="2539" width="19" style="150" customWidth="1"/>
    <col min="2540" max="2540" width="7.109375" style="150" customWidth="1"/>
    <col min="2541" max="2541" width="41.33203125" style="150" customWidth="1"/>
    <col min="2542" max="2543" width="9" style="150" customWidth="1"/>
    <col min="2544" max="2544" width="10.5546875" style="150" customWidth="1"/>
    <col min="2545" max="2545" width="9.44140625" style="150" customWidth="1"/>
    <col min="2546" max="2546" width="9.88671875" style="150" customWidth="1"/>
    <col min="2547" max="2547" width="10.5546875" style="150" customWidth="1"/>
    <col min="2548" max="2549" width="9.44140625" style="150" customWidth="1"/>
    <col min="2550" max="2550" width="10.5546875" style="150" customWidth="1"/>
    <col min="2551" max="2552" width="9" style="150" customWidth="1"/>
    <col min="2553" max="2553" width="10.5546875" style="150" customWidth="1"/>
    <col min="2554" max="2555" width="9.44140625" style="150" customWidth="1"/>
    <col min="2556" max="2556" width="10.5546875" style="150" customWidth="1"/>
    <col min="2557" max="2557" width="9.44140625" style="150" customWidth="1"/>
    <col min="2558" max="2558" width="9.88671875" style="150" customWidth="1"/>
    <col min="2559" max="2559" width="10.5546875" style="150" customWidth="1"/>
    <col min="2560" max="2560" width="9" style="150" customWidth="1"/>
    <col min="2561" max="2561" width="9.88671875" style="150" customWidth="1"/>
    <col min="2562" max="2562" width="12" style="150" customWidth="1"/>
    <col min="2563" max="2793" width="11.44140625" style="150"/>
    <col min="2794" max="2794" width="0.33203125" style="150" customWidth="1"/>
    <col min="2795" max="2795" width="19" style="150" customWidth="1"/>
    <col min="2796" max="2796" width="7.109375" style="150" customWidth="1"/>
    <col min="2797" max="2797" width="41.33203125" style="150" customWidth="1"/>
    <col min="2798" max="2799" width="9" style="150" customWidth="1"/>
    <col min="2800" max="2800" width="10.5546875" style="150" customWidth="1"/>
    <col min="2801" max="2801" width="9.44140625" style="150" customWidth="1"/>
    <col min="2802" max="2802" width="9.88671875" style="150" customWidth="1"/>
    <col min="2803" max="2803" width="10.5546875" style="150" customWidth="1"/>
    <col min="2804" max="2805" width="9.44140625" style="150" customWidth="1"/>
    <col min="2806" max="2806" width="10.5546875" style="150" customWidth="1"/>
    <col min="2807" max="2808" width="9" style="150" customWidth="1"/>
    <col min="2809" max="2809" width="10.5546875" style="150" customWidth="1"/>
    <col min="2810" max="2811" width="9.44140625" style="150" customWidth="1"/>
    <col min="2812" max="2812" width="10.5546875" style="150" customWidth="1"/>
    <col min="2813" max="2813" width="9.44140625" style="150" customWidth="1"/>
    <col min="2814" max="2814" width="9.88671875" style="150" customWidth="1"/>
    <col min="2815" max="2815" width="10.5546875" style="150" customWidth="1"/>
    <col min="2816" max="2816" width="9" style="150" customWidth="1"/>
    <col min="2817" max="2817" width="9.88671875" style="150" customWidth="1"/>
    <col min="2818" max="2818" width="12" style="150" customWidth="1"/>
    <col min="2819" max="3049" width="11.44140625" style="150"/>
    <col min="3050" max="3050" width="0.33203125" style="150" customWidth="1"/>
    <col min="3051" max="3051" width="19" style="150" customWidth="1"/>
    <col min="3052" max="3052" width="7.109375" style="150" customWidth="1"/>
    <col min="3053" max="3053" width="41.33203125" style="150" customWidth="1"/>
    <col min="3054" max="3055" width="9" style="150" customWidth="1"/>
    <col min="3056" max="3056" width="10.5546875" style="150" customWidth="1"/>
    <col min="3057" max="3057" width="9.44140625" style="150" customWidth="1"/>
    <col min="3058" max="3058" width="9.88671875" style="150" customWidth="1"/>
    <col min="3059" max="3059" width="10.5546875" style="150" customWidth="1"/>
    <col min="3060" max="3061" width="9.44140625" style="150" customWidth="1"/>
    <col min="3062" max="3062" width="10.5546875" style="150" customWidth="1"/>
    <col min="3063" max="3064" width="9" style="150" customWidth="1"/>
    <col min="3065" max="3065" width="10.5546875" style="150" customWidth="1"/>
    <col min="3066" max="3067" width="9.44140625" style="150" customWidth="1"/>
    <col min="3068" max="3068" width="10.5546875" style="150" customWidth="1"/>
    <col min="3069" max="3069" width="9.44140625" style="150" customWidth="1"/>
    <col min="3070" max="3070" width="9.88671875" style="150" customWidth="1"/>
    <col min="3071" max="3071" width="10.5546875" style="150" customWidth="1"/>
    <col min="3072" max="3072" width="9" style="150" customWidth="1"/>
    <col min="3073" max="3073" width="9.88671875" style="150" customWidth="1"/>
    <col min="3074" max="3074" width="12" style="150" customWidth="1"/>
    <col min="3075" max="3305" width="11.44140625" style="150"/>
    <col min="3306" max="3306" width="0.33203125" style="150" customWidth="1"/>
    <col min="3307" max="3307" width="19" style="150" customWidth="1"/>
    <col min="3308" max="3308" width="7.109375" style="150" customWidth="1"/>
    <col min="3309" max="3309" width="41.33203125" style="150" customWidth="1"/>
    <col min="3310" max="3311" width="9" style="150" customWidth="1"/>
    <col min="3312" max="3312" width="10.5546875" style="150" customWidth="1"/>
    <col min="3313" max="3313" width="9.44140625" style="150" customWidth="1"/>
    <col min="3314" max="3314" width="9.88671875" style="150" customWidth="1"/>
    <col min="3315" max="3315" width="10.5546875" style="150" customWidth="1"/>
    <col min="3316" max="3317" width="9.44140625" style="150" customWidth="1"/>
    <col min="3318" max="3318" width="10.5546875" style="150" customWidth="1"/>
    <col min="3319" max="3320" width="9" style="150" customWidth="1"/>
    <col min="3321" max="3321" width="10.5546875" style="150" customWidth="1"/>
    <col min="3322" max="3323" width="9.44140625" style="150" customWidth="1"/>
    <col min="3324" max="3324" width="10.5546875" style="150" customWidth="1"/>
    <col min="3325" max="3325" width="9.44140625" style="150" customWidth="1"/>
    <col min="3326" max="3326" width="9.88671875" style="150" customWidth="1"/>
    <col min="3327" max="3327" width="10.5546875" style="150" customWidth="1"/>
    <col min="3328" max="3328" width="9" style="150" customWidth="1"/>
    <col min="3329" max="3329" width="9.88671875" style="150" customWidth="1"/>
    <col min="3330" max="3330" width="12" style="150" customWidth="1"/>
    <col min="3331" max="3561" width="11.44140625" style="150"/>
    <col min="3562" max="3562" width="0.33203125" style="150" customWidth="1"/>
    <col min="3563" max="3563" width="19" style="150" customWidth="1"/>
    <col min="3564" max="3564" width="7.109375" style="150" customWidth="1"/>
    <col min="3565" max="3565" width="41.33203125" style="150" customWidth="1"/>
    <col min="3566" max="3567" width="9" style="150" customWidth="1"/>
    <col min="3568" max="3568" width="10.5546875" style="150" customWidth="1"/>
    <col min="3569" max="3569" width="9.44140625" style="150" customWidth="1"/>
    <col min="3570" max="3570" width="9.88671875" style="150" customWidth="1"/>
    <col min="3571" max="3571" width="10.5546875" style="150" customWidth="1"/>
    <col min="3572" max="3573" width="9.44140625" style="150" customWidth="1"/>
    <col min="3574" max="3574" width="10.5546875" style="150" customWidth="1"/>
    <col min="3575" max="3576" width="9" style="150" customWidth="1"/>
    <col min="3577" max="3577" width="10.5546875" style="150" customWidth="1"/>
    <col min="3578" max="3579" width="9.44140625" style="150" customWidth="1"/>
    <col min="3580" max="3580" width="10.5546875" style="150" customWidth="1"/>
    <col min="3581" max="3581" width="9.44140625" style="150" customWidth="1"/>
    <col min="3582" max="3582" width="9.88671875" style="150" customWidth="1"/>
    <col min="3583" max="3583" width="10.5546875" style="150" customWidth="1"/>
    <col min="3584" max="3584" width="9" style="150" customWidth="1"/>
    <col min="3585" max="3585" width="9.88671875" style="150" customWidth="1"/>
    <col min="3586" max="3586" width="12" style="150" customWidth="1"/>
    <col min="3587" max="3817" width="11.44140625" style="150"/>
    <col min="3818" max="3818" width="0.33203125" style="150" customWidth="1"/>
    <col min="3819" max="3819" width="19" style="150" customWidth="1"/>
    <col min="3820" max="3820" width="7.109375" style="150" customWidth="1"/>
    <col min="3821" max="3821" width="41.33203125" style="150" customWidth="1"/>
    <col min="3822" max="3823" width="9" style="150" customWidth="1"/>
    <col min="3824" max="3824" width="10.5546875" style="150" customWidth="1"/>
    <col min="3825" max="3825" width="9.44140625" style="150" customWidth="1"/>
    <col min="3826" max="3826" width="9.88671875" style="150" customWidth="1"/>
    <col min="3827" max="3827" width="10.5546875" style="150" customWidth="1"/>
    <col min="3828" max="3829" width="9.44140625" style="150" customWidth="1"/>
    <col min="3830" max="3830" width="10.5546875" style="150" customWidth="1"/>
    <col min="3831" max="3832" width="9" style="150" customWidth="1"/>
    <col min="3833" max="3833" width="10.5546875" style="150" customWidth="1"/>
    <col min="3834" max="3835" width="9.44140625" style="150" customWidth="1"/>
    <col min="3836" max="3836" width="10.5546875" style="150" customWidth="1"/>
    <col min="3837" max="3837" width="9.44140625" style="150" customWidth="1"/>
    <col min="3838" max="3838" width="9.88671875" style="150" customWidth="1"/>
    <col min="3839" max="3839" width="10.5546875" style="150" customWidth="1"/>
    <col min="3840" max="3840" width="9" style="150" customWidth="1"/>
    <col min="3841" max="3841" width="9.88671875" style="150" customWidth="1"/>
    <col min="3842" max="3842" width="12" style="150" customWidth="1"/>
    <col min="3843" max="4073" width="11.44140625" style="150"/>
    <col min="4074" max="4074" width="0.33203125" style="150" customWidth="1"/>
    <col min="4075" max="4075" width="19" style="150" customWidth="1"/>
    <col min="4076" max="4076" width="7.109375" style="150" customWidth="1"/>
    <col min="4077" max="4077" width="41.33203125" style="150" customWidth="1"/>
    <col min="4078" max="4079" width="9" style="150" customWidth="1"/>
    <col min="4080" max="4080" width="10.5546875" style="150" customWidth="1"/>
    <col min="4081" max="4081" width="9.44140625" style="150" customWidth="1"/>
    <col min="4082" max="4082" width="9.88671875" style="150" customWidth="1"/>
    <col min="4083" max="4083" width="10.5546875" style="150" customWidth="1"/>
    <col min="4084" max="4085" width="9.44140625" style="150" customWidth="1"/>
    <col min="4086" max="4086" width="10.5546875" style="150" customWidth="1"/>
    <col min="4087" max="4088" width="9" style="150" customWidth="1"/>
    <col min="4089" max="4089" width="10.5546875" style="150" customWidth="1"/>
    <col min="4090" max="4091" width="9.44140625" style="150" customWidth="1"/>
    <col min="4092" max="4092" width="10.5546875" style="150" customWidth="1"/>
    <col min="4093" max="4093" width="9.44140625" style="150" customWidth="1"/>
    <col min="4094" max="4094" width="9.88671875" style="150" customWidth="1"/>
    <col min="4095" max="4095" width="10.5546875" style="150" customWidth="1"/>
    <col min="4096" max="4096" width="9" style="150" customWidth="1"/>
    <col min="4097" max="4097" width="9.88671875" style="150" customWidth="1"/>
    <col min="4098" max="4098" width="12" style="150" customWidth="1"/>
    <col min="4099" max="4329" width="11.44140625" style="150"/>
    <col min="4330" max="4330" width="0.33203125" style="150" customWidth="1"/>
    <col min="4331" max="4331" width="19" style="150" customWidth="1"/>
    <col min="4332" max="4332" width="7.109375" style="150" customWidth="1"/>
    <col min="4333" max="4333" width="41.33203125" style="150" customWidth="1"/>
    <col min="4334" max="4335" width="9" style="150" customWidth="1"/>
    <col min="4336" max="4336" width="10.5546875" style="150" customWidth="1"/>
    <col min="4337" max="4337" width="9.44140625" style="150" customWidth="1"/>
    <col min="4338" max="4338" width="9.88671875" style="150" customWidth="1"/>
    <col min="4339" max="4339" width="10.5546875" style="150" customWidth="1"/>
    <col min="4340" max="4341" width="9.44140625" style="150" customWidth="1"/>
    <col min="4342" max="4342" width="10.5546875" style="150" customWidth="1"/>
    <col min="4343" max="4344" width="9" style="150" customWidth="1"/>
    <col min="4345" max="4345" width="10.5546875" style="150" customWidth="1"/>
    <col min="4346" max="4347" width="9.44140625" style="150" customWidth="1"/>
    <col min="4348" max="4348" width="10.5546875" style="150" customWidth="1"/>
    <col min="4349" max="4349" width="9.44140625" style="150" customWidth="1"/>
    <col min="4350" max="4350" width="9.88671875" style="150" customWidth="1"/>
    <col min="4351" max="4351" width="10.5546875" style="150" customWidth="1"/>
    <col min="4352" max="4352" width="9" style="150" customWidth="1"/>
    <col min="4353" max="4353" width="9.88671875" style="150" customWidth="1"/>
    <col min="4354" max="4354" width="12" style="150" customWidth="1"/>
    <col min="4355" max="4585" width="11.44140625" style="150"/>
    <col min="4586" max="4586" width="0.33203125" style="150" customWidth="1"/>
    <col min="4587" max="4587" width="19" style="150" customWidth="1"/>
    <col min="4588" max="4588" width="7.109375" style="150" customWidth="1"/>
    <col min="4589" max="4589" width="41.33203125" style="150" customWidth="1"/>
    <col min="4590" max="4591" width="9" style="150" customWidth="1"/>
    <col min="4592" max="4592" width="10.5546875" style="150" customWidth="1"/>
    <col min="4593" max="4593" width="9.44140625" style="150" customWidth="1"/>
    <col min="4594" max="4594" width="9.88671875" style="150" customWidth="1"/>
    <col min="4595" max="4595" width="10.5546875" style="150" customWidth="1"/>
    <col min="4596" max="4597" width="9.44140625" style="150" customWidth="1"/>
    <col min="4598" max="4598" width="10.5546875" style="150" customWidth="1"/>
    <col min="4599" max="4600" width="9" style="150" customWidth="1"/>
    <col min="4601" max="4601" width="10.5546875" style="150" customWidth="1"/>
    <col min="4602" max="4603" width="9.44140625" style="150" customWidth="1"/>
    <col min="4604" max="4604" width="10.5546875" style="150" customWidth="1"/>
    <col min="4605" max="4605" width="9.44140625" style="150" customWidth="1"/>
    <col min="4606" max="4606" width="9.88671875" style="150" customWidth="1"/>
    <col min="4607" max="4607" width="10.5546875" style="150" customWidth="1"/>
    <col min="4608" max="4608" width="9" style="150" customWidth="1"/>
    <col min="4609" max="4609" width="9.88671875" style="150" customWidth="1"/>
    <col min="4610" max="4610" width="12" style="150" customWidth="1"/>
    <col min="4611" max="4841" width="11.44140625" style="150"/>
    <col min="4842" max="4842" width="0.33203125" style="150" customWidth="1"/>
    <col min="4843" max="4843" width="19" style="150" customWidth="1"/>
    <col min="4844" max="4844" width="7.109375" style="150" customWidth="1"/>
    <col min="4845" max="4845" width="41.33203125" style="150" customWidth="1"/>
    <col min="4846" max="4847" width="9" style="150" customWidth="1"/>
    <col min="4848" max="4848" width="10.5546875" style="150" customWidth="1"/>
    <col min="4849" max="4849" width="9.44140625" style="150" customWidth="1"/>
    <col min="4850" max="4850" width="9.88671875" style="150" customWidth="1"/>
    <col min="4851" max="4851" width="10.5546875" style="150" customWidth="1"/>
    <col min="4852" max="4853" width="9.44140625" style="150" customWidth="1"/>
    <col min="4854" max="4854" width="10.5546875" style="150" customWidth="1"/>
    <col min="4855" max="4856" width="9" style="150" customWidth="1"/>
    <col min="4857" max="4857" width="10.5546875" style="150" customWidth="1"/>
    <col min="4858" max="4859" width="9.44140625" style="150" customWidth="1"/>
    <col min="4860" max="4860" width="10.5546875" style="150" customWidth="1"/>
    <col min="4861" max="4861" width="9.44140625" style="150" customWidth="1"/>
    <col min="4862" max="4862" width="9.88671875" style="150" customWidth="1"/>
    <col min="4863" max="4863" width="10.5546875" style="150" customWidth="1"/>
    <col min="4864" max="4864" width="9" style="150" customWidth="1"/>
    <col min="4865" max="4865" width="9.88671875" style="150" customWidth="1"/>
    <col min="4866" max="4866" width="12" style="150" customWidth="1"/>
    <col min="4867" max="5097" width="11.44140625" style="150"/>
    <col min="5098" max="5098" width="0.33203125" style="150" customWidth="1"/>
    <col min="5099" max="5099" width="19" style="150" customWidth="1"/>
    <col min="5100" max="5100" width="7.109375" style="150" customWidth="1"/>
    <col min="5101" max="5101" width="41.33203125" style="150" customWidth="1"/>
    <col min="5102" max="5103" width="9" style="150" customWidth="1"/>
    <col min="5104" max="5104" width="10.5546875" style="150" customWidth="1"/>
    <col min="5105" max="5105" width="9.44140625" style="150" customWidth="1"/>
    <col min="5106" max="5106" width="9.88671875" style="150" customWidth="1"/>
    <col min="5107" max="5107" width="10.5546875" style="150" customWidth="1"/>
    <col min="5108" max="5109" width="9.44140625" style="150" customWidth="1"/>
    <col min="5110" max="5110" width="10.5546875" style="150" customWidth="1"/>
    <col min="5111" max="5112" width="9" style="150" customWidth="1"/>
    <col min="5113" max="5113" width="10.5546875" style="150" customWidth="1"/>
    <col min="5114" max="5115" width="9.44140625" style="150" customWidth="1"/>
    <col min="5116" max="5116" width="10.5546875" style="150" customWidth="1"/>
    <col min="5117" max="5117" width="9.44140625" style="150" customWidth="1"/>
    <col min="5118" max="5118" width="9.88671875" style="150" customWidth="1"/>
    <col min="5119" max="5119" width="10.5546875" style="150" customWidth="1"/>
    <col min="5120" max="5120" width="9" style="150" customWidth="1"/>
    <col min="5121" max="5121" width="9.88671875" style="150" customWidth="1"/>
    <col min="5122" max="5122" width="12" style="150" customWidth="1"/>
    <col min="5123" max="5353" width="11.44140625" style="150"/>
    <col min="5354" max="5354" width="0.33203125" style="150" customWidth="1"/>
    <col min="5355" max="5355" width="19" style="150" customWidth="1"/>
    <col min="5356" max="5356" width="7.109375" style="150" customWidth="1"/>
    <col min="5357" max="5357" width="41.33203125" style="150" customWidth="1"/>
    <col min="5358" max="5359" width="9" style="150" customWidth="1"/>
    <col min="5360" max="5360" width="10.5546875" style="150" customWidth="1"/>
    <col min="5361" max="5361" width="9.44140625" style="150" customWidth="1"/>
    <col min="5362" max="5362" width="9.88671875" style="150" customWidth="1"/>
    <col min="5363" max="5363" width="10.5546875" style="150" customWidth="1"/>
    <col min="5364" max="5365" width="9.44140625" style="150" customWidth="1"/>
    <col min="5366" max="5366" width="10.5546875" style="150" customWidth="1"/>
    <col min="5367" max="5368" width="9" style="150" customWidth="1"/>
    <col min="5369" max="5369" width="10.5546875" style="150" customWidth="1"/>
    <col min="5370" max="5371" width="9.44140625" style="150" customWidth="1"/>
    <col min="5372" max="5372" width="10.5546875" style="150" customWidth="1"/>
    <col min="5373" max="5373" width="9.44140625" style="150" customWidth="1"/>
    <col min="5374" max="5374" width="9.88671875" style="150" customWidth="1"/>
    <col min="5375" max="5375" width="10.5546875" style="150" customWidth="1"/>
    <col min="5376" max="5376" width="9" style="150" customWidth="1"/>
    <col min="5377" max="5377" width="9.88671875" style="150" customWidth="1"/>
    <col min="5378" max="5378" width="12" style="150" customWidth="1"/>
    <col min="5379" max="5609" width="11.44140625" style="150"/>
    <col min="5610" max="5610" width="0.33203125" style="150" customWidth="1"/>
    <col min="5611" max="5611" width="19" style="150" customWidth="1"/>
    <col min="5612" max="5612" width="7.109375" style="150" customWidth="1"/>
    <col min="5613" max="5613" width="41.33203125" style="150" customWidth="1"/>
    <col min="5614" max="5615" width="9" style="150" customWidth="1"/>
    <col min="5616" max="5616" width="10.5546875" style="150" customWidth="1"/>
    <col min="5617" max="5617" width="9.44140625" style="150" customWidth="1"/>
    <col min="5618" max="5618" width="9.88671875" style="150" customWidth="1"/>
    <col min="5619" max="5619" width="10.5546875" style="150" customWidth="1"/>
    <col min="5620" max="5621" width="9.44140625" style="150" customWidth="1"/>
    <col min="5622" max="5622" width="10.5546875" style="150" customWidth="1"/>
    <col min="5623" max="5624" width="9" style="150" customWidth="1"/>
    <col min="5625" max="5625" width="10.5546875" style="150" customWidth="1"/>
    <col min="5626" max="5627" width="9.44140625" style="150" customWidth="1"/>
    <col min="5628" max="5628" width="10.5546875" style="150" customWidth="1"/>
    <col min="5629" max="5629" width="9.44140625" style="150" customWidth="1"/>
    <col min="5630" max="5630" width="9.88671875" style="150" customWidth="1"/>
    <col min="5631" max="5631" width="10.5546875" style="150" customWidth="1"/>
    <col min="5632" max="5632" width="9" style="150" customWidth="1"/>
    <col min="5633" max="5633" width="9.88671875" style="150" customWidth="1"/>
    <col min="5634" max="5634" width="12" style="150" customWidth="1"/>
    <col min="5635" max="5865" width="11.44140625" style="150"/>
    <col min="5866" max="5866" width="0.33203125" style="150" customWidth="1"/>
    <col min="5867" max="5867" width="19" style="150" customWidth="1"/>
    <col min="5868" max="5868" width="7.109375" style="150" customWidth="1"/>
    <col min="5869" max="5869" width="41.33203125" style="150" customWidth="1"/>
    <col min="5870" max="5871" width="9" style="150" customWidth="1"/>
    <col min="5872" max="5872" width="10.5546875" style="150" customWidth="1"/>
    <col min="5873" max="5873" width="9.44140625" style="150" customWidth="1"/>
    <col min="5874" max="5874" width="9.88671875" style="150" customWidth="1"/>
    <col min="5875" max="5875" width="10.5546875" style="150" customWidth="1"/>
    <col min="5876" max="5877" width="9.44140625" style="150" customWidth="1"/>
    <col min="5878" max="5878" width="10.5546875" style="150" customWidth="1"/>
    <col min="5879" max="5880" width="9" style="150" customWidth="1"/>
    <col min="5881" max="5881" width="10.5546875" style="150" customWidth="1"/>
    <col min="5882" max="5883" width="9.44140625" style="150" customWidth="1"/>
    <col min="5884" max="5884" width="10.5546875" style="150" customWidth="1"/>
    <col min="5885" max="5885" width="9.44140625" style="150" customWidth="1"/>
    <col min="5886" max="5886" width="9.88671875" style="150" customWidth="1"/>
    <col min="5887" max="5887" width="10.5546875" style="150" customWidth="1"/>
    <col min="5888" max="5888" width="9" style="150" customWidth="1"/>
    <col min="5889" max="5889" width="9.88671875" style="150" customWidth="1"/>
    <col min="5890" max="5890" width="12" style="150" customWidth="1"/>
    <col min="5891" max="6121" width="11.44140625" style="150"/>
    <col min="6122" max="6122" width="0.33203125" style="150" customWidth="1"/>
    <col min="6123" max="6123" width="19" style="150" customWidth="1"/>
    <col min="6124" max="6124" width="7.109375" style="150" customWidth="1"/>
    <col min="6125" max="6125" width="41.33203125" style="150" customWidth="1"/>
    <col min="6126" max="6127" width="9" style="150" customWidth="1"/>
    <col min="6128" max="6128" width="10.5546875" style="150" customWidth="1"/>
    <col min="6129" max="6129" width="9.44140625" style="150" customWidth="1"/>
    <col min="6130" max="6130" width="9.88671875" style="150" customWidth="1"/>
    <col min="6131" max="6131" width="10.5546875" style="150" customWidth="1"/>
    <col min="6132" max="6133" width="9.44140625" style="150" customWidth="1"/>
    <col min="6134" max="6134" width="10.5546875" style="150" customWidth="1"/>
    <col min="6135" max="6136" width="9" style="150" customWidth="1"/>
    <col min="6137" max="6137" width="10.5546875" style="150" customWidth="1"/>
    <col min="6138" max="6139" width="9.44140625" style="150" customWidth="1"/>
    <col min="6140" max="6140" width="10.5546875" style="150" customWidth="1"/>
    <col min="6141" max="6141" width="9.44140625" style="150" customWidth="1"/>
    <col min="6142" max="6142" width="9.88671875" style="150" customWidth="1"/>
    <col min="6143" max="6143" width="10.5546875" style="150" customWidth="1"/>
    <col min="6144" max="6144" width="9" style="150" customWidth="1"/>
    <col min="6145" max="6145" width="9.88671875" style="150" customWidth="1"/>
    <col min="6146" max="6146" width="12" style="150" customWidth="1"/>
    <col min="6147" max="6377" width="11.44140625" style="150"/>
    <col min="6378" max="6378" width="0.33203125" style="150" customWidth="1"/>
    <col min="6379" max="6379" width="19" style="150" customWidth="1"/>
    <col min="6380" max="6380" width="7.109375" style="150" customWidth="1"/>
    <col min="6381" max="6381" width="41.33203125" style="150" customWidth="1"/>
    <col min="6382" max="6383" width="9" style="150" customWidth="1"/>
    <col min="6384" max="6384" width="10.5546875" style="150" customWidth="1"/>
    <col min="6385" max="6385" width="9.44140625" style="150" customWidth="1"/>
    <col min="6386" max="6386" width="9.88671875" style="150" customWidth="1"/>
    <col min="6387" max="6387" width="10.5546875" style="150" customWidth="1"/>
    <col min="6388" max="6389" width="9.44140625" style="150" customWidth="1"/>
    <col min="6390" max="6390" width="10.5546875" style="150" customWidth="1"/>
    <col min="6391" max="6392" width="9" style="150" customWidth="1"/>
    <col min="6393" max="6393" width="10.5546875" style="150" customWidth="1"/>
    <col min="6394" max="6395" width="9.44140625" style="150" customWidth="1"/>
    <col min="6396" max="6396" width="10.5546875" style="150" customWidth="1"/>
    <col min="6397" max="6397" width="9.44140625" style="150" customWidth="1"/>
    <col min="6398" max="6398" width="9.88671875" style="150" customWidth="1"/>
    <col min="6399" max="6399" width="10.5546875" style="150" customWidth="1"/>
    <col min="6400" max="6400" width="9" style="150" customWidth="1"/>
    <col min="6401" max="6401" width="9.88671875" style="150" customWidth="1"/>
    <col min="6402" max="6402" width="12" style="150" customWidth="1"/>
    <col min="6403" max="6633" width="11.44140625" style="150"/>
    <col min="6634" max="6634" width="0.33203125" style="150" customWidth="1"/>
    <col min="6635" max="6635" width="19" style="150" customWidth="1"/>
    <col min="6636" max="6636" width="7.109375" style="150" customWidth="1"/>
    <col min="6637" max="6637" width="41.33203125" style="150" customWidth="1"/>
    <col min="6638" max="6639" width="9" style="150" customWidth="1"/>
    <col min="6640" max="6640" width="10.5546875" style="150" customWidth="1"/>
    <col min="6641" max="6641" width="9.44140625" style="150" customWidth="1"/>
    <col min="6642" max="6642" width="9.88671875" style="150" customWidth="1"/>
    <col min="6643" max="6643" width="10.5546875" style="150" customWidth="1"/>
    <col min="6644" max="6645" width="9.44140625" style="150" customWidth="1"/>
    <col min="6646" max="6646" width="10.5546875" style="150" customWidth="1"/>
    <col min="6647" max="6648" width="9" style="150" customWidth="1"/>
    <col min="6649" max="6649" width="10.5546875" style="150" customWidth="1"/>
    <col min="6650" max="6651" width="9.44140625" style="150" customWidth="1"/>
    <col min="6652" max="6652" width="10.5546875" style="150" customWidth="1"/>
    <col min="6653" max="6653" width="9.44140625" style="150" customWidth="1"/>
    <col min="6654" max="6654" width="9.88671875" style="150" customWidth="1"/>
    <col min="6655" max="6655" width="10.5546875" style="150" customWidth="1"/>
    <col min="6656" max="6656" width="9" style="150" customWidth="1"/>
    <col min="6657" max="6657" width="9.88671875" style="150" customWidth="1"/>
    <col min="6658" max="6658" width="12" style="150" customWidth="1"/>
    <col min="6659" max="6889" width="11.44140625" style="150"/>
    <col min="6890" max="6890" width="0.33203125" style="150" customWidth="1"/>
    <col min="6891" max="6891" width="19" style="150" customWidth="1"/>
    <col min="6892" max="6892" width="7.109375" style="150" customWidth="1"/>
    <col min="6893" max="6893" width="41.33203125" style="150" customWidth="1"/>
    <col min="6894" max="6895" width="9" style="150" customWidth="1"/>
    <col min="6896" max="6896" width="10.5546875" style="150" customWidth="1"/>
    <col min="6897" max="6897" width="9.44140625" style="150" customWidth="1"/>
    <col min="6898" max="6898" width="9.88671875" style="150" customWidth="1"/>
    <col min="6899" max="6899" width="10.5546875" style="150" customWidth="1"/>
    <col min="6900" max="6901" width="9.44140625" style="150" customWidth="1"/>
    <col min="6902" max="6902" width="10.5546875" style="150" customWidth="1"/>
    <col min="6903" max="6904" width="9" style="150" customWidth="1"/>
    <col min="6905" max="6905" width="10.5546875" style="150" customWidth="1"/>
    <col min="6906" max="6907" width="9.44140625" style="150" customWidth="1"/>
    <col min="6908" max="6908" width="10.5546875" style="150" customWidth="1"/>
    <col min="6909" max="6909" width="9.44140625" style="150" customWidth="1"/>
    <col min="6910" max="6910" width="9.88671875" style="150" customWidth="1"/>
    <col min="6911" max="6911" width="10.5546875" style="150" customWidth="1"/>
    <col min="6912" max="6912" width="9" style="150" customWidth="1"/>
    <col min="6913" max="6913" width="9.88671875" style="150" customWidth="1"/>
    <col min="6914" max="6914" width="12" style="150" customWidth="1"/>
    <col min="6915" max="7145" width="11.44140625" style="150"/>
    <col min="7146" max="7146" width="0.33203125" style="150" customWidth="1"/>
    <col min="7147" max="7147" width="19" style="150" customWidth="1"/>
    <col min="7148" max="7148" width="7.109375" style="150" customWidth="1"/>
    <col min="7149" max="7149" width="41.33203125" style="150" customWidth="1"/>
    <col min="7150" max="7151" width="9" style="150" customWidth="1"/>
    <col min="7152" max="7152" width="10.5546875" style="150" customWidth="1"/>
    <col min="7153" max="7153" width="9.44140625" style="150" customWidth="1"/>
    <col min="7154" max="7154" width="9.88671875" style="150" customWidth="1"/>
    <col min="7155" max="7155" width="10.5546875" style="150" customWidth="1"/>
    <col min="7156" max="7157" width="9.44140625" style="150" customWidth="1"/>
    <col min="7158" max="7158" width="10.5546875" style="150" customWidth="1"/>
    <col min="7159" max="7160" width="9" style="150" customWidth="1"/>
    <col min="7161" max="7161" width="10.5546875" style="150" customWidth="1"/>
    <col min="7162" max="7163" width="9.44140625" style="150" customWidth="1"/>
    <col min="7164" max="7164" width="10.5546875" style="150" customWidth="1"/>
    <col min="7165" max="7165" width="9.44140625" style="150" customWidth="1"/>
    <col min="7166" max="7166" width="9.88671875" style="150" customWidth="1"/>
    <col min="7167" max="7167" width="10.5546875" style="150" customWidth="1"/>
    <col min="7168" max="7168" width="9" style="150" customWidth="1"/>
    <col min="7169" max="7169" width="9.88671875" style="150" customWidth="1"/>
    <col min="7170" max="7170" width="12" style="150" customWidth="1"/>
    <col min="7171" max="7401" width="11.44140625" style="150"/>
    <col min="7402" max="7402" width="0.33203125" style="150" customWidth="1"/>
    <col min="7403" max="7403" width="19" style="150" customWidth="1"/>
    <col min="7404" max="7404" width="7.109375" style="150" customWidth="1"/>
    <col min="7405" max="7405" width="41.33203125" style="150" customWidth="1"/>
    <col min="7406" max="7407" width="9" style="150" customWidth="1"/>
    <col min="7408" max="7408" width="10.5546875" style="150" customWidth="1"/>
    <col min="7409" max="7409" width="9.44140625" style="150" customWidth="1"/>
    <col min="7410" max="7410" width="9.88671875" style="150" customWidth="1"/>
    <col min="7411" max="7411" width="10.5546875" style="150" customWidth="1"/>
    <col min="7412" max="7413" width="9.44140625" style="150" customWidth="1"/>
    <col min="7414" max="7414" width="10.5546875" style="150" customWidth="1"/>
    <col min="7415" max="7416" width="9" style="150" customWidth="1"/>
    <col min="7417" max="7417" width="10.5546875" style="150" customWidth="1"/>
    <col min="7418" max="7419" width="9.44140625" style="150" customWidth="1"/>
    <col min="7420" max="7420" width="10.5546875" style="150" customWidth="1"/>
    <col min="7421" max="7421" width="9.44140625" style="150" customWidth="1"/>
    <col min="7422" max="7422" width="9.88671875" style="150" customWidth="1"/>
    <col min="7423" max="7423" width="10.5546875" style="150" customWidth="1"/>
    <col min="7424" max="7424" width="9" style="150" customWidth="1"/>
    <col min="7425" max="7425" width="9.88671875" style="150" customWidth="1"/>
    <col min="7426" max="7426" width="12" style="150" customWidth="1"/>
    <col min="7427" max="7657" width="11.44140625" style="150"/>
    <col min="7658" max="7658" width="0.33203125" style="150" customWidth="1"/>
    <col min="7659" max="7659" width="19" style="150" customWidth="1"/>
    <col min="7660" max="7660" width="7.109375" style="150" customWidth="1"/>
    <col min="7661" max="7661" width="41.33203125" style="150" customWidth="1"/>
    <col min="7662" max="7663" width="9" style="150" customWidth="1"/>
    <col min="7664" max="7664" width="10.5546875" style="150" customWidth="1"/>
    <col min="7665" max="7665" width="9.44140625" style="150" customWidth="1"/>
    <col min="7666" max="7666" width="9.88671875" style="150" customWidth="1"/>
    <col min="7667" max="7667" width="10.5546875" style="150" customWidth="1"/>
    <col min="7668" max="7669" width="9.44140625" style="150" customWidth="1"/>
    <col min="7670" max="7670" width="10.5546875" style="150" customWidth="1"/>
    <col min="7671" max="7672" width="9" style="150" customWidth="1"/>
    <col min="7673" max="7673" width="10.5546875" style="150" customWidth="1"/>
    <col min="7674" max="7675" width="9.44140625" style="150" customWidth="1"/>
    <col min="7676" max="7676" width="10.5546875" style="150" customWidth="1"/>
    <col min="7677" max="7677" width="9.44140625" style="150" customWidth="1"/>
    <col min="7678" max="7678" width="9.88671875" style="150" customWidth="1"/>
    <col min="7679" max="7679" width="10.5546875" style="150" customWidth="1"/>
    <col min="7680" max="7680" width="9" style="150" customWidth="1"/>
    <col min="7681" max="7681" width="9.88671875" style="150" customWidth="1"/>
    <col min="7682" max="7682" width="12" style="150" customWidth="1"/>
    <col min="7683" max="7913" width="11.44140625" style="150"/>
    <col min="7914" max="7914" width="0.33203125" style="150" customWidth="1"/>
    <col min="7915" max="7915" width="19" style="150" customWidth="1"/>
    <col min="7916" max="7916" width="7.109375" style="150" customWidth="1"/>
    <col min="7917" max="7917" width="41.33203125" style="150" customWidth="1"/>
    <col min="7918" max="7919" width="9" style="150" customWidth="1"/>
    <col min="7920" max="7920" width="10.5546875" style="150" customWidth="1"/>
    <col min="7921" max="7921" width="9.44140625" style="150" customWidth="1"/>
    <col min="7922" max="7922" width="9.88671875" style="150" customWidth="1"/>
    <col min="7923" max="7923" width="10.5546875" style="150" customWidth="1"/>
    <col min="7924" max="7925" width="9.44140625" style="150" customWidth="1"/>
    <col min="7926" max="7926" width="10.5546875" style="150" customWidth="1"/>
    <col min="7927" max="7928" width="9" style="150" customWidth="1"/>
    <col min="7929" max="7929" width="10.5546875" style="150" customWidth="1"/>
    <col min="7930" max="7931" width="9.44140625" style="150" customWidth="1"/>
    <col min="7932" max="7932" width="10.5546875" style="150" customWidth="1"/>
    <col min="7933" max="7933" width="9.44140625" style="150" customWidth="1"/>
    <col min="7934" max="7934" width="9.88671875" style="150" customWidth="1"/>
    <col min="7935" max="7935" width="10.5546875" style="150" customWidth="1"/>
    <col min="7936" max="7936" width="9" style="150" customWidth="1"/>
    <col min="7937" max="7937" width="9.88671875" style="150" customWidth="1"/>
    <col min="7938" max="7938" width="12" style="150" customWidth="1"/>
    <col min="7939" max="8169" width="11.44140625" style="150"/>
    <col min="8170" max="8170" width="0.33203125" style="150" customWidth="1"/>
    <col min="8171" max="8171" width="19" style="150" customWidth="1"/>
    <col min="8172" max="8172" width="7.109375" style="150" customWidth="1"/>
    <col min="8173" max="8173" width="41.33203125" style="150" customWidth="1"/>
    <col min="8174" max="8175" width="9" style="150" customWidth="1"/>
    <col min="8176" max="8176" width="10.5546875" style="150" customWidth="1"/>
    <col min="8177" max="8177" width="9.44140625" style="150" customWidth="1"/>
    <col min="8178" max="8178" width="9.88671875" style="150" customWidth="1"/>
    <col min="8179" max="8179" width="10.5546875" style="150" customWidth="1"/>
    <col min="8180" max="8181" width="9.44140625" style="150" customWidth="1"/>
    <col min="8182" max="8182" width="10.5546875" style="150" customWidth="1"/>
    <col min="8183" max="8184" width="9" style="150" customWidth="1"/>
    <col min="8185" max="8185" width="10.5546875" style="150" customWidth="1"/>
    <col min="8186" max="8187" width="9.44140625" style="150" customWidth="1"/>
    <col min="8188" max="8188" width="10.5546875" style="150" customWidth="1"/>
    <col min="8189" max="8189" width="9.44140625" style="150" customWidth="1"/>
    <col min="8190" max="8190" width="9.88671875" style="150" customWidth="1"/>
    <col min="8191" max="8191" width="10.5546875" style="150" customWidth="1"/>
    <col min="8192" max="8192" width="9" style="150" customWidth="1"/>
    <col min="8193" max="8193" width="9.88671875" style="150" customWidth="1"/>
    <col min="8194" max="8194" width="12" style="150" customWidth="1"/>
    <col min="8195" max="8425" width="11.44140625" style="150"/>
    <col min="8426" max="8426" width="0.33203125" style="150" customWidth="1"/>
    <col min="8427" max="8427" width="19" style="150" customWidth="1"/>
    <col min="8428" max="8428" width="7.109375" style="150" customWidth="1"/>
    <col min="8429" max="8429" width="41.33203125" style="150" customWidth="1"/>
    <col min="8430" max="8431" width="9" style="150" customWidth="1"/>
    <col min="8432" max="8432" width="10.5546875" style="150" customWidth="1"/>
    <col min="8433" max="8433" width="9.44140625" style="150" customWidth="1"/>
    <col min="8434" max="8434" width="9.88671875" style="150" customWidth="1"/>
    <col min="8435" max="8435" width="10.5546875" style="150" customWidth="1"/>
    <col min="8436" max="8437" width="9.44140625" style="150" customWidth="1"/>
    <col min="8438" max="8438" width="10.5546875" style="150" customWidth="1"/>
    <col min="8439" max="8440" width="9" style="150" customWidth="1"/>
    <col min="8441" max="8441" width="10.5546875" style="150" customWidth="1"/>
    <col min="8442" max="8443" width="9.44140625" style="150" customWidth="1"/>
    <col min="8444" max="8444" width="10.5546875" style="150" customWidth="1"/>
    <col min="8445" max="8445" width="9.44140625" style="150" customWidth="1"/>
    <col min="8446" max="8446" width="9.88671875" style="150" customWidth="1"/>
    <col min="8447" max="8447" width="10.5546875" style="150" customWidth="1"/>
    <col min="8448" max="8448" width="9" style="150" customWidth="1"/>
    <col min="8449" max="8449" width="9.88671875" style="150" customWidth="1"/>
    <col min="8450" max="8450" width="12" style="150" customWidth="1"/>
    <col min="8451" max="8681" width="11.44140625" style="150"/>
    <col min="8682" max="8682" width="0.33203125" style="150" customWidth="1"/>
    <col min="8683" max="8683" width="19" style="150" customWidth="1"/>
    <col min="8684" max="8684" width="7.109375" style="150" customWidth="1"/>
    <col min="8685" max="8685" width="41.33203125" style="150" customWidth="1"/>
    <col min="8686" max="8687" width="9" style="150" customWidth="1"/>
    <col min="8688" max="8688" width="10.5546875" style="150" customWidth="1"/>
    <col min="8689" max="8689" width="9.44140625" style="150" customWidth="1"/>
    <col min="8690" max="8690" width="9.88671875" style="150" customWidth="1"/>
    <col min="8691" max="8691" width="10.5546875" style="150" customWidth="1"/>
    <col min="8692" max="8693" width="9.44140625" style="150" customWidth="1"/>
    <col min="8694" max="8694" width="10.5546875" style="150" customWidth="1"/>
    <col min="8695" max="8696" width="9" style="150" customWidth="1"/>
    <col min="8697" max="8697" width="10.5546875" style="150" customWidth="1"/>
    <col min="8698" max="8699" width="9.44140625" style="150" customWidth="1"/>
    <col min="8700" max="8700" width="10.5546875" style="150" customWidth="1"/>
    <col min="8701" max="8701" width="9.44140625" style="150" customWidth="1"/>
    <col min="8702" max="8702" width="9.88671875" style="150" customWidth="1"/>
    <col min="8703" max="8703" width="10.5546875" style="150" customWidth="1"/>
    <col min="8704" max="8704" width="9" style="150" customWidth="1"/>
    <col min="8705" max="8705" width="9.88671875" style="150" customWidth="1"/>
    <col min="8706" max="8706" width="12" style="150" customWidth="1"/>
    <col min="8707" max="8937" width="11.44140625" style="150"/>
    <col min="8938" max="8938" width="0.33203125" style="150" customWidth="1"/>
    <col min="8939" max="8939" width="19" style="150" customWidth="1"/>
    <col min="8940" max="8940" width="7.109375" style="150" customWidth="1"/>
    <col min="8941" max="8941" width="41.33203125" style="150" customWidth="1"/>
    <col min="8942" max="8943" width="9" style="150" customWidth="1"/>
    <col min="8944" max="8944" width="10.5546875" style="150" customWidth="1"/>
    <col min="8945" max="8945" width="9.44140625" style="150" customWidth="1"/>
    <col min="8946" max="8946" width="9.88671875" style="150" customWidth="1"/>
    <col min="8947" max="8947" width="10.5546875" style="150" customWidth="1"/>
    <col min="8948" max="8949" width="9.44140625" style="150" customWidth="1"/>
    <col min="8950" max="8950" width="10.5546875" style="150" customWidth="1"/>
    <col min="8951" max="8952" width="9" style="150" customWidth="1"/>
    <col min="8953" max="8953" width="10.5546875" style="150" customWidth="1"/>
    <col min="8954" max="8955" width="9.44140625" style="150" customWidth="1"/>
    <col min="8956" max="8956" width="10.5546875" style="150" customWidth="1"/>
    <col min="8957" max="8957" width="9.44140625" style="150" customWidth="1"/>
    <col min="8958" max="8958" width="9.88671875" style="150" customWidth="1"/>
    <col min="8959" max="8959" width="10.5546875" style="150" customWidth="1"/>
    <col min="8960" max="8960" width="9" style="150" customWidth="1"/>
    <col min="8961" max="8961" width="9.88671875" style="150" customWidth="1"/>
    <col min="8962" max="8962" width="12" style="150" customWidth="1"/>
    <col min="8963" max="9193" width="11.44140625" style="150"/>
    <col min="9194" max="9194" width="0.33203125" style="150" customWidth="1"/>
    <col min="9195" max="9195" width="19" style="150" customWidth="1"/>
    <col min="9196" max="9196" width="7.109375" style="150" customWidth="1"/>
    <col min="9197" max="9197" width="41.33203125" style="150" customWidth="1"/>
    <col min="9198" max="9199" width="9" style="150" customWidth="1"/>
    <col min="9200" max="9200" width="10.5546875" style="150" customWidth="1"/>
    <col min="9201" max="9201" width="9.44140625" style="150" customWidth="1"/>
    <col min="9202" max="9202" width="9.88671875" style="150" customWidth="1"/>
    <col min="9203" max="9203" width="10.5546875" style="150" customWidth="1"/>
    <col min="9204" max="9205" width="9.44140625" style="150" customWidth="1"/>
    <col min="9206" max="9206" width="10.5546875" style="150" customWidth="1"/>
    <col min="9207" max="9208" width="9" style="150" customWidth="1"/>
    <col min="9209" max="9209" width="10.5546875" style="150" customWidth="1"/>
    <col min="9210" max="9211" width="9.44140625" style="150" customWidth="1"/>
    <col min="9212" max="9212" width="10.5546875" style="150" customWidth="1"/>
    <col min="9213" max="9213" width="9.44140625" style="150" customWidth="1"/>
    <col min="9214" max="9214" width="9.88671875" style="150" customWidth="1"/>
    <col min="9215" max="9215" width="10.5546875" style="150" customWidth="1"/>
    <col min="9216" max="9216" width="9" style="150" customWidth="1"/>
    <col min="9217" max="9217" width="9.88671875" style="150" customWidth="1"/>
    <col min="9218" max="9218" width="12" style="150" customWidth="1"/>
    <col min="9219" max="9449" width="11.44140625" style="150"/>
    <col min="9450" max="9450" width="0.33203125" style="150" customWidth="1"/>
    <col min="9451" max="9451" width="19" style="150" customWidth="1"/>
    <col min="9452" max="9452" width="7.109375" style="150" customWidth="1"/>
    <col min="9453" max="9453" width="41.33203125" style="150" customWidth="1"/>
    <col min="9454" max="9455" width="9" style="150" customWidth="1"/>
    <col min="9456" max="9456" width="10.5546875" style="150" customWidth="1"/>
    <col min="9457" max="9457" width="9.44140625" style="150" customWidth="1"/>
    <col min="9458" max="9458" width="9.88671875" style="150" customWidth="1"/>
    <col min="9459" max="9459" width="10.5546875" style="150" customWidth="1"/>
    <col min="9460" max="9461" width="9.44140625" style="150" customWidth="1"/>
    <col min="9462" max="9462" width="10.5546875" style="150" customWidth="1"/>
    <col min="9463" max="9464" width="9" style="150" customWidth="1"/>
    <col min="9465" max="9465" width="10.5546875" style="150" customWidth="1"/>
    <col min="9466" max="9467" width="9.44140625" style="150" customWidth="1"/>
    <col min="9468" max="9468" width="10.5546875" style="150" customWidth="1"/>
    <col min="9469" max="9469" width="9.44140625" style="150" customWidth="1"/>
    <col min="9470" max="9470" width="9.88671875" style="150" customWidth="1"/>
    <col min="9471" max="9471" width="10.5546875" style="150" customWidth="1"/>
    <col min="9472" max="9472" width="9" style="150" customWidth="1"/>
    <col min="9473" max="9473" width="9.88671875" style="150" customWidth="1"/>
    <col min="9474" max="9474" width="12" style="150" customWidth="1"/>
    <col min="9475" max="9705" width="11.44140625" style="150"/>
    <col min="9706" max="9706" width="0.33203125" style="150" customWidth="1"/>
    <col min="9707" max="9707" width="19" style="150" customWidth="1"/>
    <col min="9708" max="9708" width="7.109375" style="150" customWidth="1"/>
    <col min="9709" max="9709" width="41.33203125" style="150" customWidth="1"/>
    <col min="9710" max="9711" width="9" style="150" customWidth="1"/>
    <col min="9712" max="9712" width="10.5546875" style="150" customWidth="1"/>
    <col min="9713" max="9713" width="9.44140625" style="150" customWidth="1"/>
    <col min="9714" max="9714" width="9.88671875" style="150" customWidth="1"/>
    <col min="9715" max="9715" width="10.5546875" style="150" customWidth="1"/>
    <col min="9716" max="9717" width="9.44140625" style="150" customWidth="1"/>
    <col min="9718" max="9718" width="10.5546875" style="150" customWidth="1"/>
    <col min="9719" max="9720" width="9" style="150" customWidth="1"/>
    <col min="9721" max="9721" width="10.5546875" style="150" customWidth="1"/>
    <col min="9722" max="9723" width="9.44140625" style="150" customWidth="1"/>
    <col min="9724" max="9724" width="10.5546875" style="150" customWidth="1"/>
    <col min="9725" max="9725" width="9.44140625" style="150" customWidth="1"/>
    <col min="9726" max="9726" width="9.88671875" style="150" customWidth="1"/>
    <col min="9727" max="9727" width="10.5546875" style="150" customWidth="1"/>
    <col min="9728" max="9728" width="9" style="150" customWidth="1"/>
    <col min="9729" max="9729" width="9.88671875" style="150" customWidth="1"/>
    <col min="9730" max="9730" width="12" style="150" customWidth="1"/>
    <col min="9731" max="9961" width="11.44140625" style="150"/>
    <col min="9962" max="9962" width="0.33203125" style="150" customWidth="1"/>
    <col min="9963" max="9963" width="19" style="150" customWidth="1"/>
    <col min="9964" max="9964" width="7.109375" style="150" customWidth="1"/>
    <col min="9965" max="9965" width="41.33203125" style="150" customWidth="1"/>
    <col min="9966" max="9967" width="9" style="150" customWidth="1"/>
    <col min="9968" max="9968" width="10.5546875" style="150" customWidth="1"/>
    <col min="9969" max="9969" width="9.44140625" style="150" customWidth="1"/>
    <col min="9970" max="9970" width="9.88671875" style="150" customWidth="1"/>
    <col min="9971" max="9971" width="10.5546875" style="150" customWidth="1"/>
    <col min="9972" max="9973" width="9.44140625" style="150" customWidth="1"/>
    <col min="9974" max="9974" width="10.5546875" style="150" customWidth="1"/>
    <col min="9975" max="9976" width="9" style="150" customWidth="1"/>
    <col min="9977" max="9977" width="10.5546875" style="150" customWidth="1"/>
    <col min="9978" max="9979" width="9.44140625" style="150" customWidth="1"/>
    <col min="9980" max="9980" width="10.5546875" style="150" customWidth="1"/>
    <col min="9981" max="9981" width="9.44140625" style="150" customWidth="1"/>
    <col min="9982" max="9982" width="9.88671875" style="150" customWidth="1"/>
    <col min="9983" max="9983" width="10.5546875" style="150" customWidth="1"/>
    <col min="9984" max="9984" width="9" style="150" customWidth="1"/>
    <col min="9985" max="9985" width="9.88671875" style="150" customWidth="1"/>
    <col min="9986" max="9986" width="12" style="150" customWidth="1"/>
    <col min="9987" max="10217" width="11.44140625" style="150"/>
    <col min="10218" max="10218" width="0.33203125" style="150" customWidth="1"/>
    <col min="10219" max="10219" width="19" style="150" customWidth="1"/>
    <col min="10220" max="10220" width="7.109375" style="150" customWidth="1"/>
    <col min="10221" max="10221" width="41.33203125" style="150" customWidth="1"/>
    <col min="10222" max="10223" width="9" style="150" customWidth="1"/>
    <col min="10224" max="10224" width="10.5546875" style="150" customWidth="1"/>
    <col min="10225" max="10225" width="9.44140625" style="150" customWidth="1"/>
    <col min="10226" max="10226" width="9.88671875" style="150" customWidth="1"/>
    <col min="10227" max="10227" width="10.5546875" style="150" customWidth="1"/>
    <col min="10228" max="10229" width="9.44140625" style="150" customWidth="1"/>
    <col min="10230" max="10230" width="10.5546875" style="150" customWidth="1"/>
    <col min="10231" max="10232" width="9" style="150" customWidth="1"/>
    <col min="10233" max="10233" width="10.5546875" style="150" customWidth="1"/>
    <col min="10234" max="10235" width="9.44140625" style="150" customWidth="1"/>
    <col min="10236" max="10236" width="10.5546875" style="150" customWidth="1"/>
    <col min="10237" max="10237" width="9.44140625" style="150" customWidth="1"/>
    <col min="10238" max="10238" width="9.88671875" style="150" customWidth="1"/>
    <col min="10239" max="10239" width="10.5546875" style="150" customWidth="1"/>
    <col min="10240" max="10240" width="9" style="150" customWidth="1"/>
    <col min="10241" max="10241" width="9.88671875" style="150" customWidth="1"/>
    <col min="10242" max="10242" width="12" style="150" customWidth="1"/>
    <col min="10243" max="10473" width="11.44140625" style="150"/>
    <col min="10474" max="10474" width="0.33203125" style="150" customWidth="1"/>
    <col min="10475" max="10475" width="19" style="150" customWidth="1"/>
    <col min="10476" max="10476" width="7.109375" style="150" customWidth="1"/>
    <col min="10477" max="10477" width="41.33203125" style="150" customWidth="1"/>
    <col min="10478" max="10479" width="9" style="150" customWidth="1"/>
    <col min="10480" max="10480" width="10.5546875" style="150" customWidth="1"/>
    <col min="10481" max="10481" width="9.44140625" style="150" customWidth="1"/>
    <col min="10482" max="10482" width="9.88671875" style="150" customWidth="1"/>
    <col min="10483" max="10483" width="10.5546875" style="150" customWidth="1"/>
    <col min="10484" max="10485" width="9.44140625" style="150" customWidth="1"/>
    <col min="10486" max="10486" width="10.5546875" style="150" customWidth="1"/>
    <col min="10487" max="10488" width="9" style="150" customWidth="1"/>
    <col min="10489" max="10489" width="10.5546875" style="150" customWidth="1"/>
    <col min="10490" max="10491" width="9.44140625" style="150" customWidth="1"/>
    <col min="10492" max="10492" width="10.5546875" style="150" customWidth="1"/>
    <col min="10493" max="10493" width="9.44140625" style="150" customWidth="1"/>
    <col min="10494" max="10494" width="9.88671875" style="150" customWidth="1"/>
    <col min="10495" max="10495" width="10.5546875" style="150" customWidth="1"/>
    <col min="10496" max="10496" width="9" style="150" customWidth="1"/>
    <col min="10497" max="10497" width="9.88671875" style="150" customWidth="1"/>
    <col min="10498" max="10498" width="12" style="150" customWidth="1"/>
    <col min="10499" max="10729" width="11.44140625" style="150"/>
    <col min="10730" max="10730" width="0.33203125" style="150" customWidth="1"/>
    <col min="10731" max="10731" width="19" style="150" customWidth="1"/>
    <col min="10732" max="10732" width="7.109375" style="150" customWidth="1"/>
    <col min="10733" max="10733" width="41.33203125" style="150" customWidth="1"/>
    <col min="10734" max="10735" width="9" style="150" customWidth="1"/>
    <col min="10736" max="10736" width="10.5546875" style="150" customWidth="1"/>
    <col min="10737" max="10737" width="9.44140625" style="150" customWidth="1"/>
    <col min="10738" max="10738" width="9.88671875" style="150" customWidth="1"/>
    <col min="10739" max="10739" width="10.5546875" style="150" customWidth="1"/>
    <col min="10740" max="10741" width="9.44140625" style="150" customWidth="1"/>
    <col min="10742" max="10742" width="10.5546875" style="150" customWidth="1"/>
    <col min="10743" max="10744" width="9" style="150" customWidth="1"/>
    <col min="10745" max="10745" width="10.5546875" style="150" customWidth="1"/>
    <col min="10746" max="10747" width="9.44140625" style="150" customWidth="1"/>
    <col min="10748" max="10748" width="10.5546875" style="150" customWidth="1"/>
    <col min="10749" max="10749" width="9.44140625" style="150" customWidth="1"/>
    <col min="10750" max="10750" width="9.88671875" style="150" customWidth="1"/>
    <col min="10751" max="10751" width="10.5546875" style="150" customWidth="1"/>
    <col min="10752" max="10752" width="9" style="150" customWidth="1"/>
    <col min="10753" max="10753" width="9.88671875" style="150" customWidth="1"/>
    <col min="10754" max="10754" width="12" style="150" customWidth="1"/>
    <col min="10755" max="10985" width="11.44140625" style="150"/>
    <col min="10986" max="10986" width="0.33203125" style="150" customWidth="1"/>
    <col min="10987" max="10987" width="19" style="150" customWidth="1"/>
    <col min="10988" max="10988" width="7.109375" style="150" customWidth="1"/>
    <col min="10989" max="10989" width="41.33203125" style="150" customWidth="1"/>
    <col min="10990" max="10991" width="9" style="150" customWidth="1"/>
    <col min="10992" max="10992" width="10.5546875" style="150" customWidth="1"/>
    <col min="10993" max="10993" width="9.44140625" style="150" customWidth="1"/>
    <col min="10994" max="10994" width="9.88671875" style="150" customWidth="1"/>
    <col min="10995" max="10995" width="10.5546875" style="150" customWidth="1"/>
    <col min="10996" max="10997" width="9.44140625" style="150" customWidth="1"/>
    <col min="10998" max="10998" width="10.5546875" style="150" customWidth="1"/>
    <col min="10999" max="11000" width="9" style="150" customWidth="1"/>
    <col min="11001" max="11001" width="10.5546875" style="150" customWidth="1"/>
    <col min="11002" max="11003" width="9.44140625" style="150" customWidth="1"/>
    <col min="11004" max="11004" width="10.5546875" style="150" customWidth="1"/>
    <col min="11005" max="11005" width="9.44140625" style="150" customWidth="1"/>
    <col min="11006" max="11006" width="9.88671875" style="150" customWidth="1"/>
    <col min="11007" max="11007" width="10.5546875" style="150" customWidth="1"/>
    <col min="11008" max="11008" width="9" style="150" customWidth="1"/>
    <col min="11009" max="11009" width="9.88671875" style="150" customWidth="1"/>
    <col min="11010" max="11010" width="12" style="150" customWidth="1"/>
    <col min="11011" max="11241" width="11.44140625" style="150"/>
    <col min="11242" max="11242" width="0.33203125" style="150" customWidth="1"/>
    <col min="11243" max="11243" width="19" style="150" customWidth="1"/>
    <col min="11244" max="11244" width="7.109375" style="150" customWidth="1"/>
    <col min="11245" max="11245" width="41.33203125" style="150" customWidth="1"/>
    <col min="11246" max="11247" width="9" style="150" customWidth="1"/>
    <col min="11248" max="11248" width="10.5546875" style="150" customWidth="1"/>
    <col min="11249" max="11249" width="9.44140625" style="150" customWidth="1"/>
    <col min="11250" max="11250" width="9.88671875" style="150" customWidth="1"/>
    <col min="11251" max="11251" width="10.5546875" style="150" customWidth="1"/>
    <col min="11252" max="11253" width="9.44140625" style="150" customWidth="1"/>
    <col min="11254" max="11254" width="10.5546875" style="150" customWidth="1"/>
    <col min="11255" max="11256" width="9" style="150" customWidth="1"/>
    <col min="11257" max="11257" width="10.5546875" style="150" customWidth="1"/>
    <col min="11258" max="11259" width="9.44140625" style="150" customWidth="1"/>
    <col min="11260" max="11260" width="10.5546875" style="150" customWidth="1"/>
    <col min="11261" max="11261" width="9.44140625" style="150" customWidth="1"/>
    <col min="11262" max="11262" width="9.88671875" style="150" customWidth="1"/>
    <col min="11263" max="11263" width="10.5546875" style="150" customWidth="1"/>
    <col min="11264" max="11264" width="9" style="150" customWidth="1"/>
    <col min="11265" max="11265" width="9.88671875" style="150" customWidth="1"/>
    <col min="11266" max="11266" width="12" style="150" customWidth="1"/>
    <col min="11267" max="11497" width="11.44140625" style="150"/>
    <col min="11498" max="11498" width="0.33203125" style="150" customWidth="1"/>
    <col min="11499" max="11499" width="19" style="150" customWidth="1"/>
    <col min="11500" max="11500" width="7.109375" style="150" customWidth="1"/>
    <col min="11501" max="11501" width="41.33203125" style="150" customWidth="1"/>
    <col min="11502" max="11503" width="9" style="150" customWidth="1"/>
    <col min="11504" max="11504" width="10.5546875" style="150" customWidth="1"/>
    <col min="11505" max="11505" width="9.44140625" style="150" customWidth="1"/>
    <col min="11506" max="11506" width="9.88671875" style="150" customWidth="1"/>
    <col min="11507" max="11507" width="10.5546875" style="150" customWidth="1"/>
    <col min="11508" max="11509" width="9.44140625" style="150" customWidth="1"/>
    <col min="11510" max="11510" width="10.5546875" style="150" customWidth="1"/>
    <col min="11511" max="11512" width="9" style="150" customWidth="1"/>
    <col min="11513" max="11513" width="10.5546875" style="150" customWidth="1"/>
    <col min="11514" max="11515" width="9.44140625" style="150" customWidth="1"/>
    <col min="11516" max="11516" width="10.5546875" style="150" customWidth="1"/>
    <col min="11517" max="11517" width="9.44140625" style="150" customWidth="1"/>
    <col min="11518" max="11518" width="9.88671875" style="150" customWidth="1"/>
    <col min="11519" max="11519" width="10.5546875" style="150" customWidth="1"/>
    <col min="11520" max="11520" width="9" style="150" customWidth="1"/>
    <col min="11521" max="11521" width="9.88671875" style="150" customWidth="1"/>
    <col min="11522" max="11522" width="12" style="150" customWidth="1"/>
    <col min="11523" max="11753" width="11.44140625" style="150"/>
    <col min="11754" max="11754" width="0.33203125" style="150" customWidth="1"/>
    <col min="11755" max="11755" width="19" style="150" customWidth="1"/>
    <col min="11756" max="11756" width="7.109375" style="150" customWidth="1"/>
    <col min="11757" max="11757" width="41.33203125" style="150" customWidth="1"/>
    <col min="11758" max="11759" width="9" style="150" customWidth="1"/>
    <col min="11760" max="11760" width="10.5546875" style="150" customWidth="1"/>
    <col min="11761" max="11761" width="9.44140625" style="150" customWidth="1"/>
    <col min="11762" max="11762" width="9.88671875" style="150" customWidth="1"/>
    <col min="11763" max="11763" width="10.5546875" style="150" customWidth="1"/>
    <col min="11764" max="11765" width="9.44140625" style="150" customWidth="1"/>
    <col min="11766" max="11766" width="10.5546875" style="150" customWidth="1"/>
    <col min="11767" max="11768" width="9" style="150" customWidth="1"/>
    <col min="11769" max="11769" width="10.5546875" style="150" customWidth="1"/>
    <col min="11770" max="11771" width="9.44140625" style="150" customWidth="1"/>
    <col min="11772" max="11772" width="10.5546875" style="150" customWidth="1"/>
    <col min="11773" max="11773" width="9.44140625" style="150" customWidth="1"/>
    <col min="11774" max="11774" width="9.88671875" style="150" customWidth="1"/>
    <col min="11775" max="11775" width="10.5546875" style="150" customWidth="1"/>
    <col min="11776" max="11776" width="9" style="150" customWidth="1"/>
    <col min="11777" max="11777" width="9.88671875" style="150" customWidth="1"/>
    <col min="11778" max="11778" width="12" style="150" customWidth="1"/>
    <col min="11779" max="12009" width="11.44140625" style="150"/>
    <col min="12010" max="12010" width="0.33203125" style="150" customWidth="1"/>
    <col min="12011" max="12011" width="19" style="150" customWidth="1"/>
    <col min="12012" max="12012" width="7.109375" style="150" customWidth="1"/>
    <col min="12013" max="12013" width="41.33203125" style="150" customWidth="1"/>
    <col min="12014" max="12015" width="9" style="150" customWidth="1"/>
    <col min="12016" max="12016" width="10.5546875" style="150" customWidth="1"/>
    <col min="12017" max="12017" width="9.44140625" style="150" customWidth="1"/>
    <col min="12018" max="12018" width="9.88671875" style="150" customWidth="1"/>
    <col min="12019" max="12019" width="10.5546875" style="150" customWidth="1"/>
    <col min="12020" max="12021" width="9.44140625" style="150" customWidth="1"/>
    <col min="12022" max="12022" width="10.5546875" style="150" customWidth="1"/>
    <col min="12023" max="12024" width="9" style="150" customWidth="1"/>
    <col min="12025" max="12025" width="10.5546875" style="150" customWidth="1"/>
    <col min="12026" max="12027" width="9.44140625" style="150" customWidth="1"/>
    <col min="12028" max="12028" width="10.5546875" style="150" customWidth="1"/>
    <col min="12029" max="12029" width="9.44140625" style="150" customWidth="1"/>
    <col min="12030" max="12030" width="9.88671875" style="150" customWidth="1"/>
    <col min="12031" max="12031" width="10.5546875" style="150" customWidth="1"/>
    <col min="12032" max="12032" width="9" style="150" customWidth="1"/>
    <col min="12033" max="12033" width="9.88671875" style="150" customWidth="1"/>
    <col min="12034" max="12034" width="12" style="150" customWidth="1"/>
    <col min="12035" max="12265" width="11.44140625" style="150"/>
    <col min="12266" max="12266" width="0.33203125" style="150" customWidth="1"/>
    <col min="12267" max="12267" width="19" style="150" customWidth="1"/>
    <col min="12268" max="12268" width="7.109375" style="150" customWidth="1"/>
    <col min="12269" max="12269" width="41.33203125" style="150" customWidth="1"/>
    <col min="12270" max="12271" width="9" style="150" customWidth="1"/>
    <col min="12272" max="12272" width="10.5546875" style="150" customWidth="1"/>
    <col min="12273" max="12273" width="9.44140625" style="150" customWidth="1"/>
    <col min="12274" max="12274" width="9.88671875" style="150" customWidth="1"/>
    <col min="12275" max="12275" width="10.5546875" style="150" customWidth="1"/>
    <col min="12276" max="12277" width="9.44140625" style="150" customWidth="1"/>
    <col min="12278" max="12278" width="10.5546875" style="150" customWidth="1"/>
    <col min="12279" max="12280" width="9" style="150" customWidth="1"/>
    <col min="12281" max="12281" width="10.5546875" style="150" customWidth="1"/>
    <col min="12282" max="12283" width="9.44140625" style="150" customWidth="1"/>
    <col min="12284" max="12284" width="10.5546875" style="150" customWidth="1"/>
    <col min="12285" max="12285" width="9.44140625" style="150" customWidth="1"/>
    <col min="12286" max="12286" width="9.88671875" style="150" customWidth="1"/>
    <col min="12287" max="12287" width="10.5546875" style="150" customWidth="1"/>
    <col min="12288" max="12288" width="9" style="150" customWidth="1"/>
    <col min="12289" max="12289" width="9.88671875" style="150" customWidth="1"/>
    <col min="12290" max="12290" width="12" style="150" customWidth="1"/>
    <col min="12291" max="12521" width="11.44140625" style="150"/>
    <col min="12522" max="12522" width="0.33203125" style="150" customWidth="1"/>
    <col min="12523" max="12523" width="19" style="150" customWidth="1"/>
    <col min="12524" max="12524" width="7.109375" style="150" customWidth="1"/>
    <col min="12525" max="12525" width="41.33203125" style="150" customWidth="1"/>
    <col min="12526" max="12527" width="9" style="150" customWidth="1"/>
    <col min="12528" max="12528" width="10.5546875" style="150" customWidth="1"/>
    <col min="12529" max="12529" width="9.44140625" style="150" customWidth="1"/>
    <col min="12530" max="12530" width="9.88671875" style="150" customWidth="1"/>
    <col min="12531" max="12531" width="10.5546875" style="150" customWidth="1"/>
    <col min="12532" max="12533" width="9.44140625" style="150" customWidth="1"/>
    <col min="12534" max="12534" width="10.5546875" style="150" customWidth="1"/>
    <col min="12535" max="12536" width="9" style="150" customWidth="1"/>
    <col min="12537" max="12537" width="10.5546875" style="150" customWidth="1"/>
    <col min="12538" max="12539" width="9.44140625" style="150" customWidth="1"/>
    <col min="12540" max="12540" width="10.5546875" style="150" customWidth="1"/>
    <col min="12541" max="12541" width="9.44140625" style="150" customWidth="1"/>
    <col min="12542" max="12542" width="9.88671875" style="150" customWidth="1"/>
    <col min="12543" max="12543" width="10.5546875" style="150" customWidth="1"/>
    <col min="12544" max="12544" width="9" style="150" customWidth="1"/>
    <col min="12545" max="12545" width="9.88671875" style="150" customWidth="1"/>
    <col min="12546" max="12546" width="12" style="150" customWidth="1"/>
    <col min="12547" max="12777" width="11.44140625" style="150"/>
    <col min="12778" max="12778" width="0.33203125" style="150" customWidth="1"/>
    <col min="12779" max="12779" width="19" style="150" customWidth="1"/>
    <col min="12780" max="12780" width="7.109375" style="150" customWidth="1"/>
    <col min="12781" max="12781" width="41.33203125" style="150" customWidth="1"/>
    <col min="12782" max="12783" width="9" style="150" customWidth="1"/>
    <col min="12784" max="12784" width="10.5546875" style="150" customWidth="1"/>
    <col min="12785" max="12785" width="9.44140625" style="150" customWidth="1"/>
    <col min="12786" max="12786" width="9.88671875" style="150" customWidth="1"/>
    <col min="12787" max="12787" width="10.5546875" style="150" customWidth="1"/>
    <col min="12788" max="12789" width="9.44140625" style="150" customWidth="1"/>
    <col min="12790" max="12790" width="10.5546875" style="150" customWidth="1"/>
    <col min="12791" max="12792" width="9" style="150" customWidth="1"/>
    <col min="12793" max="12793" width="10.5546875" style="150" customWidth="1"/>
    <col min="12794" max="12795" width="9.44140625" style="150" customWidth="1"/>
    <col min="12796" max="12796" width="10.5546875" style="150" customWidth="1"/>
    <col min="12797" max="12797" width="9.44140625" style="150" customWidth="1"/>
    <col min="12798" max="12798" width="9.88671875" style="150" customWidth="1"/>
    <col min="12799" max="12799" width="10.5546875" style="150" customWidth="1"/>
    <col min="12800" max="12800" width="9" style="150" customWidth="1"/>
    <col min="12801" max="12801" width="9.88671875" style="150" customWidth="1"/>
    <col min="12802" max="12802" width="12" style="150" customWidth="1"/>
    <col min="12803" max="13033" width="11.44140625" style="150"/>
    <col min="13034" max="13034" width="0.33203125" style="150" customWidth="1"/>
    <col min="13035" max="13035" width="19" style="150" customWidth="1"/>
    <col min="13036" max="13036" width="7.109375" style="150" customWidth="1"/>
    <col min="13037" max="13037" width="41.33203125" style="150" customWidth="1"/>
    <col min="13038" max="13039" width="9" style="150" customWidth="1"/>
    <col min="13040" max="13040" width="10.5546875" style="150" customWidth="1"/>
    <col min="13041" max="13041" width="9.44140625" style="150" customWidth="1"/>
    <col min="13042" max="13042" width="9.88671875" style="150" customWidth="1"/>
    <col min="13043" max="13043" width="10.5546875" style="150" customWidth="1"/>
    <col min="13044" max="13045" width="9.44140625" style="150" customWidth="1"/>
    <col min="13046" max="13046" width="10.5546875" style="150" customWidth="1"/>
    <col min="13047" max="13048" width="9" style="150" customWidth="1"/>
    <col min="13049" max="13049" width="10.5546875" style="150" customWidth="1"/>
    <col min="13050" max="13051" width="9.44140625" style="150" customWidth="1"/>
    <col min="13052" max="13052" width="10.5546875" style="150" customWidth="1"/>
    <col min="13053" max="13053" width="9.44140625" style="150" customWidth="1"/>
    <col min="13054" max="13054" width="9.88671875" style="150" customWidth="1"/>
    <col min="13055" max="13055" width="10.5546875" style="150" customWidth="1"/>
    <col min="13056" max="13056" width="9" style="150" customWidth="1"/>
    <col min="13057" max="13057" width="9.88671875" style="150" customWidth="1"/>
    <col min="13058" max="13058" width="12" style="150" customWidth="1"/>
    <col min="13059" max="13289" width="11.44140625" style="150"/>
    <col min="13290" max="13290" width="0.33203125" style="150" customWidth="1"/>
    <col min="13291" max="13291" width="19" style="150" customWidth="1"/>
    <col min="13292" max="13292" width="7.109375" style="150" customWidth="1"/>
    <col min="13293" max="13293" width="41.33203125" style="150" customWidth="1"/>
    <col min="13294" max="13295" width="9" style="150" customWidth="1"/>
    <col min="13296" max="13296" width="10.5546875" style="150" customWidth="1"/>
    <col min="13297" max="13297" width="9.44140625" style="150" customWidth="1"/>
    <col min="13298" max="13298" width="9.88671875" style="150" customWidth="1"/>
    <col min="13299" max="13299" width="10.5546875" style="150" customWidth="1"/>
    <col min="13300" max="13301" width="9.44140625" style="150" customWidth="1"/>
    <col min="13302" max="13302" width="10.5546875" style="150" customWidth="1"/>
    <col min="13303" max="13304" width="9" style="150" customWidth="1"/>
    <col min="13305" max="13305" width="10.5546875" style="150" customWidth="1"/>
    <col min="13306" max="13307" width="9.44140625" style="150" customWidth="1"/>
    <col min="13308" max="13308" width="10.5546875" style="150" customWidth="1"/>
    <col min="13309" max="13309" width="9.44140625" style="150" customWidth="1"/>
    <col min="13310" max="13310" width="9.88671875" style="150" customWidth="1"/>
    <col min="13311" max="13311" width="10.5546875" style="150" customWidth="1"/>
    <col min="13312" max="13312" width="9" style="150" customWidth="1"/>
    <col min="13313" max="13313" width="9.88671875" style="150" customWidth="1"/>
    <col min="13314" max="13314" width="12" style="150" customWidth="1"/>
    <col min="13315" max="13545" width="11.44140625" style="150"/>
    <col min="13546" max="13546" width="0.33203125" style="150" customWidth="1"/>
    <col min="13547" max="13547" width="19" style="150" customWidth="1"/>
    <col min="13548" max="13548" width="7.109375" style="150" customWidth="1"/>
    <col min="13549" max="13549" width="41.33203125" style="150" customWidth="1"/>
    <col min="13550" max="13551" width="9" style="150" customWidth="1"/>
    <col min="13552" max="13552" width="10.5546875" style="150" customWidth="1"/>
    <col min="13553" max="13553" width="9.44140625" style="150" customWidth="1"/>
    <col min="13554" max="13554" width="9.88671875" style="150" customWidth="1"/>
    <col min="13555" max="13555" width="10.5546875" style="150" customWidth="1"/>
    <col min="13556" max="13557" width="9.44140625" style="150" customWidth="1"/>
    <col min="13558" max="13558" width="10.5546875" style="150" customWidth="1"/>
    <col min="13559" max="13560" width="9" style="150" customWidth="1"/>
    <col min="13561" max="13561" width="10.5546875" style="150" customWidth="1"/>
    <col min="13562" max="13563" width="9.44140625" style="150" customWidth="1"/>
    <col min="13564" max="13564" width="10.5546875" style="150" customWidth="1"/>
    <col min="13565" max="13565" width="9.44140625" style="150" customWidth="1"/>
    <col min="13566" max="13566" width="9.88671875" style="150" customWidth="1"/>
    <col min="13567" max="13567" width="10.5546875" style="150" customWidth="1"/>
    <col min="13568" max="13568" width="9" style="150" customWidth="1"/>
    <col min="13569" max="13569" width="9.88671875" style="150" customWidth="1"/>
    <col min="13570" max="13570" width="12" style="150" customWidth="1"/>
    <col min="13571" max="13801" width="11.44140625" style="150"/>
    <col min="13802" max="13802" width="0.33203125" style="150" customWidth="1"/>
    <col min="13803" max="13803" width="19" style="150" customWidth="1"/>
    <col min="13804" max="13804" width="7.109375" style="150" customWidth="1"/>
    <col min="13805" max="13805" width="41.33203125" style="150" customWidth="1"/>
    <col min="13806" max="13807" width="9" style="150" customWidth="1"/>
    <col min="13808" max="13808" width="10.5546875" style="150" customWidth="1"/>
    <col min="13809" max="13809" width="9.44140625" style="150" customWidth="1"/>
    <col min="13810" max="13810" width="9.88671875" style="150" customWidth="1"/>
    <col min="13811" max="13811" width="10.5546875" style="150" customWidth="1"/>
    <col min="13812" max="13813" width="9.44140625" style="150" customWidth="1"/>
    <col min="13814" max="13814" width="10.5546875" style="150" customWidth="1"/>
    <col min="13815" max="13816" width="9" style="150" customWidth="1"/>
    <col min="13817" max="13817" width="10.5546875" style="150" customWidth="1"/>
    <col min="13818" max="13819" width="9.44140625" style="150" customWidth="1"/>
    <col min="13820" max="13820" width="10.5546875" style="150" customWidth="1"/>
    <col min="13821" max="13821" width="9.44140625" style="150" customWidth="1"/>
    <col min="13822" max="13822" width="9.88671875" style="150" customWidth="1"/>
    <col min="13823" max="13823" width="10.5546875" style="150" customWidth="1"/>
    <col min="13824" max="13824" width="9" style="150" customWidth="1"/>
    <col min="13825" max="13825" width="9.88671875" style="150" customWidth="1"/>
    <col min="13826" max="13826" width="12" style="150" customWidth="1"/>
    <col min="13827" max="14057" width="11.44140625" style="150"/>
    <col min="14058" max="14058" width="0.33203125" style="150" customWidth="1"/>
    <col min="14059" max="14059" width="19" style="150" customWidth="1"/>
    <col min="14060" max="14060" width="7.109375" style="150" customWidth="1"/>
    <col min="14061" max="14061" width="41.33203125" style="150" customWidth="1"/>
    <col min="14062" max="14063" width="9" style="150" customWidth="1"/>
    <col min="14064" max="14064" width="10.5546875" style="150" customWidth="1"/>
    <col min="14065" max="14065" width="9.44140625" style="150" customWidth="1"/>
    <col min="14066" max="14066" width="9.88671875" style="150" customWidth="1"/>
    <col min="14067" max="14067" width="10.5546875" style="150" customWidth="1"/>
    <col min="14068" max="14069" width="9.44140625" style="150" customWidth="1"/>
    <col min="14070" max="14070" width="10.5546875" style="150" customWidth="1"/>
    <col min="14071" max="14072" width="9" style="150" customWidth="1"/>
    <col min="14073" max="14073" width="10.5546875" style="150" customWidth="1"/>
    <col min="14074" max="14075" width="9.44140625" style="150" customWidth="1"/>
    <col min="14076" max="14076" width="10.5546875" style="150" customWidth="1"/>
    <col min="14077" max="14077" width="9.44140625" style="150" customWidth="1"/>
    <col min="14078" max="14078" width="9.88671875" style="150" customWidth="1"/>
    <col min="14079" max="14079" width="10.5546875" style="150" customWidth="1"/>
    <col min="14080" max="14080" width="9" style="150" customWidth="1"/>
    <col min="14081" max="14081" width="9.88671875" style="150" customWidth="1"/>
    <col min="14082" max="14082" width="12" style="150" customWidth="1"/>
    <col min="14083" max="14313" width="11.44140625" style="150"/>
    <col min="14314" max="14314" width="0.33203125" style="150" customWidth="1"/>
    <col min="14315" max="14315" width="19" style="150" customWidth="1"/>
    <col min="14316" max="14316" width="7.109375" style="150" customWidth="1"/>
    <col min="14317" max="14317" width="41.33203125" style="150" customWidth="1"/>
    <col min="14318" max="14319" width="9" style="150" customWidth="1"/>
    <col min="14320" max="14320" width="10.5546875" style="150" customWidth="1"/>
    <col min="14321" max="14321" width="9.44140625" style="150" customWidth="1"/>
    <col min="14322" max="14322" width="9.88671875" style="150" customWidth="1"/>
    <col min="14323" max="14323" width="10.5546875" style="150" customWidth="1"/>
    <col min="14324" max="14325" width="9.44140625" style="150" customWidth="1"/>
    <col min="14326" max="14326" width="10.5546875" style="150" customWidth="1"/>
    <col min="14327" max="14328" width="9" style="150" customWidth="1"/>
    <col min="14329" max="14329" width="10.5546875" style="150" customWidth="1"/>
    <col min="14330" max="14331" width="9.44140625" style="150" customWidth="1"/>
    <col min="14332" max="14332" width="10.5546875" style="150" customWidth="1"/>
    <col min="14333" max="14333" width="9.44140625" style="150" customWidth="1"/>
    <col min="14334" max="14334" width="9.88671875" style="150" customWidth="1"/>
    <col min="14335" max="14335" width="10.5546875" style="150" customWidth="1"/>
    <col min="14336" max="14336" width="9" style="150" customWidth="1"/>
    <col min="14337" max="14337" width="9.88671875" style="150" customWidth="1"/>
    <col min="14338" max="14338" width="12" style="150" customWidth="1"/>
    <col min="14339" max="14569" width="11.44140625" style="150"/>
    <col min="14570" max="14570" width="0.33203125" style="150" customWidth="1"/>
    <col min="14571" max="14571" width="19" style="150" customWidth="1"/>
    <col min="14572" max="14572" width="7.109375" style="150" customWidth="1"/>
    <col min="14573" max="14573" width="41.33203125" style="150" customWidth="1"/>
    <col min="14574" max="14575" width="9" style="150" customWidth="1"/>
    <col min="14576" max="14576" width="10.5546875" style="150" customWidth="1"/>
    <col min="14577" max="14577" width="9.44140625" style="150" customWidth="1"/>
    <col min="14578" max="14578" width="9.88671875" style="150" customWidth="1"/>
    <col min="14579" max="14579" width="10.5546875" style="150" customWidth="1"/>
    <col min="14580" max="14581" width="9.44140625" style="150" customWidth="1"/>
    <col min="14582" max="14582" width="10.5546875" style="150" customWidth="1"/>
    <col min="14583" max="14584" width="9" style="150" customWidth="1"/>
    <col min="14585" max="14585" width="10.5546875" style="150" customWidth="1"/>
    <col min="14586" max="14587" width="9.44140625" style="150" customWidth="1"/>
    <col min="14588" max="14588" width="10.5546875" style="150" customWidth="1"/>
    <col min="14589" max="14589" width="9.44140625" style="150" customWidth="1"/>
    <col min="14590" max="14590" width="9.88671875" style="150" customWidth="1"/>
    <col min="14591" max="14591" width="10.5546875" style="150" customWidth="1"/>
    <col min="14592" max="14592" width="9" style="150" customWidth="1"/>
    <col min="14593" max="14593" width="9.88671875" style="150" customWidth="1"/>
    <col min="14594" max="14594" width="12" style="150" customWidth="1"/>
    <col min="14595" max="14825" width="11.44140625" style="150"/>
    <col min="14826" max="14826" width="0.33203125" style="150" customWidth="1"/>
    <col min="14827" max="14827" width="19" style="150" customWidth="1"/>
    <col min="14828" max="14828" width="7.109375" style="150" customWidth="1"/>
    <col min="14829" max="14829" width="41.33203125" style="150" customWidth="1"/>
    <col min="14830" max="14831" width="9" style="150" customWidth="1"/>
    <col min="14832" max="14832" width="10.5546875" style="150" customWidth="1"/>
    <col min="14833" max="14833" width="9.44140625" style="150" customWidth="1"/>
    <col min="14834" max="14834" width="9.88671875" style="150" customWidth="1"/>
    <col min="14835" max="14835" width="10.5546875" style="150" customWidth="1"/>
    <col min="14836" max="14837" width="9.44140625" style="150" customWidth="1"/>
    <col min="14838" max="14838" width="10.5546875" style="150" customWidth="1"/>
    <col min="14839" max="14840" width="9" style="150" customWidth="1"/>
    <col min="14841" max="14841" width="10.5546875" style="150" customWidth="1"/>
    <col min="14842" max="14843" width="9.44140625" style="150" customWidth="1"/>
    <col min="14844" max="14844" width="10.5546875" style="150" customWidth="1"/>
    <col min="14845" max="14845" width="9.44140625" style="150" customWidth="1"/>
    <col min="14846" max="14846" width="9.88671875" style="150" customWidth="1"/>
    <col min="14847" max="14847" width="10.5546875" style="150" customWidth="1"/>
    <col min="14848" max="14848" width="9" style="150" customWidth="1"/>
    <col min="14849" max="14849" width="9.88671875" style="150" customWidth="1"/>
    <col min="14850" max="14850" width="12" style="150" customWidth="1"/>
    <col min="14851" max="15081" width="11.44140625" style="150"/>
    <col min="15082" max="15082" width="0.33203125" style="150" customWidth="1"/>
    <col min="15083" max="15083" width="19" style="150" customWidth="1"/>
    <col min="15084" max="15084" width="7.109375" style="150" customWidth="1"/>
    <col min="15085" max="15085" width="41.33203125" style="150" customWidth="1"/>
    <col min="15086" max="15087" width="9" style="150" customWidth="1"/>
    <col min="15088" max="15088" width="10.5546875" style="150" customWidth="1"/>
    <col min="15089" max="15089" width="9.44140625" style="150" customWidth="1"/>
    <col min="15090" max="15090" width="9.88671875" style="150" customWidth="1"/>
    <col min="15091" max="15091" width="10.5546875" style="150" customWidth="1"/>
    <col min="15092" max="15093" width="9.44140625" style="150" customWidth="1"/>
    <col min="15094" max="15094" width="10.5546875" style="150" customWidth="1"/>
    <col min="15095" max="15096" width="9" style="150" customWidth="1"/>
    <col min="15097" max="15097" width="10.5546875" style="150" customWidth="1"/>
    <col min="15098" max="15099" width="9.44140625" style="150" customWidth="1"/>
    <col min="15100" max="15100" width="10.5546875" style="150" customWidth="1"/>
    <col min="15101" max="15101" width="9.44140625" style="150" customWidth="1"/>
    <col min="15102" max="15102" width="9.88671875" style="150" customWidth="1"/>
    <col min="15103" max="15103" width="10.5546875" style="150" customWidth="1"/>
    <col min="15104" max="15104" width="9" style="150" customWidth="1"/>
    <col min="15105" max="15105" width="9.88671875" style="150" customWidth="1"/>
    <col min="15106" max="15106" width="12" style="150" customWidth="1"/>
    <col min="15107" max="15337" width="11.44140625" style="150"/>
    <col min="15338" max="15338" width="0.33203125" style="150" customWidth="1"/>
    <col min="15339" max="15339" width="19" style="150" customWidth="1"/>
    <col min="15340" max="15340" width="7.109375" style="150" customWidth="1"/>
    <col min="15341" max="15341" width="41.33203125" style="150" customWidth="1"/>
    <col min="15342" max="15343" width="9" style="150" customWidth="1"/>
    <col min="15344" max="15344" width="10.5546875" style="150" customWidth="1"/>
    <col min="15345" max="15345" width="9.44140625" style="150" customWidth="1"/>
    <col min="15346" max="15346" width="9.88671875" style="150" customWidth="1"/>
    <col min="15347" max="15347" width="10.5546875" style="150" customWidth="1"/>
    <col min="15348" max="15349" width="9.44140625" style="150" customWidth="1"/>
    <col min="15350" max="15350" width="10.5546875" style="150" customWidth="1"/>
    <col min="15351" max="15352" width="9" style="150" customWidth="1"/>
    <col min="15353" max="15353" width="10.5546875" style="150" customWidth="1"/>
    <col min="15354" max="15355" width="9.44140625" style="150" customWidth="1"/>
    <col min="15356" max="15356" width="10.5546875" style="150" customWidth="1"/>
    <col min="15357" max="15357" width="9.44140625" style="150" customWidth="1"/>
    <col min="15358" max="15358" width="9.88671875" style="150" customWidth="1"/>
    <col min="15359" max="15359" width="10.5546875" style="150" customWidth="1"/>
    <col min="15360" max="15360" width="9" style="150" customWidth="1"/>
    <col min="15361" max="15361" width="9.88671875" style="150" customWidth="1"/>
    <col min="15362" max="15362" width="12" style="150" customWidth="1"/>
    <col min="15363" max="15593" width="11.44140625" style="150"/>
    <col min="15594" max="15594" width="0.33203125" style="150" customWidth="1"/>
    <col min="15595" max="15595" width="19" style="150" customWidth="1"/>
    <col min="15596" max="15596" width="7.109375" style="150" customWidth="1"/>
    <col min="15597" max="15597" width="41.33203125" style="150" customWidth="1"/>
    <col min="15598" max="15599" width="9" style="150" customWidth="1"/>
    <col min="15600" max="15600" width="10.5546875" style="150" customWidth="1"/>
    <col min="15601" max="15601" width="9.44140625" style="150" customWidth="1"/>
    <col min="15602" max="15602" width="9.88671875" style="150" customWidth="1"/>
    <col min="15603" max="15603" width="10.5546875" style="150" customWidth="1"/>
    <col min="15604" max="15605" width="9.44140625" style="150" customWidth="1"/>
    <col min="15606" max="15606" width="10.5546875" style="150" customWidth="1"/>
    <col min="15607" max="15608" width="9" style="150" customWidth="1"/>
    <col min="15609" max="15609" width="10.5546875" style="150" customWidth="1"/>
    <col min="15610" max="15611" width="9.44140625" style="150" customWidth="1"/>
    <col min="15612" max="15612" width="10.5546875" style="150" customWidth="1"/>
    <col min="15613" max="15613" width="9.44140625" style="150" customWidth="1"/>
    <col min="15614" max="15614" width="9.88671875" style="150" customWidth="1"/>
    <col min="15615" max="15615" width="10.5546875" style="150" customWidth="1"/>
    <col min="15616" max="15616" width="9" style="150" customWidth="1"/>
    <col min="15617" max="15617" width="9.88671875" style="150" customWidth="1"/>
    <col min="15618" max="15618" width="12" style="150" customWidth="1"/>
    <col min="15619" max="15849" width="11.44140625" style="150"/>
    <col min="15850" max="15850" width="0.33203125" style="150" customWidth="1"/>
    <col min="15851" max="15851" width="19" style="150" customWidth="1"/>
    <col min="15852" max="15852" width="7.109375" style="150" customWidth="1"/>
    <col min="15853" max="15853" width="41.33203125" style="150" customWidth="1"/>
    <col min="15854" max="15855" width="9" style="150" customWidth="1"/>
    <col min="15856" max="15856" width="10.5546875" style="150" customWidth="1"/>
    <col min="15857" max="15857" width="9.44140625" style="150" customWidth="1"/>
    <col min="15858" max="15858" width="9.88671875" style="150" customWidth="1"/>
    <col min="15859" max="15859" width="10.5546875" style="150" customWidth="1"/>
    <col min="15860" max="15861" width="9.44140625" style="150" customWidth="1"/>
    <col min="15862" max="15862" width="10.5546875" style="150" customWidth="1"/>
    <col min="15863" max="15864" width="9" style="150" customWidth="1"/>
    <col min="15865" max="15865" width="10.5546875" style="150" customWidth="1"/>
    <col min="15866" max="15867" width="9.44140625" style="150" customWidth="1"/>
    <col min="15868" max="15868" width="10.5546875" style="150" customWidth="1"/>
    <col min="15869" max="15869" width="9.44140625" style="150" customWidth="1"/>
    <col min="15870" max="15870" width="9.88671875" style="150" customWidth="1"/>
    <col min="15871" max="15871" width="10.5546875" style="150" customWidth="1"/>
    <col min="15872" max="15872" width="9" style="150" customWidth="1"/>
    <col min="15873" max="15873" width="9.88671875" style="150" customWidth="1"/>
    <col min="15874" max="15874" width="12" style="150" customWidth="1"/>
    <col min="15875" max="16105" width="11.44140625" style="150"/>
    <col min="16106" max="16106" width="0.33203125" style="150" customWidth="1"/>
    <col min="16107" max="16107" width="19" style="150" customWidth="1"/>
    <col min="16108" max="16108" width="7.109375" style="150" customWidth="1"/>
    <col min="16109" max="16109" width="41.33203125" style="150" customWidth="1"/>
    <col min="16110" max="16111" width="9" style="150" customWidth="1"/>
    <col min="16112" max="16112" width="10.5546875" style="150" customWidth="1"/>
    <col min="16113" max="16113" width="9.44140625" style="150" customWidth="1"/>
    <col min="16114" max="16114" width="9.88671875" style="150" customWidth="1"/>
    <col min="16115" max="16115" width="10.5546875" style="150" customWidth="1"/>
    <col min="16116" max="16117" width="9.44140625" style="150" customWidth="1"/>
    <col min="16118" max="16118" width="10.5546875" style="150" customWidth="1"/>
    <col min="16119" max="16120" width="9" style="150" customWidth="1"/>
    <col min="16121" max="16121" width="10.5546875" style="150" customWidth="1"/>
    <col min="16122" max="16123" width="9.44140625" style="150" customWidth="1"/>
    <col min="16124" max="16124" width="10.5546875" style="150" customWidth="1"/>
    <col min="16125" max="16125" width="9.44140625" style="150" customWidth="1"/>
    <col min="16126" max="16126" width="9.88671875" style="150" customWidth="1"/>
    <col min="16127" max="16127" width="10.5546875" style="150" customWidth="1"/>
    <col min="16128" max="16128" width="9" style="150" customWidth="1"/>
    <col min="16129" max="16129" width="9.88671875" style="150" customWidth="1"/>
    <col min="16130" max="16130" width="12" style="150" customWidth="1"/>
    <col min="16131" max="16384" width="11.44140625" style="150"/>
  </cols>
  <sheetData>
    <row r="1" spans="1:32">
      <c r="A1" s="167" t="s">
        <v>1189</v>
      </c>
      <c r="B1" s="128"/>
    </row>
    <row r="2" spans="1:32" ht="18" customHeight="1">
      <c r="A2" s="395" t="s">
        <v>939</v>
      </c>
      <c r="B2" s="32"/>
    </row>
    <row r="3" spans="1:32" s="152" customFormat="1" ht="13.8">
      <c r="A3" s="156" t="s">
        <v>907</v>
      </c>
      <c r="B3" s="157"/>
      <c r="C3" s="154"/>
      <c r="D3" s="154"/>
      <c r="E3" s="154"/>
      <c r="F3" s="154"/>
      <c r="G3" s="154"/>
      <c r="H3" s="154"/>
      <c r="R3" s="154"/>
      <c r="S3" s="154"/>
      <c r="T3" s="154"/>
    </row>
    <row r="4" spans="1:32" ht="14.4">
      <c r="A4" s="2268" t="s">
        <v>12</v>
      </c>
      <c r="B4" s="2268" t="s">
        <v>676</v>
      </c>
      <c r="C4" s="2219">
        <v>2011</v>
      </c>
      <c r="D4" s="2219"/>
      <c r="E4" s="2219"/>
      <c r="F4" s="2219">
        <v>2012</v>
      </c>
      <c r="G4" s="2219"/>
      <c r="H4" s="2219"/>
      <c r="I4" s="2219">
        <v>2013</v>
      </c>
      <c r="J4" s="2219"/>
      <c r="K4" s="2219"/>
      <c r="L4" s="2219">
        <v>2014</v>
      </c>
      <c r="M4" s="2219"/>
      <c r="N4" s="2219"/>
      <c r="O4" s="2219">
        <v>2015</v>
      </c>
      <c r="P4" s="2219"/>
      <c r="Q4" s="2219"/>
      <c r="R4" s="2219">
        <v>2016</v>
      </c>
      <c r="S4" s="2219"/>
      <c r="T4" s="2219"/>
      <c r="U4" s="2219">
        <v>2017</v>
      </c>
      <c r="V4" s="2219"/>
      <c r="W4" s="2219"/>
      <c r="X4" s="2219">
        <v>2018</v>
      </c>
      <c r="Y4" s="2219"/>
      <c r="Z4" s="2219"/>
      <c r="AA4" s="2219">
        <v>2019</v>
      </c>
      <c r="AB4" s="2219"/>
      <c r="AC4" s="2219"/>
      <c r="AD4" s="2219">
        <v>2020</v>
      </c>
      <c r="AE4" s="2219"/>
      <c r="AF4" s="2219"/>
    </row>
    <row r="5" spans="1:32" s="153" customFormat="1" ht="23.25" customHeight="1">
      <c r="A5" s="2268"/>
      <c r="B5" s="2268"/>
      <c r="C5" s="595" t="s">
        <v>29</v>
      </c>
      <c r="D5" s="595" t="s">
        <v>30</v>
      </c>
      <c r="E5" s="595" t="s">
        <v>8</v>
      </c>
      <c r="F5" s="595" t="s">
        <v>29</v>
      </c>
      <c r="G5" s="595" t="s">
        <v>30</v>
      </c>
      <c r="H5" s="595" t="s">
        <v>8</v>
      </c>
      <c r="I5" s="595" t="s">
        <v>29</v>
      </c>
      <c r="J5" s="595" t="s">
        <v>30</v>
      </c>
      <c r="K5" s="595" t="s">
        <v>8</v>
      </c>
      <c r="L5" s="595" t="s">
        <v>29</v>
      </c>
      <c r="M5" s="595" t="s">
        <v>30</v>
      </c>
      <c r="N5" s="595" t="s">
        <v>8</v>
      </c>
      <c r="O5" s="595" t="s">
        <v>29</v>
      </c>
      <c r="P5" s="595" t="s">
        <v>30</v>
      </c>
      <c r="Q5" s="595" t="s">
        <v>8</v>
      </c>
      <c r="R5" s="595" t="s">
        <v>29</v>
      </c>
      <c r="S5" s="595" t="s">
        <v>30</v>
      </c>
      <c r="T5" s="595" t="s">
        <v>8</v>
      </c>
      <c r="U5" s="595" t="s">
        <v>29</v>
      </c>
      <c r="V5" s="595" t="s">
        <v>30</v>
      </c>
      <c r="W5" s="595" t="s">
        <v>8</v>
      </c>
      <c r="X5" s="595" t="s">
        <v>29</v>
      </c>
      <c r="Y5" s="595" t="s">
        <v>30</v>
      </c>
      <c r="Z5" s="595" t="s">
        <v>8</v>
      </c>
      <c r="AA5" s="595" t="s">
        <v>29</v>
      </c>
      <c r="AB5" s="595" t="s">
        <v>30</v>
      </c>
      <c r="AC5" s="595" t="s">
        <v>8</v>
      </c>
      <c r="AD5" s="595" t="s">
        <v>29</v>
      </c>
      <c r="AE5" s="595" t="s">
        <v>30</v>
      </c>
      <c r="AF5" s="595" t="s">
        <v>8</v>
      </c>
    </row>
    <row r="6" spans="1:32" s="152" customFormat="1" ht="15" customHeight="1">
      <c r="A6" s="2224" t="s">
        <v>1220</v>
      </c>
      <c r="B6" s="553" t="str">
        <f>'Primer Ingreso'!B5</f>
        <v>Ingeniería en Recursos Hídricos</v>
      </c>
      <c r="C6" s="312">
        <f>'Primer Ingreso'!C5/Admisión!C5</f>
        <v>1.3</v>
      </c>
      <c r="D6" s="312">
        <f>'Primer Ingreso'!D5/Admisión!D5</f>
        <v>0.84615384615384615</v>
      </c>
      <c r="E6" s="887">
        <f>'Primer Ingreso'!E5/Admisión!E5</f>
        <v>1</v>
      </c>
      <c r="F6" s="312"/>
      <c r="G6" s="312">
        <f>'Primer Ingreso'!G5/Admisión!G5</f>
        <v>0.90909090909090906</v>
      </c>
      <c r="H6" s="887">
        <f>'Primer Ingreso'!H5/Admisión!H5</f>
        <v>0.90909090909090906</v>
      </c>
      <c r="I6" s="312">
        <f>'Primer Ingreso'!I5/Admisión!I5</f>
        <v>1.625</v>
      </c>
      <c r="J6" s="312">
        <f>'Primer Ingreso'!J5/Admisión!J5</f>
        <v>0.8125</v>
      </c>
      <c r="K6" s="887">
        <f>'Primer Ingreso'!K5/Admisión!K5</f>
        <v>1.0833333333333333</v>
      </c>
      <c r="L6" s="312">
        <f>'Primer Ingreso'!L5/Admisión!L5</f>
        <v>1</v>
      </c>
      <c r="M6" s="312">
        <f>'Primer Ingreso'!M5/Admisión!M5</f>
        <v>0.77777777777777779</v>
      </c>
      <c r="N6" s="887">
        <f>'Primer Ingreso'!N5/Admisión!N5</f>
        <v>0.85964912280701755</v>
      </c>
      <c r="O6" s="312">
        <f>'Primer Ingreso'!O5/Admisión!O5</f>
        <v>0.95652173913043481</v>
      </c>
      <c r="P6" s="312">
        <f>'Primer Ingreso'!P5/Admisión!P5</f>
        <v>0.8214285714285714</v>
      </c>
      <c r="Q6" s="887">
        <f>'Primer Ingreso'!Q5/Admisión!Q5</f>
        <v>0.86075949367088611</v>
      </c>
      <c r="R6" s="312">
        <f>'Primer Ingreso'!R5/Admisión!R5</f>
        <v>0.94736842105263153</v>
      </c>
      <c r="S6" s="313">
        <f>'Primer Ingreso'!S5/Admisión!S5</f>
        <v>0.77272727272727271</v>
      </c>
      <c r="T6" s="887">
        <f>'Primer Ingreso'!T5/Admisión!T5</f>
        <v>0.82539682539682535</v>
      </c>
      <c r="U6" s="312">
        <f>'Primer Ingreso'!U5/Admisión!U5</f>
        <v>0.80769230769230771</v>
      </c>
      <c r="V6" s="313">
        <f>'Primer Ingreso'!V5/Admisión!V5</f>
        <v>0.83783783783783783</v>
      </c>
      <c r="W6" s="887">
        <f>'Primer Ingreso'!W5/Admisión!W5</f>
        <v>0.82539682539682535</v>
      </c>
      <c r="X6" s="312"/>
      <c r="Y6" s="313">
        <f>'Primer Ingreso'!Y5/Admisión!Y5</f>
        <v>0.74</v>
      </c>
      <c r="Z6" s="887">
        <f>'Primer Ingreso'!Z5/Admisión!Z5</f>
        <v>0.74</v>
      </c>
      <c r="AA6" s="312"/>
      <c r="AB6" s="312">
        <f>'Primer Ingreso'!AB5/Admisión!AB5</f>
        <v>0.7678571428571429</v>
      </c>
      <c r="AC6" s="887">
        <f>'Primer Ingreso'!AC5/Admisión!AC5</f>
        <v>0.7678571428571429</v>
      </c>
      <c r="AD6" s="312"/>
      <c r="AE6" s="312">
        <f>'Primer Ingreso'!AE5/Admisión!AE5</f>
        <v>0.76744186046511631</v>
      </c>
      <c r="AF6" s="887">
        <f>'Primer Ingreso'!AF5/Admisión!AF5</f>
        <v>0.76744186046511631</v>
      </c>
    </row>
    <row r="7" spans="1:32" s="152" customFormat="1" ht="28.8">
      <c r="A7" s="2224"/>
      <c r="B7" s="553" t="str">
        <f>'Primer Ingreso'!B6</f>
        <v>Ingeniería en Computación y Telecomunicaciones</v>
      </c>
      <c r="C7" s="312"/>
      <c r="D7" s="312"/>
      <c r="E7" s="887"/>
      <c r="F7" s="312"/>
      <c r="G7" s="312"/>
      <c r="H7" s="887"/>
      <c r="I7" s="312"/>
      <c r="J7" s="312"/>
      <c r="K7" s="887"/>
      <c r="L7" s="312"/>
      <c r="M7" s="312"/>
      <c r="N7" s="887"/>
      <c r="O7" s="312"/>
      <c r="P7" s="312"/>
      <c r="Q7" s="887"/>
      <c r="R7" s="312"/>
      <c r="S7" s="313"/>
      <c r="T7" s="887"/>
      <c r="U7" s="312">
        <f>'Primer Ingreso'!U6/Admisión!U6</f>
        <v>0.86486486486486491</v>
      </c>
      <c r="V7" s="313">
        <f>'Primer Ingreso'!V6/Admisión!V6</f>
        <v>0.69230769230769229</v>
      </c>
      <c r="W7" s="887">
        <f>'Primer Ingreso'!W6/Admisión!W6</f>
        <v>0.77631578947368418</v>
      </c>
      <c r="X7" s="312"/>
      <c r="Y7" s="313">
        <f>'Primer Ingreso'!Y6/Admisión!Y6</f>
        <v>0.64615384615384619</v>
      </c>
      <c r="Z7" s="887">
        <f>'Primer Ingreso'!Z6/Admisión!Z6</f>
        <v>0.64615384615384619</v>
      </c>
      <c r="AA7" s="312"/>
      <c r="AB7" s="312">
        <f>'Primer Ingreso'!AB6/Admisión!AB6</f>
        <v>0.72222222222222221</v>
      </c>
      <c r="AC7" s="887">
        <f>'Primer Ingreso'!AC6/Admisión!AC6</f>
        <v>0.72222222222222221</v>
      </c>
      <c r="AD7" s="312"/>
      <c r="AE7" s="312">
        <f>'Primer Ingreso'!AE6/Admisión!AE6</f>
        <v>0.85185185185185186</v>
      </c>
      <c r="AF7" s="887">
        <f>'Primer Ingreso'!AF6/Admisión!AF6</f>
        <v>0.85185185185185186</v>
      </c>
    </row>
    <row r="8" spans="1:32" s="152" customFormat="1" ht="28.8">
      <c r="A8" s="2224"/>
      <c r="B8" s="553" t="str">
        <f>'Primer Ingreso'!B7</f>
        <v>Ingeniería en Sistemas Mecatrónicos Industriales</v>
      </c>
      <c r="C8" s="312"/>
      <c r="D8" s="312"/>
      <c r="E8" s="887"/>
      <c r="F8" s="312"/>
      <c r="G8" s="312"/>
      <c r="H8" s="887"/>
      <c r="I8" s="312"/>
      <c r="J8" s="312"/>
      <c r="K8" s="887"/>
      <c r="L8" s="312"/>
      <c r="M8" s="312"/>
      <c r="N8" s="887"/>
      <c r="O8" s="312"/>
      <c r="P8" s="312"/>
      <c r="Q8" s="887"/>
      <c r="R8" s="312"/>
      <c r="S8" s="313"/>
      <c r="T8" s="887"/>
      <c r="U8" s="312"/>
      <c r="V8" s="313"/>
      <c r="W8" s="887"/>
      <c r="X8" s="312"/>
      <c r="Y8" s="313">
        <f>'Primer Ingreso'!Y7/Admisión!Y7</f>
        <v>0.65116279069767447</v>
      </c>
      <c r="Z8" s="887">
        <f>'Primer Ingreso'!Z7/Admisión!$Z$7</f>
        <v>0.65116279069767447</v>
      </c>
      <c r="AA8" s="312"/>
      <c r="AB8" s="312">
        <f>'Primer Ingreso'!AB7/Admisión!AB7</f>
        <v>0.76119402985074625</v>
      </c>
      <c r="AC8" s="887">
        <f>'Primer Ingreso'!AC7/Admisión!AC7</f>
        <v>0.76119402985074625</v>
      </c>
      <c r="AD8" s="312"/>
      <c r="AE8" s="312">
        <f>'Primer Ingreso'!AE7/Admisión!AE7</f>
        <v>0.73913043478260865</v>
      </c>
      <c r="AF8" s="887">
        <f>'Primer Ingreso'!AF7/Admisión!AF7</f>
        <v>0.73913043478260865</v>
      </c>
    </row>
    <row r="9" spans="1:32" s="152" customFormat="1" ht="14.25" customHeight="1">
      <c r="A9" s="2224" t="s">
        <v>1221</v>
      </c>
      <c r="B9" s="553" t="str">
        <f>'Primer Ingreso'!B8</f>
        <v>Biología Ambiental</v>
      </c>
      <c r="C9" s="312">
        <f>'Primer Ingreso'!C8/Admisión!C8</f>
        <v>1.1538461538461537</v>
      </c>
      <c r="D9" s="312">
        <f>'Primer Ingreso'!D8/Admisión!D8</f>
        <v>0.63414634146341464</v>
      </c>
      <c r="E9" s="887">
        <f>'Primer Ingreso'!E8/Admisión!E8</f>
        <v>0.83582089552238803</v>
      </c>
      <c r="F9" s="312"/>
      <c r="G9" s="312">
        <f>'Primer Ingreso'!G8/Admisión!G8</f>
        <v>0.66666666666666663</v>
      </c>
      <c r="H9" s="887">
        <f>'Primer Ingreso'!H8/Admisión!H8</f>
        <v>0.66666666666666663</v>
      </c>
      <c r="I9" s="312">
        <f>'Primer Ingreso'!I8/Admisión!I8</f>
        <v>0.76</v>
      </c>
      <c r="J9" s="312">
        <f>'Primer Ingreso'!J8/Admisión!J8</f>
        <v>0.73469387755102045</v>
      </c>
      <c r="K9" s="887">
        <f>'Primer Ingreso'!K8/Admisión!K8</f>
        <v>0.7432432432432432</v>
      </c>
      <c r="L9" s="312">
        <f>'Primer Ingreso'!L8/Admisión!L8</f>
        <v>0.8571428571428571</v>
      </c>
      <c r="M9" s="312">
        <f>'Primer Ingreso'!M8/Admisión!M8</f>
        <v>0.54838709677419351</v>
      </c>
      <c r="N9" s="887">
        <f>'Primer Ingreso'!N8/Admisión!N8</f>
        <v>0.71212121212121215</v>
      </c>
      <c r="O9" s="312">
        <f>'Primer Ingreso'!O8/Admisión!O8</f>
        <v>0.97368421052631582</v>
      </c>
      <c r="P9" s="312">
        <f>'Primer Ingreso'!P8/Admisión!P8</f>
        <v>0.87234042553191493</v>
      </c>
      <c r="Q9" s="887">
        <f>'Primer Ingreso'!Q8/Admisión!Q8</f>
        <v>0.91764705882352937</v>
      </c>
      <c r="R9" s="312">
        <f>'Primer Ingreso'!R8/Admisión!R8</f>
        <v>0.93939393939393945</v>
      </c>
      <c r="S9" s="313">
        <f>'Primer Ingreso'!S8/Admisión!S8</f>
        <v>0.74626865671641796</v>
      </c>
      <c r="T9" s="887">
        <f>'Primer Ingreso'!T8/Admisión!T8</f>
        <v>0.81</v>
      </c>
      <c r="U9" s="312">
        <f>'Primer Ingreso'!U8/Admisión!U8</f>
        <v>1.0625</v>
      </c>
      <c r="V9" s="313">
        <f>'Primer Ingreso'!V8/Admisión!V8</f>
        <v>0.7142857142857143</v>
      </c>
      <c r="W9" s="887">
        <f>'Primer Ingreso'!W8/Admisión!W8</f>
        <v>0.86486486486486491</v>
      </c>
      <c r="X9" s="312"/>
      <c r="Y9" s="313">
        <f>'Primer Ingreso'!Z8/Admisión!$Z$8</f>
        <v>0.65384615384615385</v>
      </c>
      <c r="Z9" s="887">
        <f>'Primer Ingreso'!Z8/Admisión!Z8</f>
        <v>0.65384615384615385</v>
      </c>
      <c r="AA9" s="312"/>
      <c r="AB9" s="312">
        <f>'Primer Ingreso'!AB8/Admisión!AB8</f>
        <v>0.77551020408163263</v>
      </c>
      <c r="AC9" s="887">
        <f>'Primer Ingreso'!AC8/Admisión!AC8</f>
        <v>0.77551020408163263</v>
      </c>
      <c r="AD9" s="312"/>
      <c r="AE9" s="312">
        <f>'Primer Ingreso'!AE8/Admisión!AE8</f>
        <v>0.70370370370370372</v>
      </c>
      <c r="AF9" s="887">
        <f>'Primer Ingreso'!AF8/Admisión!AF8</f>
        <v>0.70370370370370372</v>
      </c>
    </row>
    <row r="10" spans="1:32" s="152" customFormat="1" ht="14.25" customHeight="1">
      <c r="A10" s="2224"/>
      <c r="B10" s="553" t="str">
        <f>'Primer Ingreso'!B9</f>
        <v>Psicología Biomédica</v>
      </c>
      <c r="C10" s="312"/>
      <c r="D10" s="312"/>
      <c r="E10" s="887"/>
      <c r="F10" s="312"/>
      <c r="G10" s="312"/>
      <c r="H10" s="887"/>
      <c r="I10" s="312"/>
      <c r="J10" s="312"/>
      <c r="K10" s="887"/>
      <c r="L10" s="312"/>
      <c r="M10" s="312"/>
      <c r="N10" s="887"/>
      <c r="O10" s="312"/>
      <c r="P10" s="312"/>
      <c r="Q10" s="887"/>
      <c r="R10" s="312"/>
      <c r="S10" s="313"/>
      <c r="T10" s="887"/>
      <c r="U10" s="312"/>
      <c r="V10" s="313">
        <f>'Primer Ingreso'!V9/Admisión!V9</f>
        <v>0.79487179487179482</v>
      </c>
      <c r="W10" s="887">
        <f>'Primer Ingreso'!W9/Admisión!W9</f>
        <v>0.79487179487179482</v>
      </c>
      <c r="X10" s="312"/>
      <c r="Y10" s="313">
        <f>'Primer Ingreso'!Y9/Admisión!Y9</f>
        <v>0.76923076923076927</v>
      </c>
      <c r="Z10" s="887">
        <f>'Primer Ingreso'!Z9/Admisión!Z9</f>
        <v>0.76923076923076927</v>
      </c>
      <c r="AA10" s="312"/>
      <c r="AB10" s="312">
        <f>'Primer Ingreso'!AB9/Admisión!AB9</f>
        <v>0.82608695652173914</v>
      </c>
      <c r="AC10" s="887">
        <f>'Primer Ingreso'!AC9/Admisión!AC9</f>
        <v>0.82608695652173914</v>
      </c>
      <c r="AD10" s="312"/>
      <c r="AE10" s="312">
        <f>'Primer Ingreso'!AE9/Admisión!AE9</f>
        <v>0.81632653061224492</v>
      </c>
      <c r="AF10" s="887">
        <f>'Primer Ingreso'!AF9/Admisión!AF9</f>
        <v>0.81632653061224492</v>
      </c>
    </row>
    <row r="11" spans="1:32" s="152" customFormat="1" ht="28.8">
      <c r="A11" s="2224"/>
      <c r="B11" s="553" t="str">
        <f>'Primer Ingreso'!B10</f>
        <v>Ciencia y Tecnología de los Alimentos</v>
      </c>
      <c r="C11" s="312"/>
      <c r="D11" s="312"/>
      <c r="E11" s="887"/>
      <c r="F11" s="312"/>
      <c r="G11" s="312"/>
      <c r="H11" s="887"/>
      <c r="I11" s="312"/>
      <c r="J11" s="312"/>
      <c r="K11" s="887"/>
      <c r="L11" s="312"/>
      <c r="M11" s="312"/>
      <c r="N11" s="887"/>
      <c r="O11" s="312"/>
      <c r="P11" s="312"/>
      <c r="Q11" s="887"/>
      <c r="R11" s="312"/>
      <c r="S11" s="313"/>
      <c r="T11" s="887"/>
      <c r="U11" s="312"/>
      <c r="V11" s="313"/>
      <c r="W11" s="887"/>
      <c r="X11" s="312"/>
      <c r="Y11" s="313">
        <f>'Primer Ingreso'!Y10/Admisión!Y10</f>
        <v>0.875</v>
      </c>
      <c r="Z11" s="887">
        <f>'Primer Ingreso'!Z10/Admisión!$Z$10</f>
        <v>0.875</v>
      </c>
      <c r="AA11" s="312"/>
      <c r="AB11" s="312">
        <f>'Primer Ingreso'!AB10/Admisión!AB10</f>
        <v>0.8666666666666667</v>
      </c>
      <c r="AC11" s="887">
        <f>'Primer Ingreso'!AC10/Admisión!AC10</f>
        <v>0.8666666666666667</v>
      </c>
      <c r="AD11" s="312"/>
      <c r="AE11" s="312">
        <f>'Primer Ingreso'!AE10/Admisión!AE10</f>
        <v>0.81632653061224492</v>
      </c>
      <c r="AF11" s="887">
        <f>'Primer Ingreso'!AF10/Admisión!AF10</f>
        <v>0.81632653061224492</v>
      </c>
    </row>
    <row r="12" spans="1:32" s="152" customFormat="1" ht="15" customHeight="1">
      <c r="A12" s="2224" t="s">
        <v>1222</v>
      </c>
      <c r="B12" s="553" t="str">
        <f>'Primer Ingreso'!B11</f>
        <v>Arte y Comunicación Digitales</v>
      </c>
      <c r="C12" s="584"/>
      <c r="D12" s="312"/>
      <c r="E12" s="887"/>
      <c r="F12" s="584"/>
      <c r="G12" s="312"/>
      <c r="H12" s="887"/>
      <c r="I12" s="584"/>
      <c r="J12" s="312">
        <f>'Primer Ingreso'!J11/Admisión!J11</f>
        <v>0.81818181818181823</v>
      </c>
      <c r="K12" s="887">
        <f>'Primer Ingreso'!K11/Admisión!K11</f>
        <v>0.81818181818181823</v>
      </c>
      <c r="L12" s="584"/>
      <c r="M12" s="312">
        <f>'Primer Ingreso'!M11/Admisión!M11</f>
        <v>0.72</v>
      </c>
      <c r="N12" s="887">
        <f>'Primer Ingreso'!N11/Admisión!N11</f>
        <v>0.72</v>
      </c>
      <c r="O12" s="584"/>
      <c r="P12" s="312">
        <f>'Primer Ingreso'!P11/Admisión!P11</f>
        <v>0.6428571428571429</v>
      </c>
      <c r="Q12" s="887">
        <f>'Primer Ingreso'!Q11/Admisión!Q11</f>
        <v>0.6428571428571429</v>
      </c>
      <c r="R12" s="312"/>
      <c r="S12" s="313">
        <f>'Primer Ingreso'!S11/Admisión!S11</f>
        <v>0.72972972972972971</v>
      </c>
      <c r="T12" s="887">
        <f>'Primer Ingreso'!T11/Admisión!T11</f>
        <v>0.72972972972972971</v>
      </c>
      <c r="U12" s="312"/>
      <c r="V12" s="313">
        <f>'Primer Ingreso'!V11/Admisión!V11</f>
        <v>0.67391304347826086</v>
      </c>
      <c r="W12" s="887">
        <f>'Primer Ingreso'!W11/Admisión!W11</f>
        <v>0.67391304347826086</v>
      </c>
      <c r="X12" s="312"/>
      <c r="Y12" s="313">
        <f>'Primer Ingreso'!Y11/Admisión!Y11</f>
        <v>0.78378378378378377</v>
      </c>
      <c r="Z12" s="887">
        <f>'Primer Ingreso'!Z11/Admisión!Z11</f>
        <v>0.78378378378378377</v>
      </c>
      <c r="AA12" s="312"/>
      <c r="AB12" s="312">
        <f>'Primer Ingreso'!AB11/Admisión!AB11</f>
        <v>0.88235294117647056</v>
      </c>
      <c r="AC12" s="887">
        <f>'Primer Ingreso'!AC11/Admisión!AC11</f>
        <v>0.88235294117647056</v>
      </c>
      <c r="AD12" s="312"/>
      <c r="AE12" s="312">
        <f>'Primer Ingreso'!AE11/Admisión!AE11</f>
        <v>0.83783783783783783</v>
      </c>
      <c r="AF12" s="887">
        <f>'Primer Ingreso'!AF11/Admisión!AF11</f>
        <v>0.83783783783783783</v>
      </c>
    </row>
    <row r="13" spans="1:32" s="152" customFormat="1" ht="15" customHeight="1">
      <c r="A13" s="2224"/>
      <c r="B13" s="553" t="str">
        <f>'Primer Ingreso'!B12</f>
        <v>Políticas Públicas</v>
      </c>
      <c r="C13" s="313">
        <f>'Primer Ingreso'!C12/Admisión!C12</f>
        <v>0.76315789473684215</v>
      </c>
      <c r="D13" s="313">
        <f>'Primer Ingreso'!D12/Admisión!D12</f>
        <v>0.67441860465116277</v>
      </c>
      <c r="E13" s="887">
        <f>'Primer Ingreso'!E12/Admisión!E12</f>
        <v>0.71604938271604934</v>
      </c>
      <c r="F13" s="313"/>
      <c r="G13" s="313">
        <f>'Primer Ingreso'!G12/Admisión!G12</f>
        <v>0.89189189189189189</v>
      </c>
      <c r="H13" s="887">
        <f>'Primer Ingreso'!H12/Admisión!H12</f>
        <v>0.89189189189189189</v>
      </c>
      <c r="I13" s="313">
        <f>'Primer Ingreso'!I12/Admisión!I12</f>
        <v>0.81481481481481477</v>
      </c>
      <c r="J13" s="313">
        <f>'Primer Ingreso'!J12/Admisión!J12</f>
        <v>0.72499999999999998</v>
      </c>
      <c r="K13" s="887">
        <f>'Primer Ingreso'!K12/Admisión!K12</f>
        <v>0.76119402985074625</v>
      </c>
      <c r="L13" s="313"/>
      <c r="M13" s="313">
        <f>'Primer Ingreso'!M12/Admisión!M12</f>
        <v>0.73170731707317072</v>
      </c>
      <c r="N13" s="887">
        <f>'Primer Ingreso'!N12/Admisión!N12</f>
        <v>0.73170731707317072</v>
      </c>
      <c r="O13" s="313"/>
      <c r="P13" s="313">
        <f>'Primer Ingreso'!P12/Admisión!P12</f>
        <v>0.74</v>
      </c>
      <c r="Q13" s="887">
        <f>'Primer Ingreso'!Q12/Admisión!Q12</f>
        <v>0.74</v>
      </c>
      <c r="R13" s="312">
        <f>'Primer Ingreso'!R12/Admisión!R12</f>
        <v>0.93939393939393945</v>
      </c>
      <c r="S13" s="313">
        <f>'Primer Ingreso'!S12/Admisión!S12</f>
        <v>0.71111111111111114</v>
      </c>
      <c r="T13" s="887">
        <f>'Primer Ingreso'!T12/Admisión!T12</f>
        <v>0.80769230769230771</v>
      </c>
      <c r="U13" s="312">
        <f>'Primer Ingreso'!U12/Admisión!U12</f>
        <v>0.81818181818181823</v>
      </c>
      <c r="V13" s="313">
        <f>'Primer Ingreso'!V12/Admisión!V12</f>
        <v>0.82608695652173914</v>
      </c>
      <c r="W13" s="887">
        <f>'Primer Ingreso'!W12/Admisión!W12</f>
        <v>0.82278481012658233</v>
      </c>
      <c r="X13" s="312">
        <f>'Primer Ingreso'!X12/Admisión!X12</f>
        <v>0.9</v>
      </c>
      <c r="Y13" s="313">
        <f>'Primer Ingreso'!Y12/Admisión!Y12</f>
        <v>0.76923076923076927</v>
      </c>
      <c r="Z13" s="887">
        <f>'Primer Ingreso'!Z12/Admisión!Z12</f>
        <v>0.81355932203389836</v>
      </c>
      <c r="AA13" s="312">
        <f>'Primer Ingreso'!AA12/Admisión!AA12</f>
        <v>0.83333333333333337</v>
      </c>
      <c r="AB13" s="312">
        <f>'Primer Ingreso'!AB12/Admisión!AB12</f>
        <v>0.967741935483871</v>
      </c>
      <c r="AC13" s="887">
        <f>'Primer Ingreso'!AC12/Admisión!AC12</f>
        <v>0.89552238805970152</v>
      </c>
      <c r="AD13" s="312">
        <f>'Primer Ingreso'!AD12/Admisión!AD12</f>
        <v>0.90625</v>
      </c>
      <c r="AE13" s="312">
        <f>'Primer Ingreso'!AE12/Admisión!AE12</f>
        <v>0.8</v>
      </c>
      <c r="AF13" s="887">
        <f>'Primer Ingreso'!AF12/Admisión!AF12</f>
        <v>0.84722222222222221</v>
      </c>
    </row>
    <row r="14" spans="1:32" s="152" customFormat="1" ht="14.4">
      <c r="A14" s="2224"/>
      <c r="B14" s="553" t="str">
        <f>'Primer Ingreso'!B13</f>
        <v>Educación y Tecnologías Digitales</v>
      </c>
      <c r="C14" s="313"/>
      <c r="D14" s="313"/>
      <c r="E14" s="887"/>
      <c r="F14" s="313"/>
      <c r="G14" s="313"/>
      <c r="H14" s="887"/>
      <c r="I14" s="313"/>
      <c r="J14" s="313"/>
      <c r="K14" s="887"/>
      <c r="L14" s="313"/>
      <c r="M14" s="313"/>
      <c r="N14" s="887"/>
      <c r="O14" s="313"/>
      <c r="P14" s="313"/>
      <c r="Q14" s="887"/>
      <c r="R14" s="312"/>
      <c r="S14" s="313"/>
      <c r="T14" s="887"/>
      <c r="U14" s="312"/>
      <c r="V14" s="313"/>
      <c r="W14" s="887"/>
      <c r="X14" s="312">
        <f>'Primer Ingreso'!X13/Admisión!$X$13</f>
        <v>0.96875</v>
      </c>
      <c r="Y14" s="313">
        <f>'Primer Ingreso'!Y13/Admisión!Y13</f>
        <v>0.72222222222222221</v>
      </c>
      <c r="Z14" s="887">
        <f>'Primer Ingreso'!Z13/Admisión!$Z$13</f>
        <v>0.83823529411764708</v>
      </c>
      <c r="AA14" s="312"/>
      <c r="AB14" s="312">
        <f>'Primer Ingreso'!AB13/Admisión!AB13</f>
        <v>0.8571428571428571</v>
      </c>
      <c r="AC14" s="887">
        <f>'Primer Ingreso'!AC13/Admisión!AC13</f>
        <v>0.8571428571428571</v>
      </c>
      <c r="AD14" s="312"/>
      <c r="AE14" s="312">
        <f>'Primer Ingreso'!AE13/Admisión!AE13</f>
        <v>0.84</v>
      </c>
      <c r="AF14" s="887">
        <f>'Primer Ingreso'!AF13/Admisión!AF13</f>
        <v>0.84</v>
      </c>
    </row>
    <row r="15" spans="1:32" s="152" customFormat="1" ht="14.4">
      <c r="A15" s="118" t="str">
        <f>'Primer Ingreso por sexo'!A10</f>
        <v>Fuente: Elaborado con base en el Archivo General de Alumnos, Dirección de Sistemas Escolares, Departamento de Registro Escolar</v>
      </c>
      <c r="B15" s="159"/>
      <c r="C15" s="134"/>
      <c r="D15" s="132"/>
      <c r="E15" s="135"/>
      <c r="F15" s="134"/>
      <c r="G15" s="132"/>
      <c r="H15" s="135"/>
      <c r="I15" s="134"/>
      <c r="J15" s="132"/>
      <c r="K15" s="135"/>
      <c r="L15" s="134"/>
      <c r="M15" s="132"/>
      <c r="N15" s="135"/>
      <c r="O15" s="134"/>
      <c r="P15" s="132"/>
      <c r="Q15" s="135"/>
      <c r="R15" s="132"/>
      <c r="S15" s="160"/>
      <c r="T15" s="135"/>
      <c r="U15" s="132"/>
      <c r="V15" s="160"/>
      <c r="W15" s="135"/>
      <c r="X15" s="289"/>
      <c r="AA15" s="289"/>
      <c r="AD15" s="289"/>
    </row>
    <row r="16" spans="1:32" s="152" customFormat="1" ht="15" customHeight="1">
      <c r="A16" s="289"/>
      <c r="B16" s="558" t="s">
        <v>1220</v>
      </c>
      <c r="C16" s="312">
        <f>'Primer Ingreso'!C15/Admisión!C16</f>
        <v>1.3</v>
      </c>
      <c r="D16" s="312">
        <f>'Primer Ingreso'!D15/Admisión!D16</f>
        <v>0.84615384615384615</v>
      </c>
      <c r="E16" s="887">
        <f>'Primer Ingreso'!E15/Admisión!E16</f>
        <v>1</v>
      </c>
      <c r="F16" s="312"/>
      <c r="G16" s="312">
        <f>'Primer Ingreso'!G15/Admisión!G16</f>
        <v>0.90909090909090906</v>
      </c>
      <c r="H16" s="887">
        <f>'Primer Ingreso'!H15/Admisión!H16</f>
        <v>0.90909090909090906</v>
      </c>
      <c r="I16" s="312">
        <f>'Primer Ingreso'!I15/Admisión!I16</f>
        <v>1.625</v>
      </c>
      <c r="J16" s="312">
        <f>'Primer Ingreso'!J15/Admisión!J16</f>
        <v>0.8125</v>
      </c>
      <c r="K16" s="887">
        <f>'Primer Ingreso'!K15/Admisión!K16</f>
        <v>1.0833333333333333</v>
      </c>
      <c r="L16" s="312">
        <f>'Primer Ingreso'!L15/Admisión!L16</f>
        <v>1</v>
      </c>
      <c r="M16" s="312">
        <f>'Primer Ingreso'!M15/Admisión!M16</f>
        <v>0.77777777777777779</v>
      </c>
      <c r="N16" s="887">
        <f>'Primer Ingreso'!N15/Admisión!N16</f>
        <v>0.85964912280701755</v>
      </c>
      <c r="O16" s="312">
        <f>'Primer Ingreso'!O15/Admisión!O16</f>
        <v>0.95652173913043481</v>
      </c>
      <c r="P16" s="312">
        <f>'Primer Ingreso'!P15/Admisión!P16</f>
        <v>0.8214285714285714</v>
      </c>
      <c r="Q16" s="887">
        <f>'Primer Ingreso'!Q15/Admisión!Q16</f>
        <v>0.86075949367088611</v>
      </c>
      <c r="R16" s="312">
        <f>'Primer Ingreso'!R15/Admisión!R16</f>
        <v>0.94736842105263153</v>
      </c>
      <c r="S16" s="313">
        <f>'Primer Ingreso'!S15/Admisión!S16</f>
        <v>0.77272727272727271</v>
      </c>
      <c r="T16" s="887">
        <f>'Primer Ingreso'!T15/Admisión!T16</f>
        <v>0.82539682539682535</v>
      </c>
      <c r="U16" s="312">
        <f>'Primer Ingreso'!U15/Admisión!U16</f>
        <v>0.84126984126984128</v>
      </c>
      <c r="V16" s="313">
        <f>'Primer Ingreso'!V15/Admisión!V16</f>
        <v>0.76315789473684215</v>
      </c>
      <c r="W16" s="884">
        <f>'Primer Ingreso'!W15/Admisión!W16</f>
        <v>0.79856115107913672</v>
      </c>
      <c r="X16" s="647"/>
      <c r="Y16" s="647">
        <f>'Primer Ingreso'!Y15/Admisión!$Y$16</f>
        <v>0.67721518987341767</v>
      </c>
      <c r="Z16" s="887">
        <f>'Primer Ingreso'!Z15/Admisión!$Z$16</f>
        <v>0.67721518987341767</v>
      </c>
      <c r="AA16" s="647"/>
      <c r="AB16" s="647">
        <f>'Primer Ingreso'!AB15/Admisión!AB16</f>
        <v>0.74871794871794872</v>
      </c>
      <c r="AC16" s="887">
        <f>'Primer Ingreso'!AC15/Admisión!AC16</f>
        <v>0.74871794871794872</v>
      </c>
      <c r="AD16" s="647"/>
      <c r="AE16" s="647">
        <f>'Primer Ingreso'!AE15/Admisión!AE16</f>
        <v>0.7831325301204819</v>
      </c>
      <c r="AF16" s="887">
        <f>'Primer Ingreso'!AF15/Admisión!AF16</f>
        <v>0.7831325301204819</v>
      </c>
    </row>
    <row r="17" spans="1:32" s="152" customFormat="1" ht="14.25" customHeight="1">
      <c r="A17" s="289"/>
      <c r="B17" s="558" t="s">
        <v>1221</v>
      </c>
      <c r="C17" s="312">
        <f>'Primer Ingreso'!C16/Admisión!C17</f>
        <v>1.1538461538461537</v>
      </c>
      <c r="D17" s="312">
        <f>'Primer Ingreso'!D16/Admisión!D17</f>
        <v>0.63414634146341464</v>
      </c>
      <c r="E17" s="887">
        <f>'Primer Ingreso'!E16/Admisión!E17</f>
        <v>0.83582089552238803</v>
      </c>
      <c r="F17" s="312"/>
      <c r="G17" s="312">
        <f>'Primer Ingreso'!G16/Admisión!G17</f>
        <v>0.66666666666666663</v>
      </c>
      <c r="H17" s="887">
        <f>'Primer Ingreso'!H16/Admisión!H17</f>
        <v>0.66666666666666663</v>
      </c>
      <c r="I17" s="312">
        <f>'Primer Ingreso'!I16/Admisión!I17</f>
        <v>0.76</v>
      </c>
      <c r="J17" s="312">
        <f>'Primer Ingreso'!J16/Admisión!J17</f>
        <v>0.73469387755102045</v>
      </c>
      <c r="K17" s="887">
        <f>'Primer Ingreso'!K16/Admisión!K17</f>
        <v>0.7432432432432432</v>
      </c>
      <c r="L17" s="312">
        <f>'Primer Ingreso'!L16/Admisión!L17</f>
        <v>0.8571428571428571</v>
      </c>
      <c r="M17" s="312">
        <f>'Primer Ingreso'!M16/Admisión!M17</f>
        <v>0.54838709677419351</v>
      </c>
      <c r="N17" s="887">
        <f>'Primer Ingreso'!N16/Admisión!N17</f>
        <v>0.71212121212121215</v>
      </c>
      <c r="O17" s="312">
        <f>'Primer Ingreso'!O16/Admisión!O17</f>
        <v>0.97368421052631582</v>
      </c>
      <c r="P17" s="312">
        <f>'Primer Ingreso'!P16/Admisión!P17</f>
        <v>0.87234042553191493</v>
      </c>
      <c r="Q17" s="887">
        <f>'Primer Ingreso'!Q16/Admisión!Q17</f>
        <v>0.91764705882352937</v>
      </c>
      <c r="R17" s="312">
        <f>'Primer Ingreso'!R16/Admisión!R17</f>
        <v>0.93939393939393945</v>
      </c>
      <c r="S17" s="313">
        <f>'Primer Ingreso'!S16/Admisión!S17</f>
        <v>0.74626865671641796</v>
      </c>
      <c r="T17" s="887">
        <f>'Primer Ingreso'!T16/Admisión!T17</f>
        <v>0.81</v>
      </c>
      <c r="U17" s="312">
        <f>'Primer Ingreso'!U16/Admisión!U17</f>
        <v>1.0625</v>
      </c>
      <c r="V17" s="313">
        <f>'Primer Ingreso'!V16/Admisión!V17</f>
        <v>0.75308641975308643</v>
      </c>
      <c r="W17" s="884">
        <f>'Primer Ingreso'!W16/Admisión!W17</f>
        <v>0.84070796460176989</v>
      </c>
      <c r="X17" s="647"/>
      <c r="Y17" s="647">
        <f>'Primer Ingreso'!Y16/Admisión!$Y$17</f>
        <v>0.75</v>
      </c>
      <c r="Z17" s="887">
        <f>'Primer Ingreso'!Z16/Admisión!$Z$17</f>
        <v>0.75</v>
      </c>
      <c r="AA17" s="647"/>
      <c r="AB17" s="647">
        <f>'Primer Ingreso'!AB16/Admisión!AB17</f>
        <v>0.8214285714285714</v>
      </c>
      <c r="AC17" s="887">
        <f>'Primer Ingreso'!AC16/Admisión!AC17</f>
        <v>0.8214285714285714</v>
      </c>
      <c r="AD17" s="647"/>
      <c r="AE17" s="647">
        <f>'Primer Ingreso'!AE16/Admisión!AE17</f>
        <v>0.77631578947368418</v>
      </c>
      <c r="AF17" s="887">
        <f>'Primer Ingreso'!AF16/Admisión!AF17</f>
        <v>0.77631578947368418</v>
      </c>
    </row>
    <row r="18" spans="1:32" s="152" customFormat="1" ht="15" customHeight="1">
      <c r="A18" s="289"/>
      <c r="B18" s="558" t="s">
        <v>1222</v>
      </c>
      <c r="C18" s="313">
        <f>'Primer Ingreso'!C17/Admisión!C18</f>
        <v>0.76315789473684215</v>
      </c>
      <c r="D18" s="313">
        <f>'Primer Ingreso'!D17/Admisión!D18</f>
        <v>0.67441860465116277</v>
      </c>
      <c r="E18" s="887">
        <f>'Primer Ingreso'!E17/Admisión!E18</f>
        <v>0.71604938271604934</v>
      </c>
      <c r="F18" s="313"/>
      <c r="G18" s="313">
        <f>'Primer Ingreso'!G17/Admisión!G18</f>
        <v>0.89189189189189189</v>
      </c>
      <c r="H18" s="887">
        <f>'Primer Ingreso'!H17/Admisión!H18</f>
        <v>0.89189189189189189</v>
      </c>
      <c r="I18" s="313">
        <f>'Primer Ingreso'!I17/Admisión!I18</f>
        <v>0.81481481481481477</v>
      </c>
      <c r="J18" s="313">
        <f>'Primer Ingreso'!J17/Admisión!J18</f>
        <v>0.75806451612903225</v>
      </c>
      <c r="K18" s="887">
        <f>'Primer Ingreso'!K17/Admisión!K18</f>
        <v>0.7752808988764045</v>
      </c>
      <c r="L18" s="313"/>
      <c r="M18" s="313">
        <f>'Primer Ingreso'!M17/Admisión!M18</f>
        <v>0.72727272727272729</v>
      </c>
      <c r="N18" s="887">
        <f>'Primer Ingreso'!N17/Admisión!N18</f>
        <v>0.72727272727272729</v>
      </c>
      <c r="O18" s="313"/>
      <c r="P18" s="313">
        <f>'Primer Ingreso'!P17/Admisión!P18</f>
        <v>0.70512820512820518</v>
      </c>
      <c r="Q18" s="887">
        <f>'Primer Ingreso'!Q17/Admisión!Q18</f>
        <v>0.70512820512820518</v>
      </c>
      <c r="R18" s="312">
        <f>'Primer Ingreso'!R17/Admisión!R18</f>
        <v>0.93939393939393945</v>
      </c>
      <c r="S18" s="313">
        <f>'Primer Ingreso'!S17/Admisión!S18</f>
        <v>0.71951219512195119</v>
      </c>
      <c r="T18" s="887">
        <f>'Primer Ingreso'!T17/Admisión!T18</f>
        <v>0.78260869565217395</v>
      </c>
      <c r="U18" s="312">
        <f>'Primer Ingreso'!U17/Admisión!U18</f>
        <v>0.81818181818181823</v>
      </c>
      <c r="V18" s="313">
        <f>'Primer Ingreso'!V17/Admisión!V18</f>
        <v>0.75</v>
      </c>
      <c r="W18" s="884">
        <f>'Primer Ingreso'!W17/Admisión!W18</f>
        <v>0.76800000000000002</v>
      </c>
      <c r="X18" s="647">
        <f>'Primer Ingreso'!X17/Admisión!$X$18</f>
        <v>0.94230769230769229</v>
      </c>
      <c r="Y18" s="647">
        <f>'Primer Ingreso'!Y17/Admisión!$Y$18</f>
        <v>0.7589285714285714</v>
      </c>
      <c r="Z18" s="887">
        <f>'Primer Ingreso'!Z17/Admisión!$Z$18</f>
        <v>0.81707317073170727</v>
      </c>
      <c r="AA18" s="647">
        <f>'Primer Ingreso'!AA17/Admisión!AA18</f>
        <v>0.83333333333333337</v>
      </c>
      <c r="AB18" s="647">
        <f>'Primer Ingreso'!AB17/Admisión!AB18</f>
        <v>0.9</v>
      </c>
      <c r="AC18" s="887">
        <f>'Primer Ingreso'!AC17/Admisión!AC18</f>
        <v>0.88235294117647056</v>
      </c>
      <c r="AD18" s="647">
        <f>'Primer Ingreso'!AD17/Admisión!AD18</f>
        <v>0.90625</v>
      </c>
      <c r="AE18" s="647">
        <f>'Primer Ingreso'!AE17/Admisión!AE18</f>
        <v>0.82677165354330706</v>
      </c>
      <c r="AF18" s="887">
        <f>'Primer Ingreso'!AF17/Admisión!AF18</f>
        <v>0.84276729559748431</v>
      </c>
    </row>
    <row r="19" spans="1:32" s="152" customFormat="1" ht="6.75" customHeight="1">
      <c r="A19" s="288"/>
      <c r="B19" s="159"/>
      <c r="C19" s="134"/>
      <c r="D19" s="132"/>
      <c r="E19" s="135"/>
      <c r="F19" s="134"/>
      <c r="G19" s="132"/>
      <c r="H19" s="135"/>
      <c r="I19" s="134"/>
      <c r="J19" s="132"/>
      <c r="K19" s="135"/>
      <c r="L19" s="134"/>
      <c r="M19" s="132"/>
      <c r="N19" s="135"/>
      <c r="O19" s="134"/>
      <c r="P19" s="132"/>
      <c r="Q19" s="135"/>
      <c r="R19" s="132"/>
      <c r="S19" s="160"/>
      <c r="T19" s="135"/>
      <c r="U19" s="132"/>
      <c r="V19" s="160"/>
      <c r="W19" s="135"/>
      <c r="X19" s="289"/>
      <c r="AA19" s="289"/>
      <c r="AD19" s="289"/>
    </row>
    <row r="20" spans="1:32" s="152" customFormat="1" ht="14.4">
      <c r="A20" s="13"/>
      <c r="B20" s="560" t="s">
        <v>366</v>
      </c>
      <c r="C20" s="586">
        <f>'Primer Ingreso'!C19/Admisión!C20</f>
        <v>1.0119047619047619</v>
      </c>
      <c r="D20" s="586">
        <f>'Primer Ingreso'!D19/Admisión!D20</f>
        <v>0.71544715447154472</v>
      </c>
      <c r="E20" s="885">
        <f>'Primer Ingreso'!E19/Admisión!E20</f>
        <v>0.83574879227053145</v>
      </c>
      <c r="F20" s="586"/>
      <c r="G20" s="586">
        <f>'Primer Ingreso'!G19/Admisión!G20</f>
        <v>0.8165137614678899</v>
      </c>
      <c r="H20" s="885">
        <f>'Primer Ingreso'!H19/Admisión!H20</f>
        <v>0.8165137614678899</v>
      </c>
      <c r="I20" s="586">
        <f>'Primer Ingreso'!I19/Admisión!I20</f>
        <v>0.98529411764705888</v>
      </c>
      <c r="J20" s="586">
        <f>'Primer Ingreso'!J19/Admisión!J20</f>
        <v>0.76223776223776218</v>
      </c>
      <c r="K20" s="885">
        <f>'Primer Ingreso'!K19/Admisión!K20</f>
        <v>0.83412322274881512</v>
      </c>
      <c r="L20" s="586">
        <f>'Primer Ingreso'!L19/Admisión!L20</f>
        <v>0.9107142857142857</v>
      </c>
      <c r="M20" s="586">
        <f>'Primer Ingreso'!M19/Admisión!M20</f>
        <v>0.6992481203007519</v>
      </c>
      <c r="N20" s="885">
        <f>'Primer Ingreso'!N19/Admisión!N20</f>
        <v>0.76190476190476186</v>
      </c>
      <c r="O20" s="586">
        <f>'Primer Ingreso'!O19/Admisión!O20</f>
        <v>0.96721311475409832</v>
      </c>
      <c r="P20" s="586">
        <f>'Primer Ingreso'!P19/Admisión!P20</f>
        <v>0.78453038674033149</v>
      </c>
      <c r="Q20" s="885">
        <f>'Primer Ingreso'!Q19/Admisión!Q20</f>
        <v>0.83057851239669422</v>
      </c>
      <c r="R20" s="587">
        <f>'Primer Ingreso'!R19/Admisión!R20</f>
        <v>0.94117647058823528</v>
      </c>
      <c r="S20" s="587">
        <f>'Primer Ingreso'!S19/Admisión!S20</f>
        <v>0.7409326424870466</v>
      </c>
      <c r="T20" s="886">
        <f>'Primer Ingreso'!T19/Admisión!T20</f>
        <v>0.80215827338129497</v>
      </c>
      <c r="U20" s="587">
        <f>'Primer Ingreso'!U19/Admisión!U20</f>
        <v>0.890625</v>
      </c>
      <c r="V20" s="587">
        <f>'Primer Ingreso'!V19/Admisión!V20</f>
        <v>0.75502008032128509</v>
      </c>
      <c r="W20" s="888">
        <f>'Primer Ingreso'!W19/Admisión!W20</f>
        <v>0.80106100795755963</v>
      </c>
      <c r="X20" s="587">
        <f>'Primer Ingreso'!X19/Admisión!$X$20</f>
        <v>0.94230769230769229</v>
      </c>
      <c r="Y20" s="587">
        <f>'Primer Ingreso'!Y19/Admisión!$Y$20</f>
        <v>0.72413793103448276</v>
      </c>
      <c r="Z20" s="889">
        <f>'Primer Ingreso'!Z19/Admisión!$Z$20</f>
        <v>0.74890829694323147</v>
      </c>
      <c r="AA20" s="587">
        <f>'Primer Ingreso'!AA19/Admisión!AA20</f>
        <v>0.83333333333333337</v>
      </c>
      <c r="AB20" s="587">
        <f>'Primer Ingreso'!AB19/Admisión!AB20</f>
        <v>0.80689655172413788</v>
      </c>
      <c r="AC20" s="890">
        <f>'Primer Ingreso'!AC19/Admisión!AC20</f>
        <v>0.80891719745222934</v>
      </c>
      <c r="AD20" s="587">
        <f>'Primer Ingreso'!AD19/Admisión!AD20</f>
        <v>0.90625</v>
      </c>
      <c r="AE20" s="587">
        <f>'Primer Ingreso'!AE19/Admisión!AE20</f>
        <v>0.79325842696629212</v>
      </c>
      <c r="AF20" s="890">
        <f>'Primer Ingreso'!AF19/Admisión!AF20</f>
        <v>0.80083857442348005</v>
      </c>
    </row>
    <row r="21" spans="1:32" ht="13.8">
      <c r="A21" s="161"/>
      <c r="R21" s="150"/>
      <c r="S21" s="150"/>
      <c r="T21" s="150"/>
    </row>
    <row r="22" spans="1:32" ht="14.4">
      <c r="B22" s="292"/>
      <c r="C22" s="2266" t="s">
        <v>940</v>
      </c>
      <c r="D22" s="2267"/>
      <c r="E22" s="2267"/>
      <c r="F22" s="2267"/>
      <c r="G22" s="2267"/>
      <c r="H22" s="2267"/>
      <c r="I22" s="2267"/>
      <c r="J22" s="2267"/>
      <c r="K22" s="2267"/>
      <c r="L22" s="2267"/>
      <c r="R22" s="150"/>
      <c r="S22" s="150"/>
      <c r="T22" s="150"/>
    </row>
    <row r="23" spans="1:32" ht="31.5" customHeight="1">
      <c r="B23" s="13"/>
      <c r="C23" s="564">
        <v>2011</v>
      </c>
      <c r="D23" s="564">
        <v>2012</v>
      </c>
      <c r="E23" s="564">
        <v>2013</v>
      </c>
      <c r="F23" s="564">
        <v>2014</v>
      </c>
      <c r="G23" s="564">
        <v>2015</v>
      </c>
      <c r="H23" s="564">
        <v>2016</v>
      </c>
      <c r="I23" s="564">
        <v>2017</v>
      </c>
      <c r="J23" s="564">
        <v>2018</v>
      </c>
      <c r="K23" s="564">
        <v>2019</v>
      </c>
      <c r="L23" s="564">
        <v>2020</v>
      </c>
      <c r="R23" s="150"/>
      <c r="S23" s="150"/>
      <c r="T23" s="150"/>
    </row>
    <row r="24" spans="1:32" ht="14.4">
      <c r="B24" s="646" t="s">
        <v>697</v>
      </c>
      <c r="C24" s="323">
        <f>'Primer Ingreso'!C24/Admisión!C24</f>
        <v>1</v>
      </c>
      <c r="D24" s="323">
        <f>'Primer Ingreso'!D24/Admisión!D24</f>
        <v>0.90909090909090906</v>
      </c>
      <c r="E24" s="323">
        <f>'Primer Ingreso'!E24/Admisión!E24</f>
        <v>1.0833333333333333</v>
      </c>
      <c r="F24" s="323">
        <f>'Primer Ingreso'!F24/Admisión!F24</f>
        <v>0.85964912280701755</v>
      </c>
      <c r="G24" s="589">
        <f>'Primer Ingreso'!G24/Admisión!G24</f>
        <v>0.86075949367088611</v>
      </c>
      <c r="H24" s="313">
        <f>'Primer Ingreso'!H24/Admisión!H24</f>
        <v>0.82539682539682535</v>
      </c>
      <c r="I24" s="313">
        <f>'Primer Ingreso'!I24/Admisión!H24</f>
        <v>0.82539682539682535</v>
      </c>
      <c r="J24" s="313">
        <f>'Primer Ingreso'!J24/Admisión!J24</f>
        <v>0.74</v>
      </c>
      <c r="K24" s="313">
        <f>'Primer Ingreso'!K24/Admisión!K24</f>
        <v>0.7678571428571429</v>
      </c>
      <c r="L24" s="565">
        <f>'Primer Ingreso'!L24/Admisión!L24</f>
        <v>0.76744186046511631</v>
      </c>
      <c r="R24" s="150"/>
      <c r="S24" s="150"/>
      <c r="T24" s="150"/>
    </row>
    <row r="25" spans="1:32" ht="14.4">
      <c r="B25" s="646" t="s">
        <v>1543</v>
      </c>
      <c r="C25" s="323"/>
      <c r="D25" s="323"/>
      <c r="E25" s="323"/>
      <c r="F25" s="323"/>
      <c r="G25" s="589"/>
      <c r="H25" s="313"/>
      <c r="I25" s="313">
        <f>'Primer Ingreso'!I25/Admisión!I25</f>
        <v>0.77631578947368418</v>
      </c>
      <c r="J25" s="313">
        <f>'Primer Ingreso'!J25/Admisión!J25</f>
        <v>0.64615384615384619</v>
      </c>
      <c r="K25" s="313">
        <f>'Primer Ingreso'!K25/Admisión!K25</f>
        <v>0.72222222222222221</v>
      </c>
      <c r="L25" s="565">
        <f>'Primer Ingreso'!L25/Admisión!L25</f>
        <v>0.85185185185185186</v>
      </c>
      <c r="R25" s="150"/>
      <c r="S25" s="150"/>
      <c r="T25" s="150"/>
    </row>
    <row r="26" spans="1:32" ht="14.4">
      <c r="B26" s="646" t="s">
        <v>2022</v>
      </c>
      <c r="C26" s="323"/>
      <c r="D26" s="323"/>
      <c r="E26" s="323"/>
      <c r="F26" s="323"/>
      <c r="G26" s="589"/>
      <c r="H26" s="313"/>
      <c r="I26" s="313"/>
      <c r="J26" s="313">
        <f>'Primer Ingreso'!J26/Admisión!J26</f>
        <v>0.65116279069767447</v>
      </c>
      <c r="K26" s="313">
        <f>'Primer Ingreso'!K26/Admisión!K26</f>
        <v>0.76119402985074625</v>
      </c>
      <c r="L26" s="565">
        <f>'Primer Ingreso'!L26/Admisión!L26</f>
        <v>0.73913043478260865</v>
      </c>
      <c r="R26" s="150"/>
      <c r="S26" s="150"/>
      <c r="T26" s="150"/>
    </row>
    <row r="27" spans="1:32" ht="15" customHeight="1">
      <c r="B27" s="646" t="s">
        <v>699</v>
      </c>
      <c r="C27" s="323">
        <f>'Primer Ingreso'!C27/Admisión!C27</f>
        <v>0.83582089552238803</v>
      </c>
      <c r="D27" s="323">
        <f>'Primer Ingreso'!D27/Admisión!D27</f>
        <v>0.66666666666666663</v>
      </c>
      <c r="E27" s="323">
        <f>'Primer Ingreso'!E27/Admisión!E27</f>
        <v>0.7432432432432432</v>
      </c>
      <c r="F27" s="323">
        <f>'Primer Ingreso'!F27/Admisión!F27</f>
        <v>0.71212121212121215</v>
      </c>
      <c r="G27" s="589">
        <f>'Primer Ingreso'!G27/Admisión!G27</f>
        <v>0.91764705882352937</v>
      </c>
      <c r="H27" s="313">
        <f>'Primer Ingreso'!H27/Admisión!H27</f>
        <v>0.81</v>
      </c>
      <c r="I27" s="313">
        <f>'Primer Ingreso'!I27/Admisión!I27</f>
        <v>0.86486486486486491</v>
      </c>
      <c r="J27" s="313">
        <f>'Primer Ingreso'!J27/Admisión!J27</f>
        <v>0.65384615384615385</v>
      </c>
      <c r="K27" s="313">
        <f>'Primer Ingreso'!K27/Admisión!K27</f>
        <v>0.77551020408163263</v>
      </c>
      <c r="L27" s="565">
        <f>'Primer Ingreso'!L27/Admisión!L27</f>
        <v>0.70370370370370372</v>
      </c>
      <c r="R27" s="150"/>
      <c r="S27" s="150"/>
      <c r="T27" s="150"/>
    </row>
    <row r="28" spans="1:32" ht="15" customHeight="1">
      <c r="B28" s="646" t="s">
        <v>1544</v>
      </c>
      <c r="C28" s="323"/>
      <c r="D28" s="323"/>
      <c r="E28" s="323"/>
      <c r="F28" s="323"/>
      <c r="G28" s="589"/>
      <c r="H28" s="313"/>
      <c r="I28" s="313">
        <f>'Primer Ingreso'!I28/Admisión!I28</f>
        <v>0.79487179487179482</v>
      </c>
      <c r="J28" s="313">
        <f>'Primer Ingreso'!J28/Admisión!J28</f>
        <v>0.76923076923076927</v>
      </c>
      <c r="K28" s="313">
        <f>'Primer Ingreso'!K28/Admisión!K28</f>
        <v>0.82608695652173914</v>
      </c>
      <c r="L28" s="565">
        <f>'Primer Ingreso'!L28/Admisión!L28</f>
        <v>0.81632653061224492</v>
      </c>
      <c r="R28" s="150"/>
      <c r="S28" s="150"/>
      <c r="T28" s="150"/>
    </row>
    <row r="29" spans="1:32" ht="15" customHeight="1">
      <c r="B29" s="646" t="s">
        <v>2024</v>
      </c>
      <c r="C29" s="323"/>
      <c r="D29" s="323"/>
      <c r="E29" s="323"/>
      <c r="F29" s="323"/>
      <c r="G29" s="589"/>
      <c r="H29" s="313"/>
      <c r="I29" s="313"/>
      <c r="J29" s="313">
        <f>'Primer Ingreso'!J29/Admisión!J29</f>
        <v>0.875</v>
      </c>
      <c r="K29" s="313">
        <f>'Primer Ingreso'!K29/Admisión!K29</f>
        <v>0.8666666666666667</v>
      </c>
      <c r="L29" s="565">
        <f>'Primer Ingreso'!L29/Admisión!L29</f>
        <v>0.81632653061224492</v>
      </c>
      <c r="R29" s="150"/>
      <c r="S29" s="150"/>
      <c r="T29" s="150"/>
    </row>
    <row r="30" spans="1:32" ht="14.4">
      <c r="B30" s="646" t="s">
        <v>698</v>
      </c>
      <c r="C30" s="323"/>
      <c r="D30" s="323"/>
      <c r="E30" s="323">
        <f>'Primer Ingreso'!E30/Admisión!E30</f>
        <v>0.81818181818181823</v>
      </c>
      <c r="F30" s="323">
        <f>'Primer Ingreso'!F30/Admisión!F30</f>
        <v>0.72</v>
      </c>
      <c r="G30" s="589">
        <f>'Primer Ingreso'!G30/Admisión!G30</f>
        <v>0.6428571428571429</v>
      </c>
      <c r="H30" s="313">
        <f>'Primer Ingreso'!H30/Admisión!H30</f>
        <v>0.72972972972972971</v>
      </c>
      <c r="I30" s="313">
        <f>'Primer Ingreso'!I30/Admisión!I30</f>
        <v>0.67391304347826086</v>
      </c>
      <c r="J30" s="313">
        <f>'Primer Ingreso'!J30/Admisión!J30</f>
        <v>0.78378378378378377</v>
      </c>
      <c r="K30" s="313">
        <f>'Primer Ingreso'!K30/Admisión!K30</f>
        <v>0.88235294117647056</v>
      </c>
      <c r="L30" s="565">
        <f>'Primer Ingreso'!L30/Admisión!L30</f>
        <v>0.83783783783783783</v>
      </c>
      <c r="R30" s="150"/>
      <c r="S30" s="150"/>
      <c r="T30" s="150"/>
    </row>
    <row r="31" spans="1:32" ht="14.4">
      <c r="B31" s="646" t="s">
        <v>227</v>
      </c>
      <c r="C31" s="323">
        <f>'Primer Ingreso'!C31/Admisión!C31</f>
        <v>0.71604938271604934</v>
      </c>
      <c r="D31" s="323">
        <f>'Primer Ingreso'!D31/Admisión!D31</f>
        <v>0.89189189189189189</v>
      </c>
      <c r="E31" s="323">
        <f>'Primer Ingreso'!E31/Admisión!E31</f>
        <v>0.76119402985074625</v>
      </c>
      <c r="F31" s="323">
        <f>'Primer Ingreso'!F31/Admisión!F31</f>
        <v>0.73170731707317072</v>
      </c>
      <c r="G31" s="589">
        <f>'Primer Ingreso'!G31/Admisión!G31</f>
        <v>0.74</v>
      </c>
      <c r="H31" s="313">
        <f>'Primer Ingreso'!H31/Admisión!H31</f>
        <v>0.80769230769230771</v>
      </c>
      <c r="I31" s="313">
        <f>'Primer Ingreso'!I31/Admisión!I31</f>
        <v>0.82278481012658233</v>
      </c>
      <c r="J31" s="313">
        <f>'Primer Ingreso'!J31/Admisión!J31</f>
        <v>0.81355932203389836</v>
      </c>
      <c r="K31" s="313">
        <f>'Primer Ingreso'!K31/Admisión!K31</f>
        <v>0.89552238805970152</v>
      </c>
      <c r="L31" s="565">
        <f>'Primer Ingreso'!L31/Admisión!L31</f>
        <v>0.84722222222222221</v>
      </c>
      <c r="R31" s="150"/>
      <c r="S31" s="150"/>
      <c r="T31" s="150"/>
    </row>
    <row r="32" spans="1:32" ht="14.4">
      <c r="B32" s="646" t="s">
        <v>2023</v>
      </c>
      <c r="C32" s="323"/>
      <c r="D32" s="323"/>
      <c r="E32" s="323"/>
      <c r="F32" s="323"/>
      <c r="G32" s="589"/>
      <c r="H32" s="313"/>
      <c r="I32" s="313"/>
      <c r="J32" s="313">
        <f>'Primer Ingreso'!J32/Admisión!J32</f>
        <v>0.83823529411764708</v>
      </c>
      <c r="K32" s="313">
        <f>'Primer Ingreso'!K32/Admisión!K32</f>
        <v>0.8571428571428571</v>
      </c>
      <c r="L32" s="565">
        <f>'Primer Ingreso'!L32/Admisión!L32</f>
        <v>0.84</v>
      </c>
      <c r="R32" s="150"/>
      <c r="S32" s="150"/>
      <c r="T32" s="150"/>
    </row>
    <row r="33" spans="1:20" ht="14.4">
      <c r="A33" s="111"/>
      <c r="B33" s="290"/>
      <c r="C33" s="293"/>
      <c r="D33" s="293"/>
      <c r="E33" s="293"/>
      <c r="F33" s="293"/>
      <c r="G33" s="293"/>
      <c r="H33" s="135"/>
      <c r="I33" s="13"/>
      <c r="J33" s="298"/>
      <c r="K33" s="13"/>
      <c r="R33" s="150"/>
      <c r="S33" s="150"/>
      <c r="T33" s="150"/>
    </row>
    <row r="34" spans="1:20" ht="15" customHeight="1">
      <c r="B34" s="566" t="s">
        <v>1220</v>
      </c>
      <c r="C34" s="323">
        <f>'Primer Ingreso'!C34/Admisión!C34</f>
        <v>1</v>
      </c>
      <c r="D34" s="323">
        <f>'Primer Ingreso'!D34/Admisión!D34</f>
        <v>0.90909090909090906</v>
      </c>
      <c r="E34" s="323">
        <f>'Primer Ingreso'!E34/Admisión!E34</f>
        <v>1.0833333333333333</v>
      </c>
      <c r="F34" s="323">
        <f>'Primer Ingreso'!F34/Admisión!F34</f>
        <v>0.85964912280701755</v>
      </c>
      <c r="G34" s="589">
        <f>'Primer Ingreso'!G34/Admisión!G34</f>
        <v>0.86075949367088611</v>
      </c>
      <c r="H34" s="313">
        <f>'Primer Ingreso'!H34/Admisión!H34</f>
        <v>0.82539682539682535</v>
      </c>
      <c r="I34" s="313">
        <f>'Primer Ingreso'!I34/Admisión!I34</f>
        <v>0.79856115107913672</v>
      </c>
      <c r="J34" s="313">
        <f>'Primer Ingreso'!J34/Admisión!$J$34</f>
        <v>0.67721518987341767</v>
      </c>
      <c r="K34" s="313">
        <f>'Primer Ingreso'!K34/Admisión!K34</f>
        <v>0.74871794871794872</v>
      </c>
      <c r="L34" s="565">
        <f>'Primer Ingreso'!L34/Admisión!L34</f>
        <v>0.7831325301204819</v>
      </c>
      <c r="R34" s="150"/>
      <c r="S34" s="150"/>
      <c r="T34" s="150"/>
    </row>
    <row r="35" spans="1:20" ht="14.4">
      <c r="B35" s="566" t="s">
        <v>1221</v>
      </c>
      <c r="C35" s="323">
        <f>'Primer Ingreso'!C35/Admisión!C35</f>
        <v>0.83582089552238803</v>
      </c>
      <c r="D35" s="323">
        <f>'Primer Ingreso'!D35/Admisión!D35</f>
        <v>0.66666666666666663</v>
      </c>
      <c r="E35" s="323">
        <f>'Primer Ingreso'!E35/Admisión!E35</f>
        <v>0.7432432432432432</v>
      </c>
      <c r="F35" s="323">
        <f>'Primer Ingreso'!F35/Admisión!F35</f>
        <v>0.71212121212121215</v>
      </c>
      <c r="G35" s="589">
        <f>'Primer Ingreso'!G35/Admisión!G35</f>
        <v>0.91764705882352937</v>
      </c>
      <c r="H35" s="313">
        <f>'Primer Ingreso'!H35/Admisión!H35</f>
        <v>0.81</v>
      </c>
      <c r="I35" s="313">
        <f>'Primer Ingreso'!I35/Admisión!I35</f>
        <v>0.84070796460176989</v>
      </c>
      <c r="J35" s="313">
        <f>'Primer Ingreso'!J35/Admisión!J35</f>
        <v>0.75</v>
      </c>
      <c r="K35" s="313">
        <f>'Primer Ingreso'!K35/Admisión!K35</f>
        <v>0.8214285714285714</v>
      </c>
      <c r="L35" s="565">
        <f>'Primer Ingreso'!L35/Admisión!L35</f>
        <v>0.77631578947368418</v>
      </c>
      <c r="R35" s="150"/>
      <c r="S35" s="150"/>
      <c r="T35" s="150"/>
    </row>
    <row r="36" spans="1:20" ht="14.4">
      <c r="B36" s="566" t="s">
        <v>1222</v>
      </c>
      <c r="C36" s="323">
        <f>'Primer Ingreso'!C36/Admisión!C36</f>
        <v>0.71604938271604934</v>
      </c>
      <c r="D36" s="323">
        <f>'Primer Ingreso'!D36/Admisión!D36</f>
        <v>0.89189189189189189</v>
      </c>
      <c r="E36" s="323">
        <f>'Primer Ingreso'!E36/Admisión!E36</f>
        <v>0.7752808988764045</v>
      </c>
      <c r="F36" s="323">
        <f>'Primer Ingreso'!F36/Admisión!F36</f>
        <v>0.72727272727272729</v>
      </c>
      <c r="G36" s="589">
        <f>'Primer Ingreso'!G36/Admisión!G36</f>
        <v>0.70512820512820518</v>
      </c>
      <c r="H36" s="313">
        <f>'Primer Ingreso'!H36/Admisión!H36</f>
        <v>0.78260869565217395</v>
      </c>
      <c r="I36" s="313">
        <f>'Primer Ingreso'!I36/Admisión!I36</f>
        <v>0.76800000000000002</v>
      </c>
      <c r="J36" s="313">
        <f>'Primer Ingreso'!J36/Admisión!J36</f>
        <v>0.81707317073170727</v>
      </c>
      <c r="K36" s="313">
        <f>'Primer Ingreso'!K36/Admisión!K36</f>
        <v>0.88235294117647056</v>
      </c>
      <c r="L36" s="565">
        <f>'Primer Ingreso'!L36/Admisión!L36</f>
        <v>0.84276729559748431</v>
      </c>
      <c r="R36" s="150"/>
      <c r="S36" s="150"/>
      <c r="T36" s="150"/>
    </row>
    <row r="37" spans="1:20" ht="14.4">
      <c r="B37" s="566" t="s">
        <v>366</v>
      </c>
      <c r="C37" s="323">
        <f>'Primer Ingreso'!C37/Admisión!C37</f>
        <v>0.83574879227053145</v>
      </c>
      <c r="D37" s="323">
        <f>'Primer Ingreso'!D37/Admisión!D37</f>
        <v>0.8165137614678899</v>
      </c>
      <c r="E37" s="323">
        <f>'Primer Ingreso'!E37/Admisión!E37</f>
        <v>0.83412322274881512</v>
      </c>
      <c r="F37" s="323">
        <f>'Primer Ingreso'!F37/Admisión!F37</f>
        <v>0.76190476190476186</v>
      </c>
      <c r="G37" s="323">
        <f>'Primer Ingreso'!G37/Admisión!G37</f>
        <v>0.83057851239669422</v>
      </c>
      <c r="H37" s="313">
        <f>'Primer Ingreso'!H37/Admisión!H37</f>
        <v>0.80215827338129497</v>
      </c>
      <c r="I37" s="313">
        <f>'Primer Ingreso'!I37/Admisión!I37</f>
        <v>0.80106100795755963</v>
      </c>
      <c r="J37" s="313">
        <f>'Primer Ingreso'!J37/Admisión!J37</f>
        <v>0.74890829694323147</v>
      </c>
      <c r="K37" s="313">
        <f>'Primer Ingreso'!K37/Admisión!K37</f>
        <v>0.80891719745222934</v>
      </c>
      <c r="L37" s="565">
        <f>'Primer Ingreso'!L37/Admisión!L37</f>
        <v>0.80083857442348005</v>
      </c>
      <c r="R37" s="150"/>
      <c r="S37" s="150"/>
      <c r="T37" s="150"/>
    </row>
    <row r="38" spans="1:20" s="111" customFormat="1" ht="9" customHeight="1">
      <c r="B38" s="290"/>
      <c r="C38" s="295"/>
      <c r="D38" s="295"/>
      <c r="E38" s="295"/>
      <c r="F38" s="295"/>
      <c r="G38" s="295"/>
      <c r="H38" s="295"/>
      <c r="I38" s="295"/>
      <c r="J38" s="295"/>
      <c r="K38" s="295"/>
      <c r="L38" s="295"/>
      <c r="M38" s="141"/>
      <c r="N38" s="149"/>
    </row>
    <row r="39" spans="1:20" ht="14.4">
      <c r="B39" s="560" t="s">
        <v>366</v>
      </c>
      <c r="C39" s="323">
        <f>'Primer Ingreso'!C39/Admisión!C39</f>
        <v>0.83574879227053145</v>
      </c>
      <c r="D39" s="323">
        <f>'Primer Ingreso'!D39/Admisión!D39</f>
        <v>0.8165137614678899</v>
      </c>
      <c r="E39" s="323">
        <f>'Primer Ingreso'!E39/Admisión!E39</f>
        <v>0.83412322274881512</v>
      </c>
      <c r="F39" s="323">
        <f>'Primer Ingreso'!F39/Admisión!F39</f>
        <v>0.76190476190476186</v>
      </c>
      <c r="G39" s="589">
        <f>'Primer Ingreso'!G39/Admisión!G39</f>
        <v>0.83057851239669422</v>
      </c>
      <c r="H39" s="313">
        <f>'Primer Ingreso'!H39/Admisión!H39</f>
        <v>0.80215827338129497</v>
      </c>
      <c r="I39" s="313">
        <f>'Primer Ingreso'!I39/Admisión!I39</f>
        <v>0.80106100795755963</v>
      </c>
      <c r="J39" s="313">
        <f>'Primer Ingreso'!J39/Admisión!J39</f>
        <v>0.74890829694323147</v>
      </c>
      <c r="K39" s="313">
        <f>'Primer Ingreso'!K39/Admisión!K39</f>
        <v>0.80891719745222934</v>
      </c>
      <c r="L39" s="565">
        <f>'Primer Ingreso'!L39/Admisión!L39</f>
        <v>0.80083857442348005</v>
      </c>
      <c r="O39" s="151"/>
      <c r="P39" s="151"/>
      <c r="Q39" s="151"/>
      <c r="R39" s="151"/>
      <c r="S39" s="151"/>
      <c r="T39" s="150"/>
    </row>
    <row r="40" spans="1:20" s="152" customFormat="1" ht="13.8">
      <c r="A40" s="163" t="str">
        <f>A15</f>
        <v>Fuente: Elaborado con base en el Archivo General de Alumnos, Dirección de Sistemas Escolares, Departamento de Registro Escolar</v>
      </c>
      <c r="B40" s="162"/>
      <c r="C40" s="154"/>
      <c r="D40" s="154"/>
      <c r="E40" s="35"/>
      <c r="F40" s="154"/>
      <c r="G40" s="154"/>
      <c r="H40" s="154"/>
      <c r="R40" s="154"/>
      <c r="S40" s="154"/>
      <c r="T40" s="154"/>
    </row>
    <row r="42" spans="1:20">
      <c r="B42" s="151"/>
      <c r="C42" s="150"/>
      <c r="D42" s="150"/>
      <c r="E42" s="150"/>
      <c r="F42" s="150"/>
    </row>
    <row r="43" spans="1:20">
      <c r="F43" s="1405"/>
    </row>
  </sheetData>
  <sheetProtection algorithmName="SHA-512" hashValue="E5wUDzjKbsdz6xMiutB/H3bL2Z8KGpyi+ZEozLxfPkeXwQ22eIQ49Bnhg8YcK+Re41vb5KqD7mqigD19D8jvhg==" saltValue="/T8QKSJTPCLnUS7CLi8FTA==" spinCount="100000" sheet="1" objects="1" scenarios="1"/>
  <mergeCells count="16">
    <mergeCell ref="A6:A8"/>
    <mergeCell ref="A9:A11"/>
    <mergeCell ref="A12:A14"/>
    <mergeCell ref="A4:A5"/>
    <mergeCell ref="B4:B5"/>
    <mergeCell ref="AD4:AF4"/>
    <mergeCell ref="C22:L22"/>
    <mergeCell ref="AA4:AC4"/>
    <mergeCell ref="X4:Z4"/>
    <mergeCell ref="U4:W4"/>
    <mergeCell ref="O4:Q4"/>
    <mergeCell ref="R4:T4"/>
    <mergeCell ref="L4:N4"/>
    <mergeCell ref="C4:E4"/>
    <mergeCell ref="F4:H4"/>
    <mergeCell ref="I4:K4"/>
  </mergeCells>
  <hyperlinks>
    <hyperlink ref="A1" location="Índice!A1" display="ÍNDICE" xr:uid="{00000000-0004-0000-0F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D25A8"/>
  </sheetPr>
  <dimension ref="A1:AO12"/>
  <sheetViews>
    <sheetView showGridLines="0" zoomScaleNormal="100" workbookViewId="0">
      <selection activeCell="A3" sqref="A3:XFD3"/>
    </sheetView>
  </sheetViews>
  <sheetFormatPr baseColWidth="10" defaultColWidth="11.44140625" defaultRowHeight="14.4"/>
  <cols>
    <col min="1" max="1" width="11.5546875" style="18" bestFit="1" customWidth="1"/>
    <col min="2" max="37" width="7.5546875" style="18" customWidth="1"/>
    <col min="38" max="38" width="6.5546875" style="18" customWidth="1"/>
    <col min="39" max="41" width="8" style="18" customWidth="1"/>
    <col min="42" max="16384" width="11.44140625" style="18"/>
  </cols>
  <sheetData>
    <row r="1" spans="1:41" s="150" customFormat="1" ht="13.2">
      <c r="A1" s="167" t="s">
        <v>1189</v>
      </c>
      <c r="B1" s="155"/>
    </row>
    <row r="2" spans="1:41" ht="18">
      <c r="A2" s="395" t="s">
        <v>943</v>
      </c>
      <c r="P2" s="152"/>
      <c r="Q2" s="152"/>
      <c r="R2" s="152"/>
      <c r="S2" s="152"/>
      <c r="T2" s="152"/>
      <c r="U2" s="152"/>
    </row>
    <row r="3" spans="1:41" s="1699" customFormat="1">
      <c r="B3" s="2263" t="s">
        <v>922</v>
      </c>
      <c r="C3" s="2264"/>
      <c r="D3" s="2264"/>
      <c r="E3" s="2264"/>
      <c r="F3" s="2264"/>
      <c r="G3" s="2264"/>
      <c r="H3" s="2264"/>
      <c r="I3" s="2264"/>
      <c r="J3" s="2264"/>
      <c r="K3" s="2264"/>
      <c r="L3" s="2264"/>
      <c r="M3" s="2264"/>
      <c r="N3" s="2264"/>
      <c r="O3" s="2264"/>
      <c r="P3" s="2264"/>
      <c r="Q3" s="2264"/>
      <c r="R3" s="2264"/>
      <c r="S3" s="2264"/>
      <c r="T3" s="2264"/>
      <c r="U3" s="2265"/>
      <c r="V3" s="2262" t="s">
        <v>923</v>
      </c>
      <c r="W3" s="2262"/>
      <c r="X3" s="2262"/>
      <c r="Y3" s="2262"/>
      <c r="Z3" s="2262"/>
      <c r="AA3" s="2262"/>
      <c r="AB3" s="2262"/>
      <c r="AC3" s="2262"/>
      <c r="AD3" s="2262"/>
      <c r="AE3" s="2262"/>
      <c r="AF3" s="2262"/>
      <c r="AG3" s="2262"/>
      <c r="AH3" s="2262"/>
      <c r="AI3" s="2262"/>
      <c r="AJ3" s="2262"/>
      <c r="AK3" s="2262"/>
      <c r="AL3" s="2262"/>
      <c r="AM3" s="2262"/>
      <c r="AN3" s="2262"/>
      <c r="AO3" s="2262"/>
    </row>
    <row r="4" spans="1:41" s="1699" customFormat="1">
      <c r="A4" s="139"/>
      <c r="B4" s="2213" t="s">
        <v>896</v>
      </c>
      <c r="C4" s="2214"/>
      <c r="D4" s="2214"/>
      <c r="E4" s="2214"/>
      <c r="F4" s="2214"/>
      <c r="G4" s="2214"/>
      <c r="H4" s="2214"/>
      <c r="I4" s="2214"/>
      <c r="J4" s="2214"/>
      <c r="K4" s="2215"/>
      <c r="L4" s="2213" t="s">
        <v>897</v>
      </c>
      <c r="M4" s="2214"/>
      <c r="N4" s="2214"/>
      <c r="O4" s="2214"/>
      <c r="P4" s="2214"/>
      <c r="Q4" s="2214"/>
      <c r="R4" s="2214"/>
      <c r="S4" s="2214"/>
      <c r="T4" s="2214"/>
      <c r="U4" s="2215"/>
      <c r="V4" s="2210" t="s">
        <v>896</v>
      </c>
      <c r="W4" s="2210"/>
      <c r="X4" s="2210"/>
      <c r="Y4" s="2210"/>
      <c r="Z4" s="2210"/>
      <c r="AA4" s="2210"/>
      <c r="AB4" s="2210"/>
      <c r="AC4" s="2210"/>
      <c r="AD4" s="2210"/>
      <c r="AE4" s="2210"/>
      <c r="AF4" s="2210" t="s">
        <v>897</v>
      </c>
      <c r="AG4" s="2210"/>
      <c r="AH4" s="2210"/>
      <c r="AI4" s="2210"/>
      <c r="AJ4" s="2210"/>
      <c r="AK4" s="2210"/>
      <c r="AL4" s="2210"/>
      <c r="AM4" s="2210"/>
      <c r="AN4" s="2210"/>
      <c r="AO4" s="2210"/>
    </row>
    <row r="5" spans="1:41" s="1699" customFormat="1">
      <c r="A5" s="139"/>
      <c r="B5" s="1709">
        <v>2011</v>
      </c>
      <c r="C5" s="1709">
        <v>2012</v>
      </c>
      <c r="D5" s="1709">
        <v>2013</v>
      </c>
      <c r="E5" s="1709">
        <v>2014</v>
      </c>
      <c r="F5" s="1709">
        <v>2015</v>
      </c>
      <c r="G5" s="1709">
        <v>2016</v>
      </c>
      <c r="H5" s="1709">
        <v>2017</v>
      </c>
      <c r="I5" s="1709">
        <v>2018</v>
      </c>
      <c r="J5" s="1709">
        <v>2019</v>
      </c>
      <c r="K5" s="590">
        <v>2020</v>
      </c>
      <c r="L5" s="1709">
        <v>2011</v>
      </c>
      <c r="M5" s="1709">
        <v>2012</v>
      </c>
      <c r="N5" s="1709">
        <v>2013</v>
      </c>
      <c r="O5" s="1709">
        <v>2014</v>
      </c>
      <c r="P5" s="1709">
        <v>2015</v>
      </c>
      <c r="Q5" s="1709">
        <v>2016</v>
      </c>
      <c r="R5" s="1709">
        <v>2017</v>
      </c>
      <c r="S5" s="1709">
        <v>2018</v>
      </c>
      <c r="T5" s="1709">
        <v>2019</v>
      </c>
      <c r="U5" s="590">
        <v>2020</v>
      </c>
      <c r="V5" s="1709">
        <v>2011</v>
      </c>
      <c r="W5" s="1709">
        <v>2012</v>
      </c>
      <c r="X5" s="1709">
        <v>2013</v>
      </c>
      <c r="Y5" s="1709">
        <v>2014</v>
      </c>
      <c r="Z5" s="1709">
        <v>2015</v>
      </c>
      <c r="AA5" s="1709">
        <v>2016</v>
      </c>
      <c r="AB5" s="1709">
        <v>2017</v>
      </c>
      <c r="AC5" s="1709">
        <v>2018</v>
      </c>
      <c r="AD5" s="1709">
        <v>2019</v>
      </c>
      <c r="AE5" s="590">
        <v>2020</v>
      </c>
      <c r="AF5" s="1709">
        <v>2011</v>
      </c>
      <c r="AG5" s="1709">
        <v>2012</v>
      </c>
      <c r="AH5" s="1709">
        <v>2013</v>
      </c>
      <c r="AI5" s="1709">
        <v>2014</v>
      </c>
      <c r="AJ5" s="1709">
        <v>2015</v>
      </c>
      <c r="AK5" s="1709">
        <v>2016</v>
      </c>
      <c r="AL5" s="1709">
        <v>2017</v>
      </c>
      <c r="AM5" s="1709">
        <v>2018</v>
      </c>
      <c r="AN5" s="1709">
        <v>2019</v>
      </c>
      <c r="AO5" s="590">
        <v>2020</v>
      </c>
    </row>
    <row r="6" spans="1:41" s="1699" customFormat="1">
      <c r="A6" s="1707" t="s">
        <v>1220</v>
      </c>
      <c r="B6" s="1704">
        <f>'Primer Ingreso por sexo'!B6/'Admisión por sexo'!B6</f>
        <v>1.1764705882352942</v>
      </c>
      <c r="C6" s="1704">
        <f>'Primer Ingreso por sexo'!C6/'Admisión por sexo'!C6</f>
        <v>0.93333333333333335</v>
      </c>
      <c r="D6" s="1704">
        <f>'Primer Ingreso por sexo'!D6/'Admisión por sexo'!D6</f>
        <v>1.3125</v>
      </c>
      <c r="E6" s="1704">
        <f>'Primer Ingreso por sexo'!E6/'Admisión por sexo'!E6</f>
        <v>0.85185185185185186</v>
      </c>
      <c r="F6" s="1704">
        <f>'Primer Ingreso por sexo'!F6/'Admisión por sexo'!F6</f>
        <v>0.93939393939393945</v>
      </c>
      <c r="G6" s="1704">
        <f>'Primer Ingreso por sexo'!G6/'Admisión por sexo'!G6</f>
        <v>0.76923076923076927</v>
      </c>
      <c r="H6" s="1704">
        <f>'Primer Ingreso por sexo'!H6/'Admisión por sexo'!H6</f>
        <v>0.78181818181818186</v>
      </c>
      <c r="I6" s="1704">
        <f>'Primer Ingreso por sexo'!I6/'Admisión por sexo'!I6</f>
        <v>0.65116279069767447</v>
      </c>
      <c r="J6" s="1704">
        <f>'Primer Ingreso por sexo'!J6/'Admisión por sexo'!J6</f>
        <v>0.75438596491228072</v>
      </c>
      <c r="K6" s="574">
        <f>'Primer Ingreso por sexo'!K6/'Admisión por sexo'!K6</f>
        <v>0.80392156862745101</v>
      </c>
      <c r="L6" s="1703">
        <f>'Primer Ingreso por sexo'!L6/'Admisión por sexo'!L6</f>
        <v>0.9285714285714286</v>
      </c>
      <c r="M6" s="1703">
        <f>'Primer Ingreso por sexo'!M6/'Admisión por sexo'!M6</f>
        <v>0.88888888888888884</v>
      </c>
      <c r="N6" s="1703">
        <f>'Primer Ingreso por sexo'!N6/'Admisión por sexo'!N6</f>
        <v>0.96875</v>
      </c>
      <c r="O6" s="1703">
        <f>'Primer Ingreso por sexo'!O6/'Admisión por sexo'!O6</f>
        <v>0.8666666666666667</v>
      </c>
      <c r="P6" s="1703">
        <f>'Primer Ingreso por sexo'!P6/'Admisión por sexo'!P6</f>
        <v>0.80434782608695654</v>
      </c>
      <c r="Q6" s="1703">
        <f>'Primer Ingreso por sexo'!Q6/'Admisión por sexo'!Q6</f>
        <v>0.84</v>
      </c>
      <c r="R6" s="1704">
        <f>'Primer Ingreso por sexo'!R6/'Admisión por sexo'!R6</f>
        <v>0.80952380952380953</v>
      </c>
      <c r="S6" s="1704">
        <f>'Primer Ingreso por sexo'!S6/'Admisión por sexo'!S6</f>
        <v>0.68695652173913047</v>
      </c>
      <c r="T6" s="1704">
        <f>'Primer Ingreso por sexo'!T6/'Admisión por sexo'!T6</f>
        <v>0.74637681159420288</v>
      </c>
      <c r="U6" s="574">
        <f>'Primer Ingreso por sexo'!U6/'Admisión por sexo'!U6</f>
        <v>0.77391304347826084</v>
      </c>
      <c r="V6" s="1704">
        <f>'Primer Ingreso por sexo'!V6/'Admisión por sexo'!V6</f>
        <v>1.1764705882352939</v>
      </c>
      <c r="W6" s="1704">
        <f>'Primer Ingreso por sexo'!W6/'Admisión por sexo'!W6</f>
        <v>1.0266666666666666</v>
      </c>
      <c r="X6" s="1704">
        <f>'Primer Ingreso por sexo'!X6/'Admisión por sexo'!X6</f>
        <v>1.2115384615384617</v>
      </c>
      <c r="Y6" s="1704">
        <f>'Primer Ingreso por sexo'!Y6/'Admisión por sexo'!Y6</f>
        <v>0.99092970521541957</v>
      </c>
      <c r="Z6" s="1704">
        <f>'Primer Ingreso por sexo'!Z6/'Admisión por sexo'!Z6</f>
        <v>1.0913547237076648</v>
      </c>
      <c r="AA6" s="1704">
        <f>'Primer Ingreso por sexo'!AA6/'Admisión por sexo'!AA6</f>
        <v>0.93195266272189359</v>
      </c>
      <c r="AB6" s="1704">
        <f>'Primer Ingreso por sexo'!AL6/'Admisión por sexo'!AL6</f>
        <v>0.92045454545454541</v>
      </c>
      <c r="AC6" s="1704">
        <f>'Primer Ingreso por sexo'!AM6/'Admisión por sexo'!AM6</f>
        <v>0.86757990867579904</v>
      </c>
      <c r="AD6" s="1704">
        <f>'Primer Ingreso por sexo'!AN6/'Admisión por sexo'!AN6</f>
        <v>0.84420289855072461</v>
      </c>
      <c r="AE6" s="574">
        <f>'Primer Ingreso por sexo'!AO6/'Admisión por sexo'!AO6</f>
        <v>0.8379204892966361</v>
      </c>
      <c r="AF6" s="1703">
        <f>'Primer Ingreso por sexo'!AF6/'Admisión por sexo'!AF6</f>
        <v>1.1764705882352942</v>
      </c>
      <c r="AG6" s="1703">
        <f>'Primer Ingreso por sexo'!AG6/'Admisión por sexo'!AG6</f>
        <v>1.0625</v>
      </c>
      <c r="AH6" s="1703">
        <f>'Primer Ingreso por sexo'!AH6/'Admisión por sexo'!AH6</f>
        <v>1.1458333333333333</v>
      </c>
      <c r="AI6" s="1703">
        <f>'Primer Ingreso por sexo'!AI6/'Admisión por sexo'!AI6</f>
        <v>1.04</v>
      </c>
      <c r="AJ6" s="1703">
        <f>'Primer Ingreso por sexo'!AJ6/'Admisión por sexo'!AJ6</f>
        <v>1.0092592592592593</v>
      </c>
      <c r="AK6" s="1703">
        <f>'Primer Ingreso por sexo'!AK6/'Admisión por sexo'!AK6</f>
        <v>0.98347107438016534</v>
      </c>
      <c r="AL6" s="1704">
        <f>'Primer Ingreso por sexo'!AV6/'Admisión por sexo'!AV6</f>
        <v>0.85761589403973515</v>
      </c>
      <c r="AM6" s="1704">
        <f>'Primer Ingreso por sexo'!AW6/'Admisión por sexo'!AW6</f>
        <v>0.81055155875299756</v>
      </c>
      <c r="AN6" s="1704">
        <f>'Primer Ingreso por sexo'!AX6/'Admisión por sexo'!AX6</f>
        <v>0.79459459459459458</v>
      </c>
      <c r="AO6" s="574">
        <f>'Primer Ingreso por sexo'!AY6/'Admisión por sexo'!AY6</f>
        <v>0.79104477611940294</v>
      </c>
    </row>
    <row r="7" spans="1:41" s="1699" customFormat="1">
      <c r="A7" s="1707" t="s">
        <v>1221</v>
      </c>
      <c r="B7" s="1704">
        <f>'Primer Ingreso por sexo'!B7/'Admisión por sexo'!B7</f>
        <v>0.8666666666666667</v>
      </c>
      <c r="C7" s="1704">
        <f>'Primer Ingreso por sexo'!C7/'Admisión por sexo'!C7</f>
        <v>0.65217391304347827</v>
      </c>
      <c r="D7" s="1704">
        <f>'Primer Ingreso por sexo'!D7/'Admisión por sexo'!D7</f>
        <v>0.76923076923076927</v>
      </c>
      <c r="E7" s="1704">
        <f>'Primer Ingreso por sexo'!E7/'Admisión por sexo'!E7</f>
        <v>0.7142857142857143</v>
      </c>
      <c r="F7" s="1704">
        <f>'Primer Ingreso por sexo'!F7/'Admisión por sexo'!F7</f>
        <v>0.9152542372881356</v>
      </c>
      <c r="G7" s="1704">
        <f>'Primer Ingreso por sexo'!G7/'Admisión por sexo'!G7</f>
        <v>0.77272727272727271</v>
      </c>
      <c r="H7" s="1704">
        <f>'Primer Ingreso por sexo'!H7/'Admisión por sexo'!H7</f>
        <v>0.89333333333333331</v>
      </c>
      <c r="I7" s="1704">
        <f>'Primer Ingreso por sexo'!I7/'Admisión por sexo'!I7</f>
        <v>0.79381443298969068</v>
      </c>
      <c r="J7" s="1704">
        <f>'Primer Ingreso por sexo'!J7/'Admisión por sexo'!J7</f>
        <v>0.79381443298969068</v>
      </c>
      <c r="K7" s="574">
        <f>'Primer Ingreso por sexo'!K7/'Admisión por sexo'!K7</f>
        <v>0.78991596638655459</v>
      </c>
      <c r="L7" s="1703">
        <f>'Primer Ingreso por sexo'!L7/'Admisión por sexo'!L7</f>
        <v>0.77272727272727271</v>
      </c>
      <c r="M7" s="1703">
        <f>'Primer Ingreso por sexo'!M7/'Admisión por sexo'!M7</f>
        <v>0.6875</v>
      </c>
      <c r="N7" s="1703">
        <f>'Primer Ingreso por sexo'!N7/'Admisión por sexo'!N7</f>
        <v>0.68181818181818177</v>
      </c>
      <c r="O7" s="1703">
        <f>'Primer Ingreso por sexo'!O7/'Admisión por sexo'!O7</f>
        <v>0.70833333333333337</v>
      </c>
      <c r="P7" s="1703">
        <f>'Primer Ingreso por sexo'!P7/'Admisión por sexo'!P7</f>
        <v>0.92307692307692313</v>
      </c>
      <c r="Q7" s="1703">
        <f>'Primer Ingreso por sexo'!Q7/'Admisión por sexo'!Q7</f>
        <v>0.88235294117647056</v>
      </c>
      <c r="R7" s="1704">
        <f>'Primer Ingreso por sexo'!R7/'Admisión por sexo'!R7</f>
        <v>0.73684210526315785</v>
      </c>
      <c r="S7" s="1704">
        <f>'Primer Ingreso por sexo'!S7/'Admisión por sexo'!S7</f>
        <v>0.64102564102564108</v>
      </c>
      <c r="T7" s="1704">
        <f>'Primer Ingreso por sexo'!T7/'Admisión por sexo'!T7</f>
        <v>0.88372093023255816</v>
      </c>
      <c r="U7" s="574">
        <f>'Primer Ingreso por sexo'!U7/'Admisión por sexo'!U7</f>
        <v>0.72727272727272729</v>
      </c>
      <c r="V7" s="1704">
        <f>'Primer Ingreso por sexo'!V7/'Admisión por sexo'!V7</f>
        <v>1.0369047619047618</v>
      </c>
      <c r="W7" s="1704">
        <f>'Primer Ingreso por sexo'!W7/'Admisión por sexo'!W7</f>
        <v>0.97826086956521729</v>
      </c>
      <c r="X7" s="1704">
        <f>'Primer Ingreso por sexo'!X7/'Admisión por sexo'!X7</f>
        <v>1.034965034965035</v>
      </c>
      <c r="Y7" s="1704">
        <f>'Primer Ingreso por sexo'!Y7/'Admisión por sexo'!Y7</f>
        <v>1.0030395136778116</v>
      </c>
      <c r="Z7" s="1704">
        <f>'Primer Ingreso por sexo'!Z7/'Admisión por sexo'!Z7</f>
        <v>0.99739243807040423</v>
      </c>
      <c r="AA7" s="1704">
        <f>'Primer Ingreso por sexo'!AA7/'Admisión por sexo'!AA7</f>
        <v>0.95398428731762064</v>
      </c>
      <c r="AB7" s="1704">
        <f>'Primer Ingreso por sexo'!AL7/'Admisión por sexo'!AL7</f>
        <v>0.81767955801104975</v>
      </c>
      <c r="AC7" s="1704">
        <f>'Primer Ingreso por sexo'!AM7/'Admisión por sexo'!AM7</f>
        <v>0.81263616557734208</v>
      </c>
      <c r="AD7" s="1704">
        <f>'Primer Ingreso por sexo'!AN7/'Admisión por sexo'!AN7</f>
        <v>0.80935251798561147</v>
      </c>
      <c r="AE7" s="574">
        <f>'Primer Ingreso por sexo'!AO7/'Admisión por sexo'!AO7</f>
        <v>0.80592592592592593</v>
      </c>
      <c r="AF7" s="1703">
        <f>'Primer Ingreso por sexo'!AF7/'Admisión por sexo'!AF7</f>
        <v>0.8666666666666667</v>
      </c>
      <c r="AG7" s="1703">
        <f>'Primer Ingreso por sexo'!AG7/'Admisión por sexo'!AG7</f>
        <v>0.79411764705882348</v>
      </c>
      <c r="AH7" s="1703">
        <f>'Primer Ingreso por sexo'!AH7/'Admisión por sexo'!AH7</f>
        <v>0.78333333333333333</v>
      </c>
      <c r="AI7" s="1703">
        <f>'Primer Ingreso por sexo'!AI7/'Admisión por sexo'!AI7</f>
        <v>0.76543209876543206</v>
      </c>
      <c r="AJ7" s="1703">
        <f>'Primer Ingreso por sexo'!AJ7/'Admisión por sexo'!AJ7</f>
        <v>0.80542986425339369</v>
      </c>
      <c r="AK7" s="1703">
        <f>'Primer Ingreso por sexo'!AK7/'Admisión por sexo'!AK7</f>
        <v>0.79790940766550522</v>
      </c>
      <c r="AL7" s="1704">
        <f>'Primer Ingreso por sexo'!AV7/'Admisión por sexo'!AV7</f>
        <v>0.78021978021978022</v>
      </c>
      <c r="AM7" s="1704">
        <f>'Primer Ingreso por sexo'!AW7/'Admisión por sexo'!AW7</f>
        <v>0.75565610859728505</v>
      </c>
      <c r="AN7" s="1704">
        <f>'Primer Ingreso por sexo'!AX7/'Admisión por sexo'!AX7</f>
        <v>0.77651515151515149</v>
      </c>
      <c r="AO7" s="574">
        <f>'Primer Ingreso por sexo'!AY7/'Admisión por sexo'!AY7</f>
        <v>0.77104377104377109</v>
      </c>
    </row>
    <row r="8" spans="1:41" s="1699" customFormat="1">
      <c r="A8" s="1707" t="s">
        <v>1222</v>
      </c>
      <c r="B8" s="1704">
        <f>'Primer Ingreso por sexo'!B8/'Admisión por sexo'!B8</f>
        <v>0.74468085106382975</v>
      </c>
      <c r="C8" s="1704">
        <f>'Primer Ingreso por sexo'!C8/'Admisión por sexo'!C8</f>
        <v>0.83333333333333337</v>
      </c>
      <c r="D8" s="1704">
        <f>'Primer Ingreso por sexo'!D8/'Admisión por sexo'!D8</f>
        <v>0.8</v>
      </c>
      <c r="E8" s="1704">
        <f>'Primer Ingreso por sexo'!E8/'Admisión por sexo'!E8</f>
        <v>0.75</v>
      </c>
      <c r="F8" s="1704">
        <f>'Primer Ingreso por sexo'!F8/'Admisión por sexo'!F8</f>
        <v>0.6875</v>
      </c>
      <c r="G8" s="1704">
        <f>'Primer Ingreso por sexo'!G8/'Admisión por sexo'!G8</f>
        <v>0.82352941176470584</v>
      </c>
      <c r="H8" s="1704">
        <f>'Primer Ingreso por sexo'!H8/'Admisión por sexo'!H8</f>
        <v>0.75757575757575757</v>
      </c>
      <c r="I8" s="1704">
        <f>'Primer Ingreso por sexo'!I8/'Admisión por sexo'!I8</f>
        <v>0.81609195402298851</v>
      </c>
      <c r="J8" s="1704">
        <f>'Primer Ingreso por sexo'!J8/'Admisión por sexo'!J8</f>
        <v>0.88059701492537312</v>
      </c>
      <c r="K8" s="574">
        <f>'Primer Ingreso por sexo'!K8/'Admisión por sexo'!K8</f>
        <v>0.82828282828282829</v>
      </c>
      <c r="L8" s="1703">
        <f>'Primer Ingreso por sexo'!L8/'Admisión por sexo'!L8</f>
        <v>0.67647058823529416</v>
      </c>
      <c r="M8" s="1703">
        <f>'Primer Ingreso por sexo'!M8/'Admisión por sexo'!M8</f>
        <v>0.94736842105263153</v>
      </c>
      <c r="N8" s="1703">
        <f>'Primer Ingreso por sexo'!N8/'Admisión por sexo'!N8</f>
        <v>0.75</v>
      </c>
      <c r="O8" s="1703">
        <f>'Primer Ingreso por sexo'!O8/'Admisión por sexo'!O8</f>
        <v>0.70588235294117652</v>
      </c>
      <c r="P8" s="1703">
        <f>'Primer Ingreso por sexo'!P8/'Admisión por sexo'!P8</f>
        <v>0.73333333333333328</v>
      </c>
      <c r="Q8" s="1703">
        <f>'Primer Ingreso por sexo'!Q8/'Admisión por sexo'!Q8</f>
        <v>0.72340425531914898</v>
      </c>
      <c r="R8" s="1704">
        <f>'Primer Ingreso por sexo'!R8/'Admisión por sexo'!R8</f>
        <v>0.77966101694915257</v>
      </c>
      <c r="S8" s="1704">
        <f>'Primer Ingreso por sexo'!S8/'Admisión por sexo'!S8</f>
        <v>0.81818181818181823</v>
      </c>
      <c r="T8" s="1704">
        <f>'Primer Ingreso por sexo'!T8/'Admisión por sexo'!T8</f>
        <v>0.88405797101449279</v>
      </c>
      <c r="U8" s="574">
        <f>'Primer Ingreso por sexo'!U8/'Admisión por sexo'!U8</f>
        <v>0.8666666666666667</v>
      </c>
      <c r="V8" s="1704">
        <f>'Primer Ingreso por sexo'!V8/'Admisión por sexo'!V8</f>
        <v>1.0399853264856933</v>
      </c>
      <c r="W8" s="1704">
        <f>'Primer Ingreso por sexo'!W8/'Admisión por sexo'!W8</f>
        <v>0.93434343434343425</v>
      </c>
      <c r="X8" s="1704">
        <f>'Primer Ingreso por sexo'!X8/'Admisión por sexo'!X8</f>
        <v>1.0318840579710145</v>
      </c>
      <c r="Y8" s="1704">
        <f>'Primer Ingreso por sexo'!Y8/'Admisión por sexo'!Y8</f>
        <v>1.03125</v>
      </c>
      <c r="Z8" s="1704">
        <f>'Primer Ingreso por sexo'!Z8/'Admisión por sexo'!Z8</f>
        <v>0.97499999999999987</v>
      </c>
      <c r="AA8" s="1704">
        <f>'Primer Ingreso por sexo'!AA8/'Admisión por sexo'!AA8</f>
        <v>1.0522875816993464</v>
      </c>
      <c r="AB8" s="1704">
        <f>'Primer Ingreso por sexo'!AL8/'Admisión por sexo'!AL8</f>
        <v>0.76851851851851849</v>
      </c>
      <c r="AC8" s="1704">
        <f>'Primer Ingreso por sexo'!AM8/'Admisión por sexo'!AM8</f>
        <v>0.77858880778588813</v>
      </c>
      <c r="AD8" s="1704">
        <f>'Primer Ingreso por sexo'!AN8/'Admisión por sexo'!AN8</f>
        <v>0.79288702928870292</v>
      </c>
      <c r="AE8" s="574">
        <f>'Primer Ingreso por sexo'!AO8/'Admisión por sexo'!AO8</f>
        <v>0.79896013864818027</v>
      </c>
      <c r="AF8" s="1703">
        <f>'Primer Ingreso por sexo'!AF8/'Admisión por sexo'!AF8</f>
        <v>0.74468085106382975</v>
      </c>
      <c r="AG8" s="1703">
        <f>'Primer Ingreso por sexo'!AG8/'Admisión por sexo'!AG8</f>
        <v>0.76923076923076927</v>
      </c>
      <c r="AH8" s="1703">
        <f>'Primer Ingreso por sexo'!AH8/'Admisión por sexo'!AH8</f>
        <v>0.78181818181818186</v>
      </c>
      <c r="AI8" s="1703">
        <f>'Primer Ingreso por sexo'!AI8/'Admisión por sexo'!AI8</f>
        <v>0.77464788732394363</v>
      </c>
      <c r="AJ8" s="1703">
        <f>'Primer Ingreso por sexo'!AJ8/'Admisión por sexo'!AJ8</f>
        <v>0.75263157894736843</v>
      </c>
      <c r="AK8" s="1703">
        <f>'Primer Ingreso por sexo'!AK8/'Admisión por sexo'!AK8</f>
        <v>0.77131782945736438</v>
      </c>
      <c r="AL8" s="1704">
        <f>'Primer Ingreso por sexo'!AV8/'Admisión por sexo'!AV8</f>
        <v>0.74906367041198507</v>
      </c>
      <c r="AM8" s="1704">
        <f>'Primer Ingreso por sexo'!AW8/'Admisión por sexo'!AW8</f>
        <v>0.76453488372093026</v>
      </c>
      <c r="AN8" s="1704">
        <f>'Primer Ingreso por sexo'!AX8/'Admisión por sexo'!AX8</f>
        <v>0.78450363196125905</v>
      </c>
      <c r="AO8" s="574">
        <f>'Primer Ingreso por sexo'!AY8/'Admisión por sexo'!AY8</f>
        <v>0.79492600422832982</v>
      </c>
    </row>
    <row r="9" spans="1:41" s="1699" customFormat="1">
      <c r="A9" s="1707" t="s">
        <v>366</v>
      </c>
      <c r="B9" s="1704">
        <f>'Primer Ingreso por sexo'!B9/'Admisión por sexo'!B9</f>
        <v>0.86238532110091748</v>
      </c>
      <c r="C9" s="1704">
        <f>'Primer Ingreso por sexo'!C9/'Admisión por sexo'!C9</f>
        <v>0.7857142857142857</v>
      </c>
      <c r="D9" s="1704">
        <f>'Primer Ingreso por sexo'!D9/'Admisión por sexo'!D9</f>
        <v>0.8584070796460177</v>
      </c>
      <c r="E9" s="1704">
        <f>'Primer Ingreso por sexo'!E9/'Admisión por sexo'!E9</f>
        <v>0.76237623762376239</v>
      </c>
      <c r="F9" s="1704">
        <f>'Primer Ingreso por sexo'!F9/'Admisión por sexo'!F9</f>
        <v>0.84285714285714286</v>
      </c>
      <c r="G9" s="1704">
        <f>'Primer Ingreso por sexo'!G9/'Admisión por sexo'!G9</f>
        <v>0.79591836734693877</v>
      </c>
      <c r="H9" s="1704">
        <f>'Primer Ingreso por sexo'!H9/'Admisión por sexo'!H9</f>
        <v>0.81632653061224492</v>
      </c>
      <c r="I9" s="1704">
        <f>'Primer Ingreso por sexo'!I9/'Admisión por sexo'!I9</f>
        <v>0.77533039647577096</v>
      </c>
      <c r="J9" s="1704">
        <f>'Primer Ingreso por sexo'!J9/'Admisión por sexo'!J9</f>
        <v>0.80995475113122173</v>
      </c>
      <c r="K9" s="574">
        <f>'Primer Ingreso por sexo'!K9/'Admisión por sexo'!K9</f>
        <v>0.80669144981412644</v>
      </c>
      <c r="L9" s="1704">
        <f>'Primer Ingreso por sexo'!L9/'Admisión por sexo'!L9</f>
        <v>0.80612244897959184</v>
      </c>
      <c r="M9" s="1704">
        <f>'Primer Ingreso por sexo'!M9/'Admisión por sexo'!M9</f>
        <v>0.84905660377358494</v>
      </c>
      <c r="N9" s="1704">
        <f>'Primer Ingreso por sexo'!N9/'Admisión por sexo'!N9</f>
        <v>0.80612244897959184</v>
      </c>
      <c r="O9" s="1704">
        <f>'Primer Ingreso por sexo'!O9/'Admisión por sexo'!O9</f>
        <v>0.76136363636363635</v>
      </c>
      <c r="P9" s="1704">
        <f>'Primer Ingreso por sexo'!P9/'Admisión por sexo'!P9</f>
        <v>0.81372549019607843</v>
      </c>
      <c r="Q9" s="1704">
        <f>'Primer Ingreso por sexo'!Q9/'Admisión por sexo'!Q9</f>
        <v>0.80916030534351147</v>
      </c>
      <c r="R9" s="1704">
        <f>'Primer Ingreso por sexo'!R9/'Admisión por sexo'!R9</f>
        <v>0.78453038674033149</v>
      </c>
      <c r="S9" s="1704">
        <f>'Primer Ingreso por sexo'!S9/'Admisión por sexo'!S9</f>
        <v>0.72294372294372289</v>
      </c>
      <c r="T9" s="1704">
        <f>'Primer Ingreso por sexo'!T9/'Admisión por sexo'!T9</f>
        <v>0.80800000000000005</v>
      </c>
      <c r="U9" s="574">
        <f>'Primer Ingreso por sexo'!U9/'Admisión por sexo'!U9</f>
        <v>0.79326923076923073</v>
      </c>
      <c r="V9" s="1704">
        <f>'Primer Ingreso por sexo'!V9/'Admisión por sexo'!V9</f>
        <v>1.0318714535716178</v>
      </c>
      <c r="W9" s="1704">
        <f>'Primer Ingreso por sexo'!W9/'Admisión por sexo'!W9</f>
        <v>0.96227929373996779</v>
      </c>
      <c r="X9" s="1704">
        <f>'Primer Ingreso por sexo'!X9/'Admisión por sexo'!X9</f>
        <v>1.0291130329847145</v>
      </c>
      <c r="Y9" s="1704">
        <f>'Primer Ingreso por sexo'!Y9/'Admisión por sexo'!Y9</f>
        <v>1.0006188118811881</v>
      </c>
      <c r="Z9" s="1704">
        <f>'Primer Ingreso por sexo'!Z9/'Admisión por sexo'!Z9</f>
        <v>1.0147832267235253</v>
      </c>
      <c r="AA9" s="1704">
        <f>'Primer Ingreso por sexo'!AA9/'Admisión por sexo'!AA9</f>
        <v>0.99222110368811189</v>
      </c>
      <c r="AB9" s="1704">
        <f>'Primer Ingreso por sexo'!AL9/'Admisión por sexo'!AL9</f>
        <v>0.82018561484918795</v>
      </c>
      <c r="AC9" s="1704">
        <f>'Primer Ingreso por sexo'!AM9/'Admisión por sexo'!AM9</f>
        <v>0.81083562901744721</v>
      </c>
      <c r="AD9" s="1704">
        <f>'Primer Ingreso por sexo'!AN9/'Admisión por sexo'!AN9</f>
        <v>0.81068702290076333</v>
      </c>
      <c r="AE9" s="574">
        <f>'Primer Ingreso por sexo'!AO9/'Admisión por sexo'!AO9</f>
        <v>0.81000633312222925</v>
      </c>
      <c r="AF9" s="1704">
        <f>'Primer Ingreso por sexo'!AF9/'Admisión por sexo'!AF9</f>
        <v>0.86238532110091748</v>
      </c>
      <c r="AG9" s="1704">
        <f>'Primer Ingreso por sexo'!AG9/'Admisión por sexo'!AG9</f>
        <v>0.83636363636363631</v>
      </c>
      <c r="AH9" s="1704">
        <f>'Primer Ingreso por sexo'!AH9/'Admisión por sexo'!AH9</f>
        <v>0.84532374100719421</v>
      </c>
      <c r="AI9" s="1704">
        <f>'Primer Ingreso por sexo'!AI9/'Admisión por sexo'!AI9</f>
        <v>0.82321899736147752</v>
      </c>
      <c r="AJ9" s="1704">
        <f>'Primer Ingreso por sexo'!AJ9/'Admisión por sexo'!AJ9</f>
        <v>0.82851637764932562</v>
      </c>
      <c r="AK9" s="1704">
        <f>'Primer Ingreso por sexo'!AK9/'Admisión por sexo'!AK9</f>
        <v>0.8213213213213213</v>
      </c>
      <c r="AL9" s="1704">
        <f>'Primer Ingreso por sexo'!AV9/'Admisión por sexo'!AV9</f>
        <v>0.80026631158455397</v>
      </c>
      <c r="AM9" s="1704">
        <f>'Primer Ingreso por sexo'!AW9/'Admisión por sexo'!AW9</f>
        <v>0.7820773930753564</v>
      </c>
      <c r="AN9" s="1704">
        <f>'Primer Ingreso por sexo'!AX9/'Admisión por sexo'!AX9</f>
        <v>0.78733766233766234</v>
      </c>
      <c r="AO9" s="574">
        <f>'Primer Ingreso por sexo'!AY9/'Admisión por sexo'!AY9</f>
        <v>0.78819444444444442</v>
      </c>
    </row>
    <row r="10" spans="1:41">
      <c r="A10" s="158" t="str">
        <f>'% Primer Ingreso'!A40</f>
        <v>Fuente: Elaborado con base en el Archivo General de Alumnos, Dirección de Sistemas Escolares, Departamento de Registro Escolar</v>
      </c>
      <c r="C10" s="31"/>
    </row>
    <row r="12" spans="1:41">
      <c r="C12" s="31"/>
    </row>
  </sheetData>
  <sheetProtection algorithmName="SHA-512" hashValue="7aWlMUf1SfmQqlD01Scw0xiwDxfsG+iKzzxB0nwhESt8QQngpo5aM13AwRU+8ATIeKv0eNCuvsNdsKfaRQxPjA==" saltValue="795WPqnfhzj+TxWRjkeIlg==" spinCount="100000" sheet="1" objects="1" scenarios="1"/>
  <mergeCells count="6">
    <mergeCell ref="B4:K4"/>
    <mergeCell ref="B3:U3"/>
    <mergeCell ref="L4:U4"/>
    <mergeCell ref="V4:AE4"/>
    <mergeCell ref="AF4:AO4"/>
    <mergeCell ref="V3:AO3"/>
  </mergeCells>
  <hyperlinks>
    <hyperlink ref="A1" location="Índice!A1" display="ÍNDICE" xr:uid="{00000000-0004-0000-10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D25A8"/>
  </sheetPr>
  <dimension ref="A1:AI54"/>
  <sheetViews>
    <sheetView showGridLines="0" zoomScale="102" zoomScaleNormal="102" workbookViewId="0">
      <selection activeCell="S11" sqref="S11"/>
    </sheetView>
  </sheetViews>
  <sheetFormatPr baseColWidth="10" defaultRowHeight="13.2"/>
  <cols>
    <col min="1" max="1" width="7.109375" style="150" customWidth="1"/>
    <col min="2" max="2" width="28.44140625" style="150" customWidth="1"/>
    <col min="3" max="3" width="6.109375" style="33" customWidth="1"/>
    <col min="4" max="4" width="6.44140625" style="33" customWidth="1"/>
    <col min="5" max="5" width="5.21875" style="33" customWidth="1"/>
    <col min="6" max="7" width="6" style="33" customWidth="1"/>
    <col min="8" max="8" width="5.5546875" style="33" customWidth="1"/>
    <col min="9" max="9" width="6.77734375" style="150" customWidth="1"/>
    <col min="10" max="10" width="5.5546875" style="150" customWidth="1"/>
    <col min="11" max="11" width="6.6640625" style="150" customWidth="1"/>
    <col min="12" max="12" width="8.21875" style="150" bestFit="1" customWidth="1"/>
    <col min="13" max="13" width="6.109375" style="150" customWidth="1"/>
    <col min="14" max="14" width="6" style="150" customWidth="1"/>
    <col min="15" max="15" width="6.88671875" style="150" customWidth="1"/>
    <col min="16" max="17" width="7.33203125" style="150" customWidth="1"/>
    <col min="18" max="18" width="6.88671875" style="33" customWidth="1"/>
    <col min="19" max="20" width="7.33203125" style="33" customWidth="1"/>
    <col min="21" max="27" width="7.109375" style="150" customWidth="1"/>
    <col min="28" max="28" width="4" style="150" bestFit="1" customWidth="1"/>
    <col min="29" max="29" width="5.5546875" style="150" bestFit="1" customWidth="1"/>
    <col min="30" max="32" width="7.109375" style="150" customWidth="1"/>
    <col min="33" max="33" width="6.5546875" style="150" customWidth="1"/>
    <col min="34" max="239" width="10.88671875" style="150"/>
    <col min="240" max="240" width="0.33203125" style="150" customWidth="1"/>
    <col min="241" max="241" width="19" style="150" customWidth="1"/>
    <col min="242" max="242" width="7.109375" style="150" customWidth="1"/>
    <col min="243" max="243" width="41.33203125" style="150" customWidth="1"/>
    <col min="244" max="245" width="9" style="150" customWidth="1"/>
    <col min="246" max="246" width="10.5546875" style="150" customWidth="1"/>
    <col min="247" max="247" width="9.44140625" style="150" customWidth="1"/>
    <col min="248" max="248" width="9.88671875" style="150" customWidth="1"/>
    <col min="249" max="249" width="10.5546875" style="150" customWidth="1"/>
    <col min="250" max="251" width="9.44140625" style="150" customWidth="1"/>
    <col min="252" max="252" width="10.5546875" style="150" customWidth="1"/>
    <col min="253" max="254" width="9" style="150" customWidth="1"/>
    <col min="255" max="255" width="10.5546875" style="150" customWidth="1"/>
    <col min="256" max="257" width="9.44140625" style="150" customWidth="1"/>
    <col min="258" max="258" width="10.5546875" style="150" customWidth="1"/>
    <col min="259" max="259" width="9.44140625" style="150" customWidth="1"/>
    <col min="260" max="260" width="9.88671875" style="150" customWidth="1"/>
    <col min="261" max="261" width="10.5546875" style="150" customWidth="1"/>
    <col min="262" max="262" width="9" style="150" customWidth="1"/>
    <col min="263" max="263" width="9.88671875" style="150" customWidth="1"/>
    <col min="264" max="264" width="12" style="150" customWidth="1"/>
    <col min="265" max="495" width="10.88671875" style="150"/>
    <col min="496" max="496" width="0.33203125" style="150" customWidth="1"/>
    <col min="497" max="497" width="19" style="150" customWidth="1"/>
    <col min="498" max="498" width="7.109375" style="150" customWidth="1"/>
    <col min="499" max="499" width="41.33203125" style="150" customWidth="1"/>
    <col min="500" max="501" width="9" style="150" customWidth="1"/>
    <col min="502" max="502" width="10.5546875" style="150" customWidth="1"/>
    <col min="503" max="503" width="9.44140625" style="150" customWidth="1"/>
    <col min="504" max="504" width="9.88671875" style="150" customWidth="1"/>
    <col min="505" max="505" width="10.5546875" style="150" customWidth="1"/>
    <col min="506" max="507" width="9.44140625" style="150" customWidth="1"/>
    <col min="508" max="508" width="10.5546875" style="150" customWidth="1"/>
    <col min="509" max="510" width="9" style="150" customWidth="1"/>
    <col min="511" max="511" width="10.5546875" style="150" customWidth="1"/>
    <col min="512" max="513" width="9.44140625" style="150" customWidth="1"/>
    <col min="514" max="514" width="10.5546875" style="150" customWidth="1"/>
    <col min="515" max="515" width="9.44140625" style="150" customWidth="1"/>
    <col min="516" max="516" width="9.88671875" style="150" customWidth="1"/>
    <col min="517" max="517" width="10.5546875" style="150" customWidth="1"/>
    <col min="518" max="518" width="9" style="150" customWidth="1"/>
    <col min="519" max="519" width="9.88671875" style="150" customWidth="1"/>
    <col min="520" max="520" width="12" style="150" customWidth="1"/>
    <col min="521" max="751" width="10.88671875" style="150"/>
    <col min="752" max="752" width="0.33203125" style="150" customWidth="1"/>
    <col min="753" max="753" width="19" style="150" customWidth="1"/>
    <col min="754" max="754" width="7.109375" style="150" customWidth="1"/>
    <col min="755" max="755" width="41.33203125" style="150" customWidth="1"/>
    <col min="756" max="757" width="9" style="150" customWidth="1"/>
    <col min="758" max="758" width="10.5546875" style="150" customWidth="1"/>
    <col min="759" max="759" width="9.44140625" style="150" customWidth="1"/>
    <col min="760" max="760" width="9.88671875" style="150" customWidth="1"/>
    <col min="761" max="761" width="10.5546875" style="150" customWidth="1"/>
    <col min="762" max="763" width="9.44140625" style="150" customWidth="1"/>
    <col min="764" max="764" width="10.5546875" style="150" customWidth="1"/>
    <col min="765" max="766" width="9" style="150" customWidth="1"/>
    <col min="767" max="767" width="10.5546875" style="150" customWidth="1"/>
    <col min="768" max="769" width="9.44140625" style="150" customWidth="1"/>
    <col min="770" max="770" width="10.5546875" style="150" customWidth="1"/>
    <col min="771" max="771" width="9.44140625" style="150" customWidth="1"/>
    <col min="772" max="772" width="9.88671875" style="150" customWidth="1"/>
    <col min="773" max="773" width="10.5546875" style="150" customWidth="1"/>
    <col min="774" max="774" width="9" style="150" customWidth="1"/>
    <col min="775" max="775" width="9.88671875" style="150" customWidth="1"/>
    <col min="776" max="776" width="12" style="150" customWidth="1"/>
    <col min="777" max="1007" width="10.88671875" style="150"/>
    <col min="1008" max="1008" width="0.33203125" style="150" customWidth="1"/>
    <col min="1009" max="1009" width="19" style="150" customWidth="1"/>
    <col min="1010" max="1010" width="7.109375" style="150" customWidth="1"/>
    <col min="1011" max="1011" width="41.33203125" style="150" customWidth="1"/>
    <col min="1012" max="1013" width="9" style="150" customWidth="1"/>
    <col min="1014" max="1014" width="10.5546875" style="150" customWidth="1"/>
    <col min="1015" max="1015" width="9.44140625" style="150" customWidth="1"/>
    <col min="1016" max="1016" width="9.88671875" style="150" customWidth="1"/>
    <col min="1017" max="1017" width="10.5546875" style="150" customWidth="1"/>
    <col min="1018" max="1019" width="9.44140625" style="150" customWidth="1"/>
    <col min="1020" max="1020" width="10.5546875" style="150" customWidth="1"/>
    <col min="1021" max="1022" width="9" style="150" customWidth="1"/>
    <col min="1023" max="1023" width="10.5546875" style="150" customWidth="1"/>
    <col min="1024" max="1025" width="9.44140625" style="150" customWidth="1"/>
    <col min="1026" max="1026" width="10.5546875" style="150" customWidth="1"/>
    <col min="1027" max="1027" width="9.44140625" style="150" customWidth="1"/>
    <col min="1028" max="1028" width="9.88671875" style="150" customWidth="1"/>
    <col min="1029" max="1029" width="10.5546875" style="150" customWidth="1"/>
    <col min="1030" max="1030" width="9" style="150" customWidth="1"/>
    <col min="1031" max="1031" width="9.88671875" style="150" customWidth="1"/>
    <col min="1032" max="1032" width="12" style="150" customWidth="1"/>
    <col min="1033" max="1263" width="10.88671875" style="150"/>
    <col min="1264" max="1264" width="0.33203125" style="150" customWidth="1"/>
    <col min="1265" max="1265" width="19" style="150" customWidth="1"/>
    <col min="1266" max="1266" width="7.109375" style="150" customWidth="1"/>
    <col min="1267" max="1267" width="41.33203125" style="150" customWidth="1"/>
    <col min="1268" max="1269" width="9" style="150" customWidth="1"/>
    <col min="1270" max="1270" width="10.5546875" style="150" customWidth="1"/>
    <col min="1271" max="1271" width="9.44140625" style="150" customWidth="1"/>
    <col min="1272" max="1272" width="9.88671875" style="150" customWidth="1"/>
    <col min="1273" max="1273" width="10.5546875" style="150" customWidth="1"/>
    <col min="1274" max="1275" width="9.44140625" style="150" customWidth="1"/>
    <col min="1276" max="1276" width="10.5546875" style="150" customWidth="1"/>
    <col min="1277" max="1278" width="9" style="150" customWidth="1"/>
    <col min="1279" max="1279" width="10.5546875" style="150" customWidth="1"/>
    <col min="1280" max="1281" width="9.44140625" style="150" customWidth="1"/>
    <col min="1282" max="1282" width="10.5546875" style="150" customWidth="1"/>
    <col min="1283" max="1283" width="9.44140625" style="150" customWidth="1"/>
    <col min="1284" max="1284" width="9.88671875" style="150" customWidth="1"/>
    <col min="1285" max="1285" width="10.5546875" style="150" customWidth="1"/>
    <col min="1286" max="1286" width="9" style="150" customWidth="1"/>
    <col min="1287" max="1287" width="9.88671875" style="150" customWidth="1"/>
    <col min="1288" max="1288" width="12" style="150" customWidth="1"/>
    <col min="1289" max="1519" width="10.88671875" style="150"/>
    <col min="1520" max="1520" width="0.33203125" style="150" customWidth="1"/>
    <col min="1521" max="1521" width="19" style="150" customWidth="1"/>
    <col min="1522" max="1522" width="7.109375" style="150" customWidth="1"/>
    <col min="1523" max="1523" width="41.33203125" style="150" customWidth="1"/>
    <col min="1524" max="1525" width="9" style="150" customWidth="1"/>
    <col min="1526" max="1526" width="10.5546875" style="150" customWidth="1"/>
    <col min="1527" max="1527" width="9.44140625" style="150" customWidth="1"/>
    <col min="1528" max="1528" width="9.88671875" style="150" customWidth="1"/>
    <col min="1529" max="1529" width="10.5546875" style="150" customWidth="1"/>
    <col min="1530" max="1531" width="9.44140625" style="150" customWidth="1"/>
    <col min="1532" max="1532" width="10.5546875" style="150" customWidth="1"/>
    <col min="1533" max="1534" width="9" style="150" customWidth="1"/>
    <col min="1535" max="1535" width="10.5546875" style="150" customWidth="1"/>
    <col min="1536" max="1537" width="9.44140625" style="150" customWidth="1"/>
    <col min="1538" max="1538" width="10.5546875" style="150" customWidth="1"/>
    <col min="1539" max="1539" width="9.44140625" style="150" customWidth="1"/>
    <col min="1540" max="1540" width="9.88671875" style="150" customWidth="1"/>
    <col min="1541" max="1541" width="10.5546875" style="150" customWidth="1"/>
    <col min="1542" max="1542" width="9" style="150" customWidth="1"/>
    <col min="1543" max="1543" width="9.88671875" style="150" customWidth="1"/>
    <col min="1544" max="1544" width="12" style="150" customWidth="1"/>
    <col min="1545" max="1775" width="10.88671875" style="150"/>
    <col min="1776" max="1776" width="0.33203125" style="150" customWidth="1"/>
    <col min="1777" max="1777" width="19" style="150" customWidth="1"/>
    <col min="1778" max="1778" width="7.109375" style="150" customWidth="1"/>
    <col min="1779" max="1779" width="41.33203125" style="150" customWidth="1"/>
    <col min="1780" max="1781" width="9" style="150" customWidth="1"/>
    <col min="1782" max="1782" width="10.5546875" style="150" customWidth="1"/>
    <col min="1783" max="1783" width="9.44140625" style="150" customWidth="1"/>
    <col min="1784" max="1784" width="9.88671875" style="150" customWidth="1"/>
    <col min="1785" max="1785" width="10.5546875" style="150" customWidth="1"/>
    <col min="1786" max="1787" width="9.44140625" style="150" customWidth="1"/>
    <col min="1788" max="1788" width="10.5546875" style="150" customWidth="1"/>
    <col min="1789" max="1790" width="9" style="150" customWidth="1"/>
    <col min="1791" max="1791" width="10.5546875" style="150" customWidth="1"/>
    <col min="1792" max="1793" width="9.44140625" style="150" customWidth="1"/>
    <col min="1794" max="1794" width="10.5546875" style="150" customWidth="1"/>
    <col min="1795" max="1795" width="9.44140625" style="150" customWidth="1"/>
    <col min="1796" max="1796" width="9.88671875" style="150" customWidth="1"/>
    <col min="1797" max="1797" width="10.5546875" style="150" customWidth="1"/>
    <col min="1798" max="1798" width="9" style="150" customWidth="1"/>
    <col min="1799" max="1799" width="9.88671875" style="150" customWidth="1"/>
    <col min="1800" max="1800" width="12" style="150" customWidth="1"/>
    <col min="1801" max="2031" width="10.88671875" style="150"/>
    <col min="2032" max="2032" width="0.33203125" style="150" customWidth="1"/>
    <col min="2033" max="2033" width="19" style="150" customWidth="1"/>
    <col min="2034" max="2034" width="7.109375" style="150" customWidth="1"/>
    <col min="2035" max="2035" width="41.33203125" style="150" customWidth="1"/>
    <col min="2036" max="2037" width="9" style="150" customWidth="1"/>
    <col min="2038" max="2038" width="10.5546875" style="150" customWidth="1"/>
    <col min="2039" max="2039" width="9.44140625" style="150" customWidth="1"/>
    <col min="2040" max="2040" width="9.88671875" style="150" customWidth="1"/>
    <col min="2041" max="2041" width="10.5546875" style="150" customWidth="1"/>
    <col min="2042" max="2043" width="9.44140625" style="150" customWidth="1"/>
    <col min="2044" max="2044" width="10.5546875" style="150" customWidth="1"/>
    <col min="2045" max="2046" width="9" style="150" customWidth="1"/>
    <col min="2047" max="2047" width="10.5546875" style="150" customWidth="1"/>
    <col min="2048" max="2049" width="9.44140625" style="150" customWidth="1"/>
    <col min="2050" max="2050" width="10.5546875" style="150" customWidth="1"/>
    <col min="2051" max="2051" width="9.44140625" style="150" customWidth="1"/>
    <col min="2052" max="2052" width="9.88671875" style="150" customWidth="1"/>
    <col min="2053" max="2053" width="10.5546875" style="150" customWidth="1"/>
    <col min="2054" max="2054" width="9" style="150" customWidth="1"/>
    <col min="2055" max="2055" width="9.88671875" style="150" customWidth="1"/>
    <col min="2056" max="2056" width="12" style="150" customWidth="1"/>
    <col min="2057" max="2287" width="10.88671875" style="150"/>
    <col min="2288" max="2288" width="0.33203125" style="150" customWidth="1"/>
    <col min="2289" max="2289" width="19" style="150" customWidth="1"/>
    <col min="2290" max="2290" width="7.109375" style="150" customWidth="1"/>
    <col min="2291" max="2291" width="41.33203125" style="150" customWidth="1"/>
    <col min="2292" max="2293" width="9" style="150" customWidth="1"/>
    <col min="2294" max="2294" width="10.5546875" style="150" customWidth="1"/>
    <col min="2295" max="2295" width="9.44140625" style="150" customWidth="1"/>
    <col min="2296" max="2296" width="9.88671875" style="150" customWidth="1"/>
    <col min="2297" max="2297" width="10.5546875" style="150" customWidth="1"/>
    <col min="2298" max="2299" width="9.44140625" style="150" customWidth="1"/>
    <col min="2300" max="2300" width="10.5546875" style="150" customWidth="1"/>
    <col min="2301" max="2302" width="9" style="150" customWidth="1"/>
    <col min="2303" max="2303" width="10.5546875" style="150" customWidth="1"/>
    <col min="2304" max="2305" width="9.44140625" style="150" customWidth="1"/>
    <col min="2306" max="2306" width="10.5546875" style="150" customWidth="1"/>
    <col min="2307" max="2307" width="9.44140625" style="150" customWidth="1"/>
    <col min="2308" max="2308" width="9.88671875" style="150" customWidth="1"/>
    <col min="2309" max="2309" width="10.5546875" style="150" customWidth="1"/>
    <col min="2310" max="2310" width="9" style="150" customWidth="1"/>
    <col min="2311" max="2311" width="9.88671875" style="150" customWidth="1"/>
    <col min="2312" max="2312" width="12" style="150" customWidth="1"/>
    <col min="2313" max="2543" width="10.88671875" style="150"/>
    <col min="2544" max="2544" width="0.33203125" style="150" customWidth="1"/>
    <col min="2545" max="2545" width="19" style="150" customWidth="1"/>
    <col min="2546" max="2546" width="7.109375" style="150" customWidth="1"/>
    <col min="2547" max="2547" width="41.33203125" style="150" customWidth="1"/>
    <col min="2548" max="2549" width="9" style="150" customWidth="1"/>
    <col min="2550" max="2550" width="10.5546875" style="150" customWidth="1"/>
    <col min="2551" max="2551" width="9.44140625" style="150" customWidth="1"/>
    <col min="2552" max="2552" width="9.88671875" style="150" customWidth="1"/>
    <col min="2553" max="2553" width="10.5546875" style="150" customWidth="1"/>
    <col min="2554" max="2555" width="9.44140625" style="150" customWidth="1"/>
    <col min="2556" max="2556" width="10.5546875" style="150" customWidth="1"/>
    <col min="2557" max="2558" width="9" style="150" customWidth="1"/>
    <col min="2559" max="2559" width="10.5546875" style="150" customWidth="1"/>
    <col min="2560" max="2561" width="9.44140625" style="150" customWidth="1"/>
    <col min="2562" max="2562" width="10.5546875" style="150" customWidth="1"/>
    <col min="2563" max="2563" width="9.44140625" style="150" customWidth="1"/>
    <col min="2564" max="2564" width="9.88671875" style="150" customWidth="1"/>
    <col min="2565" max="2565" width="10.5546875" style="150" customWidth="1"/>
    <col min="2566" max="2566" width="9" style="150" customWidth="1"/>
    <col min="2567" max="2567" width="9.88671875" style="150" customWidth="1"/>
    <col min="2568" max="2568" width="12" style="150" customWidth="1"/>
    <col min="2569" max="2799" width="10.88671875" style="150"/>
    <col min="2800" max="2800" width="0.33203125" style="150" customWidth="1"/>
    <col min="2801" max="2801" width="19" style="150" customWidth="1"/>
    <col min="2802" max="2802" width="7.109375" style="150" customWidth="1"/>
    <col min="2803" max="2803" width="41.33203125" style="150" customWidth="1"/>
    <col min="2804" max="2805" width="9" style="150" customWidth="1"/>
    <col min="2806" max="2806" width="10.5546875" style="150" customWidth="1"/>
    <col min="2807" max="2807" width="9.44140625" style="150" customWidth="1"/>
    <col min="2808" max="2808" width="9.88671875" style="150" customWidth="1"/>
    <col min="2809" max="2809" width="10.5546875" style="150" customWidth="1"/>
    <col min="2810" max="2811" width="9.44140625" style="150" customWidth="1"/>
    <col min="2812" max="2812" width="10.5546875" style="150" customWidth="1"/>
    <col min="2813" max="2814" width="9" style="150" customWidth="1"/>
    <col min="2815" max="2815" width="10.5546875" style="150" customWidth="1"/>
    <col min="2816" max="2817" width="9.44140625" style="150" customWidth="1"/>
    <col min="2818" max="2818" width="10.5546875" style="150" customWidth="1"/>
    <col min="2819" max="2819" width="9.44140625" style="150" customWidth="1"/>
    <col min="2820" max="2820" width="9.88671875" style="150" customWidth="1"/>
    <col min="2821" max="2821" width="10.5546875" style="150" customWidth="1"/>
    <col min="2822" max="2822" width="9" style="150" customWidth="1"/>
    <col min="2823" max="2823" width="9.88671875" style="150" customWidth="1"/>
    <col min="2824" max="2824" width="12" style="150" customWidth="1"/>
    <col min="2825" max="3055" width="10.88671875" style="150"/>
    <col min="3056" max="3056" width="0.33203125" style="150" customWidth="1"/>
    <col min="3057" max="3057" width="19" style="150" customWidth="1"/>
    <col min="3058" max="3058" width="7.109375" style="150" customWidth="1"/>
    <col min="3059" max="3059" width="41.33203125" style="150" customWidth="1"/>
    <col min="3060" max="3061" width="9" style="150" customWidth="1"/>
    <col min="3062" max="3062" width="10.5546875" style="150" customWidth="1"/>
    <col min="3063" max="3063" width="9.44140625" style="150" customWidth="1"/>
    <col min="3064" max="3064" width="9.88671875" style="150" customWidth="1"/>
    <col min="3065" max="3065" width="10.5546875" style="150" customWidth="1"/>
    <col min="3066" max="3067" width="9.44140625" style="150" customWidth="1"/>
    <col min="3068" max="3068" width="10.5546875" style="150" customWidth="1"/>
    <col min="3069" max="3070" width="9" style="150" customWidth="1"/>
    <col min="3071" max="3071" width="10.5546875" style="150" customWidth="1"/>
    <col min="3072" max="3073" width="9.44140625" style="150" customWidth="1"/>
    <col min="3074" max="3074" width="10.5546875" style="150" customWidth="1"/>
    <col min="3075" max="3075" width="9.44140625" style="150" customWidth="1"/>
    <col min="3076" max="3076" width="9.88671875" style="150" customWidth="1"/>
    <col min="3077" max="3077" width="10.5546875" style="150" customWidth="1"/>
    <col min="3078" max="3078" width="9" style="150" customWidth="1"/>
    <col min="3079" max="3079" width="9.88671875" style="150" customWidth="1"/>
    <col min="3080" max="3080" width="12" style="150" customWidth="1"/>
    <col min="3081" max="3311" width="10.88671875" style="150"/>
    <col min="3312" max="3312" width="0.33203125" style="150" customWidth="1"/>
    <col min="3313" max="3313" width="19" style="150" customWidth="1"/>
    <col min="3314" max="3314" width="7.109375" style="150" customWidth="1"/>
    <col min="3315" max="3315" width="41.33203125" style="150" customWidth="1"/>
    <col min="3316" max="3317" width="9" style="150" customWidth="1"/>
    <col min="3318" max="3318" width="10.5546875" style="150" customWidth="1"/>
    <col min="3319" max="3319" width="9.44140625" style="150" customWidth="1"/>
    <col min="3320" max="3320" width="9.88671875" style="150" customWidth="1"/>
    <col min="3321" max="3321" width="10.5546875" style="150" customWidth="1"/>
    <col min="3322" max="3323" width="9.44140625" style="150" customWidth="1"/>
    <col min="3324" max="3324" width="10.5546875" style="150" customWidth="1"/>
    <col min="3325" max="3326" width="9" style="150" customWidth="1"/>
    <col min="3327" max="3327" width="10.5546875" style="150" customWidth="1"/>
    <col min="3328" max="3329" width="9.44140625" style="150" customWidth="1"/>
    <col min="3330" max="3330" width="10.5546875" style="150" customWidth="1"/>
    <col min="3331" max="3331" width="9.44140625" style="150" customWidth="1"/>
    <col min="3332" max="3332" width="9.88671875" style="150" customWidth="1"/>
    <col min="3333" max="3333" width="10.5546875" style="150" customWidth="1"/>
    <col min="3334" max="3334" width="9" style="150" customWidth="1"/>
    <col min="3335" max="3335" width="9.88671875" style="150" customWidth="1"/>
    <col min="3336" max="3336" width="12" style="150" customWidth="1"/>
    <col min="3337" max="3567" width="10.88671875" style="150"/>
    <col min="3568" max="3568" width="0.33203125" style="150" customWidth="1"/>
    <col min="3569" max="3569" width="19" style="150" customWidth="1"/>
    <col min="3570" max="3570" width="7.109375" style="150" customWidth="1"/>
    <col min="3571" max="3571" width="41.33203125" style="150" customWidth="1"/>
    <col min="3572" max="3573" width="9" style="150" customWidth="1"/>
    <col min="3574" max="3574" width="10.5546875" style="150" customWidth="1"/>
    <col min="3575" max="3575" width="9.44140625" style="150" customWidth="1"/>
    <col min="3576" max="3576" width="9.88671875" style="150" customWidth="1"/>
    <col min="3577" max="3577" width="10.5546875" style="150" customWidth="1"/>
    <col min="3578" max="3579" width="9.44140625" style="150" customWidth="1"/>
    <col min="3580" max="3580" width="10.5546875" style="150" customWidth="1"/>
    <col min="3581" max="3582" width="9" style="150" customWidth="1"/>
    <col min="3583" max="3583" width="10.5546875" style="150" customWidth="1"/>
    <col min="3584" max="3585" width="9.44140625" style="150" customWidth="1"/>
    <col min="3586" max="3586" width="10.5546875" style="150" customWidth="1"/>
    <col min="3587" max="3587" width="9.44140625" style="150" customWidth="1"/>
    <col min="3588" max="3588" width="9.88671875" style="150" customWidth="1"/>
    <col min="3589" max="3589" width="10.5546875" style="150" customWidth="1"/>
    <col min="3590" max="3590" width="9" style="150" customWidth="1"/>
    <col min="3591" max="3591" width="9.88671875" style="150" customWidth="1"/>
    <col min="3592" max="3592" width="12" style="150" customWidth="1"/>
    <col min="3593" max="3823" width="10.88671875" style="150"/>
    <col min="3824" max="3824" width="0.33203125" style="150" customWidth="1"/>
    <col min="3825" max="3825" width="19" style="150" customWidth="1"/>
    <col min="3826" max="3826" width="7.109375" style="150" customWidth="1"/>
    <col min="3827" max="3827" width="41.33203125" style="150" customWidth="1"/>
    <col min="3828" max="3829" width="9" style="150" customWidth="1"/>
    <col min="3830" max="3830" width="10.5546875" style="150" customWidth="1"/>
    <col min="3831" max="3831" width="9.44140625" style="150" customWidth="1"/>
    <col min="3832" max="3832" width="9.88671875" style="150" customWidth="1"/>
    <col min="3833" max="3833" width="10.5546875" style="150" customWidth="1"/>
    <col min="3834" max="3835" width="9.44140625" style="150" customWidth="1"/>
    <col min="3836" max="3836" width="10.5546875" style="150" customWidth="1"/>
    <col min="3837" max="3838" width="9" style="150" customWidth="1"/>
    <col min="3839" max="3839" width="10.5546875" style="150" customWidth="1"/>
    <col min="3840" max="3841" width="9.44140625" style="150" customWidth="1"/>
    <col min="3842" max="3842" width="10.5546875" style="150" customWidth="1"/>
    <col min="3843" max="3843" width="9.44140625" style="150" customWidth="1"/>
    <col min="3844" max="3844" width="9.88671875" style="150" customWidth="1"/>
    <col min="3845" max="3845" width="10.5546875" style="150" customWidth="1"/>
    <col min="3846" max="3846" width="9" style="150" customWidth="1"/>
    <col min="3847" max="3847" width="9.88671875" style="150" customWidth="1"/>
    <col min="3848" max="3848" width="12" style="150" customWidth="1"/>
    <col min="3849" max="4079" width="10.88671875" style="150"/>
    <col min="4080" max="4080" width="0.33203125" style="150" customWidth="1"/>
    <col min="4081" max="4081" width="19" style="150" customWidth="1"/>
    <col min="4082" max="4082" width="7.109375" style="150" customWidth="1"/>
    <col min="4083" max="4083" width="41.33203125" style="150" customWidth="1"/>
    <col min="4084" max="4085" width="9" style="150" customWidth="1"/>
    <col min="4086" max="4086" width="10.5546875" style="150" customWidth="1"/>
    <col min="4087" max="4087" width="9.44140625" style="150" customWidth="1"/>
    <col min="4088" max="4088" width="9.88671875" style="150" customWidth="1"/>
    <col min="4089" max="4089" width="10.5546875" style="150" customWidth="1"/>
    <col min="4090" max="4091" width="9.44140625" style="150" customWidth="1"/>
    <col min="4092" max="4092" width="10.5546875" style="150" customWidth="1"/>
    <col min="4093" max="4094" width="9" style="150" customWidth="1"/>
    <col min="4095" max="4095" width="10.5546875" style="150" customWidth="1"/>
    <col min="4096" max="4097" width="9.44140625" style="150" customWidth="1"/>
    <col min="4098" max="4098" width="10.5546875" style="150" customWidth="1"/>
    <col min="4099" max="4099" width="9.44140625" style="150" customWidth="1"/>
    <col min="4100" max="4100" width="9.88671875" style="150" customWidth="1"/>
    <col min="4101" max="4101" width="10.5546875" style="150" customWidth="1"/>
    <col min="4102" max="4102" width="9" style="150" customWidth="1"/>
    <col min="4103" max="4103" width="9.88671875" style="150" customWidth="1"/>
    <col min="4104" max="4104" width="12" style="150" customWidth="1"/>
    <col min="4105" max="4335" width="10.88671875" style="150"/>
    <col min="4336" max="4336" width="0.33203125" style="150" customWidth="1"/>
    <col min="4337" max="4337" width="19" style="150" customWidth="1"/>
    <col min="4338" max="4338" width="7.109375" style="150" customWidth="1"/>
    <col min="4339" max="4339" width="41.33203125" style="150" customWidth="1"/>
    <col min="4340" max="4341" width="9" style="150" customWidth="1"/>
    <col min="4342" max="4342" width="10.5546875" style="150" customWidth="1"/>
    <col min="4343" max="4343" width="9.44140625" style="150" customWidth="1"/>
    <col min="4344" max="4344" width="9.88671875" style="150" customWidth="1"/>
    <col min="4345" max="4345" width="10.5546875" style="150" customWidth="1"/>
    <col min="4346" max="4347" width="9.44140625" style="150" customWidth="1"/>
    <col min="4348" max="4348" width="10.5546875" style="150" customWidth="1"/>
    <col min="4349" max="4350" width="9" style="150" customWidth="1"/>
    <col min="4351" max="4351" width="10.5546875" style="150" customWidth="1"/>
    <col min="4352" max="4353" width="9.44140625" style="150" customWidth="1"/>
    <col min="4354" max="4354" width="10.5546875" style="150" customWidth="1"/>
    <col min="4355" max="4355" width="9.44140625" style="150" customWidth="1"/>
    <col min="4356" max="4356" width="9.88671875" style="150" customWidth="1"/>
    <col min="4357" max="4357" width="10.5546875" style="150" customWidth="1"/>
    <col min="4358" max="4358" width="9" style="150" customWidth="1"/>
    <col min="4359" max="4359" width="9.88671875" style="150" customWidth="1"/>
    <col min="4360" max="4360" width="12" style="150" customWidth="1"/>
    <col min="4361" max="4591" width="10.88671875" style="150"/>
    <col min="4592" max="4592" width="0.33203125" style="150" customWidth="1"/>
    <col min="4593" max="4593" width="19" style="150" customWidth="1"/>
    <col min="4594" max="4594" width="7.109375" style="150" customWidth="1"/>
    <col min="4595" max="4595" width="41.33203125" style="150" customWidth="1"/>
    <col min="4596" max="4597" width="9" style="150" customWidth="1"/>
    <col min="4598" max="4598" width="10.5546875" style="150" customWidth="1"/>
    <col min="4599" max="4599" width="9.44140625" style="150" customWidth="1"/>
    <col min="4600" max="4600" width="9.88671875" style="150" customWidth="1"/>
    <col min="4601" max="4601" width="10.5546875" style="150" customWidth="1"/>
    <col min="4602" max="4603" width="9.44140625" style="150" customWidth="1"/>
    <col min="4604" max="4604" width="10.5546875" style="150" customWidth="1"/>
    <col min="4605" max="4606" width="9" style="150" customWidth="1"/>
    <col min="4607" max="4607" width="10.5546875" style="150" customWidth="1"/>
    <col min="4608" max="4609" width="9.44140625" style="150" customWidth="1"/>
    <col min="4610" max="4610" width="10.5546875" style="150" customWidth="1"/>
    <col min="4611" max="4611" width="9.44140625" style="150" customWidth="1"/>
    <col min="4612" max="4612" width="9.88671875" style="150" customWidth="1"/>
    <col min="4613" max="4613" width="10.5546875" style="150" customWidth="1"/>
    <col min="4614" max="4614" width="9" style="150" customWidth="1"/>
    <col min="4615" max="4615" width="9.88671875" style="150" customWidth="1"/>
    <col min="4616" max="4616" width="12" style="150" customWidth="1"/>
    <col min="4617" max="4847" width="10.88671875" style="150"/>
    <col min="4848" max="4848" width="0.33203125" style="150" customWidth="1"/>
    <col min="4849" max="4849" width="19" style="150" customWidth="1"/>
    <col min="4850" max="4850" width="7.109375" style="150" customWidth="1"/>
    <col min="4851" max="4851" width="41.33203125" style="150" customWidth="1"/>
    <col min="4852" max="4853" width="9" style="150" customWidth="1"/>
    <col min="4854" max="4854" width="10.5546875" style="150" customWidth="1"/>
    <col min="4855" max="4855" width="9.44140625" style="150" customWidth="1"/>
    <col min="4856" max="4856" width="9.88671875" style="150" customWidth="1"/>
    <col min="4857" max="4857" width="10.5546875" style="150" customWidth="1"/>
    <col min="4858" max="4859" width="9.44140625" style="150" customWidth="1"/>
    <col min="4860" max="4860" width="10.5546875" style="150" customWidth="1"/>
    <col min="4861" max="4862" width="9" style="150" customWidth="1"/>
    <col min="4863" max="4863" width="10.5546875" style="150" customWidth="1"/>
    <col min="4864" max="4865" width="9.44140625" style="150" customWidth="1"/>
    <col min="4866" max="4866" width="10.5546875" style="150" customWidth="1"/>
    <col min="4867" max="4867" width="9.44140625" style="150" customWidth="1"/>
    <col min="4868" max="4868" width="9.88671875" style="150" customWidth="1"/>
    <col min="4869" max="4869" width="10.5546875" style="150" customWidth="1"/>
    <col min="4870" max="4870" width="9" style="150" customWidth="1"/>
    <col min="4871" max="4871" width="9.88671875" style="150" customWidth="1"/>
    <col min="4872" max="4872" width="12" style="150" customWidth="1"/>
    <col min="4873" max="5103" width="10.88671875" style="150"/>
    <col min="5104" max="5104" width="0.33203125" style="150" customWidth="1"/>
    <col min="5105" max="5105" width="19" style="150" customWidth="1"/>
    <col min="5106" max="5106" width="7.109375" style="150" customWidth="1"/>
    <col min="5107" max="5107" width="41.33203125" style="150" customWidth="1"/>
    <col min="5108" max="5109" width="9" style="150" customWidth="1"/>
    <col min="5110" max="5110" width="10.5546875" style="150" customWidth="1"/>
    <col min="5111" max="5111" width="9.44140625" style="150" customWidth="1"/>
    <col min="5112" max="5112" width="9.88671875" style="150" customWidth="1"/>
    <col min="5113" max="5113" width="10.5546875" style="150" customWidth="1"/>
    <col min="5114" max="5115" width="9.44140625" style="150" customWidth="1"/>
    <col min="5116" max="5116" width="10.5546875" style="150" customWidth="1"/>
    <col min="5117" max="5118" width="9" style="150" customWidth="1"/>
    <col min="5119" max="5119" width="10.5546875" style="150" customWidth="1"/>
    <col min="5120" max="5121" width="9.44140625" style="150" customWidth="1"/>
    <col min="5122" max="5122" width="10.5546875" style="150" customWidth="1"/>
    <col min="5123" max="5123" width="9.44140625" style="150" customWidth="1"/>
    <col min="5124" max="5124" width="9.88671875" style="150" customWidth="1"/>
    <col min="5125" max="5125" width="10.5546875" style="150" customWidth="1"/>
    <col min="5126" max="5126" width="9" style="150" customWidth="1"/>
    <col min="5127" max="5127" width="9.88671875" style="150" customWidth="1"/>
    <col min="5128" max="5128" width="12" style="150" customWidth="1"/>
    <col min="5129" max="5359" width="10.88671875" style="150"/>
    <col min="5360" max="5360" width="0.33203125" style="150" customWidth="1"/>
    <col min="5361" max="5361" width="19" style="150" customWidth="1"/>
    <col min="5362" max="5362" width="7.109375" style="150" customWidth="1"/>
    <col min="5363" max="5363" width="41.33203125" style="150" customWidth="1"/>
    <col min="5364" max="5365" width="9" style="150" customWidth="1"/>
    <col min="5366" max="5366" width="10.5546875" style="150" customWidth="1"/>
    <col min="5367" max="5367" width="9.44140625" style="150" customWidth="1"/>
    <col min="5368" max="5368" width="9.88671875" style="150" customWidth="1"/>
    <col min="5369" max="5369" width="10.5546875" style="150" customWidth="1"/>
    <col min="5370" max="5371" width="9.44140625" style="150" customWidth="1"/>
    <col min="5372" max="5372" width="10.5546875" style="150" customWidth="1"/>
    <col min="5373" max="5374" width="9" style="150" customWidth="1"/>
    <col min="5375" max="5375" width="10.5546875" style="150" customWidth="1"/>
    <col min="5376" max="5377" width="9.44140625" style="150" customWidth="1"/>
    <col min="5378" max="5378" width="10.5546875" style="150" customWidth="1"/>
    <col min="5379" max="5379" width="9.44140625" style="150" customWidth="1"/>
    <col min="5380" max="5380" width="9.88671875" style="150" customWidth="1"/>
    <col min="5381" max="5381" width="10.5546875" style="150" customWidth="1"/>
    <col min="5382" max="5382" width="9" style="150" customWidth="1"/>
    <col min="5383" max="5383" width="9.88671875" style="150" customWidth="1"/>
    <col min="5384" max="5384" width="12" style="150" customWidth="1"/>
    <col min="5385" max="5615" width="10.88671875" style="150"/>
    <col min="5616" max="5616" width="0.33203125" style="150" customWidth="1"/>
    <col min="5617" max="5617" width="19" style="150" customWidth="1"/>
    <col min="5618" max="5618" width="7.109375" style="150" customWidth="1"/>
    <col min="5619" max="5619" width="41.33203125" style="150" customWidth="1"/>
    <col min="5620" max="5621" width="9" style="150" customWidth="1"/>
    <col min="5622" max="5622" width="10.5546875" style="150" customWidth="1"/>
    <col min="5623" max="5623" width="9.44140625" style="150" customWidth="1"/>
    <col min="5624" max="5624" width="9.88671875" style="150" customWidth="1"/>
    <col min="5625" max="5625" width="10.5546875" style="150" customWidth="1"/>
    <col min="5626" max="5627" width="9.44140625" style="150" customWidth="1"/>
    <col min="5628" max="5628" width="10.5546875" style="150" customWidth="1"/>
    <col min="5629" max="5630" width="9" style="150" customWidth="1"/>
    <col min="5631" max="5631" width="10.5546875" style="150" customWidth="1"/>
    <col min="5632" max="5633" width="9.44140625" style="150" customWidth="1"/>
    <col min="5634" max="5634" width="10.5546875" style="150" customWidth="1"/>
    <col min="5635" max="5635" width="9.44140625" style="150" customWidth="1"/>
    <col min="5636" max="5636" width="9.88671875" style="150" customWidth="1"/>
    <col min="5637" max="5637" width="10.5546875" style="150" customWidth="1"/>
    <col min="5638" max="5638" width="9" style="150" customWidth="1"/>
    <col min="5639" max="5639" width="9.88671875" style="150" customWidth="1"/>
    <col min="5640" max="5640" width="12" style="150" customWidth="1"/>
    <col min="5641" max="5871" width="10.88671875" style="150"/>
    <col min="5872" max="5872" width="0.33203125" style="150" customWidth="1"/>
    <col min="5873" max="5873" width="19" style="150" customWidth="1"/>
    <col min="5874" max="5874" width="7.109375" style="150" customWidth="1"/>
    <col min="5875" max="5875" width="41.33203125" style="150" customWidth="1"/>
    <col min="5876" max="5877" width="9" style="150" customWidth="1"/>
    <col min="5878" max="5878" width="10.5546875" style="150" customWidth="1"/>
    <col min="5879" max="5879" width="9.44140625" style="150" customWidth="1"/>
    <col min="5880" max="5880" width="9.88671875" style="150" customWidth="1"/>
    <col min="5881" max="5881" width="10.5546875" style="150" customWidth="1"/>
    <col min="5882" max="5883" width="9.44140625" style="150" customWidth="1"/>
    <col min="5884" max="5884" width="10.5546875" style="150" customWidth="1"/>
    <col min="5885" max="5886" width="9" style="150" customWidth="1"/>
    <col min="5887" max="5887" width="10.5546875" style="150" customWidth="1"/>
    <col min="5888" max="5889" width="9.44140625" style="150" customWidth="1"/>
    <col min="5890" max="5890" width="10.5546875" style="150" customWidth="1"/>
    <col min="5891" max="5891" width="9.44140625" style="150" customWidth="1"/>
    <col min="5892" max="5892" width="9.88671875" style="150" customWidth="1"/>
    <col min="5893" max="5893" width="10.5546875" style="150" customWidth="1"/>
    <col min="5894" max="5894" width="9" style="150" customWidth="1"/>
    <col min="5895" max="5895" width="9.88671875" style="150" customWidth="1"/>
    <col min="5896" max="5896" width="12" style="150" customWidth="1"/>
    <col min="5897" max="6127" width="10.88671875" style="150"/>
    <col min="6128" max="6128" width="0.33203125" style="150" customWidth="1"/>
    <col min="6129" max="6129" width="19" style="150" customWidth="1"/>
    <col min="6130" max="6130" width="7.109375" style="150" customWidth="1"/>
    <col min="6131" max="6131" width="41.33203125" style="150" customWidth="1"/>
    <col min="6132" max="6133" width="9" style="150" customWidth="1"/>
    <col min="6134" max="6134" width="10.5546875" style="150" customWidth="1"/>
    <col min="6135" max="6135" width="9.44140625" style="150" customWidth="1"/>
    <col min="6136" max="6136" width="9.88671875" style="150" customWidth="1"/>
    <col min="6137" max="6137" width="10.5546875" style="150" customWidth="1"/>
    <col min="6138" max="6139" width="9.44140625" style="150" customWidth="1"/>
    <col min="6140" max="6140" width="10.5546875" style="150" customWidth="1"/>
    <col min="6141" max="6142" width="9" style="150" customWidth="1"/>
    <col min="6143" max="6143" width="10.5546875" style="150" customWidth="1"/>
    <col min="6144" max="6145" width="9.44140625" style="150" customWidth="1"/>
    <col min="6146" max="6146" width="10.5546875" style="150" customWidth="1"/>
    <col min="6147" max="6147" width="9.44140625" style="150" customWidth="1"/>
    <col min="6148" max="6148" width="9.88671875" style="150" customWidth="1"/>
    <col min="6149" max="6149" width="10.5546875" style="150" customWidth="1"/>
    <col min="6150" max="6150" width="9" style="150" customWidth="1"/>
    <col min="6151" max="6151" width="9.88671875" style="150" customWidth="1"/>
    <col min="6152" max="6152" width="12" style="150" customWidth="1"/>
    <col min="6153" max="6383" width="10.88671875" style="150"/>
    <col min="6384" max="6384" width="0.33203125" style="150" customWidth="1"/>
    <col min="6385" max="6385" width="19" style="150" customWidth="1"/>
    <col min="6386" max="6386" width="7.109375" style="150" customWidth="1"/>
    <col min="6387" max="6387" width="41.33203125" style="150" customWidth="1"/>
    <col min="6388" max="6389" width="9" style="150" customWidth="1"/>
    <col min="6390" max="6390" width="10.5546875" style="150" customWidth="1"/>
    <col min="6391" max="6391" width="9.44140625" style="150" customWidth="1"/>
    <col min="6392" max="6392" width="9.88671875" style="150" customWidth="1"/>
    <col min="6393" max="6393" width="10.5546875" style="150" customWidth="1"/>
    <col min="6394" max="6395" width="9.44140625" style="150" customWidth="1"/>
    <col min="6396" max="6396" width="10.5546875" style="150" customWidth="1"/>
    <col min="6397" max="6398" width="9" style="150" customWidth="1"/>
    <col min="6399" max="6399" width="10.5546875" style="150" customWidth="1"/>
    <col min="6400" max="6401" width="9.44140625" style="150" customWidth="1"/>
    <col min="6402" max="6402" width="10.5546875" style="150" customWidth="1"/>
    <col min="6403" max="6403" width="9.44140625" style="150" customWidth="1"/>
    <col min="6404" max="6404" width="9.88671875" style="150" customWidth="1"/>
    <col min="6405" max="6405" width="10.5546875" style="150" customWidth="1"/>
    <col min="6406" max="6406" width="9" style="150" customWidth="1"/>
    <col min="6407" max="6407" width="9.88671875" style="150" customWidth="1"/>
    <col min="6408" max="6408" width="12" style="150" customWidth="1"/>
    <col min="6409" max="6639" width="10.88671875" style="150"/>
    <col min="6640" max="6640" width="0.33203125" style="150" customWidth="1"/>
    <col min="6641" max="6641" width="19" style="150" customWidth="1"/>
    <col min="6642" max="6642" width="7.109375" style="150" customWidth="1"/>
    <col min="6643" max="6643" width="41.33203125" style="150" customWidth="1"/>
    <col min="6644" max="6645" width="9" style="150" customWidth="1"/>
    <col min="6646" max="6646" width="10.5546875" style="150" customWidth="1"/>
    <col min="6647" max="6647" width="9.44140625" style="150" customWidth="1"/>
    <col min="6648" max="6648" width="9.88671875" style="150" customWidth="1"/>
    <col min="6649" max="6649" width="10.5546875" style="150" customWidth="1"/>
    <col min="6650" max="6651" width="9.44140625" style="150" customWidth="1"/>
    <col min="6652" max="6652" width="10.5546875" style="150" customWidth="1"/>
    <col min="6653" max="6654" width="9" style="150" customWidth="1"/>
    <col min="6655" max="6655" width="10.5546875" style="150" customWidth="1"/>
    <col min="6656" max="6657" width="9.44140625" style="150" customWidth="1"/>
    <col min="6658" max="6658" width="10.5546875" style="150" customWidth="1"/>
    <col min="6659" max="6659" width="9.44140625" style="150" customWidth="1"/>
    <col min="6660" max="6660" width="9.88671875" style="150" customWidth="1"/>
    <col min="6661" max="6661" width="10.5546875" style="150" customWidth="1"/>
    <col min="6662" max="6662" width="9" style="150" customWidth="1"/>
    <col min="6663" max="6663" width="9.88671875" style="150" customWidth="1"/>
    <col min="6664" max="6664" width="12" style="150" customWidth="1"/>
    <col min="6665" max="6895" width="10.88671875" style="150"/>
    <col min="6896" max="6896" width="0.33203125" style="150" customWidth="1"/>
    <col min="6897" max="6897" width="19" style="150" customWidth="1"/>
    <col min="6898" max="6898" width="7.109375" style="150" customWidth="1"/>
    <col min="6899" max="6899" width="41.33203125" style="150" customWidth="1"/>
    <col min="6900" max="6901" width="9" style="150" customWidth="1"/>
    <col min="6902" max="6902" width="10.5546875" style="150" customWidth="1"/>
    <col min="6903" max="6903" width="9.44140625" style="150" customWidth="1"/>
    <col min="6904" max="6904" width="9.88671875" style="150" customWidth="1"/>
    <col min="6905" max="6905" width="10.5546875" style="150" customWidth="1"/>
    <col min="6906" max="6907" width="9.44140625" style="150" customWidth="1"/>
    <col min="6908" max="6908" width="10.5546875" style="150" customWidth="1"/>
    <col min="6909" max="6910" width="9" style="150" customWidth="1"/>
    <col min="6911" max="6911" width="10.5546875" style="150" customWidth="1"/>
    <col min="6912" max="6913" width="9.44140625" style="150" customWidth="1"/>
    <col min="6914" max="6914" width="10.5546875" style="150" customWidth="1"/>
    <col min="6915" max="6915" width="9.44140625" style="150" customWidth="1"/>
    <col min="6916" max="6916" width="9.88671875" style="150" customWidth="1"/>
    <col min="6917" max="6917" width="10.5546875" style="150" customWidth="1"/>
    <col min="6918" max="6918" width="9" style="150" customWidth="1"/>
    <col min="6919" max="6919" width="9.88671875" style="150" customWidth="1"/>
    <col min="6920" max="6920" width="12" style="150" customWidth="1"/>
    <col min="6921" max="7151" width="10.88671875" style="150"/>
    <col min="7152" max="7152" width="0.33203125" style="150" customWidth="1"/>
    <col min="7153" max="7153" width="19" style="150" customWidth="1"/>
    <col min="7154" max="7154" width="7.109375" style="150" customWidth="1"/>
    <col min="7155" max="7155" width="41.33203125" style="150" customWidth="1"/>
    <col min="7156" max="7157" width="9" style="150" customWidth="1"/>
    <col min="7158" max="7158" width="10.5546875" style="150" customWidth="1"/>
    <col min="7159" max="7159" width="9.44140625" style="150" customWidth="1"/>
    <col min="7160" max="7160" width="9.88671875" style="150" customWidth="1"/>
    <col min="7161" max="7161" width="10.5546875" style="150" customWidth="1"/>
    <col min="7162" max="7163" width="9.44140625" style="150" customWidth="1"/>
    <col min="7164" max="7164" width="10.5546875" style="150" customWidth="1"/>
    <col min="7165" max="7166" width="9" style="150" customWidth="1"/>
    <col min="7167" max="7167" width="10.5546875" style="150" customWidth="1"/>
    <col min="7168" max="7169" width="9.44140625" style="150" customWidth="1"/>
    <col min="7170" max="7170" width="10.5546875" style="150" customWidth="1"/>
    <col min="7171" max="7171" width="9.44140625" style="150" customWidth="1"/>
    <col min="7172" max="7172" width="9.88671875" style="150" customWidth="1"/>
    <col min="7173" max="7173" width="10.5546875" style="150" customWidth="1"/>
    <col min="7174" max="7174" width="9" style="150" customWidth="1"/>
    <col min="7175" max="7175" width="9.88671875" style="150" customWidth="1"/>
    <col min="7176" max="7176" width="12" style="150" customWidth="1"/>
    <col min="7177" max="7407" width="10.88671875" style="150"/>
    <col min="7408" max="7408" width="0.33203125" style="150" customWidth="1"/>
    <col min="7409" max="7409" width="19" style="150" customWidth="1"/>
    <col min="7410" max="7410" width="7.109375" style="150" customWidth="1"/>
    <col min="7411" max="7411" width="41.33203125" style="150" customWidth="1"/>
    <col min="7412" max="7413" width="9" style="150" customWidth="1"/>
    <col min="7414" max="7414" width="10.5546875" style="150" customWidth="1"/>
    <col min="7415" max="7415" width="9.44140625" style="150" customWidth="1"/>
    <col min="7416" max="7416" width="9.88671875" style="150" customWidth="1"/>
    <col min="7417" max="7417" width="10.5546875" style="150" customWidth="1"/>
    <col min="7418" max="7419" width="9.44140625" style="150" customWidth="1"/>
    <col min="7420" max="7420" width="10.5546875" style="150" customWidth="1"/>
    <col min="7421" max="7422" width="9" style="150" customWidth="1"/>
    <col min="7423" max="7423" width="10.5546875" style="150" customWidth="1"/>
    <col min="7424" max="7425" width="9.44140625" style="150" customWidth="1"/>
    <col min="7426" max="7426" width="10.5546875" style="150" customWidth="1"/>
    <col min="7427" max="7427" width="9.44140625" style="150" customWidth="1"/>
    <col min="7428" max="7428" width="9.88671875" style="150" customWidth="1"/>
    <col min="7429" max="7429" width="10.5546875" style="150" customWidth="1"/>
    <col min="7430" max="7430" width="9" style="150" customWidth="1"/>
    <col min="7431" max="7431" width="9.88671875" style="150" customWidth="1"/>
    <col min="7432" max="7432" width="12" style="150" customWidth="1"/>
    <col min="7433" max="7663" width="10.88671875" style="150"/>
    <col min="7664" max="7664" width="0.33203125" style="150" customWidth="1"/>
    <col min="7665" max="7665" width="19" style="150" customWidth="1"/>
    <col min="7666" max="7666" width="7.109375" style="150" customWidth="1"/>
    <col min="7667" max="7667" width="41.33203125" style="150" customWidth="1"/>
    <col min="7668" max="7669" width="9" style="150" customWidth="1"/>
    <col min="7670" max="7670" width="10.5546875" style="150" customWidth="1"/>
    <col min="7671" max="7671" width="9.44140625" style="150" customWidth="1"/>
    <col min="7672" max="7672" width="9.88671875" style="150" customWidth="1"/>
    <col min="7673" max="7673" width="10.5546875" style="150" customWidth="1"/>
    <col min="7674" max="7675" width="9.44140625" style="150" customWidth="1"/>
    <col min="7676" max="7676" width="10.5546875" style="150" customWidth="1"/>
    <col min="7677" max="7678" width="9" style="150" customWidth="1"/>
    <col min="7679" max="7679" width="10.5546875" style="150" customWidth="1"/>
    <col min="7680" max="7681" width="9.44140625" style="150" customWidth="1"/>
    <col min="7682" max="7682" width="10.5546875" style="150" customWidth="1"/>
    <col min="7683" max="7683" width="9.44140625" style="150" customWidth="1"/>
    <col min="7684" max="7684" width="9.88671875" style="150" customWidth="1"/>
    <col min="7685" max="7685" width="10.5546875" style="150" customWidth="1"/>
    <col min="7686" max="7686" width="9" style="150" customWidth="1"/>
    <col min="7687" max="7687" width="9.88671875" style="150" customWidth="1"/>
    <col min="7688" max="7688" width="12" style="150" customWidth="1"/>
    <col min="7689" max="7919" width="10.88671875" style="150"/>
    <col min="7920" max="7920" width="0.33203125" style="150" customWidth="1"/>
    <col min="7921" max="7921" width="19" style="150" customWidth="1"/>
    <col min="7922" max="7922" width="7.109375" style="150" customWidth="1"/>
    <col min="7923" max="7923" width="41.33203125" style="150" customWidth="1"/>
    <col min="7924" max="7925" width="9" style="150" customWidth="1"/>
    <col min="7926" max="7926" width="10.5546875" style="150" customWidth="1"/>
    <col min="7927" max="7927" width="9.44140625" style="150" customWidth="1"/>
    <col min="7928" max="7928" width="9.88671875" style="150" customWidth="1"/>
    <col min="7929" max="7929" width="10.5546875" style="150" customWidth="1"/>
    <col min="7930" max="7931" width="9.44140625" style="150" customWidth="1"/>
    <col min="7932" max="7932" width="10.5546875" style="150" customWidth="1"/>
    <col min="7933" max="7934" width="9" style="150" customWidth="1"/>
    <col min="7935" max="7935" width="10.5546875" style="150" customWidth="1"/>
    <col min="7936" max="7937" width="9.44140625" style="150" customWidth="1"/>
    <col min="7938" max="7938" width="10.5546875" style="150" customWidth="1"/>
    <col min="7939" max="7939" width="9.44140625" style="150" customWidth="1"/>
    <col min="7940" max="7940" width="9.88671875" style="150" customWidth="1"/>
    <col min="7941" max="7941" width="10.5546875" style="150" customWidth="1"/>
    <col min="7942" max="7942" width="9" style="150" customWidth="1"/>
    <col min="7943" max="7943" width="9.88671875" style="150" customWidth="1"/>
    <col min="7944" max="7944" width="12" style="150" customWidth="1"/>
    <col min="7945" max="8175" width="10.88671875" style="150"/>
    <col min="8176" max="8176" width="0.33203125" style="150" customWidth="1"/>
    <col min="8177" max="8177" width="19" style="150" customWidth="1"/>
    <col min="8178" max="8178" width="7.109375" style="150" customWidth="1"/>
    <col min="8179" max="8179" width="41.33203125" style="150" customWidth="1"/>
    <col min="8180" max="8181" width="9" style="150" customWidth="1"/>
    <col min="8182" max="8182" width="10.5546875" style="150" customWidth="1"/>
    <col min="8183" max="8183" width="9.44140625" style="150" customWidth="1"/>
    <col min="8184" max="8184" width="9.88671875" style="150" customWidth="1"/>
    <col min="8185" max="8185" width="10.5546875" style="150" customWidth="1"/>
    <col min="8186" max="8187" width="9.44140625" style="150" customWidth="1"/>
    <col min="8188" max="8188" width="10.5546875" style="150" customWidth="1"/>
    <col min="8189" max="8190" width="9" style="150" customWidth="1"/>
    <col min="8191" max="8191" width="10.5546875" style="150" customWidth="1"/>
    <col min="8192" max="8193" width="9.44140625" style="150" customWidth="1"/>
    <col min="8194" max="8194" width="10.5546875" style="150" customWidth="1"/>
    <col min="8195" max="8195" width="9.44140625" style="150" customWidth="1"/>
    <col min="8196" max="8196" width="9.88671875" style="150" customWidth="1"/>
    <col min="8197" max="8197" width="10.5546875" style="150" customWidth="1"/>
    <col min="8198" max="8198" width="9" style="150" customWidth="1"/>
    <col min="8199" max="8199" width="9.88671875" style="150" customWidth="1"/>
    <col min="8200" max="8200" width="12" style="150" customWidth="1"/>
    <col min="8201" max="8431" width="10.88671875" style="150"/>
    <col min="8432" max="8432" width="0.33203125" style="150" customWidth="1"/>
    <col min="8433" max="8433" width="19" style="150" customWidth="1"/>
    <col min="8434" max="8434" width="7.109375" style="150" customWidth="1"/>
    <col min="8435" max="8435" width="41.33203125" style="150" customWidth="1"/>
    <col min="8436" max="8437" width="9" style="150" customWidth="1"/>
    <col min="8438" max="8438" width="10.5546875" style="150" customWidth="1"/>
    <col min="8439" max="8439" width="9.44140625" style="150" customWidth="1"/>
    <col min="8440" max="8440" width="9.88671875" style="150" customWidth="1"/>
    <col min="8441" max="8441" width="10.5546875" style="150" customWidth="1"/>
    <col min="8442" max="8443" width="9.44140625" style="150" customWidth="1"/>
    <col min="8444" max="8444" width="10.5546875" style="150" customWidth="1"/>
    <col min="8445" max="8446" width="9" style="150" customWidth="1"/>
    <col min="8447" max="8447" width="10.5546875" style="150" customWidth="1"/>
    <col min="8448" max="8449" width="9.44140625" style="150" customWidth="1"/>
    <col min="8450" max="8450" width="10.5546875" style="150" customWidth="1"/>
    <col min="8451" max="8451" width="9.44140625" style="150" customWidth="1"/>
    <col min="8452" max="8452" width="9.88671875" style="150" customWidth="1"/>
    <col min="8453" max="8453" width="10.5546875" style="150" customWidth="1"/>
    <col min="8454" max="8454" width="9" style="150" customWidth="1"/>
    <col min="8455" max="8455" width="9.88671875" style="150" customWidth="1"/>
    <col min="8456" max="8456" width="12" style="150" customWidth="1"/>
    <col min="8457" max="8687" width="10.88671875" style="150"/>
    <col min="8688" max="8688" width="0.33203125" style="150" customWidth="1"/>
    <col min="8689" max="8689" width="19" style="150" customWidth="1"/>
    <col min="8690" max="8690" width="7.109375" style="150" customWidth="1"/>
    <col min="8691" max="8691" width="41.33203125" style="150" customWidth="1"/>
    <col min="8692" max="8693" width="9" style="150" customWidth="1"/>
    <col min="8694" max="8694" width="10.5546875" style="150" customWidth="1"/>
    <col min="8695" max="8695" width="9.44140625" style="150" customWidth="1"/>
    <col min="8696" max="8696" width="9.88671875" style="150" customWidth="1"/>
    <col min="8697" max="8697" width="10.5546875" style="150" customWidth="1"/>
    <col min="8698" max="8699" width="9.44140625" style="150" customWidth="1"/>
    <col min="8700" max="8700" width="10.5546875" style="150" customWidth="1"/>
    <col min="8701" max="8702" width="9" style="150" customWidth="1"/>
    <col min="8703" max="8703" width="10.5546875" style="150" customWidth="1"/>
    <col min="8704" max="8705" width="9.44140625" style="150" customWidth="1"/>
    <col min="8706" max="8706" width="10.5546875" style="150" customWidth="1"/>
    <col min="8707" max="8707" width="9.44140625" style="150" customWidth="1"/>
    <col min="8708" max="8708" width="9.88671875" style="150" customWidth="1"/>
    <col min="8709" max="8709" width="10.5546875" style="150" customWidth="1"/>
    <col min="8710" max="8710" width="9" style="150" customWidth="1"/>
    <col min="8711" max="8711" width="9.88671875" style="150" customWidth="1"/>
    <col min="8712" max="8712" width="12" style="150" customWidth="1"/>
    <col min="8713" max="8943" width="10.88671875" style="150"/>
    <col min="8944" max="8944" width="0.33203125" style="150" customWidth="1"/>
    <col min="8945" max="8945" width="19" style="150" customWidth="1"/>
    <col min="8946" max="8946" width="7.109375" style="150" customWidth="1"/>
    <col min="8947" max="8947" width="41.33203125" style="150" customWidth="1"/>
    <col min="8948" max="8949" width="9" style="150" customWidth="1"/>
    <col min="8950" max="8950" width="10.5546875" style="150" customWidth="1"/>
    <col min="8951" max="8951" width="9.44140625" style="150" customWidth="1"/>
    <col min="8952" max="8952" width="9.88671875" style="150" customWidth="1"/>
    <col min="8953" max="8953" width="10.5546875" style="150" customWidth="1"/>
    <col min="8954" max="8955" width="9.44140625" style="150" customWidth="1"/>
    <col min="8956" max="8956" width="10.5546875" style="150" customWidth="1"/>
    <col min="8957" max="8958" width="9" style="150" customWidth="1"/>
    <col min="8959" max="8959" width="10.5546875" style="150" customWidth="1"/>
    <col min="8960" max="8961" width="9.44140625" style="150" customWidth="1"/>
    <col min="8962" max="8962" width="10.5546875" style="150" customWidth="1"/>
    <col min="8963" max="8963" width="9.44140625" style="150" customWidth="1"/>
    <col min="8964" max="8964" width="9.88671875" style="150" customWidth="1"/>
    <col min="8965" max="8965" width="10.5546875" style="150" customWidth="1"/>
    <col min="8966" max="8966" width="9" style="150" customWidth="1"/>
    <col min="8967" max="8967" width="9.88671875" style="150" customWidth="1"/>
    <col min="8968" max="8968" width="12" style="150" customWidth="1"/>
    <col min="8969" max="9199" width="10.88671875" style="150"/>
    <col min="9200" max="9200" width="0.33203125" style="150" customWidth="1"/>
    <col min="9201" max="9201" width="19" style="150" customWidth="1"/>
    <col min="9202" max="9202" width="7.109375" style="150" customWidth="1"/>
    <col min="9203" max="9203" width="41.33203125" style="150" customWidth="1"/>
    <col min="9204" max="9205" width="9" style="150" customWidth="1"/>
    <col min="9206" max="9206" width="10.5546875" style="150" customWidth="1"/>
    <col min="9207" max="9207" width="9.44140625" style="150" customWidth="1"/>
    <col min="9208" max="9208" width="9.88671875" style="150" customWidth="1"/>
    <col min="9209" max="9209" width="10.5546875" style="150" customWidth="1"/>
    <col min="9210" max="9211" width="9.44140625" style="150" customWidth="1"/>
    <col min="9212" max="9212" width="10.5546875" style="150" customWidth="1"/>
    <col min="9213" max="9214" width="9" style="150" customWidth="1"/>
    <col min="9215" max="9215" width="10.5546875" style="150" customWidth="1"/>
    <col min="9216" max="9217" width="9.44140625" style="150" customWidth="1"/>
    <col min="9218" max="9218" width="10.5546875" style="150" customWidth="1"/>
    <col min="9219" max="9219" width="9.44140625" style="150" customWidth="1"/>
    <col min="9220" max="9220" width="9.88671875" style="150" customWidth="1"/>
    <col min="9221" max="9221" width="10.5546875" style="150" customWidth="1"/>
    <col min="9222" max="9222" width="9" style="150" customWidth="1"/>
    <col min="9223" max="9223" width="9.88671875" style="150" customWidth="1"/>
    <col min="9224" max="9224" width="12" style="150" customWidth="1"/>
    <col min="9225" max="9455" width="10.88671875" style="150"/>
    <col min="9456" max="9456" width="0.33203125" style="150" customWidth="1"/>
    <col min="9457" max="9457" width="19" style="150" customWidth="1"/>
    <col min="9458" max="9458" width="7.109375" style="150" customWidth="1"/>
    <col min="9459" max="9459" width="41.33203125" style="150" customWidth="1"/>
    <col min="9460" max="9461" width="9" style="150" customWidth="1"/>
    <col min="9462" max="9462" width="10.5546875" style="150" customWidth="1"/>
    <col min="9463" max="9463" width="9.44140625" style="150" customWidth="1"/>
    <col min="9464" max="9464" width="9.88671875" style="150" customWidth="1"/>
    <col min="9465" max="9465" width="10.5546875" style="150" customWidth="1"/>
    <col min="9466" max="9467" width="9.44140625" style="150" customWidth="1"/>
    <col min="9468" max="9468" width="10.5546875" style="150" customWidth="1"/>
    <col min="9469" max="9470" width="9" style="150" customWidth="1"/>
    <col min="9471" max="9471" width="10.5546875" style="150" customWidth="1"/>
    <col min="9472" max="9473" width="9.44140625" style="150" customWidth="1"/>
    <col min="9474" max="9474" width="10.5546875" style="150" customWidth="1"/>
    <col min="9475" max="9475" width="9.44140625" style="150" customWidth="1"/>
    <col min="9476" max="9476" width="9.88671875" style="150" customWidth="1"/>
    <col min="9477" max="9477" width="10.5546875" style="150" customWidth="1"/>
    <col min="9478" max="9478" width="9" style="150" customWidth="1"/>
    <col min="9479" max="9479" width="9.88671875" style="150" customWidth="1"/>
    <col min="9480" max="9480" width="12" style="150" customWidth="1"/>
    <col min="9481" max="9711" width="10.88671875" style="150"/>
    <col min="9712" max="9712" width="0.33203125" style="150" customWidth="1"/>
    <col min="9713" max="9713" width="19" style="150" customWidth="1"/>
    <col min="9714" max="9714" width="7.109375" style="150" customWidth="1"/>
    <col min="9715" max="9715" width="41.33203125" style="150" customWidth="1"/>
    <col min="9716" max="9717" width="9" style="150" customWidth="1"/>
    <col min="9718" max="9718" width="10.5546875" style="150" customWidth="1"/>
    <col min="9719" max="9719" width="9.44140625" style="150" customWidth="1"/>
    <col min="9720" max="9720" width="9.88671875" style="150" customWidth="1"/>
    <col min="9721" max="9721" width="10.5546875" style="150" customWidth="1"/>
    <col min="9722" max="9723" width="9.44140625" style="150" customWidth="1"/>
    <col min="9724" max="9724" width="10.5546875" style="150" customWidth="1"/>
    <col min="9725" max="9726" width="9" style="150" customWidth="1"/>
    <col min="9727" max="9727" width="10.5546875" style="150" customWidth="1"/>
    <col min="9728" max="9729" width="9.44140625" style="150" customWidth="1"/>
    <col min="9730" max="9730" width="10.5546875" style="150" customWidth="1"/>
    <col min="9731" max="9731" width="9.44140625" style="150" customWidth="1"/>
    <col min="9732" max="9732" width="9.88671875" style="150" customWidth="1"/>
    <col min="9733" max="9733" width="10.5546875" style="150" customWidth="1"/>
    <col min="9734" max="9734" width="9" style="150" customWidth="1"/>
    <col min="9735" max="9735" width="9.88671875" style="150" customWidth="1"/>
    <col min="9736" max="9736" width="12" style="150" customWidth="1"/>
    <col min="9737" max="9967" width="10.88671875" style="150"/>
    <col min="9968" max="9968" width="0.33203125" style="150" customWidth="1"/>
    <col min="9969" max="9969" width="19" style="150" customWidth="1"/>
    <col min="9970" max="9970" width="7.109375" style="150" customWidth="1"/>
    <col min="9971" max="9971" width="41.33203125" style="150" customWidth="1"/>
    <col min="9972" max="9973" width="9" style="150" customWidth="1"/>
    <col min="9974" max="9974" width="10.5546875" style="150" customWidth="1"/>
    <col min="9975" max="9975" width="9.44140625" style="150" customWidth="1"/>
    <col min="9976" max="9976" width="9.88671875" style="150" customWidth="1"/>
    <col min="9977" max="9977" width="10.5546875" style="150" customWidth="1"/>
    <col min="9978" max="9979" width="9.44140625" style="150" customWidth="1"/>
    <col min="9980" max="9980" width="10.5546875" style="150" customWidth="1"/>
    <col min="9981" max="9982" width="9" style="150" customWidth="1"/>
    <col min="9983" max="9983" width="10.5546875" style="150" customWidth="1"/>
    <col min="9984" max="9985" width="9.44140625" style="150" customWidth="1"/>
    <col min="9986" max="9986" width="10.5546875" style="150" customWidth="1"/>
    <col min="9987" max="9987" width="9.44140625" style="150" customWidth="1"/>
    <col min="9988" max="9988" width="9.88671875" style="150" customWidth="1"/>
    <col min="9989" max="9989" width="10.5546875" style="150" customWidth="1"/>
    <col min="9990" max="9990" width="9" style="150" customWidth="1"/>
    <col min="9991" max="9991" width="9.88671875" style="150" customWidth="1"/>
    <col min="9992" max="9992" width="12" style="150" customWidth="1"/>
    <col min="9993" max="10223" width="10.88671875" style="150"/>
    <col min="10224" max="10224" width="0.33203125" style="150" customWidth="1"/>
    <col min="10225" max="10225" width="19" style="150" customWidth="1"/>
    <col min="10226" max="10226" width="7.109375" style="150" customWidth="1"/>
    <col min="10227" max="10227" width="41.33203125" style="150" customWidth="1"/>
    <col min="10228" max="10229" width="9" style="150" customWidth="1"/>
    <col min="10230" max="10230" width="10.5546875" style="150" customWidth="1"/>
    <col min="10231" max="10231" width="9.44140625" style="150" customWidth="1"/>
    <col min="10232" max="10232" width="9.88671875" style="150" customWidth="1"/>
    <col min="10233" max="10233" width="10.5546875" style="150" customWidth="1"/>
    <col min="10234" max="10235" width="9.44140625" style="150" customWidth="1"/>
    <col min="10236" max="10236" width="10.5546875" style="150" customWidth="1"/>
    <col min="10237" max="10238" width="9" style="150" customWidth="1"/>
    <col min="10239" max="10239" width="10.5546875" style="150" customWidth="1"/>
    <col min="10240" max="10241" width="9.44140625" style="150" customWidth="1"/>
    <col min="10242" max="10242" width="10.5546875" style="150" customWidth="1"/>
    <col min="10243" max="10243" width="9.44140625" style="150" customWidth="1"/>
    <col min="10244" max="10244" width="9.88671875" style="150" customWidth="1"/>
    <col min="10245" max="10245" width="10.5546875" style="150" customWidth="1"/>
    <col min="10246" max="10246" width="9" style="150" customWidth="1"/>
    <col min="10247" max="10247" width="9.88671875" style="150" customWidth="1"/>
    <col min="10248" max="10248" width="12" style="150" customWidth="1"/>
    <col min="10249" max="10479" width="10.88671875" style="150"/>
    <col min="10480" max="10480" width="0.33203125" style="150" customWidth="1"/>
    <col min="10481" max="10481" width="19" style="150" customWidth="1"/>
    <col min="10482" max="10482" width="7.109375" style="150" customWidth="1"/>
    <col min="10483" max="10483" width="41.33203125" style="150" customWidth="1"/>
    <col min="10484" max="10485" width="9" style="150" customWidth="1"/>
    <col min="10486" max="10486" width="10.5546875" style="150" customWidth="1"/>
    <col min="10487" max="10487" width="9.44140625" style="150" customWidth="1"/>
    <col min="10488" max="10488" width="9.88671875" style="150" customWidth="1"/>
    <col min="10489" max="10489" width="10.5546875" style="150" customWidth="1"/>
    <col min="10490" max="10491" width="9.44140625" style="150" customWidth="1"/>
    <col min="10492" max="10492" width="10.5546875" style="150" customWidth="1"/>
    <col min="10493" max="10494" width="9" style="150" customWidth="1"/>
    <col min="10495" max="10495" width="10.5546875" style="150" customWidth="1"/>
    <col min="10496" max="10497" width="9.44140625" style="150" customWidth="1"/>
    <col min="10498" max="10498" width="10.5546875" style="150" customWidth="1"/>
    <col min="10499" max="10499" width="9.44140625" style="150" customWidth="1"/>
    <col min="10500" max="10500" width="9.88671875" style="150" customWidth="1"/>
    <col min="10501" max="10501" width="10.5546875" style="150" customWidth="1"/>
    <col min="10502" max="10502" width="9" style="150" customWidth="1"/>
    <col min="10503" max="10503" width="9.88671875" style="150" customWidth="1"/>
    <col min="10504" max="10504" width="12" style="150" customWidth="1"/>
    <col min="10505" max="10735" width="10.88671875" style="150"/>
    <col min="10736" max="10736" width="0.33203125" style="150" customWidth="1"/>
    <col min="10737" max="10737" width="19" style="150" customWidth="1"/>
    <col min="10738" max="10738" width="7.109375" style="150" customWidth="1"/>
    <col min="10739" max="10739" width="41.33203125" style="150" customWidth="1"/>
    <col min="10740" max="10741" width="9" style="150" customWidth="1"/>
    <col min="10742" max="10742" width="10.5546875" style="150" customWidth="1"/>
    <col min="10743" max="10743" width="9.44140625" style="150" customWidth="1"/>
    <col min="10744" max="10744" width="9.88671875" style="150" customWidth="1"/>
    <col min="10745" max="10745" width="10.5546875" style="150" customWidth="1"/>
    <col min="10746" max="10747" width="9.44140625" style="150" customWidth="1"/>
    <col min="10748" max="10748" width="10.5546875" style="150" customWidth="1"/>
    <col min="10749" max="10750" width="9" style="150" customWidth="1"/>
    <col min="10751" max="10751" width="10.5546875" style="150" customWidth="1"/>
    <col min="10752" max="10753" width="9.44140625" style="150" customWidth="1"/>
    <col min="10754" max="10754" width="10.5546875" style="150" customWidth="1"/>
    <col min="10755" max="10755" width="9.44140625" style="150" customWidth="1"/>
    <col min="10756" max="10756" width="9.88671875" style="150" customWidth="1"/>
    <col min="10757" max="10757" width="10.5546875" style="150" customWidth="1"/>
    <col min="10758" max="10758" width="9" style="150" customWidth="1"/>
    <col min="10759" max="10759" width="9.88671875" style="150" customWidth="1"/>
    <col min="10760" max="10760" width="12" style="150" customWidth="1"/>
    <col min="10761" max="10991" width="10.88671875" style="150"/>
    <col min="10992" max="10992" width="0.33203125" style="150" customWidth="1"/>
    <col min="10993" max="10993" width="19" style="150" customWidth="1"/>
    <col min="10994" max="10994" width="7.109375" style="150" customWidth="1"/>
    <col min="10995" max="10995" width="41.33203125" style="150" customWidth="1"/>
    <col min="10996" max="10997" width="9" style="150" customWidth="1"/>
    <col min="10998" max="10998" width="10.5546875" style="150" customWidth="1"/>
    <col min="10999" max="10999" width="9.44140625" style="150" customWidth="1"/>
    <col min="11000" max="11000" width="9.88671875" style="150" customWidth="1"/>
    <col min="11001" max="11001" width="10.5546875" style="150" customWidth="1"/>
    <col min="11002" max="11003" width="9.44140625" style="150" customWidth="1"/>
    <col min="11004" max="11004" width="10.5546875" style="150" customWidth="1"/>
    <col min="11005" max="11006" width="9" style="150" customWidth="1"/>
    <col min="11007" max="11007" width="10.5546875" style="150" customWidth="1"/>
    <col min="11008" max="11009" width="9.44140625" style="150" customWidth="1"/>
    <col min="11010" max="11010" width="10.5546875" style="150" customWidth="1"/>
    <col min="11011" max="11011" width="9.44140625" style="150" customWidth="1"/>
    <col min="11012" max="11012" width="9.88671875" style="150" customWidth="1"/>
    <col min="11013" max="11013" width="10.5546875" style="150" customWidth="1"/>
    <col min="11014" max="11014" width="9" style="150" customWidth="1"/>
    <col min="11015" max="11015" width="9.88671875" style="150" customWidth="1"/>
    <col min="11016" max="11016" width="12" style="150" customWidth="1"/>
    <col min="11017" max="11247" width="10.88671875" style="150"/>
    <col min="11248" max="11248" width="0.33203125" style="150" customWidth="1"/>
    <col min="11249" max="11249" width="19" style="150" customWidth="1"/>
    <col min="11250" max="11250" width="7.109375" style="150" customWidth="1"/>
    <col min="11251" max="11251" width="41.33203125" style="150" customWidth="1"/>
    <col min="11252" max="11253" width="9" style="150" customWidth="1"/>
    <col min="11254" max="11254" width="10.5546875" style="150" customWidth="1"/>
    <col min="11255" max="11255" width="9.44140625" style="150" customWidth="1"/>
    <col min="11256" max="11256" width="9.88671875" style="150" customWidth="1"/>
    <col min="11257" max="11257" width="10.5546875" style="150" customWidth="1"/>
    <col min="11258" max="11259" width="9.44140625" style="150" customWidth="1"/>
    <col min="11260" max="11260" width="10.5546875" style="150" customWidth="1"/>
    <col min="11261" max="11262" width="9" style="150" customWidth="1"/>
    <col min="11263" max="11263" width="10.5546875" style="150" customWidth="1"/>
    <col min="11264" max="11265" width="9.44140625" style="150" customWidth="1"/>
    <col min="11266" max="11266" width="10.5546875" style="150" customWidth="1"/>
    <col min="11267" max="11267" width="9.44140625" style="150" customWidth="1"/>
    <col min="11268" max="11268" width="9.88671875" style="150" customWidth="1"/>
    <col min="11269" max="11269" width="10.5546875" style="150" customWidth="1"/>
    <col min="11270" max="11270" width="9" style="150" customWidth="1"/>
    <col min="11271" max="11271" width="9.88671875" style="150" customWidth="1"/>
    <col min="11272" max="11272" width="12" style="150" customWidth="1"/>
    <col min="11273" max="11503" width="10.88671875" style="150"/>
    <col min="11504" max="11504" width="0.33203125" style="150" customWidth="1"/>
    <col min="11505" max="11505" width="19" style="150" customWidth="1"/>
    <col min="11506" max="11506" width="7.109375" style="150" customWidth="1"/>
    <col min="11507" max="11507" width="41.33203125" style="150" customWidth="1"/>
    <col min="11508" max="11509" width="9" style="150" customWidth="1"/>
    <col min="11510" max="11510" width="10.5546875" style="150" customWidth="1"/>
    <col min="11511" max="11511" width="9.44140625" style="150" customWidth="1"/>
    <col min="11512" max="11512" width="9.88671875" style="150" customWidth="1"/>
    <col min="11513" max="11513" width="10.5546875" style="150" customWidth="1"/>
    <col min="11514" max="11515" width="9.44140625" style="150" customWidth="1"/>
    <col min="11516" max="11516" width="10.5546875" style="150" customWidth="1"/>
    <col min="11517" max="11518" width="9" style="150" customWidth="1"/>
    <col min="11519" max="11519" width="10.5546875" style="150" customWidth="1"/>
    <col min="11520" max="11521" width="9.44140625" style="150" customWidth="1"/>
    <col min="11522" max="11522" width="10.5546875" style="150" customWidth="1"/>
    <col min="11523" max="11523" width="9.44140625" style="150" customWidth="1"/>
    <col min="11524" max="11524" width="9.88671875" style="150" customWidth="1"/>
    <col min="11525" max="11525" width="10.5546875" style="150" customWidth="1"/>
    <col min="11526" max="11526" width="9" style="150" customWidth="1"/>
    <col min="11527" max="11527" width="9.88671875" style="150" customWidth="1"/>
    <col min="11528" max="11528" width="12" style="150" customWidth="1"/>
    <col min="11529" max="11759" width="10.88671875" style="150"/>
    <col min="11760" max="11760" width="0.33203125" style="150" customWidth="1"/>
    <col min="11761" max="11761" width="19" style="150" customWidth="1"/>
    <col min="11762" max="11762" width="7.109375" style="150" customWidth="1"/>
    <col min="11763" max="11763" width="41.33203125" style="150" customWidth="1"/>
    <col min="11764" max="11765" width="9" style="150" customWidth="1"/>
    <col min="11766" max="11766" width="10.5546875" style="150" customWidth="1"/>
    <col min="11767" max="11767" width="9.44140625" style="150" customWidth="1"/>
    <col min="11768" max="11768" width="9.88671875" style="150" customWidth="1"/>
    <col min="11769" max="11769" width="10.5546875" style="150" customWidth="1"/>
    <col min="11770" max="11771" width="9.44140625" style="150" customWidth="1"/>
    <col min="11772" max="11772" width="10.5546875" style="150" customWidth="1"/>
    <col min="11773" max="11774" width="9" style="150" customWidth="1"/>
    <col min="11775" max="11775" width="10.5546875" style="150" customWidth="1"/>
    <col min="11776" max="11777" width="9.44140625" style="150" customWidth="1"/>
    <col min="11778" max="11778" width="10.5546875" style="150" customWidth="1"/>
    <col min="11779" max="11779" width="9.44140625" style="150" customWidth="1"/>
    <col min="11780" max="11780" width="9.88671875" style="150" customWidth="1"/>
    <col min="11781" max="11781" width="10.5546875" style="150" customWidth="1"/>
    <col min="11782" max="11782" width="9" style="150" customWidth="1"/>
    <col min="11783" max="11783" width="9.88671875" style="150" customWidth="1"/>
    <col min="11784" max="11784" width="12" style="150" customWidth="1"/>
    <col min="11785" max="12015" width="10.88671875" style="150"/>
    <col min="12016" max="12016" width="0.33203125" style="150" customWidth="1"/>
    <col min="12017" max="12017" width="19" style="150" customWidth="1"/>
    <col min="12018" max="12018" width="7.109375" style="150" customWidth="1"/>
    <col min="12019" max="12019" width="41.33203125" style="150" customWidth="1"/>
    <col min="12020" max="12021" width="9" style="150" customWidth="1"/>
    <col min="12022" max="12022" width="10.5546875" style="150" customWidth="1"/>
    <col min="12023" max="12023" width="9.44140625" style="150" customWidth="1"/>
    <col min="12024" max="12024" width="9.88671875" style="150" customWidth="1"/>
    <col min="12025" max="12025" width="10.5546875" style="150" customWidth="1"/>
    <col min="12026" max="12027" width="9.44140625" style="150" customWidth="1"/>
    <col min="12028" max="12028" width="10.5546875" style="150" customWidth="1"/>
    <col min="12029" max="12030" width="9" style="150" customWidth="1"/>
    <col min="12031" max="12031" width="10.5546875" style="150" customWidth="1"/>
    <col min="12032" max="12033" width="9.44140625" style="150" customWidth="1"/>
    <col min="12034" max="12034" width="10.5546875" style="150" customWidth="1"/>
    <col min="12035" max="12035" width="9.44140625" style="150" customWidth="1"/>
    <col min="12036" max="12036" width="9.88671875" style="150" customWidth="1"/>
    <col min="12037" max="12037" width="10.5546875" style="150" customWidth="1"/>
    <col min="12038" max="12038" width="9" style="150" customWidth="1"/>
    <col min="12039" max="12039" width="9.88671875" style="150" customWidth="1"/>
    <col min="12040" max="12040" width="12" style="150" customWidth="1"/>
    <col min="12041" max="12271" width="10.88671875" style="150"/>
    <col min="12272" max="12272" width="0.33203125" style="150" customWidth="1"/>
    <col min="12273" max="12273" width="19" style="150" customWidth="1"/>
    <col min="12274" max="12274" width="7.109375" style="150" customWidth="1"/>
    <col min="12275" max="12275" width="41.33203125" style="150" customWidth="1"/>
    <col min="12276" max="12277" width="9" style="150" customWidth="1"/>
    <col min="12278" max="12278" width="10.5546875" style="150" customWidth="1"/>
    <col min="12279" max="12279" width="9.44140625" style="150" customWidth="1"/>
    <col min="12280" max="12280" width="9.88671875" style="150" customWidth="1"/>
    <col min="12281" max="12281" width="10.5546875" style="150" customWidth="1"/>
    <col min="12282" max="12283" width="9.44140625" style="150" customWidth="1"/>
    <col min="12284" max="12284" width="10.5546875" style="150" customWidth="1"/>
    <col min="12285" max="12286" width="9" style="150" customWidth="1"/>
    <col min="12287" max="12287" width="10.5546875" style="150" customWidth="1"/>
    <col min="12288" max="12289" width="9.44140625" style="150" customWidth="1"/>
    <col min="12290" max="12290" width="10.5546875" style="150" customWidth="1"/>
    <col min="12291" max="12291" width="9.44140625" style="150" customWidth="1"/>
    <col min="12292" max="12292" width="9.88671875" style="150" customWidth="1"/>
    <col min="12293" max="12293" width="10.5546875" style="150" customWidth="1"/>
    <col min="12294" max="12294" width="9" style="150" customWidth="1"/>
    <col min="12295" max="12295" width="9.88671875" style="150" customWidth="1"/>
    <col min="12296" max="12296" width="12" style="150" customWidth="1"/>
    <col min="12297" max="12527" width="10.88671875" style="150"/>
    <col min="12528" max="12528" width="0.33203125" style="150" customWidth="1"/>
    <col min="12529" max="12529" width="19" style="150" customWidth="1"/>
    <col min="12530" max="12530" width="7.109375" style="150" customWidth="1"/>
    <col min="12531" max="12531" width="41.33203125" style="150" customWidth="1"/>
    <col min="12532" max="12533" width="9" style="150" customWidth="1"/>
    <col min="12534" max="12534" width="10.5546875" style="150" customWidth="1"/>
    <col min="12535" max="12535" width="9.44140625" style="150" customWidth="1"/>
    <col min="12536" max="12536" width="9.88671875" style="150" customWidth="1"/>
    <col min="12537" max="12537" width="10.5546875" style="150" customWidth="1"/>
    <col min="12538" max="12539" width="9.44140625" style="150" customWidth="1"/>
    <col min="12540" max="12540" width="10.5546875" style="150" customWidth="1"/>
    <col min="12541" max="12542" width="9" style="150" customWidth="1"/>
    <col min="12543" max="12543" width="10.5546875" style="150" customWidth="1"/>
    <col min="12544" max="12545" width="9.44140625" style="150" customWidth="1"/>
    <col min="12546" max="12546" width="10.5546875" style="150" customWidth="1"/>
    <col min="12547" max="12547" width="9.44140625" style="150" customWidth="1"/>
    <col min="12548" max="12548" width="9.88671875" style="150" customWidth="1"/>
    <col min="12549" max="12549" width="10.5546875" style="150" customWidth="1"/>
    <col min="12550" max="12550" width="9" style="150" customWidth="1"/>
    <col min="12551" max="12551" width="9.88671875" style="150" customWidth="1"/>
    <col min="12552" max="12552" width="12" style="150" customWidth="1"/>
    <col min="12553" max="12783" width="10.88671875" style="150"/>
    <col min="12784" max="12784" width="0.33203125" style="150" customWidth="1"/>
    <col min="12785" max="12785" width="19" style="150" customWidth="1"/>
    <col min="12786" max="12786" width="7.109375" style="150" customWidth="1"/>
    <col min="12787" max="12787" width="41.33203125" style="150" customWidth="1"/>
    <col min="12788" max="12789" width="9" style="150" customWidth="1"/>
    <col min="12790" max="12790" width="10.5546875" style="150" customWidth="1"/>
    <col min="12791" max="12791" width="9.44140625" style="150" customWidth="1"/>
    <col min="12792" max="12792" width="9.88671875" style="150" customWidth="1"/>
    <col min="12793" max="12793" width="10.5546875" style="150" customWidth="1"/>
    <col min="12794" max="12795" width="9.44140625" style="150" customWidth="1"/>
    <col min="12796" max="12796" width="10.5546875" style="150" customWidth="1"/>
    <col min="12797" max="12798" width="9" style="150" customWidth="1"/>
    <col min="12799" max="12799" width="10.5546875" style="150" customWidth="1"/>
    <col min="12800" max="12801" width="9.44140625" style="150" customWidth="1"/>
    <col min="12802" max="12802" width="10.5546875" style="150" customWidth="1"/>
    <col min="12803" max="12803" width="9.44140625" style="150" customWidth="1"/>
    <col min="12804" max="12804" width="9.88671875" style="150" customWidth="1"/>
    <col min="12805" max="12805" width="10.5546875" style="150" customWidth="1"/>
    <col min="12806" max="12806" width="9" style="150" customWidth="1"/>
    <col min="12807" max="12807" width="9.88671875" style="150" customWidth="1"/>
    <col min="12808" max="12808" width="12" style="150" customWidth="1"/>
    <col min="12809" max="13039" width="10.88671875" style="150"/>
    <col min="13040" max="13040" width="0.33203125" style="150" customWidth="1"/>
    <col min="13041" max="13041" width="19" style="150" customWidth="1"/>
    <col min="13042" max="13042" width="7.109375" style="150" customWidth="1"/>
    <col min="13043" max="13043" width="41.33203125" style="150" customWidth="1"/>
    <col min="13044" max="13045" width="9" style="150" customWidth="1"/>
    <col min="13046" max="13046" width="10.5546875" style="150" customWidth="1"/>
    <col min="13047" max="13047" width="9.44140625" style="150" customWidth="1"/>
    <col min="13048" max="13048" width="9.88671875" style="150" customWidth="1"/>
    <col min="13049" max="13049" width="10.5546875" style="150" customWidth="1"/>
    <col min="13050" max="13051" width="9.44140625" style="150" customWidth="1"/>
    <col min="13052" max="13052" width="10.5546875" style="150" customWidth="1"/>
    <col min="13053" max="13054" width="9" style="150" customWidth="1"/>
    <col min="13055" max="13055" width="10.5546875" style="150" customWidth="1"/>
    <col min="13056" max="13057" width="9.44140625" style="150" customWidth="1"/>
    <col min="13058" max="13058" width="10.5546875" style="150" customWidth="1"/>
    <col min="13059" max="13059" width="9.44140625" style="150" customWidth="1"/>
    <col min="13060" max="13060" width="9.88671875" style="150" customWidth="1"/>
    <col min="13061" max="13061" width="10.5546875" style="150" customWidth="1"/>
    <col min="13062" max="13062" width="9" style="150" customWidth="1"/>
    <col min="13063" max="13063" width="9.88671875" style="150" customWidth="1"/>
    <col min="13064" max="13064" width="12" style="150" customWidth="1"/>
    <col min="13065" max="13295" width="10.88671875" style="150"/>
    <col min="13296" max="13296" width="0.33203125" style="150" customWidth="1"/>
    <col min="13297" max="13297" width="19" style="150" customWidth="1"/>
    <col min="13298" max="13298" width="7.109375" style="150" customWidth="1"/>
    <col min="13299" max="13299" width="41.33203125" style="150" customWidth="1"/>
    <col min="13300" max="13301" width="9" style="150" customWidth="1"/>
    <col min="13302" max="13302" width="10.5546875" style="150" customWidth="1"/>
    <col min="13303" max="13303" width="9.44140625" style="150" customWidth="1"/>
    <col min="13304" max="13304" width="9.88671875" style="150" customWidth="1"/>
    <col min="13305" max="13305" width="10.5546875" style="150" customWidth="1"/>
    <col min="13306" max="13307" width="9.44140625" style="150" customWidth="1"/>
    <col min="13308" max="13308" width="10.5546875" style="150" customWidth="1"/>
    <col min="13309" max="13310" width="9" style="150" customWidth="1"/>
    <col min="13311" max="13311" width="10.5546875" style="150" customWidth="1"/>
    <col min="13312" max="13313" width="9.44140625" style="150" customWidth="1"/>
    <col min="13314" max="13314" width="10.5546875" style="150" customWidth="1"/>
    <col min="13315" max="13315" width="9.44140625" style="150" customWidth="1"/>
    <col min="13316" max="13316" width="9.88671875" style="150" customWidth="1"/>
    <col min="13317" max="13317" width="10.5546875" style="150" customWidth="1"/>
    <col min="13318" max="13318" width="9" style="150" customWidth="1"/>
    <col min="13319" max="13319" width="9.88671875" style="150" customWidth="1"/>
    <col min="13320" max="13320" width="12" style="150" customWidth="1"/>
    <col min="13321" max="13551" width="10.88671875" style="150"/>
    <col min="13552" max="13552" width="0.33203125" style="150" customWidth="1"/>
    <col min="13553" max="13553" width="19" style="150" customWidth="1"/>
    <col min="13554" max="13554" width="7.109375" style="150" customWidth="1"/>
    <col min="13555" max="13555" width="41.33203125" style="150" customWidth="1"/>
    <col min="13556" max="13557" width="9" style="150" customWidth="1"/>
    <col min="13558" max="13558" width="10.5546875" style="150" customWidth="1"/>
    <col min="13559" max="13559" width="9.44140625" style="150" customWidth="1"/>
    <col min="13560" max="13560" width="9.88671875" style="150" customWidth="1"/>
    <col min="13561" max="13561" width="10.5546875" style="150" customWidth="1"/>
    <col min="13562" max="13563" width="9.44140625" style="150" customWidth="1"/>
    <col min="13564" max="13564" width="10.5546875" style="150" customWidth="1"/>
    <col min="13565" max="13566" width="9" style="150" customWidth="1"/>
    <col min="13567" max="13567" width="10.5546875" style="150" customWidth="1"/>
    <col min="13568" max="13569" width="9.44140625" style="150" customWidth="1"/>
    <col min="13570" max="13570" width="10.5546875" style="150" customWidth="1"/>
    <col min="13571" max="13571" width="9.44140625" style="150" customWidth="1"/>
    <col min="13572" max="13572" width="9.88671875" style="150" customWidth="1"/>
    <col min="13573" max="13573" width="10.5546875" style="150" customWidth="1"/>
    <col min="13574" max="13574" width="9" style="150" customWidth="1"/>
    <col min="13575" max="13575" width="9.88671875" style="150" customWidth="1"/>
    <col min="13576" max="13576" width="12" style="150" customWidth="1"/>
    <col min="13577" max="13807" width="10.88671875" style="150"/>
    <col min="13808" max="13808" width="0.33203125" style="150" customWidth="1"/>
    <col min="13809" max="13809" width="19" style="150" customWidth="1"/>
    <col min="13810" max="13810" width="7.109375" style="150" customWidth="1"/>
    <col min="13811" max="13811" width="41.33203125" style="150" customWidth="1"/>
    <col min="13812" max="13813" width="9" style="150" customWidth="1"/>
    <col min="13814" max="13814" width="10.5546875" style="150" customWidth="1"/>
    <col min="13815" max="13815" width="9.44140625" style="150" customWidth="1"/>
    <col min="13816" max="13816" width="9.88671875" style="150" customWidth="1"/>
    <col min="13817" max="13817" width="10.5546875" style="150" customWidth="1"/>
    <col min="13818" max="13819" width="9.44140625" style="150" customWidth="1"/>
    <col min="13820" max="13820" width="10.5546875" style="150" customWidth="1"/>
    <col min="13821" max="13822" width="9" style="150" customWidth="1"/>
    <col min="13823" max="13823" width="10.5546875" style="150" customWidth="1"/>
    <col min="13824" max="13825" width="9.44140625" style="150" customWidth="1"/>
    <col min="13826" max="13826" width="10.5546875" style="150" customWidth="1"/>
    <col min="13827" max="13827" width="9.44140625" style="150" customWidth="1"/>
    <col min="13828" max="13828" width="9.88671875" style="150" customWidth="1"/>
    <col min="13829" max="13829" width="10.5546875" style="150" customWidth="1"/>
    <col min="13830" max="13830" width="9" style="150" customWidth="1"/>
    <col min="13831" max="13831" width="9.88671875" style="150" customWidth="1"/>
    <col min="13832" max="13832" width="12" style="150" customWidth="1"/>
    <col min="13833" max="14063" width="10.88671875" style="150"/>
    <col min="14064" max="14064" width="0.33203125" style="150" customWidth="1"/>
    <col min="14065" max="14065" width="19" style="150" customWidth="1"/>
    <col min="14066" max="14066" width="7.109375" style="150" customWidth="1"/>
    <col min="14067" max="14067" width="41.33203125" style="150" customWidth="1"/>
    <col min="14068" max="14069" width="9" style="150" customWidth="1"/>
    <col min="14070" max="14070" width="10.5546875" style="150" customWidth="1"/>
    <col min="14071" max="14071" width="9.44140625" style="150" customWidth="1"/>
    <col min="14072" max="14072" width="9.88671875" style="150" customWidth="1"/>
    <col min="14073" max="14073" width="10.5546875" style="150" customWidth="1"/>
    <col min="14074" max="14075" width="9.44140625" style="150" customWidth="1"/>
    <col min="14076" max="14076" width="10.5546875" style="150" customWidth="1"/>
    <col min="14077" max="14078" width="9" style="150" customWidth="1"/>
    <col min="14079" max="14079" width="10.5546875" style="150" customWidth="1"/>
    <col min="14080" max="14081" width="9.44140625" style="150" customWidth="1"/>
    <col min="14082" max="14082" width="10.5546875" style="150" customWidth="1"/>
    <col min="14083" max="14083" width="9.44140625" style="150" customWidth="1"/>
    <col min="14084" max="14084" width="9.88671875" style="150" customWidth="1"/>
    <col min="14085" max="14085" width="10.5546875" style="150" customWidth="1"/>
    <col min="14086" max="14086" width="9" style="150" customWidth="1"/>
    <col min="14087" max="14087" width="9.88671875" style="150" customWidth="1"/>
    <col min="14088" max="14088" width="12" style="150" customWidth="1"/>
    <col min="14089" max="14319" width="10.88671875" style="150"/>
    <col min="14320" max="14320" width="0.33203125" style="150" customWidth="1"/>
    <col min="14321" max="14321" width="19" style="150" customWidth="1"/>
    <col min="14322" max="14322" width="7.109375" style="150" customWidth="1"/>
    <col min="14323" max="14323" width="41.33203125" style="150" customWidth="1"/>
    <col min="14324" max="14325" width="9" style="150" customWidth="1"/>
    <col min="14326" max="14326" width="10.5546875" style="150" customWidth="1"/>
    <col min="14327" max="14327" width="9.44140625" style="150" customWidth="1"/>
    <col min="14328" max="14328" width="9.88671875" style="150" customWidth="1"/>
    <col min="14329" max="14329" width="10.5546875" style="150" customWidth="1"/>
    <col min="14330" max="14331" width="9.44140625" style="150" customWidth="1"/>
    <col min="14332" max="14332" width="10.5546875" style="150" customWidth="1"/>
    <col min="14333" max="14334" width="9" style="150" customWidth="1"/>
    <col min="14335" max="14335" width="10.5546875" style="150" customWidth="1"/>
    <col min="14336" max="14337" width="9.44140625" style="150" customWidth="1"/>
    <col min="14338" max="14338" width="10.5546875" style="150" customWidth="1"/>
    <col min="14339" max="14339" width="9.44140625" style="150" customWidth="1"/>
    <col min="14340" max="14340" width="9.88671875" style="150" customWidth="1"/>
    <col min="14341" max="14341" width="10.5546875" style="150" customWidth="1"/>
    <col min="14342" max="14342" width="9" style="150" customWidth="1"/>
    <col min="14343" max="14343" width="9.88671875" style="150" customWidth="1"/>
    <col min="14344" max="14344" width="12" style="150" customWidth="1"/>
    <col min="14345" max="14575" width="10.88671875" style="150"/>
    <col min="14576" max="14576" width="0.33203125" style="150" customWidth="1"/>
    <col min="14577" max="14577" width="19" style="150" customWidth="1"/>
    <col min="14578" max="14578" width="7.109375" style="150" customWidth="1"/>
    <col min="14579" max="14579" width="41.33203125" style="150" customWidth="1"/>
    <col min="14580" max="14581" width="9" style="150" customWidth="1"/>
    <col min="14582" max="14582" width="10.5546875" style="150" customWidth="1"/>
    <col min="14583" max="14583" width="9.44140625" style="150" customWidth="1"/>
    <col min="14584" max="14584" width="9.88671875" style="150" customWidth="1"/>
    <col min="14585" max="14585" width="10.5546875" style="150" customWidth="1"/>
    <col min="14586" max="14587" width="9.44140625" style="150" customWidth="1"/>
    <col min="14588" max="14588" width="10.5546875" style="150" customWidth="1"/>
    <col min="14589" max="14590" width="9" style="150" customWidth="1"/>
    <col min="14591" max="14591" width="10.5546875" style="150" customWidth="1"/>
    <col min="14592" max="14593" width="9.44140625" style="150" customWidth="1"/>
    <col min="14594" max="14594" width="10.5546875" style="150" customWidth="1"/>
    <col min="14595" max="14595" width="9.44140625" style="150" customWidth="1"/>
    <col min="14596" max="14596" width="9.88671875" style="150" customWidth="1"/>
    <col min="14597" max="14597" width="10.5546875" style="150" customWidth="1"/>
    <col min="14598" max="14598" width="9" style="150" customWidth="1"/>
    <col min="14599" max="14599" width="9.88671875" style="150" customWidth="1"/>
    <col min="14600" max="14600" width="12" style="150" customWidth="1"/>
    <col min="14601" max="14831" width="10.88671875" style="150"/>
    <col min="14832" max="14832" width="0.33203125" style="150" customWidth="1"/>
    <col min="14833" max="14833" width="19" style="150" customWidth="1"/>
    <col min="14834" max="14834" width="7.109375" style="150" customWidth="1"/>
    <col min="14835" max="14835" width="41.33203125" style="150" customWidth="1"/>
    <col min="14836" max="14837" width="9" style="150" customWidth="1"/>
    <col min="14838" max="14838" width="10.5546875" style="150" customWidth="1"/>
    <col min="14839" max="14839" width="9.44140625" style="150" customWidth="1"/>
    <col min="14840" max="14840" width="9.88671875" style="150" customWidth="1"/>
    <col min="14841" max="14841" width="10.5546875" style="150" customWidth="1"/>
    <col min="14842" max="14843" width="9.44140625" style="150" customWidth="1"/>
    <col min="14844" max="14844" width="10.5546875" style="150" customWidth="1"/>
    <col min="14845" max="14846" width="9" style="150" customWidth="1"/>
    <col min="14847" max="14847" width="10.5546875" style="150" customWidth="1"/>
    <col min="14848" max="14849" width="9.44140625" style="150" customWidth="1"/>
    <col min="14850" max="14850" width="10.5546875" style="150" customWidth="1"/>
    <col min="14851" max="14851" width="9.44140625" style="150" customWidth="1"/>
    <col min="14852" max="14852" width="9.88671875" style="150" customWidth="1"/>
    <col min="14853" max="14853" width="10.5546875" style="150" customWidth="1"/>
    <col min="14854" max="14854" width="9" style="150" customWidth="1"/>
    <col min="14855" max="14855" width="9.88671875" style="150" customWidth="1"/>
    <col min="14856" max="14856" width="12" style="150" customWidth="1"/>
    <col min="14857" max="15087" width="10.88671875" style="150"/>
    <col min="15088" max="15088" width="0.33203125" style="150" customWidth="1"/>
    <col min="15089" max="15089" width="19" style="150" customWidth="1"/>
    <col min="15090" max="15090" width="7.109375" style="150" customWidth="1"/>
    <col min="15091" max="15091" width="41.33203125" style="150" customWidth="1"/>
    <col min="15092" max="15093" width="9" style="150" customWidth="1"/>
    <col min="15094" max="15094" width="10.5546875" style="150" customWidth="1"/>
    <col min="15095" max="15095" width="9.44140625" style="150" customWidth="1"/>
    <col min="15096" max="15096" width="9.88671875" style="150" customWidth="1"/>
    <col min="15097" max="15097" width="10.5546875" style="150" customWidth="1"/>
    <col min="15098" max="15099" width="9.44140625" style="150" customWidth="1"/>
    <col min="15100" max="15100" width="10.5546875" style="150" customWidth="1"/>
    <col min="15101" max="15102" width="9" style="150" customWidth="1"/>
    <col min="15103" max="15103" width="10.5546875" style="150" customWidth="1"/>
    <col min="15104" max="15105" width="9.44140625" style="150" customWidth="1"/>
    <col min="15106" max="15106" width="10.5546875" style="150" customWidth="1"/>
    <col min="15107" max="15107" width="9.44140625" style="150" customWidth="1"/>
    <col min="15108" max="15108" width="9.88671875" style="150" customWidth="1"/>
    <col min="15109" max="15109" width="10.5546875" style="150" customWidth="1"/>
    <col min="15110" max="15110" width="9" style="150" customWidth="1"/>
    <col min="15111" max="15111" width="9.88671875" style="150" customWidth="1"/>
    <col min="15112" max="15112" width="12" style="150" customWidth="1"/>
    <col min="15113" max="15343" width="10.88671875" style="150"/>
    <col min="15344" max="15344" width="0.33203125" style="150" customWidth="1"/>
    <col min="15345" max="15345" width="19" style="150" customWidth="1"/>
    <col min="15346" max="15346" width="7.109375" style="150" customWidth="1"/>
    <col min="15347" max="15347" width="41.33203125" style="150" customWidth="1"/>
    <col min="15348" max="15349" width="9" style="150" customWidth="1"/>
    <col min="15350" max="15350" width="10.5546875" style="150" customWidth="1"/>
    <col min="15351" max="15351" width="9.44140625" style="150" customWidth="1"/>
    <col min="15352" max="15352" width="9.88671875" style="150" customWidth="1"/>
    <col min="15353" max="15353" width="10.5546875" style="150" customWidth="1"/>
    <col min="15354" max="15355" width="9.44140625" style="150" customWidth="1"/>
    <col min="15356" max="15356" width="10.5546875" style="150" customWidth="1"/>
    <col min="15357" max="15358" width="9" style="150" customWidth="1"/>
    <col min="15359" max="15359" width="10.5546875" style="150" customWidth="1"/>
    <col min="15360" max="15361" width="9.44140625" style="150" customWidth="1"/>
    <col min="15362" max="15362" width="10.5546875" style="150" customWidth="1"/>
    <col min="15363" max="15363" width="9.44140625" style="150" customWidth="1"/>
    <col min="15364" max="15364" width="9.88671875" style="150" customWidth="1"/>
    <col min="15365" max="15365" width="10.5546875" style="150" customWidth="1"/>
    <col min="15366" max="15366" width="9" style="150" customWidth="1"/>
    <col min="15367" max="15367" width="9.88671875" style="150" customWidth="1"/>
    <col min="15368" max="15368" width="12" style="150" customWidth="1"/>
    <col min="15369" max="15599" width="10.88671875" style="150"/>
    <col min="15600" max="15600" width="0.33203125" style="150" customWidth="1"/>
    <col min="15601" max="15601" width="19" style="150" customWidth="1"/>
    <col min="15602" max="15602" width="7.109375" style="150" customWidth="1"/>
    <col min="15603" max="15603" width="41.33203125" style="150" customWidth="1"/>
    <col min="15604" max="15605" width="9" style="150" customWidth="1"/>
    <col min="15606" max="15606" width="10.5546875" style="150" customWidth="1"/>
    <col min="15607" max="15607" width="9.44140625" style="150" customWidth="1"/>
    <col min="15608" max="15608" width="9.88671875" style="150" customWidth="1"/>
    <col min="15609" max="15609" width="10.5546875" style="150" customWidth="1"/>
    <col min="15610" max="15611" width="9.44140625" style="150" customWidth="1"/>
    <col min="15612" max="15612" width="10.5546875" style="150" customWidth="1"/>
    <col min="15613" max="15614" width="9" style="150" customWidth="1"/>
    <col min="15615" max="15615" width="10.5546875" style="150" customWidth="1"/>
    <col min="15616" max="15617" width="9.44140625" style="150" customWidth="1"/>
    <col min="15618" max="15618" width="10.5546875" style="150" customWidth="1"/>
    <col min="15619" max="15619" width="9.44140625" style="150" customWidth="1"/>
    <col min="15620" max="15620" width="9.88671875" style="150" customWidth="1"/>
    <col min="15621" max="15621" width="10.5546875" style="150" customWidth="1"/>
    <col min="15622" max="15622" width="9" style="150" customWidth="1"/>
    <col min="15623" max="15623" width="9.88671875" style="150" customWidth="1"/>
    <col min="15624" max="15624" width="12" style="150" customWidth="1"/>
    <col min="15625" max="15855" width="10.88671875" style="150"/>
    <col min="15856" max="15856" width="0.33203125" style="150" customWidth="1"/>
    <col min="15857" max="15857" width="19" style="150" customWidth="1"/>
    <col min="15858" max="15858" width="7.109375" style="150" customWidth="1"/>
    <col min="15859" max="15859" width="41.33203125" style="150" customWidth="1"/>
    <col min="15860" max="15861" width="9" style="150" customWidth="1"/>
    <col min="15862" max="15862" width="10.5546875" style="150" customWidth="1"/>
    <col min="15863" max="15863" width="9.44140625" style="150" customWidth="1"/>
    <col min="15864" max="15864" width="9.88671875" style="150" customWidth="1"/>
    <col min="15865" max="15865" width="10.5546875" style="150" customWidth="1"/>
    <col min="15866" max="15867" width="9.44140625" style="150" customWidth="1"/>
    <col min="15868" max="15868" width="10.5546875" style="150" customWidth="1"/>
    <col min="15869" max="15870" width="9" style="150" customWidth="1"/>
    <col min="15871" max="15871" width="10.5546875" style="150" customWidth="1"/>
    <col min="15872" max="15873" width="9.44140625" style="150" customWidth="1"/>
    <col min="15874" max="15874" width="10.5546875" style="150" customWidth="1"/>
    <col min="15875" max="15875" width="9.44140625" style="150" customWidth="1"/>
    <col min="15876" max="15876" width="9.88671875" style="150" customWidth="1"/>
    <col min="15877" max="15877" width="10.5546875" style="150" customWidth="1"/>
    <col min="15878" max="15878" width="9" style="150" customWidth="1"/>
    <col min="15879" max="15879" width="9.88671875" style="150" customWidth="1"/>
    <col min="15880" max="15880" width="12" style="150" customWidth="1"/>
    <col min="15881" max="16111" width="10.88671875" style="150"/>
    <col min="16112" max="16112" width="0.33203125" style="150" customWidth="1"/>
    <col min="16113" max="16113" width="19" style="150" customWidth="1"/>
    <col min="16114" max="16114" width="7.109375" style="150" customWidth="1"/>
    <col min="16115" max="16115" width="41.33203125" style="150" customWidth="1"/>
    <col min="16116" max="16117" width="9" style="150" customWidth="1"/>
    <col min="16118" max="16118" width="10.5546875" style="150" customWidth="1"/>
    <col min="16119" max="16119" width="9.44140625" style="150" customWidth="1"/>
    <col min="16120" max="16120" width="9.88671875" style="150" customWidth="1"/>
    <col min="16121" max="16121" width="10.5546875" style="150" customWidth="1"/>
    <col min="16122" max="16123" width="9.44140625" style="150" customWidth="1"/>
    <col min="16124" max="16124" width="10.5546875" style="150" customWidth="1"/>
    <col min="16125" max="16126" width="9" style="150" customWidth="1"/>
    <col min="16127" max="16127" width="10.5546875" style="150" customWidth="1"/>
    <col min="16128" max="16129" width="9.44140625" style="150" customWidth="1"/>
    <col min="16130" max="16130" width="10.5546875" style="150" customWidth="1"/>
    <col min="16131" max="16131" width="9.44140625" style="150" customWidth="1"/>
    <col min="16132" max="16132" width="9.88671875" style="150" customWidth="1"/>
    <col min="16133" max="16133" width="10.5546875" style="150" customWidth="1"/>
    <col min="16134" max="16134" width="9" style="150" customWidth="1"/>
    <col min="16135" max="16135" width="9.88671875" style="150" customWidth="1"/>
    <col min="16136" max="16136" width="12" style="150" customWidth="1"/>
    <col min="16137" max="16384" width="10.88671875" style="150"/>
  </cols>
  <sheetData>
    <row r="1" spans="1:32">
      <c r="A1" s="167" t="s">
        <v>1189</v>
      </c>
      <c r="B1" s="128"/>
    </row>
    <row r="2" spans="1:32" ht="18" customHeight="1">
      <c r="A2" s="395" t="s">
        <v>1858</v>
      </c>
      <c r="B2" s="32"/>
    </row>
    <row r="3" spans="1:32" s="152" customFormat="1" ht="13.8">
      <c r="A3" s="156" t="s">
        <v>2028</v>
      </c>
      <c r="B3" s="157"/>
      <c r="C3" s="154"/>
      <c r="D3" s="154"/>
      <c r="E3" s="154"/>
      <c r="F3" s="154"/>
      <c r="G3" s="154"/>
      <c r="H3" s="154"/>
      <c r="R3" s="154"/>
      <c r="S3" s="154"/>
      <c r="T3" s="154"/>
    </row>
    <row r="4" spans="1:32" ht="14.4">
      <c r="A4" s="2245" t="s">
        <v>12</v>
      </c>
      <c r="B4" s="2245" t="s">
        <v>676</v>
      </c>
      <c r="C4" s="2219">
        <v>2011</v>
      </c>
      <c r="D4" s="2219"/>
      <c r="E4" s="2219"/>
      <c r="F4" s="2219">
        <v>2012</v>
      </c>
      <c r="G4" s="2219"/>
      <c r="H4" s="2219"/>
      <c r="I4" s="2219">
        <v>2013</v>
      </c>
      <c r="J4" s="2219"/>
      <c r="K4" s="2219"/>
      <c r="L4" s="2219">
        <v>2014</v>
      </c>
      <c r="M4" s="2219"/>
      <c r="N4" s="2219"/>
      <c r="O4" s="2219">
        <v>2015</v>
      </c>
      <c r="P4" s="2219"/>
      <c r="Q4" s="2219"/>
      <c r="R4" s="2219">
        <v>2016</v>
      </c>
      <c r="S4" s="2219"/>
      <c r="T4" s="2219"/>
      <c r="U4" s="2219">
        <v>2017</v>
      </c>
      <c r="V4" s="2219"/>
      <c r="W4" s="2219"/>
      <c r="X4" s="2219">
        <v>2018</v>
      </c>
      <c r="Y4" s="2219"/>
      <c r="Z4" s="2219"/>
      <c r="AA4" s="2219">
        <v>2019</v>
      </c>
      <c r="AB4" s="2219"/>
      <c r="AC4" s="2219"/>
      <c r="AD4" s="2219">
        <v>2020</v>
      </c>
      <c r="AE4" s="2219"/>
      <c r="AF4" s="2219"/>
    </row>
    <row r="5" spans="1:32" s="153" customFormat="1" ht="23.25" customHeight="1">
      <c r="A5" s="2245"/>
      <c r="B5" s="2245"/>
      <c r="C5" s="595" t="s">
        <v>31</v>
      </c>
      <c r="D5" s="595" t="s">
        <v>29</v>
      </c>
      <c r="E5" s="595" t="s">
        <v>30</v>
      </c>
      <c r="F5" s="595" t="s">
        <v>31</v>
      </c>
      <c r="G5" s="595" t="s">
        <v>29</v>
      </c>
      <c r="H5" s="595" t="s">
        <v>30</v>
      </c>
      <c r="I5" s="595" t="s">
        <v>31</v>
      </c>
      <c r="J5" s="595" t="s">
        <v>29</v>
      </c>
      <c r="K5" s="595" t="s">
        <v>30</v>
      </c>
      <c r="L5" s="595" t="s">
        <v>31</v>
      </c>
      <c r="M5" s="595" t="s">
        <v>29</v>
      </c>
      <c r="N5" s="595" t="s">
        <v>30</v>
      </c>
      <c r="O5" s="595" t="s">
        <v>31</v>
      </c>
      <c r="P5" s="595" t="s">
        <v>29</v>
      </c>
      <c r="Q5" s="595" t="s">
        <v>30</v>
      </c>
      <c r="R5" s="595" t="s">
        <v>31</v>
      </c>
      <c r="S5" s="595" t="s">
        <v>29</v>
      </c>
      <c r="T5" s="595" t="s">
        <v>30</v>
      </c>
      <c r="U5" s="595" t="s">
        <v>31</v>
      </c>
      <c r="V5" s="595" t="s">
        <v>29</v>
      </c>
      <c r="W5" s="595" t="s">
        <v>30</v>
      </c>
      <c r="X5" s="595" t="s">
        <v>31</v>
      </c>
      <c r="Y5" s="595" t="s">
        <v>29</v>
      </c>
      <c r="Z5" s="595" t="s">
        <v>30</v>
      </c>
      <c r="AA5" s="595" t="s">
        <v>31</v>
      </c>
      <c r="AB5" s="595" t="s">
        <v>29</v>
      </c>
      <c r="AC5" s="595" t="s">
        <v>30</v>
      </c>
      <c r="AD5" s="595" t="s">
        <v>31</v>
      </c>
      <c r="AE5" s="595" t="s">
        <v>29</v>
      </c>
      <c r="AF5" s="595" t="s">
        <v>30</v>
      </c>
    </row>
    <row r="6" spans="1:32" s="152" customFormat="1" ht="29.25" customHeight="1">
      <c r="A6" s="2235" t="s">
        <v>1220</v>
      </c>
      <c r="B6" s="582" t="str">
        <f>'Primer Ingreso'!B5</f>
        <v>Ingeniería en Recursos Hídricos</v>
      </c>
      <c r="C6" s="306"/>
      <c r="D6" s="306">
        <v>26</v>
      </c>
      <c r="E6" s="568">
        <v>57</v>
      </c>
      <c r="F6" s="306">
        <v>50</v>
      </c>
      <c r="G6" s="306">
        <v>46</v>
      </c>
      <c r="H6" s="568">
        <v>78</v>
      </c>
      <c r="I6" s="306">
        <v>72</v>
      </c>
      <c r="J6" s="306">
        <v>90</v>
      </c>
      <c r="K6" s="568">
        <v>106</v>
      </c>
      <c r="L6" s="306">
        <v>89</v>
      </c>
      <c r="M6" s="306">
        <v>100</v>
      </c>
      <c r="N6" s="568">
        <v>119</v>
      </c>
      <c r="O6" s="306">
        <v>102</v>
      </c>
      <c r="P6" s="306">
        <v>113</v>
      </c>
      <c r="Q6" s="568">
        <v>146</v>
      </c>
      <c r="R6" s="306">
        <v>125</v>
      </c>
      <c r="S6" s="307">
        <v>141</v>
      </c>
      <c r="T6" s="568">
        <v>161</v>
      </c>
      <c r="U6" s="306">
        <v>150</v>
      </c>
      <c r="V6" s="307">
        <v>167</v>
      </c>
      <c r="W6" s="568">
        <v>181</v>
      </c>
      <c r="X6" s="306">
        <v>173</v>
      </c>
      <c r="Y6" s="307">
        <v>161</v>
      </c>
      <c r="Z6" s="568">
        <v>194</v>
      </c>
      <c r="AA6" s="306">
        <v>177</v>
      </c>
      <c r="AB6" s="307">
        <v>155</v>
      </c>
      <c r="AC6" s="568">
        <v>188</v>
      </c>
      <c r="AD6" s="306">
        <v>177</v>
      </c>
      <c r="AE6" s="307">
        <v>164</v>
      </c>
      <c r="AF6" s="554">
        <v>186</v>
      </c>
    </row>
    <row r="7" spans="1:32" s="152" customFormat="1" ht="28.8">
      <c r="A7" s="2235"/>
      <c r="B7" s="582" t="str">
        <f>'Primer Ingreso'!B6</f>
        <v>Ingeniería en Computación y Telecomunicaciones</v>
      </c>
      <c r="C7" s="306"/>
      <c r="D7" s="306"/>
      <c r="E7" s="568"/>
      <c r="F7" s="306"/>
      <c r="G7" s="306"/>
      <c r="H7" s="568"/>
      <c r="I7" s="306"/>
      <c r="J7" s="306"/>
      <c r="K7" s="568"/>
      <c r="L7" s="306"/>
      <c r="M7" s="306"/>
      <c r="N7" s="568"/>
      <c r="O7" s="306"/>
      <c r="P7" s="306"/>
      <c r="Q7" s="568"/>
      <c r="R7" s="306"/>
      <c r="S7" s="307"/>
      <c r="T7" s="568"/>
      <c r="U7" s="306"/>
      <c r="V7" s="307">
        <v>32</v>
      </c>
      <c r="W7" s="568">
        <v>55</v>
      </c>
      <c r="X7" s="306">
        <v>48</v>
      </c>
      <c r="Y7" s="307">
        <v>42</v>
      </c>
      <c r="Z7" s="568">
        <v>85</v>
      </c>
      <c r="AA7" s="306">
        <v>80</v>
      </c>
      <c r="AB7" s="307">
        <v>73</v>
      </c>
      <c r="AC7" s="568">
        <v>118</v>
      </c>
      <c r="AD7" s="306">
        <v>107</v>
      </c>
      <c r="AE7" s="307">
        <v>106</v>
      </c>
      <c r="AF7" s="554">
        <v>147</v>
      </c>
    </row>
    <row r="8" spans="1:32" s="152" customFormat="1" ht="28.8">
      <c r="A8" s="2235"/>
      <c r="B8" s="582" t="str">
        <f>'Primer Ingreso'!B7</f>
        <v>Ingeniería en Sistemas Mecatrónicos Industriales</v>
      </c>
      <c r="C8" s="306"/>
      <c r="D8" s="306"/>
      <c r="E8" s="568"/>
      <c r="F8" s="306"/>
      <c r="G8" s="306"/>
      <c r="H8" s="568"/>
      <c r="I8" s="306"/>
      <c r="J8" s="306"/>
      <c r="K8" s="568"/>
      <c r="L8" s="306"/>
      <c r="M8" s="306"/>
      <c r="N8" s="568"/>
      <c r="O8" s="306"/>
      <c r="P8" s="306"/>
      <c r="Q8" s="568"/>
      <c r="R8" s="306"/>
      <c r="S8" s="307"/>
      <c r="T8" s="568"/>
      <c r="U8" s="306"/>
      <c r="V8" s="307"/>
      <c r="W8" s="568"/>
      <c r="X8" s="306"/>
      <c r="Y8" s="307"/>
      <c r="Z8" s="568">
        <v>28</v>
      </c>
      <c r="AA8" s="306">
        <v>22</v>
      </c>
      <c r="AB8" s="307">
        <v>21</v>
      </c>
      <c r="AC8" s="568">
        <v>71</v>
      </c>
      <c r="AD8" s="306">
        <v>66</v>
      </c>
      <c r="AE8" s="307">
        <v>65</v>
      </c>
      <c r="AF8" s="554">
        <v>109</v>
      </c>
    </row>
    <row r="9" spans="1:32" s="152" customFormat="1" ht="14.25" customHeight="1">
      <c r="A9" s="2235" t="s">
        <v>1221</v>
      </c>
      <c r="B9" s="582" t="str">
        <f>'Primer Ingreso'!B8</f>
        <v>Biología Ambiental</v>
      </c>
      <c r="C9" s="306"/>
      <c r="D9" s="306">
        <v>30</v>
      </c>
      <c r="E9" s="568">
        <v>53</v>
      </c>
      <c r="F9" s="306">
        <v>46</v>
      </c>
      <c r="G9" s="306">
        <v>39</v>
      </c>
      <c r="H9" s="568">
        <v>66</v>
      </c>
      <c r="I9" s="306">
        <v>59</v>
      </c>
      <c r="J9" s="306">
        <v>76</v>
      </c>
      <c r="K9" s="568">
        <v>110</v>
      </c>
      <c r="L9" s="306">
        <v>98</v>
      </c>
      <c r="M9" s="306">
        <v>125</v>
      </c>
      <c r="N9" s="568">
        <v>135</v>
      </c>
      <c r="O9" s="306">
        <v>128</v>
      </c>
      <c r="P9" s="306">
        <v>154</v>
      </c>
      <c r="Q9" s="568">
        <v>175</v>
      </c>
      <c r="R9" s="306">
        <v>166</v>
      </c>
      <c r="S9" s="307">
        <v>186</v>
      </c>
      <c r="T9" s="568">
        <v>220</v>
      </c>
      <c r="U9" s="306">
        <v>195</v>
      </c>
      <c r="V9" s="307">
        <v>220</v>
      </c>
      <c r="W9" s="568">
        <v>222</v>
      </c>
      <c r="X9" s="306">
        <v>207</v>
      </c>
      <c r="Y9" s="307">
        <v>194</v>
      </c>
      <c r="Z9" s="568">
        <v>221</v>
      </c>
      <c r="AA9" s="306">
        <v>202</v>
      </c>
      <c r="AB9" s="307">
        <v>196</v>
      </c>
      <c r="AC9" s="568">
        <v>224</v>
      </c>
      <c r="AD9" s="306">
        <v>218</v>
      </c>
      <c r="AE9" s="307">
        <v>176</v>
      </c>
      <c r="AF9" s="554">
        <v>228</v>
      </c>
    </row>
    <row r="10" spans="1:32" s="152" customFormat="1" ht="14.25" customHeight="1">
      <c r="A10" s="2235"/>
      <c r="B10" s="582" t="str">
        <f>'Primer Ingreso'!B9</f>
        <v>Psicología Biomédica</v>
      </c>
      <c r="C10" s="306"/>
      <c r="D10" s="306"/>
      <c r="E10" s="568"/>
      <c r="F10" s="306"/>
      <c r="G10" s="306"/>
      <c r="H10" s="568"/>
      <c r="I10" s="306"/>
      <c r="J10" s="306"/>
      <c r="K10" s="568"/>
      <c r="L10" s="306"/>
      <c r="M10" s="306"/>
      <c r="N10" s="568"/>
      <c r="O10" s="306"/>
      <c r="P10" s="306"/>
      <c r="Q10" s="568"/>
      <c r="R10" s="306"/>
      <c r="S10" s="307"/>
      <c r="T10" s="568"/>
      <c r="U10" s="306"/>
      <c r="V10" s="307"/>
      <c r="W10" s="568">
        <v>31</v>
      </c>
      <c r="X10" s="306">
        <v>25</v>
      </c>
      <c r="Y10" s="307">
        <v>24</v>
      </c>
      <c r="Z10" s="568">
        <v>63</v>
      </c>
      <c r="AA10" s="306">
        <v>61</v>
      </c>
      <c r="AB10" s="307">
        <v>53</v>
      </c>
      <c r="AC10" s="568">
        <v>89</v>
      </c>
      <c r="AD10" s="306">
        <v>87</v>
      </c>
      <c r="AE10" s="307">
        <v>71</v>
      </c>
      <c r="AF10" s="554">
        <v>124</v>
      </c>
    </row>
    <row r="11" spans="1:32" s="152" customFormat="1" ht="28.8">
      <c r="A11" s="2235"/>
      <c r="B11" s="582" t="str">
        <f>'Primer Ingreso'!B10</f>
        <v>Ciencia y Tecnología de los Alimentos</v>
      </c>
      <c r="C11" s="306"/>
      <c r="D11" s="306"/>
      <c r="E11" s="568"/>
      <c r="F11" s="306"/>
      <c r="G11" s="306"/>
      <c r="H11" s="568"/>
      <c r="I11" s="306"/>
      <c r="J11" s="306"/>
      <c r="K11" s="568"/>
      <c r="L11" s="306"/>
      <c r="M11" s="306"/>
      <c r="N11" s="568"/>
      <c r="O11" s="306"/>
      <c r="P11" s="306"/>
      <c r="Q11" s="568"/>
      <c r="R11" s="306"/>
      <c r="S11" s="307"/>
      <c r="T11" s="568"/>
      <c r="U11" s="306"/>
      <c r="V11" s="307"/>
      <c r="W11" s="568"/>
      <c r="X11" s="306"/>
      <c r="Y11" s="307"/>
      <c r="Z11" s="568">
        <v>28</v>
      </c>
      <c r="AA11" s="306">
        <v>29</v>
      </c>
      <c r="AB11" s="307">
        <v>29</v>
      </c>
      <c r="AC11" s="568">
        <v>67</v>
      </c>
      <c r="AD11" s="306">
        <v>56</v>
      </c>
      <c r="AE11" s="307">
        <v>46</v>
      </c>
      <c r="AF11" s="554">
        <v>98</v>
      </c>
    </row>
    <row r="12" spans="1:32" s="152" customFormat="1" ht="15" customHeight="1">
      <c r="A12" s="2235" t="s">
        <v>1222</v>
      </c>
      <c r="B12" s="582" t="str">
        <f>'Primer Ingreso'!B11</f>
        <v>Arte y Comunicación Digitales</v>
      </c>
      <c r="C12" s="557"/>
      <c r="D12" s="306"/>
      <c r="E12" s="568"/>
      <c r="F12" s="557"/>
      <c r="G12" s="306"/>
      <c r="H12" s="568"/>
      <c r="I12" s="557"/>
      <c r="J12" s="306"/>
      <c r="K12" s="568">
        <v>18</v>
      </c>
      <c r="L12" s="557">
        <v>15</v>
      </c>
      <c r="M12" s="306">
        <v>15</v>
      </c>
      <c r="N12" s="568">
        <v>32</v>
      </c>
      <c r="O12" s="557">
        <v>29</v>
      </c>
      <c r="P12" s="306">
        <v>28</v>
      </c>
      <c r="Q12" s="568">
        <v>46</v>
      </c>
      <c r="R12" s="306">
        <v>43</v>
      </c>
      <c r="S12" s="307">
        <v>42</v>
      </c>
      <c r="T12" s="568">
        <v>68</v>
      </c>
      <c r="U12" s="306">
        <v>58</v>
      </c>
      <c r="V12" s="307">
        <v>54</v>
      </c>
      <c r="W12" s="568">
        <v>87</v>
      </c>
      <c r="X12" s="306">
        <v>77</v>
      </c>
      <c r="Y12" s="307">
        <v>71</v>
      </c>
      <c r="Z12" s="568">
        <v>98</v>
      </c>
      <c r="AA12" s="306">
        <v>88</v>
      </c>
      <c r="AB12" s="307">
        <v>85</v>
      </c>
      <c r="AC12" s="568">
        <v>104</v>
      </c>
      <c r="AD12" s="306">
        <v>102</v>
      </c>
      <c r="AE12" s="307">
        <v>100</v>
      </c>
      <c r="AF12" s="554">
        <v>111</v>
      </c>
    </row>
    <row r="13" spans="1:32" s="152" customFormat="1" ht="15" customHeight="1">
      <c r="A13" s="2235"/>
      <c r="B13" s="582" t="str">
        <f>'Primer Ingreso'!B12</f>
        <v>Políticas Públicas</v>
      </c>
      <c r="C13" s="302"/>
      <c r="D13" s="302">
        <v>29</v>
      </c>
      <c r="E13" s="568">
        <v>51</v>
      </c>
      <c r="F13" s="302">
        <v>45</v>
      </c>
      <c r="G13" s="302">
        <v>41</v>
      </c>
      <c r="H13" s="568">
        <v>76</v>
      </c>
      <c r="I13" s="302">
        <v>69</v>
      </c>
      <c r="J13" s="302">
        <v>90</v>
      </c>
      <c r="K13" s="568">
        <v>114</v>
      </c>
      <c r="L13" s="302">
        <v>113</v>
      </c>
      <c r="M13" s="302">
        <v>104</v>
      </c>
      <c r="N13" s="568">
        <v>131</v>
      </c>
      <c r="O13" s="302">
        <v>125</v>
      </c>
      <c r="P13" s="302">
        <v>114</v>
      </c>
      <c r="Q13" s="568">
        <v>128</v>
      </c>
      <c r="R13" s="306">
        <v>112</v>
      </c>
      <c r="S13" s="307">
        <v>145</v>
      </c>
      <c r="T13" s="568">
        <v>151</v>
      </c>
      <c r="U13" s="306">
        <v>143</v>
      </c>
      <c r="V13" s="307">
        <v>162</v>
      </c>
      <c r="W13" s="568">
        <v>161</v>
      </c>
      <c r="X13" s="306">
        <v>153</v>
      </c>
      <c r="Y13" s="307">
        <v>154</v>
      </c>
      <c r="Z13" s="568">
        <v>165</v>
      </c>
      <c r="AA13" s="306">
        <v>154</v>
      </c>
      <c r="AB13" s="307">
        <v>166</v>
      </c>
      <c r="AC13" s="568">
        <v>190</v>
      </c>
      <c r="AD13" s="306">
        <v>186</v>
      </c>
      <c r="AE13" s="307">
        <v>199</v>
      </c>
      <c r="AF13" s="554">
        <v>200</v>
      </c>
    </row>
    <row r="14" spans="1:32" s="152" customFormat="1" ht="14.4">
      <c r="A14" s="2235"/>
      <c r="B14" s="582" t="str">
        <f>'Primer Ingreso'!B13</f>
        <v>Educación y Tecnologías Digitales</v>
      </c>
      <c r="C14" s="302"/>
      <c r="D14" s="302"/>
      <c r="E14" s="568"/>
      <c r="F14" s="302"/>
      <c r="G14" s="302"/>
      <c r="H14" s="568"/>
      <c r="I14" s="302"/>
      <c r="J14" s="302"/>
      <c r="K14" s="568"/>
      <c r="L14" s="302"/>
      <c r="M14" s="302"/>
      <c r="N14" s="568"/>
      <c r="O14" s="302"/>
      <c r="P14" s="302"/>
      <c r="Q14" s="568"/>
      <c r="R14" s="306"/>
      <c r="S14" s="307"/>
      <c r="T14" s="568"/>
      <c r="U14" s="306"/>
      <c r="V14" s="307"/>
      <c r="W14" s="568"/>
      <c r="X14" s="306"/>
      <c r="Y14" s="307">
        <v>31</v>
      </c>
      <c r="Z14" s="568">
        <v>48</v>
      </c>
      <c r="AA14" s="306">
        <v>44</v>
      </c>
      <c r="AB14" s="307">
        <v>39</v>
      </c>
      <c r="AC14" s="568">
        <v>72</v>
      </c>
      <c r="AD14" s="306">
        <v>70</v>
      </c>
      <c r="AE14" s="307">
        <v>67</v>
      </c>
      <c r="AF14" s="554">
        <v>108</v>
      </c>
    </row>
    <row r="15" spans="1:32" s="152" customFormat="1" ht="14.4">
      <c r="A15" s="158" t="str">
        <f>'% de Primer Ingreso por sexo'!A10</f>
        <v>Fuente: Elaborado con base en el Archivo General de Alumnos, Dirección de Sistemas Escolares, Departamento de Registro Escolar</v>
      </c>
      <c r="B15" s="159"/>
      <c r="C15" s="134"/>
      <c r="D15" s="132"/>
      <c r="E15" s="135"/>
      <c r="F15" s="134"/>
      <c r="G15" s="132"/>
      <c r="H15" s="135"/>
      <c r="I15" s="134"/>
      <c r="J15" s="132"/>
      <c r="K15" s="135"/>
      <c r="L15" s="134"/>
      <c r="M15" s="132"/>
      <c r="N15" s="135"/>
      <c r="O15" s="134"/>
      <c r="P15" s="132"/>
      <c r="Q15" s="135"/>
      <c r="R15" s="132"/>
      <c r="S15" s="160"/>
      <c r="T15" s="135"/>
      <c r="U15" s="132"/>
      <c r="V15" s="160"/>
      <c r="W15" s="135"/>
      <c r="X15" s="132"/>
      <c r="Y15" s="160"/>
      <c r="Z15" s="135"/>
      <c r="AA15" s="132"/>
      <c r="AB15" s="160"/>
      <c r="AC15" s="135"/>
      <c r="AD15" s="132"/>
      <c r="AE15" s="160"/>
      <c r="AF15" s="135"/>
    </row>
    <row r="16" spans="1:32" s="152" customFormat="1" ht="15" customHeight="1">
      <c r="B16" s="585" t="s">
        <v>1220</v>
      </c>
      <c r="C16" s="306"/>
      <c r="D16" s="306">
        <f>D6</f>
        <v>26</v>
      </c>
      <c r="E16" s="568">
        <f t="shared" ref="E16:T16" si="0">E6</f>
        <v>57</v>
      </c>
      <c r="F16" s="306">
        <f t="shared" si="0"/>
        <v>50</v>
      </c>
      <c r="G16" s="306">
        <f t="shared" si="0"/>
        <v>46</v>
      </c>
      <c r="H16" s="568">
        <f t="shared" si="0"/>
        <v>78</v>
      </c>
      <c r="I16" s="306">
        <f t="shared" si="0"/>
        <v>72</v>
      </c>
      <c r="J16" s="306">
        <f t="shared" si="0"/>
        <v>90</v>
      </c>
      <c r="K16" s="568">
        <f t="shared" si="0"/>
        <v>106</v>
      </c>
      <c r="L16" s="306">
        <f t="shared" si="0"/>
        <v>89</v>
      </c>
      <c r="M16" s="306">
        <f t="shared" si="0"/>
        <v>100</v>
      </c>
      <c r="N16" s="568">
        <f t="shared" si="0"/>
        <v>119</v>
      </c>
      <c r="O16" s="306">
        <f t="shared" si="0"/>
        <v>102</v>
      </c>
      <c r="P16" s="306">
        <f t="shared" si="0"/>
        <v>113</v>
      </c>
      <c r="Q16" s="568">
        <f t="shared" si="0"/>
        <v>146</v>
      </c>
      <c r="R16" s="306">
        <f t="shared" si="0"/>
        <v>125</v>
      </c>
      <c r="S16" s="307">
        <f t="shared" si="0"/>
        <v>141</v>
      </c>
      <c r="T16" s="568">
        <f t="shared" si="0"/>
        <v>161</v>
      </c>
      <c r="U16" s="306">
        <f>SUM(U6:U7)</f>
        <v>150</v>
      </c>
      <c r="V16" s="306">
        <f>SUM(V6:V7)</f>
        <v>199</v>
      </c>
      <c r="W16" s="568">
        <f t="shared" ref="W16" si="1">SUM(W6:W7)</f>
        <v>236</v>
      </c>
      <c r="X16" s="306">
        <f t="shared" ref="X16:AB16" si="2">SUM(X6:X8)</f>
        <v>221</v>
      </c>
      <c r="Y16" s="306">
        <f t="shared" si="2"/>
        <v>203</v>
      </c>
      <c r="Z16" s="568">
        <f t="shared" si="2"/>
        <v>307</v>
      </c>
      <c r="AA16" s="306">
        <f>SUM(AA6:AA8)</f>
        <v>279</v>
      </c>
      <c r="AB16" s="306">
        <f t="shared" si="2"/>
        <v>249</v>
      </c>
      <c r="AC16" s="568">
        <f>SUM(AC6:AC8)</f>
        <v>377</v>
      </c>
      <c r="AD16" s="306">
        <f>SUM(AD6:AD8)</f>
        <v>350</v>
      </c>
      <c r="AE16" s="306">
        <f t="shared" ref="AE16" si="3">SUM(AE6:AE8)</f>
        <v>335</v>
      </c>
      <c r="AF16" s="554">
        <f>SUM(AF6:AF8)</f>
        <v>442</v>
      </c>
    </row>
    <row r="17" spans="1:32" s="152" customFormat="1" ht="14.25" customHeight="1">
      <c r="B17" s="585" t="s">
        <v>1221</v>
      </c>
      <c r="C17" s="306"/>
      <c r="D17" s="306">
        <f t="shared" ref="D17:T17" si="4">D9</f>
        <v>30</v>
      </c>
      <c r="E17" s="568">
        <f t="shared" si="4"/>
        <v>53</v>
      </c>
      <c r="F17" s="306">
        <f t="shared" si="4"/>
        <v>46</v>
      </c>
      <c r="G17" s="306">
        <f t="shared" si="4"/>
        <v>39</v>
      </c>
      <c r="H17" s="568">
        <f t="shared" si="4"/>
        <v>66</v>
      </c>
      <c r="I17" s="306">
        <f t="shared" si="4"/>
        <v>59</v>
      </c>
      <c r="J17" s="306">
        <f t="shared" si="4"/>
        <v>76</v>
      </c>
      <c r="K17" s="568">
        <f t="shared" si="4"/>
        <v>110</v>
      </c>
      <c r="L17" s="306">
        <f t="shared" si="4"/>
        <v>98</v>
      </c>
      <c r="M17" s="306">
        <f t="shared" si="4"/>
        <v>125</v>
      </c>
      <c r="N17" s="568">
        <f t="shared" si="4"/>
        <v>135</v>
      </c>
      <c r="O17" s="306">
        <f t="shared" si="4"/>
        <v>128</v>
      </c>
      <c r="P17" s="306">
        <f t="shared" si="4"/>
        <v>154</v>
      </c>
      <c r="Q17" s="568">
        <f t="shared" si="4"/>
        <v>175</v>
      </c>
      <c r="R17" s="306">
        <f t="shared" si="4"/>
        <v>166</v>
      </c>
      <c r="S17" s="307">
        <f t="shared" si="4"/>
        <v>186</v>
      </c>
      <c r="T17" s="568">
        <f t="shared" si="4"/>
        <v>220</v>
      </c>
      <c r="U17" s="306">
        <f>SUM(U9:U10)</f>
        <v>195</v>
      </c>
      <c r="V17" s="306">
        <f>SUM(V9:V10)</f>
        <v>220</v>
      </c>
      <c r="W17" s="568">
        <f t="shared" ref="W17" si="5">SUM(W9:W10)</f>
        <v>253</v>
      </c>
      <c r="X17" s="306">
        <f t="shared" ref="X17:AB17" si="6">SUM(X9:X11)</f>
        <v>232</v>
      </c>
      <c r="Y17" s="306">
        <f t="shared" si="6"/>
        <v>218</v>
      </c>
      <c r="Z17" s="568">
        <f t="shared" si="6"/>
        <v>312</v>
      </c>
      <c r="AA17" s="306">
        <f>SUM(AA9:AA11)</f>
        <v>292</v>
      </c>
      <c r="AB17" s="306">
        <f t="shared" si="6"/>
        <v>278</v>
      </c>
      <c r="AC17" s="568">
        <f>SUM(AC9:AC11)</f>
        <v>380</v>
      </c>
      <c r="AD17" s="306">
        <f>SUM(AD9:AD11)</f>
        <v>361</v>
      </c>
      <c r="AE17" s="306">
        <f t="shared" ref="AE17" si="7">SUM(AE9:AE11)</f>
        <v>293</v>
      </c>
      <c r="AF17" s="554">
        <f>SUM(AF9:AF11)</f>
        <v>450</v>
      </c>
    </row>
    <row r="18" spans="1:32" s="152" customFormat="1" ht="15" customHeight="1">
      <c r="B18" s="585" t="s">
        <v>1222</v>
      </c>
      <c r="C18" s="302"/>
      <c r="D18" s="302">
        <f t="shared" ref="D18:K18" si="8">D13+D12</f>
        <v>29</v>
      </c>
      <c r="E18" s="568">
        <f t="shared" si="8"/>
        <v>51</v>
      </c>
      <c r="F18" s="302">
        <f t="shared" si="8"/>
        <v>45</v>
      </c>
      <c r="G18" s="302">
        <f t="shared" si="8"/>
        <v>41</v>
      </c>
      <c r="H18" s="568">
        <f t="shared" si="8"/>
        <v>76</v>
      </c>
      <c r="I18" s="302">
        <f t="shared" si="8"/>
        <v>69</v>
      </c>
      <c r="J18" s="302">
        <f t="shared" si="8"/>
        <v>90</v>
      </c>
      <c r="K18" s="568">
        <f t="shared" si="8"/>
        <v>132</v>
      </c>
      <c r="L18" s="302">
        <f>SUM(L12:L13)</f>
        <v>128</v>
      </c>
      <c r="M18" s="302">
        <f>SUM(M12:M13)</f>
        <v>119</v>
      </c>
      <c r="N18" s="568">
        <f>SUM(N12:N13)</f>
        <v>163</v>
      </c>
      <c r="O18" s="302">
        <f>SUM(O12:O13)</f>
        <v>154</v>
      </c>
      <c r="P18" s="302">
        <f t="shared" ref="P18:T18" si="9">SUM(P12:P13)</f>
        <v>142</v>
      </c>
      <c r="Q18" s="568">
        <f t="shared" si="9"/>
        <v>174</v>
      </c>
      <c r="R18" s="302">
        <f>SUM(R12:R13)</f>
        <v>155</v>
      </c>
      <c r="S18" s="302">
        <f t="shared" si="9"/>
        <v>187</v>
      </c>
      <c r="T18" s="568">
        <f t="shared" si="9"/>
        <v>219</v>
      </c>
      <c r="U18" s="306">
        <f>SUM(U12:U13)</f>
        <v>201</v>
      </c>
      <c r="V18" s="307">
        <f>SUM(V12:V13)</f>
        <v>216</v>
      </c>
      <c r="W18" s="568">
        <f t="shared" ref="W18:X18" si="10">SUM(W12:W13)</f>
        <v>248</v>
      </c>
      <c r="X18" s="306">
        <f t="shared" si="10"/>
        <v>230</v>
      </c>
      <c r="Y18" s="307">
        <f t="shared" ref="Y18:AF18" si="11">SUM(Y12:Y14)</f>
        <v>256</v>
      </c>
      <c r="Z18" s="568">
        <f t="shared" si="11"/>
        <v>311</v>
      </c>
      <c r="AA18" s="306">
        <f t="shared" si="11"/>
        <v>286</v>
      </c>
      <c r="AB18" s="307">
        <f t="shared" si="11"/>
        <v>290</v>
      </c>
      <c r="AC18" s="568">
        <f t="shared" si="11"/>
        <v>366</v>
      </c>
      <c r="AD18" s="306">
        <f t="shared" si="11"/>
        <v>358</v>
      </c>
      <c r="AE18" s="307">
        <f t="shared" si="11"/>
        <v>366</v>
      </c>
      <c r="AF18" s="554">
        <f t="shared" si="11"/>
        <v>419</v>
      </c>
    </row>
    <row r="19" spans="1:32" s="152" customFormat="1" ht="6.75" customHeight="1">
      <c r="A19" s="133"/>
      <c r="B19" s="159"/>
      <c r="C19" s="134"/>
      <c r="D19" s="132"/>
      <c r="E19" s="135"/>
      <c r="F19" s="134"/>
      <c r="G19" s="132"/>
      <c r="H19" s="135"/>
      <c r="I19" s="134"/>
      <c r="J19" s="132"/>
      <c r="K19" s="135"/>
      <c r="L19" s="134"/>
      <c r="M19" s="132"/>
      <c r="N19" s="135"/>
      <c r="O19" s="134"/>
      <c r="P19" s="132"/>
      <c r="Q19" s="135"/>
      <c r="R19" s="132"/>
      <c r="S19" s="160"/>
      <c r="T19" s="135"/>
      <c r="U19" s="132"/>
      <c r="V19" s="160"/>
      <c r="W19" s="135"/>
      <c r="X19" s="132"/>
      <c r="Y19" s="160"/>
      <c r="Z19" s="135"/>
      <c r="AA19" s="132"/>
      <c r="AB19" s="160"/>
      <c r="AC19" s="135"/>
      <c r="AD19" s="132"/>
      <c r="AE19" s="160"/>
      <c r="AF19" s="135"/>
    </row>
    <row r="20" spans="1:32" s="152" customFormat="1" ht="14.4">
      <c r="A20" s="158"/>
      <c r="B20" s="560" t="s">
        <v>366</v>
      </c>
      <c r="C20" s="561">
        <f t="shared" ref="C20:Z20" si="12">SUM(C16:C18)</f>
        <v>0</v>
      </c>
      <c r="D20" s="561">
        <f t="shared" si="12"/>
        <v>85</v>
      </c>
      <c r="E20" s="319">
        <f t="shared" si="12"/>
        <v>161</v>
      </c>
      <c r="F20" s="561">
        <f t="shared" si="12"/>
        <v>141</v>
      </c>
      <c r="G20" s="561">
        <f t="shared" si="12"/>
        <v>126</v>
      </c>
      <c r="H20" s="319">
        <f t="shared" si="12"/>
        <v>220</v>
      </c>
      <c r="I20" s="561">
        <f t="shared" si="12"/>
        <v>200</v>
      </c>
      <c r="J20" s="561">
        <f t="shared" si="12"/>
        <v>256</v>
      </c>
      <c r="K20" s="319">
        <f t="shared" si="12"/>
        <v>348</v>
      </c>
      <c r="L20" s="561">
        <f t="shared" si="12"/>
        <v>315</v>
      </c>
      <c r="M20" s="561">
        <f t="shared" si="12"/>
        <v>344</v>
      </c>
      <c r="N20" s="319">
        <f t="shared" si="12"/>
        <v>417</v>
      </c>
      <c r="O20" s="561">
        <f t="shared" si="12"/>
        <v>384</v>
      </c>
      <c r="P20" s="561">
        <f t="shared" si="12"/>
        <v>409</v>
      </c>
      <c r="Q20" s="319">
        <f t="shared" si="12"/>
        <v>495</v>
      </c>
      <c r="R20" s="562">
        <f t="shared" si="12"/>
        <v>446</v>
      </c>
      <c r="S20" s="563">
        <f t="shared" si="12"/>
        <v>514</v>
      </c>
      <c r="T20" s="883">
        <f t="shared" si="12"/>
        <v>600</v>
      </c>
      <c r="U20" s="562">
        <f t="shared" si="12"/>
        <v>546</v>
      </c>
      <c r="V20" s="562">
        <f t="shared" si="12"/>
        <v>635</v>
      </c>
      <c r="W20" s="883">
        <f t="shared" si="12"/>
        <v>737</v>
      </c>
      <c r="X20" s="562">
        <f t="shared" si="12"/>
        <v>683</v>
      </c>
      <c r="Y20" s="562">
        <f t="shared" si="12"/>
        <v>677</v>
      </c>
      <c r="Z20" s="883">
        <f t="shared" si="12"/>
        <v>930</v>
      </c>
      <c r="AA20" s="562">
        <f t="shared" ref="AA20:AC20" si="13">SUM(AA16:AA18)</f>
        <v>857</v>
      </c>
      <c r="AB20" s="562">
        <f t="shared" si="13"/>
        <v>817</v>
      </c>
      <c r="AC20" s="883">
        <f t="shared" si="13"/>
        <v>1123</v>
      </c>
      <c r="AD20" s="562">
        <f t="shared" ref="AD20:AF20" si="14">SUM(AD16:AD18)</f>
        <v>1069</v>
      </c>
      <c r="AE20" s="562">
        <f t="shared" si="14"/>
        <v>994</v>
      </c>
      <c r="AF20" s="597">
        <f t="shared" si="14"/>
        <v>1311</v>
      </c>
    </row>
    <row r="21" spans="1:32" ht="13.8">
      <c r="A21" s="161"/>
      <c r="R21" s="150"/>
      <c r="S21" s="150"/>
      <c r="T21" s="150"/>
    </row>
    <row r="22" spans="1:32" ht="14.4">
      <c r="B22" s="292"/>
      <c r="C22" s="2258" t="s">
        <v>941</v>
      </c>
      <c r="D22" s="2258"/>
      <c r="E22" s="2258"/>
      <c r="F22" s="2258"/>
      <c r="G22" s="2258"/>
      <c r="H22" s="2258"/>
      <c r="I22" s="2258"/>
      <c r="J22" s="2258"/>
      <c r="K22" s="2258"/>
      <c r="L22" s="2258"/>
      <c r="M22" s="2258"/>
      <c r="N22" s="2258"/>
      <c r="O22" s="234"/>
      <c r="P22" s="234"/>
      <c r="R22" s="150"/>
      <c r="S22" s="150"/>
      <c r="T22" s="150"/>
    </row>
    <row r="23" spans="1:32" ht="31.5" customHeight="1">
      <c r="B23" s="13"/>
      <c r="C23" s="564">
        <v>2011</v>
      </c>
      <c r="D23" s="564">
        <v>2012</v>
      </c>
      <c r="E23" s="564">
        <v>2013</v>
      </c>
      <c r="F23" s="564">
        <v>2014</v>
      </c>
      <c r="G23" s="564">
        <v>2015</v>
      </c>
      <c r="H23" s="564">
        <v>2016</v>
      </c>
      <c r="I23" s="564">
        <v>2017</v>
      </c>
      <c r="J23" s="564">
        <v>2018</v>
      </c>
      <c r="K23" s="564">
        <v>2019</v>
      </c>
      <c r="L23" s="564">
        <v>2020</v>
      </c>
      <c r="M23" s="564" t="s">
        <v>4431</v>
      </c>
      <c r="N23" s="564" t="s">
        <v>4432</v>
      </c>
      <c r="O23" s="117"/>
      <c r="P23" s="117"/>
      <c r="R23" s="150"/>
      <c r="S23" s="150"/>
      <c r="T23" s="150"/>
    </row>
    <row r="24" spans="1:32" ht="14.4">
      <c r="B24" s="566" t="s">
        <v>697</v>
      </c>
      <c r="C24" s="303">
        <f>AVERAGE(C6:E6)</f>
        <v>41.5</v>
      </c>
      <c r="D24" s="303">
        <f>AVERAGE(F6:H6)</f>
        <v>58</v>
      </c>
      <c r="E24" s="303">
        <f>AVERAGE(I6:K6)</f>
        <v>89.333333333333329</v>
      </c>
      <c r="F24" s="303">
        <f>AVERAGE(L6:N6)</f>
        <v>102.66666666666667</v>
      </c>
      <c r="G24" s="304">
        <f>AVERAGE(O6:Q6)</f>
        <v>120.33333333333333</v>
      </c>
      <c r="H24" s="302">
        <f>AVERAGE(R6:T6)</f>
        <v>142.33333333333334</v>
      </c>
      <c r="I24" s="302">
        <f>AVERAGE(U6:W6)</f>
        <v>166</v>
      </c>
      <c r="J24" s="302">
        <f>AVERAGE(X6:Z6)</f>
        <v>176</v>
      </c>
      <c r="K24" s="302">
        <f>AVERAGE(AA6:AC6)</f>
        <v>173.33333333333334</v>
      </c>
      <c r="L24" s="554">
        <f>AVERAGE(AD6:AF6)</f>
        <v>175.66666666666666</v>
      </c>
      <c r="M24" s="565">
        <f>L24/K24</f>
        <v>1.0134615384615384</v>
      </c>
      <c r="N24" s="565">
        <f>L24/J24</f>
        <v>0.99810606060606055</v>
      </c>
      <c r="O24" s="135"/>
      <c r="P24" s="135"/>
      <c r="R24" s="150"/>
      <c r="S24" s="150"/>
      <c r="T24" s="150"/>
    </row>
    <row r="25" spans="1:32" ht="14.4">
      <c r="B25" s="566" t="s">
        <v>1543</v>
      </c>
      <c r="C25" s="303"/>
      <c r="D25" s="303"/>
      <c r="E25" s="303"/>
      <c r="F25" s="303"/>
      <c r="G25" s="304"/>
      <c r="H25" s="302"/>
      <c r="I25" s="302">
        <f>AVERAGE(U7:W7)</f>
        <v>43.5</v>
      </c>
      <c r="J25" s="302">
        <f t="shared" ref="J25:J32" si="15">AVERAGE(X7:Z7)</f>
        <v>58.333333333333336</v>
      </c>
      <c r="K25" s="302">
        <f>AVERAGE(AA7:AC7)</f>
        <v>90.333333333333329</v>
      </c>
      <c r="L25" s="554">
        <f t="shared" ref="L25:L32" si="16">AVERAGE(AD7:AF7)</f>
        <v>120</v>
      </c>
      <c r="M25" s="565">
        <f t="shared" ref="M25:M32" si="17">L25/K25</f>
        <v>1.3284132841328413</v>
      </c>
      <c r="N25" s="565">
        <f t="shared" ref="N25:N31" si="18">L25/J25</f>
        <v>2.0571428571428569</v>
      </c>
      <c r="O25" s="135"/>
      <c r="P25" s="135"/>
      <c r="R25" s="150"/>
      <c r="S25" s="150"/>
      <c r="T25" s="150"/>
    </row>
    <row r="26" spans="1:32" ht="14.4">
      <c r="B26" s="566" t="s">
        <v>2022</v>
      </c>
      <c r="C26" s="303"/>
      <c r="D26" s="303"/>
      <c r="E26" s="303"/>
      <c r="F26" s="303"/>
      <c r="G26" s="304"/>
      <c r="H26" s="302"/>
      <c r="I26" s="302"/>
      <c r="J26" s="302">
        <f t="shared" si="15"/>
        <v>28</v>
      </c>
      <c r="K26" s="302">
        <f>AVERAGE(AA8:AC8)</f>
        <v>38</v>
      </c>
      <c r="L26" s="554">
        <f t="shared" si="16"/>
        <v>80</v>
      </c>
      <c r="M26" s="565">
        <f t="shared" si="17"/>
        <v>2.1052631578947367</v>
      </c>
      <c r="N26" s="565">
        <f t="shared" si="18"/>
        <v>2.8571428571428572</v>
      </c>
      <c r="O26" s="135"/>
      <c r="P26" s="135"/>
      <c r="R26" s="150"/>
      <c r="S26" s="150"/>
      <c r="T26" s="150"/>
    </row>
    <row r="27" spans="1:32" ht="15" customHeight="1">
      <c r="B27" s="566" t="s">
        <v>699</v>
      </c>
      <c r="C27" s="303">
        <f>AVERAGE(C9:E9)</f>
        <v>41.5</v>
      </c>
      <c r="D27" s="303">
        <f>AVERAGE(F9:H9)</f>
        <v>50.333333333333336</v>
      </c>
      <c r="E27" s="303">
        <f>AVERAGE(I9:K9)</f>
        <v>81.666666666666671</v>
      </c>
      <c r="F27" s="303">
        <f>AVERAGE(L9:N9)</f>
        <v>119.33333333333333</v>
      </c>
      <c r="G27" s="304">
        <f>AVERAGE(O9:Q9)</f>
        <v>152.33333333333334</v>
      </c>
      <c r="H27" s="302">
        <f>AVERAGE(R9:T9)</f>
        <v>190.66666666666666</v>
      </c>
      <c r="I27" s="302">
        <f>AVERAGE(U9:W9)</f>
        <v>212.33333333333334</v>
      </c>
      <c r="J27" s="302">
        <f t="shared" si="15"/>
        <v>207.33333333333334</v>
      </c>
      <c r="K27" s="302">
        <f t="shared" ref="K27:K32" si="19">AVERAGE(AA9:AC9)</f>
        <v>207.33333333333334</v>
      </c>
      <c r="L27" s="554">
        <f t="shared" si="16"/>
        <v>207.33333333333334</v>
      </c>
      <c r="M27" s="565">
        <f t="shared" si="17"/>
        <v>1</v>
      </c>
      <c r="N27" s="565">
        <f t="shared" si="18"/>
        <v>1</v>
      </c>
      <c r="O27" s="135"/>
      <c r="P27" s="135"/>
      <c r="R27" s="150"/>
      <c r="S27" s="150"/>
      <c r="T27" s="150"/>
    </row>
    <row r="28" spans="1:32" ht="15" customHeight="1">
      <c r="B28" s="566" t="s">
        <v>1544</v>
      </c>
      <c r="C28" s="303"/>
      <c r="D28" s="303"/>
      <c r="E28" s="303"/>
      <c r="F28" s="303"/>
      <c r="G28" s="304"/>
      <c r="H28" s="302"/>
      <c r="I28" s="302">
        <f>AVERAGE(U10:W10)</f>
        <v>31</v>
      </c>
      <c r="J28" s="302">
        <f t="shared" si="15"/>
        <v>37.333333333333336</v>
      </c>
      <c r="K28" s="302">
        <f t="shared" si="19"/>
        <v>67.666666666666671</v>
      </c>
      <c r="L28" s="554">
        <f t="shared" si="16"/>
        <v>94</v>
      </c>
      <c r="M28" s="565">
        <f t="shared" si="17"/>
        <v>1.3891625615763545</v>
      </c>
      <c r="N28" s="565">
        <f t="shared" si="18"/>
        <v>2.5178571428571428</v>
      </c>
      <c r="O28" s="135"/>
      <c r="P28" s="135"/>
      <c r="R28" s="150"/>
      <c r="S28" s="150"/>
      <c r="T28" s="150"/>
    </row>
    <row r="29" spans="1:32" ht="15" customHeight="1">
      <c r="B29" s="566" t="s">
        <v>2024</v>
      </c>
      <c r="C29" s="303"/>
      <c r="D29" s="303"/>
      <c r="E29" s="303"/>
      <c r="F29" s="303"/>
      <c r="G29" s="304"/>
      <c r="H29" s="302"/>
      <c r="I29" s="302"/>
      <c r="J29" s="302">
        <f t="shared" si="15"/>
        <v>28</v>
      </c>
      <c r="K29" s="302">
        <f t="shared" si="19"/>
        <v>41.666666666666664</v>
      </c>
      <c r="L29" s="554">
        <f t="shared" si="16"/>
        <v>66.666666666666671</v>
      </c>
      <c r="M29" s="565">
        <f t="shared" si="17"/>
        <v>1.6000000000000003</v>
      </c>
      <c r="N29" s="565">
        <f t="shared" si="18"/>
        <v>2.3809523809523809</v>
      </c>
      <c r="O29" s="135"/>
      <c r="P29" s="135"/>
      <c r="R29" s="150"/>
      <c r="S29" s="150"/>
      <c r="T29" s="150"/>
    </row>
    <row r="30" spans="1:32" ht="14.4">
      <c r="B30" s="566" t="s">
        <v>698</v>
      </c>
      <c r="C30" s="305"/>
      <c r="D30" s="305"/>
      <c r="E30" s="303">
        <f>AVERAGE(I12:K12)</f>
        <v>18</v>
      </c>
      <c r="F30" s="303">
        <f>AVERAGE(L12:N12)</f>
        <v>20.666666666666668</v>
      </c>
      <c r="G30" s="304">
        <f>AVERAGE(O12:Q12)</f>
        <v>34.333333333333336</v>
      </c>
      <c r="H30" s="302">
        <f>AVERAGE(R12:T12)</f>
        <v>51</v>
      </c>
      <c r="I30" s="302">
        <f>AVERAGE(U12:W12)</f>
        <v>66.333333333333329</v>
      </c>
      <c r="J30" s="302">
        <f t="shared" si="15"/>
        <v>82</v>
      </c>
      <c r="K30" s="302">
        <f t="shared" si="19"/>
        <v>92.333333333333329</v>
      </c>
      <c r="L30" s="554">
        <f t="shared" si="16"/>
        <v>104.33333333333333</v>
      </c>
      <c r="M30" s="565">
        <f t="shared" si="17"/>
        <v>1.1299638989169676</v>
      </c>
      <c r="N30" s="565">
        <f t="shared" si="18"/>
        <v>1.2723577235772356</v>
      </c>
      <c r="O30" s="135"/>
      <c r="P30" s="135"/>
      <c r="R30" s="150"/>
      <c r="S30" s="150"/>
      <c r="T30" s="150"/>
    </row>
    <row r="31" spans="1:32" ht="14.4">
      <c r="B31" s="566" t="s">
        <v>227</v>
      </c>
      <c r="C31" s="303">
        <f>AVERAGE(C13:E13)</f>
        <v>40</v>
      </c>
      <c r="D31" s="303">
        <f>AVERAGE(F13:H13)</f>
        <v>54</v>
      </c>
      <c r="E31" s="303">
        <f>AVERAGE(I13:K13)</f>
        <v>91</v>
      </c>
      <c r="F31" s="303">
        <f>AVERAGE(L13:N13)</f>
        <v>116</v>
      </c>
      <c r="G31" s="304">
        <f>AVERAGE(O13:Q13)</f>
        <v>122.33333333333333</v>
      </c>
      <c r="H31" s="302">
        <f>AVERAGE(R13:T13)</f>
        <v>136</v>
      </c>
      <c r="I31" s="302">
        <f>AVERAGE(U13:W13)</f>
        <v>155.33333333333334</v>
      </c>
      <c r="J31" s="302">
        <f t="shared" si="15"/>
        <v>157.33333333333334</v>
      </c>
      <c r="K31" s="302">
        <f t="shared" si="19"/>
        <v>170</v>
      </c>
      <c r="L31" s="554">
        <f t="shared" si="16"/>
        <v>195</v>
      </c>
      <c r="M31" s="565">
        <f t="shared" si="17"/>
        <v>1.1470588235294117</v>
      </c>
      <c r="N31" s="565">
        <f t="shared" si="18"/>
        <v>1.2394067796610169</v>
      </c>
      <c r="O31" s="135"/>
      <c r="P31" s="135"/>
      <c r="R31" s="150"/>
      <c r="S31" s="150"/>
      <c r="T31" s="150"/>
    </row>
    <row r="32" spans="1:32" ht="14.4">
      <c r="B32" s="566" t="s">
        <v>2023</v>
      </c>
      <c r="C32" s="303"/>
      <c r="D32" s="303"/>
      <c r="E32" s="303"/>
      <c r="F32" s="303"/>
      <c r="G32" s="304"/>
      <c r="H32" s="302"/>
      <c r="I32" s="302"/>
      <c r="J32" s="302">
        <f t="shared" si="15"/>
        <v>39.5</v>
      </c>
      <c r="K32" s="302">
        <f t="shared" si="19"/>
        <v>51.666666666666664</v>
      </c>
      <c r="L32" s="554">
        <f t="shared" si="16"/>
        <v>81.666666666666671</v>
      </c>
      <c r="M32" s="565">
        <f t="shared" si="17"/>
        <v>1.5806451612903227</v>
      </c>
      <c r="N32" s="565">
        <f>L32/J32</f>
        <v>2.0675105485232068</v>
      </c>
      <c r="O32" s="135"/>
      <c r="P32" s="135"/>
      <c r="R32" s="150"/>
      <c r="S32" s="150"/>
      <c r="T32" s="150"/>
    </row>
    <row r="33" spans="1:35" ht="14.4">
      <c r="A33" s="111"/>
      <c r="B33" s="290"/>
      <c r="C33" s="293"/>
      <c r="D33" s="293"/>
      <c r="E33" s="293"/>
      <c r="F33" s="293"/>
      <c r="G33" s="293"/>
      <c r="H33" s="293"/>
      <c r="I33" s="135"/>
      <c r="J33" s="862"/>
      <c r="K33" s="862"/>
      <c r="M33" s="294"/>
      <c r="N33" s="294"/>
      <c r="O33" s="135"/>
      <c r="P33" s="135"/>
      <c r="R33" s="150"/>
      <c r="S33" s="150"/>
      <c r="T33" s="150"/>
    </row>
    <row r="34" spans="1:35" ht="15" customHeight="1">
      <c r="B34" s="566" t="s">
        <v>1</v>
      </c>
      <c r="C34" s="303">
        <f t="shared" ref="C34:G34" si="20">C24</f>
        <v>41.5</v>
      </c>
      <c r="D34" s="303">
        <f t="shared" si="20"/>
        <v>58</v>
      </c>
      <c r="E34" s="303">
        <f t="shared" si="20"/>
        <v>89.333333333333329</v>
      </c>
      <c r="F34" s="303">
        <f t="shared" si="20"/>
        <v>102.66666666666667</v>
      </c>
      <c r="G34" s="304">
        <f t="shared" si="20"/>
        <v>120.33333333333333</v>
      </c>
      <c r="H34" s="302">
        <f>H24</f>
        <v>142.33333333333334</v>
      </c>
      <c r="I34" s="302">
        <f>SUM(U6:W7)/3</f>
        <v>195</v>
      </c>
      <c r="J34" s="302">
        <f>SUM(X6:Z8)/3</f>
        <v>243.66666666666666</v>
      </c>
      <c r="K34" s="302">
        <f>SUM(AA6:AC8)/3</f>
        <v>301.66666666666669</v>
      </c>
      <c r="L34" s="554">
        <f>AVERAGE(AD16:AF16)</f>
        <v>375.66666666666669</v>
      </c>
      <c r="M34" s="565">
        <f>L34/K34</f>
        <v>1.245303867403315</v>
      </c>
      <c r="N34" s="565">
        <f>L34/J34</f>
        <v>1.5417236662106704</v>
      </c>
      <c r="O34" s="135"/>
      <c r="P34" s="135"/>
      <c r="R34" s="150"/>
      <c r="S34" s="150"/>
      <c r="T34" s="150"/>
    </row>
    <row r="35" spans="1:35" ht="14.4">
      <c r="B35" s="566" t="s">
        <v>3</v>
      </c>
      <c r="C35" s="303">
        <f t="shared" ref="C35:H35" si="21">C27</f>
        <v>41.5</v>
      </c>
      <c r="D35" s="303">
        <f t="shared" si="21"/>
        <v>50.333333333333336</v>
      </c>
      <c r="E35" s="303">
        <f t="shared" si="21"/>
        <v>81.666666666666671</v>
      </c>
      <c r="F35" s="303">
        <f t="shared" si="21"/>
        <v>119.33333333333333</v>
      </c>
      <c r="G35" s="304">
        <f t="shared" si="21"/>
        <v>152.33333333333334</v>
      </c>
      <c r="H35" s="302">
        <f t="shared" si="21"/>
        <v>190.66666666666666</v>
      </c>
      <c r="I35" s="302">
        <f>SUM(U9:W10)/3</f>
        <v>222.66666666666666</v>
      </c>
      <c r="J35" s="302">
        <f>SUM(X9:Z11)/3</f>
        <v>254</v>
      </c>
      <c r="K35" s="302">
        <f>SUM(AA9:AC11)/3</f>
        <v>316.66666666666669</v>
      </c>
      <c r="L35" s="554">
        <f t="shared" ref="L35" si="22">AVERAGE(AD17:AF17)</f>
        <v>368</v>
      </c>
      <c r="M35" s="565">
        <f t="shared" ref="M35:M36" si="23">L35/K35</f>
        <v>1.1621052631578948</v>
      </c>
      <c r="N35" s="565">
        <f t="shared" ref="N35:N37" si="24">L35/J35</f>
        <v>1.4488188976377954</v>
      </c>
      <c r="O35" s="135"/>
      <c r="P35" s="135"/>
      <c r="R35" s="150"/>
      <c r="S35" s="150"/>
      <c r="T35" s="150"/>
    </row>
    <row r="36" spans="1:35" ht="14.4">
      <c r="B36" s="566" t="s">
        <v>2</v>
      </c>
      <c r="C36" s="303">
        <f>SUM(C12:E13)/2</f>
        <v>40</v>
      </c>
      <c r="D36" s="305">
        <f>SUM(F12:H13)/3</f>
        <v>54</v>
      </c>
      <c r="E36" s="303">
        <f>SUM(I12:K13)/3</f>
        <v>97</v>
      </c>
      <c r="F36" s="303">
        <f>SUM(L12:N13)/3</f>
        <v>136.66666666666666</v>
      </c>
      <c r="G36" s="304">
        <f>SUM(O12:Q13)/3</f>
        <v>156.66666666666666</v>
      </c>
      <c r="H36" s="302">
        <f>SUM(R12:T13)/3</f>
        <v>187</v>
      </c>
      <c r="I36" s="302">
        <f>SUM(U12:W13)/3</f>
        <v>221.66666666666666</v>
      </c>
      <c r="J36" s="302">
        <f>SUM(X12:Z14)/3</f>
        <v>265.66666666666669</v>
      </c>
      <c r="K36" s="302">
        <f>SUM(AA12:AC14)/3</f>
        <v>314</v>
      </c>
      <c r="L36" s="554">
        <f>AVERAGE(AD18:AF18)</f>
        <v>381</v>
      </c>
      <c r="M36" s="565">
        <f t="shared" si="23"/>
        <v>1.213375796178344</v>
      </c>
      <c r="N36" s="565">
        <f t="shared" si="24"/>
        <v>1.4341279799247175</v>
      </c>
      <c r="O36" s="135"/>
      <c r="P36" s="135"/>
      <c r="R36" s="150"/>
      <c r="S36" s="150"/>
      <c r="T36" s="150"/>
    </row>
    <row r="37" spans="1:35" ht="14.4">
      <c r="B37" s="566" t="s">
        <v>366</v>
      </c>
      <c r="C37" s="303">
        <f>SUM(C6:E13)/2</f>
        <v>123</v>
      </c>
      <c r="D37" s="303">
        <f>SUM(F6:H13)/3</f>
        <v>162.33333333333334</v>
      </c>
      <c r="E37" s="303">
        <f>SUM(I6:K13)/3</f>
        <v>268</v>
      </c>
      <c r="F37" s="303">
        <f>SUM(L6:N13)/3</f>
        <v>358.66666666666669</v>
      </c>
      <c r="G37" s="303">
        <f>SUM(O6:Q13)/3</f>
        <v>429.33333333333331</v>
      </c>
      <c r="H37" s="302">
        <f>SUM(R6:T13)/3</f>
        <v>520</v>
      </c>
      <c r="I37" s="302">
        <f>SUM(U6:W13)/3</f>
        <v>639.33333333333337</v>
      </c>
      <c r="J37" s="302">
        <f>SUM(X6:Z14)/3</f>
        <v>763.33333333333337</v>
      </c>
      <c r="K37" s="302">
        <f>SUM(AA16:AC18)/3</f>
        <v>932.33333333333337</v>
      </c>
      <c r="L37" s="554">
        <f>AVERAGE(AD20:AF20)</f>
        <v>1124.6666666666667</v>
      </c>
      <c r="M37" s="565">
        <f>L37/K37</f>
        <v>1.2062924562030748</v>
      </c>
      <c r="N37" s="565">
        <f t="shared" si="24"/>
        <v>1.4733624454148473</v>
      </c>
      <c r="O37" s="142"/>
      <c r="P37" s="142"/>
      <c r="R37" s="150"/>
      <c r="S37" s="150"/>
      <c r="T37" s="150"/>
    </row>
    <row r="38" spans="1:35" s="111" customFormat="1" ht="9" customHeight="1">
      <c r="B38" s="290"/>
      <c r="C38" s="295"/>
      <c r="D38" s="295"/>
      <c r="E38" s="295"/>
      <c r="F38" s="295"/>
      <c r="G38" s="295"/>
      <c r="H38" s="295"/>
      <c r="I38" s="295"/>
      <c r="J38" s="864"/>
      <c r="K38" s="864"/>
      <c r="M38" s="295"/>
      <c r="N38" s="295"/>
      <c r="O38" s="148"/>
      <c r="P38" s="148"/>
      <c r="Q38" s="141"/>
      <c r="R38" s="141"/>
      <c r="S38" s="141"/>
      <c r="T38" s="141"/>
      <c r="U38" s="149"/>
    </row>
    <row r="39" spans="1:35" ht="14.4">
      <c r="B39" s="560" t="s">
        <v>366</v>
      </c>
      <c r="C39" s="303">
        <f t="shared" ref="C39:H39" si="25">C37</f>
        <v>123</v>
      </c>
      <c r="D39" s="303">
        <f t="shared" si="25"/>
        <v>162.33333333333334</v>
      </c>
      <c r="E39" s="303">
        <f t="shared" si="25"/>
        <v>268</v>
      </c>
      <c r="F39" s="303">
        <f t="shared" si="25"/>
        <v>358.66666666666669</v>
      </c>
      <c r="G39" s="304">
        <f t="shared" si="25"/>
        <v>429.33333333333331</v>
      </c>
      <c r="H39" s="302">
        <f t="shared" si="25"/>
        <v>520</v>
      </c>
      <c r="I39" s="302">
        <f>AVERAGE(U20:W20)</f>
        <v>639.33333333333337</v>
      </c>
      <c r="J39" s="302">
        <f>AVERAGE(X20:Z20)</f>
        <v>763.33333333333337</v>
      </c>
      <c r="K39" s="302">
        <f>AVERAGE(AA20:AC20)</f>
        <v>932.33333333333337</v>
      </c>
      <c r="L39" s="554">
        <f>AVERAGE(AD20:AF20)</f>
        <v>1124.6666666666667</v>
      </c>
      <c r="M39" s="565">
        <f>L39/K39</f>
        <v>1.2062924562030748</v>
      </c>
      <c r="N39" s="565">
        <f>L39/J39</f>
        <v>1.4733624454148473</v>
      </c>
      <c r="O39" s="135"/>
      <c r="P39" s="135"/>
      <c r="R39" s="150"/>
      <c r="S39" s="150"/>
      <c r="T39" s="150"/>
      <c r="V39" s="151"/>
      <c r="W39" s="151"/>
      <c r="X39" s="151"/>
      <c r="Y39" s="151"/>
      <c r="Z39" s="151"/>
      <c r="AA39" s="151"/>
      <c r="AB39" s="151"/>
      <c r="AC39" s="151"/>
      <c r="AD39" s="151"/>
      <c r="AE39" s="151"/>
      <c r="AF39" s="151"/>
      <c r="AG39" s="151"/>
      <c r="AH39" s="151"/>
      <c r="AI39" s="151"/>
    </row>
    <row r="40" spans="1:35" s="111" customFormat="1" ht="20.25" customHeight="1">
      <c r="B40" s="137"/>
      <c r="C40" s="293"/>
      <c r="D40" s="293"/>
      <c r="E40" s="293"/>
      <c r="F40" s="293"/>
      <c r="G40" s="293"/>
      <c r="H40" s="135"/>
      <c r="I40" s="294"/>
      <c r="J40" s="289"/>
      <c r="K40" s="289"/>
    </row>
    <row r="41" spans="1:35" s="143" customFormat="1" ht="14.4">
      <c r="B41" s="290"/>
      <c r="C41" s="2259" t="s">
        <v>904</v>
      </c>
      <c r="D41" s="2259"/>
      <c r="E41" s="2259"/>
      <c r="F41" s="2259"/>
      <c r="G41" s="2259"/>
      <c r="H41" s="2259"/>
      <c r="I41" s="2259"/>
      <c r="J41" s="2259"/>
      <c r="K41" s="2259"/>
      <c r="L41" s="2259"/>
      <c r="M41" s="141"/>
      <c r="N41" s="141"/>
      <c r="O41" s="140"/>
    </row>
    <row r="42" spans="1:35" ht="14.4">
      <c r="B42" s="559" t="s">
        <v>1220</v>
      </c>
      <c r="C42" s="303">
        <v>1</v>
      </c>
      <c r="D42" s="303">
        <v>1</v>
      </c>
      <c r="E42" s="303">
        <v>1</v>
      </c>
      <c r="F42" s="303">
        <v>1</v>
      </c>
      <c r="G42" s="304">
        <v>1</v>
      </c>
      <c r="H42" s="302">
        <v>1</v>
      </c>
      <c r="I42" s="302">
        <v>2</v>
      </c>
      <c r="J42" s="302">
        <v>3</v>
      </c>
      <c r="K42" s="302">
        <v>3</v>
      </c>
      <c r="L42" s="554">
        <v>3</v>
      </c>
      <c r="M42" s="141"/>
      <c r="N42" s="141"/>
      <c r="O42" s="33"/>
      <c r="R42" s="150"/>
      <c r="S42" s="150"/>
      <c r="T42" s="150"/>
    </row>
    <row r="43" spans="1:35" ht="15" customHeight="1">
      <c r="B43" s="559" t="s">
        <v>1221</v>
      </c>
      <c r="C43" s="303">
        <v>1</v>
      </c>
      <c r="D43" s="303">
        <v>1</v>
      </c>
      <c r="E43" s="303">
        <v>1</v>
      </c>
      <c r="F43" s="303">
        <v>1</v>
      </c>
      <c r="G43" s="304">
        <v>1</v>
      </c>
      <c r="H43" s="302">
        <v>1</v>
      </c>
      <c r="I43" s="302">
        <v>2</v>
      </c>
      <c r="J43" s="302">
        <v>3</v>
      </c>
      <c r="K43" s="302">
        <v>3</v>
      </c>
      <c r="L43" s="554">
        <v>3</v>
      </c>
      <c r="M43" s="141"/>
      <c r="N43" s="141"/>
      <c r="O43" s="33"/>
      <c r="R43" s="150"/>
      <c r="S43" s="150"/>
      <c r="T43" s="150"/>
    </row>
    <row r="44" spans="1:35" ht="15" customHeight="1">
      <c r="B44" s="559" t="s">
        <v>1222</v>
      </c>
      <c r="C44" s="303">
        <v>1</v>
      </c>
      <c r="D44" s="303">
        <v>1</v>
      </c>
      <c r="E44" s="303">
        <v>2</v>
      </c>
      <c r="F44" s="303">
        <v>2</v>
      </c>
      <c r="G44" s="304">
        <v>2</v>
      </c>
      <c r="H44" s="302">
        <v>2</v>
      </c>
      <c r="I44" s="302">
        <v>2</v>
      </c>
      <c r="J44" s="302">
        <v>3</v>
      </c>
      <c r="K44" s="302">
        <v>3</v>
      </c>
      <c r="L44" s="554">
        <v>3</v>
      </c>
      <c r="M44" s="141"/>
      <c r="N44" s="141"/>
      <c r="O44" s="33"/>
      <c r="R44" s="150"/>
      <c r="S44" s="150"/>
      <c r="T44" s="150"/>
    </row>
    <row r="45" spans="1:35" s="111" customFormat="1" ht="20.25" customHeight="1">
      <c r="B45" s="560" t="s">
        <v>366</v>
      </c>
      <c r="C45" s="303">
        <v>3</v>
      </c>
      <c r="D45" s="303">
        <v>3</v>
      </c>
      <c r="E45" s="303">
        <v>4</v>
      </c>
      <c r="F45" s="303">
        <v>4</v>
      </c>
      <c r="G45" s="304">
        <v>4</v>
      </c>
      <c r="H45" s="302">
        <v>4</v>
      </c>
      <c r="I45" s="302">
        <f>'Primer Ingreso'!I45</f>
        <v>6</v>
      </c>
      <c r="J45" s="302">
        <f>'Primer Ingreso'!J45</f>
        <v>9</v>
      </c>
      <c r="K45" s="302">
        <f>'Primer Ingreso'!K45</f>
        <v>9</v>
      </c>
      <c r="L45" s="554">
        <f>'Primer Ingreso'!L45</f>
        <v>9</v>
      </c>
    </row>
    <row r="46" spans="1:35" ht="15" customHeight="1">
      <c r="B46" s="137"/>
      <c r="C46" s="293"/>
      <c r="D46" s="293"/>
      <c r="E46" s="293"/>
      <c r="F46" s="293"/>
      <c r="G46" s="293"/>
      <c r="H46" s="135"/>
      <c r="I46" s="300"/>
      <c r="J46" s="300"/>
      <c r="K46" s="300"/>
      <c r="L46" s="144"/>
      <c r="M46" s="141"/>
      <c r="N46" s="141"/>
      <c r="O46" s="33"/>
      <c r="R46" s="150"/>
      <c r="S46" s="150"/>
      <c r="T46" s="150"/>
    </row>
    <row r="47" spans="1:35" ht="15" customHeight="1">
      <c r="B47" s="290"/>
      <c r="C47" s="2259" t="s">
        <v>942</v>
      </c>
      <c r="D47" s="2259"/>
      <c r="E47" s="2259"/>
      <c r="F47" s="2259"/>
      <c r="G47" s="2259"/>
      <c r="H47" s="2259"/>
      <c r="I47" s="2259"/>
      <c r="J47" s="2259"/>
      <c r="K47" s="2259"/>
      <c r="L47" s="2259"/>
      <c r="M47" s="141"/>
      <c r="N47" s="141"/>
      <c r="O47" s="33"/>
      <c r="R47" s="150"/>
      <c r="S47" s="150"/>
      <c r="T47" s="150"/>
    </row>
    <row r="48" spans="1:35" ht="14.4">
      <c r="B48" s="559" t="s">
        <v>1220</v>
      </c>
      <c r="C48" s="303">
        <f t="shared" ref="C48:I50" si="26">C34/C42</f>
        <v>41.5</v>
      </c>
      <c r="D48" s="303">
        <f t="shared" si="26"/>
        <v>58</v>
      </c>
      <c r="E48" s="303">
        <f t="shared" si="26"/>
        <v>89.333333333333329</v>
      </c>
      <c r="F48" s="303">
        <f t="shared" si="26"/>
        <v>102.66666666666667</v>
      </c>
      <c r="G48" s="304">
        <f t="shared" si="26"/>
        <v>120.33333333333333</v>
      </c>
      <c r="H48" s="302">
        <f t="shared" si="26"/>
        <v>142.33333333333334</v>
      </c>
      <c r="I48" s="302">
        <f t="shared" si="26"/>
        <v>97.5</v>
      </c>
      <c r="J48" s="302">
        <f t="shared" ref="J48:K50" si="27">J34/J42</f>
        <v>81.222222222222214</v>
      </c>
      <c r="K48" s="302">
        <f t="shared" si="27"/>
        <v>100.55555555555556</v>
      </c>
      <c r="L48" s="554">
        <f>L34/L42</f>
        <v>125.22222222222223</v>
      </c>
      <c r="M48" s="143"/>
      <c r="N48" s="143"/>
      <c r="R48" s="150"/>
      <c r="S48" s="150"/>
      <c r="T48" s="150"/>
    </row>
    <row r="49" spans="1:20" ht="14.4">
      <c r="B49" s="559" t="s">
        <v>1221</v>
      </c>
      <c r="C49" s="303">
        <f t="shared" si="26"/>
        <v>41.5</v>
      </c>
      <c r="D49" s="303">
        <f t="shared" si="26"/>
        <v>50.333333333333336</v>
      </c>
      <c r="E49" s="303">
        <f t="shared" si="26"/>
        <v>81.666666666666671</v>
      </c>
      <c r="F49" s="303">
        <f t="shared" si="26"/>
        <v>119.33333333333333</v>
      </c>
      <c r="G49" s="304">
        <f t="shared" si="26"/>
        <v>152.33333333333334</v>
      </c>
      <c r="H49" s="302">
        <f t="shared" si="26"/>
        <v>190.66666666666666</v>
      </c>
      <c r="I49" s="302">
        <f t="shared" si="26"/>
        <v>111.33333333333333</v>
      </c>
      <c r="J49" s="302">
        <f t="shared" si="27"/>
        <v>84.666666666666671</v>
      </c>
      <c r="K49" s="302">
        <f t="shared" si="27"/>
        <v>105.55555555555556</v>
      </c>
      <c r="L49" s="554">
        <f t="shared" ref="L49" si="28">L35/L43</f>
        <v>122.66666666666667</v>
      </c>
      <c r="R49" s="150"/>
      <c r="S49" s="150"/>
      <c r="T49" s="150"/>
    </row>
    <row r="50" spans="1:20" ht="14.4">
      <c r="A50" s="111"/>
      <c r="B50" s="559" t="s">
        <v>1222</v>
      </c>
      <c r="C50" s="303">
        <f t="shared" si="26"/>
        <v>40</v>
      </c>
      <c r="D50" s="303">
        <f t="shared" si="26"/>
        <v>54</v>
      </c>
      <c r="E50" s="303">
        <f t="shared" si="26"/>
        <v>48.5</v>
      </c>
      <c r="F50" s="303">
        <f t="shared" si="26"/>
        <v>68.333333333333329</v>
      </c>
      <c r="G50" s="304">
        <f t="shared" si="26"/>
        <v>78.333333333333329</v>
      </c>
      <c r="H50" s="302">
        <f t="shared" si="26"/>
        <v>93.5</v>
      </c>
      <c r="I50" s="302">
        <f t="shared" si="26"/>
        <v>110.83333333333333</v>
      </c>
      <c r="J50" s="302">
        <f t="shared" si="27"/>
        <v>88.555555555555557</v>
      </c>
      <c r="K50" s="302">
        <f t="shared" si="27"/>
        <v>104.66666666666667</v>
      </c>
      <c r="L50" s="554">
        <f t="shared" ref="L50" si="29">L36/L44</f>
        <v>127</v>
      </c>
      <c r="R50" s="150"/>
      <c r="S50" s="150"/>
      <c r="T50" s="150"/>
    </row>
    <row r="51" spans="1:20" ht="14.4">
      <c r="B51" s="560" t="s">
        <v>366</v>
      </c>
      <c r="C51" s="303">
        <f t="shared" ref="C51:I51" si="30">C39/C45</f>
        <v>41</v>
      </c>
      <c r="D51" s="303">
        <f t="shared" si="30"/>
        <v>54.111111111111114</v>
      </c>
      <c r="E51" s="303">
        <f t="shared" si="30"/>
        <v>67</v>
      </c>
      <c r="F51" s="303">
        <f t="shared" si="30"/>
        <v>89.666666666666671</v>
      </c>
      <c r="G51" s="304">
        <f t="shared" si="30"/>
        <v>107.33333333333333</v>
      </c>
      <c r="H51" s="302">
        <f t="shared" si="30"/>
        <v>130</v>
      </c>
      <c r="I51" s="302">
        <f t="shared" si="30"/>
        <v>106.55555555555556</v>
      </c>
      <c r="J51" s="302">
        <f>J39/J45</f>
        <v>84.814814814814824</v>
      </c>
      <c r="K51" s="302">
        <f>K39/K45</f>
        <v>103.5925925925926</v>
      </c>
      <c r="L51" s="554">
        <f>L39/L45</f>
        <v>124.96296296296298</v>
      </c>
    </row>
    <row r="52" spans="1:20" s="152" customFormat="1" ht="13.8">
      <c r="A52" s="118" t="str">
        <f>'% de Primer Ingreso por sexo'!A10</f>
        <v>Fuente: Elaborado con base en el Archivo General de Alumnos, Dirección de Sistemas Escolares, Departamento de Registro Escolar</v>
      </c>
      <c r="B52" s="162"/>
      <c r="C52" s="154"/>
      <c r="D52" s="154"/>
      <c r="E52" s="35"/>
      <c r="F52" s="154"/>
      <c r="G52" s="154"/>
      <c r="H52" s="154"/>
      <c r="R52" s="154"/>
      <c r="S52" s="154"/>
      <c r="T52" s="154"/>
    </row>
    <row r="53" spans="1:20" ht="14.4">
      <c r="B53" s="158"/>
      <c r="C53" s="291"/>
      <c r="D53" s="291"/>
      <c r="E53" s="291"/>
      <c r="F53" s="291"/>
      <c r="G53" s="291"/>
      <c r="H53" s="291"/>
      <c r="I53" s="13"/>
      <c r="J53" s="13"/>
      <c r="K53" s="13"/>
    </row>
    <row r="54" spans="1:20">
      <c r="B54" s="151"/>
      <c r="C54" s="150"/>
      <c r="D54" s="150"/>
    </row>
  </sheetData>
  <sheetProtection algorithmName="SHA-512" hashValue="g+dDTDzFToKzQXKHF30h0gT1oBCNHw09Mw3ysr28TXav70zKCV4Gept333pdDp3DXlMoWsdf91PtL+KotrI4mw==" saltValue="Lw4kqbISQhTT7hiX6PGj6g==" spinCount="100000" sheet="1" objects="1" scenarios="1"/>
  <mergeCells count="18">
    <mergeCell ref="A9:A11"/>
    <mergeCell ref="A12:A14"/>
    <mergeCell ref="X4:Z4"/>
    <mergeCell ref="U4:W4"/>
    <mergeCell ref="O4:Q4"/>
    <mergeCell ref="R4:T4"/>
    <mergeCell ref="I4:K4"/>
    <mergeCell ref="L4:N4"/>
    <mergeCell ref="A4:A5"/>
    <mergeCell ref="B4:B5"/>
    <mergeCell ref="C4:E4"/>
    <mergeCell ref="F4:H4"/>
    <mergeCell ref="A6:A8"/>
    <mergeCell ref="AA4:AC4"/>
    <mergeCell ref="AD4:AF4"/>
    <mergeCell ref="C22:N22"/>
    <mergeCell ref="C41:L41"/>
    <mergeCell ref="C47:L47"/>
  </mergeCells>
  <hyperlinks>
    <hyperlink ref="A1" location="Índice!A1" display="ÍNDICE" xr:uid="{00000000-0004-0000-11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C33:I38 I39 C24:H24 C28:H28 C31:I31 C25:H25 C27:H27 C30:H30 I24 I32:J32 J31 I27:J27 I26:J26 I25:J25 I30:J30 I28:J28 I29:J29" formulaRange="1"/>
    <ignoredError sqref="C39:H39" formula="1"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AD25A8"/>
  </sheetPr>
  <dimension ref="A1:AK20"/>
  <sheetViews>
    <sheetView showGridLines="0" zoomScale="96" zoomScaleNormal="96" workbookViewId="0">
      <selection activeCell="N11" sqref="N11"/>
    </sheetView>
  </sheetViews>
  <sheetFormatPr baseColWidth="10" defaultColWidth="11.44140625" defaultRowHeight="14.4"/>
  <cols>
    <col min="1" max="1" width="11.5546875" style="18" bestFit="1" customWidth="1"/>
    <col min="2" max="31" width="5.21875" style="18" bestFit="1" customWidth="1"/>
    <col min="32" max="32" width="4.5546875" style="18" customWidth="1"/>
    <col min="33" max="35" width="4.44140625" style="18" bestFit="1" customWidth="1"/>
    <col min="36" max="37" width="4.5546875" style="18" bestFit="1" customWidth="1"/>
    <col min="38" max="41" width="4.44140625" style="18" bestFit="1" customWidth="1"/>
    <col min="42" max="47" width="4.5546875" style="18" bestFit="1" customWidth="1"/>
    <col min="48" max="16384" width="11.44140625" style="18"/>
  </cols>
  <sheetData>
    <row r="1" spans="1:37" s="150" customFormat="1" ht="13.2">
      <c r="A1" s="167" t="s">
        <v>1189</v>
      </c>
      <c r="B1" s="155"/>
      <c r="C1" s="143"/>
    </row>
    <row r="2" spans="1:37" ht="18">
      <c r="A2" s="397" t="s">
        <v>2029</v>
      </c>
      <c r="P2" s="152"/>
      <c r="Q2" s="152"/>
      <c r="R2" s="152"/>
      <c r="S2" s="152"/>
      <c r="T2" s="152"/>
      <c r="U2" s="152"/>
    </row>
    <row r="3" spans="1:37" s="152" customFormat="1" ht="13.8">
      <c r="A3" s="156" t="s">
        <v>954</v>
      </c>
      <c r="B3" s="157"/>
      <c r="C3" s="154"/>
      <c r="D3" s="154"/>
      <c r="E3" s="154"/>
      <c r="F3" s="154"/>
      <c r="G3" s="154"/>
      <c r="H3" s="154"/>
      <c r="I3" s="154"/>
      <c r="J3" s="154"/>
      <c r="K3" s="154"/>
      <c r="L3" s="154"/>
      <c r="Z3" s="154"/>
      <c r="AA3" s="154"/>
      <c r="AB3" s="154"/>
    </row>
    <row r="4" spans="1:37" s="1699" customFormat="1">
      <c r="B4" s="2262" t="s">
        <v>948</v>
      </c>
      <c r="C4" s="2262"/>
      <c r="D4" s="2262"/>
      <c r="E4" s="2262"/>
      <c r="F4" s="2262"/>
      <c r="G4" s="2262"/>
      <c r="H4" s="2262"/>
      <c r="I4" s="2262"/>
      <c r="J4" s="2262"/>
      <c r="K4" s="2262"/>
      <c r="L4" s="2262"/>
      <c r="M4" s="2262"/>
      <c r="N4" s="2262"/>
      <c r="O4" s="2262"/>
      <c r="P4" s="2262"/>
      <c r="Q4" s="2262"/>
      <c r="R4" s="2262"/>
      <c r="S4" s="2262"/>
      <c r="T4" s="2262"/>
      <c r="U4" s="2262"/>
      <c r="V4" s="2262"/>
      <c r="W4" s="2262"/>
      <c r="X4" s="2262"/>
      <c r="Y4" s="2262"/>
      <c r="Z4" s="2262"/>
      <c r="AA4" s="2262"/>
      <c r="AB4" s="2262"/>
      <c r="AC4" s="2262"/>
      <c r="AD4" s="2262"/>
      <c r="AE4" s="2262"/>
    </row>
    <row r="5" spans="1:37" s="1699" customFormat="1">
      <c r="A5" s="139"/>
      <c r="B5" s="2210" t="s">
        <v>896</v>
      </c>
      <c r="C5" s="2210"/>
      <c r="D5" s="2210"/>
      <c r="E5" s="2210"/>
      <c r="F5" s="2210"/>
      <c r="G5" s="2210"/>
      <c r="H5" s="2210"/>
      <c r="I5" s="2210"/>
      <c r="J5" s="2210"/>
      <c r="K5" s="2210"/>
      <c r="L5" s="2210" t="s">
        <v>897</v>
      </c>
      <c r="M5" s="2210"/>
      <c r="N5" s="2210"/>
      <c r="O5" s="2210"/>
      <c r="P5" s="2210"/>
      <c r="Q5" s="2210"/>
      <c r="R5" s="2210"/>
      <c r="S5" s="2210"/>
      <c r="T5" s="2210"/>
      <c r="U5" s="2210"/>
      <c r="V5" s="2210" t="s">
        <v>898</v>
      </c>
      <c r="W5" s="2210"/>
      <c r="X5" s="2210"/>
      <c r="Y5" s="2210"/>
      <c r="Z5" s="2210"/>
      <c r="AA5" s="2210"/>
      <c r="AB5" s="2210"/>
      <c r="AC5" s="2210"/>
      <c r="AD5" s="2210"/>
      <c r="AE5" s="2210"/>
    </row>
    <row r="6" spans="1:37" s="1699" customFormat="1">
      <c r="A6" s="139"/>
      <c r="B6" s="1709">
        <v>2011</v>
      </c>
      <c r="C6" s="1709">
        <v>2012</v>
      </c>
      <c r="D6" s="1709">
        <v>2013</v>
      </c>
      <c r="E6" s="1709">
        <v>2014</v>
      </c>
      <c r="F6" s="1709">
        <v>2015</v>
      </c>
      <c r="G6" s="1709">
        <v>2016</v>
      </c>
      <c r="H6" s="1709">
        <v>2017</v>
      </c>
      <c r="I6" s="1709">
        <v>2018</v>
      </c>
      <c r="J6" s="1709">
        <v>2019</v>
      </c>
      <c r="K6" s="590">
        <v>2020</v>
      </c>
      <c r="L6" s="1709">
        <v>2011</v>
      </c>
      <c r="M6" s="1709">
        <v>2012</v>
      </c>
      <c r="N6" s="1709">
        <v>2013</v>
      </c>
      <c r="O6" s="1709">
        <v>2014</v>
      </c>
      <c r="P6" s="1709">
        <v>2015</v>
      </c>
      <c r="Q6" s="1709">
        <v>2016</v>
      </c>
      <c r="R6" s="1709">
        <v>2017</v>
      </c>
      <c r="S6" s="1709">
        <v>2018</v>
      </c>
      <c r="T6" s="1709">
        <v>2019</v>
      </c>
      <c r="U6" s="590">
        <v>2020</v>
      </c>
      <c r="V6" s="1709">
        <v>2011</v>
      </c>
      <c r="W6" s="1709">
        <v>2012</v>
      </c>
      <c r="X6" s="1709">
        <v>2013</v>
      </c>
      <c r="Y6" s="1709">
        <v>2014</v>
      </c>
      <c r="Z6" s="1709">
        <v>2015</v>
      </c>
      <c r="AA6" s="1709">
        <v>2016</v>
      </c>
      <c r="AB6" s="1709">
        <v>2017</v>
      </c>
      <c r="AC6" s="1709">
        <v>2018</v>
      </c>
      <c r="AD6" s="1709">
        <v>2019</v>
      </c>
      <c r="AE6" s="590">
        <v>2020</v>
      </c>
    </row>
    <row r="7" spans="1:37" s="1699" customFormat="1">
      <c r="A7" s="1707" t="s">
        <v>697</v>
      </c>
      <c r="B7" s="1700">
        <v>14</v>
      </c>
      <c r="C7" s="1700">
        <v>21</v>
      </c>
      <c r="D7" s="1700">
        <v>36</v>
      </c>
      <c r="E7" s="1700">
        <v>43</v>
      </c>
      <c r="F7" s="1701">
        <v>51</v>
      </c>
      <c r="G7" s="1701">
        <v>56</v>
      </c>
      <c r="H7" s="1701">
        <v>102</v>
      </c>
      <c r="I7" s="1701">
        <v>69</v>
      </c>
      <c r="J7" s="1701">
        <v>71</v>
      </c>
      <c r="K7" s="572">
        <v>79</v>
      </c>
      <c r="L7" s="1702">
        <v>28</v>
      </c>
      <c r="M7" s="1702">
        <v>37</v>
      </c>
      <c r="N7" s="1702">
        <v>53</v>
      </c>
      <c r="O7" s="1702">
        <v>59</v>
      </c>
      <c r="P7" s="1702">
        <v>70</v>
      </c>
      <c r="Q7" s="1702">
        <v>86</v>
      </c>
      <c r="R7" s="1702">
        <v>102</v>
      </c>
      <c r="S7" s="1702">
        <v>107</v>
      </c>
      <c r="T7" s="1702">
        <v>103</v>
      </c>
      <c r="U7" s="573">
        <v>97</v>
      </c>
      <c r="V7" s="1703">
        <f t="shared" ref="V7:AE7" si="0">B7/(B7+L7)</f>
        <v>0.33333333333333331</v>
      </c>
      <c r="W7" s="1703">
        <f t="shared" si="0"/>
        <v>0.36206896551724138</v>
      </c>
      <c r="X7" s="1703">
        <f t="shared" si="0"/>
        <v>0.4044943820224719</v>
      </c>
      <c r="Y7" s="1703">
        <f t="shared" si="0"/>
        <v>0.42156862745098039</v>
      </c>
      <c r="Z7" s="1703">
        <f t="shared" si="0"/>
        <v>0.42148760330578511</v>
      </c>
      <c r="AA7" s="1703">
        <f t="shared" si="0"/>
        <v>0.39436619718309857</v>
      </c>
      <c r="AB7" s="1704">
        <f t="shared" si="0"/>
        <v>0.5</v>
      </c>
      <c r="AC7" s="1704">
        <f t="shared" si="0"/>
        <v>0.39204545454545453</v>
      </c>
      <c r="AD7" s="1704">
        <f t="shared" si="0"/>
        <v>0.40804597701149425</v>
      </c>
      <c r="AE7" s="574">
        <f t="shared" si="0"/>
        <v>0.44886363636363635</v>
      </c>
    </row>
    <row r="8" spans="1:37" s="1699" customFormat="1">
      <c r="A8" s="1707" t="s">
        <v>1543</v>
      </c>
      <c r="B8" s="1700"/>
      <c r="C8" s="1700"/>
      <c r="D8" s="1700"/>
      <c r="E8" s="1700"/>
      <c r="F8" s="1701"/>
      <c r="G8" s="1701"/>
      <c r="H8" s="1701">
        <v>11</v>
      </c>
      <c r="I8" s="1701">
        <v>14</v>
      </c>
      <c r="J8" s="1701">
        <v>20</v>
      </c>
      <c r="K8" s="572">
        <v>27</v>
      </c>
      <c r="L8" s="1702"/>
      <c r="M8" s="1702"/>
      <c r="N8" s="1702"/>
      <c r="O8" s="1702"/>
      <c r="P8" s="1702"/>
      <c r="Q8" s="1702"/>
      <c r="R8" s="1702">
        <v>33</v>
      </c>
      <c r="S8" s="1702">
        <v>44</v>
      </c>
      <c r="T8" s="1702">
        <v>70</v>
      </c>
      <c r="U8" s="573">
        <v>93</v>
      </c>
      <c r="V8" s="1703"/>
      <c r="W8" s="1703"/>
      <c r="X8" s="1703"/>
      <c r="Y8" s="1703"/>
      <c r="Z8" s="1703"/>
      <c r="AA8" s="1703"/>
      <c r="AB8" s="1704">
        <f>H8/(H8+R8)</f>
        <v>0.25</v>
      </c>
      <c r="AC8" s="1704">
        <f>I8/(I8+S8)</f>
        <v>0.2413793103448276</v>
      </c>
      <c r="AD8" s="1704">
        <f t="shared" ref="AD8:AE16" si="1">J8/(J8+T8)</f>
        <v>0.22222222222222221</v>
      </c>
      <c r="AE8" s="574">
        <f t="shared" si="1"/>
        <v>0.22500000000000001</v>
      </c>
    </row>
    <row r="9" spans="1:37" s="1699" customFormat="1">
      <c r="A9" s="1707" t="s">
        <v>2022</v>
      </c>
      <c r="B9" s="1700"/>
      <c r="C9" s="1700"/>
      <c r="D9" s="1700"/>
      <c r="E9" s="1700"/>
      <c r="F9" s="1701"/>
      <c r="G9" s="1701"/>
      <c r="H9" s="1701"/>
      <c r="I9" s="1701">
        <v>1</v>
      </c>
      <c r="J9" s="1701">
        <v>4</v>
      </c>
      <c r="K9" s="572">
        <v>12</v>
      </c>
      <c r="L9" s="1702"/>
      <c r="M9" s="1702"/>
      <c r="N9" s="1702"/>
      <c r="O9" s="1702"/>
      <c r="P9" s="1702"/>
      <c r="Q9" s="1702"/>
      <c r="R9" s="1702"/>
      <c r="S9" s="1702">
        <v>27</v>
      </c>
      <c r="T9" s="1702">
        <v>34</v>
      </c>
      <c r="U9" s="573">
        <v>68</v>
      </c>
      <c r="V9" s="1703"/>
      <c r="W9" s="1703"/>
      <c r="X9" s="1703"/>
      <c r="Y9" s="1703"/>
      <c r="Z9" s="1703"/>
      <c r="AA9" s="1703"/>
      <c r="AB9" s="1704"/>
      <c r="AC9" s="1704"/>
      <c r="AD9" s="1704">
        <f t="shared" si="1"/>
        <v>0.10526315789473684</v>
      </c>
      <c r="AE9" s="574">
        <f t="shared" si="1"/>
        <v>0.15</v>
      </c>
    </row>
    <row r="10" spans="1:37" s="1699" customFormat="1">
      <c r="A10" s="1707" t="s">
        <v>699</v>
      </c>
      <c r="B10" s="1700">
        <v>29</v>
      </c>
      <c r="C10" s="1700">
        <v>34</v>
      </c>
      <c r="D10" s="1700">
        <v>55</v>
      </c>
      <c r="E10" s="1700">
        <v>82</v>
      </c>
      <c r="F10" s="1701">
        <v>101</v>
      </c>
      <c r="G10" s="1701">
        <v>123</v>
      </c>
      <c r="H10" s="1701">
        <v>141</v>
      </c>
      <c r="I10" s="1701">
        <v>132</v>
      </c>
      <c r="J10" s="1701">
        <v>136</v>
      </c>
      <c r="K10" s="572">
        <v>136</v>
      </c>
      <c r="L10" s="1702">
        <v>13</v>
      </c>
      <c r="M10" s="1702">
        <v>17</v>
      </c>
      <c r="N10" s="1702">
        <v>27</v>
      </c>
      <c r="O10" s="1702">
        <v>37</v>
      </c>
      <c r="P10" s="1702">
        <v>52</v>
      </c>
      <c r="Q10" s="1702">
        <v>68</v>
      </c>
      <c r="R10" s="1702">
        <v>72</v>
      </c>
      <c r="S10" s="1702">
        <v>75</v>
      </c>
      <c r="T10" s="1702">
        <v>71</v>
      </c>
      <c r="U10" s="573">
        <v>72</v>
      </c>
      <c r="V10" s="1703">
        <f t="shared" ref="V10:AC10" si="2">B10/(B10+L10)</f>
        <v>0.69047619047619047</v>
      </c>
      <c r="W10" s="1703">
        <f t="shared" si="2"/>
        <v>0.66666666666666663</v>
      </c>
      <c r="X10" s="1703">
        <f t="shared" si="2"/>
        <v>0.67073170731707321</v>
      </c>
      <c r="Y10" s="1703">
        <f t="shared" si="2"/>
        <v>0.68907563025210083</v>
      </c>
      <c r="Z10" s="1703">
        <f t="shared" si="2"/>
        <v>0.66013071895424835</v>
      </c>
      <c r="AA10" s="1703">
        <f t="shared" si="2"/>
        <v>0.64397905759162299</v>
      </c>
      <c r="AB10" s="1704">
        <f t="shared" si="2"/>
        <v>0.6619718309859155</v>
      </c>
      <c r="AC10" s="1704">
        <f t="shared" si="2"/>
        <v>0.6376811594202898</v>
      </c>
      <c r="AD10" s="1704">
        <f t="shared" si="1"/>
        <v>0.65700483091787443</v>
      </c>
      <c r="AE10" s="574">
        <f t="shared" si="1"/>
        <v>0.65384615384615385</v>
      </c>
      <c r="AJ10" s="1699" t="s">
        <v>48</v>
      </c>
      <c r="AK10" s="1699" t="s">
        <v>47</v>
      </c>
    </row>
    <row r="11" spans="1:37" s="1699" customFormat="1">
      <c r="A11" s="1707" t="s">
        <v>1544</v>
      </c>
      <c r="B11" s="1700"/>
      <c r="C11" s="1700"/>
      <c r="D11" s="1700"/>
      <c r="E11" s="1700"/>
      <c r="F11" s="1701"/>
      <c r="G11" s="1701"/>
      <c r="H11" s="1701">
        <v>21</v>
      </c>
      <c r="I11" s="1701">
        <v>25</v>
      </c>
      <c r="J11" s="1701">
        <v>50</v>
      </c>
      <c r="K11" s="572">
        <v>73</v>
      </c>
      <c r="L11" s="1702"/>
      <c r="M11" s="1702"/>
      <c r="N11" s="1702"/>
      <c r="O11" s="1702"/>
      <c r="P11" s="1702"/>
      <c r="Q11" s="1702"/>
      <c r="R11" s="1702">
        <v>10</v>
      </c>
      <c r="S11" s="1702">
        <v>12</v>
      </c>
      <c r="T11" s="1702">
        <v>18</v>
      </c>
      <c r="U11" s="573">
        <v>21</v>
      </c>
      <c r="V11" s="1703"/>
      <c r="W11" s="1703"/>
      <c r="X11" s="1703"/>
      <c r="Y11" s="1703"/>
      <c r="Z11" s="1703"/>
      <c r="AA11" s="1703"/>
      <c r="AB11" s="1704">
        <f>H11/(H11+R11)</f>
        <v>0.67741935483870963</v>
      </c>
      <c r="AC11" s="1704">
        <f>I11/(I11+S11)</f>
        <v>0.67567567567567566</v>
      </c>
      <c r="AD11" s="1704">
        <f t="shared" si="1"/>
        <v>0.73529411764705888</v>
      </c>
      <c r="AE11" s="574">
        <f t="shared" si="1"/>
        <v>0.77659574468085102</v>
      </c>
      <c r="AI11" s="1699" t="str">
        <f>A7</f>
        <v>IRH</v>
      </c>
      <c r="AJ11" s="1699">
        <f>U7</f>
        <v>97</v>
      </c>
      <c r="AK11" s="1706">
        <f>K7</f>
        <v>79</v>
      </c>
    </row>
    <row r="12" spans="1:37" s="1699" customFormat="1">
      <c r="A12" s="1707" t="s">
        <v>2024</v>
      </c>
      <c r="B12" s="1700"/>
      <c r="C12" s="1700"/>
      <c r="D12" s="1700"/>
      <c r="E12" s="1700"/>
      <c r="F12" s="1701"/>
      <c r="G12" s="1701"/>
      <c r="H12" s="1701"/>
      <c r="I12" s="1701">
        <v>23</v>
      </c>
      <c r="J12" s="1701">
        <v>31</v>
      </c>
      <c r="K12" s="572">
        <v>49</v>
      </c>
      <c r="L12" s="1702"/>
      <c r="M12" s="1702"/>
      <c r="N12" s="1702"/>
      <c r="O12" s="1702"/>
      <c r="P12" s="1702"/>
      <c r="Q12" s="1702"/>
      <c r="R12" s="1702"/>
      <c r="S12" s="1702">
        <v>5</v>
      </c>
      <c r="T12" s="1702">
        <v>10</v>
      </c>
      <c r="U12" s="573">
        <v>17</v>
      </c>
      <c r="V12" s="1703"/>
      <c r="W12" s="1703"/>
      <c r="X12" s="1703"/>
      <c r="Y12" s="1703"/>
      <c r="Z12" s="1703"/>
      <c r="AA12" s="1703"/>
      <c r="AB12" s="1704"/>
      <c r="AC12" s="1704">
        <f>I12/(I12+S12)</f>
        <v>0.8214285714285714</v>
      </c>
      <c r="AD12" s="1704">
        <f t="shared" si="1"/>
        <v>0.75609756097560976</v>
      </c>
      <c r="AE12" s="574">
        <f t="shared" si="1"/>
        <v>0.74242424242424243</v>
      </c>
      <c r="AI12" s="1699" t="str">
        <f t="shared" ref="AI12:AI19" si="3">A8</f>
        <v>ICT</v>
      </c>
      <c r="AJ12" s="1699">
        <f t="shared" ref="AJ12:AJ19" si="4">U8</f>
        <v>93</v>
      </c>
      <c r="AK12" s="1706">
        <f t="shared" ref="AK12:AK19" si="5">K8</f>
        <v>27</v>
      </c>
    </row>
    <row r="13" spans="1:37" s="1699" customFormat="1">
      <c r="A13" s="1707" t="s">
        <v>698</v>
      </c>
      <c r="B13" s="1700"/>
      <c r="C13" s="1700"/>
      <c r="D13" s="1700">
        <v>9</v>
      </c>
      <c r="E13" s="1700">
        <v>9</v>
      </c>
      <c r="F13" s="1701">
        <v>15</v>
      </c>
      <c r="G13" s="1701">
        <v>26</v>
      </c>
      <c r="H13" s="1701">
        <v>35</v>
      </c>
      <c r="I13" s="1701">
        <v>44</v>
      </c>
      <c r="J13" s="1701">
        <v>48</v>
      </c>
      <c r="K13" s="572">
        <v>55</v>
      </c>
      <c r="L13" s="1702"/>
      <c r="M13" s="1702"/>
      <c r="N13" s="1702">
        <v>9</v>
      </c>
      <c r="O13" s="1702">
        <v>11</v>
      </c>
      <c r="P13" s="1702">
        <v>19</v>
      </c>
      <c r="Q13" s="1702">
        <v>25</v>
      </c>
      <c r="R13" s="1702">
        <v>31</v>
      </c>
      <c r="S13" s="1702">
        <v>38</v>
      </c>
      <c r="T13" s="1702">
        <v>44</v>
      </c>
      <c r="U13" s="573">
        <v>49</v>
      </c>
      <c r="V13" s="1703"/>
      <c r="W13" s="1703"/>
      <c r="X13" s="1703">
        <f t="shared" ref="X13:AB14" si="6">D13/(D13+N13)</f>
        <v>0.5</v>
      </c>
      <c r="Y13" s="1703">
        <f t="shared" si="6"/>
        <v>0.45</v>
      </c>
      <c r="Z13" s="1703">
        <f t="shared" si="6"/>
        <v>0.44117647058823528</v>
      </c>
      <c r="AA13" s="1703">
        <f t="shared" si="6"/>
        <v>0.50980392156862742</v>
      </c>
      <c r="AB13" s="1704">
        <f t="shared" si="6"/>
        <v>0.53030303030303028</v>
      </c>
      <c r="AC13" s="1704">
        <f>I13/(I13+S13)</f>
        <v>0.53658536585365857</v>
      </c>
      <c r="AD13" s="1704">
        <f t="shared" si="1"/>
        <v>0.52173913043478259</v>
      </c>
      <c r="AE13" s="574">
        <f t="shared" si="1"/>
        <v>0.52884615384615385</v>
      </c>
      <c r="AI13" s="1699" t="str">
        <f t="shared" si="3"/>
        <v>ISMI</v>
      </c>
      <c r="AJ13" s="1699">
        <f t="shared" si="4"/>
        <v>68</v>
      </c>
      <c r="AK13" s="1706">
        <f t="shared" si="5"/>
        <v>12</v>
      </c>
    </row>
    <row r="14" spans="1:37" s="1699" customFormat="1">
      <c r="A14" s="1707" t="s">
        <v>227</v>
      </c>
      <c r="B14" s="1700">
        <v>23</v>
      </c>
      <c r="C14" s="1700">
        <v>31</v>
      </c>
      <c r="D14" s="1700">
        <v>49</v>
      </c>
      <c r="E14" s="1700">
        <v>66</v>
      </c>
      <c r="F14" s="1701">
        <v>70</v>
      </c>
      <c r="G14" s="1701">
        <v>76</v>
      </c>
      <c r="H14" s="1701">
        <v>83</v>
      </c>
      <c r="I14" s="1701">
        <v>84</v>
      </c>
      <c r="J14" s="1701">
        <v>95</v>
      </c>
      <c r="K14" s="572">
        <v>107</v>
      </c>
      <c r="L14" s="1702">
        <v>18</v>
      </c>
      <c r="M14" s="1702">
        <v>23</v>
      </c>
      <c r="N14" s="1702">
        <v>42</v>
      </c>
      <c r="O14" s="1702">
        <v>50</v>
      </c>
      <c r="P14" s="1702">
        <v>52</v>
      </c>
      <c r="Q14" s="1702">
        <v>60</v>
      </c>
      <c r="R14" s="1702">
        <v>73</v>
      </c>
      <c r="S14" s="1702">
        <v>73</v>
      </c>
      <c r="T14" s="1702">
        <v>75</v>
      </c>
      <c r="U14" s="573">
        <v>88</v>
      </c>
      <c r="V14" s="1703">
        <f>B14/(B14+L14)</f>
        <v>0.56097560975609762</v>
      </c>
      <c r="W14" s="1703">
        <f>C14/(C14+M14)</f>
        <v>0.57407407407407407</v>
      </c>
      <c r="X14" s="1703">
        <f t="shared" si="6"/>
        <v>0.53846153846153844</v>
      </c>
      <c r="Y14" s="1703">
        <f t="shared" si="6"/>
        <v>0.56896551724137934</v>
      </c>
      <c r="Z14" s="1703">
        <f t="shared" si="6"/>
        <v>0.57377049180327866</v>
      </c>
      <c r="AA14" s="1703">
        <f t="shared" si="6"/>
        <v>0.55882352941176472</v>
      </c>
      <c r="AB14" s="1704">
        <f t="shared" si="6"/>
        <v>0.53205128205128205</v>
      </c>
      <c r="AC14" s="1704">
        <f>I14/(I14+S14)</f>
        <v>0.53503184713375795</v>
      </c>
      <c r="AD14" s="1704">
        <f t="shared" si="1"/>
        <v>0.55882352941176472</v>
      </c>
      <c r="AE14" s="574">
        <f t="shared" si="1"/>
        <v>0.54871794871794877</v>
      </c>
      <c r="AI14" s="1699" t="str">
        <f t="shared" si="3"/>
        <v>BA</v>
      </c>
      <c r="AJ14" s="1699">
        <f t="shared" si="4"/>
        <v>72</v>
      </c>
      <c r="AK14" s="1706">
        <f t="shared" si="5"/>
        <v>136</v>
      </c>
    </row>
    <row r="15" spans="1:37" s="1699" customFormat="1">
      <c r="A15" s="1707" t="s">
        <v>2023</v>
      </c>
      <c r="B15" s="1700"/>
      <c r="C15" s="1700"/>
      <c r="D15" s="1700"/>
      <c r="E15" s="1700"/>
      <c r="F15" s="1701"/>
      <c r="G15" s="1701"/>
      <c r="H15" s="1701"/>
      <c r="I15" s="1701">
        <v>23</v>
      </c>
      <c r="J15" s="1701">
        <v>31</v>
      </c>
      <c r="K15" s="572">
        <v>50</v>
      </c>
      <c r="L15" s="1702"/>
      <c r="M15" s="1702"/>
      <c r="N15" s="1702"/>
      <c r="O15" s="1702"/>
      <c r="P15" s="1702"/>
      <c r="Q15" s="1702"/>
      <c r="R15" s="1702"/>
      <c r="S15" s="1702">
        <v>17</v>
      </c>
      <c r="T15" s="1702">
        <v>21</v>
      </c>
      <c r="U15" s="573">
        <v>31</v>
      </c>
      <c r="V15" s="1703"/>
      <c r="W15" s="1703"/>
      <c r="X15" s="1703"/>
      <c r="Y15" s="1703"/>
      <c r="Z15" s="1703"/>
      <c r="AA15" s="1703"/>
      <c r="AB15" s="1704"/>
      <c r="AC15" s="1704">
        <f>I15/(I15+S15)</f>
        <v>0.57499999999999996</v>
      </c>
      <c r="AD15" s="1704">
        <f t="shared" si="1"/>
        <v>0.59615384615384615</v>
      </c>
      <c r="AE15" s="574">
        <f t="shared" si="1"/>
        <v>0.61728395061728392</v>
      </c>
      <c r="AI15" s="1699" t="str">
        <f t="shared" si="3"/>
        <v>PB</v>
      </c>
      <c r="AJ15" s="1699">
        <f t="shared" si="4"/>
        <v>21</v>
      </c>
      <c r="AK15" s="1706">
        <f t="shared" si="5"/>
        <v>73</v>
      </c>
    </row>
    <row r="16" spans="1:37" s="1699" customFormat="1">
      <c r="A16" s="576" t="s">
        <v>366</v>
      </c>
      <c r="B16" s="1700">
        <v>65</v>
      </c>
      <c r="C16" s="1700">
        <v>86</v>
      </c>
      <c r="D16" s="1700">
        <v>143</v>
      </c>
      <c r="E16" s="1700">
        <v>200</v>
      </c>
      <c r="F16" s="1700">
        <v>237</v>
      </c>
      <c r="G16" s="1700">
        <v>281</v>
      </c>
      <c r="H16" s="1700">
        <v>337</v>
      </c>
      <c r="I16" s="1700">
        <v>394</v>
      </c>
      <c r="J16" s="1700">
        <v>486</v>
      </c>
      <c r="K16" s="575">
        <v>588</v>
      </c>
      <c r="L16" s="1700">
        <v>58</v>
      </c>
      <c r="M16" s="1700">
        <v>77</v>
      </c>
      <c r="N16" s="1700">
        <v>125</v>
      </c>
      <c r="O16" s="1700">
        <v>158</v>
      </c>
      <c r="P16" s="1700">
        <v>193</v>
      </c>
      <c r="Q16" s="1700">
        <v>239</v>
      </c>
      <c r="R16" s="1700">
        <v>302</v>
      </c>
      <c r="S16" s="1700">
        <v>369</v>
      </c>
      <c r="T16" s="1700">
        <v>446</v>
      </c>
      <c r="U16" s="575">
        <v>537</v>
      </c>
      <c r="V16" s="1703">
        <f t="shared" ref="V16:AB16" si="7">B16/(B16+L16)</f>
        <v>0.52845528455284552</v>
      </c>
      <c r="W16" s="1703">
        <f t="shared" si="7"/>
        <v>0.52760736196319014</v>
      </c>
      <c r="X16" s="1703">
        <f t="shared" si="7"/>
        <v>0.53358208955223885</v>
      </c>
      <c r="Y16" s="1703">
        <f t="shared" si="7"/>
        <v>0.55865921787709494</v>
      </c>
      <c r="Z16" s="1703">
        <f t="shared" si="7"/>
        <v>0.55116279069767438</v>
      </c>
      <c r="AA16" s="1703">
        <f t="shared" si="7"/>
        <v>0.54038461538461535</v>
      </c>
      <c r="AB16" s="1704">
        <f t="shared" si="7"/>
        <v>0.52738654147104846</v>
      </c>
      <c r="AC16" s="1704">
        <f>I16/(I16+S16)</f>
        <v>0.51638269986893837</v>
      </c>
      <c r="AD16" s="1704">
        <f t="shared" si="1"/>
        <v>0.52145922746781115</v>
      </c>
      <c r="AE16" s="574">
        <f t="shared" si="1"/>
        <v>0.52266666666666661</v>
      </c>
      <c r="AI16" s="1699" t="str">
        <f t="shared" si="3"/>
        <v>CTA</v>
      </c>
      <c r="AJ16" s="1699">
        <f t="shared" si="4"/>
        <v>17</v>
      </c>
      <c r="AK16" s="1706">
        <f t="shared" si="5"/>
        <v>49</v>
      </c>
    </row>
    <row r="17" spans="1:37" s="152" customFormat="1">
      <c r="A17" s="118" t="str">
        <f>Matrícula!$A$15</f>
        <v>Fuente: Elaborado con base en el Archivo General de Alumnos, Dirección de Sistemas Escolares, Departamento de Registro Escolar</v>
      </c>
      <c r="B17" s="162"/>
      <c r="C17" s="154"/>
      <c r="D17" s="154"/>
      <c r="E17" s="35"/>
      <c r="F17" s="154"/>
      <c r="G17" s="154"/>
      <c r="H17" s="154"/>
      <c r="I17" s="154"/>
      <c r="J17" s="154"/>
      <c r="K17" s="154"/>
      <c r="L17" s="154"/>
      <c r="Z17" s="154"/>
      <c r="AA17" s="154"/>
      <c r="AB17" s="154"/>
      <c r="AI17" s="18" t="str">
        <f t="shared" si="3"/>
        <v>ACD</v>
      </c>
      <c r="AJ17" s="18">
        <f t="shared" si="4"/>
        <v>49</v>
      </c>
      <c r="AK17" s="196">
        <f t="shared" si="5"/>
        <v>55</v>
      </c>
    </row>
    <row r="18" spans="1:37">
      <c r="AI18" s="18" t="str">
        <f t="shared" si="3"/>
        <v>PP</v>
      </c>
      <c r="AJ18" s="18">
        <f t="shared" si="4"/>
        <v>88</v>
      </c>
      <c r="AK18" s="196">
        <f t="shared" si="5"/>
        <v>107</v>
      </c>
    </row>
    <row r="19" spans="1:37">
      <c r="C19" s="31"/>
      <c r="AI19" s="18" t="str">
        <f t="shared" si="3"/>
        <v>ETD</v>
      </c>
      <c r="AJ19" s="18">
        <f t="shared" si="4"/>
        <v>31</v>
      </c>
      <c r="AK19" s="196">
        <f t="shared" si="5"/>
        <v>50</v>
      </c>
    </row>
    <row r="20" spans="1:37">
      <c r="AI20" s="196"/>
    </row>
  </sheetData>
  <sheetProtection algorithmName="SHA-512" hashValue="ILcaCGIilPSmZdoC1Nt/Sy+slsvggzgLdBhaETmulFESaKmLC3Gx4k/choi9q++eBSCjw4rkwsDZEDv+uPpq5Q==" saltValue="RNfvgdbfTnB8mGtAcWpAlg==" spinCount="100000" sheet="1" objects="1" scenarios="1"/>
  <mergeCells count="4">
    <mergeCell ref="B5:K5"/>
    <mergeCell ref="L5:U5"/>
    <mergeCell ref="V5:AE5"/>
    <mergeCell ref="B4:AE4"/>
  </mergeCells>
  <hyperlinks>
    <hyperlink ref="A1" location="Índice!A1" display="ÍNDICE" xr:uid="{00000000-0004-0000-12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AD25A8"/>
  </sheetPr>
  <dimension ref="A1:AC37"/>
  <sheetViews>
    <sheetView showGridLines="0" zoomScaleNormal="100" workbookViewId="0"/>
  </sheetViews>
  <sheetFormatPr baseColWidth="10" defaultRowHeight="13.2"/>
  <cols>
    <col min="1" max="1" width="28.6640625" style="150" bestFit="1" customWidth="1"/>
    <col min="2" max="2" width="8.6640625" style="33" customWidth="1"/>
    <col min="3" max="3" width="9.88671875" style="33" customWidth="1"/>
    <col min="4" max="4" width="10.33203125" style="33" customWidth="1"/>
    <col min="5" max="9" width="9.88671875" style="33" customWidth="1"/>
    <col min="10" max="10" width="5.77734375" style="33" bestFit="1" customWidth="1"/>
    <col min="11" max="11" width="9.88671875" style="33" customWidth="1"/>
    <col min="12" max="12" width="11.44140625" style="150" customWidth="1"/>
    <col min="13" max="13" width="10.5546875" style="150" customWidth="1"/>
    <col min="14" max="14" width="11.5546875" style="150" customWidth="1"/>
    <col min="15" max="15" width="6.88671875" style="150" bestFit="1" customWidth="1"/>
    <col min="16" max="17" width="7.33203125" style="150" bestFit="1" customWidth="1"/>
    <col min="18" max="18" width="6.88671875" style="150" bestFit="1" customWidth="1"/>
    <col min="19" max="20" width="7.33203125" style="150" bestFit="1" customWidth="1"/>
    <col min="21" max="21" width="6.88671875" style="33" bestFit="1" customWidth="1"/>
    <col min="22" max="23" width="7.33203125" style="33" bestFit="1" customWidth="1"/>
    <col min="24" max="24" width="5.109375" style="150" bestFit="1" customWidth="1"/>
    <col min="25" max="26" width="5" style="150" bestFit="1" customWidth="1"/>
    <col min="27" max="27" width="5.109375" style="150" bestFit="1" customWidth="1"/>
    <col min="28" max="233" width="10.88671875" style="150"/>
    <col min="234" max="234" width="0.33203125" style="150" customWidth="1"/>
    <col min="235" max="235" width="19" style="150" customWidth="1"/>
    <col min="236" max="236" width="7.109375" style="150" customWidth="1"/>
    <col min="237" max="237" width="41.33203125" style="150" customWidth="1"/>
    <col min="238" max="239" width="9" style="150" customWidth="1"/>
    <col min="240" max="240" width="10.5546875" style="150" customWidth="1"/>
    <col min="241" max="241" width="9.44140625" style="150" customWidth="1"/>
    <col min="242" max="242" width="9.88671875" style="150" customWidth="1"/>
    <col min="243" max="243" width="10.5546875" style="150" customWidth="1"/>
    <col min="244" max="245" width="9.44140625" style="150" customWidth="1"/>
    <col min="246" max="246" width="10.5546875" style="150" customWidth="1"/>
    <col min="247" max="248" width="9" style="150" customWidth="1"/>
    <col min="249" max="249" width="10.5546875" style="150" customWidth="1"/>
    <col min="250" max="251" width="9.44140625" style="150" customWidth="1"/>
    <col min="252" max="252" width="10.5546875" style="150" customWidth="1"/>
    <col min="253" max="253" width="9.44140625" style="150" customWidth="1"/>
    <col min="254" max="254" width="9.88671875" style="150" customWidth="1"/>
    <col min="255" max="255" width="10.5546875" style="150" customWidth="1"/>
    <col min="256" max="256" width="9" style="150" customWidth="1"/>
    <col min="257" max="257" width="9.88671875" style="150" customWidth="1"/>
    <col min="258" max="258" width="12" style="150" customWidth="1"/>
    <col min="259" max="489" width="10.88671875" style="150"/>
    <col min="490" max="490" width="0.33203125" style="150" customWidth="1"/>
    <col min="491" max="491" width="19" style="150" customWidth="1"/>
    <col min="492" max="492" width="7.109375" style="150" customWidth="1"/>
    <col min="493" max="493" width="41.33203125" style="150" customWidth="1"/>
    <col min="494" max="495" width="9" style="150" customWidth="1"/>
    <col min="496" max="496" width="10.5546875" style="150" customWidth="1"/>
    <col min="497" max="497" width="9.44140625" style="150" customWidth="1"/>
    <col min="498" max="498" width="9.88671875" style="150" customWidth="1"/>
    <col min="499" max="499" width="10.5546875" style="150" customWidth="1"/>
    <col min="500" max="501" width="9.44140625" style="150" customWidth="1"/>
    <col min="502" max="502" width="10.5546875" style="150" customWidth="1"/>
    <col min="503" max="504" width="9" style="150" customWidth="1"/>
    <col min="505" max="505" width="10.5546875" style="150" customWidth="1"/>
    <col min="506" max="507" width="9.44140625" style="150" customWidth="1"/>
    <col min="508" max="508" width="10.5546875" style="150" customWidth="1"/>
    <col min="509" max="509" width="9.44140625" style="150" customWidth="1"/>
    <col min="510" max="510" width="9.88671875" style="150" customWidth="1"/>
    <col min="511" max="511" width="10.5546875" style="150" customWidth="1"/>
    <col min="512" max="512" width="9" style="150" customWidth="1"/>
    <col min="513" max="513" width="9.88671875" style="150" customWidth="1"/>
    <col min="514" max="514" width="12" style="150" customWidth="1"/>
    <col min="515" max="745" width="10.88671875" style="150"/>
    <col min="746" max="746" width="0.33203125" style="150" customWidth="1"/>
    <col min="747" max="747" width="19" style="150" customWidth="1"/>
    <col min="748" max="748" width="7.109375" style="150" customWidth="1"/>
    <col min="749" max="749" width="41.33203125" style="150" customWidth="1"/>
    <col min="750" max="751" width="9" style="150" customWidth="1"/>
    <col min="752" max="752" width="10.5546875" style="150" customWidth="1"/>
    <col min="753" max="753" width="9.44140625" style="150" customWidth="1"/>
    <col min="754" max="754" width="9.88671875" style="150" customWidth="1"/>
    <col min="755" max="755" width="10.5546875" style="150" customWidth="1"/>
    <col min="756" max="757" width="9.44140625" style="150" customWidth="1"/>
    <col min="758" max="758" width="10.5546875" style="150" customWidth="1"/>
    <col min="759" max="760" width="9" style="150" customWidth="1"/>
    <col min="761" max="761" width="10.5546875" style="150" customWidth="1"/>
    <col min="762" max="763" width="9.44140625" style="150" customWidth="1"/>
    <col min="764" max="764" width="10.5546875" style="150" customWidth="1"/>
    <col min="765" max="765" width="9.44140625" style="150" customWidth="1"/>
    <col min="766" max="766" width="9.88671875" style="150" customWidth="1"/>
    <col min="767" max="767" width="10.5546875" style="150" customWidth="1"/>
    <col min="768" max="768" width="9" style="150" customWidth="1"/>
    <col min="769" max="769" width="9.88671875" style="150" customWidth="1"/>
    <col min="770" max="770" width="12" style="150" customWidth="1"/>
    <col min="771" max="1001" width="10.88671875" style="150"/>
    <col min="1002" max="1002" width="0.33203125" style="150" customWidth="1"/>
    <col min="1003" max="1003" width="19" style="150" customWidth="1"/>
    <col min="1004" max="1004" width="7.109375" style="150" customWidth="1"/>
    <col min="1005" max="1005" width="41.33203125" style="150" customWidth="1"/>
    <col min="1006" max="1007" width="9" style="150" customWidth="1"/>
    <col min="1008" max="1008" width="10.5546875" style="150" customWidth="1"/>
    <col min="1009" max="1009" width="9.44140625" style="150" customWidth="1"/>
    <col min="1010" max="1010" width="9.88671875" style="150" customWidth="1"/>
    <col min="1011" max="1011" width="10.5546875" style="150" customWidth="1"/>
    <col min="1012" max="1013" width="9.44140625" style="150" customWidth="1"/>
    <col min="1014" max="1014" width="10.5546875" style="150" customWidth="1"/>
    <col min="1015" max="1016" width="9" style="150" customWidth="1"/>
    <col min="1017" max="1017" width="10.5546875" style="150" customWidth="1"/>
    <col min="1018" max="1019" width="9.44140625" style="150" customWidth="1"/>
    <col min="1020" max="1020" width="10.5546875" style="150" customWidth="1"/>
    <col min="1021" max="1021" width="9.44140625" style="150" customWidth="1"/>
    <col min="1022" max="1022" width="9.88671875" style="150" customWidth="1"/>
    <col min="1023" max="1023" width="10.5546875" style="150" customWidth="1"/>
    <col min="1024" max="1024" width="9" style="150" customWidth="1"/>
    <col min="1025" max="1025" width="9.88671875" style="150" customWidth="1"/>
    <col min="1026" max="1026" width="12" style="150" customWidth="1"/>
    <col min="1027" max="1257" width="10.88671875" style="150"/>
    <col min="1258" max="1258" width="0.33203125" style="150" customWidth="1"/>
    <col min="1259" max="1259" width="19" style="150" customWidth="1"/>
    <col min="1260" max="1260" width="7.109375" style="150" customWidth="1"/>
    <col min="1261" max="1261" width="41.33203125" style="150" customWidth="1"/>
    <col min="1262" max="1263" width="9" style="150" customWidth="1"/>
    <col min="1264" max="1264" width="10.5546875" style="150" customWidth="1"/>
    <col min="1265" max="1265" width="9.44140625" style="150" customWidth="1"/>
    <col min="1266" max="1266" width="9.88671875" style="150" customWidth="1"/>
    <col min="1267" max="1267" width="10.5546875" style="150" customWidth="1"/>
    <col min="1268" max="1269" width="9.44140625" style="150" customWidth="1"/>
    <col min="1270" max="1270" width="10.5546875" style="150" customWidth="1"/>
    <col min="1271" max="1272" width="9" style="150" customWidth="1"/>
    <col min="1273" max="1273" width="10.5546875" style="150" customWidth="1"/>
    <col min="1274" max="1275" width="9.44140625" style="150" customWidth="1"/>
    <col min="1276" max="1276" width="10.5546875" style="150" customWidth="1"/>
    <col min="1277" max="1277" width="9.44140625" style="150" customWidth="1"/>
    <col min="1278" max="1278" width="9.88671875" style="150" customWidth="1"/>
    <col min="1279" max="1279" width="10.5546875" style="150" customWidth="1"/>
    <col min="1280" max="1280" width="9" style="150" customWidth="1"/>
    <col min="1281" max="1281" width="9.88671875" style="150" customWidth="1"/>
    <col min="1282" max="1282" width="12" style="150" customWidth="1"/>
    <col min="1283" max="1513" width="10.88671875" style="150"/>
    <col min="1514" max="1514" width="0.33203125" style="150" customWidth="1"/>
    <col min="1515" max="1515" width="19" style="150" customWidth="1"/>
    <col min="1516" max="1516" width="7.109375" style="150" customWidth="1"/>
    <col min="1517" max="1517" width="41.33203125" style="150" customWidth="1"/>
    <col min="1518" max="1519" width="9" style="150" customWidth="1"/>
    <col min="1520" max="1520" width="10.5546875" style="150" customWidth="1"/>
    <col min="1521" max="1521" width="9.44140625" style="150" customWidth="1"/>
    <col min="1522" max="1522" width="9.88671875" style="150" customWidth="1"/>
    <col min="1523" max="1523" width="10.5546875" style="150" customWidth="1"/>
    <col min="1524" max="1525" width="9.44140625" style="150" customWidth="1"/>
    <col min="1526" max="1526" width="10.5546875" style="150" customWidth="1"/>
    <col min="1527" max="1528" width="9" style="150" customWidth="1"/>
    <col min="1529" max="1529" width="10.5546875" style="150" customWidth="1"/>
    <col min="1530" max="1531" width="9.44140625" style="150" customWidth="1"/>
    <col min="1532" max="1532" width="10.5546875" style="150" customWidth="1"/>
    <col min="1533" max="1533" width="9.44140625" style="150" customWidth="1"/>
    <col min="1534" max="1534" width="9.88671875" style="150" customWidth="1"/>
    <col min="1535" max="1535" width="10.5546875" style="150" customWidth="1"/>
    <col min="1536" max="1536" width="9" style="150" customWidth="1"/>
    <col min="1537" max="1537" width="9.88671875" style="150" customWidth="1"/>
    <col min="1538" max="1538" width="12" style="150" customWidth="1"/>
    <col min="1539" max="1769" width="10.88671875" style="150"/>
    <col min="1770" max="1770" width="0.33203125" style="150" customWidth="1"/>
    <col min="1771" max="1771" width="19" style="150" customWidth="1"/>
    <col min="1772" max="1772" width="7.109375" style="150" customWidth="1"/>
    <col min="1773" max="1773" width="41.33203125" style="150" customWidth="1"/>
    <col min="1774" max="1775" width="9" style="150" customWidth="1"/>
    <col min="1776" max="1776" width="10.5546875" style="150" customWidth="1"/>
    <col min="1777" max="1777" width="9.44140625" style="150" customWidth="1"/>
    <col min="1778" max="1778" width="9.88671875" style="150" customWidth="1"/>
    <col min="1779" max="1779" width="10.5546875" style="150" customWidth="1"/>
    <col min="1780" max="1781" width="9.44140625" style="150" customWidth="1"/>
    <col min="1782" max="1782" width="10.5546875" style="150" customWidth="1"/>
    <col min="1783" max="1784" width="9" style="150" customWidth="1"/>
    <col min="1785" max="1785" width="10.5546875" style="150" customWidth="1"/>
    <col min="1786" max="1787" width="9.44140625" style="150" customWidth="1"/>
    <col min="1788" max="1788" width="10.5546875" style="150" customWidth="1"/>
    <col min="1789" max="1789" width="9.44140625" style="150" customWidth="1"/>
    <col min="1790" max="1790" width="9.88671875" style="150" customWidth="1"/>
    <col min="1791" max="1791" width="10.5546875" style="150" customWidth="1"/>
    <col min="1792" max="1792" width="9" style="150" customWidth="1"/>
    <col min="1793" max="1793" width="9.88671875" style="150" customWidth="1"/>
    <col min="1794" max="1794" width="12" style="150" customWidth="1"/>
    <col min="1795" max="2025" width="10.88671875" style="150"/>
    <col min="2026" max="2026" width="0.33203125" style="150" customWidth="1"/>
    <col min="2027" max="2027" width="19" style="150" customWidth="1"/>
    <col min="2028" max="2028" width="7.109375" style="150" customWidth="1"/>
    <col min="2029" max="2029" width="41.33203125" style="150" customWidth="1"/>
    <col min="2030" max="2031" width="9" style="150" customWidth="1"/>
    <col min="2032" max="2032" width="10.5546875" style="150" customWidth="1"/>
    <col min="2033" max="2033" width="9.44140625" style="150" customWidth="1"/>
    <col min="2034" max="2034" width="9.88671875" style="150" customWidth="1"/>
    <col min="2035" max="2035" width="10.5546875" style="150" customWidth="1"/>
    <col min="2036" max="2037" width="9.44140625" style="150" customWidth="1"/>
    <col min="2038" max="2038" width="10.5546875" style="150" customWidth="1"/>
    <col min="2039" max="2040" width="9" style="150" customWidth="1"/>
    <col min="2041" max="2041" width="10.5546875" style="150" customWidth="1"/>
    <col min="2042" max="2043" width="9.44140625" style="150" customWidth="1"/>
    <col min="2044" max="2044" width="10.5546875" style="150" customWidth="1"/>
    <col min="2045" max="2045" width="9.44140625" style="150" customWidth="1"/>
    <col min="2046" max="2046" width="9.88671875" style="150" customWidth="1"/>
    <col min="2047" max="2047" width="10.5546875" style="150" customWidth="1"/>
    <col min="2048" max="2048" width="9" style="150" customWidth="1"/>
    <col min="2049" max="2049" width="9.88671875" style="150" customWidth="1"/>
    <col min="2050" max="2050" width="12" style="150" customWidth="1"/>
    <col min="2051" max="2281" width="10.88671875" style="150"/>
    <col min="2282" max="2282" width="0.33203125" style="150" customWidth="1"/>
    <col min="2283" max="2283" width="19" style="150" customWidth="1"/>
    <col min="2284" max="2284" width="7.109375" style="150" customWidth="1"/>
    <col min="2285" max="2285" width="41.33203125" style="150" customWidth="1"/>
    <col min="2286" max="2287" width="9" style="150" customWidth="1"/>
    <col min="2288" max="2288" width="10.5546875" style="150" customWidth="1"/>
    <col min="2289" max="2289" width="9.44140625" style="150" customWidth="1"/>
    <col min="2290" max="2290" width="9.88671875" style="150" customWidth="1"/>
    <col min="2291" max="2291" width="10.5546875" style="150" customWidth="1"/>
    <col min="2292" max="2293" width="9.44140625" style="150" customWidth="1"/>
    <col min="2294" max="2294" width="10.5546875" style="150" customWidth="1"/>
    <col min="2295" max="2296" width="9" style="150" customWidth="1"/>
    <col min="2297" max="2297" width="10.5546875" style="150" customWidth="1"/>
    <col min="2298" max="2299" width="9.44140625" style="150" customWidth="1"/>
    <col min="2300" max="2300" width="10.5546875" style="150" customWidth="1"/>
    <col min="2301" max="2301" width="9.44140625" style="150" customWidth="1"/>
    <col min="2302" max="2302" width="9.88671875" style="150" customWidth="1"/>
    <col min="2303" max="2303" width="10.5546875" style="150" customWidth="1"/>
    <col min="2304" max="2304" width="9" style="150" customWidth="1"/>
    <col min="2305" max="2305" width="9.88671875" style="150" customWidth="1"/>
    <col min="2306" max="2306" width="12" style="150" customWidth="1"/>
    <col min="2307" max="2537" width="10.88671875" style="150"/>
    <col min="2538" max="2538" width="0.33203125" style="150" customWidth="1"/>
    <col min="2539" max="2539" width="19" style="150" customWidth="1"/>
    <col min="2540" max="2540" width="7.109375" style="150" customWidth="1"/>
    <col min="2541" max="2541" width="41.33203125" style="150" customWidth="1"/>
    <col min="2542" max="2543" width="9" style="150" customWidth="1"/>
    <col min="2544" max="2544" width="10.5546875" style="150" customWidth="1"/>
    <col min="2545" max="2545" width="9.44140625" style="150" customWidth="1"/>
    <col min="2546" max="2546" width="9.88671875" style="150" customWidth="1"/>
    <col min="2547" max="2547" width="10.5546875" style="150" customWidth="1"/>
    <col min="2548" max="2549" width="9.44140625" style="150" customWidth="1"/>
    <col min="2550" max="2550" width="10.5546875" style="150" customWidth="1"/>
    <col min="2551" max="2552" width="9" style="150" customWidth="1"/>
    <col min="2553" max="2553" width="10.5546875" style="150" customWidth="1"/>
    <col min="2554" max="2555" width="9.44140625" style="150" customWidth="1"/>
    <col min="2556" max="2556" width="10.5546875" style="150" customWidth="1"/>
    <col min="2557" max="2557" width="9.44140625" style="150" customWidth="1"/>
    <col min="2558" max="2558" width="9.88671875" style="150" customWidth="1"/>
    <col min="2559" max="2559" width="10.5546875" style="150" customWidth="1"/>
    <col min="2560" max="2560" width="9" style="150" customWidth="1"/>
    <col min="2561" max="2561" width="9.88671875" style="150" customWidth="1"/>
    <col min="2562" max="2562" width="12" style="150" customWidth="1"/>
    <col min="2563" max="2793" width="10.88671875" style="150"/>
    <col min="2794" max="2794" width="0.33203125" style="150" customWidth="1"/>
    <col min="2795" max="2795" width="19" style="150" customWidth="1"/>
    <col min="2796" max="2796" width="7.109375" style="150" customWidth="1"/>
    <col min="2797" max="2797" width="41.33203125" style="150" customWidth="1"/>
    <col min="2798" max="2799" width="9" style="150" customWidth="1"/>
    <col min="2800" max="2800" width="10.5546875" style="150" customWidth="1"/>
    <col min="2801" max="2801" width="9.44140625" style="150" customWidth="1"/>
    <col min="2802" max="2802" width="9.88671875" style="150" customWidth="1"/>
    <col min="2803" max="2803" width="10.5546875" style="150" customWidth="1"/>
    <col min="2804" max="2805" width="9.44140625" style="150" customWidth="1"/>
    <col min="2806" max="2806" width="10.5546875" style="150" customWidth="1"/>
    <col min="2807" max="2808" width="9" style="150" customWidth="1"/>
    <col min="2809" max="2809" width="10.5546875" style="150" customWidth="1"/>
    <col min="2810" max="2811" width="9.44140625" style="150" customWidth="1"/>
    <col min="2812" max="2812" width="10.5546875" style="150" customWidth="1"/>
    <col min="2813" max="2813" width="9.44140625" style="150" customWidth="1"/>
    <col min="2814" max="2814" width="9.88671875" style="150" customWidth="1"/>
    <col min="2815" max="2815" width="10.5546875" style="150" customWidth="1"/>
    <col min="2816" max="2816" width="9" style="150" customWidth="1"/>
    <col min="2817" max="2817" width="9.88671875" style="150" customWidth="1"/>
    <col min="2818" max="2818" width="12" style="150" customWidth="1"/>
    <col min="2819" max="3049" width="10.88671875" style="150"/>
    <col min="3050" max="3050" width="0.33203125" style="150" customWidth="1"/>
    <col min="3051" max="3051" width="19" style="150" customWidth="1"/>
    <col min="3052" max="3052" width="7.109375" style="150" customWidth="1"/>
    <col min="3053" max="3053" width="41.33203125" style="150" customWidth="1"/>
    <col min="3054" max="3055" width="9" style="150" customWidth="1"/>
    <col min="3056" max="3056" width="10.5546875" style="150" customWidth="1"/>
    <col min="3057" max="3057" width="9.44140625" style="150" customWidth="1"/>
    <col min="3058" max="3058" width="9.88671875" style="150" customWidth="1"/>
    <col min="3059" max="3059" width="10.5546875" style="150" customWidth="1"/>
    <col min="3060" max="3061" width="9.44140625" style="150" customWidth="1"/>
    <col min="3062" max="3062" width="10.5546875" style="150" customWidth="1"/>
    <col min="3063" max="3064" width="9" style="150" customWidth="1"/>
    <col min="3065" max="3065" width="10.5546875" style="150" customWidth="1"/>
    <col min="3066" max="3067" width="9.44140625" style="150" customWidth="1"/>
    <col min="3068" max="3068" width="10.5546875" style="150" customWidth="1"/>
    <col min="3069" max="3069" width="9.44140625" style="150" customWidth="1"/>
    <col min="3070" max="3070" width="9.88671875" style="150" customWidth="1"/>
    <col min="3071" max="3071" width="10.5546875" style="150" customWidth="1"/>
    <col min="3072" max="3072" width="9" style="150" customWidth="1"/>
    <col min="3073" max="3073" width="9.88671875" style="150" customWidth="1"/>
    <col min="3074" max="3074" width="12" style="150" customWidth="1"/>
    <col min="3075" max="3305" width="10.88671875" style="150"/>
    <col min="3306" max="3306" width="0.33203125" style="150" customWidth="1"/>
    <col min="3307" max="3307" width="19" style="150" customWidth="1"/>
    <col min="3308" max="3308" width="7.109375" style="150" customWidth="1"/>
    <col min="3309" max="3309" width="41.33203125" style="150" customWidth="1"/>
    <col min="3310" max="3311" width="9" style="150" customWidth="1"/>
    <col min="3312" max="3312" width="10.5546875" style="150" customWidth="1"/>
    <col min="3313" max="3313" width="9.44140625" style="150" customWidth="1"/>
    <col min="3314" max="3314" width="9.88671875" style="150" customWidth="1"/>
    <col min="3315" max="3315" width="10.5546875" style="150" customWidth="1"/>
    <col min="3316" max="3317" width="9.44140625" style="150" customWidth="1"/>
    <col min="3318" max="3318" width="10.5546875" style="150" customWidth="1"/>
    <col min="3319" max="3320" width="9" style="150" customWidth="1"/>
    <col min="3321" max="3321" width="10.5546875" style="150" customWidth="1"/>
    <col min="3322" max="3323" width="9.44140625" style="150" customWidth="1"/>
    <col min="3324" max="3324" width="10.5546875" style="150" customWidth="1"/>
    <col min="3325" max="3325" width="9.44140625" style="150" customWidth="1"/>
    <col min="3326" max="3326" width="9.88671875" style="150" customWidth="1"/>
    <col min="3327" max="3327" width="10.5546875" style="150" customWidth="1"/>
    <col min="3328" max="3328" width="9" style="150" customWidth="1"/>
    <col min="3329" max="3329" width="9.88671875" style="150" customWidth="1"/>
    <col min="3330" max="3330" width="12" style="150" customWidth="1"/>
    <col min="3331" max="3561" width="10.88671875" style="150"/>
    <col min="3562" max="3562" width="0.33203125" style="150" customWidth="1"/>
    <col min="3563" max="3563" width="19" style="150" customWidth="1"/>
    <col min="3564" max="3564" width="7.109375" style="150" customWidth="1"/>
    <col min="3565" max="3565" width="41.33203125" style="150" customWidth="1"/>
    <col min="3566" max="3567" width="9" style="150" customWidth="1"/>
    <col min="3568" max="3568" width="10.5546875" style="150" customWidth="1"/>
    <col min="3569" max="3569" width="9.44140625" style="150" customWidth="1"/>
    <col min="3570" max="3570" width="9.88671875" style="150" customWidth="1"/>
    <col min="3571" max="3571" width="10.5546875" style="150" customWidth="1"/>
    <col min="3572" max="3573" width="9.44140625" style="150" customWidth="1"/>
    <col min="3574" max="3574" width="10.5546875" style="150" customWidth="1"/>
    <col min="3575" max="3576" width="9" style="150" customWidth="1"/>
    <col min="3577" max="3577" width="10.5546875" style="150" customWidth="1"/>
    <col min="3578" max="3579" width="9.44140625" style="150" customWidth="1"/>
    <col min="3580" max="3580" width="10.5546875" style="150" customWidth="1"/>
    <col min="3581" max="3581" width="9.44140625" style="150" customWidth="1"/>
    <col min="3582" max="3582" width="9.88671875" style="150" customWidth="1"/>
    <col min="3583" max="3583" width="10.5546875" style="150" customWidth="1"/>
    <col min="3584" max="3584" width="9" style="150" customWidth="1"/>
    <col min="3585" max="3585" width="9.88671875" style="150" customWidth="1"/>
    <col min="3586" max="3586" width="12" style="150" customWidth="1"/>
    <col min="3587" max="3817" width="10.88671875" style="150"/>
    <col min="3818" max="3818" width="0.33203125" style="150" customWidth="1"/>
    <col min="3819" max="3819" width="19" style="150" customWidth="1"/>
    <col min="3820" max="3820" width="7.109375" style="150" customWidth="1"/>
    <col min="3821" max="3821" width="41.33203125" style="150" customWidth="1"/>
    <col min="3822" max="3823" width="9" style="150" customWidth="1"/>
    <col min="3824" max="3824" width="10.5546875" style="150" customWidth="1"/>
    <col min="3825" max="3825" width="9.44140625" style="150" customWidth="1"/>
    <col min="3826" max="3826" width="9.88671875" style="150" customWidth="1"/>
    <col min="3827" max="3827" width="10.5546875" style="150" customWidth="1"/>
    <col min="3828" max="3829" width="9.44140625" style="150" customWidth="1"/>
    <col min="3830" max="3830" width="10.5546875" style="150" customWidth="1"/>
    <col min="3831" max="3832" width="9" style="150" customWidth="1"/>
    <col min="3833" max="3833" width="10.5546875" style="150" customWidth="1"/>
    <col min="3834" max="3835" width="9.44140625" style="150" customWidth="1"/>
    <col min="3836" max="3836" width="10.5546875" style="150" customWidth="1"/>
    <col min="3837" max="3837" width="9.44140625" style="150" customWidth="1"/>
    <col min="3838" max="3838" width="9.88671875" style="150" customWidth="1"/>
    <col min="3839" max="3839" width="10.5546875" style="150" customWidth="1"/>
    <col min="3840" max="3840" width="9" style="150" customWidth="1"/>
    <col min="3841" max="3841" width="9.88671875" style="150" customWidth="1"/>
    <col min="3842" max="3842" width="12" style="150" customWidth="1"/>
    <col min="3843" max="4073" width="10.88671875" style="150"/>
    <col min="4074" max="4074" width="0.33203125" style="150" customWidth="1"/>
    <col min="4075" max="4075" width="19" style="150" customWidth="1"/>
    <col min="4076" max="4076" width="7.109375" style="150" customWidth="1"/>
    <col min="4077" max="4077" width="41.33203125" style="150" customWidth="1"/>
    <col min="4078" max="4079" width="9" style="150" customWidth="1"/>
    <col min="4080" max="4080" width="10.5546875" style="150" customWidth="1"/>
    <col min="4081" max="4081" width="9.44140625" style="150" customWidth="1"/>
    <col min="4082" max="4082" width="9.88671875" style="150" customWidth="1"/>
    <col min="4083" max="4083" width="10.5546875" style="150" customWidth="1"/>
    <col min="4084" max="4085" width="9.44140625" style="150" customWidth="1"/>
    <col min="4086" max="4086" width="10.5546875" style="150" customWidth="1"/>
    <col min="4087" max="4088" width="9" style="150" customWidth="1"/>
    <col min="4089" max="4089" width="10.5546875" style="150" customWidth="1"/>
    <col min="4090" max="4091" width="9.44140625" style="150" customWidth="1"/>
    <col min="4092" max="4092" width="10.5546875" style="150" customWidth="1"/>
    <col min="4093" max="4093" width="9.44140625" style="150" customWidth="1"/>
    <col min="4094" max="4094" width="9.88671875" style="150" customWidth="1"/>
    <col min="4095" max="4095" width="10.5546875" style="150" customWidth="1"/>
    <col min="4096" max="4096" width="9" style="150" customWidth="1"/>
    <col min="4097" max="4097" width="9.88671875" style="150" customWidth="1"/>
    <col min="4098" max="4098" width="12" style="150" customWidth="1"/>
    <col min="4099" max="4329" width="10.88671875" style="150"/>
    <col min="4330" max="4330" width="0.33203125" style="150" customWidth="1"/>
    <col min="4331" max="4331" width="19" style="150" customWidth="1"/>
    <col min="4332" max="4332" width="7.109375" style="150" customWidth="1"/>
    <col min="4333" max="4333" width="41.33203125" style="150" customWidth="1"/>
    <col min="4334" max="4335" width="9" style="150" customWidth="1"/>
    <col min="4336" max="4336" width="10.5546875" style="150" customWidth="1"/>
    <col min="4337" max="4337" width="9.44140625" style="150" customWidth="1"/>
    <col min="4338" max="4338" width="9.88671875" style="150" customWidth="1"/>
    <col min="4339" max="4339" width="10.5546875" style="150" customWidth="1"/>
    <col min="4340" max="4341" width="9.44140625" style="150" customWidth="1"/>
    <col min="4342" max="4342" width="10.5546875" style="150" customWidth="1"/>
    <col min="4343" max="4344" width="9" style="150" customWidth="1"/>
    <col min="4345" max="4345" width="10.5546875" style="150" customWidth="1"/>
    <col min="4346" max="4347" width="9.44140625" style="150" customWidth="1"/>
    <col min="4348" max="4348" width="10.5546875" style="150" customWidth="1"/>
    <col min="4349" max="4349" width="9.44140625" style="150" customWidth="1"/>
    <col min="4350" max="4350" width="9.88671875" style="150" customWidth="1"/>
    <col min="4351" max="4351" width="10.5546875" style="150" customWidth="1"/>
    <col min="4352" max="4352" width="9" style="150" customWidth="1"/>
    <col min="4353" max="4353" width="9.88671875" style="150" customWidth="1"/>
    <col min="4354" max="4354" width="12" style="150" customWidth="1"/>
    <col min="4355" max="4585" width="10.88671875" style="150"/>
    <col min="4586" max="4586" width="0.33203125" style="150" customWidth="1"/>
    <col min="4587" max="4587" width="19" style="150" customWidth="1"/>
    <col min="4588" max="4588" width="7.109375" style="150" customWidth="1"/>
    <col min="4589" max="4589" width="41.33203125" style="150" customWidth="1"/>
    <col min="4590" max="4591" width="9" style="150" customWidth="1"/>
    <col min="4592" max="4592" width="10.5546875" style="150" customWidth="1"/>
    <col min="4593" max="4593" width="9.44140625" style="150" customWidth="1"/>
    <col min="4594" max="4594" width="9.88671875" style="150" customWidth="1"/>
    <col min="4595" max="4595" width="10.5546875" style="150" customWidth="1"/>
    <col min="4596" max="4597" width="9.44140625" style="150" customWidth="1"/>
    <col min="4598" max="4598" width="10.5546875" style="150" customWidth="1"/>
    <col min="4599" max="4600" width="9" style="150" customWidth="1"/>
    <col min="4601" max="4601" width="10.5546875" style="150" customWidth="1"/>
    <col min="4602" max="4603" width="9.44140625" style="150" customWidth="1"/>
    <col min="4604" max="4604" width="10.5546875" style="150" customWidth="1"/>
    <col min="4605" max="4605" width="9.44140625" style="150" customWidth="1"/>
    <col min="4606" max="4606" width="9.88671875" style="150" customWidth="1"/>
    <col min="4607" max="4607" width="10.5546875" style="150" customWidth="1"/>
    <col min="4608" max="4608" width="9" style="150" customWidth="1"/>
    <col min="4609" max="4609" width="9.88671875" style="150" customWidth="1"/>
    <col min="4610" max="4610" width="12" style="150" customWidth="1"/>
    <col min="4611" max="4841" width="10.88671875" style="150"/>
    <col min="4842" max="4842" width="0.33203125" style="150" customWidth="1"/>
    <col min="4843" max="4843" width="19" style="150" customWidth="1"/>
    <col min="4844" max="4844" width="7.109375" style="150" customWidth="1"/>
    <col min="4845" max="4845" width="41.33203125" style="150" customWidth="1"/>
    <col min="4846" max="4847" width="9" style="150" customWidth="1"/>
    <col min="4848" max="4848" width="10.5546875" style="150" customWidth="1"/>
    <col min="4849" max="4849" width="9.44140625" style="150" customWidth="1"/>
    <col min="4850" max="4850" width="9.88671875" style="150" customWidth="1"/>
    <col min="4851" max="4851" width="10.5546875" style="150" customWidth="1"/>
    <col min="4852" max="4853" width="9.44140625" style="150" customWidth="1"/>
    <col min="4854" max="4854" width="10.5546875" style="150" customWidth="1"/>
    <col min="4855" max="4856" width="9" style="150" customWidth="1"/>
    <col min="4857" max="4857" width="10.5546875" style="150" customWidth="1"/>
    <col min="4858" max="4859" width="9.44140625" style="150" customWidth="1"/>
    <col min="4860" max="4860" width="10.5546875" style="150" customWidth="1"/>
    <col min="4861" max="4861" width="9.44140625" style="150" customWidth="1"/>
    <col min="4862" max="4862" width="9.88671875" style="150" customWidth="1"/>
    <col min="4863" max="4863" width="10.5546875" style="150" customWidth="1"/>
    <col min="4864" max="4864" width="9" style="150" customWidth="1"/>
    <col min="4865" max="4865" width="9.88671875" style="150" customWidth="1"/>
    <col min="4866" max="4866" width="12" style="150" customWidth="1"/>
    <col min="4867" max="5097" width="10.88671875" style="150"/>
    <col min="5098" max="5098" width="0.33203125" style="150" customWidth="1"/>
    <col min="5099" max="5099" width="19" style="150" customWidth="1"/>
    <col min="5100" max="5100" width="7.109375" style="150" customWidth="1"/>
    <col min="5101" max="5101" width="41.33203125" style="150" customWidth="1"/>
    <col min="5102" max="5103" width="9" style="150" customWidth="1"/>
    <col min="5104" max="5104" width="10.5546875" style="150" customWidth="1"/>
    <col min="5105" max="5105" width="9.44140625" style="150" customWidth="1"/>
    <col min="5106" max="5106" width="9.88671875" style="150" customWidth="1"/>
    <col min="5107" max="5107" width="10.5546875" style="150" customWidth="1"/>
    <col min="5108" max="5109" width="9.44140625" style="150" customWidth="1"/>
    <col min="5110" max="5110" width="10.5546875" style="150" customWidth="1"/>
    <col min="5111" max="5112" width="9" style="150" customWidth="1"/>
    <col min="5113" max="5113" width="10.5546875" style="150" customWidth="1"/>
    <col min="5114" max="5115" width="9.44140625" style="150" customWidth="1"/>
    <col min="5116" max="5116" width="10.5546875" style="150" customWidth="1"/>
    <col min="5117" max="5117" width="9.44140625" style="150" customWidth="1"/>
    <col min="5118" max="5118" width="9.88671875" style="150" customWidth="1"/>
    <col min="5119" max="5119" width="10.5546875" style="150" customWidth="1"/>
    <col min="5120" max="5120" width="9" style="150" customWidth="1"/>
    <col min="5121" max="5121" width="9.88671875" style="150" customWidth="1"/>
    <col min="5122" max="5122" width="12" style="150" customWidth="1"/>
    <col min="5123" max="5353" width="10.88671875" style="150"/>
    <col min="5354" max="5354" width="0.33203125" style="150" customWidth="1"/>
    <col min="5355" max="5355" width="19" style="150" customWidth="1"/>
    <col min="5356" max="5356" width="7.109375" style="150" customWidth="1"/>
    <col min="5357" max="5357" width="41.33203125" style="150" customWidth="1"/>
    <col min="5358" max="5359" width="9" style="150" customWidth="1"/>
    <col min="5360" max="5360" width="10.5546875" style="150" customWidth="1"/>
    <col min="5361" max="5361" width="9.44140625" style="150" customWidth="1"/>
    <col min="5362" max="5362" width="9.88671875" style="150" customWidth="1"/>
    <col min="5363" max="5363" width="10.5546875" style="150" customWidth="1"/>
    <col min="5364" max="5365" width="9.44140625" style="150" customWidth="1"/>
    <col min="5366" max="5366" width="10.5546875" style="150" customWidth="1"/>
    <col min="5367" max="5368" width="9" style="150" customWidth="1"/>
    <col min="5369" max="5369" width="10.5546875" style="150" customWidth="1"/>
    <col min="5370" max="5371" width="9.44140625" style="150" customWidth="1"/>
    <col min="5372" max="5372" width="10.5546875" style="150" customWidth="1"/>
    <col min="5373" max="5373" width="9.44140625" style="150" customWidth="1"/>
    <col min="5374" max="5374" width="9.88671875" style="150" customWidth="1"/>
    <col min="5375" max="5375" width="10.5546875" style="150" customWidth="1"/>
    <col min="5376" max="5376" width="9" style="150" customWidth="1"/>
    <col min="5377" max="5377" width="9.88671875" style="150" customWidth="1"/>
    <col min="5378" max="5378" width="12" style="150" customWidth="1"/>
    <col min="5379" max="5609" width="10.88671875" style="150"/>
    <col min="5610" max="5610" width="0.33203125" style="150" customWidth="1"/>
    <col min="5611" max="5611" width="19" style="150" customWidth="1"/>
    <col min="5612" max="5612" width="7.109375" style="150" customWidth="1"/>
    <col min="5613" max="5613" width="41.33203125" style="150" customWidth="1"/>
    <col min="5614" max="5615" width="9" style="150" customWidth="1"/>
    <col min="5616" max="5616" width="10.5546875" style="150" customWidth="1"/>
    <col min="5617" max="5617" width="9.44140625" style="150" customWidth="1"/>
    <col min="5618" max="5618" width="9.88671875" style="150" customWidth="1"/>
    <col min="5619" max="5619" width="10.5546875" style="150" customWidth="1"/>
    <col min="5620" max="5621" width="9.44140625" style="150" customWidth="1"/>
    <col min="5622" max="5622" width="10.5546875" style="150" customWidth="1"/>
    <col min="5623" max="5624" width="9" style="150" customWidth="1"/>
    <col min="5625" max="5625" width="10.5546875" style="150" customWidth="1"/>
    <col min="5626" max="5627" width="9.44140625" style="150" customWidth="1"/>
    <col min="5628" max="5628" width="10.5546875" style="150" customWidth="1"/>
    <col min="5629" max="5629" width="9.44140625" style="150" customWidth="1"/>
    <col min="5630" max="5630" width="9.88671875" style="150" customWidth="1"/>
    <col min="5631" max="5631" width="10.5546875" style="150" customWidth="1"/>
    <col min="5632" max="5632" width="9" style="150" customWidth="1"/>
    <col min="5633" max="5633" width="9.88671875" style="150" customWidth="1"/>
    <col min="5634" max="5634" width="12" style="150" customWidth="1"/>
    <col min="5635" max="5865" width="10.88671875" style="150"/>
    <col min="5866" max="5866" width="0.33203125" style="150" customWidth="1"/>
    <col min="5867" max="5867" width="19" style="150" customWidth="1"/>
    <col min="5868" max="5868" width="7.109375" style="150" customWidth="1"/>
    <col min="5869" max="5869" width="41.33203125" style="150" customWidth="1"/>
    <col min="5870" max="5871" width="9" style="150" customWidth="1"/>
    <col min="5872" max="5872" width="10.5546875" style="150" customWidth="1"/>
    <col min="5873" max="5873" width="9.44140625" style="150" customWidth="1"/>
    <col min="5874" max="5874" width="9.88671875" style="150" customWidth="1"/>
    <col min="5875" max="5875" width="10.5546875" style="150" customWidth="1"/>
    <col min="5876" max="5877" width="9.44140625" style="150" customWidth="1"/>
    <col min="5878" max="5878" width="10.5546875" style="150" customWidth="1"/>
    <col min="5879" max="5880" width="9" style="150" customWidth="1"/>
    <col min="5881" max="5881" width="10.5546875" style="150" customWidth="1"/>
    <col min="5882" max="5883" width="9.44140625" style="150" customWidth="1"/>
    <col min="5884" max="5884" width="10.5546875" style="150" customWidth="1"/>
    <col min="5885" max="5885" width="9.44140625" style="150" customWidth="1"/>
    <col min="5886" max="5886" width="9.88671875" style="150" customWidth="1"/>
    <col min="5887" max="5887" width="10.5546875" style="150" customWidth="1"/>
    <col min="5888" max="5888" width="9" style="150" customWidth="1"/>
    <col min="5889" max="5889" width="9.88671875" style="150" customWidth="1"/>
    <col min="5890" max="5890" width="12" style="150" customWidth="1"/>
    <col min="5891" max="6121" width="10.88671875" style="150"/>
    <col min="6122" max="6122" width="0.33203125" style="150" customWidth="1"/>
    <col min="6123" max="6123" width="19" style="150" customWidth="1"/>
    <col min="6124" max="6124" width="7.109375" style="150" customWidth="1"/>
    <col min="6125" max="6125" width="41.33203125" style="150" customWidth="1"/>
    <col min="6126" max="6127" width="9" style="150" customWidth="1"/>
    <col min="6128" max="6128" width="10.5546875" style="150" customWidth="1"/>
    <col min="6129" max="6129" width="9.44140625" style="150" customWidth="1"/>
    <col min="6130" max="6130" width="9.88671875" style="150" customWidth="1"/>
    <col min="6131" max="6131" width="10.5546875" style="150" customWidth="1"/>
    <col min="6132" max="6133" width="9.44140625" style="150" customWidth="1"/>
    <col min="6134" max="6134" width="10.5546875" style="150" customWidth="1"/>
    <col min="6135" max="6136" width="9" style="150" customWidth="1"/>
    <col min="6137" max="6137" width="10.5546875" style="150" customWidth="1"/>
    <col min="6138" max="6139" width="9.44140625" style="150" customWidth="1"/>
    <col min="6140" max="6140" width="10.5546875" style="150" customWidth="1"/>
    <col min="6141" max="6141" width="9.44140625" style="150" customWidth="1"/>
    <col min="6142" max="6142" width="9.88671875" style="150" customWidth="1"/>
    <col min="6143" max="6143" width="10.5546875" style="150" customWidth="1"/>
    <col min="6144" max="6144" width="9" style="150" customWidth="1"/>
    <col min="6145" max="6145" width="9.88671875" style="150" customWidth="1"/>
    <col min="6146" max="6146" width="12" style="150" customWidth="1"/>
    <col min="6147" max="6377" width="10.88671875" style="150"/>
    <col min="6378" max="6378" width="0.33203125" style="150" customWidth="1"/>
    <col min="6379" max="6379" width="19" style="150" customWidth="1"/>
    <col min="6380" max="6380" width="7.109375" style="150" customWidth="1"/>
    <col min="6381" max="6381" width="41.33203125" style="150" customWidth="1"/>
    <col min="6382" max="6383" width="9" style="150" customWidth="1"/>
    <col min="6384" max="6384" width="10.5546875" style="150" customWidth="1"/>
    <col min="6385" max="6385" width="9.44140625" style="150" customWidth="1"/>
    <col min="6386" max="6386" width="9.88671875" style="150" customWidth="1"/>
    <col min="6387" max="6387" width="10.5546875" style="150" customWidth="1"/>
    <col min="6388" max="6389" width="9.44140625" style="150" customWidth="1"/>
    <col min="6390" max="6390" width="10.5546875" style="150" customWidth="1"/>
    <col min="6391" max="6392" width="9" style="150" customWidth="1"/>
    <col min="6393" max="6393" width="10.5546875" style="150" customWidth="1"/>
    <col min="6394" max="6395" width="9.44140625" style="150" customWidth="1"/>
    <col min="6396" max="6396" width="10.5546875" style="150" customWidth="1"/>
    <col min="6397" max="6397" width="9.44140625" style="150" customWidth="1"/>
    <col min="6398" max="6398" width="9.88671875" style="150" customWidth="1"/>
    <col min="6399" max="6399" width="10.5546875" style="150" customWidth="1"/>
    <col min="6400" max="6400" width="9" style="150" customWidth="1"/>
    <col min="6401" max="6401" width="9.88671875" style="150" customWidth="1"/>
    <col min="6402" max="6402" width="12" style="150" customWidth="1"/>
    <col min="6403" max="6633" width="10.88671875" style="150"/>
    <col min="6634" max="6634" width="0.33203125" style="150" customWidth="1"/>
    <col min="6635" max="6635" width="19" style="150" customWidth="1"/>
    <col min="6636" max="6636" width="7.109375" style="150" customWidth="1"/>
    <col min="6637" max="6637" width="41.33203125" style="150" customWidth="1"/>
    <col min="6638" max="6639" width="9" style="150" customWidth="1"/>
    <col min="6640" max="6640" width="10.5546875" style="150" customWidth="1"/>
    <col min="6641" max="6641" width="9.44140625" style="150" customWidth="1"/>
    <col min="6642" max="6642" width="9.88671875" style="150" customWidth="1"/>
    <col min="6643" max="6643" width="10.5546875" style="150" customWidth="1"/>
    <col min="6644" max="6645" width="9.44140625" style="150" customWidth="1"/>
    <col min="6646" max="6646" width="10.5546875" style="150" customWidth="1"/>
    <col min="6647" max="6648" width="9" style="150" customWidth="1"/>
    <col min="6649" max="6649" width="10.5546875" style="150" customWidth="1"/>
    <col min="6650" max="6651" width="9.44140625" style="150" customWidth="1"/>
    <col min="6652" max="6652" width="10.5546875" style="150" customWidth="1"/>
    <col min="6653" max="6653" width="9.44140625" style="150" customWidth="1"/>
    <col min="6654" max="6654" width="9.88671875" style="150" customWidth="1"/>
    <col min="6655" max="6655" width="10.5546875" style="150" customWidth="1"/>
    <col min="6656" max="6656" width="9" style="150" customWidth="1"/>
    <col min="6657" max="6657" width="9.88671875" style="150" customWidth="1"/>
    <col min="6658" max="6658" width="12" style="150" customWidth="1"/>
    <col min="6659" max="6889" width="10.88671875" style="150"/>
    <col min="6890" max="6890" width="0.33203125" style="150" customWidth="1"/>
    <col min="6891" max="6891" width="19" style="150" customWidth="1"/>
    <col min="6892" max="6892" width="7.109375" style="150" customWidth="1"/>
    <col min="6893" max="6893" width="41.33203125" style="150" customWidth="1"/>
    <col min="6894" max="6895" width="9" style="150" customWidth="1"/>
    <col min="6896" max="6896" width="10.5546875" style="150" customWidth="1"/>
    <col min="6897" max="6897" width="9.44140625" style="150" customWidth="1"/>
    <col min="6898" max="6898" width="9.88671875" style="150" customWidth="1"/>
    <col min="6899" max="6899" width="10.5546875" style="150" customWidth="1"/>
    <col min="6900" max="6901" width="9.44140625" style="150" customWidth="1"/>
    <col min="6902" max="6902" width="10.5546875" style="150" customWidth="1"/>
    <col min="6903" max="6904" width="9" style="150" customWidth="1"/>
    <col min="6905" max="6905" width="10.5546875" style="150" customWidth="1"/>
    <col min="6906" max="6907" width="9.44140625" style="150" customWidth="1"/>
    <col min="6908" max="6908" width="10.5546875" style="150" customWidth="1"/>
    <col min="6909" max="6909" width="9.44140625" style="150" customWidth="1"/>
    <col min="6910" max="6910" width="9.88671875" style="150" customWidth="1"/>
    <col min="6911" max="6911" width="10.5546875" style="150" customWidth="1"/>
    <col min="6912" max="6912" width="9" style="150" customWidth="1"/>
    <col min="6913" max="6913" width="9.88671875" style="150" customWidth="1"/>
    <col min="6914" max="6914" width="12" style="150" customWidth="1"/>
    <col min="6915" max="7145" width="10.88671875" style="150"/>
    <col min="7146" max="7146" width="0.33203125" style="150" customWidth="1"/>
    <col min="7147" max="7147" width="19" style="150" customWidth="1"/>
    <col min="7148" max="7148" width="7.109375" style="150" customWidth="1"/>
    <col min="7149" max="7149" width="41.33203125" style="150" customWidth="1"/>
    <col min="7150" max="7151" width="9" style="150" customWidth="1"/>
    <col min="7152" max="7152" width="10.5546875" style="150" customWidth="1"/>
    <col min="7153" max="7153" width="9.44140625" style="150" customWidth="1"/>
    <col min="7154" max="7154" width="9.88671875" style="150" customWidth="1"/>
    <col min="7155" max="7155" width="10.5546875" style="150" customWidth="1"/>
    <col min="7156" max="7157" width="9.44140625" style="150" customWidth="1"/>
    <col min="7158" max="7158" width="10.5546875" style="150" customWidth="1"/>
    <col min="7159" max="7160" width="9" style="150" customWidth="1"/>
    <col min="7161" max="7161" width="10.5546875" style="150" customWidth="1"/>
    <col min="7162" max="7163" width="9.44140625" style="150" customWidth="1"/>
    <col min="7164" max="7164" width="10.5546875" style="150" customWidth="1"/>
    <col min="7165" max="7165" width="9.44140625" style="150" customWidth="1"/>
    <col min="7166" max="7166" width="9.88671875" style="150" customWidth="1"/>
    <col min="7167" max="7167" width="10.5546875" style="150" customWidth="1"/>
    <col min="7168" max="7168" width="9" style="150" customWidth="1"/>
    <col min="7169" max="7169" width="9.88671875" style="150" customWidth="1"/>
    <col min="7170" max="7170" width="12" style="150" customWidth="1"/>
    <col min="7171" max="7401" width="10.88671875" style="150"/>
    <col min="7402" max="7402" width="0.33203125" style="150" customWidth="1"/>
    <col min="7403" max="7403" width="19" style="150" customWidth="1"/>
    <col min="7404" max="7404" width="7.109375" style="150" customWidth="1"/>
    <col min="7405" max="7405" width="41.33203125" style="150" customWidth="1"/>
    <col min="7406" max="7407" width="9" style="150" customWidth="1"/>
    <col min="7408" max="7408" width="10.5546875" style="150" customWidth="1"/>
    <col min="7409" max="7409" width="9.44140625" style="150" customWidth="1"/>
    <col min="7410" max="7410" width="9.88671875" style="150" customWidth="1"/>
    <col min="7411" max="7411" width="10.5546875" style="150" customWidth="1"/>
    <col min="7412" max="7413" width="9.44140625" style="150" customWidth="1"/>
    <col min="7414" max="7414" width="10.5546875" style="150" customWidth="1"/>
    <col min="7415" max="7416" width="9" style="150" customWidth="1"/>
    <col min="7417" max="7417" width="10.5546875" style="150" customWidth="1"/>
    <col min="7418" max="7419" width="9.44140625" style="150" customWidth="1"/>
    <col min="7420" max="7420" width="10.5546875" style="150" customWidth="1"/>
    <col min="7421" max="7421" width="9.44140625" style="150" customWidth="1"/>
    <col min="7422" max="7422" width="9.88671875" style="150" customWidth="1"/>
    <col min="7423" max="7423" width="10.5546875" style="150" customWidth="1"/>
    <col min="7424" max="7424" width="9" style="150" customWidth="1"/>
    <col min="7425" max="7425" width="9.88671875" style="150" customWidth="1"/>
    <col min="7426" max="7426" width="12" style="150" customWidth="1"/>
    <col min="7427" max="7657" width="10.88671875" style="150"/>
    <col min="7658" max="7658" width="0.33203125" style="150" customWidth="1"/>
    <col min="7659" max="7659" width="19" style="150" customWidth="1"/>
    <col min="7660" max="7660" width="7.109375" style="150" customWidth="1"/>
    <col min="7661" max="7661" width="41.33203125" style="150" customWidth="1"/>
    <col min="7662" max="7663" width="9" style="150" customWidth="1"/>
    <col min="7664" max="7664" width="10.5546875" style="150" customWidth="1"/>
    <col min="7665" max="7665" width="9.44140625" style="150" customWidth="1"/>
    <col min="7666" max="7666" width="9.88671875" style="150" customWidth="1"/>
    <col min="7667" max="7667" width="10.5546875" style="150" customWidth="1"/>
    <col min="7668" max="7669" width="9.44140625" style="150" customWidth="1"/>
    <col min="7670" max="7670" width="10.5546875" style="150" customWidth="1"/>
    <col min="7671" max="7672" width="9" style="150" customWidth="1"/>
    <col min="7673" max="7673" width="10.5546875" style="150" customWidth="1"/>
    <col min="7674" max="7675" width="9.44140625" style="150" customWidth="1"/>
    <col min="7676" max="7676" width="10.5546875" style="150" customWidth="1"/>
    <col min="7677" max="7677" width="9.44140625" style="150" customWidth="1"/>
    <col min="7678" max="7678" width="9.88671875" style="150" customWidth="1"/>
    <col min="7679" max="7679" width="10.5546875" style="150" customWidth="1"/>
    <col min="7680" max="7680" width="9" style="150" customWidth="1"/>
    <col min="7681" max="7681" width="9.88671875" style="150" customWidth="1"/>
    <col min="7682" max="7682" width="12" style="150" customWidth="1"/>
    <col min="7683" max="7913" width="10.88671875" style="150"/>
    <col min="7914" max="7914" width="0.33203125" style="150" customWidth="1"/>
    <col min="7915" max="7915" width="19" style="150" customWidth="1"/>
    <col min="7916" max="7916" width="7.109375" style="150" customWidth="1"/>
    <col min="7917" max="7917" width="41.33203125" style="150" customWidth="1"/>
    <col min="7918" max="7919" width="9" style="150" customWidth="1"/>
    <col min="7920" max="7920" width="10.5546875" style="150" customWidth="1"/>
    <col min="7921" max="7921" width="9.44140625" style="150" customWidth="1"/>
    <col min="7922" max="7922" width="9.88671875" style="150" customWidth="1"/>
    <col min="7923" max="7923" width="10.5546875" style="150" customWidth="1"/>
    <col min="7924" max="7925" width="9.44140625" style="150" customWidth="1"/>
    <col min="7926" max="7926" width="10.5546875" style="150" customWidth="1"/>
    <col min="7927" max="7928" width="9" style="150" customWidth="1"/>
    <col min="7929" max="7929" width="10.5546875" style="150" customWidth="1"/>
    <col min="7930" max="7931" width="9.44140625" style="150" customWidth="1"/>
    <col min="7932" max="7932" width="10.5546875" style="150" customWidth="1"/>
    <col min="7933" max="7933" width="9.44140625" style="150" customWidth="1"/>
    <col min="7934" max="7934" width="9.88671875" style="150" customWidth="1"/>
    <col min="7935" max="7935" width="10.5546875" style="150" customWidth="1"/>
    <col min="7936" max="7936" width="9" style="150" customWidth="1"/>
    <col min="7937" max="7937" width="9.88671875" style="150" customWidth="1"/>
    <col min="7938" max="7938" width="12" style="150" customWidth="1"/>
    <col min="7939" max="8169" width="10.88671875" style="150"/>
    <col min="8170" max="8170" width="0.33203125" style="150" customWidth="1"/>
    <col min="8171" max="8171" width="19" style="150" customWidth="1"/>
    <col min="8172" max="8172" width="7.109375" style="150" customWidth="1"/>
    <col min="8173" max="8173" width="41.33203125" style="150" customWidth="1"/>
    <col min="8174" max="8175" width="9" style="150" customWidth="1"/>
    <col min="8176" max="8176" width="10.5546875" style="150" customWidth="1"/>
    <col min="8177" max="8177" width="9.44140625" style="150" customWidth="1"/>
    <col min="8178" max="8178" width="9.88671875" style="150" customWidth="1"/>
    <col min="8179" max="8179" width="10.5546875" style="150" customWidth="1"/>
    <col min="8180" max="8181" width="9.44140625" style="150" customWidth="1"/>
    <col min="8182" max="8182" width="10.5546875" style="150" customWidth="1"/>
    <col min="8183" max="8184" width="9" style="150" customWidth="1"/>
    <col min="8185" max="8185" width="10.5546875" style="150" customWidth="1"/>
    <col min="8186" max="8187" width="9.44140625" style="150" customWidth="1"/>
    <col min="8188" max="8188" width="10.5546875" style="150" customWidth="1"/>
    <col min="8189" max="8189" width="9.44140625" style="150" customWidth="1"/>
    <col min="8190" max="8190" width="9.88671875" style="150" customWidth="1"/>
    <col min="8191" max="8191" width="10.5546875" style="150" customWidth="1"/>
    <col min="8192" max="8192" width="9" style="150" customWidth="1"/>
    <col min="8193" max="8193" width="9.88671875" style="150" customWidth="1"/>
    <col min="8194" max="8194" width="12" style="150" customWidth="1"/>
    <col min="8195" max="8425" width="10.88671875" style="150"/>
    <col min="8426" max="8426" width="0.33203125" style="150" customWidth="1"/>
    <col min="8427" max="8427" width="19" style="150" customWidth="1"/>
    <col min="8428" max="8428" width="7.109375" style="150" customWidth="1"/>
    <col min="8429" max="8429" width="41.33203125" style="150" customWidth="1"/>
    <col min="8430" max="8431" width="9" style="150" customWidth="1"/>
    <col min="8432" max="8432" width="10.5546875" style="150" customWidth="1"/>
    <col min="8433" max="8433" width="9.44140625" style="150" customWidth="1"/>
    <col min="8434" max="8434" width="9.88671875" style="150" customWidth="1"/>
    <col min="8435" max="8435" width="10.5546875" style="150" customWidth="1"/>
    <col min="8436" max="8437" width="9.44140625" style="150" customWidth="1"/>
    <col min="8438" max="8438" width="10.5546875" style="150" customWidth="1"/>
    <col min="8439" max="8440" width="9" style="150" customWidth="1"/>
    <col min="8441" max="8441" width="10.5546875" style="150" customWidth="1"/>
    <col min="8442" max="8443" width="9.44140625" style="150" customWidth="1"/>
    <col min="8444" max="8444" width="10.5546875" style="150" customWidth="1"/>
    <col min="8445" max="8445" width="9.44140625" style="150" customWidth="1"/>
    <col min="8446" max="8446" width="9.88671875" style="150" customWidth="1"/>
    <col min="8447" max="8447" width="10.5546875" style="150" customWidth="1"/>
    <col min="8448" max="8448" width="9" style="150" customWidth="1"/>
    <col min="8449" max="8449" width="9.88671875" style="150" customWidth="1"/>
    <col min="8450" max="8450" width="12" style="150" customWidth="1"/>
    <col min="8451" max="8681" width="10.88671875" style="150"/>
    <col min="8682" max="8682" width="0.33203125" style="150" customWidth="1"/>
    <col min="8683" max="8683" width="19" style="150" customWidth="1"/>
    <col min="8684" max="8684" width="7.109375" style="150" customWidth="1"/>
    <col min="8685" max="8685" width="41.33203125" style="150" customWidth="1"/>
    <col min="8686" max="8687" width="9" style="150" customWidth="1"/>
    <col min="8688" max="8688" width="10.5546875" style="150" customWidth="1"/>
    <col min="8689" max="8689" width="9.44140625" style="150" customWidth="1"/>
    <col min="8690" max="8690" width="9.88671875" style="150" customWidth="1"/>
    <col min="8691" max="8691" width="10.5546875" style="150" customWidth="1"/>
    <col min="8692" max="8693" width="9.44140625" style="150" customWidth="1"/>
    <col min="8694" max="8694" width="10.5546875" style="150" customWidth="1"/>
    <col min="8695" max="8696" width="9" style="150" customWidth="1"/>
    <col min="8697" max="8697" width="10.5546875" style="150" customWidth="1"/>
    <col min="8698" max="8699" width="9.44140625" style="150" customWidth="1"/>
    <col min="8700" max="8700" width="10.5546875" style="150" customWidth="1"/>
    <col min="8701" max="8701" width="9.44140625" style="150" customWidth="1"/>
    <col min="8702" max="8702" width="9.88671875" style="150" customWidth="1"/>
    <col min="8703" max="8703" width="10.5546875" style="150" customWidth="1"/>
    <col min="8704" max="8704" width="9" style="150" customWidth="1"/>
    <col min="8705" max="8705" width="9.88671875" style="150" customWidth="1"/>
    <col min="8706" max="8706" width="12" style="150" customWidth="1"/>
    <col min="8707" max="8937" width="10.88671875" style="150"/>
    <col min="8938" max="8938" width="0.33203125" style="150" customWidth="1"/>
    <col min="8939" max="8939" width="19" style="150" customWidth="1"/>
    <col min="8940" max="8940" width="7.109375" style="150" customWidth="1"/>
    <col min="8941" max="8941" width="41.33203125" style="150" customWidth="1"/>
    <col min="8942" max="8943" width="9" style="150" customWidth="1"/>
    <col min="8944" max="8944" width="10.5546875" style="150" customWidth="1"/>
    <col min="8945" max="8945" width="9.44140625" style="150" customWidth="1"/>
    <col min="8946" max="8946" width="9.88671875" style="150" customWidth="1"/>
    <col min="8947" max="8947" width="10.5546875" style="150" customWidth="1"/>
    <col min="8948" max="8949" width="9.44140625" style="150" customWidth="1"/>
    <col min="8950" max="8950" width="10.5546875" style="150" customWidth="1"/>
    <col min="8951" max="8952" width="9" style="150" customWidth="1"/>
    <col min="8953" max="8953" width="10.5546875" style="150" customWidth="1"/>
    <col min="8954" max="8955" width="9.44140625" style="150" customWidth="1"/>
    <col min="8956" max="8956" width="10.5546875" style="150" customWidth="1"/>
    <col min="8957" max="8957" width="9.44140625" style="150" customWidth="1"/>
    <col min="8958" max="8958" width="9.88671875" style="150" customWidth="1"/>
    <col min="8959" max="8959" width="10.5546875" style="150" customWidth="1"/>
    <col min="8960" max="8960" width="9" style="150" customWidth="1"/>
    <col min="8961" max="8961" width="9.88671875" style="150" customWidth="1"/>
    <col min="8962" max="8962" width="12" style="150" customWidth="1"/>
    <col min="8963" max="9193" width="10.88671875" style="150"/>
    <col min="9194" max="9194" width="0.33203125" style="150" customWidth="1"/>
    <col min="9195" max="9195" width="19" style="150" customWidth="1"/>
    <col min="9196" max="9196" width="7.109375" style="150" customWidth="1"/>
    <col min="9197" max="9197" width="41.33203125" style="150" customWidth="1"/>
    <col min="9198" max="9199" width="9" style="150" customWidth="1"/>
    <col min="9200" max="9200" width="10.5546875" style="150" customWidth="1"/>
    <col min="9201" max="9201" width="9.44140625" style="150" customWidth="1"/>
    <col min="9202" max="9202" width="9.88671875" style="150" customWidth="1"/>
    <col min="9203" max="9203" width="10.5546875" style="150" customWidth="1"/>
    <col min="9204" max="9205" width="9.44140625" style="150" customWidth="1"/>
    <col min="9206" max="9206" width="10.5546875" style="150" customWidth="1"/>
    <col min="9207" max="9208" width="9" style="150" customWidth="1"/>
    <col min="9209" max="9209" width="10.5546875" style="150" customWidth="1"/>
    <col min="9210" max="9211" width="9.44140625" style="150" customWidth="1"/>
    <col min="9212" max="9212" width="10.5546875" style="150" customWidth="1"/>
    <col min="9213" max="9213" width="9.44140625" style="150" customWidth="1"/>
    <col min="9214" max="9214" width="9.88671875" style="150" customWidth="1"/>
    <col min="9215" max="9215" width="10.5546875" style="150" customWidth="1"/>
    <col min="9216" max="9216" width="9" style="150" customWidth="1"/>
    <col min="9217" max="9217" width="9.88671875" style="150" customWidth="1"/>
    <col min="9218" max="9218" width="12" style="150" customWidth="1"/>
    <col min="9219" max="9449" width="10.88671875" style="150"/>
    <col min="9450" max="9450" width="0.33203125" style="150" customWidth="1"/>
    <col min="9451" max="9451" width="19" style="150" customWidth="1"/>
    <col min="9452" max="9452" width="7.109375" style="150" customWidth="1"/>
    <col min="9453" max="9453" width="41.33203125" style="150" customWidth="1"/>
    <col min="9454" max="9455" width="9" style="150" customWidth="1"/>
    <col min="9456" max="9456" width="10.5546875" style="150" customWidth="1"/>
    <col min="9457" max="9457" width="9.44140625" style="150" customWidth="1"/>
    <col min="9458" max="9458" width="9.88671875" style="150" customWidth="1"/>
    <col min="9459" max="9459" width="10.5546875" style="150" customWidth="1"/>
    <col min="9460" max="9461" width="9.44140625" style="150" customWidth="1"/>
    <col min="9462" max="9462" width="10.5546875" style="150" customWidth="1"/>
    <col min="9463" max="9464" width="9" style="150" customWidth="1"/>
    <col min="9465" max="9465" width="10.5546875" style="150" customWidth="1"/>
    <col min="9466" max="9467" width="9.44140625" style="150" customWidth="1"/>
    <col min="9468" max="9468" width="10.5546875" style="150" customWidth="1"/>
    <col min="9469" max="9469" width="9.44140625" style="150" customWidth="1"/>
    <col min="9470" max="9470" width="9.88671875" style="150" customWidth="1"/>
    <col min="9471" max="9471" width="10.5546875" style="150" customWidth="1"/>
    <col min="9472" max="9472" width="9" style="150" customWidth="1"/>
    <col min="9473" max="9473" width="9.88671875" style="150" customWidth="1"/>
    <col min="9474" max="9474" width="12" style="150" customWidth="1"/>
    <col min="9475" max="9705" width="10.88671875" style="150"/>
    <col min="9706" max="9706" width="0.33203125" style="150" customWidth="1"/>
    <col min="9707" max="9707" width="19" style="150" customWidth="1"/>
    <col min="9708" max="9708" width="7.109375" style="150" customWidth="1"/>
    <col min="9709" max="9709" width="41.33203125" style="150" customWidth="1"/>
    <col min="9710" max="9711" width="9" style="150" customWidth="1"/>
    <col min="9712" max="9712" width="10.5546875" style="150" customWidth="1"/>
    <col min="9713" max="9713" width="9.44140625" style="150" customWidth="1"/>
    <col min="9714" max="9714" width="9.88671875" style="150" customWidth="1"/>
    <col min="9715" max="9715" width="10.5546875" style="150" customWidth="1"/>
    <col min="9716" max="9717" width="9.44140625" style="150" customWidth="1"/>
    <col min="9718" max="9718" width="10.5546875" style="150" customWidth="1"/>
    <col min="9719" max="9720" width="9" style="150" customWidth="1"/>
    <col min="9721" max="9721" width="10.5546875" style="150" customWidth="1"/>
    <col min="9722" max="9723" width="9.44140625" style="150" customWidth="1"/>
    <col min="9724" max="9724" width="10.5546875" style="150" customWidth="1"/>
    <col min="9725" max="9725" width="9.44140625" style="150" customWidth="1"/>
    <col min="9726" max="9726" width="9.88671875" style="150" customWidth="1"/>
    <col min="9727" max="9727" width="10.5546875" style="150" customWidth="1"/>
    <col min="9728" max="9728" width="9" style="150" customWidth="1"/>
    <col min="9729" max="9729" width="9.88671875" style="150" customWidth="1"/>
    <col min="9730" max="9730" width="12" style="150" customWidth="1"/>
    <col min="9731" max="9961" width="10.88671875" style="150"/>
    <col min="9962" max="9962" width="0.33203125" style="150" customWidth="1"/>
    <col min="9963" max="9963" width="19" style="150" customWidth="1"/>
    <col min="9964" max="9964" width="7.109375" style="150" customWidth="1"/>
    <col min="9965" max="9965" width="41.33203125" style="150" customWidth="1"/>
    <col min="9966" max="9967" width="9" style="150" customWidth="1"/>
    <col min="9968" max="9968" width="10.5546875" style="150" customWidth="1"/>
    <col min="9969" max="9969" width="9.44140625" style="150" customWidth="1"/>
    <col min="9970" max="9970" width="9.88671875" style="150" customWidth="1"/>
    <col min="9971" max="9971" width="10.5546875" style="150" customWidth="1"/>
    <col min="9972" max="9973" width="9.44140625" style="150" customWidth="1"/>
    <col min="9974" max="9974" width="10.5546875" style="150" customWidth="1"/>
    <col min="9975" max="9976" width="9" style="150" customWidth="1"/>
    <col min="9977" max="9977" width="10.5546875" style="150" customWidth="1"/>
    <col min="9978" max="9979" width="9.44140625" style="150" customWidth="1"/>
    <col min="9980" max="9980" width="10.5546875" style="150" customWidth="1"/>
    <col min="9981" max="9981" width="9.44140625" style="150" customWidth="1"/>
    <col min="9982" max="9982" width="9.88671875" style="150" customWidth="1"/>
    <col min="9983" max="9983" width="10.5546875" style="150" customWidth="1"/>
    <col min="9984" max="9984" width="9" style="150" customWidth="1"/>
    <col min="9985" max="9985" width="9.88671875" style="150" customWidth="1"/>
    <col min="9986" max="9986" width="12" style="150" customWidth="1"/>
    <col min="9987" max="10217" width="10.88671875" style="150"/>
    <col min="10218" max="10218" width="0.33203125" style="150" customWidth="1"/>
    <col min="10219" max="10219" width="19" style="150" customWidth="1"/>
    <col min="10220" max="10220" width="7.109375" style="150" customWidth="1"/>
    <col min="10221" max="10221" width="41.33203125" style="150" customWidth="1"/>
    <col min="10222" max="10223" width="9" style="150" customWidth="1"/>
    <col min="10224" max="10224" width="10.5546875" style="150" customWidth="1"/>
    <col min="10225" max="10225" width="9.44140625" style="150" customWidth="1"/>
    <col min="10226" max="10226" width="9.88671875" style="150" customWidth="1"/>
    <col min="10227" max="10227" width="10.5546875" style="150" customWidth="1"/>
    <col min="10228" max="10229" width="9.44140625" style="150" customWidth="1"/>
    <col min="10230" max="10230" width="10.5546875" style="150" customWidth="1"/>
    <col min="10231" max="10232" width="9" style="150" customWidth="1"/>
    <col min="10233" max="10233" width="10.5546875" style="150" customWidth="1"/>
    <col min="10234" max="10235" width="9.44140625" style="150" customWidth="1"/>
    <col min="10236" max="10236" width="10.5546875" style="150" customWidth="1"/>
    <col min="10237" max="10237" width="9.44140625" style="150" customWidth="1"/>
    <col min="10238" max="10238" width="9.88671875" style="150" customWidth="1"/>
    <col min="10239" max="10239" width="10.5546875" style="150" customWidth="1"/>
    <col min="10240" max="10240" width="9" style="150" customWidth="1"/>
    <col min="10241" max="10241" width="9.88671875" style="150" customWidth="1"/>
    <col min="10242" max="10242" width="12" style="150" customWidth="1"/>
    <col min="10243" max="10473" width="10.88671875" style="150"/>
    <col min="10474" max="10474" width="0.33203125" style="150" customWidth="1"/>
    <col min="10475" max="10475" width="19" style="150" customWidth="1"/>
    <col min="10476" max="10476" width="7.109375" style="150" customWidth="1"/>
    <col min="10477" max="10477" width="41.33203125" style="150" customWidth="1"/>
    <col min="10478" max="10479" width="9" style="150" customWidth="1"/>
    <col min="10480" max="10480" width="10.5546875" style="150" customWidth="1"/>
    <col min="10481" max="10481" width="9.44140625" style="150" customWidth="1"/>
    <col min="10482" max="10482" width="9.88671875" style="150" customWidth="1"/>
    <col min="10483" max="10483" width="10.5546875" style="150" customWidth="1"/>
    <col min="10484" max="10485" width="9.44140625" style="150" customWidth="1"/>
    <col min="10486" max="10486" width="10.5546875" style="150" customWidth="1"/>
    <col min="10487" max="10488" width="9" style="150" customWidth="1"/>
    <col min="10489" max="10489" width="10.5546875" style="150" customWidth="1"/>
    <col min="10490" max="10491" width="9.44140625" style="150" customWidth="1"/>
    <col min="10492" max="10492" width="10.5546875" style="150" customWidth="1"/>
    <col min="10493" max="10493" width="9.44140625" style="150" customWidth="1"/>
    <col min="10494" max="10494" width="9.88671875" style="150" customWidth="1"/>
    <col min="10495" max="10495" width="10.5546875" style="150" customWidth="1"/>
    <col min="10496" max="10496" width="9" style="150" customWidth="1"/>
    <col min="10497" max="10497" width="9.88671875" style="150" customWidth="1"/>
    <col min="10498" max="10498" width="12" style="150" customWidth="1"/>
    <col min="10499" max="10729" width="10.88671875" style="150"/>
    <col min="10730" max="10730" width="0.33203125" style="150" customWidth="1"/>
    <col min="10731" max="10731" width="19" style="150" customWidth="1"/>
    <col min="10732" max="10732" width="7.109375" style="150" customWidth="1"/>
    <col min="10733" max="10733" width="41.33203125" style="150" customWidth="1"/>
    <col min="10734" max="10735" width="9" style="150" customWidth="1"/>
    <col min="10736" max="10736" width="10.5546875" style="150" customWidth="1"/>
    <col min="10737" max="10737" width="9.44140625" style="150" customWidth="1"/>
    <col min="10738" max="10738" width="9.88671875" style="150" customWidth="1"/>
    <col min="10739" max="10739" width="10.5546875" style="150" customWidth="1"/>
    <col min="10740" max="10741" width="9.44140625" style="150" customWidth="1"/>
    <col min="10742" max="10742" width="10.5546875" style="150" customWidth="1"/>
    <col min="10743" max="10744" width="9" style="150" customWidth="1"/>
    <col min="10745" max="10745" width="10.5546875" style="150" customWidth="1"/>
    <col min="10746" max="10747" width="9.44140625" style="150" customWidth="1"/>
    <col min="10748" max="10748" width="10.5546875" style="150" customWidth="1"/>
    <col min="10749" max="10749" width="9.44140625" style="150" customWidth="1"/>
    <col min="10750" max="10750" width="9.88671875" style="150" customWidth="1"/>
    <col min="10751" max="10751" width="10.5546875" style="150" customWidth="1"/>
    <col min="10752" max="10752" width="9" style="150" customWidth="1"/>
    <col min="10753" max="10753" width="9.88671875" style="150" customWidth="1"/>
    <col min="10754" max="10754" width="12" style="150" customWidth="1"/>
    <col min="10755" max="10985" width="10.88671875" style="150"/>
    <col min="10986" max="10986" width="0.33203125" style="150" customWidth="1"/>
    <col min="10987" max="10987" width="19" style="150" customWidth="1"/>
    <col min="10988" max="10988" width="7.109375" style="150" customWidth="1"/>
    <col min="10989" max="10989" width="41.33203125" style="150" customWidth="1"/>
    <col min="10990" max="10991" width="9" style="150" customWidth="1"/>
    <col min="10992" max="10992" width="10.5546875" style="150" customWidth="1"/>
    <col min="10993" max="10993" width="9.44140625" style="150" customWidth="1"/>
    <col min="10994" max="10994" width="9.88671875" style="150" customWidth="1"/>
    <col min="10995" max="10995" width="10.5546875" style="150" customWidth="1"/>
    <col min="10996" max="10997" width="9.44140625" style="150" customWidth="1"/>
    <col min="10998" max="10998" width="10.5546875" style="150" customWidth="1"/>
    <col min="10999" max="11000" width="9" style="150" customWidth="1"/>
    <col min="11001" max="11001" width="10.5546875" style="150" customWidth="1"/>
    <col min="11002" max="11003" width="9.44140625" style="150" customWidth="1"/>
    <col min="11004" max="11004" width="10.5546875" style="150" customWidth="1"/>
    <col min="11005" max="11005" width="9.44140625" style="150" customWidth="1"/>
    <col min="11006" max="11006" width="9.88671875" style="150" customWidth="1"/>
    <col min="11007" max="11007" width="10.5546875" style="150" customWidth="1"/>
    <col min="11008" max="11008" width="9" style="150" customWidth="1"/>
    <col min="11009" max="11009" width="9.88671875" style="150" customWidth="1"/>
    <col min="11010" max="11010" width="12" style="150" customWidth="1"/>
    <col min="11011" max="11241" width="10.88671875" style="150"/>
    <col min="11242" max="11242" width="0.33203125" style="150" customWidth="1"/>
    <col min="11243" max="11243" width="19" style="150" customWidth="1"/>
    <col min="11244" max="11244" width="7.109375" style="150" customWidth="1"/>
    <col min="11245" max="11245" width="41.33203125" style="150" customWidth="1"/>
    <col min="11246" max="11247" width="9" style="150" customWidth="1"/>
    <col min="11248" max="11248" width="10.5546875" style="150" customWidth="1"/>
    <col min="11249" max="11249" width="9.44140625" style="150" customWidth="1"/>
    <col min="11250" max="11250" width="9.88671875" style="150" customWidth="1"/>
    <col min="11251" max="11251" width="10.5546875" style="150" customWidth="1"/>
    <col min="11252" max="11253" width="9.44140625" style="150" customWidth="1"/>
    <col min="11254" max="11254" width="10.5546875" style="150" customWidth="1"/>
    <col min="11255" max="11256" width="9" style="150" customWidth="1"/>
    <col min="11257" max="11257" width="10.5546875" style="150" customWidth="1"/>
    <col min="11258" max="11259" width="9.44140625" style="150" customWidth="1"/>
    <col min="11260" max="11260" width="10.5546875" style="150" customWidth="1"/>
    <col min="11261" max="11261" width="9.44140625" style="150" customWidth="1"/>
    <col min="11262" max="11262" width="9.88671875" style="150" customWidth="1"/>
    <col min="11263" max="11263" width="10.5546875" style="150" customWidth="1"/>
    <col min="11264" max="11264" width="9" style="150" customWidth="1"/>
    <col min="11265" max="11265" width="9.88671875" style="150" customWidth="1"/>
    <col min="11266" max="11266" width="12" style="150" customWidth="1"/>
    <col min="11267" max="11497" width="10.88671875" style="150"/>
    <col min="11498" max="11498" width="0.33203125" style="150" customWidth="1"/>
    <col min="11499" max="11499" width="19" style="150" customWidth="1"/>
    <col min="11500" max="11500" width="7.109375" style="150" customWidth="1"/>
    <col min="11501" max="11501" width="41.33203125" style="150" customWidth="1"/>
    <col min="11502" max="11503" width="9" style="150" customWidth="1"/>
    <col min="11504" max="11504" width="10.5546875" style="150" customWidth="1"/>
    <col min="11505" max="11505" width="9.44140625" style="150" customWidth="1"/>
    <col min="11506" max="11506" width="9.88671875" style="150" customWidth="1"/>
    <col min="11507" max="11507" width="10.5546875" style="150" customWidth="1"/>
    <col min="11508" max="11509" width="9.44140625" style="150" customWidth="1"/>
    <col min="11510" max="11510" width="10.5546875" style="150" customWidth="1"/>
    <col min="11511" max="11512" width="9" style="150" customWidth="1"/>
    <col min="11513" max="11513" width="10.5546875" style="150" customWidth="1"/>
    <col min="11514" max="11515" width="9.44140625" style="150" customWidth="1"/>
    <col min="11516" max="11516" width="10.5546875" style="150" customWidth="1"/>
    <col min="11517" max="11517" width="9.44140625" style="150" customWidth="1"/>
    <col min="11518" max="11518" width="9.88671875" style="150" customWidth="1"/>
    <col min="11519" max="11519" width="10.5546875" style="150" customWidth="1"/>
    <col min="11520" max="11520" width="9" style="150" customWidth="1"/>
    <col min="11521" max="11521" width="9.88671875" style="150" customWidth="1"/>
    <col min="11522" max="11522" width="12" style="150" customWidth="1"/>
    <col min="11523" max="11753" width="10.88671875" style="150"/>
    <col min="11754" max="11754" width="0.33203125" style="150" customWidth="1"/>
    <col min="11755" max="11755" width="19" style="150" customWidth="1"/>
    <col min="11756" max="11756" width="7.109375" style="150" customWidth="1"/>
    <col min="11757" max="11757" width="41.33203125" style="150" customWidth="1"/>
    <col min="11758" max="11759" width="9" style="150" customWidth="1"/>
    <col min="11760" max="11760" width="10.5546875" style="150" customWidth="1"/>
    <col min="11761" max="11761" width="9.44140625" style="150" customWidth="1"/>
    <col min="11762" max="11762" width="9.88671875" style="150" customWidth="1"/>
    <col min="11763" max="11763" width="10.5546875" style="150" customWidth="1"/>
    <col min="11764" max="11765" width="9.44140625" style="150" customWidth="1"/>
    <col min="11766" max="11766" width="10.5546875" style="150" customWidth="1"/>
    <col min="11767" max="11768" width="9" style="150" customWidth="1"/>
    <col min="11769" max="11769" width="10.5546875" style="150" customWidth="1"/>
    <col min="11770" max="11771" width="9.44140625" style="150" customWidth="1"/>
    <col min="11772" max="11772" width="10.5546875" style="150" customWidth="1"/>
    <col min="11773" max="11773" width="9.44140625" style="150" customWidth="1"/>
    <col min="11774" max="11774" width="9.88671875" style="150" customWidth="1"/>
    <col min="11775" max="11775" width="10.5546875" style="150" customWidth="1"/>
    <col min="11776" max="11776" width="9" style="150" customWidth="1"/>
    <col min="11777" max="11777" width="9.88671875" style="150" customWidth="1"/>
    <col min="11778" max="11778" width="12" style="150" customWidth="1"/>
    <col min="11779" max="12009" width="10.88671875" style="150"/>
    <col min="12010" max="12010" width="0.33203125" style="150" customWidth="1"/>
    <col min="12011" max="12011" width="19" style="150" customWidth="1"/>
    <col min="12012" max="12012" width="7.109375" style="150" customWidth="1"/>
    <col min="12013" max="12013" width="41.33203125" style="150" customWidth="1"/>
    <col min="12014" max="12015" width="9" style="150" customWidth="1"/>
    <col min="12016" max="12016" width="10.5546875" style="150" customWidth="1"/>
    <col min="12017" max="12017" width="9.44140625" style="150" customWidth="1"/>
    <col min="12018" max="12018" width="9.88671875" style="150" customWidth="1"/>
    <col min="12019" max="12019" width="10.5546875" style="150" customWidth="1"/>
    <col min="12020" max="12021" width="9.44140625" style="150" customWidth="1"/>
    <col min="12022" max="12022" width="10.5546875" style="150" customWidth="1"/>
    <col min="12023" max="12024" width="9" style="150" customWidth="1"/>
    <col min="12025" max="12025" width="10.5546875" style="150" customWidth="1"/>
    <col min="12026" max="12027" width="9.44140625" style="150" customWidth="1"/>
    <col min="12028" max="12028" width="10.5546875" style="150" customWidth="1"/>
    <col min="12029" max="12029" width="9.44140625" style="150" customWidth="1"/>
    <col min="12030" max="12030" width="9.88671875" style="150" customWidth="1"/>
    <col min="12031" max="12031" width="10.5546875" style="150" customWidth="1"/>
    <col min="12032" max="12032" width="9" style="150" customWidth="1"/>
    <col min="12033" max="12033" width="9.88671875" style="150" customWidth="1"/>
    <col min="12034" max="12034" width="12" style="150" customWidth="1"/>
    <col min="12035" max="12265" width="10.88671875" style="150"/>
    <col min="12266" max="12266" width="0.33203125" style="150" customWidth="1"/>
    <col min="12267" max="12267" width="19" style="150" customWidth="1"/>
    <col min="12268" max="12268" width="7.109375" style="150" customWidth="1"/>
    <col min="12269" max="12269" width="41.33203125" style="150" customWidth="1"/>
    <col min="12270" max="12271" width="9" style="150" customWidth="1"/>
    <col min="12272" max="12272" width="10.5546875" style="150" customWidth="1"/>
    <col min="12273" max="12273" width="9.44140625" style="150" customWidth="1"/>
    <col min="12274" max="12274" width="9.88671875" style="150" customWidth="1"/>
    <col min="12275" max="12275" width="10.5546875" style="150" customWidth="1"/>
    <col min="12276" max="12277" width="9.44140625" style="150" customWidth="1"/>
    <col min="12278" max="12278" width="10.5546875" style="150" customWidth="1"/>
    <col min="12279" max="12280" width="9" style="150" customWidth="1"/>
    <col min="12281" max="12281" width="10.5546875" style="150" customWidth="1"/>
    <col min="12282" max="12283" width="9.44140625" style="150" customWidth="1"/>
    <col min="12284" max="12284" width="10.5546875" style="150" customWidth="1"/>
    <col min="12285" max="12285" width="9.44140625" style="150" customWidth="1"/>
    <col min="12286" max="12286" width="9.88671875" style="150" customWidth="1"/>
    <col min="12287" max="12287" width="10.5546875" style="150" customWidth="1"/>
    <col min="12288" max="12288" width="9" style="150" customWidth="1"/>
    <col min="12289" max="12289" width="9.88671875" style="150" customWidth="1"/>
    <col min="12290" max="12290" width="12" style="150" customWidth="1"/>
    <col min="12291" max="12521" width="10.88671875" style="150"/>
    <col min="12522" max="12522" width="0.33203125" style="150" customWidth="1"/>
    <col min="12523" max="12523" width="19" style="150" customWidth="1"/>
    <col min="12524" max="12524" width="7.109375" style="150" customWidth="1"/>
    <col min="12525" max="12525" width="41.33203125" style="150" customWidth="1"/>
    <col min="12526" max="12527" width="9" style="150" customWidth="1"/>
    <col min="12528" max="12528" width="10.5546875" style="150" customWidth="1"/>
    <col min="12529" max="12529" width="9.44140625" style="150" customWidth="1"/>
    <col min="12530" max="12530" width="9.88671875" style="150" customWidth="1"/>
    <col min="12531" max="12531" width="10.5546875" style="150" customWidth="1"/>
    <col min="12532" max="12533" width="9.44140625" style="150" customWidth="1"/>
    <col min="12534" max="12534" width="10.5546875" style="150" customWidth="1"/>
    <col min="12535" max="12536" width="9" style="150" customWidth="1"/>
    <col min="12537" max="12537" width="10.5546875" style="150" customWidth="1"/>
    <col min="12538" max="12539" width="9.44140625" style="150" customWidth="1"/>
    <col min="12540" max="12540" width="10.5546875" style="150" customWidth="1"/>
    <col min="12541" max="12541" width="9.44140625" style="150" customWidth="1"/>
    <col min="12542" max="12542" width="9.88671875" style="150" customWidth="1"/>
    <col min="12543" max="12543" width="10.5546875" style="150" customWidth="1"/>
    <col min="12544" max="12544" width="9" style="150" customWidth="1"/>
    <col min="12545" max="12545" width="9.88671875" style="150" customWidth="1"/>
    <col min="12546" max="12546" width="12" style="150" customWidth="1"/>
    <col min="12547" max="12777" width="10.88671875" style="150"/>
    <col min="12778" max="12778" width="0.33203125" style="150" customWidth="1"/>
    <col min="12779" max="12779" width="19" style="150" customWidth="1"/>
    <col min="12780" max="12780" width="7.109375" style="150" customWidth="1"/>
    <col min="12781" max="12781" width="41.33203125" style="150" customWidth="1"/>
    <col min="12782" max="12783" width="9" style="150" customWidth="1"/>
    <col min="12784" max="12784" width="10.5546875" style="150" customWidth="1"/>
    <col min="12785" max="12785" width="9.44140625" style="150" customWidth="1"/>
    <col min="12786" max="12786" width="9.88671875" style="150" customWidth="1"/>
    <col min="12787" max="12787" width="10.5546875" style="150" customWidth="1"/>
    <col min="12788" max="12789" width="9.44140625" style="150" customWidth="1"/>
    <col min="12790" max="12790" width="10.5546875" style="150" customWidth="1"/>
    <col min="12791" max="12792" width="9" style="150" customWidth="1"/>
    <col min="12793" max="12793" width="10.5546875" style="150" customWidth="1"/>
    <col min="12794" max="12795" width="9.44140625" style="150" customWidth="1"/>
    <col min="12796" max="12796" width="10.5546875" style="150" customWidth="1"/>
    <col min="12797" max="12797" width="9.44140625" style="150" customWidth="1"/>
    <col min="12798" max="12798" width="9.88671875" style="150" customWidth="1"/>
    <col min="12799" max="12799" width="10.5546875" style="150" customWidth="1"/>
    <col min="12800" max="12800" width="9" style="150" customWidth="1"/>
    <col min="12801" max="12801" width="9.88671875" style="150" customWidth="1"/>
    <col min="12802" max="12802" width="12" style="150" customWidth="1"/>
    <col min="12803" max="13033" width="10.88671875" style="150"/>
    <col min="13034" max="13034" width="0.33203125" style="150" customWidth="1"/>
    <col min="13035" max="13035" width="19" style="150" customWidth="1"/>
    <col min="13036" max="13036" width="7.109375" style="150" customWidth="1"/>
    <col min="13037" max="13037" width="41.33203125" style="150" customWidth="1"/>
    <col min="13038" max="13039" width="9" style="150" customWidth="1"/>
    <col min="13040" max="13040" width="10.5546875" style="150" customWidth="1"/>
    <col min="13041" max="13041" width="9.44140625" style="150" customWidth="1"/>
    <col min="13042" max="13042" width="9.88671875" style="150" customWidth="1"/>
    <col min="13043" max="13043" width="10.5546875" style="150" customWidth="1"/>
    <col min="13044" max="13045" width="9.44140625" style="150" customWidth="1"/>
    <col min="13046" max="13046" width="10.5546875" style="150" customWidth="1"/>
    <col min="13047" max="13048" width="9" style="150" customWidth="1"/>
    <col min="13049" max="13049" width="10.5546875" style="150" customWidth="1"/>
    <col min="13050" max="13051" width="9.44140625" style="150" customWidth="1"/>
    <col min="13052" max="13052" width="10.5546875" style="150" customWidth="1"/>
    <col min="13053" max="13053" width="9.44140625" style="150" customWidth="1"/>
    <col min="13054" max="13054" width="9.88671875" style="150" customWidth="1"/>
    <col min="13055" max="13055" width="10.5546875" style="150" customWidth="1"/>
    <col min="13056" max="13056" width="9" style="150" customWidth="1"/>
    <col min="13057" max="13057" width="9.88671875" style="150" customWidth="1"/>
    <col min="13058" max="13058" width="12" style="150" customWidth="1"/>
    <col min="13059" max="13289" width="10.88671875" style="150"/>
    <col min="13290" max="13290" width="0.33203125" style="150" customWidth="1"/>
    <col min="13291" max="13291" width="19" style="150" customWidth="1"/>
    <col min="13292" max="13292" width="7.109375" style="150" customWidth="1"/>
    <col min="13293" max="13293" width="41.33203125" style="150" customWidth="1"/>
    <col min="13294" max="13295" width="9" style="150" customWidth="1"/>
    <col min="13296" max="13296" width="10.5546875" style="150" customWidth="1"/>
    <col min="13297" max="13297" width="9.44140625" style="150" customWidth="1"/>
    <col min="13298" max="13298" width="9.88671875" style="150" customWidth="1"/>
    <col min="13299" max="13299" width="10.5546875" style="150" customWidth="1"/>
    <col min="13300" max="13301" width="9.44140625" style="150" customWidth="1"/>
    <col min="13302" max="13302" width="10.5546875" style="150" customWidth="1"/>
    <col min="13303" max="13304" width="9" style="150" customWidth="1"/>
    <col min="13305" max="13305" width="10.5546875" style="150" customWidth="1"/>
    <col min="13306" max="13307" width="9.44140625" style="150" customWidth="1"/>
    <col min="13308" max="13308" width="10.5546875" style="150" customWidth="1"/>
    <col min="13309" max="13309" width="9.44140625" style="150" customWidth="1"/>
    <col min="13310" max="13310" width="9.88671875" style="150" customWidth="1"/>
    <col min="13311" max="13311" width="10.5546875" style="150" customWidth="1"/>
    <col min="13312" max="13312" width="9" style="150" customWidth="1"/>
    <col min="13313" max="13313" width="9.88671875" style="150" customWidth="1"/>
    <col min="13314" max="13314" width="12" style="150" customWidth="1"/>
    <col min="13315" max="13545" width="10.88671875" style="150"/>
    <col min="13546" max="13546" width="0.33203125" style="150" customWidth="1"/>
    <col min="13547" max="13547" width="19" style="150" customWidth="1"/>
    <col min="13548" max="13548" width="7.109375" style="150" customWidth="1"/>
    <col min="13549" max="13549" width="41.33203125" style="150" customWidth="1"/>
    <col min="13550" max="13551" width="9" style="150" customWidth="1"/>
    <col min="13552" max="13552" width="10.5546875" style="150" customWidth="1"/>
    <col min="13553" max="13553" width="9.44140625" style="150" customWidth="1"/>
    <col min="13554" max="13554" width="9.88671875" style="150" customWidth="1"/>
    <col min="13555" max="13555" width="10.5546875" style="150" customWidth="1"/>
    <col min="13556" max="13557" width="9.44140625" style="150" customWidth="1"/>
    <col min="13558" max="13558" width="10.5546875" style="150" customWidth="1"/>
    <col min="13559" max="13560" width="9" style="150" customWidth="1"/>
    <col min="13561" max="13561" width="10.5546875" style="150" customWidth="1"/>
    <col min="13562" max="13563" width="9.44140625" style="150" customWidth="1"/>
    <col min="13564" max="13564" width="10.5546875" style="150" customWidth="1"/>
    <col min="13565" max="13565" width="9.44140625" style="150" customWidth="1"/>
    <col min="13566" max="13566" width="9.88671875" style="150" customWidth="1"/>
    <col min="13567" max="13567" width="10.5546875" style="150" customWidth="1"/>
    <col min="13568" max="13568" width="9" style="150" customWidth="1"/>
    <col min="13569" max="13569" width="9.88671875" style="150" customWidth="1"/>
    <col min="13570" max="13570" width="12" style="150" customWidth="1"/>
    <col min="13571" max="13801" width="10.88671875" style="150"/>
    <col min="13802" max="13802" width="0.33203125" style="150" customWidth="1"/>
    <col min="13803" max="13803" width="19" style="150" customWidth="1"/>
    <col min="13804" max="13804" width="7.109375" style="150" customWidth="1"/>
    <col min="13805" max="13805" width="41.33203125" style="150" customWidth="1"/>
    <col min="13806" max="13807" width="9" style="150" customWidth="1"/>
    <col min="13808" max="13808" width="10.5546875" style="150" customWidth="1"/>
    <col min="13809" max="13809" width="9.44140625" style="150" customWidth="1"/>
    <col min="13810" max="13810" width="9.88671875" style="150" customWidth="1"/>
    <col min="13811" max="13811" width="10.5546875" style="150" customWidth="1"/>
    <col min="13812" max="13813" width="9.44140625" style="150" customWidth="1"/>
    <col min="13814" max="13814" width="10.5546875" style="150" customWidth="1"/>
    <col min="13815" max="13816" width="9" style="150" customWidth="1"/>
    <col min="13817" max="13817" width="10.5546875" style="150" customWidth="1"/>
    <col min="13818" max="13819" width="9.44140625" style="150" customWidth="1"/>
    <col min="13820" max="13820" width="10.5546875" style="150" customWidth="1"/>
    <col min="13821" max="13821" width="9.44140625" style="150" customWidth="1"/>
    <col min="13822" max="13822" width="9.88671875" style="150" customWidth="1"/>
    <col min="13823" max="13823" width="10.5546875" style="150" customWidth="1"/>
    <col min="13824" max="13824" width="9" style="150" customWidth="1"/>
    <col min="13825" max="13825" width="9.88671875" style="150" customWidth="1"/>
    <col min="13826" max="13826" width="12" style="150" customWidth="1"/>
    <col min="13827" max="14057" width="10.88671875" style="150"/>
    <col min="14058" max="14058" width="0.33203125" style="150" customWidth="1"/>
    <col min="14059" max="14059" width="19" style="150" customWidth="1"/>
    <col min="14060" max="14060" width="7.109375" style="150" customWidth="1"/>
    <col min="14061" max="14061" width="41.33203125" style="150" customWidth="1"/>
    <col min="14062" max="14063" width="9" style="150" customWidth="1"/>
    <col min="14064" max="14064" width="10.5546875" style="150" customWidth="1"/>
    <col min="14065" max="14065" width="9.44140625" style="150" customWidth="1"/>
    <col min="14066" max="14066" width="9.88671875" style="150" customWidth="1"/>
    <col min="14067" max="14067" width="10.5546875" style="150" customWidth="1"/>
    <col min="14068" max="14069" width="9.44140625" style="150" customWidth="1"/>
    <col min="14070" max="14070" width="10.5546875" style="150" customWidth="1"/>
    <col min="14071" max="14072" width="9" style="150" customWidth="1"/>
    <col min="14073" max="14073" width="10.5546875" style="150" customWidth="1"/>
    <col min="14074" max="14075" width="9.44140625" style="150" customWidth="1"/>
    <col min="14076" max="14076" width="10.5546875" style="150" customWidth="1"/>
    <col min="14077" max="14077" width="9.44140625" style="150" customWidth="1"/>
    <col min="14078" max="14078" width="9.88671875" style="150" customWidth="1"/>
    <col min="14079" max="14079" width="10.5546875" style="150" customWidth="1"/>
    <col min="14080" max="14080" width="9" style="150" customWidth="1"/>
    <col min="14081" max="14081" width="9.88671875" style="150" customWidth="1"/>
    <col min="14082" max="14082" width="12" style="150" customWidth="1"/>
    <col min="14083" max="14313" width="10.88671875" style="150"/>
    <col min="14314" max="14314" width="0.33203125" style="150" customWidth="1"/>
    <col min="14315" max="14315" width="19" style="150" customWidth="1"/>
    <col min="14316" max="14316" width="7.109375" style="150" customWidth="1"/>
    <col min="14317" max="14317" width="41.33203125" style="150" customWidth="1"/>
    <col min="14318" max="14319" width="9" style="150" customWidth="1"/>
    <col min="14320" max="14320" width="10.5546875" style="150" customWidth="1"/>
    <col min="14321" max="14321" width="9.44140625" style="150" customWidth="1"/>
    <col min="14322" max="14322" width="9.88671875" style="150" customWidth="1"/>
    <col min="14323" max="14323" width="10.5546875" style="150" customWidth="1"/>
    <col min="14324" max="14325" width="9.44140625" style="150" customWidth="1"/>
    <col min="14326" max="14326" width="10.5546875" style="150" customWidth="1"/>
    <col min="14327" max="14328" width="9" style="150" customWidth="1"/>
    <col min="14329" max="14329" width="10.5546875" style="150" customWidth="1"/>
    <col min="14330" max="14331" width="9.44140625" style="150" customWidth="1"/>
    <col min="14332" max="14332" width="10.5546875" style="150" customWidth="1"/>
    <col min="14333" max="14333" width="9.44140625" style="150" customWidth="1"/>
    <col min="14334" max="14334" width="9.88671875" style="150" customWidth="1"/>
    <col min="14335" max="14335" width="10.5546875" style="150" customWidth="1"/>
    <col min="14336" max="14336" width="9" style="150" customWidth="1"/>
    <col min="14337" max="14337" width="9.88671875" style="150" customWidth="1"/>
    <col min="14338" max="14338" width="12" style="150" customWidth="1"/>
    <col min="14339" max="14569" width="10.88671875" style="150"/>
    <col min="14570" max="14570" width="0.33203125" style="150" customWidth="1"/>
    <col min="14571" max="14571" width="19" style="150" customWidth="1"/>
    <col min="14572" max="14572" width="7.109375" style="150" customWidth="1"/>
    <col min="14573" max="14573" width="41.33203125" style="150" customWidth="1"/>
    <col min="14574" max="14575" width="9" style="150" customWidth="1"/>
    <col min="14576" max="14576" width="10.5546875" style="150" customWidth="1"/>
    <col min="14577" max="14577" width="9.44140625" style="150" customWidth="1"/>
    <col min="14578" max="14578" width="9.88671875" style="150" customWidth="1"/>
    <col min="14579" max="14579" width="10.5546875" style="150" customWidth="1"/>
    <col min="14580" max="14581" width="9.44140625" style="150" customWidth="1"/>
    <col min="14582" max="14582" width="10.5546875" style="150" customWidth="1"/>
    <col min="14583" max="14584" width="9" style="150" customWidth="1"/>
    <col min="14585" max="14585" width="10.5546875" style="150" customWidth="1"/>
    <col min="14586" max="14587" width="9.44140625" style="150" customWidth="1"/>
    <col min="14588" max="14588" width="10.5546875" style="150" customWidth="1"/>
    <col min="14589" max="14589" width="9.44140625" style="150" customWidth="1"/>
    <col min="14590" max="14590" width="9.88671875" style="150" customWidth="1"/>
    <col min="14591" max="14591" width="10.5546875" style="150" customWidth="1"/>
    <col min="14592" max="14592" width="9" style="150" customWidth="1"/>
    <col min="14593" max="14593" width="9.88671875" style="150" customWidth="1"/>
    <col min="14594" max="14594" width="12" style="150" customWidth="1"/>
    <col min="14595" max="14825" width="10.88671875" style="150"/>
    <col min="14826" max="14826" width="0.33203125" style="150" customWidth="1"/>
    <col min="14827" max="14827" width="19" style="150" customWidth="1"/>
    <col min="14828" max="14828" width="7.109375" style="150" customWidth="1"/>
    <col min="14829" max="14829" width="41.33203125" style="150" customWidth="1"/>
    <col min="14830" max="14831" width="9" style="150" customWidth="1"/>
    <col min="14832" max="14832" width="10.5546875" style="150" customWidth="1"/>
    <col min="14833" max="14833" width="9.44140625" style="150" customWidth="1"/>
    <col min="14834" max="14834" width="9.88671875" style="150" customWidth="1"/>
    <col min="14835" max="14835" width="10.5546875" style="150" customWidth="1"/>
    <col min="14836" max="14837" width="9.44140625" style="150" customWidth="1"/>
    <col min="14838" max="14838" width="10.5546875" style="150" customWidth="1"/>
    <col min="14839" max="14840" width="9" style="150" customWidth="1"/>
    <col min="14841" max="14841" width="10.5546875" style="150" customWidth="1"/>
    <col min="14842" max="14843" width="9.44140625" style="150" customWidth="1"/>
    <col min="14844" max="14844" width="10.5546875" style="150" customWidth="1"/>
    <col min="14845" max="14845" width="9.44140625" style="150" customWidth="1"/>
    <col min="14846" max="14846" width="9.88671875" style="150" customWidth="1"/>
    <col min="14847" max="14847" width="10.5546875" style="150" customWidth="1"/>
    <col min="14848" max="14848" width="9" style="150" customWidth="1"/>
    <col min="14849" max="14849" width="9.88671875" style="150" customWidth="1"/>
    <col min="14850" max="14850" width="12" style="150" customWidth="1"/>
    <col min="14851" max="15081" width="10.88671875" style="150"/>
    <col min="15082" max="15082" width="0.33203125" style="150" customWidth="1"/>
    <col min="15083" max="15083" width="19" style="150" customWidth="1"/>
    <col min="15084" max="15084" width="7.109375" style="150" customWidth="1"/>
    <col min="15085" max="15085" width="41.33203125" style="150" customWidth="1"/>
    <col min="15086" max="15087" width="9" style="150" customWidth="1"/>
    <col min="15088" max="15088" width="10.5546875" style="150" customWidth="1"/>
    <col min="15089" max="15089" width="9.44140625" style="150" customWidth="1"/>
    <col min="15090" max="15090" width="9.88671875" style="150" customWidth="1"/>
    <col min="15091" max="15091" width="10.5546875" style="150" customWidth="1"/>
    <col min="15092" max="15093" width="9.44140625" style="150" customWidth="1"/>
    <col min="15094" max="15094" width="10.5546875" style="150" customWidth="1"/>
    <col min="15095" max="15096" width="9" style="150" customWidth="1"/>
    <col min="15097" max="15097" width="10.5546875" style="150" customWidth="1"/>
    <col min="15098" max="15099" width="9.44140625" style="150" customWidth="1"/>
    <col min="15100" max="15100" width="10.5546875" style="150" customWidth="1"/>
    <col min="15101" max="15101" width="9.44140625" style="150" customWidth="1"/>
    <col min="15102" max="15102" width="9.88671875" style="150" customWidth="1"/>
    <col min="15103" max="15103" width="10.5546875" style="150" customWidth="1"/>
    <col min="15104" max="15104" width="9" style="150" customWidth="1"/>
    <col min="15105" max="15105" width="9.88671875" style="150" customWidth="1"/>
    <col min="15106" max="15106" width="12" style="150" customWidth="1"/>
    <col min="15107" max="15337" width="10.88671875" style="150"/>
    <col min="15338" max="15338" width="0.33203125" style="150" customWidth="1"/>
    <col min="15339" max="15339" width="19" style="150" customWidth="1"/>
    <col min="15340" max="15340" width="7.109375" style="150" customWidth="1"/>
    <col min="15341" max="15341" width="41.33203125" style="150" customWidth="1"/>
    <col min="15342" max="15343" width="9" style="150" customWidth="1"/>
    <col min="15344" max="15344" width="10.5546875" style="150" customWidth="1"/>
    <col min="15345" max="15345" width="9.44140625" style="150" customWidth="1"/>
    <col min="15346" max="15346" width="9.88671875" style="150" customWidth="1"/>
    <col min="15347" max="15347" width="10.5546875" style="150" customWidth="1"/>
    <col min="15348" max="15349" width="9.44140625" style="150" customWidth="1"/>
    <col min="15350" max="15350" width="10.5546875" style="150" customWidth="1"/>
    <col min="15351" max="15352" width="9" style="150" customWidth="1"/>
    <col min="15353" max="15353" width="10.5546875" style="150" customWidth="1"/>
    <col min="15354" max="15355" width="9.44140625" style="150" customWidth="1"/>
    <col min="15356" max="15356" width="10.5546875" style="150" customWidth="1"/>
    <col min="15357" max="15357" width="9.44140625" style="150" customWidth="1"/>
    <col min="15358" max="15358" width="9.88671875" style="150" customWidth="1"/>
    <col min="15359" max="15359" width="10.5546875" style="150" customWidth="1"/>
    <col min="15360" max="15360" width="9" style="150" customWidth="1"/>
    <col min="15361" max="15361" width="9.88671875" style="150" customWidth="1"/>
    <col min="15362" max="15362" width="12" style="150" customWidth="1"/>
    <col min="15363" max="15593" width="10.88671875" style="150"/>
    <col min="15594" max="15594" width="0.33203125" style="150" customWidth="1"/>
    <col min="15595" max="15595" width="19" style="150" customWidth="1"/>
    <col min="15596" max="15596" width="7.109375" style="150" customWidth="1"/>
    <col min="15597" max="15597" width="41.33203125" style="150" customWidth="1"/>
    <col min="15598" max="15599" width="9" style="150" customWidth="1"/>
    <col min="15600" max="15600" width="10.5546875" style="150" customWidth="1"/>
    <col min="15601" max="15601" width="9.44140625" style="150" customWidth="1"/>
    <col min="15602" max="15602" width="9.88671875" style="150" customWidth="1"/>
    <col min="15603" max="15603" width="10.5546875" style="150" customWidth="1"/>
    <col min="15604" max="15605" width="9.44140625" style="150" customWidth="1"/>
    <col min="15606" max="15606" width="10.5546875" style="150" customWidth="1"/>
    <col min="15607" max="15608" width="9" style="150" customWidth="1"/>
    <col min="15609" max="15609" width="10.5546875" style="150" customWidth="1"/>
    <col min="15610" max="15611" width="9.44140625" style="150" customWidth="1"/>
    <col min="15612" max="15612" width="10.5546875" style="150" customWidth="1"/>
    <col min="15613" max="15613" width="9.44140625" style="150" customWidth="1"/>
    <col min="15614" max="15614" width="9.88671875" style="150" customWidth="1"/>
    <col min="15615" max="15615" width="10.5546875" style="150" customWidth="1"/>
    <col min="15616" max="15616" width="9" style="150" customWidth="1"/>
    <col min="15617" max="15617" width="9.88671875" style="150" customWidth="1"/>
    <col min="15618" max="15618" width="12" style="150" customWidth="1"/>
    <col min="15619" max="15849" width="10.88671875" style="150"/>
    <col min="15850" max="15850" width="0.33203125" style="150" customWidth="1"/>
    <col min="15851" max="15851" width="19" style="150" customWidth="1"/>
    <col min="15852" max="15852" width="7.109375" style="150" customWidth="1"/>
    <col min="15853" max="15853" width="41.33203125" style="150" customWidth="1"/>
    <col min="15854" max="15855" width="9" style="150" customWidth="1"/>
    <col min="15856" max="15856" width="10.5546875" style="150" customWidth="1"/>
    <col min="15857" max="15857" width="9.44140625" style="150" customWidth="1"/>
    <col min="15858" max="15858" width="9.88671875" style="150" customWidth="1"/>
    <col min="15859" max="15859" width="10.5546875" style="150" customWidth="1"/>
    <col min="15860" max="15861" width="9.44140625" style="150" customWidth="1"/>
    <col min="15862" max="15862" width="10.5546875" style="150" customWidth="1"/>
    <col min="15863" max="15864" width="9" style="150" customWidth="1"/>
    <col min="15865" max="15865" width="10.5546875" style="150" customWidth="1"/>
    <col min="15866" max="15867" width="9.44140625" style="150" customWidth="1"/>
    <col min="15868" max="15868" width="10.5546875" style="150" customWidth="1"/>
    <col min="15869" max="15869" width="9.44140625" style="150" customWidth="1"/>
    <col min="15870" max="15870" width="9.88671875" style="150" customWidth="1"/>
    <col min="15871" max="15871" width="10.5546875" style="150" customWidth="1"/>
    <col min="15872" max="15872" width="9" style="150" customWidth="1"/>
    <col min="15873" max="15873" width="9.88671875" style="150" customWidth="1"/>
    <col min="15874" max="15874" width="12" style="150" customWidth="1"/>
    <col min="15875" max="16105" width="10.88671875" style="150"/>
    <col min="16106" max="16106" width="0.33203125" style="150" customWidth="1"/>
    <col min="16107" max="16107" width="19" style="150" customWidth="1"/>
    <col min="16108" max="16108" width="7.109375" style="150" customWidth="1"/>
    <col min="16109" max="16109" width="41.33203125" style="150" customWidth="1"/>
    <col min="16110" max="16111" width="9" style="150" customWidth="1"/>
    <col min="16112" max="16112" width="10.5546875" style="150" customWidth="1"/>
    <col min="16113" max="16113" width="9.44140625" style="150" customWidth="1"/>
    <col min="16114" max="16114" width="9.88671875" style="150" customWidth="1"/>
    <col min="16115" max="16115" width="10.5546875" style="150" customWidth="1"/>
    <col min="16116" max="16117" width="9.44140625" style="150" customWidth="1"/>
    <col min="16118" max="16118" width="10.5546875" style="150" customWidth="1"/>
    <col min="16119" max="16120" width="9" style="150" customWidth="1"/>
    <col min="16121" max="16121" width="10.5546875" style="150" customWidth="1"/>
    <col min="16122" max="16123" width="9.44140625" style="150" customWidth="1"/>
    <col min="16124" max="16124" width="10.5546875" style="150" customWidth="1"/>
    <col min="16125" max="16125" width="9.44140625" style="150" customWidth="1"/>
    <col min="16126" max="16126" width="9.88671875" style="150" customWidth="1"/>
    <col min="16127" max="16127" width="10.5546875" style="150" customWidth="1"/>
    <col min="16128" max="16128" width="9" style="150" customWidth="1"/>
    <col min="16129" max="16129" width="9.88671875" style="150" customWidth="1"/>
    <col min="16130" max="16130" width="12" style="150" customWidth="1"/>
    <col min="16131" max="16383" width="10.88671875" style="150"/>
    <col min="16384" max="16384" width="10.88671875" style="150" customWidth="1"/>
  </cols>
  <sheetData>
    <row r="1" spans="1:19">
      <c r="A1" s="167" t="s">
        <v>1189</v>
      </c>
    </row>
    <row r="2" spans="1:19" ht="18" customHeight="1">
      <c r="A2" s="395" t="s">
        <v>1859</v>
      </c>
      <c r="D2" s="200"/>
      <c r="P2" s="473"/>
    </row>
    <row r="3" spans="1:19" ht="18" customHeight="1">
      <c r="A3" s="118" t="s">
        <v>5415</v>
      </c>
      <c r="P3" s="473"/>
    </row>
    <row r="4" spans="1:19" s="13" customFormat="1" ht="14.4">
      <c r="A4" s="292"/>
      <c r="B4" s="2258" t="s">
        <v>945</v>
      </c>
      <c r="C4" s="2258"/>
      <c r="D4" s="2258"/>
      <c r="E4" s="2258"/>
      <c r="F4" s="2258"/>
      <c r="G4" s="2258"/>
      <c r="H4" s="2258"/>
      <c r="I4" s="2258"/>
      <c r="J4" s="2258"/>
      <c r="K4" s="2258"/>
      <c r="L4" s="2258"/>
      <c r="M4" s="2258"/>
      <c r="N4" s="2269"/>
      <c r="O4" s="2269"/>
      <c r="P4" s="2269"/>
      <c r="Q4" s="2269"/>
      <c r="R4" s="2269"/>
      <c r="S4" s="2269"/>
    </row>
    <row r="5" spans="1:19" s="13" customFormat="1" ht="31.5" customHeight="1">
      <c r="B5" s="598">
        <v>2011</v>
      </c>
      <c r="C5" s="598">
        <v>2012</v>
      </c>
      <c r="D5" s="598">
        <v>2013</v>
      </c>
      <c r="E5" s="598">
        <v>2014</v>
      </c>
      <c r="F5" s="598">
        <v>2015</v>
      </c>
      <c r="G5" s="598">
        <v>2016</v>
      </c>
      <c r="H5" s="598">
        <v>2017</v>
      </c>
      <c r="I5" s="598">
        <v>2018</v>
      </c>
      <c r="J5" s="598">
        <v>2019</v>
      </c>
      <c r="K5" s="1596">
        <v>2020</v>
      </c>
      <c r="L5" s="1596" t="s">
        <v>4431</v>
      </c>
      <c r="M5" s="1596" t="s">
        <v>4432</v>
      </c>
      <c r="N5" s="117"/>
      <c r="O5" s="117"/>
      <c r="P5" s="117"/>
      <c r="Q5" s="117"/>
      <c r="R5" s="117"/>
      <c r="S5" s="117"/>
    </row>
    <row r="6" spans="1:19" s="13" customFormat="1" ht="14.4">
      <c r="A6" s="1712" t="s">
        <v>697</v>
      </c>
      <c r="B6" s="303">
        <f>'Alumnado Activo por sexo'!B7+'Alumnado Activo por sexo'!L7</f>
        <v>59</v>
      </c>
      <c r="C6" s="303">
        <f>'Alumnado Activo por sexo'!C7+'Alumnado Activo por sexo'!M7</f>
        <v>81</v>
      </c>
      <c r="D6" s="303">
        <f>'Alumnado Activo por sexo'!D7+'Alumnado Activo por sexo'!N7</f>
        <v>125</v>
      </c>
      <c r="E6" s="303">
        <f>'Alumnado Activo por sexo'!E7+'Alumnado Activo por sexo'!O7</f>
        <v>138</v>
      </c>
      <c r="F6" s="304">
        <f>'Alumnado Activo por sexo'!F7+'Alumnado Activo por sexo'!P7</f>
        <v>172</v>
      </c>
      <c r="G6" s="302">
        <f>'Alumnado Activo por sexo'!G7+'Alumnado Activo por sexo'!Q7</f>
        <v>178</v>
      </c>
      <c r="H6" s="302">
        <v>208</v>
      </c>
      <c r="I6" s="302">
        <v>212</v>
      </c>
      <c r="J6" s="302">
        <v>219</v>
      </c>
      <c r="K6" s="554">
        <v>206</v>
      </c>
      <c r="L6" s="565">
        <f>K6/J6</f>
        <v>0.94063926940639264</v>
      </c>
      <c r="M6" s="565">
        <f>K6/I6</f>
        <v>0.97169811320754718</v>
      </c>
      <c r="N6" s="135"/>
      <c r="O6" s="135"/>
      <c r="P6" s="135"/>
      <c r="Q6" s="135"/>
      <c r="R6" s="135"/>
      <c r="S6" s="135"/>
    </row>
    <row r="7" spans="1:19" s="13" customFormat="1" ht="14.4">
      <c r="A7" s="1712" t="s">
        <v>1543</v>
      </c>
      <c r="B7" s="303"/>
      <c r="C7" s="303"/>
      <c r="D7" s="303"/>
      <c r="E7" s="303"/>
      <c r="F7" s="304"/>
      <c r="G7" s="302"/>
      <c r="H7" s="302">
        <v>59</v>
      </c>
      <c r="I7" s="302">
        <v>92</v>
      </c>
      <c r="J7" s="302">
        <v>131</v>
      </c>
      <c r="K7" s="554">
        <v>155</v>
      </c>
      <c r="L7" s="565">
        <f t="shared" ref="L7:L14" si="0">K7/J7</f>
        <v>1.1832061068702291</v>
      </c>
      <c r="M7" s="565">
        <f t="shared" ref="M7:M21" si="1">K7/I7</f>
        <v>1.6847826086956521</v>
      </c>
      <c r="N7" s="135"/>
      <c r="O7" s="135"/>
      <c r="P7" s="135"/>
      <c r="Q7" s="135"/>
      <c r="R7" s="135"/>
      <c r="S7" s="135"/>
    </row>
    <row r="8" spans="1:19" s="13" customFormat="1" ht="14.4">
      <c r="A8" s="1712" t="s">
        <v>2022</v>
      </c>
      <c r="B8" s="303"/>
      <c r="C8" s="303"/>
      <c r="D8" s="303"/>
      <c r="E8" s="303"/>
      <c r="F8" s="304"/>
      <c r="G8" s="302"/>
      <c r="H8" s="302"/>
      <c r="I8" s="302">
        <v>28</v>
      </c>
      <c r="J8" s="302">
        <v>73</v>
      </c>
      <c r="K8" s="554">
        <v>116</v>
      </c>
      <c r="L8" s="565">
        <f t="shared" si="0"/>
        <v>1.5890410958904109</v>
      </c>
      <c r="M8" s="565">
        <f t="shared" si="1"/>
        <v>4.1428571428571432</v>
      </c>
      <c r="N8" s="135"/>
      <c r="O8" s="135"/>
      <c r="P8" s="135"/>
      <c r="Q8" s="135"/>
      <c r="R8" s="135"/>
      <c r="S8" s="135"/>
    </row>
    <row r="9" spans="1:19" s="13" customFormat="1" ht="15" customHeight="1">
      <c r="A9" s="1712" t="s">
        <v>699</v>
      </c>
      <c r="B9" s="303">
        <f>'Alumnado Activo por sexo'!B10+'Alumnado Activo por sexo'!L10</f>
        <v>55</v>
      </c>
      <c r="C9" s="303">
        <f>'Alumnado Activo por sexo'!C10+'Alumnado Activo por sexo'!M10</f>
        <v>74</v>
      </c>
      <c r="D9" s="303">
        <f>'Alumnado Activo por sexo'!D10+'Alumnado Activo por sexo'!N10</f>
        <v>113</v>
      </c>
      <c r="E9" s="303">
        <f>'Alumnado Activo por sexo'!E10+'Alumnado Activo por sexo'!O10</f>
        <v>149</v>
      </c>
      <c r="F9" s="304">
        <f>'Alumnado Activo por sexo'!F10+'Alumnado Activo por sexo'!P10</f>
        <v>203</v>
      </c>
      <c r="G9" s="302">
        <f>'Alumnado Activo por sexo'!G10+'Alumnado Activo por sexo'!Q10</f>
        <v>245</v>
      </c>
      <c r="H9" s="302">
        <v>266</v>
      </c>
      <c r="I9" s="302">
        <v>240</v>
      </c>
      <c r="J9" s="302">
        <v>236</v>
      </c>
      <c r="K9" s="554">
        <v>252</v>
      </c>
      <c r="L9" s="565">
        <f t="shared" si="0"/>
        <v>1.0677966101694916</v>
      </c>
      <c r="M9" s="565">
        <f t="shared" si="1"/>
        <v>1.05</v>
      </c>
      <c r="N9" s="135"/>
      <c r="O9" s="135"/>
      <c r="P9" s="135"/>
      <c r="Q9" s="135"/>
      <c r="R9" s="135"/>
      <c r="S9" s="135"/>
    </row>
    <row r="10" spans="1:19" s="13" customFormat="1" ht="15" customHeight="1">
      <c r="A10" s="1712" t="s">
        <v>1544</v>
      </c>
      <c r="B10" s="303"/>
      <c r="C10" s="303"/>
      <c r="D10" s="303"/>
      <c r="E10" s="303"/>
      <c r="F10" s="304"/>
      <c r="G10" s="302"/>
      <c r="H10" s="302">
        <v>31</v>
      </c>
      <c r="I10" s="302">
        <v>68</v>
      </c>
      <c r="J10" s="302">
        <v>95</v>
      </c>
      <c r="K10" s="554">
        <v>130</v>
      </c>
      <c r="L10" s="565">
        <f t="shared" si="0"/>
        <v>1.368421052631579</v>
      </c>
      <c r="M10" s="565">
        <f t="shared" si="1"/>
        <v>1.911764705882353</v>
      </c>
      <c r="N10" s="135"/>
      <c r="O10" s="135"/>
      <c r="P10" s="135"/>
      <c r="Q10" s="135"/>
      <c r="R10" s="135"/>
      <c r="S10" s="135"/>
    </row>
    <row r="11" spans="1:19" s="13" customFormat="1" ht="15" customHeight="1">
      <c r="A11" s="1712" t="s">
        <v>2024</v>
      </c>
      <c r="B11" s="303"/>
      <c r="C11" s="303"/>
      <c r="D11" s="303"/>
      <c r="E11" s="303"/>
      <c r="F11" s="304"/>
      <c r="G11" s="302"/>
      <c r="H11" s="302"/>
      <c r="I11" s="302">
        <v>27</v>
      </c>
      <c r="J11" s="302">
        <v>68</v>
      </c>
      <c r="K11" s="554">
        <v>99</v>
      </c>
      <c r="L11" s="565">
        <f t="shared" si="0"/>
        <v>1.4558823529411764</v>
      </c>
      <c r="M11" s="565">
        <f t="shared" si="1"/>
        <v>3.6666666666666665</v>
      </c>
      <c r="N11" s="135"/>
      <c r="O11" s="135"/>
      <c r="P11" s="135"/>
      <c r="Q11" s="135"/>
      <c r="R11" s="135"/>
      <c r="S11" s="135"/>
    </row>
    <row r="12" spans="1:19" s="13" customFormat="1" ht="14.4">
      <c r="A12" s="1712" t="s">
        <v>698</v>
      </c>
      <c r="B12" s="1655"/>
      <c r="C12" s="1655"/>
      <c r="D12" s="303">
        <f>'Alumnado Activo por sexo'!D13+'Alumnado Activo por sexo'!N13</f>
        <v>18</v>
      </c>
      <c r="E12" s="303">
        <f>'Alumnado Activo por sexo'!E13+'Alumnado Activo por sexo'!O13</f>
        <v>34</v>
      </c>
      <c r="F12" s="304">
        <f>'Alumnado Activo por sexo'!F13+'Alumnado Activo por sexo'!P13</f>
        <v>48</v>
      </c>
      <c r="G12" s="302">
        <v>71</v>
      </c>
      <c r="H12" s="302">
        <v>87</v>
      </c>
      <c r="I12" s="302">
        <v>101</v>
      </c>
      <c r="J12" s="302">
        <v>113</v>
      </c>
      <c r="K12" s="554">
        <v>129</v>
      </c>
      <c r="L12" s="565">
        <f t="shared" si="0"/>
        <v>1.1415929203539823</v>
      </c>
      <c r="M12" s="565">
        <f t="shared" si="1"/>
        <v>1.2772277227722773</v>
      </c>
      <c r="N12" s="135"/>
      <c r="O12" s="135"/>
      <c r="P12" s="135"/>
      <c r="Q12" s="135"/>
      <c r="R12" s="135"/>
      <c r="S12" s="135"/>
    </row>
    <row r="13" spans="1:19" s="13" customFormat="1" ht="14.4">
      <c r="A13" s="1712" t="s">
        <v>227</v>
      </c>
      <c r="B13" s="303">
        <f>'Alumnado Activo por sexo'!B14+'Alumnado Activo por sexo'!L14</f>
        <v>57</v>
      </c>
      <c r="C13" s="303">
        <f>'Alumnado Activo por sexo'!C14+'Alumnado Activo por sexo'!M14</f>
        <v>81</v>
      </c>
      <c r="D13" s="303">
        <f>'Alumnado Activo por sexo'!D14+'Alumnado Activo por sexo'!N14</f>
        <v>120</v>
      </c>
      <c r="E13" s="303">
        <f>'Alumnado Activo por sexo'!E14+'Alumnado Activo por sexo'!O14</f>
        <v>142</v>
      </c>
      <c r="F13" s="304">
        <f>'Alumnado Activo por sexo'!F14+'Alumnado Activo por sexo'!P14</f>
        <v>163</v>
      </c>
      <c r="G13" s="302">
        <f>'Alumnado Activo por sexo'!G14+'Alumnado Activo por sexo'!Q14</f>
        <v>177</v>
      </c>
      <c r="H13" s="302">
        <v>210</v>
      </c>
      <c r="I13" s="302">
        <v>195</v>
      </c>
      <c r="J13" s="302">
        <v>204</v>
      </c>
      <c r="K13" s="554">
        <v>241</v>
      </c>
      <c r="L13" s="565">
        <f t="shared" si="0"/>
        <v>1.1813725490196079</v>
      </c>
      <c r="M13" s="565">
        <f t="shared" si="1"/>
        <v>1.2358974358974359</v>
      </c>
      <c r="N13" s="135"/>
      <c r="O13" s="135"/>
      <c r="P13" s="135"/>
      <c r="Q13" s="135"/>
      <c r="R13" s="135"/>
      <c r="S13" s="135"/>
    </row>
    <row r="14" spans="1:19" s="13" customFormat="1" ht="14.4">
      <c r="A14" s="1712" t="s">
        <v>2023</v>
      </c>
      <c r="B14" s="303"/>
      <c r="C14" s="303"/>
      <c r="D14" s="303"/>
      <c r="E14" s="303"/>
      <c r="F14" s="304"/>
      <c r="G14" s="302"/>
      <c r="H14" s="302"/>
      <c r="I14" s="302">
        <v>56</v>
      </c>
      <c r="J14" s="302">
        <v>71</v>
      </c>
      <c r="K14" s="554">
        <v>113</v>
      </c>
      <c r="L14" s="565">
        <f t="shared" si="0"/>
        <v>1.591549295774648</v>
      </c>
      <c r="M14" s="565">
        <f t="shared" si="1"/>
        <v>2.0178571428571428</v>
      </c>
      <c r="N14" s="135"/>
      <c r="O14" s="135"/>
      <c r="P14" s="135"/>
      <c r="Q14" s="135"/>
      <c r="R14" s="135"/>
      <c r="S14" s="135"/>
    </row>
    <row r="15" spans="1:19" s="13" customFormat="1" ht="14.4">
      <c r="A15" s="13" t="str">
        <f>'Matrícula por sexo'!A17</f>
        <v>Fuente: Elaborado con base en el Archivo General de Alumnos, Dirección de Sistemas Escolares, Departamento de Registro Escolar</v>
      </c>
      <c r="B15" s="293"/>
      <c r="C15" s="293"/>
      <c r="D15" s="293"/>
      <c r="E15" s="293"/>
      <c r="F15" s="293"/>
      <c r="G15" s="135"/>
      <c r="H15" s="135"/>
      <c r="I15" s="293"/>
      <c r="J15" s="293"/>
      <c r="K15" s="135"/>
      <c r="L15" s="294"/>
      <c r="M15" s="294"/>
      <c r="N15" s="135"/>
      <c r="O15" s="135"/>
      <c r="P15" s="135"/>
      <c r="Q15" s="135"/>
      <c r="R15" s="135"/>
      <c r="S15" s="135"/>
    </row>
    <row r="16" spans="1:19" s="13" customFormat="1" ht="15" customHeight="1">
      <c r="A16" s="1712" t="s">
        <v>1220</v>
      </c>
      <c r="B16" s="303">
        <f t="shared" ref="B16:G16" si="2">B6</f>
        <v>59</v>
      </c>
      <c r="C16" s="303">
        <f t="shared" si="2"/>
        <v>81</v>
      </c>
      <c r="D16" s="303">
        <f t="shared" si="2"/>
        <v>125</v>
      </c>
      <c r="E16" s="303">
        <f t="shared" si="2"/>
        <v>138</v>
      </c>
      <c r="F16" s="304">
        <f t="shared" si="2"/>
        <v>172</v>
      </c>
      <c r="G16" s="302">
        <f t="shared" si="2"/>
        <v>178</v>
      </c>
      <c r="H16" s="302">
        <f>SUM(H6:H7)</f>
        <v>267</v>
      </c>
      <c r="I16" s="302">
        <f>SUM(I6:I8)</f>
        <v>332</v>
      </c>
      <c r="J16" s="302">
        <f>SUM(J6:J8)</f>
        <v>423</v>
      </c>
      <c r="K16" s="554">
        <f>SUM(K6:K8)</f>
        <v>477</v>
      </c>
      <c r="L16" s="565">
        <f>K16/J16</f>
        <v>1.1276595744680851</v>
      </c>
      <c r="M16" s="565">
        <f t="shared" si="1"/>
        <v>1.4367469879518073</v>
      </c>
      <c r="N16" s="135"/>
      <c r="O16" s="135"/>
      <c r="P16" s="135"/>
      <c r="Q16" s="135"/>
      <c r="R16" s="135"/>
      <c r="S16" s="135"/>
    </row>
    <row r="17" spans="1:29" s="13" customFormat="1" ht="14.4">
      <c r="A17" s="1712" t="s">
        <v>1221</v>
      </c>
      <c r="B17" s="303">
        <f t="shared" ref="B17:G17" si="3">B9</f>
        <v>55</v>
      </c>
      <c r="C17" s="303">
        <f t="shared" si="3"/>
        <v>74</v>
      </c>
      <c r="D17" s="303">
        <f t="shared" si="3"/>
        <v>113</v>
      </c>
      <c r="E17" s="303">
        <f t="shared" si="3"/>
        <v>149</v>
      </c>
      <c r="F17" s="304">
        <f t="shared" si="3"/>
        <v>203</v>
      </c>
      <c r="G17" s="302">
        <f t="shared" si="3"/>
        <v>245</v>
      </c>
      <c r="H17" s="302">
        <f>SUM(H9:H10)</f>
        <v>297</v>
      </c>
      <c r="I17" s="302">
        <f>SUM(I9:I11)</f>
        <v>335</v>
      </c>
      <c r="J17" s="302">
        <f>SUM(J9:J11)</f>
        <v>399</v>
      </c>
      <c r="K17" s="554">
        <f>SUM(K9:K11)</f>
        <v>481</v>
      </c>
      <c r="L17" s="565">
        <f t="shared" ref="L17:L19" si="4">K17/J17</f>
        <v>1.205513784461153</v>
      </c>
      <c r="M17" s="565">
        <f t="shared" si="1"/>
        <v>1.4358208955223881</v>
      </c>
      <c r="N17" s="135"/>
      <c r="O17" s="135"/>
      <c r="P17" s="135"/>
      <c r="Q17" s="135"/>
      <c r="R17" s="135"/>
      <c r="S17" s="135"/>
    </row>
    <row r="18" spans="1:29" s="13" customFormat="1" ht="14.4">
      <c r="A18" s="1712" t="s">
        <v>1222</v>
      </c>
      <c r="B18" s="303">
        <f t="shared" ref="B18:G18" si="5">B13+B12</f>
        <v>57</v>
      </c>
      <c r="C18" s="1655">
        <f t="shared" si="5"/>
        <v>81</v>
      </c>
      <c r="D18" s="303">
        <f t="shared" si="5"/>
        <v>138</v>
      </c>
      <c r="E18" s="303">
        <f t="shared" si="5"/>
        <v>176</v>
      </c>
      <c r="F18" s="304">
        <f t="shared" si="5"/>
        <v>211</v>
      </c>
      <c r="G18" s="302">
        <f t="shared" si="5"/>
        <v>248</v>
      </c>
      <c r="H18" s="302">
        <f>SUM(H12:H13)</f>
        <v>297</v>
      </c>
      <c r="I18" s="302">
        <f>SUM(I12:I14)</f>
        <v>352</v>
      </c>
      <c r="J18" s="302">
        <f>SUM(J12:J14)</f>
        <v>388</v>
      </c>
      <c r="K18" s="554">
        <f>SUM(K12:K14)</f>
        <v>483</v>
      </c>
      <c r="L18" s="565">
        <f t="shared" si="4"/>
        <v>1.2448453608247423</v>
      </c>
      <c r="M18" s="565">
        <f t="shared" si="1"/>
        <v>1.3721590909090908</v>
      </c>
      <c r="N18" s="135"/>
      <c r="O18" s="135"/>
      <c r="P18" s="135"/>
      <c r="Q18" s="135"/>
      <c r="R18" s="135"/>
      <c r="S18" s="135"/>
    </row>
    <row r="19" spans="1:29" s="13" customFormat="1" ht="14.4">
      <c r="A19" s="1712" t="s">
        <v>366</v>
      </c>
      <c r="B19" s="303">
        <f t="shared" ref="B19:H19" si="6">SUM(B16:B18)</f>
        <v>171</v>
      </c>
      <c r="C19" s="303">
        <f t="shared" si="6"/>
        <v>236</v>
      </c>
      <c r="D19" s="303">
        <f t="shared" si="6"/>
        <v>376</v>
      </c>
      <c r="E19" s="303">
        <f t="shared" si="6"/>
        <v>463</v>
      </c>
      <c r="F19" s="303">
        <f t="shared" si="6"/>
        <v>586</v>
      </c>
      <c r="G19" s="302">
        <f t="shared" si="6"/>
        <v>671</v>
      </c>
      <c r="H19" s="302">
        <f t="shared" si="6"/>
        <v>861</v>
      </c>
      <c r="I19" s="302">
        <f>SUM(I16:I18)</f>
        <v>1019</v>
      </c>
      <c r="J19" s="302">
        <f>SUM(J16:J18)</f>
        <v>1210</v>
      </c>
      <c r="K19" s="554">
        <f>SUM(K16:K18)</f>
        <v>1441</v>
      </c>
      <c r="L19" s="565">
        <f t="shared" si="4"/>
        <v>1.1909090909090909</v>
      </c>
      <c r="M19" s="565">
        <f t="shared" si="1"/>
        <v>1.4141315014720315</v>
      </c>
      <c r="N19" s="135"/>
      <c r="O19" s="135"/>
      <c r="P19" s="135"/>
      <c r="Q19" s="135"/>
      <c r="R19" s="135"/>
      <c r="S19" s="135"/>
    </row>
    <row r="20" spans="1:29" s="289" customFormat="1" ht="9" customHeight="1">
      <c r="A20" s="290"/>
      <c r="B20" s="295"/>
      <c r="C20" s="295"/>
      <c r="D20" s="295"/>
      <c r="E20" s="295"/>
      <c r="F20" s="295"/>
      <c r="G20" s="295"/>
      <c r="H20" s="295"/>
      <c r="I20" s="295"/>
      <c r="J20" s="295"/>
      <c r="K20" s="295"/>
      <c r="L20" s="295"/>
      <c r="M20" s="295"/>
      <c r="N20" s="295"/>
      <c r="O20" s="295"/>
      <c r="P20" s="295"/>
      <c r="Q20" s="295"/>
      <c r="R20" s="295"/>
      <c r="S20" s="295"/>
      <c r="T20" s="296"/>
      <c r="U20" s="296"/>
      <c r="V20" s="296"/>
      <c r="W20" s="296"/>
      <c r="X20" s="160"/>
    </row>
    <row r="21" spans="1:29" s="13" customFormat="1" ht="14.4">
      <c r="A21" s="560" t="s">
        <v>366</v>
      </c>
      <c r="B21" s="303">
        <f t="shared" ref="B21:H21" si="7">B19</f>
        <v>171</v>
      </c>
      <c r="C21" s="303">
        <f t="shared" si="7"/>
        <v>236</v>
      </c>
      <c r="D21" s="303">
        <f t="shared" si="7"/>
        <v>376</v>
      </c>
      <c r="E21" s="303">
        <f t="shared" si="7"/>
        <v>463</v>
      </c>
      <c r="F21" s="304">
        <f t="shared" si="7"/>
        <v>586</v>
      </c>
      <c r="G21" s="302">
        <f t="shared" si="7"/>
        <v>671</v>
      </c>
      <c r="H21" s="302">
        <f t="shared" si="7"/>
        <v>861</v>
      </c>
      <c r="I21" s="302">
        <f>SUM(I16:I18)</f>
        <v>1019</v>
      </c>
      <c r="J21" s="302">
        <f>SUM(J16:J18)</f>
        <v>1210</v>
      </c>
      <c r="K21" s="554">
        <f>SUM(K16:K18)</f>
        <v>1441</v>
      </c>
      <c r="L21" s="565">
        <f>K21/J21</f>
        <v>1.1909090909090909</v>
      </c>
      <c r="M21" s="565">
        <f t="shared" si="1"/>
        <v>1.4141315014720315</v>
      </c>
      <c r="N21" s="135"/>
      <c r="O21" s="135"/>
      <c r="P21" s="135"/>
      <c r="Q21" s="135"/>
      <c r="R21" s="135"/>
      <c r="S21" s="135"/>
      <c r="Y21" s="292"/>
      <c r="Z21" s="292"/>
      <c r="AA21" s="292"/>
      <c r="AB21" s="292"/>
      <c r="AC21" s="292"/>
    </row>
    <row r="22" spans="1:29" s="289" customFormat="1" ht="20.25" customHeight="1">
      <c r="A22" s="137"/>
      <c r="B22" s="293"/>
      <c r="C22" s="293"/>
      <c r="D22" s="293"/>
      <c r="E22" s="293"/>
      <c r="F22" s="293"/>
      <c r="G22" s="135"/>
      <c r="H22" s="135"/>
      <c r="I22" s="296"/>
      <c r="J22" s="294"/>
      <c r="K22" s="294"/>
      <c r="L22" s="294"/>
    </row>
    <row r="23" spans="1:29" s="298" customFormat="1" ht="14.4">
      <c r="A23" s="290"/>
      <c r="B23" s="2259" t="s">
        <v>904</v>
      </c>
      <c r="C23" s="2259"/>
      <c r="D23" s="2259"/>
      <c r="E23" s="2259"/>
      <c r="F23" s="2259"/>
      <c r="G23" s="2259"/>
      <c r="H23" s="2259"/>
      <c r="I23" s="2259"/>
      <c r="J23" s="2259"/>
      <c r="K23" s="2259"/>
      <c r="L23" s="296"/>
      <c r="M23" s="296"/>
      <c r="N23" s="296"/>
      <c r="O23" s="296"/>
      <c r="P23" s="296"/>
      <c r="Q23" s="296"/>
      <c r="R23" s="299"/>
    </row>
    <row r="24" spans="1:29" s="13" customFormat="1" ht="14.4">
      <c r="A24" s="559" t="s">
        <v>1220</v>
      </c>
      <c r="B24" s="303">
        <v>1</v>
      </c>
      <c r="C24" s="303">
        <v>1</v>
      </c>
      <c r="D24" s="303">
        <v>1</v>
      </c>
      <c r="E24" s="303">
        <v>1</v>
      </c>
      <c r="F24" s="304">
        <v>1</v>
      </c>
      <c r="G24" s="302">
        <v>1</v>
      </c>
      <c r="H24" s="302">
        <v>2</v>
      </c>
      <c r="I24" s="302">
        <v>3</v>
      </c>
      <c r="J24" s="302">
        <v>3</v>
      </c>
      <c r="K24" s="554">
        <v>3</v>
      </c>
      <c r="L24" s="300"/>
      <c r="M24" s="300"/>
      <c r="N24" s="300"/>
      <c r="O24" s="300"/>
      <c r="P24" s="296"/>
      <c r="Q24" s="296"/>
      <c r="R24" s="291"/>
    </row>
    <row r="25" spans="1:29" s="13" customFormat="1" ht="15" customHeight="1">
      <c r="A25" s="559" t="s">
        <v>1221</v>
      </c>
      <c r="B25" s="303">
        <v>1</v>
      </c>
      <c r="C25" s="303">
        <v>1</v>
      </c>
      <c r="D25" s="303">
        <v>1</v>
      </c>
      <c r="E25" s="303">
        <v>1</v>
      </c>
      <c r="F25" s="304">
        <v>1</v>
      </c>
      <c r="G25" s="302">
        <v>1</v>
      </c>
      <c r="H25" s="302">
        <v>2</v>
      </c>
      <c r="I25" s="302">
        <v>3</v>
      </c>
      <c r="J25" s="302">
        <v>3</v>
      </c>
      <c r="K25" s="554">
        <v>3</v>
      </c>
      <c r="L25" s="300"/>
      <c r="M25" s="300"/>
      <c r="N25" s="300"/>
      <c r="O25" s="300"/>
      <c r="P25" s="296"/>
      <c r="Q25" s="296"/>
      <c r="R25" s="291"/>
    </row>
    <row r="26" spans="1:29" s="13" customFormat="1" ht="15" customHeight="1">
      <c r="A26" s="559" t="s">
        <v>1222</v>
      </c>
      <c r="B26" s="303">
        <v>1</v>
      </c>
      <c r="C26" s="303">
        <v>1</v>
      </c>
      <c r="D26" s="303">
        <v>2</v>
      </c>
      <c r="E26" s="303">
        <v>2</v>
      </c>
      <c r="F26" s="304">
        <v>2</v>
      </c>
      <c r="G26" s="302">
        <v>2</v>
      </c>
      <c r="H26" s="302">
        <v>2</v>
      </c>
      <c r="I26" s="302">
        <v>3</v>
      </c>
      <c r="J26" s="302">
        <v>3</v>
      </c>
      <c r="K26" s="554">
        <v>3</v>
      </c>
      <c r="L26" s="300"/>
      <c r="M26" s="300"/>
      <c r="N26" s="300"/>
      <c r="O26" s="300"/>
      <c r="P26" s="296"/>
      <c r="Q26" s="296"/>
      <c r="R26" s="291"/>
    </row>
    <row r="27" spans="1:29" s="289" customFormat="1" ht="14.4">
      <c r="A27" s="560" t="s">
        <v>366</v>
      </c>
      <c r="B27" s="303">
        <v>3</v>
      </c>
      <c r="C27" s="303">
        <v>3</v>
      </c>
      <c r="D27" s="303">
        <v>4</v>
      </c>
      <c r="E27" s="303">
        <v>4</v>
      </c>
      <c r="F27" s="304">
        <v>4</v>
      </c>
      <c r="G27" s="302">
        <v>4</v>
      </c>
      <c r="H27" s="302">
        <f>Matrícula!I45</f>
        <v>6</v>
      </c>
      <c r="I27" s="302">
        <f>Matrícula!J45</f>
        <v>9</v>
      </c>
      <c r="J27" s="302">
        <f>SUM(J24:J26)</f>
        <v>9</v>
      </c>
      <c r="K27" s="554">
        <f>SUM(K24:K26)</f>
        <v>9</v>
      </c>
      <c r="L27" s="294"/>
    </row>
    <row r="28" spans="1:29" s="13" customFormat="1" ht="15" customHeight="1">
      <c r="A28" s="137"/>
      <c r="B28" s="293"/>
      <c r="C28" s="293"/>
      <c r="D28" s="293"/>
      <c r="E28" s="293"/>
      <c r="F28" s="293"/>
      <c r="G28" s="135"/>
      <c r="H28" s="135"/>
      <c r="I28" s="293"/>
      <c r="J28" s="135"/>
      <c r="K28" s="135"/>
      <c r="L28" s="300"/>
      <c r="M28" s="300"/>
      <c r="N28" s="300"/>
      <c r="O28" s="300"/>
      <c r="P28" s="296"/>
      <c r="Q28" s="296"/>
      <c r="R28" s="291"/>
    </row>
    <row r="29" spans="1:29" s="13" customFormat="1" ht="15" customHeight="1">
      <c r="A29" s="290"/>
      <c r="B29" s="2259" t="s">
        <v>946</v>
      </c>
      <c r="C29" s="2259"/>
      <c r="D29" s="2259"/>
      <c r="E29" s="2259"/>
      <c r="F29" s="2259"/>
      <c r="G29" s="2259"/>
      <c r="H29" s="2259"/>
      <c r="I29" s="2259"/>
      <c r="J29" s="2259"/>
      <c r="K29" s="2259"/>
      <c r="L29" s="300"/>
      <c r="M29" s="300"/>
      <c r="N29" s="300"/>
      <c r="O29" s="300"/>
      <c r="P29" s="296"/>
      <c r="Q29" s="296"/>
      <c r="R29" s="291"/>
    </row>
    <row r="30" spans="1:29" s="13" customFormat="1" ht="14.4">
      <c r="A30" s="559" t="s">
        <v>1220</v>
      </c>
      <c r="B30" s="303">
        <f t="shared" ref="B30:J32" si="8">B16/B24</f>
        <v>59</v>
      </c>
      <c r="C30" s="303">
        <f t="shared" si="8"/>
        <v>81</v>
      </c>
      <c r="D30" s="303">
        <f t="shared" si="8"/>
        <v>125</v>
      </c>
      <c r="E30" s="303">
        <f t="shared" si="8"/>
        <v>138</v>
      </c>
      <c r="F30" s="304">
        <f t="shared" si="8"/>
        <v>172</v>
      </c>
      <c r="G30" s="302">
        <f t="shared" si="8"/>
        <v>178</v>
      </c>
      <c r="H30" s="302">
        <f t="shared" si="8"/>
        <v>133.5</v>
      </c>
      <c r="I30" s="302">
        <f t="shared" si="8"/>
        <v>110.66666666666667</v>
      </c>
      <c r="J30" s="302">
        <f>J16/J24</f>
        <v>141</v>
      </c>
      <c r="K30" s="554">
        <f>K16/K24</f>
        <v>159</v>
      </c>
      <c r="P30" s="298"/>
      <c r="Q30" s="298"/>
    </row>
    <row r="31" spans="1:29" s="13" customFormat="1" ht="14.4">
      <c r="A31" s="559" t="s">
        <v>1221</v>
      </c>
      <c r="B31" s="303">
        <f t="shared" si="8"/>
        <v>55</v>
      </c>
      <c r="C31" s="303">
        <f t="shared" si="8"/>
        <v>74</v>
      </c>
      <c r="D31" s="303">
        <f t="shared" si="8"/>
        <v>113</v>
      </c>
      <c r="E31" s="303">
        <f t="shared" si="8"/>
        <v>149</v>
      </c>
      <c r="F31" s="304">
        <f t="shared" si="8"/>
        <v>203</v>
      </c>
      <c r="G31" s="302">
        <f t="shared" si="8"/>
        <v>245</v>
      </c>
      <c r="H31" s="302">
        <f t="shared" si="8"/>
        <v>148.5</v>
      </c>
      <c r="I31" s="302">
        <f t="shared" si="8"/>
        <v>111.66666666666667</v>
      </c>
      <c r="J31" s="302">
        <f t="shared" si="8"/>
        <v>133</v>
      </c>
      <c r="K31" s="554">
        <f t="shared" ref="K31" si="9">K17/K25</f>
        <v>160.33333333333334</v>
      </c>
    </row>
    <row r="32" spans="1:29" s="13" customFormat="1" ht="14.4">
      <c r="A32" s="559" t="s">
        <v>1222</v>
      </c>
      <c r="B32" s="303">
        <f t="shared" si="8"/>
        <v>57</v>
      </c>
      <c r="C32" s="303">
        <f t="shared" si="8"/>
        <v>81</v>
      </c>
      <c r="D32" s="303">
        <f t="shared" si="8"/>
        <v>69</v>
      </c>
      <c r="E32" s="303">
        <f t="shared" si="8"/>
        <v>88</v>
      </c>
      <c r="F32" s="304">
        <f t="shared" si="8"/>
        <v>105.5</v>
      </c>
      <c r="G32" s="302">
        <f t="shared" si="8"/>
        <v>124</v>
      </c>
      <c r="H32" s="302">
        <f t="shared" si="8"/>
        <v>148.5</v>
      </c>
      <c r="I32" s="302">
        <f t="shared" si="8"/>
        <v>117.33333333333333</v>
      </c>
      <c r="J32" s="302">
        <f t="shared" si="8"/>
        <v>129.33333333333334</v>
      </c>
      <c r="K32" s="554">
        <f t="shared" ref="K32" si="10">K18/K26</f>
        <v>161</v>
      </c>
    </row>
    <row r="33" spans="1:23" s="13" customFormat="1" ht="14.4">
      <c r="A33" s="560" t="s">
        <v>366</v>
      </c>
      <c r="B33" s="303">
        <f t="shared" ref="B33:I33" si="11">B21/B27</f>
        <v>57</v>
      </c>
      <c r="C33" s="303">
        <f t="shared" si="11"/>
        <v>78.666666666666671</v>
      </c>
      <c r="D33" s="303">
        <f t="shared" si="11"/>
        <v>94</v>
      </c>
      <c r="E33" s="303">
        <f t="shared" si="11"/>
        <v>115.75</v>
      </c>
      <c r="F33" s="304">
        <f t="shared" si="11"/>
        <v>146.5</v>
      </c>
      <c r="G33" s="302">
        <f t="shared" si="11"/>
        <v>167.75</v>
      </c>
      <c r="H33" s="302">
        <f t="shared" si="11"/>
        <v>143.5</v>
      </c>
      <c r="I33" s="302">
        <f t="shared" si="11"/>
        <v>113.22222222222223</v>
      </c>
      <c r="J33" s="302">
        <f>J19/J27</f>
        <v>134.44444444444446</v>
      </c>
      <c r="K33" s="554">
        <f>K19/K27</f>
        <v>160.11111111111111</v>
      </c>
      <c r="U33" s="291"/>
      <c r="V33" s="291"/>
      <c r="W33" s="291"/>
    </row>
    <row r="34" spans="1:23" s="152" customFormat="1" ht="13.8">
      <c r="A34" s="118" t="s">
        <v>2496</v>
      </c>
      <c r="B34" s="154"/>
      <c r="C34" s="154"/>
      <c r="D34" s="35"/>
      <c r="E34" s="154"/>
      <c r="F34" s="154"/>
      <c r="G34" s="154"/>
      <c r="H34" s="154"/>
      <c r="I34" s="154"/>
      <c r="J34" s="154"/>
      <c r="K34" s="154"/>
      <c r="U34" s="154"/>
      <c r="V34" s="154"/>
      <c r="W34" s="154"/>
    </row>
    <row r="36" spans="1:23" ht="13.8" thickBot="1">
      <c r="A36" s="151"/>
      <c r="B36" s="150"/>
      <c r="C36" s="150"/>
      <c r="D36" s="150"/>
      <c r="E36" s="150"/>
    </row>
    <row r="37" spans="1:23">
      <c r="E37" s="138"/>
    </row>
  </sheetData>
  <sheetProtection algorithmName="SHA-512" hashValue="XQVBz0tZ5E5ipq87tngAlLibEvFFXe6LIdU0rkjikcOlcCoJ9RbFJEJawcC6i1D1SQXKnmJul3+Kmypg+4JcFA==" saltValue="hY4NZ9vo/qTa0FViN8KxwA==" spinCount="100000" sheet="1" objects="1" scenarios="1"/>
  <mergeCells count="4">
    <mergeCell ref="B4:M4"/>
    <mergeCell ref="N4:S4"/>
    <mergeCell ref="B23:K23"/>
    <mergeCell ref="B29:K29"/>
  </mergeCells>
  <hyperlinks>
    <hyperlink ref="A1" location="Índice!A1" display="ÍNDICE" xr:uid="{00000000-0004-0000-13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D25A8"/>
  </sheetPr>
  <dimension ref="A1:AI23"/>
  <sheetViews>
    <sheetView showGridLines="0" zoomScaleNormal="100" workbookViewId="0"/>
  </sheetViews>
  <sheetFormatPr baseColWidth="10" defaultColWidth="11.44140625" defaultRowHeight="14.4"/>
  <cols>
    <col min="1" max="1" width="11.5546875" style="18" bestFit="1" customWidth="1"/>
    <col min="2" max="7" width="5.44140625" style="18" bestFit="1" customWidth="1"/>
    <col min="8" max="9" width="5" style="18" bestFit="1" customWidth="1"/>
    <col min="10" max="10" width="5.44140625" style="18" bestFit="1" customWidth="1"/>
    <col min="11" max="11" width="5" style="18" customWidth="1"/>
    <col min="12" max="17" width="5.44140625" style="18" bestFit="1" customWidth="1"/>
    <col min="18" max="21" width="5" style="18" bestFit="1" customWidth="1"/>
    <col min="22" max="31" width="5.44140625" style="18" bestFit="1" customWidth="1"/>
    <col min="32" max="33" width="4.44140625" style="18" bestFit="1" customWidth="1"/>
    <col min="34" max="34" width="5" style="18" bestFit="1" customWidth="1"/>
    <col min="35" max="40" width="4.44140625" style="18" bestFit="1" customWidth="1"/>
    <col min="41" max="46" width="4.5546875" style="18" bestFit="1" customWidth="1"/>
    <col min="47" max="16384" width="11.44140625" style="18"/>
  </cols>
  <sheetData>
    <row r="1" spans="1:31" s="150" customFormat="1" ht="13.2">
      <c r="A1" s="167" t="s">
        <v>1189</v>
      </c>
      <c r="B1" s="155"/>
      <c r="C1" s="143"/>
    </row>
    <row r="2" spans="1:31" ht="18">
      <c r="A2" s="397" t="s">
        <v>947</v>
      </c>
      <c r="P2" s="152"/>
      <c r="Q2" s="152"/>
      <c r="R2" s="152"/>
      <c r="S2" s="152"/>
      <c r="T2" s="152"/>
      <c r="U2" s="152"/>
    </row>
    <row r="3" spans="1:31" s="150" customFormat="1" ht="18" customHeight="1">
      <c r="A3" s="118" t="s">
        <v>5415</v>
      </c>
      <c r="B3" s="32"/>
      <c r="C3" s="33"/>
      <c r="D3" s="33"/>
      <c r="E3" s="33"/>
      <c r="F3" s="33"/>
      <c r="G3" s="33"/>
      <c r="H3" s="33"/>
      <c r="I3" s="33"/>
      <c r="J3" s="33"/>
      <c r="K3" s="33"/>
      <c r="L3" s="33"/>
      <c r="Z3" s="33"/>
      <c r="AA3" s="33"/>
      <c r="AB3" s="33"/>
    </row>
    <row r="4" spans="1:31" s="1699" customFormat="1">
      <c r="B4" s="2262" t="s">
        <v>922</v>
      </c>
      <c r="C4" s="2262"/>
      <c r="D4" s="2262"/>
      <c r="E4" s="2262"/>
      <c r="F4" s="2262"/>
      <c r="G4" s="2262"/>
      <c r="H4" s="2262"/>
      <c r="I4" s="2262"/>
      <c r="J4" s="2262"/>
      <c r="K4" s="2262"/>
      <c r="L4" s="2262"/>
      <c r="M4" s="2262"/>
      <c r="N4" s="2262"/>
      <c r="O4" s="2262"/>
      <c r="P4" s="2262"/>
      <c r="Q4" s="2262"/>
      <c r="R4" s="2262"/>
      <c r="S4" s="2262"/>
      <c r="T4" s="2262"/>
      <c r="U4" s="2262"/>
      <c r="V4" s="2262"/>
      <c r="W4" s="2262"/>
      <c r="X4" s="2262"/>
      <c r="Y4" s="2262"/>
      <c r="Z4" s="2262"/>
      <c r="AA4" s="2262"/>
      <c r="AB4" s="2262"/>
      <c r="AC4" s="2262"/>
      <c r="AD4" s="2262"/>
      <c r="AE4" s="2262"/>
    </row>
    <row r="5" spans="1:31" s="1699" customFormat="1">
      <c r="A5" s="139"/>
      <c r="B5" s="2210" t="s">
        <v>896</v>
      </c>
      <c r="C5" s="2210"/>
      <c r="D5" s="2210"/>
      <c r="E5" s="2210"/>
      <c r="F5" s="2210"/>
      <c r="G5" s="2210"/>
      <c r="H5" s="2210"/>
      <c r="I5" s="2210"/>
      <c r="J5" s="2210"/>
      <c r="K5" s="2210"/>
      <c r="L5" s="2210" t="s">
        <v>897</v>
      </c>
      <c r="M5" s="2210"/>
      <c r="N5" s="2210"/>
      <c r="O5" s="2210"/>
      <c r="P5" s="2210"/>
      <c r="Q5" s="2210"/>
      <c r="R5" s="2210"/>
      <c r="S5" s="2210"/>
      <c r="T5" s="2210"/>
      <c r="U5" s="2210"/>
      <c r="V5" s="2210" t="s">
        <v>898</v>
      </c>
      <c r="W5" s="2210"/>
      <c r="X5" s="2210"/>
      <c r="Y5" s="2210"/>
      <c r="Z5" s="2210"/>
      <c r="AA5" s="2210"/>
      <c r="AB5" s="2210"/>
      <c r="AC5" s="2210"/>
      <c r="AD5" s="2210"/>
      <c r="AE5" s="2210"/>
    </row>
    <row r="6" spans="1:31" s="1699" customFormat="1">
      <c r="A6" s="139"/>
      <c r="B6" s="1709">
        <v>2011</v>
      </c>
      <c r="C6" s="1709">
        <v>2012</v>
      </c>
      <c r="D6" s="1709">
        <v>2013</v>
      </c>
      <c r="E6" s="1709">
        <v>2014</v>
      </c>
      <c r="F6" s="1709">
        <v>2015</v>
      </c>
      <c r="G6" s="1709">
        <v>2016</v>
      </c>
      <c r="H6" s="1709">
        <v>2017</v>
      </c>
      <c r="I6" s="1709">
        <v>2018</v>
      </c>
      <c r="J6" s="1709">
        <v>2019</v>
      </c>
      <c r="K6" s="590">
        <v>2020</v>
      </c>
      <c r="L6" s="1709">
        <v>2011</v>
      </c>
      <c r="M6" s="1709">
        <v>2012</v>
      </c>
      <c r="N6" s="1709">
        <v>2013</v>
      </c>
      <c r="O6" s="1709">
        <v>2014</v>
      </c>
      <c r="P6" s="1709">
        <v>2015</v>
      </c>
      <c r="Q6" s="1709">
        <v>2016</v>
      </c>
      <c r="R6" s="1709">
        <v>2017</v>
      </c>
      <c r="S6" s="1709">
        <v>2018</v>
      </c>
      <c r="T6" s="1709">
        <v>2019</v>
      </c>
      <c r="U6" s="590">
        <v>2020</v>
      </c>
      <c r="V6" s="1709">
        <v>2011</v>
      </c>
      <c r="W6" s="1709">
        <v>2012</v>
      </c>
      <c r="X6" s="1709">
        <v>2013</v>
      </c>
      <c r="Y6" s="1709">
        <v>2014</v>
      </c>
      <c r="Z6" s="1709">
        <v>2015</v>
      </c>
      <c r="AA6" s="1709">
        <v>2016</v>
      </c>
      <c r="AB6" s="1709">
        <v>2017</v>
      </c>
      <c r="AC6" s="1709">
        <v>2018</v>
      </c>
      <c r="AD6" s="1709">
        <v>2019</v>
      </c>
      <c r="AE6" s="590">
        <v>2020</v>
      </c>
    </row>
    <row r="7" spans="1:31" s="1699" customFormat="1">
      <c r="A7" s="1707" t="s">
        <v>697</v>
      </c>
      <c r="B7" s="1700">
        <v>20</v>
      </c>
      <c r="C7" s="1700">
        <v>32</v>
      </c>
      <c r="D7" s="1700">
        <v>49</v>
      </c>
      <c r="E7" s="1700">
        <v>60</v>
      </c>
      <c r="F7" s="1701">
        <v>74</v>
      </c>
      <c r="G7" s="1701">
        <v>64</v>
      </c>
      <c r="H7" s="1701">
        <v>83</v>
      </c>
      <c r="I7" s="1701">
        <v>83</v>
      </c>
      <c r="J7" s="1701">
        <v>91</v>
      </c>
      <c r="K7" s="572">
        <v>96</v>
      </c>
      <c r="L7" s="1702">
        <v>39</v>
      </c>
      <c r="M7" s="1702">
        <v>49</v>
      </c>
      <c r="N7" s="1702">
        <v>76</v>
      </c>
      <c r="O7" s="1702">
        <v>78</v>
      </c>
      <c r="P7" s="1702">
        <v>98</v>
      </c>
      <c r="Q7" s="1702">
        <v>114</v>
      </c>
      <c r="R7" s="1702">
        <v>125</v>
      </c>
      <c r="S7" s="1702">
        <v>129</v>
      </c>
      <c r="T7" s="1702">
        <v>128</v>
      </c>
      <c r="U7" s="573">
        <v>110</v>
      </c>
      <c r="V7" s="1703">
        <f t="shared" ref="V7:AE7" si="0">B7/(B7+L7)</f>
        <v>0.33898305084745761</v>
      </c>
      <c r="W7" s="1703">
        <f t="shared" si="0"/>
        <v>0.39506172839506171</v>
      </c>
      <c r="X7" s="1703">
        <f t="shared" si="0"/>
        <v>0.39200000000000002</v>
      </c>
      <c r="Y7" s="1703">
        <f t="shared" si="0"/>
        <v>0.43478260869565216</v>
      </c>
      <c r="Z7" s="1703">
        <f t="shared" si="0"/>
        <v>0.43023255813953487</v>
      </c>
      <c r="AA7" s="1703">
        <f t="shared" si="0"/>
        <v>0.3595505617977528</v>
      </c>
      <c r="AB7" s="1704">
        <f t="shared" si="0"/>
        <v>0.39903846153846156</v>
      </c>
      <c r="AC7" s="1704">
        <f t="shared" si="0"/>
        <v>0.39150943396226418</v>
      </c>
      <c r="AD7" s="1704">
        <f t="shared" si="0"/>
        <v>0.41552511415525112</v>
      </c>
      <c r="AE7" s="574">
        <f t="shared" si="0"/>
        <v>0.46601941747572817</v>
      </c>
    </row>
    <row r="8" spans="1:31" s="1699" customFormat="1">
      <c r="A8" s="1707" t="s">
        <v>1543</v>
      </c>
      <c r="B8" s="1700"/>
      <c r="C8" s="1700"/>
      <c r="D8" s="1700"/>
      <c r="E8" s="1700"/>
      <c r="F8" s="1701"/>
      <c r="G8" s="1701"/>
      <c r="H8" s="1701">
        <v>16</v>
      </c>
      <c r="I8" s="1701">
        <v>23</v>
      </c>
      <c r="J8" s="1701">
        <v>27</v>
      </c>
      <c r="K8" s="572">
        <v>37</v>
      </c>
      <c r="L8" s="1702"/>
      <c r="M8" s="1702"/>
      <c r="N8" s="1702"/>
      <c r="O8" s="1702"/>
      <c r="P8" s="1702"/>
      <c r="Q8" s="1702"/>
      <c r="R8" s="1702">
        <v>43</v>
      </c>
      <c r="S8" s="1702">
        <v>69</v>
      </c>
      <c r="T8" s="1702">
        <v>104</v>
      </c>
      <c r="U8" s="573">
        <v>118</v>
      </c>
      <c r="V8" s="1703"/>
      <c r="W8" s="1703"/>
      <c r="X8" s="1703"/>
      <c r="Y8" s="1703"/>
      <c r="Z8" s="1703"/>
      <c r="AA8" s="1703"/>
      <c r="AB8" s="1704">
        <f>H8/(H8+R8)</f>
        <v>0.2711864406779661</v>
      </c>
      <c r="AC8" s="1704">
        <f>I8/(I8+S8)</f>
        <v>0.25</v>
      </c>
      <c r="AD8" s="1704">
        <f t="shared" ref="AD8:AE15" si="1">J8/(J8+T8)</f>
        <v>0.20610687022900764</v>
      </c>
      <c r="AE8" s="574">
        <f t="shared" si="1"/>
        <v>0.23870967741935484</v>
      </c>
    </row>
    <row r="9" spans="1:31" s="1699" customFormat="1">
      <c r="A9" s="1707" t="s">
        <v>2022</v>
      </c>
      <c r="B9" s="1700"/>
      <c r="C9" s="1700"/>
      <c r="D9" s="1700"/>
      <c r="E9" s="1700"/>
      <c r="F9" s="1701"/>
      <c r="G9" s="1701"/>
      <c r="H9" s="1701"/>
      <c r="I9" s="1701">
        <v>1</v>
      </c>
      <c r="J9" s="1701">
        <v>11</v>
      </c>
      <c r="K9" s="572">
        <v>18</v>
      </c>
      <c r="L9" s="1702"/>
      <c r="M9" s="1702"/>
      <c r="N9" s="1702"/>
      <c r="O9" s="1702"/>
      <c r="P9" s="1702"/>
      <c r="Q9" s="1702"/>
      <c r="R9" s="1702"/>
      <c r="S9" s="1702">
        <v>27</v>
      </c>
      <c r="T9" s="1702">
        <v>62</v>
      </c>
      <c r="U9" s="573">
        <v>98</v>
      </c>
      <c r="V9" s="1703"/>
      <c r="W9" s="1703"/>
      <c r="X9" s="1703"/>
      <c r="Y9" s="1703"/>
      <c r="Z9" s="1703"/>
      <c r="AA9" s="1703"/>
      <c r="AB9" s="1704"/>
      <c r="AC9" s="1704"/>
      <c r="AD9" s="1704">
        <f t="shared" si="1"/>
        <v>0.15068493150684931</v>
      </c>
      <c r="AE9" s="574">
        <f t="shared" si="1"/>
        <v>0.15517241379310345</v>
      </c>
    </row>
    <row r="10" spans="1:31" s="1699" customFormat="1">
      <c r="A10" s="1707" t="s">
        <v>699</v>
      </c>
      <c r="B10" s="1700">
        <v>38</v>
      </c>
      <c r="C10" s="1700">
        <v>47</v>
      </c>
      <c r="D10" s="1700">
        <v>77</v>
      </c>
      <c r="E10" s="1700">
        <v>99</v>
      </c>
      <c r="F10" s="1701">
        <v>139</v>
      </c>
      <c r="G10" s="1701">
        <v>157</v>
      </c>
      <c r="H10" s="1701">
        <v>178</v>
      </c>
      <c r="I10" s="1701">
        <v>160</v>
      </c>
      <c r="J10" s="1701">
        <v>153</v>
      </c>
      <c r="K10" s="572">
        <v>168</v>
      </c>
      <c r="L10" s="1702">
        <v>17</v>
      </c>
      <c r="M10" s="1702">
        <v>27</v>
      </c>
      <c r="N10" s="1702">
        <v>36</v>
      </c>
      <c r="O10" s="1702">
        <v>50</v>
      </c>
      <c r="P10" s="1702">
        <v>64</v>
      </c>
      <c r="Q10" s="1702">
        <v>88</v>
      </c>
      <c r="R10" s="1702">
        <v>88</v>
      </c>
      <c r="S10" s="1702">
        <v>80</v>
      </c>
      <c r="T10" s="1702">
        <v>83</v>
      </c>
      <c r="U10" s="573">
        <v>84</v>
      </c>
      <c r="V10" s="1703">
        <f t="shared" ref="V10:AC10" si="2">B10/(B10+L10)</f>
        <v>0.69090909090909092</v>
      </c>
      <c r="W10" s="1703">
        <f t="shared" si="2"/>
        <v>0.63513513513513509</v>
      </c>
      <c r="X10" s="1703">
        <f t="shared" si="2"/>
        <v>0.68141592920353977</v>
      </c>
      <c r="Y10" s="1703">
        <f t="shared" si="2"/>
        <v>0.66442953020134232</v>
      </c>
      <c r="Z10" s="1703">
        <f t="shared" si="2"/>
        <v>0.68472906403940892</v>
      </c>
      <c r="AA10" s="1703">
        <f t="shared" si="2"/>
        <v>0.64081632653061227</v>
      </c>
      <c r="AB10" s="1704">
        <f t="shared" si="2"/>
        <v>0.66917293233082709</v>
      </c>
      <c r="AC10" s="1704">
        <f t="shared" si="2"/>
        <v>0.66666666666666663</v>
      </c>
      <c r="AD10" s="1704">
        <f t="shared" si="1"/>
        <v>0.64830508474576276</v>
      </c>
      <c r="AE10" s="574">
        <f t="shared" si="1"/>
        <v>0.66666666666666663</v>
      </c>
    </row>
    <row r="11" spans="1:31" s="1699" customFormat="1">
      <c r="A11" s="1707" t="s">
        <v>1544</v>
      </c>
      <c r="B11" s="1700"/>
      <c r="C11" s="1700"/>
      <c r="D11" s="1700"/>
      <c r="E11" s="1700"/>
      <c r="F11" s="1701"/>
      <c r="G11" s="1701"/>
      <c r="H11" s="1701">
        <v>21</v>
      </c>
      <c r="I11" s="1701">
        <v>48</v>
      </c>
      <c r="J11" s="1701">
        <v>71</v>
      </c>
      <c r="K11" s="572">
        <v>102</v>
      </c>
      <c r="L11" s="1702"/>
      <c r="M11" s="1702"/>
      <c r="N11" s="1702"/>
      <c r="O11" s="1702"/>
      <c r="P11" s="1702"/>
      <c r="Q11" s="1702"/>
      <c r="R11" s="1702">
        <v>10</v>
      </c>
      <c r="S11" s="1702">
        <v>20</v>
      </c>
      <c r="T11" s="1702">
        <v>24</v>
      </c>
      <c r="U11" s="573">
        <v>28</v>
      </c>
      <c r="V11" s="1703"/>
      <c r="W11" s="1703"/>
      <c r="X11" s="1703"/>
      <c r="Y11" s="1703"/>
      <c r="Z11" s="1703"/>
      <c r="AA11" s="1703"/>
      <c r="AB11" s="1704">
        <f>H11/(H11+R11)</f>
        <v>0.67741935483870963</v>
      </c>
      <c r="AC11" s="1704">
        <f>I11/(I11+S11)</f>
        <v>0.70588235294117652</v>
      </c>
      <c r="AD11" s="1704">
        <f t="shared" si="1"/>
        <v>0.74736842105263157</v>
      </c>
      <c r="AE11" s="574">
        <f t="shared" si="1"/>
        <v>0.7846153846153846</v>
      </c>
    </row>
    <row r="12" spans="1:31" s="1699" customFormat="1">
      <c r="A12" s="1707" t="s">
        <v>2024</v>
      </c>
      <c r="B12" s="1700"/>
      <c r="C12" s="1700"/>
      <c r="D12" s="1700"/>
      <c r="E12" s="1700"/>
      <c r="F12" s="1701"/>
      <c r="G12" s="1701"/>
      <c r="H12" s="1701"/>
      <c r="I12" s="1701">
        <v>22</v>
      </c>
      <c r="J12" s="1701">
        <v>48</v>
      </c>
      <c r="K12" s="572">
        <v>73</v>
      </c>
      <c r="L12" s="1702"/>
      <c r="M12" s="1702"/>
      <c r="N12" s="1702"/>
      <c r="O12" s="1702"/>
      <c r="P12" s="1702"/>
      <c r="Q12" s="1702"/>
      <c r="R12" s="1702"/>
      <c r="S12" s="1702">
        <v>5</v>
      </c>
      <c r="T12" s="1702">
        <v>20</v>
      </c>
      <c r="U12" s="573">
        <v>26</v>
      </c>
      <c r="V12" s="1703"/>
      <c r="W12" s="1703"/>
      <c r="X12" s="1703"/>
      <c r="Y12" s="1703"/>
      <c r="Z12" s="1703"/>
      <c r="AA12" s="1703"/>
      <c r="AB12" s="1704"/>
      <c r="AC12" s="1704">
        <f>I12/(I12+S12)</f>
        <v>0.81481481481481477</v>
      </c>
      <c r="AD12" s="1704">
        <f t="shared" si="1"/>
        <v>0.70588235294117652</v>
      </c>
      <c r="AE12" s="574">
        <f t="shared" si="1"/>
        <v>0.73737373737373735</v>
      </c>
    </row>
    <row r="13" spans="1:31" s="1699" customFormat="1">
      <c r="A13" s="1707" t="s">
        <v>698</v>
      </c>
      <c r="B13" s="1700"/>
      <c r="C13" s="1700"/>
      <c r="D13" s="1700">
        <v>9</v>
      </c>
      <c r="E13" s="1700">
        <v>16</v>
      </c>
      <c r="F13" s="1701">
        <v>22</v>
      </c>
      <c r="G13" s="1701">
        <v>38</v>
      </c>
      <c r="H13" s="1701">
        <v>45</v>
      </c>
      <c r="I13" s="1701">
        <v>52</v>
      </c>
      <c r="J13" s="1701">
        <v>59</v>
      </c>
      <c r="K13" s="572">
        <v>69</v>
      </c>
      <c r="L13" s="1702"/>
      <c r="M13" s="1702"/>
      <c r="N13" s="1702">
        <v>9</v>
      </c>
      <c r="O13" s="1702">
        <v>18</v>
      </c>
      <c r="P13" s="1702">
        <v>26</v>
      </c>
      <c r="Q13" s="1702">
        <v>33</v>
      </c>
      <c r="R13" s="1702">
        <v>42</v>
      </c>
      <c r="S13" s="1702">
        <v>49</v>
      </c>
      <c r="T13" s="1702">
        <v>54</v>
      </c>
      <c r="U13" s="573">
        <v>60</v>
      </c>
      <c r="V13" s="1703"/>
      <c r="W13" s="1703"/>
      <c r="X13" s="1703">
        <f t="shared" ref="X13:AB14" si="3">D13/(D13+N13)</f>
        <v>0.5</v>
      </c>
      <c r="Y13" s="1703">
        <f t="shared" si="3"/>
        <v>0.47058823529411764</v>
      </c>
      <c r="Z13" s="1703">
        <f t="shared" si="3"/>
        <v>0.45833333333333331</v>
      </c>
      <c r="AA13" s="1703">
        <f t="shared" si="3"/>
        <v>0.53521126760563376</v>
      </c>
      <c r="AB13" s="1704">
        <f t="shared" si="3"/>
        <v>0.51724137931034486</v>
      </c>
      <c r="AC13" s="1704">
        <f>I13/(I13+S13)</f>
        <v>0.51485148514851486</v>
      </c>
      <c r="AD13" s="1704">
        <f t="shared" si="1"/>
        <v>0.52212389380530977</v>
      </c>
      <c r="AE13" s="574">
        <f t="shared" si="1"/>
        <v>0.53488372093023251</v>
      </c>
    </row>
    <row r="14" spans="1:31" s="1699" customFormat="1">
      <c r="A14" s="1707" t="s">
        <v>227</v>
      </c>
      <c r="B14" s="1700">
        <v>34</v>
      </c>
      <c r="C14" s="1700">
        <v>42</v>
      </c>
      <c r="D14" s="1700">
        <v>65</v>
      </c>
      <c r="E14" s="1700">
        <v>79</v>
      </c>
      <c r="F14" s="1701">
        <v>97</v>
      </c>
      <c r="G14" s="1701">
        <v>103</v>
      </c>
      <c r="H14" s="1701">
        <v>112</v>
      </c>
      <c r="I14" s="1701">
        <v>105</v>
      </c>
      <c r="J14" s="1701">
        <v>111</v>
      </c>
      <c r="K14" s="572">
        <v>134</v>
      </c>
      <c r="L14" s="1702">
        <v>23</v>
      </c>
      <c r="M14" s="1702">
        <v>39</v>
      </c>
      <c r="N14" s="1702">
        <v>55</v>
      </c>
      <c r="O14" s="1702">
        <v>63</v>
      </c>
      <c r="P14" s="1702">
        <v>66</v>
      </c>
      <c r="Q14" s="1702">
        <v>74</v>
      </c>
      <c r="R14" s="1702">
        <v>98</v>
      </c>
      <c r="S14" s="1702">
        <v>90</v>
      </c>
      <c r="T14" s="1702">
        <v>93</v>
      </c>
      <c r="U14" s="573">
        <v>107</v>
      </c>
      <c r="V14" s="1703">
        <f>B14/(B14+L14)</f>
        <v>0.59649122807017541</v>
      </c>
      <c r="W14" s="1703">
        <f>C14/(C14+M14)</f>
        <v>0.51851851851851849</v>
      </c>
      <c r="X14" s="1703">
        <f t="shared" si="3"/>
        <v>0.54166666666666663</v>
      </c>
      <c r="Y14" s="1703">
        <f t="shared" si="3"/>
        <v>0.55633802816901412</v>
      </c>
      <c r="Z14" s="1703">
        <f t="shared" si="3"/>
        <v>0.59509202453987731</v>
      </c>
      <c r="AA14" s="1703">
        <f t="shared" si="3"/>
        <v>0.58192090395480223</v>
      </c>
      <c r="AB14" s="1704">
        <f t="shared" si="3"/>
        <v>0.53333333333333333</v>
      </c>
      <c r="AC14" s="1704">
        <f>I14/(I14+S14)</f>
        <v>0.53846153846153844</v>
      </c>
      <c r="AD14" s="1704">
        <f t="shared" si="1"/>
        <v>0.54411764705882348</v>
      </c>
      <c r="AE14" s="574">
        <f t="shared" si="1"/>
        <v>0.55601659751037347</v>
      </c>
    </row>
    <row r="15" spans="1:31" s="1699" customFormat="1">
      <c r="A15" s="1707" t="s">
        <v>2023</v>
      </c>
      <c r="B15" s="1700"/>
      <c r="C15" s="1700"/>
      <c r="D15" s="1700"/>
      <c r="E15" s="1700"/>
      <c r="F15" s="1701"/>
      <c r="G15" s="1701"/>
      <c r="H15" s="1701"/>
      <c r="I15" s="1701">
        <v>32</v>
      </c>
      <c r="J15" s="1701">
        <v>40</v>
      </c>
      <c r="K15" s="572">
        <v>70</v>
      </c>
      <c r="L15" s="1702"/>
      <c r="M15" s="1702"/>
      <c r="N15" s="1702"/>
      <c r="O15" s="1702"/>
      <c r="P15" s="1702"/>
      <c r="Q15" s="1702"/>
      <c r="R15" s="1702"/>
      <c r="S15" s="1702">
        <v>24</v>
      </c>
      <c r="T15" s="1702">
        <v>31</v>
      </c>
      <c r="U15" s="573">
        <v>43</v>
      </c>
      <c r="V15" s="1703"/>
      <c r="W15" s="1703"/>
      <c r="X15" s="1703"/>
      <c r="Y15" s="1703"/>
      <c r="Z15" s="1703"/>
      <c r="AA15" s="1703"/>
      <c r="AB15" s="1704"/>
      <c r="AC15" s="1704">
        <f>I15/(I15+S15)</f>
        <v>0.5714285714285714</v>
      </c>
      <c r="AD15" s="1704">
        <f t="shared" si="1"/>
        <v>0.56338028169014087</v>
      </c>
      <c r="AE15" s="574">
        <f t="shared" si="1"/>
        <v>0.61946902654867253</v>
      </c>
    </row>
    <row r="16" spans="1:31" s="1699" customFormat="1">
      <c r="A16" s="1707" t="s">
        <v>366</v>
      </c>
      <c r="B16" s="1700">
        <f>SUM(B7:B14)</f>
        <v>92</v>
      </c>
      <c r="C16" s="1700">
        <f t="shared" ref="C16:Q16" si="4">SUM(C7:C14)</f>
        <v>121</v>
      </c>
      <c r="D16" s="1700">
        <f t="shared" si="4"/>
        <v>200</v>
      </c>
      <c r="E16" s="1700">
        <f t="shared" si="4"/>
        <v>254</v>
      </c>
      <c r="F16" s="1700">
        <f t="shared" si="4"/>
        <v>332</v>
      </c>
      <c r="G16" s="1700">
        <f t="shared" si="4"/>
        <v>362</v>
      </c>
      <c r="H16" s="1700">
        <f>SUM(H7:H14)</f>
        <v>455</v>
      </c>
      <c r="I16" s="1700">
        <f>SUM(I7:I15)</f>
        <v>526</v>
      </c>
      <c r="J16" s="1700">
        <f>SUM(J7:J15)</f>
        <v>611</v>
      </c>
      <c r="K16" s="575">
        <f>SUM(K7:K15)</f>
        <v>767</v>
      </c>
      <c r="L16" s="1700">
        <f t="shared" si="4"/>
        <v>79</v>
      </c>
      <c r="M16" s="1700">
        <f t="shared" si="4"/>
        <v>115</v>
      </c>
      <c r="N16" s="1700">
        <f t="shared" si="4"/>
        <v>176</v>
      </c>
      <c r="O16" s="1700">
        <f t="shared" si="4"/>
        <v>209</v>
      </c>
      <c r="P16" s="1700">
        <f t="shared" si="4"/>
        <v>254</v>
      </c>
      <c r="Q16" s="1700">
        <f t="shared" si="4"/>
        <v>309</v>
      </c>
      <c r="R16" s="1700">
        <f>SUM(R7:R15)</f>
        <v>406</v>
      </c>
      <c r="S16" s="1700">
        <f>SUM(S7:S15)</f>
        <v>493</v>
      </c>
      <c r="T16" s="1700">
        <f>SUM(T7:T15)</f>
        <v>599</v>
      </c>
      <c r="U16" s="575">
        <f>SUM(U7:U15)</f>
        <v>674</v>
      </c>
      <c r="V16" s="1703">
        <f t="shared" ref="V16:AB16" si="5">B16/(B16+L16)</f>
        <v>0.53801169590643272</v>
      </c>
      <c r="W16" s="1703">
        <f t="shared" si="5"/>
        <v>0.51271186440677963</v>
      </c>
      <c r="X16" s="1703">
        <f t="shared" si="5"/>
        <v>0.53191489361702127</v>
      </c>
      <c r="Y16" s="1703">
        <f t="shared" si="5"/>
        <v>0.54859611231101513</v>
      </c>
      <c r="Z16" s="1703">
        <f t="shared" si="5"/>
        <v>0.56655290102389078</v>
      </c>
      <c r="AA16" s="1703">
        <f t="shared" si="5"/>
        <v>0.53949329359165421</v>
      </c>
      <c r="AB16" s="1704">
        <f t="shared" si="5"/>
        <v>0.52845528455284552</v>
      </c>
      <c r="AC16" s="1704">
        <f>I16/(I16+S16)</f>
        <v>0.51619234543670267</v>
      </c>
      <c r="AD16" s="1704">
        <f>J16/(J16+T16)</f>
        <v>0.50495867768595037</v>
      </c>
      <c r="AE16" s="574">
        <f>K16/(K16+U16)</f>
        <v>0.53226925746009712</v>
      </c>
    </row>
    <row r="17" spans="1:35">
      <c r="A17" s="118" t="str">
        <f>'Alumnado Activo'!A15</f>
        <v>Fuente: Elaborado con base en el Archivo General de Alumnos, Dirección de Sistemas Escolares, Departamento de Registro Escolar</v>
      </c>
      <c r="C17" s="31"/>
    </row>
    <row r="19" spans="1:35">
      <c r="C19" s="31"/>
      <c r="AH19" s="196"/>
    </row>
    <row r="23" spans="1:35">
      <c r="AI23" s="196"/>
    </row>
  </sheetData>
  <sheetProtection algorithmName="SHA-512" hashValue="3ld4LdKQl0A/tcEF2MruwTKIVTm6l571oCLTPQ7OvxZuF3Od1vDdlGSkn/IDjjpTuxu7LlKJAr+iTl5Rldbk0Q==" saltValue="VkCJ75+i2/xJnum2qg8R2A==" spinCount="100000" sheet="1" objects="1" scenarios="1"/>
  <mergeCells count="4">
    <mergeCell ref="B5:K5"/>
    <mergeCell ref="L5:U5"/>
    <mergeCell ref="V5:AE5"/>
    <mergeCell ref="B4:AE4"/>
  </mergeCells>
  <hyperlinks>
    <hyperlink ref="A1" location="Índice!A1" display="ÍNDICE" xr:uid="{00000000-0004-0000-14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L16:Q16 C16:H16"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9B2195"/>
    <pageSetUpPr fitToPage="1"/>
  </sheetPr>
  <dimension ref="A1:L95"/>
  <sheetViews>
    <sheetView showGridLines="0" zoomScale="90" zoomScaleNormal="90" workbookViewId="0"/>
  </sheetViews>
  <sheetFormatPr baseColWidth="10" defaultColWidth="11.44140625" defaultRowHeight="14.4"/>
  <cols>
    <col min="1" max="1" width="37.5546875" style="20" customWidth="1"/>
    <col min="2" max="2" width="36.33203125" style="20" bestFit="1" customWidth="1"/>
    <col min="3" max="3" width="6.5546875" style="15" customWidth="1"/>
    <col min="4" max="4" width="49.5546875" style="20" customWidth="1"/>
    <col min="5" max="5" width="41.88671875" style="20" customWidth="1"/>
    <col min="6" max="6" width="4.88671875" style="2158" customWidth="1"/>
    <col min="7" max="7" width="56.44140625" style="16" bestFit="1" customWidth="1"/>
    <col min="8" max="8" width="40" style="2158" bestFit="1" customWidth="1"/>
    <col min="9" max="12" width="11.44140625" style="2156"/>
    <col min="13" max="16384" width="11.44140625" style="16"/>
  </cols>
  <sheetData>
    <row r="1" spans="1:12" ht="11.4" customHeight="1">
      <c r="A1" s="2152" t="s">
        <v>2009</v>
      </c>
      <c r="B1" s="2153"/>
      <c r="C1" s="2154"/>
      <c r="D1" s="2153"/>
      <c r="E1" s="2153"/>
      <c r="F1" s="2154"/>
      <c r="G1" s="2155"/>
      <c r="H1" s="2154"/>
    </row>
    <row r="2" spans="1:12">
      <c r="A2" s="2169" t="s">
        <v>585</v>
      </c>
      <c r="B2" s="2170"/>
      <c r="C2" s="2156"/>
      <c r="D2" s="2171" t="s">
        <v>1499</v>
      </c>
      <c r="E2" s="2171"/>
      <c r="F2" s="2156"/>
      <c r="G2" s="1272" t="s">
        <v>42</v>
      </c>
      <c r="H2" s="2156"/>
    </row>
    <row r="3" spans="1:12" s="15" customFormat="1" ht="15" customHeight="1">
      <c r="A3" s="1656" t="s">
        <v>1485</v>
      </c>
      <c r="B3" s="1659" t="s">
        <v>1516</v>
      </c>
      <c r="C3" s="2157"/>
      <c r="D3" s="1273" t="s">
        <v>1254</v>
      </c>
      <c r="E3" s="1274" t="s">
        <v>1535</v>
      </c>
      <c r="F3" s="2157"/>
      <c r="G3" s="1669" t="s">
        <v>591</v>
      </c>
      <c r="H3" s="2158"/>
      <c r="I3" s="2158"/>
      <c r="J3" s="2158"/>
      <c r="K3" s="2158"/>
      <c r="L3" s="2158"/>
    </row>
    <row r="4" spans="1:12" s="15" customFormat="1" ht="15" customHeight="1">
      <c r="A4" s="1657" t="s">
        <v>1486</v>
      </c>
      <c r="B4" s="1660" t="s">
        <v>1515</v>
      </c>
      <c r="C4" s="2157"/>
      <c r="D4" s="1663" t="s">
        <v>1494</v>
      </c>
      <c r="E4" s="1671" t="s">
        <v>595</v>
      </c>
      <c r="F4" s="2157"/>
      <c r="G4" s="1660" t="s">
        <v>592</v>
      </c>
      <c r="H4" s="2158"/>
      <c r="I4" s="2158"/>
      <c r="J4" s="2158"/>
      <c r="K4" s="2158"/>
      <c r="L4" s="2158"/>
    </row>
    <row r="5" spans="1:12" s="15" customFormat="1">
      <c r="A5" s="1656" t="s">
        <v>35</v>
      </c>
      <c r="B5" s="1662" t="s">
        <v>2033</v>
      </c>
      <c r="C5" s="2158"/>
      <c r="D5" s="1660" t="s">
        <v>1495</v>
      </c>
      <c r="E5" s="1672" t="s">
        <v>594</v>
      </c>
      <c r="F5" s="2158"/>
      <c r="G5" s="1660" t="s">
        <v>593</v>
      </c>
      <c r="H5" s="2158"/>
      <c r="I5" s="2158"/>
      <c r="J5" s="2158"/>
      <c r="K5" s="2158"/>
      <c r="L5" s="2158"/>
    </row>
    <row r="6" spans="1:12" s="15" customFormat="1">
      <c r="A6" s="1658" t="s">
        <v>905</v>
      </c>
      <c r="B6" s="1659" t="s">
        <v>39</v>
      </c>
      <c r="C6" s="2158"/>
      <c r="D6" s="1660" t="s">
        <v>3270</v>
      </c>
      <c r="E6" s="1672" t="s">
        <v>596</v>
      </c>
      <c r="F6" s="2158"/>
      <c r="G6" s="1660" t="s">
        <v>1879</v>
      </c>
      <c r="H6" s="2158"/>
      <c r="I6" s="2158"/>
      <c r="J6" s="2158"/>
      <c r="K6" s="2158"/>
      <c r="L6" s="2158"/>
    </row>
    <row r="7" spans="1:12" s="15" customFormat="1">
      <c r="A7" s="1659" t="s">
        <v>899</v>
      </c>
      <c r="B7" s="1666" t="s">
        <v>1904</v>
      </c>
      <c r="C7" s="2158"/>
      <c r="D7" s="1660" t="s">
        <v>3271</v>
      </c>
      <c r="E7" s="1672" t="s">
        <v>1643</v>
      </c>
      <c r="F7" s="2158"/>
      <c r="G7" s="1660" t="s">
        <v>1897</v>
      </c>
      <c r="H7" s="2158"/>
      <c r="I7" s="2158"/>
      <c r="J7" s="2158"/>
      <c r="K7" s="2158"/>
      <c r="L7" s="2158"/>
    </row>
    <row r="8" spans="1:12" s="15" customFormat="1">
      <c r="A8" s="1660" t="s">
        <v>915</v>
      </c>
      <c r="B8" s="1666" t="s">
        <v>1916</v>
      </c>
      <c r="C8" s="2159"/>
      <c r="D8" s="1660" t="s">
        <v>1496</v>
      </c>
      <c r="E8" s="1673" t="s">
        <v>4326</v>
      </c>
      <c r="F8" s="2158"/>
      <c r="G8" s="1660" t="s">
        <v>1880</v>
      </c>
      <c r="H8" s="2158"/>
      <c r="I8" s="2158"/>
      <c r="J8" s="2158"/>
      <c r="K8" s="2158"/>
      <c r="L8" s="2158"/>
    </row>
    <row r="9" spans="1:12" s="15" customFormat="1">
      <c r="A9" s="1660" t="s">
        <v>917</v>
      </c>
      <c r="B9" s="1660" t="s">
        <v>1943</v>
      </c>
      <c r="C9" s="2159"/>
      <c r="D9" s="1675" t="s">
        <v>1497</v>
      </c>
      <c r="E9" s="1672" t="s">
        <v>588</v>
      </c>
      <c r="F9" s="2158"/>
      <c r="G9" s="1660" t="s">
        <v>1257</v>
      </c>
      <c r="H9" s="2158"/>
      <c r="I9" s="2158"/>
      <c r="J9" s="2158"/>
      <c r="K9" s="2158"/>
      <c r="L9" s="2158"/>
    </row>
    <row r="10" spans="1:12" s="15" customFormat="1">
      <c r="A10" s="1660" t="s">
        <v>1488</v>
      </c>
      <c r="B10" s="1662" t="s">
        <v>598</v>
      </c>
      <c r="C10" s="2159"/>
      <c r="D10" s="1666" t="s">
        <v>5430</v>
      </c>
      <c r="E10" s="1672" t="s">
        <v>40</v>
      </c>
      <c r="F10" s="2158"/>
      <c r="G10" s="1660" t="s">
        <v>1322</v>
      </c>
      <c r="H10" s="2158"/>
      <c r="I10" s="2158"/>
      <c r="J10" s="2158"/>
      <c r="K10" s="2158"/>
      <c r="L10" s="2158"/>
    </row>
    <row r="11" spans="1:12" s="15" customFormat="1" ht="15" customHeight="1">
      <c r="A11" s="1660" t="s">
        <v>1506</v>
      </c>
      <c r="B11" s="1665" t="s">
        <v>1517</v>
      </c>
      <c r="C11" s="2159"/>
      <c r="D11" s="1660" t="s">
        <v>1510</v>
      </c>
      <c r="E11" s="1674" t="s">
        <v>1504</v>
      </c>
      <c r="F11" s="2158"/>
      <c r="G11" s="1660" t="s">
        <v>1375</v>
      </c>
      <c r="H11" s="2158"/>
      <c r="I11" s="2158"/>
      <c r="J11" s="2158"/>
      <c r="K11" s="2158"/>
      <c r="L11" s="2158"/>
    </row>
    <row r="12" spans="1:12" s="15" customFormat="1">
      <c r="A12" s="1659" t="s">
        <v>921</v>
      </c>
      <c r="B12" s="1275" t="s">
        <v>1490</v>
      </c>
      <c r="C12" s="2159"/>
      <c r="D12" s="1660" t="s">
        <v>797</v>
      </c>
      <c r="E12" s="2158"/>
      <c r="F12" s="2158"/>
      <c r="G12" s="1660" t="s">
        <v>1381</v>
      </c>
      <c r="H12" s="2158"/>
      <c r="I12" s="2158"/>
      <c r="J12" s="2158"/>
      <c r="K12" s="2158"/>
      <c r="L12" s="2158"/>
    </row>
    <row r="13" spans="1:12" s="15" customFormat="1">
      <c r="A13" s="1660" t="s">
        <v>938</v>
      </c>
      <c r="B13" s="1665" t="s">
        <v>37</v>
      </c>
      <c r="C13" s="2159"/>
      <c r="D13" s="1660" t="s">
        <v>583</v>
      </c>
      <c r="E13" s="2158"/>
      <c r="F13" s="2158"/>
      <c r="G13" s="1660" t="s">
        <v>1396</v>
      </c>
      <c r="H13" s="2158"/>
      <c r="I13" s="2158"/>
      <c r="J13" s="2158"/>
      <c r="K13" s="2158"/>
      <c r="L13" s="2158"/>
    </row>
    <row r="14" spans="1:12" s="15" customFormat="1" ht="14.4" customHeight="1">
      <c r="A14" s="1657" t="s">
        <v>940</v>
      </c>
      <c r="B14" s="1276" t="s">
        <v>1491</v>
      </c>
      <c r="C14" s="2159"/>
      <c r="D14" s="1668" t="s">
        <v>1498</v>
      </c>
      <c r="E14" s="2158"/>
      <c r="F14" s="2158"/>
      <c r="G14" s="1660" t="s">
        <v>1399</v>
      </c>
      <c r="H14" s="2158"/>
      <c r="I14" s="2158"/>
      <c r="J14" s="2158"/>
      <c r="K14" s="2158"/>
      <c r="L14" s="2158"/>
    </row>
    <row r="15" spans="1:12" s="15" customFormat="1">
      <c r="A15" s="1658" t="s">
        <v>1489</v>
      </c>
      <c r="B15" s="1667" t="s">
        <v>597</v>
      </c>
      <c r="C15" s="2158"/>
      <c r="D15" s="1666" t="s">
        <v>5352</v>
      </c>
      <c r="E15" s="2159"/>
      <c r="F15" s="2158"/>
      <c r="G15" s="1662" t="s">
        <v>1402</v>
      </c>
      <c r="H15" s="2158"/>
      <c r="I15" s="2158"/>
      <c r="J15" s="2158"/>
      <c r="K15" s="2158"/>
      <c r="L15" s="2158"/>
    </row>
    <row r="16" spans="1:12" s="15" customFormat="1" ht="15" customHeight="1">
      <c r="A16" s="1661" t="s">
        <v>38</v>
      </c>
      <c r="B16" s="1660" t="s">
        <v>1476</v>
      </c>
      <c r="C16" s="2160"/>
      <c r="D16" s="1664" t="s">
        <v>674</v>
      </c>
      <c r="E16" s="2161"/>
      <c r="F16" s="2160"/>
      <c r="G16" s="2158"/>
      <c r="H16" s="2158"/>
      <c r="I16" s="2158"/>
      <c r="J16" s="2158"/>
      <c r="K16" s="2158"/>
      <c r="L16" s="2158"/>
    </row>
    <row r="17" spans="1:12" s="15" customFormat="1" ht="15" customHeight="1">
      <c r="A17" s="1663" t="s">
        <v>944</v>
      </c>
      <c r="B17" s="1660" t="s">
        <v>1484</v>
      </c>
      <c r="C17" s="2160"/>
      <c r="D17" s="2158"/>
      <c r="E17" s="2159"/>
      <c r="F17" s="2160"/>
      <c r="G17" s="1274" t="s">
        <v>669</v>
      </c>
      <c r="H17" s="2158"/>
      <c r="I17" s="2158"/>
      <c r="J17" s="2158"/>
      <c r="K17" s="2158"/>
      <c r="L17" s="2158"/>
    </row>
    <row r="18" spans="1:12" s="15" customFormat="1">
      <c r="A18" s="1660" t="s">
        <v>945</v>
      </c>
      <c r="B18" s="1660" t="s">
        <v>2958</v>
      </c>
      <c r="C18" s="2160"/>
      <c r="D18" s="2158"/>
      <c r="E18" s="2159"/>
      <c r="F18" s="2160"/>
      <c r="G18" s="1659" t="s">
        <v>714</v>
      </c>
      <c r="H18" s="2158"/>
      <c r="I18" s="2158"/>
      <c r="J18" s="2158"/>
      <c r="K18" s="2158"/>
      <c r="L18" s="2158"/>
    </row>
    <row r="19" spans="1:12" s="15" customFormat="1" ht="14.4" customHeight="1">
      <c r="A19" s="1664" t="s">
        <v>1002</v>
      </c>
      <c r="B19" s="1662" t="s">
        <v>2959</v>
      </c>
      <c r="C19" s="2160"/>
      <c r="D19" s="2158"/>
      <c r="E19" s="2161"/>
      <c r="F19" s="2160"/>
      <c r="G19" s="1660" t="s">
        <v>672</v>
      </c>
      <c r="H19" s="2158"/>
      <c r="I19" s="2158"/>
      <c r="J19" s="2158"/>
      <c r="K19" s="2158"/>
      <c r="L19" s="2158"/>
    </row>
    <row r="20" spans="1:12" s="15" customFormat="1" ht="16.5" customHeight="1">
      <c r="A20" s="2161"/>
      <c r="B20" s="2158"/>
      <c r="C20" s="2160"/>
      <c r="D20" s="2161"/>
      <c r="E20" s="2161"/>
      <c r="F20" s="2160"/>
      <c r="G20" s="1660" t="s">
        <v>1487</v>
      </c>
      <c r="H20" s="2158"/>
      <c r="I20" s="2158"/>
      <c r="J20" s="2158"/>
      <c r="K20" s="2158"/>
      <c r="L20" s="2158"/>
    </row>
    <row r="21" spans="1:12" s="15" customFormat="1" ht="16.5" customHeight="1">
      <c r="A21" s="1275" t="s">
        <v>2966</v>
      </c>
      <c r="B21" s="2158"/>
      <c r="C21" s="2160"/>
      <c r="D21" s="2159"/>
      <c r="E21" s="2161"/>
      <c r="F21" s="2160"/>
      <c r="G21" s="1660" t="s">
        <v>593</v>
      </c>
      <c r="H21" s="2158"/>
      <c r="I21" s="2158"/>
      <c r="J21" s="2158"/>
      <c r="K21" s="2158"/>
      <c r="L21" s="2158"/>
    </row>
    <row r="22" spans="1:12" s="15" customFormat="1" ht="16.5" customHeight="1">
      <c r="A22" s="1665" t="s">
        <v>38</v>
      </c>
      <c r="B22" s="2158"/>
      <c r="C22" s="2160"/>
      <c r="D22" s="2159"/>
      <c r="E22" s="2161"/>
      <c r="F22" s="2160"/>
      <c r="G22" s="1660" t="s">
        <v>655</v>
      </c>
      <c r="H22" s="2158"/>
      <c r="I22" s="2158"/>
      <c r="J22" s="2158"/>
      <c r="K22" s="2158"/>
      <c r="L22" s="2158"/>
    </row>
    <row r="23" spans="1:12" s="15" customFormat="1">
      <c r="A23" s="2158"/>
      <c r="B23" s="2158"/>
      <c r="C23" s="2162"/>
      <c r="D23" s="2159"/>
      <c r="E23" s="2159"/>
      <c r="F23" s="2160"/>
      <c r="G23" s="1660" t="s">
        <v>670</v>
      </c>
      <c r="H23" s="2158"/>
      <c r="I23" s="2158"/>
      <c r="J23" s="2158"/>
      <c r="K23" s="2158"/>
      <c r="L23" s="2158"/>
    </row>
    <row r="24" spans="1:12" s="15" customFormat="1" ht="15" customHeight="1">
      <c r="A24" s="2158"/>
      <c r="B24" s="2158"/>
      <c r="C24" s="2160"/>
      <c r="D24" s="2159"/>
      <c r="E24" s="2158"/>
      <c r="F24" s="2160"/>
      <c r="G24" s="1662" t="s">
        <v>671</v>
      </c>
      <c r="H24" s="2158"/>
      <c r="I24" s="2158"/>
      <c r="J24" s="2158"/>
      <c r="K24" s="2158"/>
      <c r="L24" s="2158"/>
    </row>
    <row r="25" spans="1:12" s="15" customFormat="1" ht="15" customHeight="1">
      <c r="A25" s="2158"/>
      <c r="B25" s="2158"/>
      <c r="C25" s="2158"/>
      <c r="D25" s="2161"/>
      <c r="E25" s="2158"/>
      <c r="F25" s="2158"/>
      <c r="G25" s="1274" t="s">
        <v>1215</v>
      </c>
      <c r="H25" s="2158"/>
      <c r="I25" s="2158"/>
      <c r="J25" s="2158"/>
      <c r="K25" s="2158"/>
      <c r="L25" s="2158"/>
    </row>
    <row r="26" spans="1:12" s="15" customFormat="1" ht="15" customHeight="1">
      <c r="A26" s="2158"/>
      <c r="B26" s="2158"/>
      <c r="C26" s="2158"/>
      <c r="D26" s="2161"/>
      <c r="E26" s="2158"/>
      <c r="F26" s="2158"/>
      <c r="G26" s="1669" t="s">
        <v>3827</v>
      </c>
      <c r="H26" s="2158"/>
      <c r="I26" s="2158"/>
      <c r="J26" s="2158"/>
      <c r="K26" s="2158"/>
      <c r="L26" s="2158"/>
    </row>
    <row r="27" spans="1:12" s="15" customFormat="1" ht="15" customHeight="1">
      <c r="A27" s="2158"/>
      <c r="B27" s="2158"/>
      <c r="C27" s="2158"/>
      <c r="D27" s="2161"/>
      <c r="E27" s="2158"/>
      <c r="F27" s="2158"/>
      <c r="G27" s="1662" t="s">
        <v>1231</v>
      </c>
      <c r="H27" s="2158"/>
      <c r="I27" s="2158"/>
      <c r="J27" s="2158"/>
      <c r="K27" s="2158"/>
      <c r="L27" s="2158"/>
    </row>
    <row r="28" spans="1:12" s="15" customFormat="1" ht="15" customHeight="1">
      <c r="A28" s="2158"/>
      <c r="B28" s="2158"/>
      <c r="C28" s="2158"/>
      <c r="D28" s="2163"/>
      <c r="E28" s="2158"/>
      <c r="F28" s="2158"/>
      <c r="G28" s="1277" t="s">
        <v>1734</v>
      </c>
      <c r="H28" s="2158"/>
      <c r="I28" s="2158"/>
      <c r="J28" s="2158"/>
      <c r="K28" s="2158"/>
      <c r="L28" s="2158"/>
    </row>
    <row r="29" spans="1:12" s="15" customFormat="1" ht="15" customHeight="1">
      <c r="A29" s="2158"/>
      <c r="B29" s="2158"/>
      <c r="C29" s="2158"/>
      <c r="D29" s="2158"/>
      <c r="E29" s="2158"/>
      <c r="F29" s="2158"/>
      <c r="G29" s="1665" t="s">
        <v>3272</v>
      </c>
      <c r="H29" s="2158"/>
      <c r="I29" s="2158"/>
      <c r="J29" s="2158"/>
      <c r="K29" s="2158"/>
      <c r="L29" s="2158"/>
    </row>
    <row r="30" spans="1:12" s="2158" customFormat="1">
      <c r="B30" s="2158" t="s">
        <v>4439</v>
      </c>
    </row>
    <row r="31" spans="1:12" s="2158" customFormat="1"/>
    <row r="32" spans="1:12" s="2158" customFormat="1"/>
    <row r="33" s="2158" customFormat="1" ht="15" customHeight="1"/>
    <row r="34" s="2158" customFormat="1"/>
    <row r="35" s="2158" customFormat="1" ht="15" customHeight="1"/>
    <row r="36" s="2158" customFormat="1"/>
    <row r="37" s="2158" customFormat="1" ht="15" customHeight="1"/>
    <row r="38" s="2158" customFormat="1"/>
    <row r="39" s="2158" customFormat="1" ht="15" customHeight="1"/>
    <row r="40" s="2158" customFormat="1" ht="15" customHeight="1"/>
    <row r="41" s="2158" customFormat="1"/>
    <row r="42" s="2158" customFormat="1"/>
    <row r="43" s="2158" customFormat="1"/>
    <row r="44" s="2158" customFormat="1"/>
    <row r="45" s="2158" customFormat="1"/>
    <row r="46" s="2158" customFormat="1"/>
    <row r="47" s="2158" customFormat="1"/>
    <row r="48" s="2158" customFormat="1"/>
    <row r="49" s="2158" customFormat="1"/>
    <row r="50" s="2158" customFormat="1"/>
    <row r="51" s="2158" customFormat="1"/>
    <row r="52" s="2158" customFormat="1"/>
    <row r="53" s="2158" customFormat="1"/>
    <row r="54" s="2158" customFormat="1"/>
    <row r="55" s="2158" customFormat="1"/>
    <row r="56" s="2158" customFormat="1"/>
    <row r="57" s="2158" customFormat="1"/>
    <row r="58" s="2158" customFormat="1"/>
    <row r="59" s="2158" customFormat="1"/>
    <row r="60" s="2158" customFormat="1"/>
    <row r="61" s="2158" customFormat="1"/>
    <row r="62" s="2158" customFormat="1"/>
    <row r="63" s="2158" customFormat="1"/>
    <row r="64" s="2158" customFormat="1"/>
    <row r="65" s="2158" customFormat="1"/>
    <row r="66" s="2158" customFormat="1"/>
    <row r="67" s="2158" customFormat="1"/>
    <row r="68" s="2158" customFormat="1"/>
    <row r="69" s="2158" customFormat="1"/>
    <row r="70" s="2158" customFormat="1"/>
    <row r="71" s="2158" customFormat="1"/>
    <row r="72" s="2158" customFormat="1"/>
    <row r="73" s="2158" customFormat="1"/>
    <row r="74" s="2158" customFormat="1"/>
    <row r="75" s="2158" customFormat="1"/>
    <row r="76" s="2158" customFormat="1"/>
    <row r="77" s="2158" customFormat="1"/>
    <row r="78" s="2158" customFormat="1"/>
    <row r="79" s="2158" customFormat="1"/>
    <row r="80" s="2158" customFormat="1"/>
    <row r="81" spans="1:12" s="2158" customFormat="1"/>
    <row r="82" spans="1:12" s="2158" customFormat="1"/>
    <row r="83" spans="1:12" s="2158" customFormat="1"/>
    <row r="84" spans="1:12" s="2158" customFormat="1">
      <c r="A84" s="2153"/>
      <c r="D84" s="2153"/>
      <c r="E84" s="2153"/>
    </row>
    <row r="85" spans="1:12" s="2158" customFormat="1">
      <c r="A85" s="2153"/>
      <c r="B85" s="2153"/>
      <c r="D85" s="2153"/>
      <c r="E85" s="2153"/>
    </row>
    <row r="86" spans="1:12" s="15" customFormat="1">
      <c r="A86" s="20"/>
      <c r="B86" s="20"/>
      <c r="D86" s="20"/>
      <c r="E86" s="20"/>
      <c r="F86" s="2158"/>
      <c r="H86" s="2158"/>
      <c r="I86" s="2158"/>
      <c r="J86" s="2158"/>
      <c r="K86" s="2158"/>
      <c r="L86" s="2158"/>
    </row>
    <row r="87" spans="1:12" s="15" customFormat="1">
      <c r="A87" s="20"/>
      <c r="B87" s="20"/>
      <c r="D87" s="20"/>
      <c r="E87" s="20"/>
      <c r="F87" s="2158"/>
      <c r="H87" s="2158"/>
      <c r="I87" s="2158"/>
      <c r="J87" s="2158"/>
      <c r="K87" s="2158"/>
      <c r="L87" s="2158"/>
    </row>
    <row r="88" spans="1:12" s="15" customFormat="1">
      <c r="A88" s="20"/>
      <c r="B88" s="20"/>
      <c r="D88" s="20"/>
      <c r="E88" s="20"/>
      <c r="F88" s="2158"/>
      <c r="H88" s="2158"/>
      <c r="I88" s="2158"/>
      <c r="J88" s="2158"/>
      <c r="K88" s="2158"/>
      <c r="L88" s="2158"/>
    </row>
    <row r="89" spans="1:12" s="15" customFormat="1">
      <c r="A89" s="20"/>
      <c r="B89" s="20"/>
      <c r="D89" s="20"/>
      <c r="E89" s="20"/>
      <c r="F89" s="2158"/>
      <c r="H89" s="2158"/>
      <c r="I89" s="2158"/>
      <c r="J89" s="2158"/>
      <c r="K89" s="2158"/>
      <c r="L89" s="2158"/>
    </row>
    <row r="90" spans="1:12" s="15" customFormat="1">
      <c r="A90" s="20"/>
      <c r="B90" s="20"/>
      <c r="D90" s="20"/>
      <c r="E90" s="20"/>
      <c r="F90" s="2158"/>
      <c r="H90" s="2158"/>
      <c r="I90" s="2158"/>
      <c r="J90" s="2158"/>
      <c r="K90" s="2158"/>
      <c r="L90" s="2158"/>
    </row>
    <row r="91" spans="1:12" s="15" customFormat="1">
      <c r="A91" s="20"/>
      <c r="B91" s="20"/>
      <c r="D91" s="20"/>
      <c r="E91" s="20"/>
      <c r="F91" s="2158"/>
      <c r="H91" s="2158"/>
      <c r="I91" s="2158"/>
      <c r="J91" s="2158"/>
      <c r="K91" s="2158"/>
      <c r="L91" s="2158"/>
    </row>
    <row r="92" spans="1:12" s="15" customFormat="1">
      <c r="A92" s="20"/>
      <c r="B92" s="20"/>
      <c r="D92" s="20"/>
      <c r="E92" s="20"/>
      <c r="F92" s="2158"/>
      <c r="H92" s="2158"/>
      <c r="I92" s="2158"/>
      <c r="J92" s="2158"/>
      <c r="K92" s="2158"/>
      <c r="L92" s="2158"/>
    </row>
    <row r="93" spans="1:12" s="15" customFormat="1">
      <c r="A93" s="20"/>
      <c r="B93" s="20"/>
      <c r="D93" s="20"/>
      <c r="E93" s="20"/>
      <c r="F93" s="2158"/>
      <c r="H93" s="2158"/>
      <c r="I93" s="2158"/>
      <c r="J93" s="2158"/>
      <c r="K93" s="2158"/>
      <c r="L93" s="2158"/>
    </row>
    <row r="94" spans="1:12" s="15" customFormat="1">
      <c r="A94" s="20"/>
      <c r="B94" s="20"/>
      <c r="D94" s="20"/>
      <c r="E94" s="20"/>
      <c r="F94" s="2158"/>
      <c r="H94" s="2158"/>
      <c r="I94" s="2158"/>
      <c r="J94" s="2158"/>
      <c r="K94" s="2158"/>
      <c r="L94" s="2158"/>
    </row>
    <row r="95" spans="1:12">
      <c r="G95" s="15"/>
    </row>
  </sheetData>
  <sheetProtection algorithmName="SHA-512" hashValue="fC/ZZwvx7OFc8638+LIH1YOFMxPP10eqX1Q3WnUq/xebyblWCnzAtdz5D1eTb6tjZRtx8H/6w2UHSd8Rjac/7w==" saltValue="OByLEed8vqMCVsgY+LsJgw==" spinCount="100000" sheet="1" objects="1" scenarios="1"/>
  <mergeCells count="2">
    <mergeCell ref="A2:B2"/>
    <mergeCell ref="D2:E2"/>
  </mergeCells>
  <hyperlinks>
    <hyperlink ref="A7" location="Admisión!A1" display="Admisión" xr:uid="{00000000-0004-0000-0100-000000000000}"/>
    <hyperlink ref="A12" location="'Primer Ingreso'!A1" display="Primer Ingreso" xr:uid="{00000000-0004-0000-0100-000001000000}"/>
    <hyperlink ref="A13" location="'Primer Ingreso por sexo'!A1" display="Primer Ingreso por sexo" xr:uid="{00000000-0004-0000-0100-000002000000}"/>
    <hyperlink ref="A8" location="'Admisión por sexo'!A1" display="Admisión por sexo" xr:uid="{00000000-0004-0000-0100-000003000000}"/>
    <hyperlink ref="A6" location="'Aspirantes por sexo'!A1" display="Aspirantes por sexo" xr:uid="{00000000-0004-0000-0100-000004000000}"/>
    <hyperlink ref="A16" location="Matrícula!A1" display="Matrícula" xr:uid="{00000000-0004-0000-0100-000005000000}"/>
    <hyperlink ref="A17" location="'Matrícula por sexo'!A1" display="Matrícula por sexo" xr:uid="{00000000-0004-0000-0100-000006000000}"/>
    <hyperlink ref="G20" location="'Planes Estudio'!A1" display="Planes de Estudio" xr:uid="{00000000-0004-0000-0100-000007000000}"/>
    <hyperlink ref="D12" location="'Concursos Curriculares'!A1" display="Concursos Curriculares" xr:uid="{00000000-0004-0000-0100-000008000000}"/>
    <hyperlink ref="D4" location="'Plazas Div x Depto'!A1" display="Plazas por División y Departamento" xr:uid="{00000000-0004-0000-0100-000009000000}"/>
    <hyperlink ref="D5" location="'Plazas Def Histo'!A1" display="Plazas Definitivas Histórico" xr:uid="{00000000-0004-0000-0100-00000A000000}"/>
    <hyperlink ref="D11" location="'Activos x plaza TC'!A1" display="Alumnos Activos / Plaza TC " xr:uid="{00000000-0004-0000-0100-00000B000000}"/>
    <hyperlink ref="D8" location="'Definitivos x género'!A1" display="Profesores Definitivos por Género" xr:uid="{00000000-0004-0000-0100-00000C000000}"/>
    <hyperlink ref="B3" location="Bajas!A1" display="Bajas" xr:uid="{00000000-0004-0000-0100-00000D000000}"/>
    <hyperlink ref="B11" location="TITULACIÓN!A1" display="Titulación" xr:uid="{00000000-0004-0000-0100-00000E000000}"/>
    <hyperlink ref="B10" location="'Trimestres para egresar'!A1" display="Trimestres para egresar" xr:uid="{00000000-0004-0000-0100-00000F000000}"/>
    <hyperlink ref="B15" location="'Proy Serv Social '!A1" display="Proys Servicio Social" xr:uid="{00000000-0004-0000-0100-000010000000}"/>
    <hyperlink ref="G3" location="'Actividades deportivas'!A1" display="Actividades Deportivas" xr:uid="{00000000-0004-0000-0100-000012000000}"/>
    <hyperlink ref="G21" location="'LINEAMIENTOS Y CRITERIOS'!A1" display="Lineamientos, criterios e instructivos" xr:uid="{00000000-0004-0000-0100-000019000000}"/>
    <hyperlink ref="G19" location="'Sesiones de Órganos Colegia'!A1" display="Sesiones órganos colegiados" xr:uid="{00000000-0004-0000-0100-00001A000000}"/>
    <hyperlink ref="D16" location="'CARGA POR PLAZA'!A1" display="Carga por Plaza" xr:uid="{00000000-0004-0000-0100-00001B000000}"/>
    <hyperlink ref="A15" location="'% de Primer Ingreso por sexo'!A1" display="Primer Ingreso / Admisión por sexo" xr:uid="{00000000-0004-0000-0100-00001C000000}"/>
    <hyperlink ref="A9" location="'% de Admisión'!A1" display="Admisión / Aspirantes" xr:uid="{00000000-0004-0000-0100-00001D000000}"/>
    <hyperlink ref="A14" location="'% Primer Ingreso'!A1" display="Primer Ingreso / Admisión" xr:uid="{00000000-0004-0000-0100-00001F000000}"/>
    <hyperlink ref="B6" location="EGRESO!A1" display="Egreso" xr:uid="{00000000-0004-0000-0100-000020000000}"/>
    <hyperlink ref="B13" location="'BECAS ALUMNOS'!A1" display="División" xr:uid="{00000000-0004-0000-0100-000021000000}"/>
    <hyperlink ref="G18" location="'Órganos Personales'!A1" display="Órganos Personales" xr:uid="{00000000-0004-0000-0100-000022000000}"/>
    <hyperlink ref="D13" location="'Concursos Oposición'!A1" display="Concursos Oposición" xr:uid="{00000000-0004-0000-0100-000023000000}"/>
    <hyperlink ref="A3" location="'Matrícula EMS'!A1" display="Matrícula Educación Media Superior" xr:uid="{00000000-0004-0000-0100-000024000000}"/>
    <hyperlink ref="A4" location="'Demanda-Ingreso ES'!A1" display="Demanda-Ingreso Educación Superior" xr:uid="{00000000-0004-0000-0100-000025000000}"/>
    <hyperlink ref="A5" location="Aspirantes!A1" display="Aspirantes" xr:uid="{00000000-0004-0000-0100-000026000000}"/>
    <hyperlink ref="A10" location="'% de Admisión por sexo'!A1" display="Admisión / Aspirantes por sexo" xr:uid="{00000000-0004-0000-0100-000027000000}"/>
    <hyperlink ref="A18" location="'Alumnado Activo'!A1" display="Alumnado Activo" xr:uid="{00000000-0004-0000-0100-000028000000}"/>
    <hyperlink ref="A19" location="'Alumnado Activo por sexo'!A1" display="Alumnado Activo por sexo" xr:uid="{00000000-0004-0000-0100-000029000000}"/>
    <hyperlink ref="D10" location="'Acuerdo Rector General'!A1" display="Profesores bajo Acuerdo Rector General 07/2020" xr:uid="{00000000-0004-0000-0100-00002B000000}"/>
    <hyperlink ref="B16" location="'Als Serv Social'!A1" display="Alumnos en Servicio Social" xr:uid="{00000000-0004-0000-0100-000035000000}"/>
    <hyperlink ref="B17" location="'Als Prac Prof'!A1" display="Alumnos en Práctica Profesional" xr:uid="{00000000-0004-0000-0100-000036000000}"/>
    <hyperlink ref="B4" location="Bajas!A1" display="Deserción Acum y Género" xr:uid="{00000000-0004-0000-0100-000037000000}"/>
    <hyperlink ref="D6" location="'Definitivos x categoría'!A1" display="Profesores Definitivos / Categoria" xr:uid="{00000000-0004-0000-0100-000038000000}"/>
    <hyperlink ref="D7" location="'Definitivos x grado'!A1" display="Porfesores Definitivos / Grado Académico" xr:uid="{00000000-0004-0000-0100-000039000000}"/>
    <hyperlink ref="A11" location="'P. Mín_Prom'!A1" display="Puntaje mínimo y promedio de corte" xr:uid="{00000000-0004-0000-0100-00003C000000}"/>
    <hyperlink ref="G27" location="'Activ Extracurricular'!A1" display="Actividades extracurriculares" xr:uid="{00000000-0004-0000-0100-00003F000000}"/>
    <hyperlink ref="G26" location="'DIFUSIÓN CULTURAL'!A1" display="Difusión cultural" xr:uid="{00000000-0004-0000-0100-000040000000}"/>
    <hyperlink ref="G24" location="'DICTAMINADORAS DIVISIONALES'!A1" display="Dictaminadoras divisionales" xr:uid="{00000000-0004-0000-0100-000041000000}"/>
    <hyperlink ref="G23" location="'RECONOCIMIENTOS DOCENCIA'!A1" display="Reconocimientos Docencia" xr:uid="{00000000-0004-0000-0100-000042000000}"/>
    <hyperlink ref="G22" location="COMISIONES!A1" display="Comisiones" xr:uid="{00000000-0004-0000-0100-000043000000}"/>
    <hyperlink ref="G29" location="Anteproyecto!A1" display="Aprobación de Anteproyecto de presupuesto" xr:uid="{00000000-0004-0000-0100-000044000000}"/>
    <hyperlink ref="B7" location="'ET 12 TRIM 11-20'!A1" display="Eficiencia Terminal 12 Trimestres" xr:uid="{00000000-0004-0000-0100-000048000000}"/>
    <hyperlink ref="B8" location="'Plazo RES 11-20'!A1" display="Eficiencia T. plazo reglamentario" xr:uid="{00000000-0004-0000-0100-000049000000}"/>
    <hyperlink ref="B9" location="'Tiempo promedio excedente'!A1" display="Tiempo promedio excedente" xr:uid="{00000000-0004-0000-0100-00004A000000}"/>
    <hyperlink ref="D15" location="'Programación docente'!A1" display="Programación docente 19O, 20I y 20P" xr:uid="{00000000-0004-0000-0100-00004B000000}"/>
    <hyperlink ref="A1" location="Home!A1" display="ÍNDICE" xr:uid="{00000000-0004-0000-0100-00004C000000}"/>
    <hyperlink ref="B5" location="'Bajas por sexo'!A1" display="Bajas en licenciatura por sexo" xr:uid="{00000000-0004-0000-0100-00004D000000}"/>
    <hyperlink ref="B18" location="'Egresados en movilidad'!A1" display="Egresados participantes en movilidad" xr:uid="{00000000-0004-0000-0100-00004F000000}"/>
    <hyperlink ref="B19" location="'Egreso  Movildad - sexo'!A1" display="Egresados en movilidad - sexo" xr:uid="{00000000-0004-0000-0100-000050000000}"/>
    <hyperlink ref="A22" location="'Matrícula posgrado'!A1" display="Matrícula" xr:uid="{00000000-0004-0000-0100-000051000000}"/>
    <hyperlink ref="D14" location="'Plazas Ocupación'!A1" display="Ocupación de Plazas Académicas" xr:uid="{C6674A8D-45D4-446D-B8C1-1654915923A9}"/>
    <hyperlink ref="D9" location="'Visitantes 2020'!A1" display="Profesores Visitantes" xr:uid="{49E94C34-064F-428A-AD92-124B9C55F08C}"/>
    <hyperlink ref="E8" location="'Artículos-Capítulos-Libros'!A1" display="Artículos, Capítulos y Libros" xr:uid="{E3584993-39E1-4761-9874-ED7A1EB38168}"/>
    <hyperlink ref="G7" location="Computadoras!A1" display="Computadoras en la Unidad Lerma" xr:uid="{00000000-0004-0000-0100-000047000000}"/>
    <hyperlink ref="G6" location="'Infraestructura Unidad'!A1" display="Infraestructura de la Unidad Lerma" xr:uid="{00000000-0004-0000-0100-000046000000}"/>
    <hyperlink ref="E7" location="'Premio a las AI'!A1" display="Premio a las Áreas de Investigación" xr:uid="{00000000-0004-0000-0100-00003E000000}"/>
    <hyperlink ref="E10" location="'Detalle Convenios'!A1" display="Detalle de Convenios" xr:uid="{00000000-0004-0000-0100-00003D000000}"/>
    <hyperlink ref="G15" location="'Apoyo documental'!A1" display="Apoyo documental" xr:uid="{00000000-0004-0000-0100-000034000000}"/>
    <hyperlink ref="G14" location="'Sistemas Escolares'!A1" display="Servicios Escolares" xr:uid="{00000000-0004-0000-0100-000033000000}"/>
    <hyperlink ref="G13" location="'Secretaría de Unidad'!A1" display="Secretaría de Unidad" xr:uid="{00000000-0004-0000-0100-000032000000}"/>
    <hyperlink ref="G12" location="'Información y Comunicaciones'!A1" display="Servicios de información y comunicaciones" xr:uid="{00000000-0004-0000-0100-000031000000}"/>
    <hyperlink ref="G11" location="'Servicios Administrativos'!A1" display="Servicios Administrativos" xr:uid="{00000000-0004-0000-0100-000030000000}"/>
    <hyperlink ref="G10" location="'Recursos Materiales'!A1" display="Recursos materiales" xr:uid="{00000000-0004-0000-0100-00002F000000}"/>
    <hyperlink ref="G9" location="'Recursos humanos'!A1" display="Recursos humanos" xr:uid="{00000000-0004-0000-0100-00002E000000}"/>
    <hyperlink ref="G8" location="Infraestructura!A1" display="Infraestructura" xr:uid="{00000000-0004-0000-0100-00002D000000}"/>
    <hyperlink ref="E5" location="'Proys Inv'!A1" display="Proyectos de Investigación" xr:uid="{00000000-0004-0000-0100-000018000000}"/>
    <hyperlink ref="E9" location="PATENTES!A1" display="Patentes" xr:uid="{00000000-0004-0000-0100-000017000000}"/>
    <hyperlink ref="E11" location="'RECURSOS EXT'!A1" display="División" xr:uid="{00000000-0004-0000-0100-000016000000}"/>
    <hyperlink ref="E6" location="Áreas_CA_Redes!A1" display="Áreas y Cuerpos Académicos" xr:uid="{00000000-0004-0000-0100-000015000000}"/>
    <hyperlink ref="E4" location="'PROMEP-SNI '!A1" display="PRODEP / SNI" xr:uid="{00000000-0004-0000-0100-000014000000}"/>
    <hyperlink ref="G5" location="'LINEAMIENTOS Y CRITERIOS'!A1" display="Lineamientos, Criterios e Instructivos" xr:uid="{00000000-0004-0000-0100-000013000000}"/>
    <hyperlink ref="G4" location="'Difusión Lic'!A1" display="Difusión de Licenciaturas" xr:uid="{00000000-0004-0000-0100-000011000000}"/>
  </hyperlinks>
  <printOptions horizontalCentered="1" verticalCentered="1"/>
  <pageMargins left="0.70866141732283472" right="0.70866141732283472" top="0.74803149606299213" bottom="0.74803149606299213" header="0.31496062992125984" footer="0.31496062992125984"/>
  <pageSetup scale="72"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D25A8"/>
  </sheetPr>
  <dimension ref="A1:E5"/>
  <sheetViews>
    <sheetView showGridLines="0" workbookViewId="0">
      <selection activeCell="F12" sqref="F12"/>
    </sheetView>
  </sheetViews>
  <sheetFormatPr baseColWidth="10" defaultRowHeight="13.2"/>
  <cols>
    <col min="2" max="2" width="22.21875" customWidth="1"/>
  </cols>
  <sheetData>
    <row r="1" spans="1:5" ht="13.8">
      <c r="A1" s="167" t="s">
        <v>1189</v>
      </c>
      <c r="B1" s="470"/>
    </row>
    <row r="2" spans="1:5" ht="18">
      <c r="A2" s="407" t="s">
        <v>2967</v>
      </c>
      <c r="B2" s="407"/>
    </row>
    <row r="3" spans="1:5" s="461" customFormat="1" ht="13.8">
      <c r="A3" s="1452" t="s">
        <v>15</v>
      </c>
      <c r="B3" s="1452" t="s">
        <v>676</v>
      </c>
      <c r="C3" s="1452">
        <v>2018</v>
      </c>
      <c r="D3" s="1452">
        <v>2019</v>
      </c>
      <c r="E3" s="1452">
        <v>2020</v>
      </c>
    </row>
    <row r="4" spans="1:5" s="461" customFormat="1" ht="36" customHeight="1">
      <c r="A4" s="563" t="s">
        <v>1221</v>
      </c>
      <c r="B4" s="1455" t="s">
        <v>2968</v>
      </c>
      <c r="C4" s="451">
        <v>2</v>
      </c>
      <c r="D4" s="451">
        <v>2</v>
      </c>
      <c r="E4" s="1456">
        <v>5</v>
      </c>
    </row>
    <row r="5" spans="1:5" s="461" customFormat="1" ht="13.8">
      <c r="A5" s="163" t="s">
        <v>5416</v>
      </c>
    </row>
  </sheetData>
  <sheetProtection algorithmName="SHA-512" hashValue="dKgEMbai8+OFYwGtyb8azY6LMEEzm4Gshc9FX69Qx0yc8ZZVYDSz1FP/Y0yFJwkKUvqr5BhSjc/QJHPSlbUiTg==" saltValue="j2A+xh3Ucthn4co/hFX3Ww==" spinCount="100000" sheet="1" objects="1" scenarios="1"/>
  <hyperlinks>
    <hyperlink ref="A1" location="Índice!A1" display="ÍNDICE" xr:uid="{00000000-0004-0000-16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D25A8"/>
  </sheetPr>
  <dimension ref="A1:DQ28"/>
  <sheetViews>
    <sheetView showGridLines="0" zoomScaleNormal="100" zoomScaleSheetLayoutView="50" workbookViewId="0">
      <selection activeCell="J16" sqref="J16"/>
    </sheetView>
  </sheetViews>
  <sheetFormatPr baseColWidth="10" defaultColWidth="9.88671875" defaultRowHeight="13.2"/>
  <cols>
    <col min="1" max="1" width="14.33203125" style="150" bestFit="1" customWidth="1"/>
    <col min="2" max="7" width="5.109375" style="33" bestFit="1" customWidth="1"/>
    <col min="8" max="11" width="5.109375" style="33" customWidth="1"/>
    <col min="12" max="17" width="5.6640625" style="150" bestFit="1" customWidth="1"/>
    <col min="18" max="21" width="5.6640625" style="150" customWidth="1"/>
    <col min="22" max="24" width="5.6640625" style="150" bestFit="1" customWidth="1"/>
    <col min="25" max="27" width="5.6640625" style="33" bestFit="1" customWidth="1"/>
    <col min="28" max="31" width="5.6640625" style="33" customWidth="1"/>
    <col min="32" max="40" width="6.109375" style="150" customWidth="1"/>
    <col min="41" max="41" width="7.21875" style="150" bestFit="1" customWidth="1"/>
    <col min="42" max="50" width="6.109375" style="150" customWidth="1"/>
    <col min="51" max="51" width="7.88671875" style="150" bestFit="1" customWidth="1"/>
    <col min="52" max="57" width="6.109375" style="150" bestFit="1" customWidth="1"/>
    <col min="58" max="60" width="6.109375" style="150" customWidth="1"/>
    <col min="61" max="61" width="7.21875" style="150" bestFit="1" customWidth="1"/>
    <col min="62" max="67" width="5.109375" style="150" bestFit="1" customWidth="1"/>
    <col min="68" max="71" width="5.109375" style="150" customWidth="1"/>
    <col min="72" max="77" width="5.109375" style="150" bestFit="1" customWidth="1"/>
    <col min="78" max="81" width="5.109375" style="150" customWidth="1"/>
    <col min="82" max="85" width="5.109375" style="150" bestFit="1" customWidth="1"/>
    <col min="86" max="87" width="6.109375" style="150" bestFit="1" customWidth="1"/>
    <col min="88" max="91" width="6.109375" style="150" customWidth="1"/>
    <col min="92" max="97" width="8.44140625" style="150" bestFit="1" customWidth="1"/>
    <col min="98" max="101" width="8.5546875" style="150" customWidth="1"/>
    <col min="102" max="107" width="9.44140625" style="150" customWidth="1"/>
    <col min="108" max="111" width="8.109375" style="150" customWidth="1"/>
    <col min="112" max="117" width="9.44140625" style="150" customWidth="1"/>
    <col min="118" max="121" width="8.88671875" style="150" customWidth="1"/>
    <col min="122" max="16384" width="9.88671875" style="150"/>
  </cols>
  <sheetData>
    <row r="1" spans="1:121">
      <c r="A1" s="167" t="s">
        <v>1189</v>
      </c>
    </row>
    <row r="2" spans="1:121" ht="18" customHeight="1">
      <c r="A2" s="395" t="s">
        <v>1860</v>
      </c>
    </row>
    <row r="3" spans="1:121" s="152" customFormat="1" ht="13.8">
      <c r="A3" s="1457" t="s">
        <v>43</v>
      </c>
      <c r="B3" s="154"/>
      <c r="C3" s="154"/>
      <c r="D3" s="154"/>
      <c r="E3" s="154"/>
      <c r="F3" s="154"/>
      <c r="G3" s="154"/>
      <c r="H3" s="154"/>
      <c r="I3" s="154"/>
      <c r="J3" s="154"/>
      <c r="K3" s="154"/>
      <c r="Y3" s="154"/>
      <c r="Z3" s="154"/>
      <c r="AA3" s="154"/>
      <c r="AB3" s="154"/>
      <c r="AC3" s="154"/>
      <c r="AD3" s="154"/>
      <c r="AE3" s="154"/>
    </row>
    <row r="4" spans="1:121" customFormat="1" ht="15.6">
      <c r="A4" s="1458" t="s">
        <v>44</v>
      </c>
      <c r="B4" s="165"/>
      <c r="C4" s="165"/>
      <c r="D4" s="165"/>
      <c r="E4" s="165"/>
      <c r="F4" s="165"/>
      <c r="G4" s="165"/>
      <c r="H4" s="165"/>
      <c r="I4" s="165"/>
      <c r="J4" s="165"/>
      <c r="K4" s="165"/>
      <c r="L4" s="165"/>
      <c r="M4" s="165"/>
      <c r="N4" s="165"/>
    </row>
    <row r="5" spans="1:121" s="152" customFormat="1" ht="13.8">
      <c r="A5" s="163" t="str">
        <f>'Alumnado Activo por sexo'!A17</f>
        <v>Fuente: Elaborado con base en el Archivo General de Alumnos, Dirección de Sistemas Escolares, Departamento de Registro Escolar</v>
      </c>
      <c r="B5" s="154"/>
      <c r="C5" s="154"/>
      <c r="D5" s="35"/>
      <c r="E5" s="154"/>
      <c r="F5" s="154"/>
      <c r="G5" s="154"/>
      <c r="H5" s="154"/>
      <c r="I5" s="154"/>
      <c r="J5" s="154"/>
      <c r="K5" s="154"/>
      <c r="Y5" s="154"/>
      <c r="Z5" s="154"/>
      <c r="AA5" s="154"/>
      <c r="AB5" s="154"/>
      <c r="AC5" s="154"/>
      <c r="AD5" s="154"/>
      <c r="AE5" s="154"/>
    </row>
    <row r="6" spans="1:121">
      <c r="A6" s="33"/>
      <c r="Y6" s="150"/>
      <c r="Z6" s="150"/>
      <c r="AA6" s="150"/>
      <c r="AB6" s="150"/>
      <c r="AC6" s="150"/>
      <c r="AD6" s="150"/>
      <c r="AE6" s="150"/>
    </row>
    <row r="7" spans="1:121" s="9" customFormat="1" ht="14.4">
      <c r="A7" s="605"/>
      <c r="B7" s="2270" t="s">
        <v>949</v>
      </c>
      <c r="C7" s="2271"/>
      <c r="D7" s="2271"/>
      <c r="E7" s="2271"/>
      <c r="F7" s="2271"/>
      <c r="G7" s="2271"/>
      <c r="H7" s="2271"/>
      <c r="I7" s="2271"/>
      <c r="J7" s="2271"/>
      <c r="K7" s="2272"/>
      <c r="L7" s="2270" t="s">
        <v>950</v>
      </c>
      <c r="M7" s="2271"/>
      <c r="N7" s="2271"/>
      <c r="O7" s="2271"/>
      <c r="P7" s="2271"/>
      <c r="Q7" s="2271"/>
      <c r="R7" s="2271"/>
      <c r="S7" s="2271"/>
      <c r="T7" s="2271"/>
      <c r="U7" s="2272"/>
      <c r="V7" s="2270" t="s">
        <v>951</v>
      </c>
      <c r="W7" s="2271"/>
      <c r="X7" s="2271"/>
      <c r="Y7" s="2271"/>
      <c r="Z7" s="2271"/>
      <c r="AA7" s="2271"/>
      <c r="AB7" s="2271"/>
      <c r="AC7" s="2271"/>
      <c r="AD7" s="2271"/>
      <c r="AE7" s="2272"/>
      <c r="AF7" s="2270" t="s">
        <v>1008</v>
      </c>
      <c r="AG7" s="2271"/>
      <c r="AH7" s="2271"/>
      <c r="AI7" s="2271"/>
      <c r="AJ7" s="2271"/>
      <c r="AK7" s="2271"/>
      <c r="AL7" s="2271"/>
      <c r="AM7" s="2271"/>
      <c r="AN7" s="2271"/>
      <c r="AO7" s="2272"/>
      <c r="AP7" s="2270" t="s">
        <v>1007</v>
      </c>
      <c r="AQ7" s="2271"/>
      <c r="AR7" s="2271"/>
      <c r="AS7" s="2271"/>
      <c r="AT7" s="2271"/>
      <c r="AU7" s="2271"/>
      <c r="AV7" s="2271"/>
      <c r="AW7" s="2271"/>
      <c r="AX7" s="2271"/>
      <c r="AY7" s="2272"/>
      <c r="AZ7" s="2270" t="s">
        <v>1009</v>
      </c>
      <c r="BA7" s="2271"/>
      <c r="BB7" s="2271"/>
      <c r="BC7" s="2271"/>
      <c r="BD7" s="2271"/>
      <c r="BE7" s="2271"/>
      <c r="BF7" s="2271"/>
      <c r="BG7" s="2271"/>
      <c r="BH7" s="2271"/>
      <c r="BI7" s="2272"/>
      <c r="BJ7" s="2270" t="s">
        <v>1003</v>
      </c>
      <c r="BK7" s="2271"/>
      <c r="BL7" s="2271"/>
      <c r="BM7" s="2271"/>
      <c r="BN7" s="2271"/>
      <c r="BO7" s="2271"/>
      <c r="BP7" s="2271"/>
      <c r="BQ7" s="2271"/>
      <c r="BR7" s="2271"/>
      <c r="BS7" s="2272"/>
      <c r="BT7" s="2270" t="s">
        <v>1004</v>
      </c>
      <c r="BU7" s="2271"/>
      <c r="BV7" s="2271"/>
      <c r="BW7" s="2271"/>
      <c r="BX7" s="2271"/>
      <c r="BY7" s="2271"/>
      <c r="BZ7" s="2271"/>
      <c r="CA7" s="2271"/>
      <c r="CB7" s="2271"/>
      <c r="CC7" s="2272"/>
      <c r="CD7" s="2270" t="s">
        <v>952</v>
      </c>
      <c r="CE7" s="2271"/>
      <c r="CF7" s="2271"/>
      <c r="CG7" s="2271"/>
      <c r="CH7" s="2271"/>
      <c r="CI7" s="2271"/>
      <c r="CJ7" s="2271"/>
      <c r="CK7" s="2271"/>
      <c r="CL7" s="2271"/>
      <c r="CM7" s="2272"/>
      <c r="CN7" s="2270" t="s">
        <v>1005</v>
      </c>
      <c r="CO7" s="2271"/>
      <c r="CP7" s="2271"/>
      <c r="CQ7" s="2271"/>
      <c r="CR7" s="2271"/>
      <c r="CS7" s="2271"/>
      <c r="CT7" s="2271"/>
      <c r="CU7" s="2271"/>
      <c r="CV7" s="2271"/>
      <c r="CW7" s="2272"/>
      <c r="CX7" s="2258" t="s">
        <v>1006</v>
      </c>
      <c r="CY7" s="2258"/>
      <c r="CZ7" s="2258"/>
      <c r="DA7" s="2258"/>
      <c r="DB7" s="2258"/>
      <c r="DC7" s="2258"/>
      <c r="DD7" s="2258"/>
      <c r="DE7" s="2258"/>
      <c r="DF7" s="2258"/>
      <c r="DG7" s="2258"/>
      <c r="DH7" s="2258" t="s">
        <v>953</v>
      </c>
      <c r="DI7" s="2258"/>
      <c r="DJ7" s="2258"/>
      <c r="DK7" s="2258"/>
      <c r="DL7" s="2258"/>
      <c r="DM7" s="2258"/>
      <c r="DN7" s="2258"/>
      <c r="DO7" s="2258"/>
      <c r="DP7" s="2258"/>
      <c r="DQ7" s="2258"/>
    </row>
    <row r="8" spans="1:121" s="9" customFormat="1" ht="14.4">
      <c r="A8" s="291"/>
      <c r="B8" s="564">
        <v>2011</v>
      </c>
      <c r="C8" s="564">
        <v>2012</v>
      </c>
      <c r="D8" s="564">
        <v>2013</v>
      </c>
      <c r="E8" s="564">
        <v>2014</v>
      </c>
      <c r="F8" s="564">
        <v>2015</v>
      </c>
      <c r="G8" s="564">
        <v>2016</v>
      </c>
      <c r="H8" s="564">
        <v>2017</v>
      </c>
      <c r="I8" s="564">
        <v>2018</v>
      </c>
      <c r="J8" s="564">
        <v>2019</v>
      </c>
      <c r="K8" s="564">
        <v>2020</v>
      </c>
      <c r="L8" s="564">
        <v>2011</v>
      </c>
      <c r="M8" s="564">
        <v>2012</v>
      </c>
      <c r="N8" s="564">
        <v>2013</v>
      </c>
      <c r="O8" s="564">
        <v>2014</v>
      </c>
      <c r="P8" s="564">
        <v>2015</v>
      </c>
      <c r="Q8" s="564">
        <v>2016</v>
      </c>
      <c r="R8" s="564">
        <v>2017</v>
      </c>
      <c r="S8" s="564">
        <v>2018</v>
      </c>
      <c r="T8" s="564">
        <v>2019</v>
      </c>
      <c r="U8" s="564">
        <v>2020</v>
      </c>
      <c r="V8" s="564">
        <v>2011</v>
      </c>
      <c r="W8" s="564">
        <v>2012</v>
      </c>
      <c r="X8" s="564">
        <v>2013</v>
      </c>
      <c r="Y8" s="564">
        <v>2014</v>
      </c>
      <c r="Z8" s="564">
        <v>2015</v>
      </c>
      <c r="AA8" s="564">
        <v>2016</v>
      </c>
      <c r="AB8" s="564">
        <v>2017</v>
      </c>
      <c r="AC8" s="564">
        <v>2018</v>
      </c>
      <c r="AD8" s="564">
        <v>2019</v>
      </c>
      <c r="AE8" s="564">
        <v>2020</v>
      </c>
      <c r="AF8" s="564">
        <v>2011</v>
      </c>
      <c r="AG8" s="564">
        <v>2012</v>
      </c>
      <c r="AH8" s="564">
        <v>2013</v>
      </c>
      <c r="AI8" s="564">
        <v>2014</v>
      </c>
      <c r="AJ8" s="564">
        <v>2015</v>
      </c>
      <c r="AK8" s="564">
        <v>2016</v>
      </c>
      <c r="AL8" s="564">
        <v>2017</v>
      </c>
      <c r="AM8" s="564">
        <v>2018</v>
      </c>
      <c r="AN8" s="564">
        <v>2019</v>
      </c>
      <c r="AO8" s="564">
        <v>2020</v>
      </c>
      <c r="AP8" s="564">
        <v>2011</v>
      </c>
      <c r="AQ8" s="564">
        <v>2012</v>
      </c>
      <c r="AR8" s="564">
        <v>2013</v>
      </c>
      <c r="AS8" s="564">
        <v>2014</v>
      </c>
      <c r="AT8" s="564">
        <v>2015</v>
      </c>
      <c r="AU8" s="564">
        <v>2016</v>
      </c>
      <c r="AV8" s="564">
        <v>2017</v>
      </c>
      <c r="AW8" s="564">
        <v>2018</v>
      </c>
      <c r="AX8" s="564">
        <v>2019</v>
      </c>
      <c r="AY8" s="564">
        <v>2020</v>
      </c>
      <c r="AZ8" s="564">
        <v>2011</v>
      </c>
      <c r="BA8" s="564">
        <v>2012</v>
      </c>
      <c r="BB8" s="564">
        <v>2013</v>
      </c>
      <c r="BC8" s="564">
        <v>2014</v>
      </c>
      <c r="BD8" s="564">
        <v>2015</v>
      </c>
      <c r="BE8" s="564">
        <v>2016</v>
      </c>
      <c r="BF8" s="564">
        <v>2017</v>
      </c>
      <c r="BG8" s="564">
        <v>2018</v>
      </c>
      <c r="BH8" s="564">
        <v>2019</v>
      </c>
      <c r="BI8" s="564">
        <v>2020</v>
      </c>
      <c r="BJ8" s="564">
        <v>2011</v>
      </c>
      <c r="BK8" s="564">
        <v>2012</v>
      </c>
      <c r="BL8" s="564">
        <v>2013</v>
      </c>
      <c r="BM8" s="564">
        <v>2014</v>
      </c>
      <c r="BN8" s="564">
        <v>2015</v>
      </c>
      <c r="BO8" s="564">
        <v>2016</v>
      </c>
      <c r="BP8" s="564">
        <v>2017</v>
      </c>
      <c r="BQ8" s="564">
        <v>2018</v>
      </c>
      <c r="BR8" s="564">
        <v>2019</v>
      </c>
      <c r="BS8" s="564">
        <v>2020</v>
      </c>
      <c r="BT8" s="564">
        <v>2011</v>
      </c>
      <c r="BU8" s="564">
        <v>2012</v>
      </c>
      <c r="BV8" s="564">
        <v>2013</v>
      </c>
      <c r="BW8" s="564">
        <v>2014</v>
      </c>
      <c r="BX8" s="564">
        <v>2015</v>
      </c>
      <c r="BY8" s="564">
        <v>2016</v>
      </c>
      <c r="BZ8" s="564">
        <v>2017</v>
      </c>
      <c r="CA8" s="564">
        <v>2018</v>
      </c>
      <c r="CB8" s="564">
        <v>2019</v>
      </c>
      <c r="CC8" s="564">
        <v>2020</v>
      </c>
      <c r="CD8" s="564">
        <v>2011</v>
      </c>
      <c r="CE8" s="564">
        <v>2012</v>
      </c>
      <c r="CF8" s="564">
        <v>2013</v>
      </c>
      <c r="CG8" s="564">
        <v>2014</v>
      </c>
      <c r="CH8" s="564">
        <v>2015</v>
      </c>
      <c r="CI8" s="564">
        <v>2016</v>
      </c>
      <c r="CJ8" s="564">
        <v>2017</v>
      </c>
      <c r="CK8" s="564">
        <v>2018</v>
      </c>
      <c r="CL8" s="564">
        <v>2019</v>
      </c>
      <c r="CM8" s="564">
        <v>2020</v>
      </c>
      <c r="CN8" s="564">
        <v>2011</v>
      </c>
      <c r="CO8" s="564">
        <v>2012</v>
      </c>
      <c r="CP8" s="564">
        <v>2013</v>
      </c>
      <c r="CQ8" s="564">
        <v>2014</v>
      </c>
      <c r="CR8" s="564">
        <v>2015</v>
      </c>
      <c r="CS8" s="564">
        <v>2016</v>
      </c>
      <c r="CT8" s="564">
        <v>2017</v>
      </c>
      <c r="CU8" s="564">
        <v>2018</v>
      </c>
      <c r="CV8" s="564">
        <v>2019</v>
      </c>
      <c r="CW8" s="564">
        <v>2020</v>
      </c>
      <c r="CX8" s="564">
        <v>2011</v>
      </c>
      <c r="CY8" s="564">
        <v>2012</v>
      </c>
      <c r="CZ8" s="564">
        <v>2013</v>
      </c>
      <c r="DA8" s="564">
        <v>2014</v>
      </c>
      <c r="DB8" s="564">
        <v>2015</v>
      </c>
      <c r="DC8" s="564">
        <v>2016</v>
      </c>
      <c r="DD8" s="564">
        <v>2017</v>
      </c>
      <c r="DE8" s="564">
        <v>2018</v>
      </c>
      <c r="DF8" s="564">
        <v>2019</v>
      </c>
      <c r="DG8" s="564">
        <v>2020</v>
      </c>
      <c r="DH8" s="564">
        <v>2011</v>
      </c>
      <c r="DI8" s="564">
        <v>2012</v>
      </c>
      <c r="DJ8" s="564">
        <v>2013</v>
      </c>
      <c r="DK8" s="564">
        <v>2014</v>
      </c>
      <c r="DL8" s="564">
        <v>2015</v>
      </c>
      <c r="DM8" s="564">
        <v>2016</v>
      </c>
      <c r="DN8" s="564">
        <v>2017</v>
      </c>
      <c r="DO8" s="564">
        <v>2018</v>
      </c>
      <c r="DP8" s="564">
        <v>2019</v>
      </c>
      <c r="DQ8" s="564">
        <v>2020</v>
      </c>
    </row>
    <row r="9" spans="1:121" s="862" customFormat="1" ht="14.4">
      <c r="A9" s="1710" t="s">
        <v>697</v>
      </c>
      <c r="B9" s="302">
        <v>0</v>
      </c>
      <c r="C9" s="302">
        <v>0</v>
      </c>
      <c r="D9" s="302">
        <v>1</v>
      </c>
      <c r="E9" s="302">
        <v>13</v>
      </c>
      <c r="F9" s="302">
        <v>13</v>
      </c>
      <c r="G9" s="302">
        <v>4</v>
      </c>
      <c r="H9" s="302">
        <v>8</v>
      </c>
      <c r="I9" s="302">
        <v>3</v>
      </c>
      <c r="J9" s="302">
        <v>8</v>
      </c>
      <c r="K9" s="554">
        <v>1</v>
      </c>
      <c r="L9" s="302">
        <v>0</v>
      </c>
      <c r="M9" s="302">
        <v>0</v>
      </c>
      <c r="N9" s="302">
        <v>3</v>
      </c>
      <c r="O9" s="302">
        <v>4</v>
      </c>
      <c r="P9" s="302">
        <v>4</v>
      </c>
      <c r="Q9" s="302">
        <v>3</v>
      </c>
      <c r="R9" s="302">
        <v>0</v>
      </c>
      <c r="S9" s="302">
        <v>1</v>
      </c>
      <c r="T9" s="302">
        <v>1</v>
      </c>
      <c r="U9" s="554">
        <v>0</v>
      </c>
      <c r="V9" s="302">
        <f t="shared" ref="V9:AE9" si="0">L9+B9</f>
        <v>0</v>
      </c>
      <c r="W9" s="302">
        <f t="shared" si="0"/>
        <v>0</v>
      </c>
      <c r="X9" s="302">
        <f t="shared" si="0"/>
        <v>4</v>
      </c>
      <c r="Y9" s="302">
        <f t="shared" si="0"/>
        <v>17</v>
      </c>
      <c r="Z9" s="302">
        <f t="shared" si="0"/>
        <v>17</v>
      </c>
      <c r="AA9" s="302">
        <f t="shared" si="0"/>
        <v>7</v>
      </c>
      <c r="AB9" s="302">
        <f t="shared" si="0"/>
        <v>8</v>
      </c>
      <c r="AC9" s="302">
        <f t="shared" si="0"/>
        <v>4</v>
      </c>
      <c r="AD9" s="302">
        <f t="shared" si="0"/>
        <v>9</v>
      </c>
      <c r="AE9" s="554">
        <f t="shared" si="0"/>
        <v>1</v>
      </c>
      <c r="AF9" s="315">
        <f>B9/'Alumnado Activo'!B6</f>
        <v>0</v>
      </c>
      <c r="AG9" s="315">
        <f>C9/'Alumnado Activo'!C6</f>
        <v>0</v>
      </c>
      <c r="AH9" s="315">
        <f>D9/'Alumnado Activo'!D6</f>
        <v>8.0000000000000002E-3</v>
      </c>
      <c r="AI9" s="315">
        <f>E9/'Alumnado Activo'!E6</f>
        <v>9.420289855072464E-2</v>
      </c>
      <c r="AJ9" s="315">
        <f>F9/'Alumnado Activo'!F6</f>
        <v>7.5581395348837205E-2</v>
      </c>
      <c r="AK9" s="315">
        <f>G9/'Alumnado Activo'!G6</f>
        <v>2.247191011235955E-2</v>
      </c>
      <c r="AL9" s="315">
        <f>H9/'Alumnado Activo'!G6</f>
        <v>4.49438202247191E-2</v>
      </c>
      <c r="AM9" s="315">
        <f>I9/'Alumnado Activo'!I6</f>
        <v>1.4150943396226415E-2</v>
      </c>
      <c r="AN9" s="315">
        <f>J9/'Alumnado Activo'!J6</f>
        <v>3.6529680365296802E-2</v>
      </c>
      <c r="AO9" s="600">
        <f>K9/'Alumnado Activo'!K6</f>
        <v>4.8543689320388345E-3</v>
      </c>
      <c r="AP9" s="315">
        <f>L9/'Alumnado Activo'!B6</f>
        <v>0</v>
      </c>
      <c r="AQ9" s="315">
        <f>M9/'Alumnado Activo'!C6</f>
        <v>0</v>
      </c>
      <c r="AR9" s="315">
        <f>N9/'Alumnado Activo'!D6</f>
        <v>2.4E-2</v>
      </c>
      <c r="AS9" s="315">
        <f>O9/'Alumnado Activo'!E6</f>
        <v>2.8985507246376812E-2</v>
      </c>
      <c r="AT9" s="315">
        <f>P9/'Alumnado Activo'!F6</f>
        <v>2.3255813953488372E-2</v>
      </c>
      <c r="AU9" s="315">
        <f>Q9/'Alumnado Activo'!G6</f>
        <v>1.6853932584269662E-2</v>
      </c>
      <c r="AV9" s="315">
        <f>R9/'Alumnado Activo'!H6</f>
        <v>0</v>
      </c>
      <c r="AW9" s="315">
        <f>S9/'Alumnado Activo'!I6</f>
        <v>4.7169811320754715E-3</v>
      </c>
      <c r="AX9" s="315">
        <f>T9/'Alumnado Activo'!J6</f>
        <v>4.5662100456621002E-3</v>
      </c>
      <c r="AY9" s="600">
        <f>U9/'Alumnado Activo'!K6</f>
        <v>0</v>
      </c>
      <c r="AZ9" s="315">
        <f>V9/'Alumnado Activo'!B6</f>
        <v>0</v>
      </c>
      <c r="BA9" s="315">
        <f>W9/'Alumnado Activo'!C6</f>
        <v>0</v>
      </c>
      <c r="BB9" s="315">
        <f>X9/'Alumnado Activo'!D6</f>
        <v>3.2000000000000001E-2</v>
      </c>
      <c r="BC9" s="315">
        <f>Y9/'Alumnado Activo'!E6</f>
        <v>0.12318840579710146</v>
      </c>
      <c r="BD9" s="315">
        <f>Z9/'Alumnado Activo'!F6</f>
        <v>9.8837209302325577E-2</v>
      </c>
      <c r="BE9" s="315">
        <f>AA9/'Alumnado Activo'!G6</f>
        <v>3.9325842696629212E-2</v>
      </c>
      <c r="BF9" s="315">
        <f>AB9/'Alumnado Activo'!H6</f>
        <v>3.8461538461538464E-2</v>
      </c>
      <c r="BG9" s="315">
        <f>AC9/'Alumnado Activo'!I6</f>
        <v>1.8867924528301886E-2</v>
      </c>
      <c r="BH9" s="315">
        <f>AD9/'Alumnado Activo'!J6</f>
        <v>4.1095890410958902E-2</v>
      </c>
      <c r="BI9" s="600">
        <f>AE9/'Alumnado Activo'!K6</f>
        <v>4.8543689320388345E-3</v>
      </c>
      <c r="BJ9" s="302">
        <f>B9</f>
        <v>0</v>
      </c>
      <c r="BK9" s="302">
        <f>C9+BJ9</f>
        <v>0</v>
      </c>
      <c r="BL9" s="302">
        <f>D9+BK9</f>
        <v>1</v>
      </c>
      <c r="BM9" s="302">
        <f>E9+BL9</f>
        <v>14</v>
      </c>
      <c r="BN9" s="302">
        <f>F9+BM9</f>
        <v>27</v>
      </c>
      <c r="BO9" s="302">
        <f>G9+BN9</f>
        <v>31</v>
      </c>
      <c r="BP9" s="302">
        <f>BO9+H9</f>
        <v>39</v>
      </c>
      <c r="BQ9" s="302">
        <f>BP9+I9</f>
        <v>42</v>
      </c>
      <c r="BR9" s="302">
        <f>BQ9+J9</f>
        <v>50</v>
      </c>
      <c r="BS9" s="554">
        <f>BR9+K9</f>
        <v>51</v>
      </c>
      <c r="BT9" s="302">
        <f>L9</f>
        <v>0</v>
      </c>
      <c r="BU9" s="302">
        <f>M9+BT9</f>
        <v>0</v>
      </c>
      <c r="BV9" s="302">
        <f>N9+BU9</f>
        <v>3</v>
      </c>
      <c r="BW9" s="302">
        <f>O9+BV9</f>
        <v>7</v>
      </c>
      <c r="BX9" s="302">
        <f>P9+BW9</f>
        <v>11</v>
      </c>
      <c r="BY9" s="302">
        <f>Q9+BX9</f>
        <v>14</v>
      </c>
      <c r="BZ9" s="302">
        <f>BY9+R9</f>
        <v>14</v>
      </c>
      <c r="CA9" s="302">
        <f>BZ9+S9</f>
        <v>15</v>
      </c>
      <c r="CB9" s="302">
        <f>CA9+T9</f>
        <v>16</v>
      </c>
      <c r="CC9" s="554">
        <f>CB9+U9</f>
        <v>16</v>
      </c>
      <c r="CD9" s="302">
        <f>V9</f>
        <v>0</v>
      </c>
      <c r="CE9" s="302">
        <f>W9+CD9</f>
        <v>0</v>
      </c>
      <c r="CF9" s="302">
        <f>X9+CE9</f>
        <v>4</v>
      </c>
      <c r="CG9" s="302">
        <f>Y9+CF9</f>
        <v>21</v>
      </c>
      <c r="CH9" s="302">
        <f>Z9+CG9</f>
        <v>38</v>
      </c>
      <c r="CI9" s="302">
        <f>AA9+CH9</f>
        <v>45</v>
      </c>
      <c r="CJ9" s="302">
        <f>CI9+AB9</f>
        <v>53</v>
      </c>
      <c r="CK9" s="302">
        <f>CJ9+AC9</f>
        <v>57</v>
      </c>
      <c r="CL9" s="302">
        <f>CK9+AD9</f>
        <v>66</v>
      </c>
      <c r="CM9" s="554">
        <f>CL9+AE9</f>
        <v>67</v>
      </c>
      <c r="CN9" s="315">
        <f>BJ9/'Primer Ingreso'!O24</f>
        <v>0</v>
      </c>
      <c r="CO9" s="315">
        <f>BK9/'Primer Ingreso'!P24</f>
        <v>0</v>
      </c>
      <c r="CP9" s="315">
        <f>BL9/'Primer Ingreso'!Q24</f>
        <v>7.0921985815602835E-3</v>
      </c>
      <c r="CQ9" s="315">
        <f>BM9/'Primer Ingreso'!R24</f>
        <v>7.3684210526315783E-2</v>
      </c>
      <c r="CR9" s="315">
        <f>BN9/'Primer Ingreso'!S24</f>
        <v>0.10465116279069768</v>
      </c>
      <c r="CS9" s="315">
        <f>BO9/'Primer Ingreso'!T24</f>
        <v>0.1</v>
      </c>
      <c r="CT9" s="315">
        <f>BP9/'Primer Ingreso'!U24</f>
        <v>0.10773480662983426</v>
      </c>
      <c r="CU9" s="315">
        <f>BQ9/'Primer Ingreso'!V24</f>
        <v>0.10526315789473684</v>
      </c>
      <c r="CV9" s="315">
        <f>BR9/'Primer Ingreso'!W24</f>
        <v>0.11312217194570136</v>
      </c>
      <c r="CW9" s="600">
        <f>BS9/'Primer Ingreso'!X24</f>
        <v>0.10736842105263159</v>
      </c>
      <c r="CX9" s="315">
        <f>BT9/'Primer Ingreso'!O24</f>
        <v>0</v>
      </c>
      <c r="CY9" s="315">
        <f>BU9/'Primer Ingreso'!P24</f>
        <v>0</v>
      </c>
      <c r="CZ9" s="315">
        <f>BV9/'Primer Ingreso'!Q24</f>
        <v>2.1276595744680851E-2</v>
      </c>
      <c r="DA9" s="315">
        <f>BW9/'Primer Ingreso'!R24</f>
        <v>3.6842105263157891E-2</v>
      </c>
      <c r="DB9" s="315">
        <f>BX9/'Primer Ingreso'!S24</f>
        <v>4.2635658914728682E-2</v>
      </c>
      <c r="DC9" s="315">
        <f>BY9/'Primer Ingreso'!T24</f>
        <v>4.5161290322580643E-2</v>
      </c>
      <c r="DD9" s="315">
        <f>BZ9/'Primer Ingreso'!U24</f>
        <v>3.8674033149171269E-2</v>
      </c>
      <c r="DE9" s="315">
        <f>CA9/'Primer Ingreso'!V24</f>
        <v>3.7593984962406013E-2</v>
      </c>
      <c r="DF9" s="315">
        <f>CB9/'Primer Ingreso'!W24</f>
        <v>3.6199095022624438E-2</v>
      </c>
      <c r="DG9" s="600">
        <f>CC9/'Primer Ingreso'!X24</f>
        <v>3.3684210526315789E-2</v>
      </c>
      <c r="DH9" s="315">
        <f>CD9/'Primer Ingreso'!O24</f>
        <v>0</v>
      </c>
      <c r="DI9" s="315">
        <f>CE9/'Primer Ingreso'!P24</f>
        <v>0</v>
      </c>
      <c r="DJ9" s="315">
        <f>CF9/'Primer Ingreso'!Q24</f>
        <v>2.8368794326241134E-2</v>
      </c>
      <c r="DK9" s="315">
        <f>CG9/'Primer Ingreso'!R24</f>
        <v>0.11052631578947368</v>
      </c>
      <c r="DL9" s="315">
        <f>CH9/'Primer Ingreso'!S24</f>
        <v>0.14728682170542637</v>
      </c>
      <c r="DM9" s="315">
        <f>CI9/'Primer Ingreso'!T24</f>
        <v>0.14516129032258066</v>
      </c>
      <c r="DN9" s="315">
        <f>CJ9/'Primer Ingreso'!U24</f>
        <v>0.14640883977900551</v>
      </c>
      <c r="DO9" s="315">
        <f>CK9/'Primer Ingreso'!V24</f>
        <v>0.14285714285714285</v>
      </c>
      <c r="DP9" s="315">
        <f>CL9/'Primer Ingreso'!W24</f>
        <v>0.14932126696832579</v>
      </c>
      <c r="DQ9" s="600">
        <f>CM9/'Primer Ingreso'!X24</f>
        <v>0.14105263157894737</v>
      </c>
    </row>
    <row r="10" spans="1:121" s="862" customFormat="1" ht="14.4">
      <c r="A10" s="1710" t="s">
        <v>1543</v>
      </c>
      <c r="B10" s="302"/>
      <c r="C10" s="302"/>
      <c r="D10" s="302"/>
      <c r="E10" s="302"/>
      <c r="F10" s="302"/>
      <c r="G10" s="302"/>
      <c r="H10" s="302">
        <v>0</v>
      </c>
      <c r="I10" s="302">
        <v>3</v>
      </c>
      <c r="J10" s="302">
        <v>2</v>
      </c>
      <c r="K10" s="554">
        <v>1</v>
      </c>
      <c r="L10" s="302"/>
      <c r="M10" s="302"/>
      <c r="N10" s="302"/>
      <c r="O10" s="302"/>
      <c r="P10" s="302"/>
      <c r="Q10" s="302"/>
      <c r="R10" s="302">
        <v>0</v>
      </c>
      <c r="S10" s="302"/>
      <c r="T10" s="302">
        <v>0</v>
      </c>
      <c r="U10" s="554">
        <v>0</v>
      </c>
      <c r="V10" s="302"/>
      <c r="W10" s="302"/>
      <c r="X10" s="302"/>
      <c r="Y10" s="302"/>
      <c r="Z10" s="302"/>
      <c r="AA10" s="302"/>
      <c r="AB10" s="302">
        <f t="shared" ref="AB10:AB16" si="1">R10+H10</f>
        <v>0</v>
      </c>
      <c r="AC10" s="302">
        <f t="shared" ref="AC10:AC17" si="2">S10+I10</f>
        <v>3</v>
      </c>
      <c r="AD10" s="302">
        <f t="shared" ref="AD10:AE17" si="3">T10+J10</f>
        <v>2</v>
      </c>
      <c r="AE10" s="554">
        <f t="shared" si="3"/>
        <v>1</v>
      </c>
      <c r="AF10" s="315"/>
      <c r="AG10" s="315"/>
      <c r="AH10" s="315"/>
      <c r="AI10" s="315"/>
      <c r="AJ10" s="315"/>
      <c r="AK10" s="315"/>
      <c r="AL10" s="315">
        <f>H10/'Alumnado Activo'!H7</f>
        <v>0</v>
      </c>
      <c r="AM10" s="315">
        <f>I10/'Alumnado Activo'!I7</f>
        <v>3.2608695652173912E-2</v>
      </c>
      <c r="AN10" s="315">
        <f>J10/'Alumnado Activo'!J7</f>
        <v>1.5267175572519083E-2</v>
      </c>
      <c r="AO10" s="600">
        <f>K10/'Alumnado Activo'!K7</f>
        <v>6.4516129032258064E-3</v>
      </c>
      <c r="AP10" s="315"/>
      <c r="AQ10" s="315"/>
      <c r="AR10" s="315"/>
      <c r="AS10" s="315"/>
      <c r="AT10" s="315"/>
      <c r="AU10" s="315"/>
      <c r="AV10" s="315">
        <f>R10/'Alumnado Activo'!H7</f>
        <v>0</v>
      </c>
      <c r="AW10" s="315">
        <f>S10/'Alumnado Activo'!I7</f>
        <v>0</v>
      </c>
      <c r="AX10" s="315">
        <f>T10/'Alumnado Activo'!J7</f>
        <v>0</v>
      </c>
      <c r="AY10" s="600">
        <f>U10/'Alumnado Activo'!K7</f>
        <v>0</v>
      </c>
      <c r="AZ10" s="315"/>
      <c r="BA10" s="315"/>
      <c r="BB10" s="315"/>
      <c r="BC10" s="315"/>
      <c r="BD10" s="315"/>
      <c r="BE10" s="315"/>
      <c r="BF10" s="315">
        <f>AB10/'Alumnado Activo'!H7</f>
        <v>0</v>
      </c>
      <c r="BG10" s="315">
        <f>AC10/'Alumnado Activo'!I7</f>
        <v>3.2608695652173912E-2</v>
      </c>
      <c r="BH10" s="315">
        <f>AD10/'Alumnado Activo'!J7</f>
        <v>1.5267175572519083E-2</v>
      </c>
      <c r="BI10" s="600">
        <f>AE10/'Alumnado Activo'!K7</f>
        <v>6.4516129032258064E-3</v>
      </c>
      <c r="BJ10" s="302"/>
      <c r="BK10" s="302"/>
      <c r="BL10" s="302"/>
      <c r="BM10" s="302"/>
      <c r="BN10" s="302"/>
      <c r="BO10" s="302"/>
      <c r="BP10" s="302">
        <f t="shared" ref="BP10:BP16" si="4">BO10+H10</f>
        <v>0</v>
      </c>
      <c r="BQ10" s="302">
        <f t="shared" ref="BQ10:BQ17" si="5">BP10+I10</f>
        <v>3</v>
      </c>
      <c r="BR10" s="302">
        <f t="shared" ref="BR10:BS17" si="6">BQ10+J10</f>
        <v>5</v>
      </c>
      <c r="BS10" s="554">
        <f t="shared" si="6"/>
        <v>6</v>
      </c>
      <c r="BT10" s="302"/>
      <c r="BU10" s="302"/>
      <c r="BV10" s="302"/>
      <c r="BW10" s="302"/>
      <c r="BX10" s="302"/>
      <c r="BY10" s="302"/>
      <c r="BZ10" s="302">
        <f t="shared" ref="BZ10:BZ16" si="7">BY10+R10</f>
        <v>0</v>
      </c>
      <c r="CA10" s="302">
        <f t="shared" ref="CA10:CA17" si="8">BZ10+S10</f>
        <v>0</v>
      </c>
      <c r="CB10" s="302">
        <f t="shared" ref="CB10:CC17" si="9">CA10+T10</f>
        <v>0</v>
      </c>
      <c r="CC10" s="554">
        <f t="shared" si="9"/>
        <v>0</v>
      </c>
      <c r="CD10" s="302"/>
      <c r="CE10" s="302"/>
      <c r="CF10" s="302"/>
      <c r="CG10" s="302"/>
      <c r="CH10" s="302"/>
      <c r="CI10" s="302"/>
      <c r="CJ10" s="302">
        <f t="shared" ref="CJ10:CJ16" si="10">CI10+AB10</f>
        <v>0</v>
      </c>
      <c r="CK10" s="302">
        <f t="shared" ref="CK10:CK17" si="11">CJ10+AC10</f>
        <v>3</v>
      </c>
      <c r="CL10" s="302">
        <f t="shared" ref="CL10:CM17" si="12">CK10+AD10</f>
        <v>5</v>
      </c>
      <c r="CM10" s="554">
        <f t="shared" si="12"/>
        <v>6</v>
      </c>
      <c r="CN10" s="315"/>
      <c r="CO10" s="315"/>
      <c r="CP10" s="315"/>
      <c r="CQ10" s="315"/>
      <c r="CR10" s="315"/>
      <c r="CS10" s="315"/>
      <c r="CT10" s="315">
        <f>BP10/'Primer Ingreso'!U25</f>
        <v>0</v>
      </c>
      <c r="CU10" s="315">
        <f>BQ10/'Primer Ingreso'!V25</f>
        <v>2.9702970297029702E-2</v>
      </c>
      <c r="CV10" s="315">
        <f>BR10/'Primer Ingreso'!W25</f>
        <v>3.2679738562091505E-2</v>
      </c>
      <c r="CW10" s="600">
        <f>BS10/'Primer Ingreso'!X25</f>
        <v>3.015075376884422E-2</v>
      </c>
      <c r="CX10" s="315"/>
      <c r="CY10" s="315"/>
      <c r="CZ10" s="315"/>
      <c r="DA10" s="315"/>
      <c r="DB10" s="315"/>
      <c r="DC10" s="315"/>
      <c r="DD10" s="315">
        <f>BZ10/'Primer Ingreso'!U25</f>
        <v>0</v>
      </c>
      <c r="DE10" s="315">
        <f>CA10/'Primer Ingreso'!V25</f>
        <v>0</v>
      </c>
      <c r="DF10" s="315">
        <f>CB10/'Primer Ingreso'!W25</f>
        <v>0</v>
      </c>
      <c r="DG10" s="600">
        <f>CC10/'Primer Ingreso'!X25</f>
        <v>0</v>
      </c>
      <c r="DH10" s="315"/>
      <c r="DI10" s="315"/>
      <c r="DJ10" s="315"/>
      <c r="DK10" s="315"/>
      <c r="DL10" s="315"/>
      <c r="DM10" s="315"/>
      <c r="DN10" s="315">
        <f>CJ10/'Primer Ingreso'!U25</f>
        <v>0</v>
      </c>
      <c r="DO10" s="315">
        <f>CK10/'Primer Ingreso'!V25</f>
        <v>2.9702970297029702E-2</v>
      </c>
      <c r="DP10" s="315">
        <f>CL10/'Primer Ingreso'!W25</f>
        <v>3.2679738562091505E-2</v>
      </c>
      <c r="DQ10" s="600">
        <f>CM10/'Primer Ingreso'!X25</f>
        <v>3.015075376884422E-2</v>
      </c>
    </row>
    <row r="11" spans="1:121" s="862" customFormat="1" ht="14.4">
      <c r="A11" s="1710" t="s">
        <v>2022</v>
      </c>
      <c r="B11" s="302"/>
      <c r="C11" s="302"/>
      <c r="D11" s="302"/>
      <c r="E11" s="302"/>
      <c r="F11" s="302"/>
      <c r="G11" s="302"/>
      <c r="H11" s="302"/>
      <c r="I11" s="302"/>
      <c r="J11" s="302">
        <v>1</v>
      </c>
      <c r="K11" s="554">
        <v>3</v>
      </c>
      <c r="L11" s="302"/>
      <c r="M11" s="302"/>
      <c r="N11" s="302"/>
      <c r="O11" s="302"/>
      <c r="P11" s="302"/>
      <c r="Q11" s="302"/>
      <c r="R11" s="302"/>
      <c r="S11" s="302"/>
      <c r="T11" s="302">
        <v>0</v>
      </c>
      <c r="U11" s="554">
        <v>0</v>
      </c>
      <c r="V11" s="302"/>
      <c r="W11" s="302"/>
      <c r="X11" s="302"/>
      <c r="Y11" s="302"/>
      <c r="Z11" s="302"/>
      <c r="AA11" s="302"/>
      <c r="AB11" s="302"/>
      <c r="AC11" s="302"/>
      <c r="AD11" s="302">
        <f t="shared" si="3"/>
        <v>1</v>
      </c>
      <c r="AE11" s="554">
        <f t="shared" si="3"/>
        <v>3</v>
      </c>
      <c r="AF11" s="315"/>
      <c r="AG11" s="315"/>
      <c r="AH11" s="315"/>
      <c r="AI11" s="315"/>
      <c r="AJ11" s="315"/>
      <c r="AK11" s="315"/>
      <c r="AL11" s="315"/>
      <c r="AM11" s="315">
        <f>I11/'Alumnado Activo'!I8</f>
        <v>0</v>
      </c>
      <c r="AN11" s="315">
        <f>J11/'Alumnado Activo'!J8</f>
        <v>1.3698630136986301E-2</v>
      </c>
      <c r="AO11" s="600">
        <f>K11/'Alumnado Activo'!K8</f>
        <v>2.5862068965517241E-2</v>
      </c>
      <c r="AP11" s="315"/>
      <c r="AQ11" s="315"/>
      <c r="AR11" s="315"/>
      <c r="AS11" s="315"/>
      <c r="AT11" s="315"/>
      <c r="AU11" s="315"/>
      <c r="AV11" s="315"/>
      <c r="AW11" s="315">
        <f>S11/'Alumnado Activo'!I8</f>
        <v>0</v>
      </c>
      <c r="AX11" s="315">
        <f>T11/'Alumnado Activo'!J8</f>
        <v>0</v>
      </c>
      <c r="AY11" s="600">
        <f>U11/'Alumnado Activo'!K8</f>
        <v>0</v>
      </c>
      <c r="AZ11" s="315"/>
      <c r="BA11" s="315"/>
      <c r="BB11" s="315"/>
      <c r="BC11" s="315"/>
      <c r="BD11" s="315"/>
      <c r="BE11" s="315"/>
      <c r="BF11" s="315"/>
      <c r="BG11" s="315"/>
      <c r="BH11" s="315">
        <f>AD11/'Alumnado Activo'!J8</f>
        <v>1.3698630136986301E-2</v>
      </c>
      <c r="BI11" s="600">
        <f>AE11/'Alumnado Activo'!K8</f>
        <v>2.5862068965517241E-2</v>
      </c>
      <c r="BJ11" s="302"/>
      <c r="BK11" s="302"/>
      <c r="BL11" s="302"/>
      <c r="BM11" s="302"/>
      <c r="BN11" s="302"/>
      <c r="BO11" s="302"/>
      <c r="BP11" s="302"/>
      <c r="BQ11" s="302">
        <f t="shared" si="5"/>
        <v>0</v>
      </c>
      <c r="BR11" s="302">
        <f t="shared" si="6"/>
        <v>1</v>
      </c>
      <c r="BS11" s="554">
        <f t="shared" si="6"/>
        <v>4</v>
      </c>
      <c r="BT11" s="302"/>
      <c r="BU11" s="302"/>
      <c r="BV11" s="302"/>
      <c r="BW11" s="302"/>
      <c r="BX11" s="302"/>
      <c r="BY11" s="302"/>
      <c r="BZ11" s="302"/>
      <c r="CA11" s="302">
        <f t="shared" si="8"/>
        <v>0</v>
      </c>
      <c r="CB11" s="302">
        <f t="shared" si="9"/>
        <v>0</v>
      </c>
      <c r="CC11" s="554">
        <f t="shared" si="9"/>
        <v>0</v>
      </c>
      <c r="CD11" s="302"/>
      <c r="CE11" s="302"/>
      <c r="CF11" s="302"/>
      <c r="CG11" s="302"/>
      <c r="CH11" s="302"/>
      <c r="CI11" s="302"/>
      <c r="CJ11" s="302"/>
      <c r="CK11" s="302">
        <f t="shared" si="11"/>
        <v>0</v>
      </c>
      <c r="CL11" s="302">
        <f t="shared" si="12"/>
        <v>1</v>
      </c>
      <c r="CM11" s="554">
        <f t="shared" si="12"/>
        <v>4</v>
      </c>
      <c r="CN11" s="315"/>
      <c r="CO11" s="315"/>
      <c r="CP11" s="315"/>
      <c r="CQ11" s="315"/>
      <c r="CR11" s="315"/>
      <c r="CS11" s="315"/>
      <c r="CT11" s="315"/>
      <c r="CU11" s="315">
        <f>BQ11/'Primer Ingreso'!V26</f>
        <v>0</v>
      </c>
      <c r="CV11" s="315">
        <f>BR11/'Primer Ingreso'!W26</f>
        <v>1.2658227848101266E-2</v>
      </c>
      <c r="CW11" s="600">
        <f>BS11/'Primer Ingreso'!X26</f>
        <v>3.0769230769230771E-2</v>
      </c>
      <c r="CX11" s="315"/>
      <c r="CY11" s="315"/>
      <c r="CZ11" s="315"/>
      <c r="DA11" s="315"/>
      <c r="DB11" s="315"/>
      <c r="DC11" s="315"/>
      <c r="DD11" s="315"/>
      <c r="DE11" s="315">
        <f>CA11/'Primer Ingreso'!V26</f>
        <v>0</v>
      </c>
      <c r="DF11" s="315">
        <f>CB11/'Primer Ingreso'!W26</f>
        <v>0</v>
      </c>
      <c r="DG11" s="600">
        <f>CC11/'Primer Ingreso'!X26</f>
        <v>0</v>
      </c>
      <c r="DH11" s="315"/>
      <c r="DI11" s="315"/>
      <c r="DJ11" s="315"/>
      <c r="DK11" s="315"/>
      <c r="DL11" s="315"/>
      <c r="DM11" s="315"/>
      <c r="DN11" s="315"/>
      <c r="DO11" s="315">
        <f>CK11/'Primer Ingreso'!V26</f>
        <v>0</v>
      </c>
      <c r="DP11" s="315">
        <f>CL11/'Primer Ingreso'!W26</f>
        <v>1.2658227848101266E-2</v>
      </c>
      <c r="DQ11" s="600">
        <f>CM11/'Primer Ingreso'!X26</f>
        <v>3.0769230769230771E-2</v>
      </c>
    </row>
    <row r="12" spans="1:121" s="862" customFormat="1" ht="15" customHeight="1">
      <c r="A12" s="1710" t="s">
        <v>699</v>
      </c>
      <c r="B12" s="302">
        <v>1</v>
      </c>
      <c r="C12" s="302">
        <v>1</v>
      </c>
      <c r="D12" s="302">
        <v>3</v>
      </c>
      <c r="E12" s="302">
        <v>3</v>
      </c>
      <c r="F12" s="302">
        <v>0</v>
      </c>
      <c r="G12" s="302">
        <v>8</v>
      </c>
      <c r="H12" s="302">
        <v>12</v>
      </c>
      <c r="I12" s="302">
        <v>7</v>
      </c>
      <c r="J12" s="302">
        <v>5</v>
      </c>
      <c r="K12" s="554">
        <v>3</v>
      </c>
      <c r="L12" s="302">
        <v>0</v>
      </c>
      <c r="M12" s="302">
        <v>0</v>
      </c>
      <c r="N12" s="302">
        <v>1</v>
      </c>
      <c r="O12" s="302">
        <v>2</v>
      </c>
      <c r="P12" s="302">
        <v>1</v>
      </c>
      <c r="Q12" s="302">
        <v>0</v>
      </c>
      <c r="R12" s="302">
        <v>0</v>
      </c>
      <c r="S12" s="302">
        <v>4</v>
      </c>
      <c r="T12" s="302">
        <v>3</v>
      </c>
      <c r="U12" s="554">
        <v>1</v>
      </c>
      <c r="V12" s="302">
        <f t="shared" ref="V12:AA12" si="13">L12+B12</f>
        <v>1</v>
      </c>
      <c r="W12" s="302">
        <f t="shared" si="13"/>
        <v>1</v>
      </c>
      <c r="X12" s="302">
        <f t="shared" si="13"/>
        <v>4</v>
      </c>
      <c r="Y12" s="302">
        <f t="shared" si="13"/>
        <v>5</v>
      </c>
      <c r="Z12" s="302">
        <f t="shared" si="13"/>
        <v>1</v>
      </c>
      <c r="AA12" s="302">
        <f t="shared" si="13"/>
        <v>8</v>
      </c>
      <c r="AB12" s="302">
        <f t="shared" si="1"/>
        <v>12</v>
      </c>
      <c r="AC12" s="302">
        <f t="shared" si="2"/>
        <v>11</v>
      </c>
      <c r="AD12" s="302">
        <f t="shared" si="3"/>
        <v>8</v>
      </c>
      <c r="AE12" s="554">
        <f t="shared" si="3"/>
        <v>4</v>
      </c>
      <c r="AF12" s="315">
        <f>B12/'Alumnado Activo'!B9</f>
        <v>1.8181818181818181E-2</v>
      </c>
      <c r="AG12" s="315">
        <f>C12/'Alumnado Activo'!C9</f>
        <v>1.3513513513513514E-2</v>
      </c>
      <c r="AH12" s="315">
        <f>D12/'Alumnado Activo'!D9</f>
        <v>2.6548672566371681E-2</v>
      </c>
      <c r="AI12" s="315">
        <f>E12/'Alumnado Activo'!E9</f>
        <v>2.0134228187919462E-2</v>
      </c>
      <c r="AJ12" s="315">
        <f>F12/'Alumnado Activo'!F9</f>
        <v>0</v>
      </c>
      <c r="AK12" s="315">
        <f>G12/'Alumnado Activo'!G9</f>
        <v>3.2653061224489799E-2</v>
      </c>
      <c r="AL12" s="315">
        <f>H12/'Alumnado Activo'!H9</f>
        <v>4.5112781954887216E-2</v>
      </c>
      <c r="AM12" s="315">
        <f>I12/'Alumnado Activo'!I9</f>
        <v>2.9166666666666667E-2</v>
      </c>
      <c r="AN12" s="315">
        <f>J12/'Alumnado Activo'!J9</f>
        <v>2.1186440677966101E-2</v>
      </c>
      <c r="AO12" s="600">
        <f>K12/'Alumnado Activo'!K9</f>
        <v>1.1904761904761904E-2</v>
      </c>
      <c r="AP12" s="315">
        <f>L12/'Alumnado Activo'!B9</f>
        <v>0</v>
      </c>
      <c r="AQ12" s="315">
        <f>M12/'Alumnado Activo'!C9</f>
        <v>0</v>
      </c>
      <c r="AR12" s="315">
        <f>N12/'Alumnado Activo'!D9</f>
        <v>8.8495575221238937E-3</v>
      </c>
      <c r="AS12" s="315">
        <f>O12/'Alumnado Activo'!E9</f>
        <v>1.3422818791946308E-2</v>
      </c>
      <c r="AT12" s="315">
        <f>P12/'Alumnado Activo'!F9</f>
        <v>4.9261083743842365E-3</v>
      </c>
      <c r="AU12" s="315">
        <f>Q12/'Alumnado Activo'!G9</f>
        <v>0</v>
      </c>
      <c r="AV12" s="315">
        <f>R12/'Alumnado Activo'!H9</f>
        <v>0</v>
      </c>
      <c r="AW12" s="315">
        <f>S12/'Alumnado Activo'!I9</f>
        <v>1.6666666666666666E-2</v>
      </c>
      <c r="AX12" s="315">
        <f>T12/'Alumnado Activo'!J9</f>
        <v>1.2711864406779662E-2</v>
      </c>
      <c r="AY12" s="600">
        <f>U12/'Alumnado Activo'!K9</f>
        <v>3.968253968253968E-3</v>
      </c>
      <c r="AZ12" s="315">
        <f>V12/'Alumnado Activo'!B9</f>
        <v>1.8181818181818181E-2</v>
      </c>
      <c r="BA12" s="315">
        <f>W12/'Alumnado Activo'!C9</f>
        <v>1.3513513513513514E-2</v>
      </c>
      <c r="BB12" s="315">
        <f>X12/'Alumnado Activo'!D9</f>
        <v>3.5398230088495575E-2</v>
      </c>
      <c r="BC12" s="315">
        <f>Y12/'Alumnado Activo'!E9</f>
        <v>3.3557046979865772E-2</v>
      </c>
      <c r="BD12" s="315">
        <f>Z12/'Alumnado Activo'!F9</f>
        <v>4.9261083743842365E-3</v>
      </c>
      <c r="BE12" s="315">
        <f>AA12/'Alumnado Activo'!G9</f>
        <v>3.2653061224489799E-2</v>
      </c>
      <c r="BF12" s="315">
        <f>AB12/'Alumnado Activo'!H9</f>
        <v>4.5112781954887216E-2</v>
      </c>
      <c r="BG12" s="315">
        <f>AC12/'Alumnado Activo'!I8</f>
        <v>0.39285714285714285</v>
      </c>
      <c r="BH12" s="315">
        <f>AD12/'Alumnado Activo'!J9</f>
        <v>3.3898305084745763E-2</v>
      </c>
      <c r="BI12" s="600">
        <f>AE12/'Alumnado Activo'!K9</f>
        <v>1.5873015873015872E-2</v>
      </c>
      <c r="BJ12" s="302">
        <f>B12</f>
        <v>1</v>
      </c>
      <c r="BK12" s="302">
        <f>C12+BJ12</f>
        <v>2</v>
      </c>
      <c r="BL12" s="302">
        <f>D12+BK12</f>
        <v>5</v>
      </c>
      <c r="BM12" s="302">
        <f>E12+BL12</f>
        <v>8</v>
      </c>
      <c r="BN12" s="302">
        <f>F12+BM12</f>
        <v>8</v>
      </c>
      <c r="BO12" s="302">
        <f>G12+BN12</f>
        <v>16</v>
      </c>
      <c r="BP12" s="302">
        <f t="shared" si="4"/>
        <v>28</v>
      </c>
      <c r="BQ12" s="302">
        <f t="shared" si="5"/>
        <v>35</v>
      </c>
      <c r="BR12" s="302">
        <f t="shared" si="6"/>
        <v>40</v>
      </c>
      <c r="BS12" s="554">
        <f t="shared" si="6"/>
        <v>43</v>
      </c>
      <c r="BT12" s="302">
        <f>L12</f>
        <v>0</v>
      </c>
      <c r="BU12" s="302">
        <f>M12+BT12</f>
        <v>0</v>
      </c>
      <c r="BV12" s="302">
        <f>N12+BU12</f>
        <v>1</v>
      </c>
      <c r="BW12" s="302">
        <f>O12+BV12</f>
        <v>3</v>
      </c>
      <c r="BX12" s="302">
        <f>P12+BW12</f>
        <v>4</v>
      </c>
      <c r="BY12" s="302">
        <f>Q12+BX12</f>
        <v>4</v>
      </c>
      <c r="BZ12" s="302">
        <f t="shared" si="7"/>
        <v>4</v>
      </c>
      <c r="CA12" s="302">
        <f t="shared" si="8"/>
        <v>8</v>
      </c>
      <c r="CB12" s="302">
        <f t="shared" si="9"/>
        <v>11</v>
      </c>
      <c r="CC12" s="554">
        <f t="shared" si="9"/>
        <v>12</v>
      </c>
      <c r="CD12" s="302">
        <f>V12</f>
        <v>1</v>
      </c>
      <c r="CE12" s="302">
        <f>W12+CD12</f>
        <v>2</v>
      </c>
      <c r="CF12" s="302">
        <f>X12+CE12</f>
        <v>6</v>
      </c>
      <c r="CG12" s="302">
        <f>Y12+CF12</f>
        <v>11</v>
      </c>
      <c r="CH12" s="302">
        <f>Z12+CG12</f>
        <v>12</v>
      </c>
      <c r="CI12" s="302">
        <f>AA12+CH12</f>
        <v>20</v>
      </c>
      <c r="CJ12" s="302">
        <f t="shared" si="10"/>
        <v>32</v>
      </c>
      <c r="CK12" s="302">
        <f t="shared" si="11"/>
        <v>43</v>
      </c>
      <c r="CL12" s="302">
        <f t="shared" si="12"/>
        <v>51</v>
      </c>
      <c r="CM12" s="554">
        <f t="shared" si="12"/>
        <v>55</v>
      </c>
      <c r="CN12" s="315">
        <f>BJ12/'Primer Ingreso'!O27</f>
        <v>1.7857142857142856E-2</v>
      </c>
      <c r="CO12" s="315">
        <f>BK12/'Primer Ingreso'!P27</f>
        <v>2.4390243902439025E-2</v>
      </c>
      <c r="CP12" s="315">
        <f>BL12/'Primer Ingreso'!Q27</f>
        <v>3.6496350364963501E-2</v>
      </c>
      <c r="CQ12" s="315">
        <f>BM12/'Primer Ingreso'!R27</f>
        <v>4.3478260869565216E-2</v>
      </c>
      <c r="CR12" s="315">
        <f>BN12/'Primer Ingreso'!S27</f>
        <v>3.0534351145038167E-2</v>
      </c>
      <c r="CS12" s="315">
        <f>BO12/'Primer Ingreso'!T27</f>
        <v>4.6647230320699708E-2</v>
      </c>
      <c r="CT12" s="315">
        <f>BP12/'Primer Ingreso'!U27</f>
        <v>6.8796068796068796E-2</v>
      </c>
      <c r="CU12" s="315">
        <f>BQ12/'Primer Ingreso'!V27</f>
        <v>7.9365079365079361E-2</v>
      </c>
      <c r="CV12" s="315">
        <f>BR12/'Primer Ingreso'!W27</f>
        <v>8.3507306889352817E-2</v>
      </c>
      <c r="CW12" s="600">
        <f>BS12/'Primer Ingreso'!X27</f>
        <v>8.3172147001934232E-2</v>
      </c>
      <c r="CX12" s="315">
        <f>BT12/'Primer Ingreso'!O27</f>
        <v>0</v>
      </c>
      <c r="CY12" s="315">
        <f>BU12/'Primer Ingreso'!P27</f>
        <v>0</v>
      </c>
      <c r="CZ12" s="315">
        <f>BV12/'Primer Ingreso'!Q27</f>
        <v>7.2992700729927005E-3</v>
      </c>
      <c r="DA12" s="315">
        <f>BW12/'Primer Ingreso'!R27</f>
        <v>1.6304347826086956E-2</v>
      </c>
      <c r="DB12" s="315">
        <f>BX12/'Primer Ingreso'!S27</f>
        <v>1.5267175572519083E-2</v>
      </c>
      <c r="DC12" s="315">
        <f>BY12/'Primer Ingreso'!T27</f>
        <v>1.1661807580174927E-2</v>
      </c>
      <c r="DD12" s="315">
        <f>BZ12/'Primer Ingreso'!U27</f>
        <v>9.8280098280098278E-3</v>
      </c>
      <c r="DE12" s="315">
        <f>CA12/'Primer Ingreso'!V27</f>
        <v>1.8140589569160998E-2</v>
      </c>
      <c r="DF12" s="315">
        <f>CB12/'Primer Ingreso'!W27</f>
        <v>2.2964509394572025E-2</v>
      </c>
      <c r="DG12" s="600">
        <f>CC12/'Primer Ingreso'!X27</f>
        <v>2.321083172147002E-2</v>
      </c>
      <c r="DH12" s="315">
        <f>CD12/'Primer Ingreso'!O27</f>
        <v>1.7857142857142856E-2</v>
      </c>
      <c r="DI12" s="315">
        <f>CE12/'Primer Ingreso'!P27</f>
        <v>2.4390243902439025E-2</v>
      </c>
      <c r="DJ12" s="315">
        <f>CF12/'Primer Ingreso'!Q27</f>
        <v>4.3795620437956206E-2</v>
      </c>
      <c r="DK12" s="315">
        <f>CG12/'Primer Ingreso'!R27</f>
        <v>5.9782608695652176E-2</v>
      </c>
      <c r="DL12" s="315">
        <f>CH12/'Primer Ingreso'!S27</f>
        <v>4.5801526717557252E-2</v>
      </c>
      <c r="DM12" s="315">
        <f>CI12/'Primer Ingreso'!T27</f>
        <v>5.8309037900874633E-2</v>
      </c>
      <c r="DN12" s="315">
        <f>CJ12/'Primer Ingreso'!U27</f>
        <v>7.8624078624078622E-2</v>
      </c>
      <c r="DO12" s="315">
        <f>CK12/'Primer Ingreso'!V27</f>
        <v>9.7505668934240369E-2</v>
      </c>
      <c r="DP12" s="315">
        <f>CL12/'Primer Ingreso'!W27</f>
        <v>0.10647181628392484</v>
      </c>
      <c r="DQ12" s="600">
        <f>CM12/'Primer Ingreso'!X27</f>
        <v>0.10638297872340426</v>
      </c>
    </row>
    <row r="13" spans="1:121" s="862" customFormat="1" ht="15" customHeight="1">
      <c r="A13" s="1710" t="s">
        <v>1544</v>
      </c>
      <c r="B13" s="302"/>
      <c r="C13" s="302"/>
      <c r="D13" s="302"/>
      <c r="E13" s="302"/>
      <c r="F13" s="302"/>
      <c r="G13" s="302"/>
      <c r="H13" s="302">
        <v>0</v>
      </c>
      <c r="I13" s="302">
        <v>1</v>
      </c>
      <c r="J13" s="302">
        <v>3</v>
      </c>
      <c r="K13" s="554">
        <v>1</v>
      </c>
      <c r="L13" s="302"/>
      <c r="M13" s="302"/>
      <c r="N13" s="302"/>
      <c r="O13" s="302"/>
      <c r="P13" s="302"/>
      <c r="Q13" s="302"/>
      <c r="R13" s="302">
        <v>0</v>
      </c>
      <c r="S13" s="302">
        <v>1</v>
      </c>
      <c r="T13" s="302">
        <v>1</v>
      </c>
      <c r="U13" s="554">
        <v>0</v>
      </c>
      <c r="V13" s="302"/>
      <c r="W13" s="302"/>
      <c r="X13" s="302"/>
      <c r="Y13" s="302"/>
      <c r="Z13" s="302"/>
      <c r="AA13" s="302"/>
      <c r="AB13" s="302">
        <f t="shared" si="1"/>
        <v>0</v>
      </c>
      <c r="AC13" s="302">
        <f t="shared" si="2"/>
        <v>2</v>
      </c>
      <c r="AD13" s="302">
        <f t="shared" si="3"/>
        <v>4</v>
      </c>
      <c r="AE13" s="554">
        <f t="shared" si="3"/>
        <v>1</v>
      </c>
      <c r="AF13" s="315"/>
      <c r="AG13" s="315"/>
      <c r="AH13" s="315"/>
      <c r="AI13" s="315"/>
      <c r="AJ13" s="315"/>
      <c r="AK13" s="315"/>
      <c r="AL13" s="315">
        <f>H13/'Alumnado Activo'!H10</f>
        <v>0</v>
      </c>
      <c r="AM13" s="315">
        <f>I13/'Alumnado Activo'!I10</f>
        <v>1.4705882352941176E-2</v>
      </c>
      <c r="AN13" s="315">
        <f>J13/'Alumnado Activo'!J10</f>
        <v>3.1578947368421054E-2</v>
      </c>
      <c r="AO13" s="600">
        <f>K13/'Alumnado Activo'!K10</f>
        <v>7.6923076923076927E-3</v>
      </c>
      <c r="AP13" s="315"/>
      <c r="AQ13" s="315"/>
      <c r="AR13" s="315"/>
      <c r="AS13" s="315"/>
      <c r="AT13" s="315"/>
      <c r="AU13" s="315"/>
      <c r="AV13" s="315">
        <f>R13/'Alumnado Activo'!H10</f>
        <v>0</v>
      </c>
      <c r="AW13" s="315">
        <f>S13/'Alumnado Activo'!I10</f>
        <v>1.4705882352941176E-2</v>
      </c>
      <c r="AX13" s="315">
        <f>T13/'Alumnado Activo'!J10</f>
        <v>1.0526315789473684E-2</v>
      </c>
      <c r="AY13" s="600">
        <f>U13/'Alumnado Activo'!K10</f>
        <v>0</v>
      </c>
      <c r="AZ13" s="315"/>
      <c r="BA13" s="315"/>
      <c r="BB13" s="315"/>
      <c r="BC13" s="315"/>
      <c r="BD13" s="315"/>
      <c r="BE13" s="315"/>
      <c r="BF13" s="315">
        <f>AB13/'Alumnado Activo'!H10</f>
        <v>0</v>
      </c>
      <c r="BG13" s="315">
        <f>AC13/'Alumnado Activo'!I9</f>
        <v>8.3333333333333332E-3</v>
      </c>
      <c r="BH13" s="315">
        <f>AD13/'Alumnado Activo'!J10</f>
        <v>4.2105263157894736E-2</v>
      </c>
      <c r="BI13" s="600">
        <f>AE13/'Alumnado Activo'!K10</f>
        <v>7.6923076923076927E-3</v>
      </c>
      <c r="BJ13" s="302"/>
      <c r="BK13" s="302"/>
      <c r="BL13" s="302"/>
      <c r="BM13" s="302"/>
      <c r="BN13" s="302"/>
      <c r="BO13" s="302"/>
      <c r="BP13" s="302">
        <f t="shared" si="4"/>
        <v>0</v>
      </c>
      <c r="BQ13" s="302">
        <f t="shared" si="5"/>
        <v>1</v>
      </c>
      <c r="BR13" s="302">
        <f t="shared" si="6"/>
        <v>4</v>
      </c>
      <c r="BS13" s="554">
        <f t="shared" si="6"/>
        <v>5</v>
      </c>
      <c r="BT13" s="302"/>
      <c r="BU13" s="302"/>
      <c r="BV13" s="302"/>
      <c r="BW13" s="302"/>
      <c r="BX13" s="302"/>
      <c r="BY13" s="302"/>
      <c r="BZ13" s="302">
        <f t="shared" si="7"/>
        <v>0</v>
      </c>
      <c r="CA13" s="302">
        <f t="shared" si="8"/>
        <v>1</v>
      </c>
      <c r="CB13" s="302">
        <f t="shared" si="9"/>
        <v>2</v>
      </c>
      <c r="CC13" s="554">
        <f t="shared" si="9"/>
        <v>2</v>
      </c>
      <c r="CD13" s="302"/>
      <c r="CE13" s="302"/>
      <c r="CF13" s="302"/>
      <c r="CG13" s="302"/>
      <c r="CH13" s="302"/>
      <c r="CI13" s="302"/>
      <c r="CJ13" s="302">
        <f t="shared" si="10"/>
        <v>0</v>
      </c>
      <c r="CK13" s="302">
        <f t="shared" si="11"/>
        <v>2</v>
      </c>
      <c r="CL13" s="302">
        <f t="shared" si="12"/>
        <v>6</v>
      </c>
      <c r="CM13" s="554">
        <f t="shared" si="12"/>
        <v>7</v>
      </c>
      <c r="CN13" s="315"/>
      <c r="CO13" s="315"/>
      <c r="CP13" s="315"/>
      <c r="CQ13" s="315"/>
      <c r="CR13" s="315"/>
      <c r="CS13" s="315"/>
      <c r="CT13" s="315">
        <f>BP13/'Primer Ingreso'!U28</f>
        <v>0</v>
      </c>
      <c r="CU13" s="315">
        <f>BQ13/'Primer Ingreso'!V28</f>
        <v>1.4084507042253521E-2</v>
      </c>
      <c r="CV13" s="315">
        <f>BR13/'Primer Ingreso'!W28</f>
        <v>3.669724770642202E-2</v>
      </c>
      <c r="CW13" s="600">
        <f>BS13/'Primer Ingreso'!X28</f>
        <v>3.3557046979865772E-2</v>
      </c>
      <c r="CX13" s="315"/>
      <c r="CY13" s="315"/>
      <c r="CZ13" s="315"/>
      <c r="DA13" s="315"/>
      <c r="DB13" s="315"/>
      <c r="DC13" s="315"/>
      <c r="DD13" s="315">
        <f>BZ13/'Primer Ingreso'!U28</f>
        <v>0</v>
      </c>
      <c r="DE13" s="315">
        <f>CA13/'Primer Ingreso'!V28</f>
        <v>1.4084507042253521E-2</v>
      </c>
      <c r="DF13" s="315">
        <f>CB13/'Primer Ingreso'!W28</f>
        <v>1.834862385321101E-2</v>
      </c>
      <c r="DG13" s="600">
        <f>CC13/'Primer Ingreso'!X28</f>
        <v>1.3422818791946308E-2</v>
      </c>
      <c r="DH13" s="315"/>
      <c r="DI13" s="315"/>
      <c r="DJ13" s="315"/>
      <c r="DK13" s="315"/>
      <c r="DL13" s="315"/>
      <c r="DM13" s="315"/>
      <c r="DN13" s="315">
        <f>CJ13/'Primer Ingreso'!U28</f>
        <v>0</v>
      </c>
      <c r="DO13" s="315">
        <f>CK13/'Primer Ingreso'!V28</f>
        <v>2.8169014084507043E-2</v>
      </c>
      <c r="DP13" s="315">
        <f>CL13/'Primer Ingreso'!W28</f>
        <v>5.5045871559633031E-2</v>
      </c>
      <c r="DQ13" s="600">
        <f>CM13/'Primer Ingreso'!X28</f>
        <v>4.6979865771812082E-2</v>
      </c>
    </row>
    <row r="14" spans="1:121" s="862" customFormat="1" ht="15" customHeight="1">
      <c r="A14" s="1710" t="s">
        <v>2024</v>
      </c>
      <c r="B14" s="302"/>
      <c r="C14" s="302"/>
      <c r="D14" s="302"/>
      <c r="E14" s="302"/>
      <c r="F14" s="302"/>
      <c r="G14" s="302"/>
      <c r="H14" s="302"/>
      <c r="I14" s="302"/>
      <c r="J14" s="302">
        <v>2</v>
      </c>
      <c r="K14" s="554">
        <v>1</v>
      </c>
      <c r="L14" s="302"/>
      <c r="M14" s="302"/>
      <c r="N14" s="302"/>
      <c r="O14" s="302"/>
      <c r="P14" s="302"/>
      <c r="Q14" s="302"/>
      <c r="R14" s="302"/>
      <c r="S14" s="302"/>
      <c r="T14" s="302">
        <v>0</v>
      </c>
      <c r="U14" s="554">
        <v>0</v>
      </c>
      <c r="V14" s="302"/>
      <c r="W14" s="302"/>
      <c r="X14" s="302"/>
      <c r="Y14" s="302"/>
      <c r="Z14" s="302"/>
      <c r="AA14" s="302"/>
      <c r="AB14" s="302"/>
      <c r="AC14" s="302"/>
      <c r="AD14" s="302">
        <f t="shared" si="3"/>
        <v>2</v>
      </c>
      <c r="AE14" s="554">
        <f t="shared" si="3"/>
        <v>1</v>
      </c>
      <c r="AF14" s="315"/>
      <c r="AG14" s="315"/>
      <c r="AH14" s="315"/>
      <c r="AI14" s="315"/>
      <c r="AJ14" s="315"/>
      <c r="AK14" s="315"/>
      <c r="AL14" s="315"/>
      <c r="AM14" s="315">
        <f>I14/'Alumnado Activo'!I11</f>
        <v>0</v>
      </c>
      <c r="AN14" s="315">
        <f>J14/'Alumnado Activo'!J11</f>
        <v>2.9411764705882353E-2</v>
      </c>
      <c r="AO14" s="600">
        <f>K14/'Alumnado Activo'!K11</f>
        <v>1.0101010101010102E-2</v>
      </c>
      <c r="AP14" s="315"/>
      <c r="AQ14" s="315"/>
      <c r="AR14" s="315"/>
      <c r="AS14" s="315"/>
      <c r="AT14" s="315"/>
      <c r="AU14" s="315"/>
      <c r="AV14" s="315"/>
      <c r="AW14" s="315">
        <f>S14/'Alumnado Activo'!I11</f>
        <v>0</v>
      </c>
      <c r="AX14" s="315">
        <f>T14/'Alumnado Activo'!J11</f>
        <v>0</v>
      </c>
      <c r="AY14" s="600">
        <f>U14/'Alumnado Activo'!K11</f>
        <v>0</v>
      </c>
      <c r="AZ14" s="315"/>
      <c r="BA14" s="315"/>
      <c r="BB14" s="315"/>
      <c r="BC14" s="315"/>
      <c r="BD14" s="315"/>
      <c r="BE14" s="315"/>
      <c r="BF14" s="315"/>
      <c r="BG14" s="315"/>
      <c r="BH14" s="315">
        <f>AD14/'Alumnado Activo'!J11</f>
        <v>2.9411764705882353E-2</v>
      </c>
      <c r="BI14" s="600">
        <f>AE14/'Alumnado Activo'!K11</f>
        <v>1.0101010101010102E-2</v>
      </c>
      <c r="BJ14" s="302"/>
      <c r="BK14" s="302"/>
      <c r="BL14" s="302"/>
      <c r="BM14" s="302"/>
      <c r="BN14" s="302"/>
      <c r="BO14" s="302"/>
      <c r="BP14" s="302"/>
      <c r="BQ14" s="302">
        <f t="shared" si="5"/>
        <v>0</v>
      </c>
      <c r="BR14" s="302">
        <f t="shared" si="6"/>
        <v>2</v>
      </c>
      <c r="BS14" s="554">
        <f t="shared" si="6"/>
        <v>3</v>
      </c>
      <c r="BT14" s="302"/>
      <c r="BU14" s="302"/>
      <c r="BV14" s="302"/>
      <c r="BW14" s="302"/>
      <c r="BX14" s="302"/>
      <c r="BY14" s="302"/>
      <c r="BZ14" s="302"/>
      <c r="CA14" s="302">
        <f t="shared" si="8"/>
        <v>0</v>
      </c>
      <c r="CB14" s="302">
        <f t="shared" si="9"/>
        <v>0</v>
      </c>
      <c r="CC14" s="554">
        <f t="shared" si="9"/>
        <v>0</v>
      </c>
      <c r="CD14" s="302"/>
      <c r="CE14" s="302"/>
      <c r="CF14" s="302"/>
      <c r="CG14" s="302"/>
      <c r="CH14" s="302"/>
      <c r="CI14" s="302"/>
      <c r="CJ14" s="302"/>
      <c r="CK14" s="302">
        <f t="shared" si="11"/>
        <v>0</v>
      </c>
      <c r="CL14" s="302">
        <f t="shared" si="12"/>
        <v>2</v>
      </c>
      <c r="CM14" s="554">
        <f t="shared" si="12"/>
        <v>3</v>
      </c>
      <c r="CN14" s="315"/>
      <c r="CO14" s="315"/>
      <c r="CP14" s="315"/>
      <c r="CQ14" s="315"/>
      <c r="CR14" s="315"/>
      <c r="CS14" s="315"/>
      <c r="CT14" s="315"/>
      <c r="CU14" s="315">
        <f>BQ14/'Primer Ingreso'!V29</f>
        <v>0</v>
      </c>
      <c r="CV14" s="315">
        <f>BR14/'Primer Ingreso'!W29</f>
        <v>2.9850746268656716E-2</v>
      </c>
      <c r="CW14" s="600">
        <f>BS14/'Primer Ingreso'!X29</f>
        <v>2.8037383177570093E-2</v>
      </c>
      <c r="CX14" s="315"/>
      <c r="CY14" s="315"/>
      <c r="CZ14" s="315"/>
      <c r="DA14" s="315"/>
      <c r="DB14" s="315"/>
      <c r="DC14" s="315"/>
      <c r="DD14" s="315"/>
      <c r="DE14" s="315">
        <f>CA14/'Primer Ingreso'!V29</f>
        <v>0</v>
      </c>
      <c r="DF14" s="315">
        <f>CB14/'Primer Ingreso'!W29</f>
        <v>0</v>
      </c>
      <c r="DG14" s="600">
        <f>CC14/'Primer Ingreso'!X29</f>
        <v>0</v>
      </c>
      <c r="DH14" s="315"/>
      <c r="DI14" s="315"/>
      <c r="DJ14" s="315"/>
      <c r="DK14" s="315"/>
      <c r="DL14" s="315"/>
      <c r="DM14" s="315"/>
      <c r="DN14" s="315"/>
      <c r="DO14" s="315">
        <f>CK14/'Primer Ingreso'!V29</f>
        <v>0</v>
      </c>
      <c r="DP14" s="315">
        <f>CL14/'Primer Ingreso'!W29</f>
        <v>2.9850746268656716E-2</v>
      </c>
      <c r="DQ14" s="600">
        <f>CM14/'Primer Ingreso'!X29</f>
        <v>2.8037383177570093E-2</v>
      </c>
    </row>
    <row r="15" spans="1:121" s="862" customFormat="1" ht="14.4">
      <c r="A15" s="1710" t="s">
        <v>698</v>
      </c>
      <c r="B15" s="307">
        <v>0</v>
      </c>
      <c r="C15" s="307">
        <v>0</v>
      </c>
      <c r="D15" s="302">
        <v>0</v>
      </c>
      <c r="E15" s="302">
        <v>0</v>
      </c>
      <c r="F15" s="302">
        <v>3</v>
      </c>
      <c r="G15" s="302">
        <v>1</v>
      </c>
      <c r="H15" s="302">
        <v>3</v>
      </c>
      <c r="I15" s="302">
        <v>1</v>
      </c>
      <c r="J15" s="302">
        <v>2</v>
      </c>
      <c r="K15" s="554">
        <v>0</v>
      </c>
      <c r="L15" s="307"/>
      <c r="M15" s="307"/>
      <c r="N15" s="302"/>
      <c r="O15" s="302"/>
      <c r="P15" s="302"/>
      <c r="Q15" s="302"/>
      <c r="R15" s="302">
        <v>0</v>
      </c>
      <c r="S15" s="302"/>
      <c r="T15" s="302">
        <v>0</v>
      </c>
      <c r="U15" s="554">
        <v>0</v>
      </c>
      <c r="V15" s="307">
        <f t="shared" ref="V15:AA16" si="14">L15+B15</f>
        <v>0</v>
      </c>
      <c r="W15" s="307">
        <f t="shared" si="14"/>
        <v>0</v>
      </c>
      <c r="X15" s="302">
        <f t="shared" si="14"/>
        <v>0</v>
      </c>
      <c r="Y15" s="302">
        <f t="shared" si="14"/>
        <v>0</v>
      </c>
      <c r="Z15" s="302">
        <f t="shared" si="14"/>
        <v>3</v>
      </c>
      <c r="AA15" s="302">
        <f t="shared" si="14"/>
        <v>1</v>
      </c>
      <c r="AB15" s="302">
        <f t="shared" si="1"/>
        <v>3</v>
      </c>
      <c r="AC15" s="302">
        <f t="shared" si="2"/>
        <v>1</v>
      </c>
      <c r="AD15" s="302">
        <f t="shared" si="3"/>
        <v>2</v>
      </c>
      <c r="AE15" s="554">
        <f t="shared" si="3"/>
        <v>0</v>
      </c>
      <c r="AF15" s="315"/>
      <c r="AG15" s="315"/>
      <c r="AH15" s="315">
        <f>D15/'Alumnado Activo'!D12</f>
        <v>0</v>
      </c>
      <c r="AI15" s="315">
        <f>E15/'Alumnado Activo'!E12</f>
        <v>0</v>
      </c>
      <c r="AJ15" s="315">
        <f>F15/'Alumnado Activo'!F12</f>
        <v>6.25E-2</v>
      </c>
      <c r="AK15" s="315">
        <f>G15/'Alumnado Activo'!G12</f>
        <v>1.4084507042253521E-2</v>
      </c>
      <c r="AL15" s="315">
        <f>H15/'Alumnado Activo'!H12</f>
        <v>3.4482758620689655E-2</v>
      </c>
      <c r="AM15" s="315">
        <f>I15/'Alumnado Activo'!I12</f>
        <v>9.9009900990099011E-3</v>
      </c>
      <c r="AN15" s="315">
        <f>J15/'Alumnado Activo'!J12</f>
        <v>1.7699115044247787E-2</v>
      </c>
      <c r="AO15" s="600">
        <f>K15/'Alumnado Activo'!K12</f>
        <v>0</v>
      </c>
      <c r="AP15" s="315"/>
      <c r="AQ15" s="315"/>
      <c r="AR15" s="315">
        <f>N15/'Alumnado Activo'!D12</f>
        <v>0</v>
      </c>
      <c r="AS15" s="315">
        <f>O15/'Alumnado Activo'!E12</f>
        <v>0</v>
      </c>
      <c r="AT15" s="315">
        <f>P15/'Alumnado Activo'!F12</f>
        <v>0</v>
      </c>
      <c r="AU15" s="315">
        <f>Q15/'Alumnado Activo'!G12</f>
        <v>0</v>
      </c>
      <c r="AV15" s="315">
        <f>R15/'Alumnado Activo'!H12</f>
        <v>0</v>
      </c>
      <c r="AW15" s="315">
        <f>S15/'Alumnado Activo'!I12</f>
        <v>0</v>
      </c>
      <c r="AX15" s="315">
        <f>T15/'Alumnado Activo'!J12</f>
        <v>0</v>
      </c>
      <c r="AY15" s="600">
        <f>U15/'Alumnado Activo'!K12</f>
        <v>0</v>
      </c>
      <c r="AZ15" s="315"/>
      <c r="BA15" s="315"/>
      <c r="BB15" s="315">
        <f>X15/'Alumnado Activo'!D12</f>
        <v>0</v>
      </c>
      <c r="BC15" s="315">
        <f>Y15/'Alumnado Activo'!E12</f>
        <v>0</v>
      </c>
      <c r="BD15" s="315">
        <f>Z15/'Alumnado Activo'!F12</f>
        <v>6.25E-2</v>
      </c>
      <c r="BE15" s="315">
        <f>AA15/'Alumnado Activo'!G12</f>
        <v>1.4084507042253521E-2</v>
      </c>
      <c r="BF15" s="315">
        <f>AB15/'Alumnado Activo'!H12</f>
        <v>3.4482758620689655E-2</v>
      </c>
      <c r="BG15" s="315">
        <f>AC15/'Alumnado Activo'!I10</f>
        <v>1.4705882352941176E-2</v>
      </c>
      <c r="BH15" s="315">
        <f>AD15/'Alumnado Activo'!J12</f>
        <v>1.7699115044247787E-2</v>
      </c>
      <c r="BI15" s="600">
        <f>AE15/'Alumnado Activo'!K12</f>
        <v>0</v>
      </c>
      <c r="BJ15" s="302">
        <f>B15</f>
        <v>0</v>
      </c>
      <c r="BK15" s="302">
        <f t="shared" ref="BK15:BO16" si="15">C15+BJ15</f>
        <v>0</v>
      </c>
      <c r="BL15" s="302">
        <f t="shared" si="15"/>
        <v>0</v>
      </c>
      <c r="BM15" s="302">
        <f t="shared" si="15"/>
        <v>0</v>
      </c>
      <c r="BN15" s="302">
        <f t="shared" si="15"/>
        <v>3</v>
      </c>
      <c r="BO15" s="302">
        <f t="shared" si="15"/>
        <v>4</v>
      </c>
      <c r="BP15" s="302">
        <f t="shared" si="4"/>
        <v>7</v>
      </c>
      <c r="BQ15" s="302">
        <f t="shared" si="5"/>
        <v>8</v>
      </c>
      <c r="BR15" s="302">
        <f t="shared" si="6"/>
        <v>10</v>
      </c>
      <c r="BS15" s="554">
        <f t="shared" si="6"/>
        <v>10</v>
      </c>
      <c r="BT15" s="302">
        <f>L15</f>
        <v>0</v>
      </c>
      <c r="BU15" s="302">
        <f t="shared" ref="BU15:BY16" si="16">M15+BT15</f>
        <v>0</v>
      </c>
      <c r="BV15" s="302">
        <f t="shared" si="16"/>
        <v>0</v>
      </c>
      <c r="BW15" s="302">
        <f t="shared" si="16"/>
        <v>0</v>
      </c>
      <c r="BX15" s="302">
        <f t="shared" si="16"/>
        <v>0</v>
      </c>
      <c r="BY15" s="302">
        <f t="shared" si="16"/>
        <v>0</v>
      </c>
      <c r="BZ15" s="302">
        <f t="shared" si="7"/>
        <v>0</v>
      </c>
      <c r="CA15" s="302">
        <f t="shared" si="8"/>
        <v>0</v>
      </c>
      <c r="CB15" s="302">
        <f t="shared" si="9"/>
        <v>0</v>
      </c>
      <c r="CC15" s="554">
        <f t="shared" si="9"/>
        <v>0</v>
      </c>
      <c r="CD15" s="302">
        <f>V15</f>
        <v>0</v>
      </c>
      <c r="CE15" s="302">
        <f t="shared" ref="CE15:CI16" si="17">W15+CD15</f>
        <v>0</v>
      </c>
      <c r="CF15" s="302">
        <f t="shared" si="17"/>
        <v>0</v>
      </c>
      <c r="CG15" s="302">
        <f t="shared" si="17"/>
        <v>0</v>
      </c>
      <c r="CH15" s="302">
        <f t="shared" si="17"/>
        <v>3</v>
      </c>
      <c r="CI15" s="302">
        <f t="shared" si="17"/>
        <v>4</v>
      </c>
      <c r="CJ15" s="302">
        <f t="shared" si="10"/>
        <v>7</v>
      </c>
      <c r="CK15" s="302">
        <f t="shared" si="11"/>
        <v>8</v>
      </c>
      <c r="CL15" s="302">
        <f t="shared" si="12"/>
        <v>10</v>
      </c>
      <c r="CM15" s="554">
        <f t="shared" si="12"/>
        <v>10</v>
      </c>
      <c r="CN15" s="315"/>
      <c r="CO15" s="315"/>
      <c r="CP15" s="315">
        <f>BL15/'Primer Ingreso'!Q30</f>
        <v>0</v>
      </c>
      <c r="CQ15" s="315">
        <f>BM15/'Primer Ingreso'!R30</f>
        <v>0</v>
      </c>
      <c r="CR15" s="315">
        <f>BN15/'Primer Ingreso'!S30</f>
        <v>5.5555555555555552E-2</v>
      </c>
      <c r="CS15" s="315">
        <f>BO15/'Primer Ingreso'!T30</f>
        <v>4.9382716049382713E-2</v>
      </c>
      <c r="CT15" s="315">
        <f>BP15/'Primer Ingreso'!U30</f>
        <v>6.25E-2</v>
      </c>
      <c r="CU15" s="315">
        <f>BQ15/'Primer Ingreso'!V30</f>
        <v>5.6737588652482268E-2</v>
      </c>
      <c r="CV15" s="315">
        <f>BR15/'Primer Ingreso'!W30</f>
        <v>5.8479532163742687E-2</v>
      </c>
      <c r="CW15" s="600">
        <f>BS15/'Primer Ingreso'!X30</f>
        <v>4.9504950495049507E-2</v>
      </c>
      <c r="CX15" s="315"/>
      <c r="CY15" s="315"/>
      <c r="CZ15" s="315">
        <f>BV15/'Primer Ingreso'!Q30</f>
        <v>0</v>
      </c>
      <c r="DA15" s="315">
        <f>BW15/'Primer Ingreso'!R30</f>
        <v>0</v>
      </c>
      <c r="DB15" s="315">
        <f>BX15/'Primer Ingreso'!S30</f>
        <v>0</v>
      </c>
      <c r="DC15" s="315">
        <f>BY15/'Primer Ingreso'!T30</f>
        <v>0</v>
      </c>
      <c r="DD15" s="315">
        <f>BZ15/'Primer Ingreso'!U30</f>
        <v>0</v>
      </c>
      <c r="DE15" s="315">
        <f>CA15/'Primer Ingreso'!V30</f>
        <v>0</v>
      </c>
      <c r="DF15" s="315">
        <f>CB15/'Primer Ingreso'!W30</f>
        <v>0</v>
      </c>
      <c r="DG15" s="600">
        <f>CC15/'Primer Ingreso'!X30</f>
        <v>0</v>
      </c>
      <c r="DH15" s="315"/>
      <c r="DI15" s="315"/>
      <c r="DJ15" s="315">
        <f>CF15/'Primer Ingreso'!Q30</f>
        <v>0</v>
      </c>
      <c r="DK15" s="315">
        <f>CG15/'Primer Ingreso'!R30</f>
        <v>0</v>
      </c>
      <c r="DL15" s="315">
        <f>CH15/'Primer Ingreso'!S30</f>
        <v>5.5555555555555552E-2</v>
      </c>
      <c r="DM15" s="315">
        <f>CI15/'Primer Ingreso'!T30</f>
        <v>4.9382716049382713E-2</v>
      </c>
      <c r="DN15" s="315">
        <f>CJ15/'Primer Ingreso'!U30</f>
        <v>6.25E-2</v>
      </c>
      <c r="DO15" s="315">
        <f>CK15/'Primer Ingreso'!V30</f>
        <v>5.6737588652482268E-2</v>
      </c>
      <c r="DP15" s="315">
        <f>CL15/'Primer Ingreso'!W30</f>
        <v>5.8479532163742687E-2</v>
      </c>
      <c r="DQ15" s="600">
        <f>CM15/'Primer Ingreso'!X30</f>
        <v>4.9504950495049507E-2</v>
      </c>
    </row>
    <row r="16" spans="1:121" s="862" customFormat="1" ht="14.4">
      <c r="A16" s="1710" t="s">
        <v>227</v>
      </c>
      <c r="B16" s="302">
        <v>0</v>
      </c>
      <c r="C16" s="302">
        <v>0</v>
      </c>
      <c r="D16" s="302">
        <v>0</v>
      </c>
      <c r="E16" s="302">
        <v>3</v>
      </c>
      <c r="F16" s="302">
        <v>2</v>
      </c>
      <c r="G16" s="302">
        <v>3</v>
      </c>
      <c r="H16" s="302">
        <v>9</v>
      </c>
      <c r="I16" s="302">
        <v>6</v>
      </c>
      <c r="J16" s="302">
        <v>4</v>
      </c>
      <c r="K16" s="554">
        <v>0</v>
      </c>
      <c r="L16" s="302">
        <v>0</v>
      </c>
      <c r="M16" s="302">
        <v>0</v>
      </c>
      <c r="N16" s="302">
        <v>0</v>
      </c>
      <c r="O16" s="302">
        <v>1</v>
      </c>
      <c r="P16" s="302">
        <v>0</v>
      </c>
      <c r="Q16" s="302">
        <v>0</v>
      </c>
      <c r="R16" s="302">
        <v>0</v>
      </c>
      <c r="S16" s="302">
        <v>2</v>
      </c>
      <c r="T16" s="302">
        <v>0</v>
      </c>
      <c r="U16" s="554">
        <v>0</v>
      </c>
      <c r="V16" s="302">
        <f t="shared" si="14"/>
        <v>0</v>
      </c>
      <c r="W16" s="302">
        <f t="shared" si="14"/>
        <v>0</v>
      </c>
      <c r="X16" s="302">
        <f t="shared" si="14"/>
        <v>0</v>
      </c>
      <c r="Y16" s="302">
        <f t="shared" si="14"/>
        <v>4</v>
      </c>
      <c r="Z16" s="302">
        <f t="shared" si="14"/>
        <v>2</v>
      </c>
      <c r="AA16" s="302">
        <f t="shared" si="14"/>
        <v>3</v>
      </c>
      <c r="AB16" s="302">
        <f t="shared" si="1"/>
        <v>9</v>
      </c>
      <c r="AC16" s="302">
        <f t="shared" si="2"/>
        <v>8</v>
      </c>
      <c r="AD16" s="302">
        <f t="shared" si="3"/>
        <v>4</v>
      </c>
      <c r="AE16" s="554">
        <f t="shared" si="3"/>
        <v>0</v>
      </c>
      <c r="AF16" s="315">
        <f>B16/'Alumnado Activo'!B13</f>
        <v>0</v>
      </c>
      <c r="AG16" s="315">
        <f>C16/'Alumnado Activo'!C13</f>
        <v>0</v>
      </c>
      <c r="AH16" s="315">
        <f>D16/'Alumnado Activo'!D13</f>
        <v>0</v>
      </c>
      <c r="AI16" s="315">
        <f>E16/'Alumnado Activo'!E13</f>
        <v>2.1126760563380281E-2</v>
      </c>
      <c r="AJ16" s="315">
        <f>F16/'Alumnado Activo'!F13</f>
        <v>1.2269938650306749E-2</v>
      </c>
      <c r="AK16" s="315">
        <f>G16/'Alumnado Activo'!G13</f>
        <v>1.6949152542372881E-2</v>
      </c>
      <c r="AL16" s="315">
        <f>H16/'Alumnado Activo'!H13</f>
        <v>4.2857142857142858E-2</v>
      </c>
      <c r="AM16" s="315">
        <f>I16/'Alumnado Activo'!I13</f>
        <v>3.0769230769230771E-2</v>
      </c>
      <c r="AN16" s="315">
        <f>J16/'Alumnado Activo'!J13</f>
        <v>1.9607843137254902E-2</v>
      </c>
      <c r="AO16" s="600">
        <f>K16/'Alumnado Activo'!K13</f>
        <v>0</v>
      </c>
      <c r="AP16" s="315">
        <f>L16/'Alumnado Activo'!B13</f>
        <v>0</v>
      </c>
      <c r="AQ16" s="315">
        <f>M16/'Alumnado Activo'!C13</f>
        <v>0</v>
      </c>
      <c r="AR16" s="315">
        <f>N16/'Alumnado Activo'!D13</f>
        <v>0</v>
      </c>
      <c r="AS16" s="315">
        <f>O16/'Alumnado Activo'!E13</f>
        <v>7.0422535211267607E-3</v>
      </c>
      <c r="AT16" s="315">
        <f>P16/'Alumnado Activo'!F13</f>
        <v>0</v>
      </c>
      <c r="AU16" s="315">
        <f>Q16/'Alumnado Activo'!G13</f>
        <v>0</v>
      </c>
      <c r="AV16" s="315">
        <f>R16/'Alumnado Activo'!H13</f>
        <v>0</v>
      </c>
      <c r="AW16" s="315">
        <f>S16/'Alumnado Activo'!I13</f>
        <v>1.0256410256410256E-2</v>
      </c>
      <c r="AX16" s="315">
        <f>T16/'Alumnado Activo'!J13</f>
        <v>0</v>
      </c>
      <c r="AY16" s="600">
        <f>U16/'Alumnado Activo'!K13</f>
        <v>0</v>
      </c>
      <c r="AZ16" s="315">
        <f>V16/'Alumnado Activo'!B13</f>
        <v>0</v>
      </c>
      <c r="BA16" s="315">
        <f>W16/'Alumnado Activo'!C13</f>
        <v>0</v>
      </c>
      <c r="BB16" s="315">
        <f>X16/'Alumnado Activo'!D13</f>
        <v>0</v>
      </c>
      <c r="BC16" s="315">
        <f>Y16/'Alumnado Activo'!E13</f>
        <v>2.8169014084507043E-2</v>
      </c>
      <c r="BD16" s="315">
        <f>Z16/'Alumnado Activo'!F13</f>
        <v>1.2269938650306749E-2</v>
      </c>
      <c r="BE16" s="315">
        <f>AA16/'Alumnado Activo'!G13</f>
        <v>1.6949152542372881E-2</v>
      </c>
      <c r="BF16" s="315">
        <f>AB16/'Alumnado Activo'!H13</f>
        <v>4.2857142857142858E-2</v>
      </c>
      <c r="BG16" s="315">
        <f>AC16/'Alumnado Activo'!I11</f>
        <v>0.29629629629629628</v>
      </c>
      <c r="BH16" s="315">
        <f>AD16/'Alumnado Activo'!J13</f>
        <v>1.9607843137254902E-2</v>
      </c>
      <c r="BI16" s="600">
        <f>AE16/'Alumnado Activo'!K13</f>
        <v>0</v>
      </c>
      <c r="BJ16" s="302">
        <f>B16</f>
        <v>0</v>
      </c>
      <c r="BK16" s="302">
        <f t="shared" si="15"/>
        <v>0</v>
      </c>
      <c r="BL16" s="302">
        <f t="shared" si="15"/>
        <v>0</v>
      </c>
      <c r="BM16" s="302">
        <f t="shared" si="15"/>
        <v>3</v>
      </c>
      <c r="BN16" s="302">
        <f t="shared" si="15"/>
        <v>5</v>
      </c>
      <c r="BO16" s="302">
        <f t="shared" si="15"/>
        <v>8</v>
      </c>
      <c r="BP16" s="302">
        <f t="shared" si="4"/>
        <v>17</v>
      </c>
      <c r="BQ16" s="302">
        <f t="shared" si="5"/>
        <v>23</v>
      </c>
      <c r="BR16" s="302">
        <f t="shared" si="6"/>
        <v>27</v>
      </c>
      <c r="BS16" s="554">
        <f t="shared" si="6"/>
        <v>27</v>
      </c>
      <c r="BT16" s="302">
        <f>L16</f>
        <v>0</v>
      </c>
      <c r="BU16" s="302">
        <f t="shared" si="16"/>
        <v>0</v>
      </c>
      <c r="BV16" s="302">
        <f t="shared" si="16"/>
        <v>0</v>
      </c>
      <c r="BW16" s="302">
        <f t="shared" si="16"/>
        <v>1</v>
      </c>
      <c r="BX16" s="302">
        <f t="shared" si="16"/>
        <v>1</v>
      </c>
      <c r="BY16" s="302">
        <f t="shared" si="16"/>
        <v>1</v>
      </c>
      <c r="BZ16" s="302">
        <f t="shared" si="7"/>
        <v>1</v>
      </c>
      <c r="CA16" s="302">
        <f t="shared" si="8"/>
        <v>3</v>
      </c>
      <c r="CB16" s="302">
        <f t="shared" si="9"/>
        <v>3</v>
      </c>
      <c r="CC16" s="554">
        <f t="shared" si="9"/>
        <v>3</v>
      </c>
      <c r="CD16" s="302">
        <f>V16</f>
        <v>0</v>
      </c>
      <c r="CE16" s="302">
        <f t="shared" si="17"/>
        <v>0</v>
      </c>
      <c r="CF16" s="302">
        <f t="shared" si="17"/>
        <v>0</v>
      </c>
      <c r="CG16" s="302">
        <f t="shared" si="17"/>
        <v>4</v>
      </c>
      <c r="CH16" s="302">
        <f t="shared" si="17"/>
        <v>6</v>
      </c>
      <c r="CI16" s="302">
        <f t="shared" si="17"/>
        <v>9</v>
      </c>
      <c r="CJ16" s="302">
        <f t="shared" si="10"/>
        <v>18</v>
      </c>
      <c r="CK16" s="302">
        <f t="shared" si="11"/>
        <v>26</v>
      </c>
      <c r="CL16" s="302">
        <f t="shared" si="12"/>
        <v>30</v>
      </c>
      <c r="CM16" s="554">
        <f t="shared" si="12"/>
        <v>30</v>
      </c>
      <c r="CN16" s="315">
        <f>BJ16/'Primer Ingreso'!O31</f>
        <v>0</v>
      </c>
      <c r="CO16" s="315">
        <f>BK16/'Primer Ingreso'!P31</f>
        <v>0</v>
      </c>
      <c r="CP16" s="315">
        <f>BL16/'Primer Ingreso'!Q31</f>
        <v>0</v>
      </c>
      <c r="CQ16" s="315">
        <f>BM16/'Primer Ingreso'!R31</f>
        <v>1.7441860465116279E-2</v>
      </c>
      <c r="CR16" s="315">
        <f>BN16/'Primer Ingreso'!S31</f>
        <v>2.3923444976076555E-2</v>
      </c>
      <c r="CS16" s="315">
        <f>BO16/'Primer Ingreso'!T31</f>
        <v>2.9411764705882353E-2</v>
      </c>
      <c r="CT16" s="315">
        <f>BP16/'Primer Ingreso'!U31</f>
        <v>5.0445103857566766E-2</v>
      </c>
      <c r="CU16" s="315">
        <f>BQ16/'Primer Ingreso'!V31</f>
        <v>5.9740259740259739E-2</v>
      </c>
      <c r="CV16" s="315">
        <f>BR16/'Primer Ingreso'!W31</f>
        <v>6.0674157303370786E-2</v>
      </c>
      <c r="CW16" s="600">
        <f>BS16/'Primer Ingreso'!X31</f>
        <v>5.33596837944664E-2</v>
      </c>
      <c r="CX16" s="315">
        <f>BT16/'Primer Ingreso'!O31</f>
        <v>0</v>
      </c>
      <c r="CY16" s="315">
        <f>BU16/'Primer Ingreso'!P31</f>
        <v>0</v>
      </c>
      <c r="CZ16" s="315">
        <f>BV16/'Primer Ingreso'!Q31</f>
        <v>0</v>
      </c>
      <c r="DA16" s="315">
        <f>BW16/'Primer Ingreso'!R31</f>
        <v>5.8139534883720929E-3</v>
      </c>
      <c r="DB16" s="315">
        <f>BX16/'Primer Ingreso'!S31</f>
        <v>4.7846889952153108E-3</v>
      </c>
      <c r="DC16" s="315">
        <f>BY16/'Primer Ingreso'!T31</f>
        <v>3.6764705882352941E-3</v>
      </c>
      <c r="DD16" s="315">
        <f>BZ16/'Primer Ingreso'!U31</f>
        <v>2.967359050445104E-3</v>
      </c>
      <c r="DE16" s="315">
        <f>CA16/'Primer Ingreso'!V31</f>
        <v>7.7922077922077922E-3</v>
      </c>
      <c r="DF16" s="315">
        <f>CB16/'Primer Ingreso'!W31</f>
        <v>6.7415730337078653E-3</v>
      </c>
      <c r="DG16" s="600">
        <f>CC16/'Primer Ingreso'!X31</f>
        <v>5.9288537549407111E-3</v>
      </c>
      <c r="DH16" s="315">
        <f>CD16/'Primer Ingreso'!O31</f>
        <v>0</v>
      </c>
      <c r="DI16" s="315">
        <f>CE16/'Primer Ingreso'!P31</f>
        <v>0</v>
      </c>
      <c r="DJ16" s="315">
        <f>CF16/'Primer Ingreso'!Q31</f>
        <v>0</v>
      </c>
      <c r="DK16" s="315">
        <f>CG16/'Primer Ingreso'!R31</f>
        <v>2.3255813953488372E-2</v>
      </c>
      <c r="DL16" s="315">
        <f>CH16/'Primer Ingreso'!S31</f>
        <v>2.8708133971291867E-2</v>
      </c>
      <c r="DM16" s="315">
        <f>CI16/'Primer Ingreso'!T31</f>
        <v>3.3088235294117647E-2</v>
      </c>
      <c r="DN16" s="315">
        <f>CJ16/'Primer Ingreso'!U31</f>
        <v>5.3412462908011868E-2</v>
      </c>
      <c r="DO16" s="315">
        <f>CK16/'Primer Ingreso'!V31</f>
        <v>6.7532467532467527E-2</v>
      </c>
      <c r="DP16" s="315">
        <f>CL16/'Primer Ingreso'!W31</f>
        <v>6.741573033707865E-2</v>
      </c>
      <c r="DQ16" s="600">
        <f>CM16/'Primer Ingreso'!X31</f>
        <v>5.9288537549407112E-2</v>
      </c>
    </row>
    <row r="17" spans="1:121" s="862" customFormat="1" ht="14.4">
      <c r="A17" s="1710" t="s">
        <v>2023</v>
      </c>
      <c r="B17" s="302"/>
      <c r="C17" s="302"/>
      <c r="D17" s="302"/>
      <c r="E17" s="302"/>
      <c r="F17" s="302"/>
      <c r="G17" s="302"/>
      <c r="H17" s="302"/>
      <c r="I17" s="302">
        <v>1</v>
      </c>
      <c r="J17" s="302">
        <v>1</v>
      </c>
      <c r="K17" s="554">
        <v>1</v>
      </c>
      <c r="L17" s="302"/>
      <c r="M17" s="302"/>
      <c r="N17" s="302"/>
      <c r="O17" s="302"/>
      <c r="P17" s="302"/>
      <c r="Q17" s="302"/>
      <c r="R17" s="302"/>
      <c r="S17" s="302"/>
      <c r="T17" s="302">
        <v>0</v>
      </c>
      <c r="U17" s="554">
        <v>0</v>
      </c>
      <c r="V17" s="302"/>
      <c r="W17" s="302"/>
      <c r="X17" s="302"/>
      <c r="Y17" s="302"/>
      <c r="Z17" s="302"/>
      <c r="AA17" s="302"/>
      <c r="AB17" s="302"/>
      <c r="AC17" s="302">
        <f t="shared" si="2"/>
        <v>1</v>
      </c>
      <c r="AD17" s="302">
        <f t="shared" si="3"/>
        <v>1</v>
      </c>
      <c r="AE17" s="554">
        <f t="shared" si="3"/>
        <v>1</v>
      </c>
      <c r="AF17" s="315"/>
      <c r="AG17" s="315"/>
      <c r="AH17" s="315"/>
      <c r="AI17" s="315"/>
      <c r="AJ17" s="315"/>
      <c r="AK17" s="315"/>
      <c r="AL17" s="315"/>
      <c r="AM17" s="315">
        <f>I17/'Alumnado Activo'!I14</f>
        <v>1.7857142857142856E-2</v>
      </c>
      <c r="AN17" s="315">
        <f>J17/'Alumnado Activo'!J14</f>
        <v>1.4084507042253521E-2</v>
      </c>
      <c r="AO17" s="600">
        <f>K17/'Alumnado Activo'!K14</f>
        <v>8.8495575221238937E-3</v>
      </c>
      <c r="AP17" s="315"/>
      <c r="AQ17" s="315"/>
      <c r="AR17" s="315"/>
      <c r="AS17" s="315"/>
      <c r="AT17" s="315"/>
      <c r="AU17" s="315"/>
      <c r="AV17" s="315"/>
      <c r="AW17" s="315">
        <f>S17/'Alumnado Activo'!I14</f>
        <v>0</v>
      </c>
      <c r="AX17" s="315">
        <f>T17/'Alumnado Activo'!J14</f>
        <v>0</v>
      </c>
      <c r="AY17" s="600">
        <f>U17/'Alumnado Activo'!K14</f>
        <v>0</v>
      </c>
      <c r="AZ17" s="315"/>
      <c r="BA17" s="315"/>
      <c r="BB17" s="315"/>
      <c r="BC17" s="315"/>
      <c r="BD17" s="315"/>
      <c r="BE17" s="315"/>
      <c r="BF17" s="315"/>
      <c r="BG17" s="315"/>
      <c r="BH17" s="315">
        <f>AD17/'Alumnado Activo'!J14</f>
        <v>1.4084507042253521E-2</v>
      </c>
      <c r="BI17" s="600">
        <f>AE17/'Alumnado Activo'!K14</f>
        <v>8.8495575221238937E-3</v>
      </c>
      <c r="BJ17" s="302"/>
      <c r="BK17" s="302"/>
      <c r="BL17" s="302"/>
      <c r="BM17" s="302"/>
      <c r="BN17" s="302"/>
      <c r="BO17" s="302"/>
      <c r="BP17" s="302"/>
      <c r="BQ17" s="302">
        <f t="shared" si="5"/>
        <v>1</v>
      </c>
      <c r="BR17" s="302">
        <f t="shared" si="6"/>
        <v>2</v>
      </c>
      <c r="BS17" s="554">
        <f t="shared" si="6"/>
        <v>3</v>
      </c>
      <c r="BT17" s="302"/>
      <c r="BU17" s="302"/>
      <c r="BV17" s="302"/>
      <c r="BW17" s="302"/>
      <c r="BX17" s="302"/>
      <c r="BY17" s="302"/>
      <c r="BZ17" s="302"/>
      <c r="CA17" s="302">
        <f t="shared" si="8"/>
        <v>0</v>
      </c>
      <c r="CB17" s="302">
        <f t="shared" si="9"/>
        <v>0</v>
      </c>
      <c r="CC17" s="554">
        <f t="shared" si="9"/>
        <v>0</v>
      </c>
      <c r="CD17" s="302"/>
      <c r="CE17" s="302"/>
      <c r="CF17" s="302"/>
      <c r="CG17" s="302"/>
      <c r="CH17" s="302"/>
      <c r="CI17" s="302"/>
      <c r="CJ17" s="302"/>
      <c r="CK17" s="302">
        <f t="shared" si="11"/>
        <v>1</v>
      </c>
      <c r="CL17" s="302">
        <f t="shared" si="12"/>
        <v>2</v>
      </c>
      <c r="CM17" s="554">
        <f t="shared" si="12"/>
        <v>3</v>
      </c>
      <c r="CN17" s="315"/>
      <c r="CO17" s="315"/>
      <c r="CP17" s="315"/>
      <c r="CQ17" s="315"/>
      <c r="CR17" s="315"/>
      <c r="CS17" s="315"/>
      <c r="CT17" s="315"/>
      <c r="CU17" s="315">
        <f>BQ17/'Primer Ingreso'!V32</f>
        <v>1.7543859649122806E-2</v>
      </c>
      <c r="CV17" s="315">
        <f>BR17/'Primer Ingreso'!W32</f>
        <v>2.2988505747126436E-2</v>
      </c>
      <c r="CW17" s="600">
        <f>BS17/'Primer Ingreso'!X32</f>
        <v>2.3255813953488372E-2</v>
      </c>
      <c r="CX17" s="315"/>
      <c r="CY17" s="315"/>
      <c r="CZ17" s="315"/>
      <c r="DA17" s="315"/>
      <c r="DB17" s="315"/>
      <c r="DC17" s="315"/>
      <c r="DD17" s="315"/>
      <c r="DE17" s="315">
        <f>CA17/'Primer Ingreso'!V32</f>
        <v>0</v>
      </c>
      <c r="DF17" s="315">
        <f>CB17/'Primer Ingreso'!W32</f>
        <v>0</v>
      </c>
      <c r="DG17" s="600">
        <f>CC17/'Primer Ingreso'!X32</f>
        <v>0</v>
      </c>
      <c r="DH17" s="315"/>
      <c r="DI17" s="315"/>
      <c r="DJ17" s="315"/>
      <c r="DK17" s="315"/>
      <c r="DL17" s="315"/>
      <c r="DM17" s="315"/>
      <c r="DN17" s="315"/>
      <c r="DO17" s="315">
        <f>CK17/'Primer Ingreso'!V32</f>
        <v>1.7543859649122806E-2</v>
      </c>
      <c r="DP17" s="315">
        <f>CL17/'Primer Ingreso'!W32</f>
        <v>2.2988505747126436E-2</v>
      </c>
      <c r="DQ17" s="600">
        <f>CM17/'Primer Ingreso'!X32</f>
        <v>2.3255813953488372E-2</v>
      </c>
    </row>
    <row r="18" spans="1:121" s="862" customFormat="1" ht="14.4">
      <c r="A18" s="1711"/>
      <c r="B18" s="293"/>
      <c r="C18" s="293"/>
      <c r="D18" s="293"/>
      <c r="E18" s="293"/>
      <c r="F18" s="293"/>
      <c r="G18" s="293"/>
      <c r="H18" s="135"/>
      <c r="I18" s="293"/>
      <c r="J18" s="293"/>
      <c r="K18" s="135"/>
      <c r="L18" s="293"/>
      <c r="M18" s="293"/>
      <c r="N18" s="293"/>
      <c r="O18" s="293"/>
      <c r="P18" s="293"/>
      <c r="Q18" s="293"/>
      <c r="R18" s="135"/>
      <c r="S18" s="293"/>
      <c r="T18" s="293"/>
      <c r="U18" s="135"/>
      <c r="V18" s="293"/>
      <c r="W18" s="293"/>
      <c r="X18" s="293"/>
      <c r="Y18" s="293"/>
      <c r="Z18" s="293"/>
      <c r="AA18" s="293"/>
      <c r="AB18" s="135"/>
      <c r="AC18" s="293"/>
      <c r="AD18" s="293"/>
      <c r="AE18" s="135"/>
      <c r="AF18" s="293"/>
      <c r="AG18" s="293"/>
      <c r="AH18" s="293"/>
      <c r="AI18" s="293"/>
      <c r="AJ18" s="293"/>
      <c r="AK18" s="293"/>
      <c r="AL18" s="135"/>
      <c r="AM18" s="293"/>
      <c r="AN18" s="293"/>
      <c r="AO18" s="135"/>
      <c r="AP18" s="293"/>
      <c r="AQ18" s="293"/>
      <c r="AR18" s="293"/>
      <c r="AS18" s="293"/>
      <c r="AT18" s="293"/>
      <c r="AU18" s="293"/>
      <c r="AV18" s="135"/>
      <c r="AW18" s="293"/>
      <c r="AX18" s="293"/>
      <c r="AY18" s="135"/>
      <c r="AZ18" s="293"/>
      <c r="BA18" s="293"/>
      <c r="BB18" s="293"/>
      <c r="BC18" s="293"/>
      <c r="BD18" s="293"/>
      <c r="BE18" s="293"/>
      <c r="BF18" s="135"/>
      <c r="BG18" s="293"/>
      <c r="BH18" s="293"/>
      <c r="BI18" s="135"/>
      <c r="BJ18" s="293"/>
      <c r="BK18" s="293"/>
      <c r="BL18" s="293"/>
      <c r="BM18" s="293"/>
      <c r="BN18" s="293"/>
      <c r="BO18" s="293"/>
      <c r="BP18" s="135"/>
      <c r="BQ18" s="293"/>
      <c r="BR18" s="293"/>
      <c r="BS18" s="135"/>
      <c r="BT18" s="293"/>
      <c r="BU18" s="293"/>
      <c r="BV18" s="293"/>
      <c r="BW18" s="293"/>
      <c r="BX18" s="293"/>
      <c r="BY18" s="293"/>
      <c r="BZ18" s="135"/>
      <c r="CA18" s="293"/>
      <c r="CB18" s="293"/>
      <c r="CC18" s="135"/>
      <c r="CD18" s="293"/>
      <c r="CE18" s="293"/>
      <c r="CF18" s="293"/>
      <c r="CG18" s="293"/>
      <c r="CH18" s="293"/>
      <c r="CI18" s="293"/>
      <c r="CJ18" s="135"/>
      <c r="CK18" s="293"/>
      <c r="CL18" s="293"/>
      <c r="CM18" s="135"/>
      <c r="CN18" s="293"/>
      <c r="CO18" s="293"/>
      <c r="CP18" s="293"/>
      <c r="CQ18" s="293"/>
      <c r="CR18" s="293"/>
      <c r="CS18" s="293"/>
      <c r="CT18" s="135"/>
      <c r="CU18" s="293"/>
      <c r="CV18" s="293"/>
      <c r="CW18" s="135"/>
      <c r="CX18" s="293"/>
      <c r="CY18" s="293"/>
      <c r="CZ18" s="293"/>
      <c r="DA18" s="293"/>
      <c r="DB18" s="293"/>
      <c r="DC18" s="293"/>
      <c r="DD18" s="135"/>
      <c r="DE18" s="293"/>
      <c r="DF18" s="293"/>
      <c r="DG18" s="135"/>
      <c r="DH18" s="293"/>
      <c r="DI18" s="293"/>
      <c r="DJ18" s="293"/>
      <c r="DK18" s="293"/>
      <c r="DL18" s="293"/>
      <c r="DM18" s="293"/>
      <c r="DN18" s="135"/>
      <c r="DO18" s="293"/>
      <c r="DP18" s="293"/>
      <c r="DQ18" s="135"/>
    </row>
    <row r="19" spans="1:121" s="862" customFormat="1" ht="15" customHeight="1">
      <c r="A19" s="1710" t="s">
        <v>1220</v>
      </c>
      <c r="B19" s="302">
        <f t="shared" ref="B19:G19" si="18">B9</f>
        <v>0</v>
      </c>
      <c r="C19" s="302">
        <f t="shared" si="18"/>
        <v>0</v>
      </c>
      <c r="D19" s="302">
        <f t="shared" si="18"/>
        <v>1</v>
      </c>
      <c r="E19" s="302">
        <f t="shared" si="18"/>
        <v>13</v>
      </c>
      <c r="F19" s="302">
        <f t="shared" si="18"/>
        <v>13</v>
      </c>
      <c r="G19" s="302">
        <f t="shared" si="18"/>
        <v>4</v>
      </c>
      <c r="H19" s="302">
        <f>H9+H10</f>
        <v>8</v>
      </c>
      <c r="I19" s="302">
        <f>SUM(I9:I11)</f>
        <v>6</v>
      </c>
      <c r="J19" s="302">
        <f>SUM(J9:J11)</f>
        <v>11</v>
      </c>
      <c r="K19" s="554">
        <f>SUM(K9:K11)</f>
        <v>5</v>
      </c>
      <c r="L19" s="302">
        <f t="shared" ref="L19:Q19" si="19">L9</f>
        <v>0</v>
      </c>
      <c r="M19" s="302">
        <f t="shared" si="19"/>
        <v>0</v>
      </c>
      <c r="N19" s="302">
        <f t="shared" si="19"/>
        <v>3</v>
      </c>
      <c r="O19" s="302">
        <f t="shared" si="19"/>
        <v>4</v>
      </c>
      <c r="P19" s="302">
        <f t="shared" si="19"/>
        <v>4</v>
      </c>
      <c r="Q19" s="302">
        <f t="shared" si="19"/>
        <v>3</v>
      </c>
      <c r="R19" s="302">
        <f>R9+R10</f>
        <v>0</v>
      </c>
      <c r="S19" s="302">
        <f>SUM(S9:S11)</f>
        <v>1</v>
      </c>
      <c r="T19" s="302">
        <f>SUM(T9:T11)</f>
        <v>1</v>
      </c>
      <c r="U19" s="554">
        <f>SUM(U9:U11)</f>
        <v>0</v>
      </c>
      <c r="V19" s="302">
        <f t="shared" ref="V19:AA20" si="20">B19+L19</f>
        <v>0</v>
      </c>
      <c r="W19" s="302">
        <f t="shared" si="20"/>
        <v>0</v>
      </c>
      <c r="X19" s="302">
        <f t="shared" si="20"/>
        <v>4</v>
      </c>
      <c r="Y19" s="302">
        <f t="shared" si="20"/>
        <v>17</v>
      </c>
      <c r="Z19" s="302">
        <f t="shared" si="20"/>
        <v>17</v>
      </c>
      <c r="AA19" s="302">
        <f t="shared" si="20"/>
        <v>7</v>
      </c>
      <c r="AB19" s="302">
        <f>R19+H19</f>
        <v>8</v>
      </c>
      <c r="AC19" s="302">
        <f>S19+I19</f>
        <v>7</v>
      </c>
      <c r="AD19" s="302">
        <f>T19+J19</f>
        <v>12</v>
      </c>
      <c r="AE19" s="554">
        <f>U19+K19</f>
        <v>5</v>
      </c>
      <c r="AF19" s="315">
        <f>B19/'Alumnado Activo'!B16</f>
        <v>0</v>
      </c>
      <c r="AG19" s="315">
        <f>C19/'Alumnado Activo'!C16</f>
        <v>0</v>
      </c>
      <c r="AH19" s="315">
        <f>D19/'Alumnado Activo'!D16</f>
        <v>8.0000000000000002E-3</v>
      </c>
      <c r="AI19" s="315">
        <f>E19/'Alumnado Activo'!E16</f>
        <v>9.420289855072464E-2</v>
      </c>
      <c r="AJ19" s="315">
        <f>F19/'Alumnado Activo'!F16</f>
        <v>7.5581395348837205E-2</v>
      </c>
      <c r="AK19" s="315">
        <f>G19/'Alumnado Activo'!G16</f>
        <v>2.247191011235955E-2</v>
      </c>
      <c r="AL19" s="315">
        <f>H19/'Alumnado Activo'!H16</f>
        <v>2.9962546816479401E-2</v>
      </c>
      <c r="AM19" s="315">
        <f>I19/'Alumnado Activo'!I16</f>
        <v>1.8072289156626505E-2</v>
      </c>
      <c r="AN19" s="315">
        <f>AD19/'Alumnado Activo'!J16</f>
        <v>2.8368794326241134E-2</v>
      </c>
      <c r="AO19" s="600">
        <f>AE19/'Alumnado Activo'!K16</f>
        <v>1.0482180293501049E-2</v>
      </c>
      <c r="AP19" s="315">
        <f>L19/'Alumnado Activo'!B16</f>
        <v>0</v>
      </c>
      <c r="AQ19" s="315">
        <f>M19/'Alumnado Activo'!C16</f>
        <v>0</v>
      </c>
      <c r="AR19" s="315">
        <f>N19/'Alumnado Activo'!D16</f>
        <v>2.4E-2</v>
      </c>
      <c r="AS19" s="315">
        <f>O19/'Alumnado Activo'!E16</f>
        <v>2.8985507246376812E-2</v>
      </c>
      <c r="AT19" s="315">
        <f>P19/'Alumnado Activo'!F16</f>
        <v>2.3255813953488372E-2</v>
      </c>
      <c r="AU19" s="315">
        <f>Q19/'Alumnado Activo'!G16</f>
        <v>1.6853932584269662E-2</v>
      </c>
      <c r="AV19" s="315">
        <f>R19/'Alumnado Activo'!H16</f>
        <v>0</v>
      </c>
      <c r="AW19" s="315">
        <f>S19/'Alumnado Activo'!I16</f>
        <v>3.0120481927710845E-3</v>
      </c>
      <c r="AX19" s="315">
        <f>T19/'Alumnado Activo'!J16</f>
        <v>2.3640661938534278E-3</v>
      </c>
      <c r="AY19" s="600">
        <f>U19/'Alumnado Activo'!K16</f>
        <v>0</v>
      </c>
      <c r="AZ19" s="315">
        <f>V19/'Alumnado Activo'!B16</f>
        <v>0</v>
      </c>
      <c r="BA19" s="315">
        <f>W19/'Alumnado Activo'!C16</f>
        <v>0</v>
      </c>
      <c r="BB19" s="315">
        <f>X19/'Alumnado Activo'!D16</f>
        <v>3.2000000000000001E-2</v>
      </c>
      <c r="BC19" s="315">
        <f>Y19/'Alumnado Activo'!E16</f>
        <v>0.12318840579710146</v>
      </c>
      <c r="BD19" s="315">
        <f>Z19/'Alumnado Activo'!F16</f>
        <v>9.8837209302325577E-2</v>
      </c>
      <c r="BE19" s="315">
        <f>AA19/'Alumnado Activo'!G16</f>
        <v>3.9325842696629212E-2</v>
      </c>
      <c r="BF19" s="315">
        <f>AB19/'Alumnado Activo'!H16</f>
        <v>2.9962546816479401E-2</v>
      </c>
      <c r="BG19" s="315">
        <f>AC19/'Alumnado Activo'!I16</f>
        <v>2.1084337349397589E-2</v>
      </c>
      <c r="BH19" s="315">
        <f>AD19/'Alumnado Activo'!J16</f>
        <v>2.8368794326241134E-2</v>
      </c>
      <c r="BI19" s="600">
        <f>AE19/'Alumnado Activo'!K16</f>
        <v>1.0482180293501049E-2</v>
      </c>
      <c r="BJ19" s="302">
        <f>B19</f>
        <v>0</v>
      </c>
      <c r="BK19" s="302">
        <f t="shared" ref="BK19:BO22" si="21">C19+BJ19</f>
        <v>0</v>
      </c>
      <c r="BL19" s="302">
        <f t="shared" si="21"/>
        <v>1</v>
      </c>
      <c r="BM19" s="302">
        <f t="shared" si="21"/>
        <v>14</v>
      </c>
      <c r="BN19" s="302">
        <f t="shared" si="21"/>
        <v>27</v>
      </c>
      <c r="BO19" s="302">
        <f t="shared" si="21"/>
        <v>31</v>
      </c>
      <c r="BP19" s="302">
        <f>BO19+H19</f>
        <v>39</v>
      </c>
      <c r="BQ19" s="302">
        <f>BP19+I19</f>
        <v>45</v>
      </c>
      <c r="BR19" s="302">
        <f>BQ19+J19</f>
        <v>56</v>
      </c>
      <c r="BS19" s="554">
        <f>BR19+K19</f>
        <v>61</v>
      </c>
      <c r="BT19" s="302">
        <f>L19</f>
        <v>0</v>
      </c>
      <c r="BU19" s="302">
        <f t="shared" ref="BU19:BY22" si="22">M19+BT19</f>
        <v>0</v>
      </c>
      <c r="BV19" s="302">
        <f t="shared" si="22"/>
        <v>3</v>
      </c>
      <c r="BW19" s="302">
        <f t="shared" si="22"/>
        <v>7</v>
      </c>
      <c r="BX19" s="302">
        <f t="shared" si="22"/>
        <v>11</v>
      </c>
      <c r="BY19" s="302">
        <f t="shared" si="22"/>
        <v>14</v>
      </c>
      <c r="BZ19" s="302">
        <f>BY19+R19</f>
        <v>14</v>
      </c>
      <c r="CA19" s="302">
        <f>BZ19+S19</f>
        <v>15</v>
      </c>
      <c r="CB19" s="302">
        <f>CA19+T19</f>
        <v>16</v>
      </c>
      <c r="CC19" s="554">
        <f>CB19+U19</f>
        <v>16</v>
      </c>
      <c r="CD19" s="302">
        <f>V19</f>
        <v>0</v>
      </c>
      <c r="CE19" s="302">
        <f t="shared" ref="CE19:CI22" si="23">W19+CD19</f>
        <v>0</v>
      </c>
      <c r="CF19" s="302">
        <f t="shared" si="23"/>
        <v>4</v>
      </c>
      <c r="CG19" s="302">
        <f t="shared" si="23"/>
        <v>21</v>
      </c>
      <c r="CH19" s="302">
        <f t="shared" si="23"/>
        <v>38</v>
      </c>
      <c r="CI19" s="302">
        <f t="shared" si="23"/>
        <v>45</v>
      </c>
      <c r="CJ19" s="302">
        <f>CI19+AB19</f>
        <v>53</v>
      </c>
      <c r="CK19" s="302">
        <f>CJ19+AC19</f>
        <v>60</v>
      </c>
      <c r="CL19" s="302">
        <f>CK19+AD19</f>
        <v>72</v>
      </c>
      <c r="CM19" s="554">
        <f>CL19+AE19</f>
        <v>77</v>
      </c>
      <c r="CN19" s="315">
        <f>BJ19/'Primer Ingreso'!O34</f>
        <v>0</v>
      </c>
      <c r="CO19" s="315">
        <f>BK19/'Primer Ingreso'!P34</f>
        <v>0</v>
      </c>
      <c r="CP19" s="315">
        <f>BL19/'Primer Ingreso'!Q34</f>
        <v>7.0921985815602835E-3</v>
      </c>
      <c r="CQ19" s="315">
        <f>BM19/'Primer Ingreso'!R34</f>
        <v>7.3684210526315783E-2</v>
      </c>
      <c r="CR19" s="315">
        <f>BN19/'Primer Ingreso'!S34</f>
        <v>0.10465116279069768</v>
      </c>
      <c r="CS19" s="315">
        <f>BO19/'Primer Ingreso'!T34</f>
        <v>0.1</v>
      </c>
      <c r="CT19" s="315">
        <f>BP19/'Primer Ingreso'!U34</f>
        <v>9.2636579572446559E-2</v>
      </c>
      <c r="CU19" s="315">
        <f>BQ19/'Primer Ingreso'!V34</f>
        <v>8.5227272727272721E-2</v>
      </c>
      <c r="CV19" s="315">
        <f>BR19/'Primer Ingreso'!W34</f>
        <v>8.3086053412462904E-2</v>
      </c>
      <c r="CW19" s="600">
        <f>BS19/'Primer Ingreso'!X34</f>
        <v>7.5870646766169156E-2</v>
      </c>
      <c r="CX19" s="315">
        <f>BT19/'Primer Ingreso'!O34</f>
        <v>0</v>
      </c>
      <c r="CY19" s="315">
        <f>BU19/'Primer Ingreso'!P34</f>
        <v>0</v>
      </c>
      <c r="CZ19" s="315">
        <f>BV19/'Primer Ingreso'!Q34</f>
        <v>2.1276595744680851E-2</v>
      </c>
      <c r="DA19" s="315">
        <f>BW19/'Primer Ingreso'!R34</f>
        <v>3.6842105263157891E-2</v>
      </c>
      <c r="DB19" s="315">
        <f>BX19/'Primer Ingreso'!S34</f>
        <v>4.2635658914728682E-2</v>
      </c>
      <c r="DC19" s="315">
        <f>BY19/'Primer Ingreso'!T34</f>
        <v>4.5161290322580643E-2</v>
      </c>
      <c r="DD19" s="315">
        <f>BZ19/'Primer Ingreso'!U34</f>
        <v>3.3254156769596199E-2</v>
      </c>
      <c r="DE19" s="315">
        <f>CA19/'Primer Ingreso'!V34</f>
        <v>2.8409090909090908E-2</v>
      </c>
      <c r="DF19" s="315">
        <f>CB19/'Primer Ingreso'!W34</f>
        <v>2.3738872403560832E-2</v>
      </c>
      <c r="DG19" s="600">
        <f>CC19/'Primer Ingreso'!X34</f>
        <v>1.9900497512437811E-2</v>
      </c>
      <c r="DH19" s="315">
        <f>CD19/'Primer Ingreso'!O34</f>
        <v>0</v>
      </c>
      <c r="DI19" s="315">
        <f>CE19/'Primer Ingreso'!P34</f>
        <v>0</v>
      </c>
      <c r="DJ19" s="315">
        <f>CF19/'Primer Ingreso'!Q34</f>
        <v>2.8368794326241134E-2</v>
      </c>
      <c r="DK19" s="315">
        <f>CG19/'Primer Ingreso'!R34</f>
        <v>0.11052631578947368</v>
      </c>
      <c r="DL19" s="315">
        <f>CH19/'Primer Ingreso'!S34</f>
        <v>0.14728682170542637</v>
      </c>
      <c r="DM19" s="315">
        <f>CI19/'Primer Ingreso'!T34</f>
        <v>0.14516129032258066</v>
      </c>
      <c r="DN19" s="315">
        <f>CJ19/'Primer Ingreso'!U34</f>
        <v>0.12589073634204276</v>
      </c>
      <c r="DO19" s="315">
        <f>CK19/'Primer Ingreso'!V34</f>
        <v>0.11363636363636363</v>
      </c>
      <c r="DP19" s="315">
        <f>CL19/'Primer Ingreso'!W34</f>
        <v>0.10682492581602374</v>
      </c>
      <c r="DQ19" s="600">
        <f>CM19/'Primer Ingreso'!X34</f>
        <v>9.5771144278606959E-2</v>
      </c>
    </row>
    <row r="20" spans="1:121" s="862" customFormat="1" ht="14.4">
      <c r="A20" s="1710" t="s">
        <v>1221</v>
      </c>
      <c r="B20" s="302">
        <f t="shared" ref="B20:Q20" si="24">B12</f>
        <v>1</v>
      </c>
      <c r="C20" s="302">
        <f t="shared" si="24"/>
        <v>1</v>
      </c>
      <c r="D20" s="302">
        <f t="shared" si="24"/>
        <v>3</v>
      </c>
      <c r="E20" s="302">
        <f t="shared" si="24"/>
        <v>3</v>
      </c>
      <c r="F20" s="302">
        <f t="shared" si="24"/>
        <v>0</v>
      </c>
      <c r="G20" s="302">
        <f t="shared" si="24"/>
        <v>8</v>
      </c>
      <c r="H20" s="302">
        <f>H12+H13</f>
        <v>12</v>
      </c>
      <c r="I20" s="302">
        <f>SUM(I12:I14)</f>
        <v>8</v>
      </c>
      <c r="J20" s="302">
        <f>SUM(J12:J14)</f>
        <v>10</v>
      </c>
      <c r="K20" s="554">
        <f>SUM(K12:K14)</f>
        <v>5</v>
      </c>
      <c r="L20" s="302">
        <f t="shared" si="24"/>
        <v>0</v>
      </c>
      <c r="M20" s="302">
        <f t="shared" si="24"/>
        <v>0</v>
      </c>
      <c r="N20" s="302">
        <f t="shared" si="24"/>
        <v>1</v>
      </c>
      <c r="O20" s="302">
        <f t="shared" si="24"/>
        <v>2</v>
      </c>
      <c r="P20" s="302">
        <f t="shared" si="24"/>
        <v>1</v>
      </c>
      <c r="Q20" s="302">
        <f t="shared" si="24"/>
        <v>0</v>
      </c>
      <c r="R20" s="302">
        <f>R12+R13</f>
        <v>0</v>
      </c>
      <c r="S20" s="302">
        <f>SUM(S12:S14)</f>
        <v>5</v>
      </c>
      <c r="T20" s="302">
        <f>SUM(T12:T14)</f>
        <v>4</v>
      </c>
      <c r="U20" s="554">
        <f>SUM(U12:U14)</f>
        <v>1</v>
      </c>
      <c r="V20" s="302">
        <f t="shared" si="20"/>
        <v>1</v>
      </c>
      <c r="W20" s="302">
        <f t="shared" si="20"/>
        <v>1</v>
      </c>
      <c r="X20" s="302">
        <f t="shared" si="20"/>
        <v>4</v>
      </c>
      <c r="Y20" s="302">
        <f t="shared" si="20"/>
        <v>5</v>
      </c>
      <c r="Z20" s="302">
        <f t="shared" si="20"/>
        <v>1</v>
      </c>
      <c r="AA20" s="302">
        <f t="shared" si="20"/>
        <v>8</v>
      </c>
      <c r="AB20" s="302">
        <f t="shared" ref="AB20:AB21" si="25">R20+H20</f>
        <v>12</v>
      </c>
      <c r="AC20" s="302">
        <f>S20+I20</f>
        <v>13</v>
      </c>
      <c r="AD20" s="302">
        <f t="shared" ref="AD20:AE21" si="26">T20+J20</f>
        <v>14</v>
      </c>
      <c r="AE20" s="554">
        <f t="shared" si="26"/>
        <v>6</v>
      </c>
      <c r="AF20" s="315">
        <f>B20/'Alumnado Activo'!B17</f>
        <v>1.8181818181818181E-2</v>
      </c>
      <c r="AG20" s="315">
        <f>C20/'Alumnado Activo'!C17</f>
        <v>1.3513513513513514E-2</v>
      </c>
      <c r="AH20" s="315">
        <f>D20/'Alumnado Activo'!D17</f>
        <v>2.6548672566371681E-2</v>
      </c>
      <c r="AI20" s="315">
        <f>E20/'Alumnado Activo'!E17</f>
        <v>2.0134228187919462E-2</v>
      </c>
      <c r="AJ20" s="315">
        <f>F20/'Alumnado Activo'!F17</f>
        <v>0</v>
      </c>
      <c r="AK20" s="315">
        <f>G20/'Alumnado Activo'!G17</f>
        <v>3.2653061224489799E-2</v>
      </c>
      <c r="AL20" s="315">
        <f>H20/'Alumnado Activo'!H17</f>
        <v>4.0404040404040407E-2</v>
      </c>
      <c r="AM20" s="315">
        <f>I20/'Alumnado Activo'!I17</f>
        <v>2.3880597014925373E-2</v>
      </c>
      <c r="AN20" s="315">
        <f>AD20/'Alumnado Activo'!J17</f>
        <v>3.5087719298245612E-2</v>
      </c>
      <c r="AO20" s="600">
        <f>AE20/'Alumnado Activo'!K17</f>
        <v>1.2474012474012475E-2</v>
      </c>
      <c r="AP20" s="315">
        <f>L20/'Alumnado Activo'!B17</f>
        <v>0</v>
      </c>
      <c r="AQ20" s="315">
        <f>M20/'Alumnado Activo'!C17</f>
        <v>0</v>
      </c>
      <c r="AR20" s="315">
        <f>N20/'Alumnado Activo'!D17</f>
        <v>8.8495575221238937E-3</v>
      </c>
      <c r="AS20" s="315">
        <f>O20/'Alumnado Activo'!E17</f>
        <v>1.3422818791946308E-2</v>
      </c>
      <c r="AT20" s="315">
        <f>P20/'Alumnado Activo'!F17</f>
        <v>4.9261083743842365E-3</v>
      </c>
      <c r="AU20" s="315">
        <f>Q20/'Alumnado Activo'!G17</f>
        <v>0</v>
      </c>
      <c r="AV20" s="315">
        <f>R20/'Alumnado Activo'!H17</f>
        <v>0</v>
      </c>
      <c r="AW20" s="315">
        <f>S20/'Alumnado Activo'!I17</f>
        <v>1.4925373134328358E-2</v>
      </c>
      <c r="AX20" s="315">
        <f>T20/'Alumnado Activo'!J17</f>
        <v>1.0025062656641603E-2</v>
      </c>
      <c r="AY20" s="600">
        <f>U20/'Alumnado Activo'!K17</f>
        <v>2.0790020790020791E-3</v>
      </c>
      <c r="AZ20" s="315">
        <f>V20/'Alumnado Activo'!B17</f>
        <v>1.8181818181818181E-2</v>
      </c>
      <c r="BA20" s="315">
        <f>W20/'Alumnado Activo'!C17</f>
        <v>1.3513513513513514E-2</v>
      </c>
      <c r="BB20" s="315">
        <f>X20/'Alumnado Activo'!D17</f>
        <v>3.5398230088495575E-2</v>
      </c>
      <c r="BC20" s="315">
        <f>Y20/'Alumnado Activo'!E17</f>
        <v>3.3557046979865772E-2</v>
      </c>
      <c r="BD20" s="315">
        <f>Z20/'Alumnado Activo'!F17</f>
        <v>4.9261083743842365E-3</v>
      </c>
      <c r="BE20" s="315">
        <f>AA20/'Alumnado Activo'!G17</f>
        <v>3.2653061224489799E-2</v>
      </c>
      <c r="BF20" s="315">
        <f>AB20/'Alumnado Activo'!H17</f>
        <v>4.0404040404040407E-2</v>
      </c>
      <c r="BG20" s="315">
        <f>AC20/'Alumnado Activo'!I17</f>
        <v>3.880597014925373E-2</v>
      </c>
      <c r="BH20" s="315">
        <f>AD20/'Alumnado Activo'!J17</f>
        <v>3.5087719298245612E-2</v>
      </c>
      <c r="BI20" s="600">
        <f>AE20/'Alumnado Activo'!K17</f>
        <v>1.2474012474012475E-2</v>
      </c>
      <c r="BJ20" s="302">
        <f>B20</f>
        <v>1</v>
      </c>
      <c r="BK20" s="302">
        <f t="shared" si="21"/>
        <v>2</v>
      </c>
      <c r="BL20" s="302">
        <f t="shared" si="21"/>
        <v>5</v>
      </c>
      <c r="BM20" s="302">
        <f t="shared" si="21"/>
        <v>8</v>
      </c>
      <c r="BN20" s="302">
        <f t="shared" si="21"/>
        <v>8</v>
      </c>
      <c r="BO20" s="302">
        <f t="shared" si="21"/>
        <v>16</v>
      </c>
      <c r="BP20" s="302">
        <f t="shared" ref="BP20:BP22" si="27">BO20+H20</f>
        <v>28</v>
      </c>
      <c r="BQ20" s="302">
        <f t="shared" ref="BQ20:BQ22" si="28">BP20+I20</f>
        <v>36</v>
      </c>
      <c r="BR20" s="302">
        <f t="shared" ref="BR20:BS22" si="29">BQ20+J20</f>
        <v>46</v>
      </c>
      <c r="BS20" s="554">
        <f t="shared" si="29"/>
        <v>51</v>
      </c>
      <c r="BT20" s="302">
        <f>L20</f>
        <v>0</v>
      </c>
      <c r="BU20" s="302">
        <f t="shared" si="22"/>
        <v>0</v>
      </c>
      <c r="BV20" s="302">
        <f t="shared" si="22"/>
        <v>1</v>
      </c>
      <c r="BW20" s="302">
        <f t="shared" si="22"/>
        <v>3</v>
      </c>
      <c r="BX20" s="302">
        <f t="shared" si="22"/>
        <v>4</v>
      </c>
      <c r="BY20" s="302">
        <f t="shared" si="22"/>
        <v>4</v>
      </c>
      <c r="BZ20" s="302">
        <f t="shared" ref="BZ20:BZ22" si="30">BY20+R20</f>
        <v>4</v>
      </c>
      <c r="CA20" s="302">
        <f t="shared" ref="CA20:CA22" si="31">BZ20+S20</f>
        <v>9</v>
      </c>
      <c r="CB20" s="302">
        <f t="shared" ref="CB20:CC22" si="32">CA20+T20</f>
        <v>13</v>
      </c>
      <c r="CC20" s="554">
        <f t="shared" si="32"/>
        <v>14</v>
      </c>
      <c r="CD20" s="302">
        <f>V20</f>
        <v>1</v>
      </c>
      <c r="CE20" s="302">
        <f t="shared" si="23"/>
        <v>2</v>
      </c>
      <c r="CF20" s="302">
        <f t="shared" si="23"/>
        <v>6</v>
      </c>
      <c r="CG20" s="302">
        <f t="shared" si="23"/>
        <v>11</v>
      </c>
      <c r="CH20" s="302">
        <f t="shared" si="23"/>
        <v>12</v>
      </c>
      <c r="CI20" s="302">
        <f t="shared" si="23"/>
        <v>20</v>
      </c>
      <c r="CJ20" s="302">
        <f t="shared" ref="CJ20:CJ22" si="33">CI20+AB20</f>
        <v>32</v>
      </c>
      <c r="CK20" s="302">
        <f t="shared" ref="CK20:CK22" si="34">CJ20+AC20</f>
        <v>45</v>
      </c>
      <c r="CL20" s="302">
        <f t="shared" ref="CL20:CM22" si="35">CK20+AD20</f>
        <v>59</v>
      </c>
      <c r="CM20" s="554">
        <f t="shared" si="35"/>
        <v>65</v>
      </c>
      <c r="CN20" s="315">
        <f>BJ20/'Primer Ingreso'!O35</f>
        <v>1.7857142857142856E-2</v>
      </c>
      <c r="CO20" s="315">
        <f>BK20/'Primer Ingreso'!P35</f>
        <v>2.4390243902439025E-2</v>
      </c>
      <c r="CP20" s="315">
        <f>BL20/'Primer Ingreso'!Q35</f>
        <v>3.6496350364963501E-2</v>
      </c>
      <c r="CQ20" s="315">
        <f>BM20/'Primer Ingreso'!R35</f>
        <v>4.3478260869565216E-2</v>
      </c>
      <c r="CR20" s="315">
        <f>BN20/'Primer Ingreso'!S35</f>
        <v>3.0534351145038167E-2</v>
      </c>
      <c r="CS20" s="315">
        <f>BO20/'Primer Ingreso'!T35</f>
        <v>4.6647230320699708E-2</v>
      </c>
      <c r="CT20" s="315">
        <f>BP20/'Primer Ingreso'!U35</f>
        <v>6.3926940639269403E-2</v>
      </c>
      <c r="CU20" s="315">
        <f>BQ20/'Primer Ingreso'!V35</f>
        <v>6.6666666666666666E-2</v>
      </c>
      <c r="CV20" s="315">
        <f>BR20/'Primer Ingreso'!W35</f>
        <v>7.0229007633587789E-2</v>
      </c>
      <c r="CW20" s="600">
        <f>BS20/'Primer Ingreso'!X35</f>
        <v>6.5976714100905567E-2</v>
      </c>
      <c r="CX20" s="315">
        <f>BT20/'Primer Ingreso'!O35</f>
        <v>0</v>
      </c>
      <c r="CY20" s="315">
        <f>BU20/'Primer Ingreso'!P35</f>
        <v>0</v>
      </c>
      <c r="CZ20" s="315">
        <f>BV20/'Primer Ingreso'!Q35</f>
        <v>7.2992700729927005E-3</v>
      </c>
      <c r="DA20" s="315">
        <f>BW20/'Primer Ingreso'!R35</f>
        <v>1.6304347826086956E-2</v>
      </c>
      <c r="DB20" s="315">
        <f>BX20/'Primer Ingreso'!S35</f>
        <v>1.5267175572519083E-2</v>
      </c>
      <c r="DC20" s="315">
        <f>BY20/'Primer Ingreso'!T35</f>
        <v>1.1661807580174927E-2</v>
      </c>
      <c r="DD20" s="315">
        <f>BZ20/'Primer Ingreso'!U35</f>
        <v>9.1324200913242004E-3</v>
      </c>
      <c r="DE20" s="315">
        <f>CA20/'Primer Ingreso'!V35</f>
        <v>1.6666666666666666E-2</v>
      </c>
      <c r="DF20" s="315">
        <f>CB20/'Primer Ingreso'!W35</f>
        <v>1.984732824427481E-2</v>
      </c>
      <c r="DG20" s="600">
        <f>CC20/'Primer Ingreso'!X35</f>
        <v>1.8111254851228976E-2</v>
      </c>
      <c r="DH20" s="315">
        <f>CD20/'Primer Ingreso'!O35</f>
        <v>1.7857142857142856E-2</v>
      </c>
      <c r="DI20" s="315">
        <f>CE20/'Primer Ingreso'!P35</f>
        <v>2.4390243902439025E-2</v>
      </c>
      <c r="DJ20" s="315">
        <f>CF20/'Primer Ingreso'!Q35</f>
        <v>4.3795620437956206E-2</v>
      </c>
      <c r="DK20" s="315">
        <f>CG20/'Primer Ingreso'!R35</f>
        <v>5.9782608695652176E-2</v>
      </c>
      <c r="DL20" s="315">
        <f>CH20/'Primer Ingreso'!S35</f>
        <v>4.5801526717557252E-2</v>
      </c>
      <c r="DM20" s="315">
        <f>CI20/'Primer Ingreso'!T35</f>
        <v>5.8309037900874633E-2</v>
      </c>
      <c r="DN20" s="315">
        <f>CJ20/'Primer Ingreso'!U35</f>
        <v>7.3059360730593603E-2</v>
      </c>
      <c r="DO20" s="315">
        <f>CK20/'Primer Ingreso'!V35</f>
        <v>8.3333333333333329E-2</v>
      </c>
      <c r="DP20" s="315">
        <f>CL20/'Primer Ingreso'!W35</f>
        <v>9.0076335877862596E-2</v>
      </c>
      <c r="DQ20" s="600">
        <f>CM20/'Primer Ingreso'!X35</f>
        <v>8.4087968952134537E-2</v>
      </c>
    </row>
    <row r="21" spans="1:121" s="862" customFormat="1" ht="14.4">
      <c r="A21" s="1710" t="s">
        <v>1222</v>
      </c>
      <c r="B21" s="302">
        <f>B15+B16</f>
        <v>0</v>
      </c>
      <c r="C21" s="307">
        <f t="shared" ref="C21:AA21" si="36">C15+C16</f>
        <v>0</v>
      </c>
      <c r="D21" s="302">
        <f t="shared" si="36"/>
        <v>0</v>
      </c>
      <c r="E21" s="302">
        <f t="shared" si="36"/>
        <v>3</v>
      </c>
      <c r="F21" s="302">
        <f t="shared" si="36"/>
        <v>5</v>
      </c>
      <c r="G21" s="302">
        <f t="shared" si="36"/>
        <v>4</v>
      </c>
      <c r="H21" s="302">
        <f>H15+H16</f>
        <v>12</v>
      </c>
      <c r="I21" s="302">
        <f>SUM(I15:I17)</f>
        <v>8</v>
      </c>
      <c r="J21" s="302">
        <f>SUM(J15:J17)</f>
        <v>7</v>
      </c>
      <c r="K21" s="554">
        <f>SUM(K15:K17)</f>
        <v>1</v>
      </c>
      <c r="L21" s="302">
        <f t="shared" si="36"/>
        <v>0</v>
      </c>
      <c r="M21" s="307">
        <f t="shared" si="36"/>
        <v>0</v>
      </c>
      <c r="N21" s="302">
        <f t="shared" si="36"/>
        <v>0</v>
      </c>
      <c r="O21" s="302">
        <f t="shared" si="36"/>
        <v>1</v>
      </c>
      <c r="P21" s="302">
        <f t="shared" si="36"/>
        <v>0</v>
      </c>
      <c r="Q21" s="302">
        <f t="shared" si="36"/>
        <v>0</v>
      </c>
      <c r="R21" s="302">
        <f>R15+R16</f>
        <v>0</v>
      </c>
      <c r="S21" s="302">
        <f>SUM(S15:S17)</f>
        <v>2</v>
      </c>
      <c r="T21" s="302">
        <f>SUM(T15:T17)</f>
        <v>0</v>
      </c>
      <c r="U21" s="554">
        <f>SUM(U15:U17)</f>
        <v>0</v>
      </c>
      <c r="V21" s="302">
        <f t="shared" si="36"/>
        <v>0</v>
      </c>
      <c r="W21" s="307">
        <f t="shared" si="36"/>
        <v>0</v>
      </c>
      <c r="X21" s="302">
        <f t="shared" si="36"/>
        <v>0</v>
      </c>
      <c r="Y21" s="302">
        <f t="shared" si="36"/>
        <v>4</v>
      </c>
      <c r="Z21" s="302">
        <f t="shared" si="36"/>
        <v>5</v>
      </c>
      <c r="AA21" s="302">
        <f t="shared" si="36"/>
        <v>4</v>
      </c>
      <c r="AB21" s="302">
        <f t="shared" si="25"/>
        <v>12</v>
      </c>
      <c r="AC21" s="302">
        <f>S21+I21</f>
        <v>10</v>
      </c>
      <c r="AD21" s="302">
        <f t="shared" si="26"/>
        <v>7</v>
      </c>
      <c r="AE21" s="554">
        <f t="shared" si="26"/>
        <v>1</v>
      </c>
      <c r="AF21" s="315">
        <f>B21/'Alumnado Activo'!B18</f>
        <v>0</v>
      </c>
      <c r="AG21" s="315">
        <f>C21/'Alumnado Activo'!C18</f>
        <v>0</v>
      </c>
      <c r="AH21" s="315">
        <f>D21/'Alumnado Activo'!D18</f>
        <v>0</v>
      </c>
      <c r="AI21" s="315">
        <f>E21/'Alumnado Activo'!E18</f>
        <v>1.7045454545454544E-2</v>
      </c>
      <c r="AJ21" s="315">
        <f>F21/'Alumnado Activo'!F18</f>
        <v>2.3696682464454975E-2</v>
      </c>
      <c r="AK21" s="315">
        <f>G21/'Alumnado Activo'!G18</f>
        <v>1.6129032258064516E-2</v>
      </c>
      <c r="AL21" s="315">
        <f>H21/'Alumnado Activo'!H18</f>
        <v>4.0404040404040407E-2</v>
      </c>
      <c r="AM21" s="315">
        <f>I21/'Alumnado Activo'!I18</f>
        <v>2.2727272727272728E-2</v>
      </c>
      <c r="AN21" s="315">
        <f>AD21/'Alumnado Activo'!J18</f>
        <v>1.804123711340206E-2</v>
      </c>
      <c r="AO21" s="600">
        <f>AE21/'Alumnado Activo'!K18</f>
        <v>2.070393374741201E-3</v>
      </c>
      <c r="AP21" s="315">
        <f>L21/'Alumnado Activo'!B18</f>
        <v>0</v>
      </c>
      <c r="AQ21" s="315">
        <f>M21/'Alumnado Activo'!C18</f>
        <v>0</v>
      </c>
      <c r="AR21" s="315">
        <f>N21/'Alumnado Activo'!D18</f>
        <v>0</v>
      </c>
      <c r="AS21" s="315">
        <f>O21/'Alumnado Activo'!E18</f>
        <v>5.681818181818182E-3</v>
      </c>
      <c r="AT21" s="315">
        <f>P21/'Alumnado Activo'!F18</f>
        <v>0</v>
      </c>
      <c r="AU21" s="315">
        <f>Q21/'Alumnado Activo'!G18</f>
        <v>0</v>
      </c>
      <c r="AV21" s="315">
        <f>R21/'Alumnado Activo'!H18</f>
        <v>0</v>
      </c>
      <c r="AW21" s="315">
        <f>S21/'Alumnado Activo'!I18</f>
        <v>5.681818181818182E-3</v>
      </c>
      <c r="AX21" s="315">
        <f>T21/'Alumnado Activo'!J18</f>
        <v>0</v>
      </c>
      <c r="AY21" s="600">
        <f>U21/'Alumnado Activo'!K18</f>
        <v>0</v>
      </c>
      <c r="AZ21" s="315">
        <f>V21/'Alumnado Activo'!B18</f>
        <v>0</v>
      </c>
      <c r="BA21" s="315">
        <f>W21/'Alumnado Activo'!C18</f>
        <v>0</v>
      </c>
      <c r="BB21" s="315">
        <f>X21/'Alumnado Activo'!D18</f>
        <v>0</v>
      </c>
      <c r="BC21" s="315">
        <f>Y21/'Alumnado Activo'!E18</f>
        <v>2.2727272727272728E-2</v>
      </c>
      <c r="BD21" s="315">
        <f>Z21/'Alumnado Activo'!F18</f>
        <v>2.3696682464454975E-2</v>
      </c>
      <c r="BE21" s="315">
        <f>AA21/'Alumnado Activo'!G18</f>
        <v>1.6129032258064516E-2</v>
      </c>
      <c r="BF21" s="315">
        <f>AB21/'Alumnado Activo'!H18</f>
        <v>4.0404040404040407E-2</v>
      </c>
      <c r="BG21" s="315">
        <f>AC21/'Alumnado Activo'!I18</f>
        <v>2.8409090909090908E-2</v>
      </c>
      <c r="BH21" s="315">
        <f>AD21/'Alumnado Activo'!J18</f>
        <v>1.804123711340206E-2</v>
      </c>
      <c r="BI21" s="600">
        <f>AE21/'Alumnado Activo'!K18</f>
        <v>2.070393374741201E-3</v>
      </c>
      <c r="BJ21" s="302">
        <f>B21</f>
        <v>0</v>
      </c>
      <c r="BK21" s="302">
        <f t="shared" si="21"/>
        <v>0</v>
      </c>
      <c r="BL21" s="302">
        <f t="shared" si="21"/>
        <v>0</v>
      </c>
      <c r="BM21" s="302">
        <f t="shared" si="21"/>
        <v>3</v>
      </c>
      <c r="BN21" s="302">
        <f t="shared" si="21"/>
        <v>8</v>
      </c>
      <c r="BO21" s="302">
        <f t="shared" si="21"/>
        <v>12</v>
      </c>
      <c r="BP21" s="302">
        <f t="shared" si="27"/>
        <v>24</v>
      </c>
      <c r="BQ21" s="302">
        <f t="shared" si="28"/>
        <v>32</v>
      </c>
      <c r="BR21" s="302">
        <f t="shared" si="29"/>
        <v>39</v>
      </c>
      <c r="BS21" s="554">
        <f t="shared" si="29"/>
        <v>40</v>
      </c>
      <c r="BT21" s="302">
        <f>L21</f>
        <v>0</v>
      </c>
      <c r="BU21" s="302">
        <f t="shared" si="22"/>
        <v>0</v>
      </c>
      <c r="BV21" s="302">
        <f t="shared" si="22"/>
        <v>0</v>
      </c>
      <c r="BW21" s="302">
        <f t="shared" si="22"/>
        <v>1</v>
      </c>
      <c r="BX21" s="302">
        <f t="shared" si="22"/>
        <v>1</v>
      </c>
      <c r="BY21" s="302">
        <f t="shared" si="22"/>
        <v>1</v>
      </c>
      <c r="BZ21" s="302">
        <f t="shared" si="30"/>
        <v>1</v>
      </c>
      <c r="CA21" s="302">
        <f t="shared" si="31"/>
        <v>3</v>
      </c>
      <c r="CB21" s="302">
        <f t="shared" si="32"/>
        <v>3</v>
      </c>
      <c r="CC21" s="554">
        <f t="shared" si="32"/>
        <v>3</v>
      </c>
      <c r="CD21" s="302">
        <f>V21</f>
        <v>0</v>
      </c>
      <c r="CE21" s="302">
        <f t="shared" si="23"/>
        <v>0</v>
      </c>
      <c r="CF21" s="302">
        <f t="shared" si="23"/>
        <v>0</v>
      </c>
      <c r="CG21" s="302">
        <f t="shared" si="23"/>
        <v>4</v>
      </c>
      <c r="CH21" s="302">
        <f t="shared" si="23"/>
        <v>9</v>
      </c>
      <c r="CI21" s="302">
        <f t="shared" si="23"/>
        <v>13</v>
      </c>
      <c r="CJ21" s="302">
        <f t="shared" si="33"/>
        <v>25</v>
      </c>
      <c r="CK21" s="302">
        <f t="shared" si="34"/>
        <v>35</v>
      </c>
      <c r="CL21" s="302">
        <f t="shared" si="35"/>
        <v>42</v>
      </c>
      <c r="CM21" s="554">
        <f t="shared" si="35"/>
        <v>43</v>
      </c>
      <c r="CN21" s="315">
        <f>BJ21/'Primer Ingreso'!O36</f>
        <v>0</v>
      </c>
      <c r="CO21" s="315">
        <f>BK21/'Primer Ingreso'!P36</f>
        <v>0</v>
      </c>
      <c r="CP21" s="315">
        <f>BL21/'Primer Ingreso'!Q36</f>
        <v>0</v>
      </c>
      <c r="CQ21" s="315">
        <f>BM21/'Primer Ingreso'!R36</f>
        <v>1.4423076923076924E-2</v>
      </c>
      <c r="CR21" s="315">
        <f>BN21/'Primer Ingreso'!S36</f>
        <v>3.0418250950570342E-2</v>
      </c>
      <c r="CS21" s="315">
        <f>BO21/'Primer Ingreso'!T36</f>
        <v>3.39943342776204E-2</v>
      </c>
      <c r="CT21" s="315">
        <f>BP21/'Primer Ingreso'!U36</f>
        <v>5.3452115812917596E-2</v>
      </c>
      <c r="CU21" s="315">
        <f>BQ21/'Primer Ingreso'!V36</f>
        <v>5.4888507718696397E-2</v>
      </c>
      <c r="CV21" s="315">
        <f>BR21/'Primer Ingreso'!W36</f>
        <v>5.5476529160739689E-2</v>
      </c>
      <c r="CW21" s="600">
        <f>BS21/'Primer Ingreso'!X36</f>
        <v>4.778972520908005E-2</v>
      </c>
      <c r="CX21" s="315">
        <f>BT21/'Primer Ingreso'!O36</f>
        <v>0</v>
      </c>
      <c r="CY21" s="315">
        <f>BU21/'Primer Ingreso'!P36</f>
        <v>0</v>
      </c>
      <c r="CZ21" s="315">
        <f>BV21/'Primer Ingreso'!Q36</f>
        <v>0</v>
      </c>
      <c r="DA21" s="315">
        <f>BW21/'Primer Ingreso'!R36</f>
        <v>4.807692307692308E-3</v>
      </c>
      <c r="DB21" s="315">
        <f>BX21/'Primer Ingreso'!S36</f>
        <v>3.8022813688212928E-3</v>
      </c>
      <c r="DC21" s="315">
        <f>BY21/'Primer Ingreso'!T36</f>
        <v>2.8328611898016999E-3</v>
      </c>
      <c r="DD21" s="315">
        <f>BZ21/'Primer Ingreso'!U36</f>
        <v>2.2271714922048997E-3</v>
      </c>
      <c r="DE21" s="315">
        <f>CA21/'Primer Ingreso'!V36</f>
        <v>5.1457975986277877E-3</v>
      </c>
      <c r="DF21" s="315">
        <f>CB21/'Primer Ingreso'!W36</f>
        <v>4.2674253200568994E-3</v>
      </c>
      <c r="DG21" s="600">
        <f>CC21/'Primer Ingreso'!X36</f>
        <v>3.5842293906810036E-3</v>
      </c>
      <c r="DH21" s="315">
        <f>CD21/'Primer Ingreso'!O36</f>
        <v>0</v>
      </c>
      <c r="DI21" s="315">
        <f>CE21/'Primer Ingreso'!P36</f>
        <v>0</v>
      </c>
      <c r="DJ21" s="315">
        <f>CF21/'Primer Ingreso'!Q36</f>
        <v>0</v>
      </c>
      <c r="DK21" s="315">
        <f>CG21/'Primer Ingreso'!R36</f>
        <v>1.9230769230769232E-2</v>
      </c>
      <c r="DL21" s="315">
        <f>CH21/'Primer Ingreso'!S36</f>
        <v>3.4220532319391636E-2</v>
      </c>
      <c r="DM21" s="315">
        <f>CI21/'Primer Ingreso'!T36</f>
        <v>3.6827195467422094E-2</v>
      </c>
      <c r="DN21" s="315">
        <f>CJ21/'Primer Ingreso'!U36</f>
        <v>5.5679287305122498E-2</v>
      </c>
      <c r="DO21" s="315">
        <f>CK21/'Primer Ingreso'!V36</f>
        <v>6.0034305317324184E-2</v>
      </c>
      <c r="DP21" s="315">
        <f>CL21/'Primer Ingreso'!W36</f>
        <v>5.9743954480796585E-2</v>
      </c>
      <c r="DQ21" s="600">
        <f>CM21/'Primer Ingreso'!X36</f>
        <v>5.1373954599761053E-2</v>
      </c>
    </row>
    <row r="22" spans="1:121" s="128" customFormat="1" ht="14.4">
      <c r="A22" s="604" t="s">
        <v>366</v>
      </c>
      <c r="B22" s="882">
        <f t="shared" ref="B22:Q22" si="37">SUM(B19:B21)</f>
        <v>1</v>
      </c>
      <c r="C22" s="882">
        <f t="shared" si="37"/>
        <v>1</v>
      </c>
      <c r="D22" s="882">
        <f t="shared" si="37"/>
        <v>4</v>
      </c>
      <c r="E22" s="882">
        <f t="shared" si="37"/>
        <v>19</v>
      </c>
      <c r="F22" s="882">
        <f t="shared" si="37"/>
        <v>18</v>
      </c>
      <c r="G22" s="882">
        <f t="shared" si="37"/>
        <v>16</v>
      </c>
      <c r="H22" s="882">
        <f>SUM(H19:H21)</f>
        <v>32</v>
      </c>
      <c r="I22" s="882">
        <f>SUM(I19:I21)</f>
        <v>22</v>
      </c>
      <c r="J22" s="882">
        <f>SUM(J19:J21)</f>
        <v>28</v>
      </c>
      <c r="K22" s="568">
        <f>SUM(K19:K21)</f>
        <v>11</v>
      </c>
      <c r="L22" s="568">
        <f t="shared" si="37"/>
        <v>0</v>
      </c>
      <c r="M22" s="568">
        <f t="shared" si="37"/>
        <v>0</v>
      </c>
      <c r="N22" s="568">
        <f t="shared" si="37"/>
        <v>4</v>
      </c>
      <c r="O22" s="568">
        <f t="shared" si="37"/>
        <v>7</v>
      </c>
      <c r="P22" s="568">
        <f t="shared" si="37"/>
        <v>5</v>
      </c>
      <c r="Q22" s="568">
        <f t="shared" si="37"/>
        <v>3</v>
      </c>
      <c r="R22" s="568">
        <f>SUM(R19:R21)</f>
        <v>0</v>
      </c>
      <c r="S22" s="568">
        <f>SUM(S19:S21)</f>
        <v>8</v>
      </c>
      <c r="T22" s="882">
        <f>SUM(T19:T21)</f>
        <v>5</v>
      </c>
      <c r="U22" s="568">
        <f>SUM(U19:U21)</f>
        <v>1</v>
      </c>
      <c r="V22" s="882">
        <f t="shared" ref="V22:AA22" si="38">L22+B22</f>
        <v>1</v>
      </c>
      <c r="W22" s="882">
        <f t="shared" si="38"/>
        <v>1</v>
      </c>
      <c r="X22" s="882">
        <f t="shared" si="38"/>
        <v>8</v>
      </c>
      <c r="Y22" s="882">
        <f t="shared" si="38"/>
        <v>26</v>
      </c>
      <c r="Z22" s="882">
        <f t="shared" si="38"/>
        <v>23</v>
      </c>
      <c r="AA22" s="882">
        <f t="shared" si="38"/>
        <v>19</v>
      </c>
      <c r="AB22" s="882">
        <f>SUM(AB19:AB21)</f>
        <v>32</v>
      </c>
      <c r="AC22" s="882">
        <f>S22+I22</f>
        <v>30</v>
      </c>
      <c r="AD22" s="882">
        <f>T22+J22</f>
        <v>33</v>
      </c>
      <c r="AE22" s="568">
        <f>U22+K22</f>
        <v>12</v>
      </c>
      <c r="AF22" s="922">
        <f>B22/'Alumnado Activo'!B19</f>
        <v>5.8479532163742687E-3</v>
      </c>
      <c r="AG22" s="922">
        <f>C22/'Alumnado Activo'!C19</f>
        <v>4.2372881355932203E-3</v>
      </c>
      <c r="AH22" s="922">
        <f>D22/'Alumnado Activo'!D19</f>
        <v>1.0638297872340425E-2</v>
      </c>
      <c r="AI22" s="922">
        <f>E22/'Alumnado Activo'!E19</f>
        <v>4.1036717062634988E-2</v>
      </c>
      <c r="AJ22" s="922">
        <f>F22/'Alumnado Activo'!F19</f>
        <v>3.0716723549488054E-2</v>
      </c>
      <c r="AK22" s="922">
        <f>G22/'Alumnado Activo'!G19</f>
        <v>2.3845007451564829E-2</v>
      </c>
      <c r="AL22" s="922">
        <f>H22/'Alumnado Activo'!H19</f>
        <v>3.7166085946573751E-2</v>
      </c>
      <c r="AM22" s="922">
        <f>I22/'Alumnado Activo'!I19</f>
        <v>2.1589793915603533E-2</v>
      </c>
      <c r="AN22" s="922">
        <f>J22/'Alumnado Activo'!J19</f>
        <v>2.3140495867768594E-2</v>
      </c>
      <c r="AO22" s="648">
        <f>K22/'Alumnado Activo'!K19</f>
        <v>7.6335877862595417E-3</v>
      </c>
      <c r="AP22" s="922">
        <f>L22/'Alumnado Activo'!B19</f>
        <v>0</v>
      </c>
      <c r="AQ22" s="922">
        <f>M22/'Alumnado Activo'!C19</f>
        <v>0</v>
      </c>
      <c r="AR22" s="922">
        <f>N22/'Alumnado Activo'!D19</f>
        <v>1.0638297872340425E-2</v>
      </c>
      <c r="AS22" s="922">
        <f>O22/'Alumnado Activo'!E19</f>
        <v>1.511879049676026E-2</v>
      </c>
      <c r="AT22" s="922">
        <f>P22/'Alumnado Activo'!F19</f>
        <v>8.5324232081911266E-3</v>
      </c>
      <c r="AU22" s="922">
        <f>Q22/'Alumnado Activo'!G19</f>
        <v>4.4709388971684054E-3</v>
      </c>
      <c r="AV22" s="922">
        <f>R22/'Alumnado Activo'!H19</f>
        <v>0</v>
      </c>
      <c r="AW22" s="922">
        <f>S22/'Alumnado Activo'!I19</f>
        <v>7.8508341511285568E-3</v>
      </c>
      <c r="AX22" s="922">
        <f>T22/'Alumnado Activo'!J19</f>
        <v>4.1322314049586778E-3</v>
      </c>
      <c r="AY22" s="648">
        <f>U22/'Alumnado Activo'!K19</f>
        <v>6.939625260235947E-4</v>
      </c>
      <c r="AZ22" s="922">
        <f>V22/'Alumnado Activo'!B19</f>
        <v>5.8479532163742687E-3</v>
      </c>
      <c r="BA22" s="922">
        <f>W22/'Alumnado Activo'!C19</f>
        <v>4.2372881355932203E-3</v>
      </c>
      <c r="BB22" s="922">
        <f>X22/'Alumnado Activo'!D19</f>
        <v>2.1276595744680851E-2</v>
      </c>
      <c r="BC22" s="922">
        <f>Y22/'Alumnado Activo'!E19</f>
        <v>5.6155507559395246E-2</v>
      </c>
      <c r="BD22" s="922">
        <f>Z22/'Alumnado Activo'!F19</f>
        <v>3.9249146757679182E-2</v>
      </c>
      <c r="BE22" s="922">
        <f>AA22/'Alumnado Activo'!G19</f>
        <v>2.8315946348733235E-2</v>
      </c>
      <c r="BF22" s="922">
        <f>AB22/'Alumnado Activo'!H19</f>
        <v>3.7166085946573751E-2</v>
      </c>
      <c r="BG22" s="922">
        <f>AC22/'Alumnado Activo'!I19</f>
        <v>2.9440628066732092E-2</v>
      </c>
      <c r="BH22" s="922">
        <f>AD22/'Alumnado Activo'!J19</f>
        <v>2.7272727272727271E-2</v>
      </c>
      <c r="BI22" s="648">
        <f>AE22/'Alumnado Activo'!K19</f>
        <v>8.3275503122831364E-3</v>
      </c>
      <c r="BJ22" s="882">
        <f>B22</f>
        <v>1</v>
      </c>
      <c r="BK22" s="882">
        <f t="shared" si="21"/>
        <v>2</v>
      </c>
      <c r="BL22" s="882">
        <f t="shared" si="21"/>
        <v>6</v>
      </c>
      <c r="BM22" s="882">
        <f t="shared" si="21"/>
        <v>25</v>
      </c>
      <c r="BN22" s="882">
        <f t="shared" si="21"/>
        <v>43</v>
      </c>
      <c r="BO22" s="882">
        <f t="shared" si="21"/>
        <v>59</v>
      </c>
      <c r="BP22" s="882">
        <f t="shared" si="27"/>
        <v>91</v>
      </c>
      <c r="BQ22" s="882">
        <f t="shared" si="28"/>
        <v>113</v>
      </c>
      <c r="BR22" s="882">
        <f t="shared" si="29"/>
        <v>141</v>
      </c>
      <c r="BS22" s="568">
        <f t="shared" si="29"/>
        <v>152</v>
      </c>
      <c r="BT22" s="882">
        <f>L22</f>
        <v>0</v>
      </c>
      <c r="BU22" s="882">
        <f t="shared" si="22"/>
        <v>0</v>
      </c>
      <c r="BV22" s="882">
        <f t="shared" si="22"/>
        <v>4</v>
      </c>
      <c r="BW22" s="882">
        <f t="shared" si="22"/>
        <v>11</v>
      </c>
      <c r="BX22" s="882">
        <f t="shared" si="22"/>
        <v>16</v>
      </c>
      <c r="BY22" s="882">
        <f t="shared" si="22"/>
        <v>19</v>
      </c>
      <c r="BZ22" s="882">
        <f t="shared" si="30"/>
        <v>19</v>
      </c>
      <c r="CA22" s="882">
        <f t="shared" si="31"/>
        <v>27</v>
      </c>
      <c r="CB22" s="882">
        <f t="shared" si="32"/>
        <v>32</v>
      </c>
      <c r="CC22" s="568">
        <f t="shared" si="32"/>
        <v>33</v>
      </c>
      <c r="CD22" s="882">
        <f>V22</f>
        <v>1</v>
      </c>
      <c r="CE22" s="882">
        <f t="shared" si="23"/>
        <v>2</v>
      </c>
      <c r="CF22" s="882">
        <f t="shared" si="23"/>
        <v>10</v>
      </c>
      <c r="CG22" s="882">
        <f t="shared" si="23"/>
        <v>36</v>
      </c>
      <c r="CH22" s="882">
        <f t="shared" si="23"/>
        <v>59</v>
      </c>
      <c r="CI22" s="882">
        <f t="shared" si="23"/>
        <v>78</v>
      </c>
      <c r="CJ22" s="882">
        <f t="shared" si="33"/>
        <v>110</v>
      </c>
      <c r="CK22" s="882">
        <f t="shared" si="34"/>
        <v>140</v>
      </c>
      <c r="CL22" s="882">
        <f t="shared" si="35"/>
        <v>173</v>
      </c>
      <c r="CM22" s="568">
        <f t="shared" si="35"/>
        <v>185</v>
      </c>
      <c r="CN22" s="922">
        <f>BJ22/'Primer Ingreso'!O37</f>
        <v>5.7803468208092483E-3</v>
      </c>
      <c r="CO22" s="922">
        <f>BK22/'Primer Ingreso'!P37</f>
        <v>7.6335877862595417E-3</v>
      </c>
      <c r="CP22" s="922">
        <f>BL22/'Primer Ingreso'!Q37</f>
        <v>1.3698630136986301E-2</v>
      </c>
      <c r="CQ22" s="922">
        <f>BM22/'Primer Ingreso'!R37</f>
        <v>4.29553264604811E-2</v>
      </c>
      <c r="CR22" s="922">
        <f>BN22/'Primer Ingreso'!S37</f>
        <v>5.4916985951468711E-2</v>
      </c>
      <c r="CS22" s="922">
        <f>BO22/'Primer Ingreso'!T37</f>
        <v>5.8648111332007952E-2</v>
      </c>
      <c r="CT22" s="922">
        <f>BP22/'Primer Ingreso'!U37</f>
        <v>6.9571865443425071E-2</v>
      </c>
      <c r="CU22" s="922">
        <f>BQ22/'Primer Ingreso'!V37</f>
        <v>6.8443367655966078E-2</v>
      </c>
      <c r="CV22" s="922">
        <f>BR22/'Primer Ingreso'!W37</f>
        <v>6.9389763779527561E-2</v>
      </c>
      <c r="CW22" s="648">
        <f>BS22/'Primer Ingreso'!X37</f>
        <v>6.2966031483015744E-2</v>
      </c>
      <c r="CX22" s="922">
        <f>BT22/'Primer Ingreso'!O37</f>
        <v>0</v>
      </c>
      <c r="CY22" s="922">
        <f>BU22/'Primer Ingreso'!P37</f>
        <v>0</v>
      </c>
      <c r="CZ22" s="922">
        <f>BV22/'Primer Ingreso'!Q37</f>
        <v>9.1324200913242004E-3</v>
      </c>
      <c r="DA22" s="922">
        <f>BW22/'Primer Ingreso'!R37</f>
        <v>1.8900343642611683E-2</v>
      </c>
      <c r="DB22" s="922">
        <f>BX22/'Primer Ingreso'!S37</f>
        <v>2.0434227330779056E-2</v>
      </c>
      <c r="DC22" s="922">
        <f>BY22/'Primer Ingreso'!T37</f>
        <v>1.8886679920477135E-2</v>
      </c>
      <c r="DD22" s="922">
        <f>BZ22/'Primer Ingreso'!U37</f>
        <v>1.4525993883792049E-2</v>
      </c>
      <c r="DE22" s="922">
        <f>CA22/'Primer Ingreso'!V37</f>
        <v>1.6353725015142338E-2</v>
      </c>
      <c r="DF22" s="922">
        <f>CB22/'Primer Ingreso'!W37</f>
        <v>1.5748031496062992E-2</v>
      </c>
      <c r="DG22" s="648">
        <f>CC22/'Primer Ingreso'!X37</f>
        <v>1.3670256835128418E-2</v>
      </c>
      <c r="DH22" s="922">
        <f>CD22/'Primer Ingreso'!O37</f>
        <v>5.7803468208092483E-3</v>
      </c>
      <c r="DI22" s="922">
        <f>CE22/'Primer Ingreso'!P37</f>
        <v>7.6335877862595417E-3</v>
      </c>
      <c r="DJ22" s="922">
        <f>CF22/'Primer Ingreso'!Q37</f>
        <v>2.2831050228310501E-2</v>
      </c>
      <c r="DK22" s="922">
        <f>CG22/'Primer Ingreso'!R37</f>
        <v>6.1855670103092786E-2</v>
      </c>
      <c r="DL22" s="922">
        <f>CH22/'Primer Ingreso'!S37</f>
        <v>7.5351213282247767E-2</v>
      </c>
      <c r="DM22" s="922">
        <f>CI22/'Primer Ingreso'!T37</f>
        <v>7.7534791252485094E-2</v>
      </c>
      <c r="DN22" s="922">
        <f>CJ22/'Primer Ingreso'!U37</f>
        <v>8.4097859327217125E-2</v>
      </c>
      <c r="DO22" s="922">
        <f>CK22/'Primer Ingreso'!V37</f>
        <v>8.4797092671108423E-2</v>
      </c>
      <c r="DP22" s="922">
        <f>CL22/'Primer Ingreso'!W37</f>
        <v>8.5137795275590553E-2</v>
      </c>
      <c r="DQ22" s="648">
        <f>CM22/'Primer Ingreso'!X37</f>
        <v>7.6636288318144161E-2</v>
      </c>
    </row>
    <row r="23" spans="1:121" s="864" customFormat="1" ht="9" customHeight="1">
      <c r="A23" s="603"/>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c r="CA23" s="295"/>
      <c r="CB23" s="295"/>
      <c r="CC23" s="295"/>
      <c r="CD23" s="295"/>
      <c r="CE23" s="295"/>
      <c r="CF23" s="295"/>
      <c r="CG23" s="295"/>
      <c r="CH23" s="295"/>
      <c r="CI23" s="295"/>
      <c r="CJ23" s="295"/>
      <c r="CK23" s="295"/>
      <c r="CL23" s="295"/>
      <c r="CM23" s="295"/>
      <c r="CN23" s="295"/>
      <c r="CO23" s="295"/>
      <c r="CP23" s="295"/>
      <c r="CQ23" s="295"/>
      <c r="CR23" s="295"/>
      <c r="CS23" s="295"/>
      <c r="CT23" s="295"/>
      <c r="CU23" s="295"/>
      <c r="CV23" s="295"/>
      <c r="CW23" s="295"/>
      <c r="CX23" s="289"/>
      <c r="CY23" s="289"/>
      <c r="CZ23" s="289"/>
      <c r="DA23" s="289"/>
      <c r="DB23" s="289"/>
      <c r="DC23" s="289"/>
      <c r="DD23" s="289"/>
      <c r="DE23" s="289"/>
      <c r="DF23" s="289"/>
      <c r="DG23" s="289"/>
      <c r="DH23" s="289"/>
      <c r="DI23" s="289"/>
      <c r="DJ23" s="289"/>
      <c r="DK23" s="289"/>
      <c r="DL23" s="289"/>
      <c r="DM23" s="289"/>
      <c r="DN23" s="289"/>
      <c r="DO23" s="289"/>
      <c r="DP23" s="289"/>
      <c r="DQ23" s="289"/>
    </row>
    <row r="24" spans="1:121" s="862" customFormat="1" ht="14.4">
      <c r="A24" s="560" t="s">
        <v>366</v>
      </c>
      <c r="B24" s="302">
        <f>B22</f>
        <v>1</v>
      </c>
      <c r="C24" s="302">
        <f t="shared" ref="C24:AA24" si="39">C22</f>
        <v>1</v>
      </c>
      <c r="D24" s="302">
        <f t="shared" si="39"/>
        <v>4</v>
      </c>
      <c r="E24" s="302">
        <f t="shared" si="39"/>
        <v>19</v>
      </c>
      <c r="F24" s="302">
        <f t="shared" si="39"/>
        <v>18</v>
      </c>
      <c r="G24" s="302">
        <f>G22</f>
        <v>16</v>
      </c>
      <c r="H24" s="302">
        <f>H22</f>
        <v>32</v>
      </c>
      <c r="I24" s="302">
        <f>I22</f>
        <v>22</v>
      </c>
      <c r="J24" s="302">
        <f>J22</f>
        <v>28</v>
      </c>
      <c r="K24" s="554">
        <f>K22</f>
        <v>11</v>
      </c>
      <c r="L24" s="302">
        <f t="shared" si="39"/>
        <v>0</v>
      </c>
      <c r="M24" s="302">
        <f t="shared" si="39"/>
        <v>0</v>
      </c>
      <c r="N24" s="302">
        <f t="shared" si="39"/>
        <v>4</v>
      </c>
      <c r="O24" s="302">
        <f t="shared" si="39"/>
        <v>7</v>
      </c>
      <c r="P24" s="302">
        <f t="shared" si="39"/>
        <v>5</v>
      </c>
      <c r="Q24" s="302">
        <f t="shared" si="39"/>
        <v>3</v>
      </c>
      <c r="R24" s="302">
        <f>R22</f>
        <v>0</v>
      </c>
      <c r="S24" s="302">
        <f>S22</f>
        <v>8</v>
      </c>
      <c r="T24" s="302">
        <f>T22</f>
        <v>5</v>
      </c>
      <c r="U24" s="554">
        <f>U22</f>
        <v>1</v>
      </c>
      <c r="V24" s="302">
        <f t="shared" si="39"/>
        <v>1</v>
      </c>
      <c r="W24" s="302">
        <f t="shared" si="39"/>
        <v>1</v>
      </c>
      <c r="X24" s="302">
        <f t="shared" si="39"/>
        <v>8</v>
      </c>
      <c r="Y24" s="302">
        <f t="shared" si="39"/>
        <v>26</v>
      </c>
      <c r="Z24" s="302">
        <f t="shared" si="39"/>
        <v>23</v>
      </c>
      <c r="AA24" s="302">
        <f t="shared" si="39"/>
        <v>19</v>
      </c>
      <c r="AB24" s="302">
        <f t="shared" ref="AB24" si="40">H24+R24</f>
        <v>32</v>
      </c>
      <c r="AC24" s="302">
        <f t="shared" ref="AC24" si="41">I24+S24</f>
        <v>30</v>
      </c>
      <c r="AD24" s="302">
        <f>J24+T24</f>
        <v>33</v>
      </c>
      <c r="AE24" s="554">
        <f>K24+U24</f>
        <v>12</v>
      </c>
      <c r="AF24" s="315">
        <f>B24/'Alumnado Activo'!B21</f>
        <v>5.8479532163742687E-3</v>
      </c>
      <c r="AG24" s="315">
        <f>C24/'Alumnado Activo'!C21</f>
        <v>4.2372881355932203E-3</v>
      </c>
      <c r="AH24" s="315">
        <f>D24/'Alumnado Activo'!D21</f>
        <v>1.0638297872340425E-2</v>
      </c>
      <c r="AI24" s="315">
        <f>E24/'Alumnado Activo'!E21</f>
        <v>4.1036717062634988E-2</v>
      </c>
      <c r="AJ24" s="315">
        <f>F24/'Alumnado Activo'!F21</f>
        <v>3.0716723549488054E-2</v>
      </c>
      <c r="AK24" s="315">
        <f>G24/'Alumnado Activo'!G21</f>
        <v>2.3845007451564829E-2</v>
      </c>
      <c r="AL24" s="315">
        <f>H24/'Alumnado Activo'!H21</f>
        <v>3.7166085946573751E-2</v>
      </c>
      <c r="AM24" s="315">
        <f>I24/'Alumnado Activo'!I21</f>
        <v>2.1589793915603533E-2</v>
      </c>
      <c r="AN24" s="315">
        <f>J24/'Alumnado Activo'!J21</f>
        <v>2.3140495867768594E-2</v>
      </c>
      <c r="AO24" s="600">
        <f>K24/'Alumnado Activo'!K21</f>
        <v>7.6335877862595417E-3</v>
      </c>
      <c r="AP24" s="315">
        <f>L24/'Alumnado Activo'!B21</f>
        <v>0</v>
      </c>
      <c r="AQ24" s="315">
        <f>M24/'Alumnado Activo'!C21</f>
        <v>0</v>
      </c>
      <c r="AR24" s="315">
        <f>N24/'Alumnado Activo'!D21</f>
        <v>1.0638297872340425E-2</v>
      </c>
      <c r="AS24" s="315">
        <f>O24/'Alumnado Activo'!E21</f>
        <v>1.511879049676026E-2</v>
      </c>
      <c r="AT24" s="315">
        <f>P24/'Alumnado Activo'!F21</f>
        <v>8.5324232081911266E-3</v>
      </c>
      <c r="AU24" s="315">
        <f>Q24/'Alumnado Activo'!G21</f>
        <v>4.4709388971684054E-3</v>
      </c>
      <c r="AV24" s="315">
        <f>R24/'Alumnado Activo'!H21</f>
        <v>0</v>
      </c>
      <c r="AW24" s="315">
        <f>S24/'Alumnado Activo'!I21</f>
        <v>7.8508341511285568E-3</v>
      </c>
      <c r="AX24" s="315">
        <f>T22/'Alumnado Activo'!J21</f>
        <v>4.1322314049586778E-3</v>
      </c>
      <c r="AY24" s="600">
        <f>U22/'Alumnado Activo'!K21</f>
        <v>6.939625260235947E-4</v>
      </c>
      <c r="AZ24" s="315">
        <f>V24/'Alumnado Activo'!B21</f>
        <v>5.8479532163742687E-3</v>
      </c>
      <c r="BA24" s="315">
        <f>W24/'Alumnado Activo'!C21</f>
        <v>4.2372881355932203E-3</v>
      </c>
      <c r="BB24" s="315">
        <f>X24/'Alumnado Activo'!D21</f>
        <v>2.1276595744680851E-2</v>
      </c>
      <c r="BC24" s="315">
        <f>Y24/'Alumnado Activo'!E21</f>
        <v>5.6155507559395246E-2</v>
      </c>
      <c r="BD24" s="315">
        <f>Z24/'Alumnado Activo'!F21</f>
        <v>3.9249146757679182E-2</v>
      </c>
      <c r="BE24" s="315">
        <f>AA24/'Alumnado Activo'!G21</f>
        <v>2.8315946348733235E-2</v>
      </c>
      <c r="BF24" s="315">
        <f>AB24/'Alumnado Activo'!H21</f>
        <v>3.7166085946573751E-2</v>
      </c>
      <c r="BG24" s="315">
        <f>AC24/'Alumnado Activo'!I21</f>
        <v>2.9440628066732092E-2</v>
      </c>
      <c r="BH24" s="315">
        <f>AD24/'Alumnado Activo'!J21</f>
        <v>2.7272727272727271E-2</v>
      </c>
      <c r="BI24" s="600">
        <f>AE24/'Alumnado Activo'!K21</f>
        <v>8.3275503122831364E-3</v>
      </c>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row>
    <row r="25" spans="1:121" s="111" customFormat="1" ht="20.25" customHeight="1">
      <c r="A25" s="137"/>
      <c r="B25" s="146"/>
      <c r="C25" s="146"/>
      <c r="D25" s="146"/>
      <c r="E25" s="146"/>
      <c r="F25" s="146"/>
      <c r="G25" s="135"/>
      <c r="H25" s="135"/>
      <c r="I25" s="135"/>
      <c r="J25" s="135"/>
      <c r="K25" s="135"/>
      <c r="L25" s="145"/>
    </row>
    <row r="27" spans="1:121" ht="13.8" thickBot="1">
      <c r="A27" s="151"/>
      <c r="B27" s="150"/>
      <c r="C27" s="150"/>
      <c r="D27" s="150"/>
      <c r="E27" s="150"/>
    </row>
    <row r="28" spans="1:121">
      <c r="E28" s="138"/>
    </row>
  </sheetData>
  <sheetProtection algorithmName="SHA-512" hashValue="sEmC8EGVTN0L4o7ghuzd2jsFE6AaNo0WFZVfqi50OBh2Lo9HWHx824pIOhQ+18MTUkCgB9wHj/tuSX5msyHL1A==" saltValue="C/0PvmQCwNR7dCRm+k6EVA==" spinCount="100000" sheet="1" objects="1" scenarios="1"/>
  <mergeCells count="12">
    <mergeCell ref="CX7:DG7"/>
    <mergeCell ref="DH7:DQ7"/>
    <mergeCell ref="B7:K7"/>
    <mergeCell ref="L7:U7"/>
    <mergeCell ref="V7:AE7"/>
    <mergeCell ref="AF7:AO7"/>
    <mergeCell ref="AP7:AY7"/>
    <mergeCell ref="AZ7:BI7"/>
    <mergeCell ref="BJ7:BS7"/>
    <mergeCell ref="BT7:CC7"/>
    <mergeCell ref="CD7:CM7"/>
    <mergeCell ref="CN7:CW7"/>
  </mergeCells>
  <hyperlinks>
    <hyperlink ref="A1" location="Índice!A1" display="ÍNDICE" xr:uid="{00000000-0004-0000-17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H20:H21"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D25A8"/>
  </sheetPr>
  <dimension ref="A1:BI22"/>
  <sheetViews>
    <sheetView showGridLines="0" zoomScaleNormal="100" workbookViewId="0">
      <selection activeCell="A6" sqref="A6:XFD6"/>
    </sheetView>
  </sheetViews>
  <sheetFormatPr baseColWidth="10" defaultRowHeight="13.2"/>
  <cols>
    <col min="2" max="2" width="4.88671875" customWidth="1"/>
    <col min="3" max="3" width="5.5546875" customWidth="1"/>
    <col min="4" max="4" width="4.88671875" customWidth="1"/>
    <col min="5" max="5" width="5.5546875" customWidth="1"/>
    <col min="6" max="6" width="4.88671875" customWidth="1"/>
    <col min="7" max="7" width="5.5546875" customWidth="1"/>
    <col min="8" max="8" width="4.88671875" customWidth="1"/>
    <col min="9" max="9" width="5.5546875" customWidth="1"/>
    <col min="10" max="10" width="4.88671875" customWidth="1"/>
    <col min="11" max="11" width="5.5546875" customWidth="1"/>
    <col min="12" max="12" width="4.88671875" customWidth="1"/>
    <col min="13" max="13" width="5.5546875" customWidth="1"/>
    <col min="14" max="14" width="4.88671875" customWidth="1"/>
    <col min="15" max="15" width="5.5546875" customWidth="1"/>
    <col min="16" max="16" width="4.88671875" customWidth="1"/>
    <col min="17" max="21" width="5.5546875" customWidth="1"/>
    <col min="22" max="22" width="5.109375" customWidth="1"/>
    <col min="23" max="23" width="5.88671875" customWidth="1"/>
    <col min="24" max="24" width="5.109375" customWidth="1"/>
    <col min="25" max="25" width="5.88671875" customWidth="1"/>
    <col min="26" max="26" width="5.109375" customWidth="1"/>
    <col min="27" max="27" width="5.88671875" customWidth="1"/>
    <col min="28" max="28" width="5.109375" customWidth="1"/>
    <col min="29" max="29" width="5.88671875" customWidth="1"/>
    <col min="30" max="30" width="5.109375" customWidth="1"/>
    <col min="31" max="31" width="5.88671875" customWidth="1"/>
    <col min="32" max="32" width="5.109375" customWidth="1"/>
    <col min="33" max="33" width="5.88671875" customWidth="1"/>
    <col min="34" max="34" width="5.109375" customWidth="1"/>
    <col min="35" max="35" width="5.88671875" customWidth="1"/>
    <col min="36" max="36" width="5.109375" customWidth="1"/>
    <col min="37" max="41" width="5.5546875" customWidth="1"/>
    <col min="42" max="42" width="5.109375" bestFit="1" customWidth="1"/>
    <col min="43" max="43" width="5.88671875" bestFit="1" customWidth="1"/>
    <col min="44" max="44" width="5.109375" bestFit="1" customWidth="1"/>
    <col min="45" max="45" width="5.88671875" bestFit="1" customWidth="1"/>
    <col min="46" max="46" width="5.109375" bestFit="1" customWidth="1"/>
    <col min="47" max="47" width="5.88671875" bestFit="1" customWidth="1"/>
    <col min="48" max="48" width="5.109375" bestFit="1" customWidth="1"/>
    <col min="49" max="49" width="5.88671875" bestFit="1" customWidth="1"/>
    <col min="50" max="50" width="5.109375" bestFit="1" customWidth="1"/>
    <col min="51" max="51" width="5.88671875" bestFit="1" customWidth="1"/>
    <col min="52" max="52" width="5.109375" bestFit="1" customWidth="1"/>
    <col min="53" max="53" width="5.88671875" bestFit="1" customWidth="1"/>
    <col min="54" max="54" width="5.109375" bestFit="1" customWidth="1"/>
    <col min="55" max="55" width="5.88671875" bestFit="1" customWidth="1"/>
    <col min="56" max="56" width="5.109375" bestFit="1" customWidth="1"/>
    <col min="57" max="57" width="5.88671875" bestFit="1" customWidth="1"/>
    <col min="58" max="58" width="4.88671875" bestFit="1" customWidth="1"/>
    <col min="59" max="59" width="5.5546875" bestFit="1" customWidth="1"/>
    <col min="60" max="61" width="5.5546875" customWidth="1"/>
  </cols>
  <sheetData>
    <row r="1" spans="1:61">
      <c r="A1" s="209" t="s">
        <v>1189</v>
      </c>
    </row>
    <row r="2" spans="1:61" ht="18">
      <c r="A2" s="395" t="s">
        <v>2032</v>
      </c>
    </row>
    <row r="3" spans="1:61">
      <c r="A3" s="1457" t="s">
        <v>43</v>
      </c>
    </row>
    <row r="4" spans="1:61">
      <c r="A4" s="1458" t="s">
        <v>44</v>
      </c>
    </row>
    <row r="5" spans="1:61">
      <c r="A5" s="163" t="str">
        <f>Bajas!A5</f>
        <v>Fuente: Elaborado con base en el Archivo General de Alumnos, Dirección de Sistemas Escolares, Departamento de Registro Escolar</v>
      </c>
    </row>
    <row r="6" spans="1:61" s="11" customFormat="1" ht="14.4">
      <c r="A6" s="605"/>
      <c r="B6" s="2258" t="s">
        <v>949</v>
      </c>
      <c r="C6" s="2258"/>
      <c r="D6" s="2258"/>
      <c r="E6" s="2258"/>
      <c r="F6" s="2258"/>
      <c r="G6" s="2258"/>
      <c r="H6" s="2258"/>
      <c r="I6" s="2258"/>
      <c r="J6" s="2258"/>
      <c r="K6" s="2258"/>
      <c r="L6" s="2258"/>
      <c r="M6" s="2258"/>
      <c r="N6" s="2258"/>
      <c r="O6" s="2258"/>
      <c r="P6" s="2258"/>
      <c r="Q6" s="2258"/>
      <c r="R6" s="2258"/>
      <c r="S6" s="2258"/>
      <c r="T6" s="2258"/>
      <c r="U6" s="2258"/>
      <c r="V6" s="2258" t="s">
        <v>950</v>
      </c>
      <c r="W6" s="2258"/>
      <c r="X6" s="2258"/>
      <c r="Y6" s="2258"/>
      <c r="Z6" s="2258"/>
      <c r="AA6" s="2258"/>
      <c r="AB6" s="2258"/>
      <c r="AC6" s="2258"/>
      <c r="AD6" s="2258"/>
      <c r="AE6" s="2258"/>
      <c r="AF6" s="2258"/>
      <c r="AG6" s="2258"/>
      <c r="AH6" s="2258"/>
      <c r="AI6" s="2258"/>
      <c r="AJ6" s="2258"/>
      <c r="AK6" s="2258"/>
      <c r="AL6" s="2258"/>
      <c r="AM6" s="2258"/>
      <c r="AN6" s="2258"/>
      <c r="AO6" s="2258"/>
      <c r="AP6" s="2258" t="s">
        <v>951</v>
      </c>
      <c r="AQ6" s="2258"/>
      <c r="AR6" s="2258"/>
      <c r="AS6" s="2258"/>
      <c r="AT6" s="2258"/>
      <c r="AU6" s="2258"/>
      <c r="AV6" s="2258"/>
      <c r="AW6" s="2258"/>
      <c r="AX6" s="2258"/>
      <c r="AY6" s="2258"/>
      <c r="AZ6" s="2258"/>
      <c r="BA6" s="2258"/>
      <c r="BB6" s="2258"/>
      <c r="BC6" s="2258"/>
      <c r="BD6" s="2258"/>
      <c r="BE6" s="2258"/>
      <c r="BF6" s="2258"/>
      <c r="BG6" s="2258"/>
      <c r="BH6" s="2258"/>
      <c r="BI6" s="2258"/>
    </row>
    <row r="7" spans="1:61" s="11" customFormat="1" ht="14.4">
      <c r="A7" s="291"/>
      <c r="B7" s="2273">
        <v>2011</v>
      </c>
      <c r="C7" s="2276"/>
      <c r="D7" s="2273">
        <v>2012</v>
      </c>
      <c r="E7" s="2276"/>
      <c r="F7" s="2273">
        <v>2013</v>
      </c>
      <c r="G7" s="2276"/>
      <c r="H7" s="2273">
        <v>2014</v>
      </c>
      <c r="I7" s="2276"/>
      <c r="J7" s="2273">
        <v>2015</v>
      </c>
      <c r="K7" s="2276"/>
      <c r="L7" s="2273">
        <v>2016</v>
      </c>
      <c r="M7" s="2276"/>
      <c r="N7" s="2273">
        <v>2017</v>
      </c>
      <c r="O7" s="2276"/>
      <c r="P7" s="2273">
        <v>2018</v>
      </c>
      <c r="Q7" s="2276"/>
      <c r="R7" s="2273">
        <v>2019</v>
      </c>
      <c r="S7" s="2276"/>
      <c r="T7" s="2273">
        <v>2020</v>
      </c>
      <c r="U7" s="2274"/>
      <c r="V7" s="2273">
        <v>2011</v>
      </c>
      <c r="W7" s="2276"/>
      <c r="X7" s="2273">
        <v>2012</v>
      </c>
      <c r="Y7" s="2276"/>
      <c r="Z7" s="2273">
        <v>2013</v>
      </c>
      <c r="AA7" s="2276"/>
      <c r="AB7" s="2273">
        <v>2014</v>
      </c>
      <c r="AC7" s="2276"/>
      <c r="AD7" s="2273">
        <v>2015</v>
      </c>
      <c r="AE7" s="2276"/>
      <c r="AF7" s="2273">
        <v>2016</v>
      </c>
      <c r="AG7" s="2276"/>
      <c r="AH7" s="2273">
        <v>2017</v>
      </c>
      <c r="AI7" s="2276"/>
      <c r="AJ7" s="2273">
        <v>2018</v>
      </c>
      <c r="AK7" s="2276"/>
      <c r="AL7" s="2273">
        <v>2019</v>
      </c>
      <c r="AM7" s="2276"/>
      <c r="AN7" s="2273">
        <v>2020</v>
      </c>
      <c r="AO7" s="2274"/>
      <c r="AP7" s="2273">
        <v>2011</v>
      </c>
      <c r="AQ7" s="2276"/>
      <c r="AR7" s="2273">
        <v>2012</v>
      </c>
      <c r="AS7" s="2276"/>
      <c r="AT7" s="2273">
        <v>2013</v>
      </c>
      <c r="AU7" s="2276"/>
      <c r="AV7" s="2273">
        <v>2014</v>
      </c>
      <c r="AW7" s="2276"/>
      <c r="AX7" s="2273">
        <v>2015</v>
      </c>
      <c r="AY7" s="2276"/>
      <c r="AZ7" s="2273">
        <v>2016</v>
      </c>
      <c r="BA7" s="2276"/>
      <c r="BB7" s="2273">
        <v>2017</v>
      </c>
      <c r="BC7" s="2276"/>
      <c r="BD7" s="2273">
        <v>2018</v>
      </c>
      <c r="BE7" s="2276"/>
      <c r="BF7" s="2273">
        <v>2019</v>
      </c>
      <c r="BG7" s="2276"/>
      <c r="BH7" s="2275">
        <v>2020</v>
      </c>
      <c r="BI7" s="2275"/>
    </row>
    <row r="8" spans="1:61" s="11" customFormat="1" ht="14.4">
      <c r="A8" s="291"/>
      <c r="B8" s="564" t="s">
        <v>2030</v>
      </c>
      <c r="C8" s="564" t="s">
        <v>2031</v>
      </c>
      <c r="D8" s="564" t="s">
        <v>2030</v>
      </c>
      <c r="E8" s="564" t="s">
        <v>2031</v>
      </c>
      <c r="F8" s="564" t="s">
        <v>2030</v>
      </c>
      <c r="G8" s="564" t="s">
        <v>2031</v>
      </c>
      <c r="H8" s="564" t="s">
        <v>2030</v>
      </c>
      <c r="I8" s="564" t="s">
        <v>2031</v>
      </c>
      <c r="J8" s="564" t="s">
        <v>2030</v>
      </c>
      <c r="K8" s="564" t="s">
        <v>2031</v>
      </c>
      <c r="L8" s="564" t="s">
        <v>2030</v>
      </c>
      <c r="M8" s="564" t="s">
        <v>2031</v>
      </c>
      <c r="N8" s="564" t="s">
        <v>2030</v>
      </c>
      <c r="O8" s="564" t="s">
        <v>2031</v>
      </c>
      <c r="P8" s="564" t="s">
        <v>2030</v>
      </c>
      <c r="Q8" s="564" t="s">
        <v>2031</v>
      </c>
      <c r="R8" s="564" t="s">
        <v>2030</v>
      </c>
      <c r="S8" s="564" t="s">
        <v>2031</v>
      </c>
      <c r="T8" s="564" t="s">
        <v>2030</v>
      </c>
      <c r="U8" s="564" t="s">
        <v>2031</v>
      </c>
      <c r="V8" s="564" t="s">
        <v>2030</v>
      </c>
      <c r="W8" s="564" t="s">
        <v>2031</v>
      </c>
      <c r="X8" s="564" t="s">
        <v>2030</v>
      </c>
      <c r="Y8" s="564" t="s">
        <v>2031</v>
      </c>
      <c r="Z8" s="564" t="s">
        <v>2030</v>
      </c>
      <c r="AA8" s="564" t="s">
        <v>2031</v>
      </c>
      <c r="AB8" s="564" t="s">
        <v>2030</v>
      </c>
      <c r="AC8" s="564" t="s">
        <v>2031</v>
      </c>
      <c r="AD8" s="564" t="s">
        <v>2030</v>
      </c>
      <c r="AE8" s="564" t="s">
        <v>2031</v>
      </c>
      <c r="AF8" s="564" t="s">
        <v>2030</v>
      </c>
      <c r="AG8" s="564" t="s">
        <v>2031</v>
      </c>
      <c r="AH8" s="564" t="s">
        <v>2030</v>
      </c>
      <c r="AI8" s="564" t="s">
        <v>2031</v>
      </c>
      <c r="AJ8" s="564" t="s">
        <v>2030</v>
      </c>
      <c r="AK8" s="564" t="s">
        <v>2031</v>
      </c>
      <c r="AL8" s="564" t="s">
        <v>2030</v>
      </c>
      <c r="AM8" s="564" t="s">
        <v>2031</v>
      </c>
      <c r="AN8" s="564" t="s">
        <v>2030</v>
      </c>
      <c r="AO8" s="564" t="s">
        <v>2031</v>
      </c>
      <c r="AP8" s="564" t="s">
        <v>2030</v>
      </c>
      <c r="AQ8" s="564" t="s">
        <v>2031</v>
      </c>
      <c r="AR8" s="564" t="s">
        <v>2030</v>
      </c>
      <c r="AS8" s="564" t="s">
        <v>2031</v>
      </c>
      <c r="AT8" s="564" t="s">
        <v>2030</v>
      </c>
      <c r="AU8" s="564" t="s">
        <v>2031</v>
      </c>
      <c r="AV8" s="564" t="s">
        <v>2030</v>
      </c>
      <c r="AW8" s="564" t="s">
        <v>2031</v>
      </c>
      <c r="AX8" s="564" t="s">
        <v>2030</v>
      </c>
      <c r="AY8" s="564" t="s">
        <v>2031</v>
      </c>
      <c r="AZ8" s="564" t="s">
        <v>2030</v>
      </c>
      <c r="BA8" s="564" t="s">
        <v>2031</v>
      </c>
      <c r="BB8" s="564" t="s">
        <v>2030</v>
      </c>
      <c r="BC8" s="564" t="s">
        <v>2031</v>
      </c>
      <c r="BD8" s="564" t="s">
        <v>2030</v>
      </c>
      <c r="BE8" s="564" t="s">
        <v>2031</v>
      </c>
      <c r="BF8" s="564" t="s">
        <v>2030</v>
      </c>
      <c r="BG8" s="564" t="s">
        <v>2031</v>
      </c>
      <c r="BH8" s="564" t="s">
        <v>2030</v>
      </c>
      <c r="BI8" s="564" t="s">
        <v>2031</v>
      </c>
    </row>
    <row r="9" spans="1:61" s="11" customFormat="1" ht="14.4">
      <c r="A9" s="1710" t="s">
        <v>697</v>
      </c>
      <c r="B9" s="302"/>
      <c r="C9" s="302"/>
      <c r="D9" s="302"/>
      <c r="E9" s="302"/>
      <c r="F9" s="302"/>
      <c r="G9" s="302">
        <v>1</v>
      </c>
      <c r="H9" s="302">
        <v>6</v>
      </c>
      <c r="I9" s="302">
        <v>7</v>
      </c>
      <c r="J9" s="302">
        <v>6</v>
      </c>
      <c r="K9" s="302">
        <v>7</v>
      </c>
      <c r="L9" s="302">
        <v>3</v>
      </c>
      <c r="M9" s="302">
        <v>1</v>
      </c>
      <c r="N9" s="302">
        <v>2</v>
      </c>
      <c r="O9" s="302">
        <v>6</v>
      </c>
      <c r="P9" s="302">
        <v>1</v>
      </c>
      <c r="Q9" s="302">
        <v>2</v>
      </c>
      <c r="R9" s="302">
        <v>1</v>
      </c>
      <c r="S9" s="302">
        <v>7</v>
      </c>
      <c r="T9" s="554">
        <v>1</v>
      </c>
      <c r="U9" s="554"/>
      <c r="V9" s="302"/>
      <c r="W9" s="302"/>
      <c r="X9" s="302"/>
      <c r="Y9" s="302"/>
      <c r="Z9" s="302"/>
      <c r="AA9" s="302">
        <v>3</v>
      </c>
      <c r="AB9" s="302">
        <v>1</v>
      </c>
      <c r="AC9" s="302">
        <v>3</v>
      </c>
      <c r="AD9" s="302">
        <v>1</v>
      </c>
      <c r="AE9" s="302">
        <v>3</v>
      </c>
      <c r="AF9" s="302"/>
      <c r="AG9" s="302">
        <v>3</v>
      </c>
      <c r="AH9" s="302"/>
      <c r="AI9" s="302"/>
      <c r="AJ9" s="302">
        <v>1</v>
      </c>
      <c r="AK9" s="302"/>
      <c r="AL9" s="302">
        <v>1</v>
      </c>
      <c r="AM9" s="302"/>
      <c r="AN9" s="554"/>
      <c r="AO9" s="554"/>
      <c r="AP9" s="302">
        <f t="shared" ref="AP9:BI9" si="0">B9+V9</f>
        <v>0</v>
      </c>
      <c r="AQ9" s="302">
        <f t="shared" si="0"/>
        <v>0</v>
      </c>
      <c r="AR9" s="302">
        <f t="shared" si="0"/>
        <v>0</v>
      </c>
      <c r="AS9" s="302">
        <f t="shared" si="0"/>
        <v>0</v>
      </c>
      <c r="AT9" s="302">
        <f t="shared" si="0"/>
        <v>0</v>
      </c>
      <c r="AU9" s="302">
        <f t="shared" si="0"/>
        <v>4</v>
      </c>
      <c r="AV9" s="302">
        <f t="shared" si="0"/>
        <v>7</v>
      </c>
      <c r="AW9" s="302">
        <f t="shared" si="0"/>
        <v>10</v>
      </c>
      <c r="AX9" s="302">
        <f t="shared" si="0"/>
        <v>7</v>
      </c>
      <c r="AY9" s="302">
        <f t="shared" si="0"/>
        <v>10</v>
      </c>
      <c r="AZ9" s="302">
        <f t="shared" si="0"/>
        <v>3</v>
      </c>
      <c r="BA9" s="302">
        <f t="shared" si="0"/>
        <v>4</v>
      </c>
      <c r="BB9" s="302">
        <f t="shared" si="0"/>
        <v>2</v>
      </c>
      <c r="BC9" s="302">
        <f t="shared" si="0"/>
        <v>6</v>
      </c>
      <c r="BD9" s="302">
        <f t="shared" si="0"/>
        <v>2</v>
      </c>
      <c r="BE9" s="302">
        <f t="shared" si="0"/>
        <v>2</v>
      </c>
      <c r="BF9" s="302">
        <f t="shared" si="0"/>
        <v>2</v>
      </c>
      <c r="BG9" s="302">
        <f t="shared" si="0"/>
        <v>7</v>
      </c>
      <c r="BH9" s="554">
        <f t="shared" si="0"/>
        <v>1</v>
      </c>
      <c r="BI9" s="554">
        <f t="shared" si="0"/>
        <v>0</v>
      </c>
    </row>
    <row r="10" spans="1:61" s="11" customFormat="1" ht="14.4">
      <c r="A10" s="1710" t="s">
        <v>1543</v>
      </c>
      <c r="B10" s="302"/>
      <c r="C10" s="302"/>
      <c r="D10" s="302"/>
      <c r="E10" s="302"/>
      <c r="F10" s="302"/>
      <c r="G10" s="302"/>
      <c r="H10" s="302"/>
      <c r="I10" s="302"/>
      <c r="J10" s="302"/>
      <c r="K10" s="302"/>
      <c r="L10" s="302"/>
      <c r="M10" s="302"/>
      <c r="N10" s="302"/>
      <c r="O10" s="302"/>
      <c r="P10" s="302">
        <v>1</v>
      </c>
      <c r="Q10" s="302">
        <v>2</v>
      </c>
      <c r="R10" s="302">
        <v>1</v>
      </c>
      <c r="S10" s="302">
        <v>1</v>
      </c>
      <c r="T10" s="554"/>
      <c r="U10" s="554">
        <v>1</v>
      </c>
      <c r="V10" s="302"/>
      <c r="W10" s="302"/>
      <c r="X10" s="302"/>
      <c r="Y10" s="302"/>
      <c r="Z10" s="302"/>
      <c r="AA10" s="302"/>
      <c r="AB10" s="302"/>
      <c r="AC10" s="302"/>
      <c r="AD10" s="302"/>
      <c r="AE10" s="302"/>
      <c r="AF10" s="302"/>
      <c r="AG10" s="302"/>
      <c r="AH10" s="302"/>
      <c r="AI10" s="302"/>
      <c r="AJ10" s="302"/>
      <c r="AK10" s="302"/>
      <c r="AL10" s="302"/>
      <c r="AM10" s="302"/>
      <c r="AN10" s="554"/>
      <c r="AO10" s="554"/>
      <c r="AP10" s="302">
        <f t="shared" ref="AP10:AP17" si="1">B10+V10</f>
        <v>0</v>
      </c>
      <c r="AQ10" s="302">
        <f t="shared" ref="AQ10:BE17" si="2">C10+W10</f>
        <v>0</v>
      </c>
      <c r="AR10" s="302">
        <f t="shared" si="2"/>
        <v>0</v>
      </c>
      <c r="AS10" s="302">
        <f t="shared" si="2"/>
        <v>0</v>
      </c>
      <c r="AT10" s="302">
        <f t="shared" si="2"/>
        <v>0</v>
      </c>
      <c r="AU10" s="302">
        <f t="shared" si="2"/>
        <v>0</v>
      </c>
      <c r="AV10" s="302">
        <f t="shared" si="2"/>
        <v>0</v>
      </c>
      <c r="AW10" s="302">
        <f t="shared" si="2"/>
        <v>0</v>
      </c>
      <c r="AX10" s="302">
        <f t="shared" si="2"/>
        <v>0</v>
      </c>
      <c r="AY10" s="302">
        <f t="shared" si="2"/>
        <v>0</v>
      </c>
      <c r="AZ10" s="302">
        <f t="shared" si="2"/>
        <v>0</v>
      </c>
      <c r="BA10" s="302">
        <f t="shared" si="2"/>
        <v>0</v>
      </c>
      <c r="BB10" s="302">
        <f t="shared" si="2"/>
        <v>0</v>
      </c>
      <c r="BC10" s="302">
        <f t="shared" si="2"/>
        <v>0</v>
      </c>
      <c r="BD10" s="302">
        <f t="shared" si="2"/>
        <v>1</v>
      </c>
      <c r="BE10" s="302">
        <f t="shared" si="2"/>
        <v>2</v>
      </c>
      <c r="BF10" s="302">
        <f t="shared" ref="BF10:BF17" si="3">R10+AL10</f>
        <v>1</v>
      </c>
      <c r="BG10" s="302">
        <f t="shared" ref="BG10:BG17" si="4">S10+AM10</f>
        <v>1</v>
      </c>
      <c r="BH10" s="554">
        <f t="shared" ref="BH10:BI17" si="5">T10+AN10</f>
        <v>0</v>
      </c>
      <c r="BI10" s="554">
        <f t="shared" si="5"/>
        <v>1</v>
      </c>
    </row>
    <row r="11" spans="1:61" s="11" customFormat="1" ht="14.4">
      <c r="A11" s="1710" t="s">
        <v>2022</v>
      </c>
      <c r="B11" s="302"/>
      <c r="C11" s="302"/>
      <c r="D11" s="302"/>
      <c r="E11" s="302"/>
      <c r="F11" s="302"/>
      <c r="G11" s="302"/>
      <c r="H11" s="302"/>
      <c r="I11" s="302"/>
      <c r="J11" s="302"/>
      <c r="K11" s="302"/>
      <c r="L11" s="302"/>
      <c r="M11" s="302"/>
      <c r="N11" s="302"/>
      <c r="O11" s="302"/>
      <c r="P11" s="302"/>
      <c r="Q11" s="302"/>
      <c r="R11" s="302"/>
      <c r="S11" s="302">
        <v>1</v>
      </c>
      <c r="T11" s="554"/>
      <c r="U11" s="554">
        <v>3</v>
      </c>
      <c r="V11" s="302"/>
      <c r="W11" s="302"/>
      <c r="X11" s="302"/>
      <c r="Y11" s="302"/>
      <c r="Z11" s="302"/>
      <c r="AA11" s="302"/>
      <c r="AB11" s="302"/>
      <c r="AC11" s="302"/>
      <c r="AD11" s="302"/>
      <c r="AE11" s="302"/>
      <c r="AF11" s="302"/>
      <c r="AG11" s="302"/>
      <c r="AH11" s="302"/>
      <c r="AI11" s="302"/>
      <c r="AJ11" s="302"/>
      <c r="AK11" s="302"/>
      <c r="AL11" s="302"/>
      <c r="AM11" s="302"/>
      <c r="AN11" s="554"/>
      <c r="AO11" s="554"/>
      <c r="AP11" s="302">
        <f t="shared" si="1"/>
        <v>0</v>
      </c>
      <c r="AQ11" s="302">
        <f t="shared" si="2"/>
        <v>0</v>
      </c>
      <c r="AR11" s="302">
        <f t="shared" si="2"/>
        <v>0</v>
      </c>
      <c r="AS11" s="302">
        <f t="shared" si="2"/>
        <v>0</v>
      </c>
      <c r="AT11" s="302">
        <f t="shared" si="2"/>
        <v>0</v>
      </c>
      <c r="AU11" s="302">
        <f t="shared" si="2"/>
        <v>0</v>
      </c>
      <c r="AV11" s="302">
        <f t="shared" si="2"/>
        <v>0</v>
      </c>
      <c r="AW11" s="302">
        <f t="shared" si="2"/>
        <v>0</v>
      </c>
      <c r="AX11" s="302">
        <f t="shared" si="2"/>
        <v>0</v>
      </c>
      <c r="AY11" s="302">
        <f t="shared" si="2"/>
        <v>0</v>
      </c>
      <c r="AZ11" s="302">
        <f t="shared" si="2"/>
        <v>0</v>
      </c>
      <c r="BA11" s="302">
        <f t="shared" si="2"/>
        <v>0</v>
      </c>
      <c r="BB11" s="302">
        <f t="shared" si="2"/>
        <v>0</v>
      </c>
      <c r="BC11" s="302">
        <f t="shared" si="2"/>
        <v>0</v>
      </c>
      <c r="BD11" s="302">
        <f t="shared" si="2"/>
        <v>0</v>
      </c>
      <c r="BE11" s="302">
        <f t="shared" si="2"/>
        <v>0</v>
      </c>
      <c r="BF11" s="302">
        <f t="shared" si="3"/>
        <v>0</v>
      </c>
      <c r="BG11" s="302">
        <f t="shared" si="4"/>
        <v>1</v>
      </c>
      <c r="BH11" s="554">
        <f t="shared" si="5"/>
        <v>0</v>
      </c>
      <c r="BI11" s="554">
        <f t="shared" si="5"/>
        <v>3</v>
      </c>
    </row>
    <row r="12" spans="1:61" s="11" customFormat="1" ht="14.4">
      <c r="A12" s="1710" t="s">
        <v>699</v>
      </c>
      <c r="B12" s="302">
        <v>1</v>
      </c>
      <c r="C12" s="302"/>
      <c r="D12" s="302">
        <v>1</v>
      </c>
      <c r="E12" s="302"/>
      <c r="F12" s="302">
        <v>2</v>
      </c>
      <c r="G12" s="302">
        <v>1</v>
      </c>
      <c r="H12" s="302">
        <v>3</v>
      </c>
      <c r="I12" s="302"/>
      <c r="J12" s="302"/>
      <c r="K12" s="302"/>
      <c r="L12" s="302">
        <v>6</v>
      </c>
      <c r="M12" s="302">
        <v>2</v>
      </c>
      <c r="N12" s="302">
        <v>7</v>
      </c>
      <c r="O12" s="302">
        <v>5</v>
      </c>
      <c r="P12" s="302">
        <v>4</v>
      </c>
      <c r="Q12" s="302">
        <v>3</v>
      </c>
      <c r="R12" s="302">
        <v>4</v>
      </c>
      <c r="S12" s="302">
        <v>1</v>
      </c>
      <c r="T12" s="554"/>
      <c r="U12" s="554">
        <v>3</v>
      </c>
      <c r="V12" s="302"/>
      <c r="W12" s="302"/>
      <c r="X12" s="302"/>
      <c r="Y12" s="302"/>
      <c r="Z12" s="302"/>
      <c r="AA12" s="302">
        <v>1</v>
      </c>
      <c r="AB12" s="302"/>
      <c r="AC12" s="302">
        <v>2</v>
      </c>
      <c r="AD12" s="302"/>
      <c r="AE12" s="302">
        <v>1</v>
      </c>
      <c r="AF12" s="302"/>
      <c r="AG12" s="302"/>
      <c r="AH12" s="302"/>
      <c r="AI12" s="302"/>
      <c r="AJ12" s="302">
        <v>3</v>
      </c>
      <c r="AK12" s="302">
        <v>1</v>
      </c>
      <c r="AL12" s="302">
        <v>2</v>
      </c>
      <c r="AM12" s="302">
        <v>1</v>
      </c>
      <c r="AN12" s="554"/>
      <c r="AO12" s="554">
        <v>1</v>
      </c>
      <c r="AP12" s="302">
        <f t="shared" si="1"/>
        <v>1</v>
      </c>
      <c r="AQ12" s="302">
        <f t="shared" si="2"/>
        <v>0</v>
      </c>
      <c r="AR12" s="302">
        <f t="shared" si="2"/>
        <v>1</v>
      </c>
      <c r="AS12" s="302">
        <f t="shared" si="2"/>
        <v>0</v>
      </c>
      <c r="AT12" s="302">
        <f t="shared" si="2"/>
        <v>2</v>
      </c>
      <c r="AU12" s="302">
        <f t="shared" si="2"/>
        <v>2</v>
      </c>
      <c r="AV12" s="302">
        <f t="shared" si="2"/>
        <v>3</v>
      </c>
      <c r="AW12" s="302">
        <f t="shared" si="2"/>
        <v>2</v>
      </c>
      <c r="AX12" s="302">
        <f t="shared" si="2"/>
        <v>0</v>
      </c>
      <c r="AY12" s="302">
        <f t="shared" si="2"/>
        <v>1</v>
      </c>
      <c r="AZ12" s="302">
        <f t="shared" si="2"/>
        <v>6</v>
      </c>
      <c r="BA12" s="302">
        <f t="shared" si="2"/>
        <v>2</v>
      </c>
      <c r="BB12" s="302">
        <f t="shared" si="2"/>
        <v>7</v>
      </c>
      <c r="BC12" s="302">
        <f t="shared" si="2"/>
        <v>5</v>
      </c>
      <c r="BD12" s="302">
        <f t="shared" si="2"/>
        <v>7</v>
      </c>
      <c r="BE12" s="302">
        <f t="shared" si="2"/>
        <v>4</v>
      </c>
      <c r="BF12" s="302">
        <f t="shared" si="3"/>
        <v>6</v>
      </c>
      <c r="BG12" s="302">
        <f t="shared" si="4"/>
        <v>2</v>
      </c>
      <c r="BH12" s="554">
        <f t="shared" si="5"/>
        <v>0</v>
      </c>
      <c r="BI12" s="554">
        <f t="shared" si="5"/>
        <v>4</v>
      </c>
    </row>
    <row r="13" spans="1:61" s="11" customFormat="1" ht="14.4">
      <c r="A13" s="1710" t="s">
        <v>1544</v>
      </c>
      <c r="B13" s="302"/>
      <c r="C13" s="302"/>
      <c r="D13" s="302"/>
      <c r="E13" s="302"/>
      <c r="F13" s="302"/>
      <c r="G13" s="302"/>
      <c r="H13" s="302"/>
      <c r="I13" s="302"/>
      <c r="J13" s="302"/>
      <c r="K13" s="302"/>
      <c r="L13" s="302"/>
      <c r="M13" s="302"/>
      <c r="N13" s="302"/>
      <c r="O13" s="302"/>
      <c r="P13" s="302">
        <v>1</v>
      </c>
      <c r="Q13" s="302"/>
      <c r="R13" s="302">
        <v>3</v>
      </c>
      <c r="S13" s="302"/>
      <c r="T13" s="554">
        <v>1</v>
      </c>
      <c r="U13" s="554"/>
      <c r="V13" s="302"/>
      <c r="W13" s="302"/>
      <c r="X13" s="302"/>
      <c r="Y13" s="302"/>
      <c r="Z13" s="302"/>
      <c r="AA13" s="302"/>
      <c r="AB13" s="302"/>
      <c r="AC13" s="302"/>
      <c r="AD13" s="302"/>
      <c r="AE13" s="302"/>
      <c r="AF13" s="302"/>
      <c r="AG13" s="302"/>
      <c r="AH13" s="302"/>
      <c r="AI13" s="302"/>
      <c r="AJ13" s="302">
        <v>1</v>
      </c>
      <c r="AK13" s="302"/>
      <c r="AL13" s="302"/>
      <c r="AM13" s="302">
        <v>1</v>
      </c>
      <c r="AN13" s="554"/>
      <c r="AO13" s="554"/>
      <c r="AP13" s="302">
        <f t="shared" si="1"/>
        <v>0</v>
      </c>
      <c r="AQ13" s="302">
        <f t="shared" si="2"/>
        <v>0</v>
      </c>
      <c r="AR13" s="302">
        <f t="shared" si="2"/>
        <v>0</v>
      </c>
      <c r="AS13" s="302">
        <f t="shared" si="2"/>
        <v>0</v>
      </c>
      <c r="AT13" s="302">
        <f t="shared" si="2"/>
        <v>0</v>
      </c>
      <c r="AU13" s="302">
        <f t="shared" si="2"/>
        <v>0</v>
      </c>
      <c r="AV13" s="302">
        <f t="shared" si="2"/>
        <v>0</v>
      </c>
      <c r="AW13" s="302">
        <f t="shared" si="2"/>
        <v>0</v>
      </c>
      <c r="AX13" s="302">
        <f t="shared" si="2"/>
        <v>0</v>
      </c>
      <c r="AY13" s="302">
        <f t="shared" si="2"/>
        <v>0</v>
      </c>
      <c r="AZ13" s="302">
        <f t="shared" si="2"/>
        <v>0</v>
      </c>
      <c r="BA13" s="302">
        <f t="shared" si="2"/>
        <v>0</v>
      </c>
      <c r="BB13" s="302">
        <f t="shared" si="2"/>
        <v>0</v>
      </c>
      <c r="BC13" s="302">
        <f t="shared" si="2"/>
        <v>0</v>
      </c>
      <c r="BD13" s="302">
        <f t="shared" si="2"/>
        <v>2</v>
      </c>
      <c r="BE13" s="302">
        <f t="shared" si="2"/>
        <v>0</v>
      </c>
      <c r="BF13" s="302">
        <f t="shared" si="3"/>
        <v>3</v>
      </c>
      <c r="BG13" s="302">
        <f t="shared" si="4"/>
        <v>1</v>
      </c>
      <c r="BH13" s="554">
        <f t="shared" si="5"/>
        <v>1</v>
      </c>
      <c r="BI13" s="554">
        <f t="shared" si="5"/>
        <v>0</v>
      </c>
    </row>
    <row r="14" spans="1:61" s="11" customFormat="1" ht="14.4">
      <c r="A14" s="1710" t="s">
        <v>2024</v>
      </c>
      <c r="B14" s="302"/>
      <c r="C14" s="302"/>
      <c r="D14" s="302"/>
      <c r="E14" s="302"/>
      <c r="F14" s="302"/>
      <c r="G14" s="302"/>
      <c r="H14" s="302"/>
      <c r="I14" s="302"/>
      <c r="J14" s="302"/>
      <c r="K14" s="302"/>
      <c r="L14" s="302"/>
      <c r="M14" s="302"/>
      <c r="N14" s="302"/>
      <c r="O14" s="302"/>
      <c r="P14" s="302"/>
      <c r="Q14" s="302"/>
      <c r="R14" s="302">
        <v>1</v>
      </c>
      <c r="S14" s="302">
        <v>1</v>
      </c>
      <c r="T14" s="554">
        <v>1</v>
      </c>
      <c r="U14" s="554"/>
      <c r="V14" s="302"/>
      <c r="W14" s="302"/>
      <c r="X14" s="302"/>
      <c r="Y14" s="302"/>
      <c r="Z14" s="302"/>
      <c r="AA14" s="302"/>
      <c r="AB14" s="302"/>
      <c r="AC14" s="302"/>
      <c r="AD14" s="302"/>
      <c r="AE14" s="302"/>
      <c r="AF14" s="302"/>
      <c r="AG14" s="302"/>
      <c r="AH14" s="302"/>
      <c r="AI14" s="302"/>
      <c r="AJ14" s="302"/>
      <c r="AK14" s="302"/>
      <c r="AL14" s="302"/>
      <c r="AM14" s="302"/>
      <c r="AN14" s="554"/>
      <c r="AO14" s="554"/>
      <c r="AP14" s="302">
        <f t="shared" si="1"/>
        <v>0</v>
      </c>
      <c r="AQ14" s="302">
        <f t="shared" si="2"/>
        <v>0</v>
      </c>
      <c r="AR14" s="302">
        <f t="shared" si="2"/>
        <v>0</v>
      </c>
      <c r="AS14" s="302">
        <f t="shared" si="2"/>
        <v>0</v>
      </c>
      <c r="AT14" s="302">
        <f t="shared" si="2"/>
        <v>0</v>
      </c>
      <c r="AU14" s="302">
        <f t="shared" si="2"/>
        <v>0</v>
      </c>
      <c r="AV14" s="302">
        <f t="shared" si="2"/>
        <v>0</v>
      </c>
      <c r="AW14" s="302">
        <f t="shared" si="2"/>
        <v>0</v>
      </c>
      <c r="AX14" s="302">
        <f t="shared" si="2"/>
        <v>0</v>
      </c>
      <c r="AY14" s="302">
        <f t="shared" si="2"/>
        <v>0</v>
      </c>
      <c r="AZ14" s="302">
        <f t="shared" si="2"/>
        <v>0</v>
      </c>
      <c r="BA14" s="302">
        <f t="shared" si="2"/>
        <v>0</v>
      </c>
      <c r="BB14" s="302">
        <f t="shared" si="2"/>
        <v>0</v>
      </c>
      <c r="BC14" s="302">
        <f t="shared" si="2"/>
        <v>0</v>
      </c>
      <c r="BD14" s="302">
        <f t="shared" si="2"/>
        <v>0</v>
      </c>
      <c r="BE14" s="302">
        <f t="shared" si="2"/>
        <v>0</v>
      </c>
      <c r="BF14" s="302">
        <f t="shared" si="3"/>
        <v>1</v>
      </c>
      <c r="BG14" s="302">
        <f t="shared" si="4"/>
        <v>1</v>
      </c>
      <c r="BH14" s="554">
        <f t="shared" si="5"/>
        <v>1</v>
      </c>
      <c r="BI14" s="554">
        <f t="shared" si="5"/>
        <v>0</v>
      </c>
    </row>
    <row r="15" spans="1:61" s="11" customFormat="1" ht="14.4">
      <c r="A15" s="1710" t="s">
        <v>698</v>
      </c>
      <c r="B15" s="307"/>
      <c r="C15" s="307"/>
      <c r="D15" s="307"/>
      <c r="E15" s="307"/>
      <c r="F15" s="302"/>
      <c r="G15" s="302"/>
      <c r="H15" s="302"/>
      <c r="I15" s="302"/>
      <c r="J15" s="302">
        <v>1</v>
      </c>
      <c r="K15" s="302">
        <v>2</v>
      </c>
      <c r="L15" s="302">
        <v>1</v>
      </c>
      <c r="M15" s="302"/>
      <c r="N15" s="302">
        <v>2</v>
      </c>
      <c r="O15" s="302">
        <v>1</v>
      </c>
      <c r="P15" s="302">
        <v>1</v>
      </c>
      <c r="Q15" s="302"/>
      <c r="R15" s="302"/>
      <c r="S15" s="302">
        <v>2</v>
      </c>
      <c r="T15" s="554"/>
      <c r="U15" s="554"/>
      <c r="V15" s="307"/>
      <c r="W15" s="307"/>
      <c r="X15" s="307"/>
      <c r="Y15" s="307"/>
      <c r="Z15" s="302"/>
      <c r="AA15" s="302"/>
      <c r="AB15" s="302"/>
      <c r="AC15" s="302"/>
      <c r="AD15" s="302"/>
      <c r="AE15" s="302"/>
      <c r="AF15" s="302"/>
      <c r="AG15" s="302"/>
      <c r="AH15" s="302"/>
      <c r="AI15" s="302"/>
      <c r="AJ15" s="302"/>
      <c r="AK15" s="302"/>
      <c r="AL15" s="302"/>
      <c r="AM15" s="302"/>
      <c r="AN15" s="554"/>
      <c r="AO15" s="554"/>
      <c r="AP15" s="302">
        <f t="shared" si="1"/>
        <v>0</v>
      </c>
      <c r="AQ15" s="307">
        <f t="shared" si="2"/>
        <v>0</v>
      </c>
      <c r="AR15" s="307">
        <f t="shared" si="2"/>
        <v>0</v>
      </c>
      <c r="AS15" s="307">
        <f t="shared" si="2"/>
        <v>0</v>
      </c>
      <c r="AT15" s="302">
        <f t="shared" si="2"/>
        <v>0</v>
      </c>
      <c r="AU15" s="302">
        <f t="shared" si="2"/>
        <v>0</v>
      </c>
      <c r="AV15" s="302">
        <f t="shared" si="2"/>
        <v>0</v>
      </c>
      <c r="AW15" s="302">
        <f t="shared" si="2"/>
        <v>0</v>
      </c>
      <c r="AX15" s="302">
        <f t="shared" si="2"/>
        <v>1</v>
      </c>
      <c r="AY15" s="302">
        <f t="shared" si="2"/>
        <v>2</v>
      </c>
      <c r="AZ15" s="302">
        <f t="shared" si="2"/>
        <v>1</v>
      </c>
      <c r="BA15" s="302">
        <f t="shared" si="2"/>
        <v>0</v>
      </c>
      <c r="BB15" s="302">
        <f t="shared" si="2"/>
        <v>2</v>
      </c>
      <c r="BC15" s="302">
        <f t="shared" si="2"/>
        <v>1</v>
      </c>
      <c r="BD15" s="302">
        <f t="shared" si="2"/>
        <v>1</v>
      </c>
      <c r="BE15" s="302">
        <f t="shared" si="2"/>
        <v>0</v>
      </c>
      <c r="BF15" s="302">
        <f t="shared" si="3"/>
        <v>0</v>
      </c>
      <c r="BG15" s="302">
        <f t="shared" si="4"/>
        <v>2</v>
      </c>
      <c r="BH15" s="554">
        <f t="shared" si="5"/>
        <v>0</v>
      </c>
      <c r="BI15" s="554">
        <f t="shared" si="5"/>
        <v>0</v>
      </c>
    </row>
    <row r="16" spans="1:61" s="11" customFormat="1" ht="14.4">
      <c r="A16" s="1710" t="s">
        <v>227</v>
      </c>
      <c r="B16" s="302"/>
      <c r="C16" s="302"/>
      <c r="D16" s="302"/>
      <c r="E16" s="302"/>
      <c r="F16" s="302"/>
      <c r="G16" s="302"/>
      <c r="H16" s="302">
        <v>1</v>
      </c>
      <c r="I16" s="302">
        <v>2</v>
      </c>
      <c r="J16" s="302">
        <v>2</v>
      </c>
      <c r="K16" s="302"/>
      <c r="L16" s="302">
        <v>1</v>
      </c>
      <c r="M16" s="302">
        <v>2</v>
      </c>
      <c r="N16" s="302">
        <v>6</v>
      </c>
      <c r="O16" s="302">
        <v>3</v>
      </c>
      <c r="P16" s="302">
        <v>1</v>
      </c>
      <c r="Q16" s="302">
        <v>5</v>
      </c>
      <c r="R16" s="302">
        <v>2</v>
      </c>
      <c r="S16" s="302">
        <v>2</v>
      </c>
      <c r="T16" s="554"/>
      <c r="U16" s="554"/>
      <c r="V16" s="302"/>
      <c r="W16" s="302"/>
      <c r="X16" s="302"/>
      <c r="Y16" s="302"/>
      <c r="Z16" s="302"/>
      <c r="AA16" s="302"/>
      <c r="AB16" s="302"/>
      <c r="AC16" s="302">
        <v>1</v>
      </c>
      <c r="AD16" s="302"/>
      <c r="AE16" s="302"/>
      <c r="AF16" s="302"/>
      <c r="AG16" s="302"/>
      <c r="AH16" s="302"/>
      <c r="AI16" s="302"/>
      <c r="AJ16" s="302">
        <v>1</v>
      </c>
      <c r="AK16" s="302">
        <v>1</v>
      </c>
      <c r="AL16" s="302"/>
      <c r="AM16" s="302"/>
      <c r="AN16" s="554"/>
      <c r="AO16" s="554"/>
      <c r="AP16" s="302">
        <f t="shared" si="1"/>
        <v>0</v>
      </c>
      <c r="AQ16" s="302">
        <f t="shared" si="2"/>
        <v>0</v>
      </c>
      <c r="AR16" s="302">
        <f t="shared" si="2"/>
        <v>0</v>
      </c>
      <c r="AS16" s="302">
        <f t="shared" si="2"/>
        <v>0</v>
      </c>
      <c r="AT16" s="302">
        <f t="shared" si="2"/>
        <v>0</v>
      </c>
      <c r="AU16" s="302">
        <f t="shared" si="2"/>
        <v>0</v>
      </c>
      <c r="AV16" s="302">
        <f t="shared" si="2"/>
        <v>1</v>
      </c>
      <c r="AW16" s="302">
        <f t="shared" si="2"/>
        <v>3</v>
      </c>
      <c r="AX16" s="302">
        <f t="shared" si="2"/>
        <v>2</v>
      </c>
      <c r="AY16" s="302">
        <f t="shared" si="2"/>
        <v>0</v>
      </c>
      <c r="AZ16" s="302">
        <f t="shared" si="2"/>
        <v>1</v>
      </c>
      <c r="BA16" s="302">
        <f t="shared" si="2"/>
        <v>2</v>
      </c>
      <c r="BB16" s="302">
        <f t="shared" si="2"/>
        <v>6</v>
      </c>
      <c r="BC16" s="302">
        <f t="shared" si="2"/>
        <v>3</v>
      </c>
      <c r="BD16" s="302">
        <f t="shared" si="2"/>
        <v>2</v>
      </c>
      <c r="BE16" s="302">
        <f t="shared" si="2"/>
        <v>6</v>
      </c>
      <c r="BF16" s="302">
        <f t="shared" si="3"/>
        <v>2</v>
      </c>
      <c r="BG16" s="302">
        <f t="shared" si="4"/>
        <v>2</v>
      </c>
      <c r="BH16" s="554">
        <f t="shared" si="5"/>
        <v>0</v>
      </c>
      <c r="BI16" s="554">
        <f t="shared" si="5"/>
        <v>0</v>
      </c>
    </row>
    <row r="17" spans="1:61" s="11" customFormat="1" ht="14.4">
      <c r="A17" s="1710" t="s">
        <v>2023</v>
      </c>
      <c r="B17" s="302"/>
      <c r="C17" s="302"/>
      <c r="D17" s="302"/>
      <c r="E17" s="302"/>
      <c r="F17" s="302"/>
      <c r="G17" s="302"/>
      <c r="H17" s="302"/>
      <c r="I17" s="302"/>
      <c r="J17" s="302"/>
      <c r="K17" s="302"/>
      <c r="L17" s="302"/>
      <c r="M17" s="302"/>
      <c r="N17" s="302"/>
      <c r="O17" s="302"/>
      <c r="P17" s="302"/>
      <c r="Q17" s="302">
        <v>1</v>
      </c>
      <c r="R17" s="302">
        <v>1</v>
      </c>
      <c r="S17" s="302"/>
      <c r="T17" s="554"/>
      <c r="U17" s="554">
        <v>1</v>
      </c>
      <c r="V17" s="302"/>
      <c r="W17" s="302"/>
      <c r="X17" s="302"/>
      <c r="Y17" s="302"/>
      <c r="Z17" s="302"/>
      <c r="AA17" s="302"/>
      <c r="AB17" s="302"/>
      <c r="AC17" s="302"/>
      <c r="AD17" s="302"/>
      <c r="AE17" s="302"/>
      <c r="AF17" s="302"/>
      <c r="AG17" s="302"/>
      <c r="AH17" s="302"/>
      <c r="AI17" s="302"/>
      <c r="AJ17" s="302"/>
      <c r="AK17" s="302"/>
      <c r="AL17" s="302"/>
      <c r="AM17" s="302"/>
      <c r="AN17" s="554"/>
      <c r="AO17" s="554"/>
      <c r="AP17" s="302">
        <f t="shared" si="1"/>
        <v>0</v>
      </c>
      <c r="AQ17" s="302">
        <f t="shared" si="2"/>
        <v>0</v>
      </c>
      <c r="AR17" s="302">
        <f t="shared" si="2"/>
        <v>0</v>
      </c>
      <c r="AS17" s="302">
        <f t="shared" si="2"/>
        <v>0</v>
      </c>
      <c r="AT17" s="302">
        <f t="shared" si="2"/>
        <v>0</v>
      </c>
      <c r="AU17" s="302">
        <f t="shared" si="2"/>
        <v>0</v>
      </c>
      <c r="AV17" s="302">
        <f t="shared" si="2"/>
        <v>0</v>
      </c>
      <c r="AW17" s="302">
        <f t="shared" si="2"/>
        <v>0</v>
      </c>
      <c r="AX17" s="302">
        <f t="shared" si="2"/>
        <v>0</v>
      </c>
      <c r="AY17" s="302">
        <f t="shared" si="2"/>
        <v>0</v>
      </c>
      <c r="AZ17" s="302">
        <f t="shared" si="2"/>
        <v>0</v>
      </c>
      <c r="BA17" s="302">
        <f t="shared" si="2"/>
        <v>0</v>
      </c>
      <c r="BB17" s="302">
        <f t="shared" si="2"/>
        <v>0</v>
      </c>
      <c r="BC17" s="302">
        <f t="shared" si="2"/>
        <v>0</v>
      </c>
      <c r="BD17" s="302">
        <f t="shared" si="2"/>
        <v>0</v>
      </c>
      <c r="BE17" s="302">
        <f t="shared" si="2"/>
        <v>1</v>
      </c>
      <c r="BF17" s="302">
        <f t="shared" si="3"/>
        <v>1</v>
      </c>
      <c r="BG17" s="302">
        <f t="shared" si="4"/>
        <v>0</v>
      </c>
      <c r="BH17" s="554">
        <f t="shared" si="5"/>
        <v>0</v>
      </c>
      <c r="BI17" s="554">
        <f t="shared" si="5"/>
        <v>1</v>
      </c>
    </row>
    <row r="18" spans="1:61" s="11" customFormat="1" ht="14.4">
      <c r="A18" s="1711"/>
      <c r="B18" s="293"/>
      <c r="C18" s="293"/>
      <c r="D18" s="293"/>
      <c r="E18" s="293"/>
      <c r="F18" s="293"/>
      <c r="G18" s="293"/>
      <c r="H18" s="293"/>
      <c r="I18" s="293"/>
      <c r="J18" s="293"/>
      <c r="K18" s="293"/>
      <c r="L18" s="293"/>
      <c r="M18" s="293"/>
      <c r="N18" s="135"/>
      <c r="O18" s="135"/>
      <c r="P18" s="293"/>
      <c r="Q18" s="293"/>
      <c r="R18" s="293"/>
      <c r="S18" s="293"/>
      <c r="T18" s="135"/>
      <c r="U18" s="135"/>
      <c r="V18" s="293"/>
      <c r="W18" s="293"/>
      <c r="X18" s="293"/>
      <c r="Y18" s="293"/>
      <c r="Z18" s="293"/>
      <c r="AA18" s="293"/>
      <c r="AB18" s="293"/>
      <c r="AC18" s="293"/>
      <c r="AD18" s="293"/>
      <c r="AE18" s="293"/>
      <c r="AF18" s="293"/>
      <c r="AG18" s="293"/>
      <c r="AH18" s="135"/>
      <c r="AI18" s="135"/>
      <c r="AJ18" s="293"/>
      <c r="AK18" s="293"/>
      <c r="AL18" s="293"/>
      <c r="AM18" s="293"/>
      <c r="AN18" s="135"/>
      <c r="AO18" s="135"/>
      <c r="AP18" s="293"/>
      <c r="AQ18" s="293"/>
      <c r="AR18" s="293"/>
      <c r="AS18" s="293"/>
      <c r="AT18" s="293"/>
      <c r="AU18" s="293"/>
      <c r="AV18" s="293"/>
      <c r="AW18" s="293"/>
      <c r="AX18" s="293"/>
      <c r="AY18" s="293"/>
      <c r="AZ18" s="293"/>
      <c r="BA18" s="293"/>
      <c r="BB18" s="135"/>
      <c r="BC18" s="135"/>
      <c r="BD18" s="293"/>
      <c r="BE18" s="923"/>
      <c r="BF18" s="293"/>
      <c r="BG18" s="923"/>
    </row>
    <row r="19" spans="1:61" s="11" customFormat="1" ht="14.4">
      <c r="A19" s="1710" t="s">
        <v>1220</v>
      </c>
      <c r="B19" s="302">
        <f>SUM(B9:B11)</f>
        <v>0</v>
      </c>
      <c r="C19" s="302">
        <f>SUM(C9:C11)</f>
        <v>0</v>
      </c>
      <c r="D19" s="302">
        <f>SUM(D9:D11)</f>
        <v>0</v>
      </c>
      <c r="E19" s="302">
        <f t="shared" ref="E19:N19" si="6">SUM(E9:E11)</f>
        <v>0</v>
      </c>
      <c r="F19" s="302">
        <f t="shared" si="6"/>
        <v>0</v>
      </c>
      <c r="G19" s="302">
        <f t="shared" si="6"/>
        <v>1</v>
      </c>
      <c r="H19" s="302">
        <f t="shared" si="6"/>
        <v>6</v>
      </c>
      <c r="I19" s="302">
        <f t="shared" si="6"/>
        <v>7</v>
      </c>
      <c r="J19" s="302">
        <f t="shared" si="6"/>
        <v>6</v>
      </c>
      <c r="K19" s="302">
        <f t="shared" si="6"/>
        <v>7</v>
      </c>
      <c r="L19" s="302">
        <f t="shared" si="6"/>
        <v>3</v>
      </c>
      <c r="M19" s="302">
        <f t="shared" si="6"/>
        <v>1</v>
      </c>
      <c r="N19" s="302">
        <f t="shared" si="6"/>
        <v>2</v>
      </c>
      <c r="O19" s="302">
        <f t="shared" ref="O19:V19" si="7">SUM(O9:O11)</f>
        <v>6</v>
      </c>
      <c r="P19" s="302">
        <f t="shared" si="7"/>
        <v>2</v>
      </c>
      <c r="Q19" s="302">
        <f t="shared" si="7"/>
        <v>4</v>
      </c>
      <c r="R19" s="302">
        <f t="shared" si="7"/>
        <v>2</v>
      </c>
      <c r="S19" s="302">
        <f t="shared" si="7"/>
        <v>9</v>
      </c>
      <c r="T19" s="554">
        <f>SUM(T9:T11)</f>
        <v>1</v>
      </c>
      <c r="U19" s="554">
        <f>SUM(U9:U11)</f>
        <v>4</v>
      </c>
      <c r="V19" s="302">
        <f t="shared" si="7"/>
        <v>0</v>
      </c>
      <c r="W19" s="302">
        <f t="shared" ref="W19:AG19" si="8">SUM(W9:W11)</f>
        <v>0</v>
      </c>
      <c r="X19" s="302">
        <f t="shared" si="8"/>
        <v>0</v>
      </c>
      <c r="Y19" s="302">
        <f t="shared" si="8"/>
        <v>0</v>
      </c>
      <c r="Z19" s="302">
        <f t="shared" si="8"/>
        <v>0</v>
      </c>
      <c r="AA19" s="302">
        <f t="shared" si="8"/>
        <v>3</v>
      </c>
      <c r="AB19" s="302">
        <f t="shared" si="8"/>
        <v>1</v>
      </c>
      <c r="AC19" s="302">
        <f t="shared" si="8"/>
        <v>3</v>
      </c>
      <c r="AD19" s="302">
        <f t="shared" si="8"/>
        <v>1</v>
      </c>
      <c r="AE19" s="302">
        <f t="shared" si="8"/>
        <v>3</v>
      </c>
      <c r="AF19" s="302">
        <f t="shared" si="8"/>
        <v>0</v>
      </c>
      <c r="AG19" s="302">
        <f t="shared" si="8"/>
        <v>3</v>
      </c>
      <c r="AH19" s="302">
        <f t="shared" ref="AH19:AP19" si="9">SUM(AH9:AH11)</f>
        <v>0</v>
      </c>
      <c r="AI19" s="302">
        <f t="shared" si="9"/>
        <v>0</v>
      </c>
      <c r="AJ19" s="302">
        <f t="shared" si="9"/>
        <v>1</v>
      </c>
      <c r="AK19" s="302">
        <f t="shared" si="9"/>
        <v>0</v>
      </c>
      <c r="AL19" s="302">
        <f t="shared" si="9"/>
        <v>1</v>
      </c>
      <c r="AM19" s="302">
        <f t="shared" si="9"/>
        <v>0</v>
      </c>
      <c r="AN19" s="554">
        <f t="shared" ref="AN19:AO19" si="10">SUM(AN9:AN11)</f>
        <v>0</v>
      </c>
      <c r="AO19" s="554">
        <f t="shared" si="10"/>
        <v>0</v>
      </c>
      <c r="AP19" s="302">
        <f t="shared" si="9"/>
        <v>0</v>
      </c>
      <c r="AQ19" s="302">
        <f t="shared" ref="AQ19:BC19" si="11">SUM(AQ9:AQ11)</f>
        <v>0</v>
      </c>
      <c r="AR19" s="302">
        <f t="shared" si="11"/>
        <v>0</v>
      </c>
      <c r="AS19" s="302">
        <f t="shared" si="11"/>
        <v>0</v>
      </c>
      <c r="AT19" s="302">
        <f t="shared" si="11"/>
        <v>0</v>
      </c>
      <c r="AU19" s="302">
        <f t="shared" si="11"/>
        <v>4</v>
      </c>
      <c r="AV19" s="302">
        <f t="shared" si="11"/>
        <v>7</v>
      </c>
      <c r="AW19" s="302">
        <f t="shared" si="11"/>
        <v>10</v>
      </c>
      <c r="AX19" s="302">
        <f t="shared" si="11"/>
        <v>7</v>
      </c>
      <c r="AY19" s="302">
        <f t="shared" si="11"/>
        <v>10</v>
      </c>
      <c r="AZ19" s="302">
        <f t="shared" si="11"/>
        <v>3</v>
      </c>
      <c r="BA19" s="302">
        <f t="shared" si="11"/>
        <v>4</v>
      </c>
      <c r="BB19" s="302">
        <f t="shared" si="11"/>
        <v>2</v>
      </c>
      <c r="BC19" s="302">
        <f t="shared" si="11"/>
        <v>6</v>
      </c>
      <c r="BD19" s="302">
        <f t="shared" ref="BD19:BI19" si="12">SUM(BD9:BD11)</f>
        <v>3</v>
      </c>
      <c r="BE19" s="302">
        <f t="shared" si="12"/>
        <v>4</v>
      </c>
      <c r="BF19" s="302">
        <f t="shared" si="12"/>
        <v>3</v>
      </c>
      <c r="BG19" s="302">
        <f t="shared" si="12"/>
        <v>9</v>
      </c>
      <c r="BH19" s="554">
        <f t="shared" si="12"/>
        <v>1</v>
      </c>
      <c r="BI19" s="554">
        <f t="shared" si="12"/>
        <v>4</v>
      </c>
    </row>
    <row r="20" spans="1:61" s="11" customFormat="1" ht="14.4">
      <c r="A20" s="1710" t="s">
        <v>1221</v>
      </c>
      <c r="B20" s="302">
        <f>SUM(B12:B14)</f>
        <v>1</v>
      </c>
      <c r="C20" s="302">
        <f t="shared" ref="C20:N20" si="13">SUM(C12:C14)</f>
        <v>0</v>
      </c>
      <c r="D20" s="302">
        <f t="shared" si="13"/>
        <v>1</v>
      </c>
      <c r="E20" s="302">
        <f t="shared" si="13"/>
        <v>0</v>
      </c>
      <c r="F20" s="302">
        <f t="shared" si="13"/>
        <v>2</v>
      </c>
      <c r="G20" s="302">
        <f t="shared" si="13"/>
        <v>1</v>
      </c>
      <c r="H20" s="302">
        <f t="shared" si="13"/>
        <v>3</v>
      </c>
      <c r="I20" s="302">
        <f t="shared" si="13"/>
        <v>0</v>
      </c>
      <c r="J20" s="302">
        <f t="shared" si="13"/>
        <v>0</v>
      </c>
      <c r="K20" s="302">
        <f t="shared" si="13"/>
        <v>0</v>
      </c>
      <c r="L20" s="302">
        <f t="shared" si="13"/>
        <v>6</v>
      </c>
      <c r="M20" s="302">
        <f t="shared" si="13"/>
        <v>2</v>
      </c>
      <c r="N20" s="302">
        <f t="shared" si="13"/>
        <v>7</v>
      </c>
      <c r="O20" s="302">
        <f t="shared" ref="O20:V20" si="14">SUM(O12:O14)</f>
        <v>5</v>
      </c>
      <c r="P20" s="302">
        <f t="shared" si="14"/>
        <v>5</v>
      </c>
      <c r="Q20" s="302">
        <f t="shared" si="14"/>
        <v>3</v>
      </c>
      <c r="R20" s="302">
        <f t="shared" si="14"/>
        <v>8</v>
      </c>
      <c r="S20" s="302">
        <f t="shared" si="14"/>
        <v>2</v>
      </c>
      <c r="T20" s="554">
        <f>SUM(T12:T14)</f>
        <v>2</v>
      </c>
      <c r="U20" s="554">
        <f>SUM(U12:U14)</f>
        <v>3</v>
      </c>
      <c r="V20" s="302">
        <f t="shared" si="14"/>
        <v>0</v>
      </c>
      <c r="W20" s="302">
        <f t="shared" ref="W20:AI20" si="15">SUM(W12:W14)</f>
        <v>0</v>
      </c>
      <c r="X20" s="302">
        <f t="shared" si="15"/>
        <v>0</v>
      </c>
      <c r="Y20" s="302">
        <f t="shared" si="15"/>
        <v>0</v>
      </c>
      <c r="Z20" s="302">
        <f t="shared" si="15"/>
        <v>0</v>
      </c>
      <c r="AA20" s="302">
        <f t="shared" si="15"/>
        <v>1</v>
      </c>
      <c r="AB20" s="302">
        <f t="shared" si="15"/>
        <v>0</v>
      </c>
      <c r="AC20" s="302">
        <f t="shared" si="15"/>
        <v>2</v>
      </c>
      <c r="AD20" s="302">
        <f t="shared" si="15"/>
        <v>0</v>
      </c>
      <c r="AE20" s="302">
        <f t="shared" si="15"/>
        <v>1</v>
      </c>
      <c r="AF20" s="302">
        <f t="shared" si="15"/>
        <v>0</v>
      </c>
      <c r="AG20" s="302">
        <f t="shared" si="15"/>
        <v>0</v>
      </c>
      <c r="AH20" s="302">
        <f t="shared" si="15"/>
        <v>0</v>
      </c>
      <c r="AI20" s="302">
        <f t="shared" si="15"/>
        <v>0</v>
      </c>
      <c r="AJ20" s="302">
        <f>SUM(AJ12:AJ14)</f>
        <v>4</v>
      </c>
      <c r="AK20" s="302">
        <f>SUM(AK12:AK14)</f>
        <v>1</v>
      </c>
      <c r="AL20" s="302">
        <f>SUM(AL12:AL14)</f>
        <v>2</v>
      </c>
      <c r="AM20" s="302">
        <f>SUM(AM12:AM14)</f>
        <v>2</v>
      </c>
      <c r="AN20" s="554">
        <f t="shared" ref="AN20:AO20" si="16">SUM(AN12:AN14)</f>
        <v>0</v>
      </c>
      <c r="AO20" s="554">
        <f t="shared" si="16"/>
        <v>1</v>
      </c>
      <c r="AP20" s="302">
        <f>SUM(AP12:AP14)</f>
        <v>1</v>
      </c>
      <c r="AQ20" s="302">
        <f t="shared" ref="AQ20:BC20" si="17">SUM(AQ12:AQ14)</f>
        <v>0</v>
      </c>
      <c r="AR20" s="302">
        <f t="shared" si="17"/>
        <v>1</v>
      </c>
      <c r="AS20" s="302">
        <f t="shared" si="17"/>
        <v>0</v>
      </c>
      <c r="AT20" s="302">
        <f t="shared" si="17"/>
        <v>2</v>
      </c>
      <c r="AU20" s="302">
        <f t="shared" si="17"/>
        <v>2</v>
      </c>
      <c r="AV20" s="302">
        <f t="shared" si="17"/>
        <v>3</v>
      </c>
      <c r="AW20" s="302">
        <f t="shared" si="17"/>
        <v>2</v>
      </c>
      <c r="AX20" s="302">
        <f t="shared" si="17"/>
        <v>0</v>
      </c>
      <c r="AY20" s="302">
        <f t="shared" si="17"/>
        <v>1</v>
      </c>
      <c r="AZ20" s="302">
        <f t="shared" si="17"/>
        <v>6</v>
      </c>
      <c r="BA20" s="302">
        <f t="shared" si="17"/>
        <v>2</v>
      </c>
      <c r="BB20" s="302">
        <f t="shared" si="17"/>
        <v>7</v>
      </c>
      <c r="BC20" s="302">
        <f t="shared" si="17"/>
        <v>5</v>
      </c>
      <c r="BD20" s="302">
        <f>SUM(BD12:BD14)</f>
        <v>9</v>
      </c>
      <c r="BE20" s="302">
        <f>SUM(BE12:BE14)</f>
        <v>4</v>
      </c>
      <c r="BF20" s="302">
        <f>SUM(BF12:BF14)</f>
        <v>10</v>
      </c>
      <c r="BG20" s="302">
        <f>SUM(BG12:BG14)</f>
        <v>4</v>
      </c>
      <c r="BH20" s="554">
        <f t="shared" ref="BH20:BI20" si="18">SUM(BH12:BH14)</f>
        <v>2</v>
      </c>
      <c r="BI20" s="554">
        <f t="shared" si="18"/>
        <v>4</v>
      </c>
    </row>
    <row r="21" spans="1:61" s="11" customFormat="1" ht="14.4">
      <c r="A21" s="1710" t="s">
        <v>1222</v>
      </c>
      <c r="B21" s="302">
        <f>SUM(B15:B17)</f>
        <v>0</v>
      </c>
      <c r="C21" s="302">
        <f t="shared" ref="C21:N21" si="19">SUM(C15:C17)</f>
        <v>0</v>
      </c>
      <c r="D21" s="302">
        <f t="shared" si="19"/>
        <v>0</v>
      </c>
      <c r="E21" s="302">
        <f t="shared" si="19"/>
        <v>0</v>
      </c>
      <c r="F21" s="302">
        <f t="shared" si="19"/>
        <v>0</v>
      </c>
      <c r="G21" s="302">
        <f t="shared" si="19"/>
        <v>0</v>
      </c>
      <c r="H21" s="302">
        <f t="shared" si="19"/>
        <v>1</v>
      </c>
      <c r="I21" s="302">
        <f t="shared" si="19"/>
        <v>2</v>
      </c>
      <c r="J21" s="302">
        <f t="shared" si="19"/>
        <v>3</v>
      </c>
      <c r="K21" s="302">
        <f t="shared" si="19"/>
        <v>2</v>
      </c>
      <c r="L21" s="302">
        <f t="shared" si="19"/>
        <v>2</v>
      </c>
      <c r="M21" s="302">
        <f t="shared" si="19"/>
        <v>2</v>
      </c>
      <c r="N21" s="302">
        <f t="shared" si="19"/>
        <v>8</v>
      </c>
      <c r="O21" s="302">
        <f t="shared" ref="O21:V21" si="20">SUM(O15:O17)</f>
        <v>4</v>
      </c>
      <c r="P21" s="302">
        <f t="shared" si="20"/>
        <v>2</v>
      </c>
      <c r="Q21" s="302">
        <f t="shared" si="20"/>
        <v>6</v>
      </c>
      <c r="R21" s="302">
        <f t="shared" si="20"/>
        <v>3</v>
      </c>
      <c r="S21" s="302">
        <f t="shared" si="20"/>
        <v>4</v>
      </c>
      <c r="T21" s="554">
        <f>SUM(T15:T17)</f>
        <v>0</v>
      </c>
      <c r="U21" s="554">
        <f>SUM(U15:U17)</f>
        <v>1</v>
      </c>
      <c r="V21" s="302">
        <f t="shared" si="20"/>
        <v>0</v>
      </c>
      <c r="W21" s="302">
        <f t="shared" ref="W21:AI21" si="21">SUM(W15:W17)</f>
        <v>0</v>
      </c>
      <c r="X21" s="302">
        <f t="shared" si="21"/>
        <v>0</v>
      </c>
      <c r="Y21" s="302">
        <f t="shared" si="21"/>
        <v>0</v>
      </c>
      <c r="Z21" s="302">
        <f t="shared" si="21"/>
        <v>0</v>
      </c>
      <c r="AA21" s="302">
        <f t="shared" si="21"/>
        <v>0</v>
      </c>
      <c r="AB21" s="302">
        <f t="shared" si="21"/>
        <v>0</v>
      </c>
      <c r="AC21" s="302">
        <f t="shared" si="21"/>
        <v>1</v>
      </c>
      <c r="AD21" s="302">
        <f t="shared" si="21"/>
        <v>0</v>
      </c>
      <c r="AE21" s="302">
        <f t="shared" si="21"/>
        <v>0</v>
      </c>
      <c r="AF21" s="302">
        <f t="shared" si="21"/>
        <v>0</v>
      </c>
      <c r="AG21" s="302">
        <f t="shared" si="21"/>
        <v>0</v>
      </c>
      <c r="AH21" s="302">
        <f t="shared" si="21"/>
        <v>0</v>
      </c>
      <c r="AI21" s="302">
        <f t="shared" si="21"/>
        <v>0</v>
      </c>
      <c r="AJ21" s="302">
        <f>SUM(AJ15:AJ17)</f>
        <v>1</v>
      </c>
      <c r="AK21" s="302">
        <f>SUM(AK15:AK17)</f>
        <v>1</v>
      </c>
      <c r="AL21" s="302">
        <f>SUM(AL15:AL17)</f>
        <v>0</v>
      </c>
      <c r="AM21" s="302">
        <f>SUM(AM15:AM17)</f>
        <v>0</v>
      </c>
      <c r="AN21" s="554">
        <f t="shared" ref="AN21:AO21" si="22">SUM(AN15:AN17)</f>
        <v>0</v>
      </c>
      <c r="AO21" s="554">
        <f t="shared" si="22"/>
        <v>0</v>
      </c>
      <c r="AP21" s="302">
        <f>SUM(AP15:AP17)</f>
        <v>0</v>
      </c>
      <c r="AQ21" s="302">
        <f t="shared" ref="AQ21:BC21" si="23">SUM(AQ15:AQ17)</f>
        <v>0</v>
      </c>
      <c r="AR21" s="302">
        <f t="shared" si="23"/>
        <v>0</v>
      </c>
      <c r="AS21" s="302">
        <f t="shared" si="23"/>
        <v>0</v>
      </c>
      <c r="AT21" s="302">
        <f t="shared" si="23"/>
        <v>0</v>
      </c>
      <c r="AU21" s="302">
        <f t="shared" si="23"/>
        <v>0</v>
      </c>
      <c r="AV21" s="302">
        <f t="shared" si="23"/>
        <v>1</v>
      </c>
      <c r="AW21" s="302">
        <f t="shared" si="23"/>
        <v>3</v>
      </c>
      <c r="AX21" s="302">
        <f t="shared" si="23"/>
        <v>3</v>
      </c>
      <c r="AY21" s="302">
        <f t="shared" si="23"/>
        <v>2</v>
      </c>
      <c r="AZ21" s="302">
        <f t="shared" si="23"/>
        <v>2</v>
      </c>
      <c r="BA21" s="302">
        <f t="shared" si="23"/>
        <v>2</v>
      </c>
      <c r="BB21" s="302">
        <f t="shared" si="23"/>
        <v>8</v>
      </c>
      <c r="BC21" s="302">
        <f t="shared" si="23"/>
        <v>4</v>
      </c>
      <c r="BD21" s="302">
        <f>SUM(BD15:BD17)</f>
        <v>3</v>
      </c>
      <c r="BE21" s="302">
        <f>SUM(BE15:BE17)</f>
        <v>7</v>
      </c>
      <c r="BF21" s="302">
        <f>SUM(BF15:BF17)</f>
        <v>3</v>
      </c>
      <c r="BG21" s="302">
        <f>SUM(BG15:BG17)</f>
        <v>4</v>
      </c>
      <c r="BH21" s="554">
        <f t="shared" ref="BH21:BI21" si="24">SUM(BH15:BH17)</f>
        <v>0</v>
      </c>
      <c r="BI21" s="554">
        <f t="shared" si="24"/>
        <v>1</v>
      </c>
    </row>
    <row r="22" spans="1:61" s="11" customFormat="1" ht="14.4">
      <c r="A22" s="604" t="s">
        <v>366</v>
      </c>
      <c r="B22" s="882">
        <f>SUM(B19:B21)</f>
        <v>1</v>
      </c>
      <c r="C22" s="882">
        <f t="shared" ref="C22:N22" si="25">SUM(C19:C21)</f>
        <v>0</v>
      </c>
      <c r="D22" s="882">
        <f t="shared" si="25"/>
        <v>1</v>
      </c>
      <c r="E22" s="882">
        <f t="shared" si="25"/>
        <v>0</v>
      </c>
      <c r="F22" s="882">
        <f t="shared" si="25"/>
        <v>2</v>
      </c>
      <c r="G22" s="882">
        <f t="shared" si="25"/>
        <v>2</v>
      </c>
      <c r="H22" s="882">
        <f t="shared" si="25"/>
        <v>10</v>
      </c>
      <c r="I22" s="882">
        <f t="shared" si="25"/>
        <v>9</v>
      </c>
      <c r="J22" s="882">
        <f t="shared" si="25"/>
        <v>9</v>
      </c>
      <c r="K22" s="882">
        <f t="shared" si="25"/>
        <v>9</v>
      </c>
      <c r="L22" s="882">
        <f t="shared" si="25"/>
        <v>11</v>
      </c>
      <c r="M22" s="882">
        <f t="shared" si="25"/>
        <v>5</v>
      </c>
      <c r="N22" s="882">
        <f t="shared" si="25"/>
        <v>17</v>
      </c>
      <c r="O22" s="882">
        <f t="shared" ref="O22:V22" si="26">SUM(O19:O21)</f>
        <v>15</v>
      </c>
      <c r="P22" s="882">
        <f t="shared" si="26"/>
        <v>9</v>
      </c>
      <c r="Q22" s="882">
        <f t="shared" si="26"/>
        <v>13</v>
      </c>
      <c r="R22" s="882">
        <f t="shared" si="26"/>
        <v>13</v>
      </c>
      <c r="S22" s="882">
        <f>SUM(S19:S21)</f>
        <v>15</v>
      </c>
      <c r="T22" s="568">
        <f>SUM(T19:T21)</f>
        <v>3</v>
      </c>
      <c r="U22" s="568">
        <f>SUM(U19:U21)</f>
        <v>8</v>
      </c>
      <c r="V22" s="882">
        <f t="shared" si="26"/>
        <v>0</v>
      </c>
      <c r="W22" s="882">
        <f t="shared" ref="W22:AI22" si="27">SUM(W19:W21)</f>
        <v>0</v>
      </c>
      <c r="X22" s="882">
        <f t="shared" si="27"/>
        <v>0</v>
      </c>
      <c r="Y22" s="882">
        <f t="shared" si="27"/>
        <v>0</v>
      </c>
      <c r="Z22" s="882">
        <f t="shared" si="27"/>
        <v>0</v>
      </c>
      <c r="AA22" s="882">
        <f t="shared" si="27"/>
        <v>4</v>
      </c>
      <c r="AB22" s="882">
        <f t="shared" si="27"/>
        <v>1</v>
      </c>
      <c r="AC22" s="882">
        <f t="shared" si="27"/>
        <v>6</v>
      </c>
      <c r="AD22" s="882">
        <f t="shared" si="27"/>
        <v>1</v>
      </c>
      <c r="AE22" s="882">
        <f t="shared" si="27"/>
        <v>4</v>
      </c>
      <c r="AF22" s="882">
        <f t="shared" si="27"/>
        <v>0</v>
      </c>
      <c r="AG22" s="882">
        <f t="shared" si="27"/>
        <v>3</v>
      </c>
      <c r="AH22" s="882">
        <f t="shared" si="27"/>
        <v>0</v>
      </c>
      <c r="AI22" s="882">
        <f t="shared" si="27"/>
        <v>0</v>
      </c>
      <c r="AJ22" s="882">
        <f>SUM(AJ19:AJ21)</f>
        <v>6</v>
      </c>
      <c r="AK22" s="882">
        <f>SUM(AK19:AK21)</f>
        <v>2</v>
      </c>
      <c r="AL22" s="882">
        <f>SUM(AL19:AL21)</f>
        <v>3</v>
      </c>
      <c r="AM22" s="882">
        <f>SUM(AM19:AM21)</f>
        <v>2</v>
      </c>
      <c r="AN22" s="568">
        <f t="shared" ref="AN22:AO22" si="28">SUM(AN19:AN21)</f>
        <v>0</v>
      </c>
      <c r="AO22" s="568">
        <f t="shared" si="28"/>
        <v>1</v>
      </c>
      <c r="AP22" s="882">
        <f>SUM(AP19:AP21)</f>
        <v>1</v>
      </c>
      <c r="AQ22" s="882">
        <f t="shared" ref="AQ22:BC22" si="29">SUM(AQ19:AQ21)</f>
        <v>0</v>
      </c>
      <c r="AR22" s="882">
        <f t="shared" si="29"/>
        <v>1</v>
      </c>
      <c r="AS22" s="882">
        <f t="shared" si="29"/>
        <v>0</v>
      </c>
      <c r="AT22" s="882">
        <f t="shared" si="29"/>
        <v>2</v>
      </c>
      <c r="AU22" s="882">
        <f t="shared" si="29"/>
        <v>6</v>
      </c>
      <c r="AV22" s="882">
        <f t="shared" si="29"/>
        <v>11</v>
      </c>
      <c r="AW22" s="882">
        <f t="shared" si="29"/>
        <v>15</v>
      </c>
      <c r="AX22" s="882">
        <f t="shared" si="29"/>
        <v>10</v>
      </c>
      <c r="AY22" s="882">
        <f t="shared" si="29"/>
        <v>13</v>
      </c>
      <c r="AZ22" s="882">
        <f t="shared" si="29"/>
        <v>11</v>
      </c>
      <c r="BA22" s="882">
        <f t="shared" si="29"/>
        <v>8</v>
      </c>
      <c r="BB22" s="882">
        <f t="shared" si="29"/>
        <v>17</v>
      </c>
      <c r="BC22" s="882">
        <f t="shared" si="29"/>
        <v>15</v>
      </c>
      <c r="BD22" s="882">
        <f>SUM(BD19:BD21)</f>
        <v>15</v>
      </c>
      <c r="BE22" s="882">
        <f>SUM(BE19:BE21)</f>
        <v>15</v>
      </c>
      <c r="BF22" s="882">
        <f>SUM(BF19:BF21)</f>
        <v>16</v>
      </c>
      <c r="BG22" s="882">
        <f>SUM(BG19:BG21)</f>
        <v>17</v>
      </c>
      <c r="BH22" s="568">
        <f t="shared" ref="BH22:BI22" si="30">SUM(BH19:BH21)</f>
        <v>3</v>
      </c>
      <c r="BI22" s="568">
        <f t="shared" si="30"/>
        <v>9</v>
      </c>
    </row>
  </sheetData>
  <sheetProtection algorithmName="SHA-512" hashValue="BXj0B5l46A77mNNehRSp/Jg6co1oY4sGHV6BZZG4j8F5TbvX45wte+UjPHNjRfMglyK8Cp7K2TXyVBppOvixyA==" saltValue="Il9gqAOBPglbTSiVyDMMuQ==" spinCount="100000" sheet="1" objects="1" scenarios="1"/>
  <mergeCells count="33">
    <mergeCell ref="L7:M7"/>
    <mergeCell ref="N7:O7"/>
    <mergeCell ref="P7:Q7"/>
    <mergeCell ref="V7:W7"/>
    <mergeCell ref="X7:Y7"/>
    <mergeCell ref="B7:C7"/>
    <mergeCell ref="D7:E7"/>
    <mergeCell ref="F7:G7"/>
    <mergeCell ref="H7:I7"/>
    <mergeCell ref="J7:K7"/>
    <mergeCell ref="AH7:AI7"/>
    <mergeCell ref="AJ7:AK7"/>
    <mergeCell ref="AB7:AC7"/>
    <mergeCell ref="T7:U7"/>
    <mergeCell ref="BF7:BG7"/>
    <mergeCell ref="Z7:AA7"/>
    <mergeCell ref="AD7:AE7"/>
    <mergeCell ref="B6:U6"/>
    <mergeCell ref="AN7:AO7"/>
    <mergeCell ref="V6:AO6"/>
    <mergeCell ref="BH7:BI7"/>
    <mergeCell ref="AP6:BI6"/>
    <mergeCell ref="AZ7:BA7"/>
    <mergeCell ref="BB7:BC7"/>
    <mergeCell ref="BD7:BE7"/>
    <mergeCell ref="AR7:AS7"/>
    <mergeCell ref="AL7:AM7"/>
    <mergeCell ref="AP7:AQ7"/>
    <mergeCell ref="AF7:AG7"/>
    <mergeCell ref="R7:S7"/>
    <mergeCell ref="AT7:AU7"/>
    <mergeCell ref="AV7:AW7"/>
    <mergeCell ref="AX7:AY7"/>
  </mergeCells>
  <hyperlinks>
    <hyperlink ref="A1" location="Índice!A1" display="ÍNDICE" xr:uid="{00000000-0004-0000-18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AD25A8"/>
  </sheetPr>
  <dimension ref="A1:AD24"/>
  <sheetViews>
    <sheetView showGridLines="0" zoomScale="90" zoomScaleNormal="90" workbookViewId="0"/>
  </sheetViews>
  <sheetFormatPr baseColWidth="10" defaultRowHeight="13.2"/>
  <cols>
    <col min="1" max="1" width="10.88671875" style="150" customWidth="1"/>
    <col min="2" max="2" width="28.6640625" style="150" bestFit="1" customWidth="1"/>
    <col min="3" max="8" width="5.5546875" style="150" bestFit="1" customWidth="1"/>
    <col min="9" max="14" width="5.5546875" style="150" customWidth="1"/>
    <col min="15" max="15" width="5.5546875" style="150" bestFit="1" customWidth="1"/>
    <col min="16" max="16" width="11.44140625" style="150"/>
    <col min="17" max="17" width="10.88671875" style="150" customWidth="1"/>
    <col min="18" max="18" width="28.6640625" style="150" bestFit="1" customWidth="1"/>
    <col min="19" max="19" width="5.5546875" style="150" bestFit="1" customWidth="1"/>
    <col min="20" max="20" width="5.44140625" style="150" bestFit="1" customWidth="1"/>
    <col min="21" max="21" width="5.5546875" style="150" bestFit="1" customWidth="1"/>
    <col min="22" max="22" width="6" style="150" bestFit="1" customWidth="1"/>
    <col min="23" max="24" width="5.5546875" style="150" bestFit="1" customWidth="1"/>
    <col min="25" max="30" width="5.5546875" style="150" customWidth="1"/>
    <col min="31" max="31" width="7.6640625" style="150" customWidth="1"/>
    <col min="32" max="214" width="11.44140625" style="150"/>
    <col min="215" max="215" width="0.33203125" style="150" customWidth="1"/>
    <col min="216" max="216" width="19" style="150" customWidth="1"/>
    <col min="217" max="217" width="7.109375" style="150" customWidth="1"/>
    <col min="218" max="218" width="41.33203125" style="150" customWidth="1"/>
    <col min="219" max="220" width="9" style="150" customWidth="1"/>
    <col min="221" max="221" width="10.5546875" style="150" customWidth="1"/>
    <col min="222" max="222" width="9.44140625" style="150" customWidth="1"/>
    <col min="223" max="223" width="9.88671875" style="150" customWidth="1"/>
    <col min="224" max="224" width="10.5546875" style="150" customWidth="1"/>
    <col min="225" max="226" width="9.44140625" style="150" customWidth="1"/>
    <col min="227" max="227" width="10.5546875" style="150" customWidth="1"/>
    <col min="228" max="229" width="9" style="150" customWidth="1"/>
    <col min="230" max="230" width="10.5546875" style="150" customWidth="1"/>
    <col min="231" max="232" width="9.44140625" style="150" customWidth="1"/>
    <col min="233" max="233" width="10.5546875" style="150" customWidth="1"/>
    <col min="234" max="234" width="9.44140625" style="150" customWidth="1"/>
    <col min="235" max="235" width="9.88671875" style="150" customWidth="1"/>
    <col min="236" max="236" width="10.5546875" style="150" customWidth="1"/>
    <col min="237" max="237" width="9" style="150" customWidth="1"/>
    <col min="238" max="238" width="9.88671875" style="150" customWidth="1"/>
    <col min="239" max="239" width="12" style="150" customWidth="1"/>
    <col min="240" max="470" width="11.44140625" style="150"/>
    <col min="471" max="471" width="0.33203125" style="150" customWidth="1"/>
    <col min="472" max="472" width="19" style="150" customWidth="1"/>
    <col min="473" max="473" width="7.109375" style="150" customWidth="1"/>
    <col min="474" max="474" width="41.33203125" style="150" customWidth="1"/>
    <col min="475" max="476" width="9" style="150" customWidth="1"/>
    <col min="477" max="477" width="10.5546875" style="150" customWidth="1"/>
    <col min="478" max="478" width="9.44140625" style="150" customWidth="1"/>
    <col min="479" max="479" width="9.88671875" style="150" customWidth="1"/>
    <col min="480" max="480" width="10.5546875" style="150" customWidth="1"/>
    <col min="481" max="482" width="9.44140625" style="150" customWidth="1"/>
    <col min="483" max="483" width="10.5546875" style="150" customWidth="1"/>
    <col min="484" max="485" width="9" style="150" customWidth="1"/>
    <col min="486" max="486" width="10.5546875" style="150" customWidth="1"/>
    <col min="487" max="488" width="9.44140625" style="150" customWidth="1"/>
    <col min="489" max="489" width="10.5546875" style="150" customWidth="1"/>
    <col min="490" max="490" width="9.44140625" style="150" customWidth="1"/>
    <col min="491" max="491" width="9.88671875" style="150" customWidth="1"/>
    <col min="492" max="492" width="10.5546875" style="150" customWidth="1"/>
    <col min="493" max="493" width="9" style="150" customWidth="1"/>
    <col min="494" max="494" width="9.88671875" style="150" customWidth="1"/>
    <col min="495" max="495" width="12" style="150" customWidth="1"/>
    <col min="496" max="726" width="11.44140625" style="150"/>
    <col min="727" max="727" width="0.33203125" style="150" customWidth="1"/>
    <col min="728" max="728" width="19" style="150" customWidth="1"/>
    <col min="729" max="729" width="7.109375" style="150" customWidth="1"/>
    <col min="730" max="730" width="41.33203125" style="150" customWidth="1"/>
    <col min="731" max="732" width="9" style="150" customWidth="1"/>
    <col min="733" max="733" width="10.5546875" style="150" customWidth="1"/>
    <col min="734" max="734" width="9.44140625" style="150" customWidth="1"/>
    <col min="735" max="735" width="9.88671875" style="150" customWidth="1"/>
    <col min="736" max="736" width="10.5546875" style="150" customWidth="1"/>
    <col min="737" max="738" width="9.44140625" style="150" customWidth="1"/>
    <col min="739" max="739" width="10.5546875" style="150" customWidth="1"/>
    <col min="740" max="741" width="9" style="150" customWidth="1"/>
    <col min="742" max="742" width="10.5546875" style="150" customWidth="1"/>
    <col min="743" max="744" width="9.44140625" style="150" customWidth="1"/>
    <col min="745" max="745" width="10.5546875" style="150" customWidth="1"/>
    <col min="746" max="746" width="9.44140625" style="150" customWidth="1"/>
    <col min="747" max="747" width="9.88671875" style="150" customWidth="1"/>
    <col min="748" max="748" width="10.5546875" style="150" customWidth="1"/>
    <col min="749" max="749" width="9" style="150" customWidth="1"/>
    <col min="750" max="750" width="9.88671875" style="150" customWidth="1"/>
    <col min="751" max="751" width="12" style="150" customWidth="1"/>
    <col min="752" max="982" width="11.44140625" style="150"/>
    <col min="983" max="983" width="0.33203125" style="150" customWidth="1"/>
    <col min="984" max="984" width="19" style="150" customWidth="1"/>
    <col min="985" max="985" width="7.109375" style="150" customWidth="1"/>
    <col min="986" max="986" width="41.33203125" style="150" customWidth="1"/>
    <col min="987" max="988" width="9" style="150" customWidth="1"/>
    <col min="989" max="989" width="10.5546875" style="150" customWidth="1"/>
    <col min="990" max="990" width="9.44140625" style="150" customWidth="1"/>
    <col min="991" max="991" width="9.88671875" style="150" customWidth="1"/>
    <col min="992" max="992" width="10.5546875" style="150" customWidth="1"/>
    <col min="993" max="994" width="9.44140625" style="150" customWidth="1"/>
    <col min="995" max="995" width="10.5546875" style="150" customWidth="1"/>
    <col min="996" max="997" width="9" style="150" customWidth="1"/>
    <col min="998" max="998" width="10.5546875" style="150" customWidth="1"/>
    <col min="999" max="1000" width="9.44140625" style="150" customWidth="1"/>
    <col min="1001" max="1001" width="10.5546875" style="150" customWidth="1"/>
    <col min="1002" max="1002" width="9.44140625" style="150" customWidth="1"/>
    <col min="1003" max="1003" width="9.88671875" style="150" customWidth="1"/>
    <col min="1004" max="1004" width="10.5546875" style="150" customWidth="1"/>
    <col min="1005" max="1005" width="9" style="150" customWidth="1"/>
    <col min="1006" max="1006" width="9.88671875" style="150" customWidth="1"/>
    <col min="1007" max="1007" width="12" style="150" customWidth="1"/>
    <col min="1008" max="1238" width="11.44140625" style="150"/>
    <col min="1239" max="1239" width="0.33203125" style="150" customWidth="1"/>
    <col min="1240" max="1240" width="19" style="150" customWidth="1"/>
    <col min="1241" max="1241" width="7.109375" style="150" customWidth="1"/>
    <col min="1242" max="1242" width="41.33203125" style="150" customWidth="1"/>
    <col min="1243" max="1244" width="9" style="150" customWidth="1"/>
    <col min="1245" max="1245" width="10.5546875" style="150" customWidth="1"/>
    <col min="1246" max="1246" width="9.44140625" style="150" customWidth="1"/>
    <col min="1247" max="1247" width="9.88671875" style="150" customWidth="1"/>
    <col min="1248" max="1248" width="10.5546875" style="150" customWidth="1"/>
    <col min="1249" max="1250" width="9.44140625" style="150" customWidth="1"/>
    <col min="1251" max="1251" width="10.5546875" style="150" customWidth="1"/>
    <col min="1252" max="1253" width="9" style="150" customWidth="1"/>
    <col min="1254" max="1254" width="10.5546875" style="150" customWidth="1"/>
    <col min="1255" max="1256" width="9.44140625" style="150" customWidth="1"/>
    <col min="1257" max="1257" width="10.5546875" style="150" customWidth="1"/>
    <col min="1258" max="1258" width="9.44140625" style="150" customWidth="1"/>
    <col min="1259" max="1259" width="9.88671875" style="150" customWidth="1"/>
    <col min="1260" max="1260" width="10.5546875" style="150" customWidth="1"/>
    <col min="1261" max="1261" width="9" style="150" customWidth="1"/>
    <col min="1262" max="1262" width="9.88671875" style="150" customWidth="1"/>
    <col min="1263" max="1263" width="12" style="150" customWidth="1"/>
    <col min="1264" max="1494" width="11.44140625" style="150"/>
    <col min="1495" max="1495" width="0.33203125" style="150" customWidth="1"/>
    <col min="1496" max="1496" width="19" style="150" customWidth="1"/>
    <col min="1497" max="1497" width="7.109375" style="150" customWidth="1"/>
    <col min="1498" max="1498" width="41.33203125" style="150" customWidth="1"/>
    <col min="1499" max="1500" width="9" style="150" customWidth="1"/>
    <col min="1501" max="1501" width="10.5546875" style="150" customWidth="1"/>
    <col min="1502" max="1502" width="9.44140625" style="150" customWidth="1"/>
    <col min="1503" max="1503" width="9.88671875" style="150" customWidth="1"/>
    <col min="1504" max="1504" width="10.5546875" style="150" customWidth="1"/>
    <col min="1505" max="1506" width="9.44140625" style="150" customWidth="1"/>
    <col min="1507" max="1507" width="10.5546875" style="150" customWidth="1"/>
    <col min="1508" max="1509" width="9" style="150" customWidth="1"/>
    <col min="1510" max="1510" width="10.5546875" style="150" customWidth="1"/>
    <col min="1511" max="1512" width="9.44140625" style="150" customWidth="1"/>
    <col min="1513" max="1513" width="10.5546875" style="150" customWidth="1"/>
    <col min="1514" max="1514" width="9.44140625" style="150" customWidth="1"/>
    <col min="1515" max="1515" width="9.88671875" style="150" customWidth="1"/>
    <col min="1516" max="1516" width="10.5546875" style="150" customWidth="1"/>
    <col min="1517" max="1517" width="9" style="150" customWidth="1"/>
    <col min="1518" max="1518" width="9.88671875" style="150" customWidth="1"/>
    <col min="1519" max="1519" width="12" style="150" customWidth="1"/>
    <col min="1520" max="1750" width="11.44140625" style="150"/>
    <col min="1751" max="1751" width="0.33203125" style="150" customWidth="1"/>
    <col min="1752" max="1752" width="19" style="150" customWidth="1"/>
    <col min="1753" max="1753" width="7.109375" style="150" customWidth="1"/>
    <col min="1754" max="1754" width="41.33203125" style="150" customWidth="1"/>
    <col min="1755" max="1756" width="9" style="150" customWidth="1"/>
    <col min="1757" max="1757" width="10.5546875" style="150" customWidth="1"/>
    <col min="1758" max="1758" width="9.44140625" style="150" customWidth="1"/>
    <col min="1759" max="1759" width="9.88671875" style="150" customWidth="1"/>
    <col min="1760" max="1760" width="10.5546875" style="150" customWidth="1"/>
    <col min="1761" max="1762" width="9.44140625" style="150" customWidth="1"/>
    <col min="1763" max="1763" width="10.5546875" style="150" customWidth="1"/>
    <col min="1764" max="1765" width="9" style="150" customWidth="1"/>
    <col min="1766" max="1766" width="10.5546875" style="150" customWidth="1"/>
    <col min="1767" max="1768" width="9.44140625" style="150" customWidth="1"/>
    <col min="1769" max="1769" width="10.5546875" style="150" customWidth="1"/>
    <col min="1770" max="1770" width="9.44140625" style="150" customWidth="1"/>
    <col min="1771" max="1771" width="9.88671875" style="150" customWidth="1"/>
    <col min="1772" max="1772" width="10.5546875" style="150" customWidth="1"/>
    <col min="1773" max="1773" width="9" style="150" customWidth="1"/>
    <col min="1774" max="1774" width="9.88671875" style="150" customWidth="1"/>
    <col min="1775" max="1775" width="12" style="150" customWidth="1"/>
    <col min="1776" max="2006" width="11.44140625" style="150"/>
    <col min="2007" max="2007" width="0.33203125" style="150" customWidth="1"/>
    <col min="2008" max="2008" width="19" style="150" customWidth="1"/>
    <col min="2009" max="2009" width="7.109375" style="150" customWidth="1"/>
    <col min="2010" max="2010" width="41.33203125" style="150" customWidth="1"/>
    <col min="2011" max="2012" width="9" style="150" customWidth="1"/>
    <col min="2013" max="2013" width="10.5546875" style="150" customWidth="1"/>
    <col min="2014" max="2014" width="9.44140625" style="150" customWidth="1"/>
    <col min="2015" max="2015" width="9.88671875" style="150" customWidth="1"/>
    <col min="2016" max="2016" width="10.5546875" style="150" customWidth="1"/>
    <col min="2017" max="2018" width="9.44140625" style="150" customWidth="1"/>
    <col min="2019" max="2019" width="10.5546875" style="150" customWidth="1"/>
    <col min="2020" max="2021" width="9" style="150" customWidth="1"/>
    <col min="2022" max="2022" width="10.5546875" style="150" customWidth="1"/>
    <col min="2023" max="2024" width="9.44140625" style="150" customWidth="1"/>
    <col min="2025" max="2025" width="10.5546875" style="150" customWidth="1"/>
    <col min="2026" max="2026" width="9.44140625" style="150" customWidth="1"/>
    <col min="2027" max="2027" width="9.88671875" style="150" customWidth="1"/>
    <col min="2028" max="2028" width="10.5546875" style="150" customWidth="1"/>
    <col min="2029" max="2029" width="9" style="150" customWidth="1"/>
    <col min="2030" max="2030" width="9.88671875" style="150" customWidth="1"/>
    <col min="2031" max="2031" width="12" style="150" customWidth="1"/>
    <col min="2032" max="2262" width="11.44140625" style="150"/>
    <col min="2263" max="2263" width="0.33203125" style="150" customWidth="1"/>
    <col min="2264" max="2264" width="19" style="150" customWidth="1"/>
    <col min="2265" max="2265" width="7.109375" style="150" customWidth="1"/>
    <col min="2266" max="2266" width="41.33203125" style="150" customWidth="1"/>
    <col min="2267" max="2268" width="9" style="150" customWidth="1"/>
    <col min="2269" max="2269" width="10.5546875" style="150" customWidth="1"/>
    <col min="2270" max="2270" width="9.44140625" style="150" customWidth="1"/>
    <col min="2271" max="2271" width="9.88671875" style="150" customWidth="1"/>
    <col min="2272" max="2272" width="10.5546875" style="150" customWidth="1"/>
    <col min="2273" max="2274" width="9.44140625" style="150" customWidth="1"/>
    <col min="2275" max="2275" width="10.5546875" style="150" customWidth="1"/>
    <col min="2276" max="2277" width="9" style="150" customWidth="1"/>
    <col min="2278" max="2278" width="10.5546875" style="150" customWidth="1"/>
    <col min="2279" max="2280" width="9.44140625" style="150" customWidth="1"/>
    <col min="2281" max="2281" width="10.5546875" style="150" customWidth="1"/>
    <col min="2282" max="2282" width="9.44140625" style="150" customWidth="1"/>
    <col min="2283" max="2283" width="9.88671875" style="150" customWidth="1"/>
    <col min="2284" max="2284" width="10.5546875" style="150" customWidth="1"/>
    <col min="2285" max="2285" width="9" style="150" customWidth="1"/>
    <col min="2286" max="2286" width="9.88671875" style="150" customWidth="1"/>
    <col min="2287" max="2287" width="12" style="150" customWidth="1"/>
    <col min="2288" max="2518" width="11.44140625" style="150"/>
    <col min="2519" max="2519" width="0.33203125" style="150" customWidth="1"/>
    <col min="2520" max="2520" width="19" style="150" customWidth="1"/>
    <col min="2521" max="2521" width="7.109375" style="150" customWidth="1"/>
    <col min="2522" max="2522" width="41.33203125" style="150" customWidth="1"/>
    <col min="2523" max="2524" width="9" style="150" customWidth="1"/>
    <col min="2525" max="2525" width="10.5546875" style="150" customWidth="1"/>
    <col min="2526" max="2526" width="9.44140625" style="150" customWidth="1"/>
    <col min="2527" max="2527" width="9.88671875" style="150" customWidth="1"/>
    <col min="2528" max="2528" width="10.5546875" style="150" customWidth="1"/>
    <col min="2529" max="2530" width="9.44140625" style="150" customWidth="1"/>
    <col min="2531" max="2531" width="10.5546875" style="150" customWidth="1"/>
    <col min="2532" max="2533" width="9" style="150" customWidth="1"/>
    <col min="2534" max="2534" width="10.5546875" style="150" customWidth="1"/>
    <col min="2535" max="2536" width="9.44140625" style="150" customWidth="1"/>
    <col min="2537" max="2537" width="10.5546875" style="150" customWidth="1"/>
    <col min="2538" max="2538" width="9.44140625" style="150" customWidth="1"/>
    <col min="2539" max="2539" width="9.88671875" style="150" customWidth="1"/>
    <col min="2540" max="2540" width="10.5546875" style="150" customWidth="1"/>
    <col min="2541" max="2541" width="9" style="150" customWidth="1"/>
    <col min="2542" max="2542" width="9.88671875" style="150" customWidth="1"/>
    <col min="2543" max="2543" width="12" style="150" customWidth="1"/>
    <col min="2544" max="2774" width="11.44140625" style="150"/>
    <col min="2775" max="2775" width="0.33203125" style="150" customWidth="1"/>
    <col min="2776" max="2776" width="19" style="150" customWidth="1"/>
    <col min="2777" max="2777" width="7.109375" style="150" customWidth="1"/>
    <col min="2778" max="2778" width="41.33203125" style="150" customWidth="1"/>
    <col min="2779" max="2780" width="9" style="150" customWidth="1"/>
    <col min="2781" max="2781" width="10.5546875" style="150" customWidth="1"/>
    <col min="2782" max="2782" width="9.44140625" style="150" customWidth="1"/>
    <col min="2783" max="2783" width="9.88671875" style="150" customWidth="1"/>
    <col min="2784" max="2784" width="10.5546875" style="150" customWidth="1"/>
    <col min="2785" max="2786" width="9.44140625" style="150" customWidth="1"/>
    <col min="2787" max="2787" width="10.5546875" style="150" customWidth="1"/>
    <col min="2788" max="2789" width="9" style="150" customWidth="1"/>
    <col min="2790" max="2790" width="10.5546875" style="150" customWidth="1"/>
    <col min="2791" max="2792" width="9.44140625" style="150" customWidth="1"/>
    <col min="2793" max="2793" width="10.5546875" style="150" customWidth="1"/>
    <col min="2794" max="2794" width="9.44140625" style="150" customWidth="1"/>
    <col min="2795" max="2795" width="9.88671875" style="150" customWidth="1"/>
    <col min="2796" max="2796" width="10.5546875" style="150" customWidth="1"/>
    <col min="2797" max="2797" width="9" style="150" customWidth="1"/>
    <col min="2798" max="2798" width="9.88671875" style="150" customWidth="1"/>
    <col min="2799" max="2799" width="12" style="150" customWidth="1"/>
    <col min="2800" max="3030" width="11.44140625" style="150"/>
    <col min="3031" max="3031" width="0.33203125" style="150" customWidth="1"/>
    <col min="3032" max="3032" width="19" style="150" customWidth="1"/>
    <col min="3033" max="3033" width="7.109375" style="150" customWidth="1"/>
    <col min="3034" max="3034" width="41.33203125" style="150" customWidth="1"/>
    <col min="3035" max="3036" width="9" style="150" customWidth="1"/>
    <col min="3037" max="3037" width="10.5546875" style="150" customWidth="1"/>
    <col min="3038" max="3038" width="9.44140625" style="150" customWidth="1"/>
    <col min="3039" max="3039" width="9.88671875" style="150" customWidth="1"/>
    <col min="3040" max="3040" width="10.5546875" style="150" customWidth="1"/>
    <col min="3041" max="3042" width="9.44140625" style="150" customWidth="1"/>
    <col min="3043" max="3043" width="10.5546875" style="150" customWidth="1"/>
    <col min="3044" max="3045" width="9" style="150" customWidth="1"/>
    <col min="3046" max="3046" width="10.5546875" style="150" customWidth="1"/>
    <col min="3047" max="3048" width="9.44140625" style="150" customWidth="1"/>
    <col min="3049" max="3049" width="10.5546875" style="150" customWidth="1"/>
    <col min="3050" max="3050" width="9.44140625" style="150" customWidth="1"/>
    <col min="3051" max="3051" width="9.88671875" style="150" customWidth="1"/>
    <col min="3052" max="3052" width="10.5546875" style="150" customWidth="1"/>
    <col min="3053" max="3053" width="9" style="150" customWidth="1"/>
    <col min="3054" max="3054" width="9.88671875" style="150" customWidth="1"/>
    <col min="3055" max="3055" width="12" style="150" customWidth="1"/>
    <col min="3056" max="3286" width="11.44140625" style="150"/>
    <col min="3287" max="3287" width="0.33203125" style="150" customWidth="1"/>
    <col min="3288" max="3288" width="19" style="150" customWidth="1"/>
    <col min="3289" max="3289" width="7.109375" style="150" customWidth="1"/>
    <col min="3290" max="3290" width="41.33203125" style="150" customWidth="1"/>
    <col min="3291" max="3292" width="9" style="150" customWidth="1"/>
    <col min="3293" max="3293" width="10.5546875" style="150" customWidth="1"/>
    <col min="3294" max="3294" width="9.44140625" style="150" customWidth="1"/>
    <col min="3295" max="3295" width="9.88671875" style="150" customWidth="1"/>
    <col min="3296" max="3296" width="10.5546875" style="150" customWidth="1"/>
    <col min="3297" max="3298" width="9.44140625" style="150" customWidth="1"/>
    <col min="3299" max="3299" width="10.5546875" style="150" customWidth="1"/>
    <col min="3300" max="3301" width="9" style="150" customWidth="1"/>
    <col min="3302" max="3302" width="10.5546875" style="150" customWidth="1"/>
    <col min="3303" max="3304" width="9.44140625" style="150" customWidth="1"/>
    <col min="3305" max="3305" width="10.5546875" style="150" customWidth="1"/>
    <col min="3306" max="3306" width="9.44140625" style="150" customWidth="1"/>
    <col min="3307" max="3307" width="9.88671875" style="150" customWidth="1"/>
    <col min="3308" max="3308" width="10.5546875" style="150" customWidth="1"/>
    <col min="3309" max="3309" width="9" style="150" customWidth="1"/>
    <col min="3310" max="3310" width="9.88671875" style="150" customWidth="1"/>
    <col min="3311" max="3311" width="12" style="150" customWidth="1"/>
    <col min="3312" max="3542" width="11.44140625" style="150"/>
    <col min="3543" max="3543" width="0.33203125" style="150" customWidth="1"/>
    <col min="3544" max="3544" width="19" style="150" customWidth="1"/>
    <col min="3545" max="3545" width="7.109375" style="150" customWidth="1"/>
    <col min="3546" max="3546" width="41.33203125" style="150" customWidth="1"/>
    <col min="3547" max="3548" width="9" style="150" customWidth="1"/>
    <col min="3549" max="3549" width="10.5546875" style="150" customWidth="1"/>
    <col min="3550" max="3550" width="9.44140625" style="150" customWidth="1"/>
    <col min="3551" max="3551" width="9.88671875" style="150" customWidth="1"/>
    <col min="3552" max="3552" width="10.5546875" style="150" customWidth="1"/>
    <col min="3553" max="3554" width="9.44140625" style="150" customWidth="1"/>
    <col min="3555" max="3555" width="10.5546875" style="150" customWidth="1"/>
    <col min="3556" max="3557" width="9" style="150" customWidth="1"/>
    <col min="3558" max="3558" width="10.5546875" style="150" customWidth="1"/>
    <col min="3559" max="3560" width="9.44140625" style="150" customWidth="1"/>
    <col min="3561" max="3561" width="10.5546875" style="150" customWidth="1"/>
    <col min="3562" max="3562" width="9.44140625" style="150" customWidth="1"/>
    <col min="3563" max="3563" width="9.88671875" style="150" customWidth="1"/>
    <col min="3564" max="3564" width="10.5546875" style="150" customWidth="1"/>
    <col min="3565" max="3565" width="9" style="150" customWidth="1"/>
    <col min="3566" max="3566" width="9.88671875" style="150" customWidth="1"/>
    <col min="3567" max="3567" width="12" style="150" customWidth="1"/>
    <col min="3568" max="3798" width="11.44140625" style="150"/>
    <col min="3799" max="3799" width="0.33203125" style="150" customWidth="1"/>
    <col min="3800" max="3800" width="19" style="150" customWidth="1"/>
    <col min="3801" max="3801" width="7.109375" style="150" customWidth="1"/>
    <col min="3802" max="3802" width="41.33203125" style="150" customWidth="1"/>
    <col min="3803" max="3804" width="9" style="150" customWidth="1"/>
    <col min="3805" max="3805" width="10.5546875" style="150" customWidth="1"/>
    <col min="3806" max="3806" width="9.44140625" style="150" customWidth="1"/>
    <col min="3807" max="3807" width="9.88671875" style="150" customWidth="1"/>
    <col min="3808" max="3808" width="10.5546875" style="150" customWidth="1"/>
    <col min="3809" max="3810" width="9.44140625" style="150" customWidth="1"/>
    <col min="3811" max="3811" width="10.5546875" style="150" customWidth="1"/>
    <col min="3812" max="3813" width="9" style="150" customWidth="1"/>
    <col min="3814" max="3814" width="10.5546875" style="150" customWidth="1"/>
    <col min="3815" max="3816" width="9.44140625" style="150" customWidth="1"/>
    <col min="3817" max="3817" width="10.5546875" style="150" customWidth="1"/>
    <col min="3818" max="3818" width="9.44140625" style="150" customWidth="1"/>
    <col min="3819" max="3819" width="9.88671875" style="150" customWidth="1"/>
    <col min="3820" max="3820" width="10.5546875" style="150" customWidth="1"/>
    <col min="3821" max="3821" width="9" style="150" customWidth="1"/>
    <col min="3822" max="3822" width="9.88671875" style="150" customWidth="1"/>
    <col min="3823" max="3823" width="12" style="150" customWidth="1"/>
    <col min="3824" max="4054" width="11.44140625" style="150"/>
    <col min="4055" max="4055" width="0.33203125" style="150" customWidth="1"/>
    <col min="4056" max="4056" width="19" style="150" customWidth="1"/>
    <col min="4057" max="4057" width="7.109375" style="150" customWidth="1"/>
    <col min="4058" max="4058" width="41.33203125" style="150" customWidth="1"/>
    <col min="4059" max="4060" width="9" style="150" customWidth="1"/>
    <col min="4061" max="4061" width="10.5546875" style="150" customWidth="1"/>
    <col min="4062" max="4062" width="9.44140625" style="150" customWidth="1"/>
    <col min="4063" max="4063" width="9.88671875" style="150" customWidth="1"/>
    <col min="4064" max="4064" width="10.5546875" style="150" customWidth="1"/>
    <col min="4065" max="4066" width="9.44140625" style="150" customWidth="1"/>
    <col min="4067" max="4067" width="10.5546875" style="150" customWidth="1"/>
    <col min="4068" max="4069" width="9" style="150" customWidth="1"/>
    <col min="4070" max="4070" width="10.5546875" style="150" customWidth="1"/>
    <col min="4071" max="4072" width="9.44140625" style="150" customWidth="1"/>
    <col min="4073" max="4073" width="10.5546875" style="150" customWidth="1"/>
    <col min="4074" max="4074" width="9.44140625" style="150" customWidth="1"/>
    <col min="4075" max="4075" width="9.88671875" style="150" customWidth="1"/>
    <col min="4076" max="4076" width="10.5546875" style="150" customWidth="1"/>
    <col min="4077" max="4077" width="9" style="150" customWidth="1"/>
    <col min="4078" max="4078" width="9.88671875" style="150" customWidth="1"/>
    <col min="4079" max="4079" width="12" style="150" customWidth="1"/>
    <col min="4080" max="4310" width="11.44140625" style="150"/>
    <col min="4311" max="4311" width="0.33203125" style="150" customWidth="1"/>
    <col min="4312" max="4312" width="19" style="150" customWidth="1"/>
    <col min="4313" max="4313" width="7.109375" style="150" customWidth="1"/>
    <col min="4314" max="4314" width="41.33203125" style="150" customWidth="1"/>
    <col min="4315" max="4316" width="9" style="150" customWidth="1"/>
    <col min="4317" max="4317" width="10.5546875" style="150" customWidth="1"/>
    <col min="4318" max="4318" width="9.44140625" style="150" customWidth="1"/>
    <col min="4319" max="4319" width="9.88671875" style="150" customWidth="1"/>
    <col min="4320" max="4320" width="10.5546875" style="150" customWidth="1"/>
    <col min="4321" max="4322" width="9.44140625" style="150" customWidth="1"/>
    <col min="4323" max="4323" width="10.5546875" style="150" customWidth="1"/>
    <col min="4324" max="4325" width="9" style="150" customWidth="1"/>
    <col min="4326" max="4326" width="10.5546875" style="150" customWidth="1"/>
    <col min="4327" max="4328" width="9.44140625" style="150" customWidth="1"/>
    <col min="4329" max="4329" width="10.5546875" style="150" customWidth="1"/>
    <col min="4330" max="4330" width="9.44140625" style="150" customWidth="1"/>
    <col min="4331" max="4331" width="9.88671875" style="150" customWidth="1"/>
    <col min="4332" max="4332" width="10.5546875" style="150" customWidth="1"/>
    <col min="4333" max="4333" width="9" style="150" customWidth="1"/>
    <col min="4334" max="4334" width="9.88671875" style="150" customWidth="1"/>
    <col min="4335" max="4335" width="12" style="150" customWidth="1"/>
    <col min="4336" max="4566" width="11.44140625" style="150"/>
    <col min="4567" max="4567" width="0.33203125" style="150" customWidth="1"/>
    <col min="4568" max="4568" width="19" style="150" customWidth="1"/>
    <col min="4569" max="4569" width="7.109375" style="150" customWidth="1"/>
    <col min="4570" max="4570" width="41.33203125" style="150" customWidth="1"/>
    <col min="4571" max="4572" width="9" style="150" customWidth="1"/>
    <col min="4573" max="4573" width="10.5546875" style="150" customWidth="1"/>
    <col min="4574" max="4574" width="9.44140625" style="150" customWidth="1"/>
    <col min="4575" max="4575" width="9.88671875" style="150" customWidth="1"/>
    <col min="4576" max="4576" width="10.5546875" style="150" customWidth="1"/>
    <col min="4577" max="4578" width="9.44140625" style="150" customWidth="1"/>
    <col min="4579" max="4579" width="10.5546875" style="150" customWidth="1"/>
    <col min="4580" max="4581" width="9" style="150" customWidth="1"/>
    <col min="4582" max="4582" width="10.5546875" style="150" customWidth="1"/>
    <col min="4583" max="4584" width="9.44140625" style="150" customWidth="1"/>
    <col min="4585" max="4585" width="10.5546875" style="150" customWidth="1"/>
    <col min="4586" max="4586" width="9.44140625" style="150" customWidth="1"/>
    <col min="4587" max="4587" width="9.88671875" style="150" customWidth="1"/>
    <col min="4588" max="4588" width="10.5546875" style="150" customWidth="1"/>
    <col min="4589" max="4589" width="9" style="150" customWidth="1"/>
    <col min="4590" max="4590" width="9.88671875" style="150" customWidth="1"/>
    <col min="4591" max="4591" width="12" style="150" customWidth="1"/>
    <col min="4592" max="4822" width="11.44140625" style="150"/>
    <col min="4823" max="4823" width="0.33203125" style="150" customWidth="1"/>
    <col min="4824" max="4824" width="19" style="150" customWidth="1"/>
    <col min="4825" max="4825" width="7.109375" style="150" customWidth="1"/>
    <col min="4826" max="4826" width="41.33203125" style="150" customWidth="1"/>
    <col min="4827" max="4828" width="9" style="150" customWidth="1"/>
    <col min="4829" max="4829" width="10.5546875" style="150" customWidth="1"/>
    <col min="4830" max="4830" width="9.44140625" style="150" customWidth="1"/>
    <col min="4831" max="4831" width="9.88671875" style="150" customWidth="1"/>
    <col min="4832" max="4832" width="10.5546875" style="150" customWidth="1"/>
    <col min="4833" max="4834" width="9.44140625" style="150" customWidth="1"/>
    <col min="4835" max="4835" width="10.5546875" style="150" customWidth="1"/>
    <col min="4836" max="4837" width="9" style="150" customWidth="1"/>
    <col min="4838" max="4838" width="10.5546875" style="150" customWidth="1"/>
    <col min="4839" max="4840" width="9.44140625" style="150" customWidth="1"/>
    <col min="4841" max="4841" width="10.5546875" style="150" customWidth="1"/>
    <col min="4842" max="4842" width="9.44140625" style="150" customWidth="1"/>
    <col min="4843" max="4843" width="9.88671875" style="150" customWidth="1"/>
    <col min="4844" max="4844" width="10.5546875" style="150" customWidth="1"/>
    <col min="4845" max="4845" width="9" style="150" customWidth="1"/>
    <col min="4846" max="4846" width="9.88671875" style="150" customWidth="1"/>
    <col min="4847" max="4847" width="12" style="150" customWidth="1"/>
    <col min="4848" max="5078" width="11.44140625" style="150"/>
    <col min="5079" max="5079" width="0.33203125" style="150" customWidth="1"/>
    <col min="5080" max="5080" width="19" style="150" customWidth="1"/>
    <col min="5081" max="5081" width="7.109375" style="150" customWidth="1"/>
    <col min="5082" max="5082" width="41.33203125" style="150" customWidth="1"/>
    <col min="5083" max="5084" width="9" style="150" customWidth="1"/>
    <col min="5085" max="5085" width="10.5546875" style="150" customWidth="1"/>
    <col min="5086" max="5086" width="9.44140625" style="150" customWidth="1"/>
    <col min="5087" max="5087" width="9.88671875" style="150" customWidth="1"/>
    <col min="5088" max="5088" width="10.5546875" style="150" customWidth="1"/>
    <col min="5089" max="5090" width="9.44140625" style="150" customWidth="1"/>
    <col min="5091" max="5091" width="10.5546875" style="150" customWidth="1"/>
    <col min="5092" max="5093" width="9" style="150" customWidth="1"/>
    <col min="5094" max="5094" width="10.5546875" style="150" customWidth="1"/>
    <col min="5095" max="5096" width="9.44140625" style="150" customWidth="1"/>
    <col min="5097" max="5097" width="10.5546875" style="150" customWidth="1"/>
    <col min="5098" max="5098" width="9.44140625" style="150" customWidth="1"/>
    <col min="5099" max="5099" width="9.88671875" style="150" customWidth="1"/>
    <col min="5100" max="5100" width="10.5546875" style="150" customWidth="1"/>
    <col min="5101" max="5101" width="9" style="150" customWidth="1"/>
    <col min="5102" max="5102" width="9.88671875" style="150" customWidth="1"/>
    <col min="5103" max="5103" width="12" style="150" customWidth="1"/>
    <col min="5104" max="5334" width="11.44140625" style="150"/>
    <col min="5335" max="5335" width="0.33203125" style="150" customWidth="1"/>
    <col min="5336" max="5336" width="19" style="150" customWidth="1"/>
    <col min="5337" max="5337" width="7.109375" style="150" customWidth="1"/>
    <col min="5338" max="5338" width="41.33203125" style="150" customWidth="1"/>
    <col min="5339" max="5340" width="9" style="150" customWidth="1"/>
    <col min="5341" max="5341" width="10.5546875" style="150" customWidth="1"/>
    <col min="5342" max="5342" width="9.44140625" style="150" customWidth="1"/>
    <col min="5343" max="5343" width="9.88671875" style="150" customWidth="1"/>
    <col min="5344" max="5344" width="10.5546875" style="150" customWidth="1"/>
    <col min="5345" max="5346" width="9.44140625" style="150" customWidth="1"/>
    <col min="5347" max="5347" width="10.5546875" style="150" customWidth="1"/>
    <col min="5348" max="5349" width="9" style="150" customWidth="1"/>
    <col min="5350" max="5350" width="10.5546875" style="150" customWidth="1"/>
    <col min="5351" max="5352" width="9.44140625" style="150" customWidth="1"/>
    <col min="5353" max="5353" width="10.5546875" style="150" customWidth="1"/>
    <col min="5354" max="5354" width="9.44140625" style="150" customWidth="1"/>
    <col min="5355" max="5355" width="9.88671875" style="150" customWidth="1"/>
    <col min="5356" max="5356" width="10.5546875" style="150" customWidth="1"/>
    <col min="5357" max="5357" width="9" style="150" customWidth="1"/>
    <col min="5358" max="5358" width="9.88671875" style="150" customWidth="1"/>
    <col min="5359" max="5359" width="12" style="150" customWidth="1"/>
    <col min="5360" max="5590" width="11.44140625" style="150"/>
    <col min="5591" max="5591" width="0.33203125" style="150" customWidth="1"/>
    <col min="5592" max="5592" width="19" style="150" customWidth="1"/>
    <col min="5593" max="5593" width="7.109375" style="150" customWidth="1"/>
    <col min="5594" max="5594" width="41.33203125" style="150" customWidth="1"/>
    <col min="5595" max="5596" width="9" style="150" customWidth="1"/>
    <col min="5597" max="5597" width="10.5546875" style="150" customWidth="1"/>
    <col min="5598" max="5598" width="9.44140625" style="150" customWidth="1"/>
    <col min="5599" max="5599" width="9.88671875" style="150" customWidth="1"/>
    <col min="5600" max="5600" width="10.5546875" style="150" customWidth="1"/>
    <col min="5601" max="5602" width="9.44140625" style="150" customWidth="1"/>
    <col min="5603" max="5603" width="10.5546875" style="150" customWidth="1"/>
    <col min="5604" max="5605" width="9" style="150" customWidth="1"/>
    <col min="5606" max="5606" width="10.5546875" style="150" customWidth="1"/>
    <col min="5607" max="5608" width="9.44140625" style="150" customWidth="1"/>
    <col min="5609" max="5609" width="10.5546875" style="150" customWidth="1"/>
    <col min="5610" max="5610" width="9.44140625" style="150" customWidth="1"/>
    <col min="5611" max="5611" width="9.88671875" style="150" customWidth="1"/>
    <col min="5612" max="5612" width="10.5546875" style="150" customWidth="1"/>
    <col min="5613" max="5613" width="9" style="150" customWidth="1"/>
    <col min="5614" max="5614" width="9.88671875" style="150" customWidth="1"/>
    <col min="5615" max="5615" width="12" style="150" customWidth="1"/>
    <col min="5616" max="5846" width="11.44140625" style="150"/>
    <col min="5847" max="5847" width="0.33203125" style="150" customWidth="1"/>
    <col min="5848" max="5848" width="19" style="150" customWidth="1"/>
    <col min="5849" max="5849" width="7.109375" style="150" customWidth="1"/>
    <col min="5850" max="5850" width="41.33203125" style="150" customWidth="1"/>
    <col min="5851" max="5852" width="9" style="150" customWidth="1"/>
    <col min="5853" max="5853" width="10.5546875" style="150" customWidth="1"/>
    <col min="5854" max="5854" width="9.44140625" style="150" customWidth="1"/>
    <col min="5855" max="5855" width="9.88671875" style="150" customWidth="1"/>
    <col min="5856" max="5856" width="10.5546875" style="150" customWidth="1"/>
    <col min="5857" max="5858" width="9.44140625" style="150" customWidth="1"/>
    <col min="5859" max="5859" width="10.5546875" style="150" customWidth="1"/>
    <col min="5860" max="5861" width="9" style="150" customWidth="1"/>
    <col min="5862" max="5862" width="10.5546875" style="150" customWidth="1"/>
    <col min="5863" max="5864" width="9.44140625" style="150" customWidth="1"/>
    <col min="5865" max="5865" width="10.5546875" style="150" customWidth="1"/>
    <col min="5866" max="5866" width="9.44140625" style="150" customWidth="1"/>
    <col min="5867" max="5867" width="9.88671875" style="150" customWidth="1"/>
    <col min="5868" max="5868" width="10.5546875" style="150" customWidth="1"/>
    <col min="5869" max="5869" width="9" style="150" customWidth="1"/>
    <col min="5870" max="5870" width="9.88671875" style="150" customWidth="1"/>
    <col min="5871" max="5871" width="12" style="150" customWidth="1"/>
    <col min="5872" max="6102" width="11.44140625" style="150"/>
    <col min="6103" max="6103" width="0.33203125" style="150" customWidth="1"/>
    <col min="6104" max="6104" width="19" style="150" customWidth="1"/>
    <col min="6105" max="6105" width="7.109375" style="150" customWidth="1"/>
    <col min="6106" max="6106" width="41.33203125" style="150" customWidth="1"/>
    <col min="6107" max="6108" width="9" style="150" customWidth="1"/>
    <col min="6109" max="6109" width="10.5546875" style="150" customWidth="1"/>
    <col min="6110" max="6110" width="9.44140625" style="150" customWidth="1"/>
    <col min="6111" max="6111" width="9.88671875" style="150" customWidth="1"/>
    <col min="6112" max="6112" width="10.5546875" style="150" customWidth="1"/>
    <col min="6113" max="6114" width="9.44140625" style="150" customWidth="1"/>
    <col min="6115" max="6115" width="10.5546875" style="150" customWidth="1"/>
    <col min="6116" max="6117" width="9" style="150" customWidth="1"/>
    <col min="6118" max="6118" width="10.5546875" style="150" customWidth="1"/>
    <col min="6119" max="6120" width="9.44140625" style="150" customWidth="1"/>
    <col min="6121" max="6121" width="10.5546875" style="150" customWidth="1"/>
    <col min="6122" max="6122" width="9.44140625" style="150" customWidth="1"/>
    <col min="6123" max="6123" width="9.88671875" style="150" customWidth="1"/>
    <col min="6124" max="6124" width="10.5546875" style="150" customWidth="1"/>
    <col min="6125" max="6125" width="9" style="150" customWidth="1"/>
    <col min="6126" max="6126" width="9.88671875" style="150" customWidth="1"/>
    <col min="6127" max="6127" width="12" style="150" customWidth="1"/>
    <col min="6128" max="6358" width="11.44140625" style="150"/>
    <col min="6359" max="6359" width="0.33203125" style="150" customWidth="1"/>
    <col min="6360" max="6360" width="19" style="150" customWidth="1"/>
    <col min="6361" max="6361" width="7.109375" style="150" customWidth="1"/>
    <col min="6362" max="6362" width="41.33203125" style="150" customWidth="1"/>
    <col min="6363" max="6364" width="9" style="150" customWidth="1"/>
    <col min="6365" max="6365" width="10.5546875" style="150" customWidth="1"/>
    <col min="6366" max="6366" width="9.44140625" style="150" customWidth="1"/>
    <col min="6367" max="6367" width="9.88671875" style="150" customWidth="1"/>
    <col min="6368" max="6368" width="10.5546875" style="150" customWidth="1"/>
    <col min="6369" max="6370" width="9.44140625" style="150" customWidth="1"/>
    <col min="6371" max="6371" width="10.5546875" style="150" customWidth="1"/>
    <col min="6372" max="6373" width="9" style="150" customWidth="1"/>
    <col min="6374" max="6374" width="10.5546875" style="150" customWidth="1"/>
    <col min="6375" max="6376" width="9.44140625" style="150" customWidth="1"/>
    <col min="6377" max="6377" width="10.5546875" style="150" customWidth="1"/>
    <col min="6378" max="6378" width="9.44140625" style="150" customWidth="1"/>
    <col min="6379" max="6379" width="9.88671875" style="150" customWidth="1"/>
    <col min="6380" max="6380" width="10.5546875" style="150" customWidth="1"/>
    <col min="6381" max="6381" width="9" style="150" customWidth="1"/>
    <col min="6382" max="6382" width="9.88671875" style="150" customWidth="1"/>
    <col min="6383" max="6383" width="12" style="150" customWidth="1"/>
    <col min="6384" max="6614" width="11.44140625" style="150"/>
    <col min="6615" max="6615" width="0.33203125" style="150" customWidth="1"/>
    <col min="6616" max="6616" width="19" style="150" customWidth="1"/>
    <col min="6617" max="6617" width="7.109375" style="150" customWidth="1"/>
    <col min="6618" max="6618" width="41.33203125" style="150" customWidth="1"/>
    <col min="6619" max="6620" width="9" style="150" customWidth="1"/>
    <col min="6621" max="6621" width="10.5546875" style="150" customWidth="1"/>
    <col min="6622" max="6622" width="9.44140625" style="150" customWidth="1"/>
    <col min="6623" max="6623" width="9.88671875" style="150" customWidth="1"/>
    <col min="6624" max="6624" width="10.5546875" style="150" customWidth="1"/>
    <col min="6625" max="6626" width="9.44140625" style="150" customWidth="1"/>
    <col min="6627" max="6627" width="10.5546875" style="150" customWidth="1"/>
    <col min="6628" max="6629" width="9" style="150" customWidth="1"/>
    <col min="6630" max="6630" width="10.5546875" style="150" customWidth="1"/>
    <col min="6631" max="6632" width="9.44140625" style="150" customWidth="1"/>
    <col min="6633" max="6633" width="10.5546875" style="150" customWidth="1"/>
    <col min="6634" max="6634" width="9.44140625" style="150" customWidth="1"/>
    <col min="6635" max="6635" width="9.88671875" style="150" customWidth="1"/>
    <col min="6636" max="6636" width="10.5546875" style="150" customWidth="1"/>
    <col min="6637" max="6637" width="9" style="150" customWidth="1"/>
    <col min="6638" max="6638" width="9.88671875" style="150" customWidth="1"/>
    <col min="6639" max="6639" width="12" style="150" customWidth="1"/>
    <col min="6640" max="6870" width="11.44140625" style="150"/>
    <col min="6871" max="6871" width="0.33203125" style="150" customWidth="1"/>
    <col min="6872" max="6872" width="19" style="150" customWidth="1"/>
    <col min="6873" max="6873" width="7.109375" style="150" customWidth="1"/>
    <col min="6874" max="6874" width="41.33203125" style="150" customWidth="1"/>
    <col min="6875" max="6876" width="9" style="150" customWidth="1"/>
    <col min="6877" max="6877" width="10.5546875" style="150" customWidth="1"/>
    <col min="6878" max="6878" width="9.44140625" style="150" customWidth="1"/>
    <col min="6879" max="6879" width="9.88671875" style="150" customWidth="1"/>
    <col min="6880" max="6880" width="10.5546875" style="150" customWidth="1"/>
    <col min="6881" max="6882" width="9.44140625" style="150" customWidth="1"/>
    <col min="6883" max="6883" width="10.5546875" style="150" customWidth="1"/>
    <col min="6884" max="6885" width="9" style="150" customWidth="1"/>
    <col min="6886" max="6886" width="10.5546875" style="150" customWidth="1"/>
    <col min="6887" max="6888" width="9.44140625" style="150" customWidth="1"/>
    <col min="6889" max="6889" width="10.5546875" style="150" customWidth="1"/>
    <col min="6890" max="6890" width="9.44140625" style="150" customWidth="1"/>
    <col min="6891" max="6891" width="9.88671875" style="150" customWidth="1"/>
    <col min="6892" max="6892" width="10.5546875" style="150" customWidth="1"/>
    <col min="6893" max="6893" width="9" style="150" customWidth="1"/>
    <col min="6894" max="6894" width="9.88671875" style="150" customWidth="1"/>
    <col min="6895" max="6895" width="12" style="150" customWidth="1"/>
    <col min="6896" max="7126" width="11.44140625" style="150"/>
    <col min="7127" max="7127" width="0.33203125" style="150" customWidth="1"/>
    <col min="7128" max="7128" width="19" style="150" customWidth="1"/>
    <col min="7129" max="7129" width="7.109375" style="150" customWidth="1"/>
    <col min="7130" max="7130" width="41.33203125" style="150" customWidth="1"/>
    <col min="7131" max="7132" width="9" style="150" customWidth="1"/>
    <col min="7133" max="7133" width="10.5546875" style="150" customWidth="1"/>
    <col min="7134" max="7134" width="9.44140625" style="150" customWidth="1"/>
    <col min="7135" max="7135" width="9.88671875" style="150" customWidth="1"/>
    <col min="7136" max="7136" width="10.5546875" style="150" customWidth="1"/>
    <col min="7137" max="7138" width="9.44140625" style="150" customWidth="1"/>
    <col min="7139" max="7139" width="10.5546875" style="150" customWidth="1"/>
    <col min="7140" max="7141" width="9" style="150" customWidth="1"/>
    <col min="7142" max="7142" width="10.5546875" style="150" customWidth="1"/>
    <col min="7143" max="7144" width="9.44140625" style="150" customWidth="1"/>
    <col min="7145" max="7145" width="10.5546875" style="150" customWidth="1"/>
    <col min="7146" max="7146" width="9.44140625" style="150" customWidth="1"/>
    <col min="7147" max="7147" width="9.88671875" style="150" customWidth="1"/>
    <col min="7148" max="7148" width="10.5546875" style="150" customWidth="1"/>
    <col min="7149" max="7149" width="9" style="150" customWidth="1"/>
    <col min="7150" max="7150" width="9.88671875" style="150" customWidth="1"/>
    <col min="7151" max="7151" width="12" style="150" customWidth="1"/>
    <col min="7152" max="7382" width="11.44140625" style="150"/>
    <col min="7383" max="7383" width="0.33203125" style="150" customWidth="1"/>
    <col min="7384" max="7384" width="19" style="150" customWidth="1"/>
    <col min="7385" max="7385" width="7.109375" style="150" customWidth="1"/>
    <col min="7386" max="7386" width="41.33203125" style="150" customWidth="1"/>
    <col min="7387" max="7388" width="9" style="150" customWidth="1"/>
    <col min="7389" max="7389" width="10.5546875" style="150" customWidth="1"/>
    <col min="7390" max="7390" width="9.44140625" style="150" customWidth="1"/>
    <col min="7391" max="7391" width="9.88671875" style="150" customWidth="1"/>
    <col min="7392" max="7392" width="10.5546875" style="150" customWidth="1"/>
    <col min="7393" max="7394" width="9.44140625" style="150" customWidth="1"/>
    <col min="7395" max="7395" width="10.5546875" style="150" customWidth="1"/>
    <col min="7396" max="7397" width="9" style="150" customWidth="1"/>
    <col min="7398" max="7398" width="10.5546875" style="150" customWidth="1"/>
    <col min="7399" max="7400" width="9.44140625" style="150" customWidth="1"/>
    <col min="7401" max="7401" width="10.5546875" style="150" customWidth="1"/>
    <col min="7402" max="7402" width="9.44140625" style="150" customWidth="1"/>
    <col min="7403" max="7403" width="9.88671875" style="150" customWidth="1"/>
    <col min="7404" max="7404" width="10.5546875" style="150" customWidth="1"/>
    <col min="7405" max="7405" width="9" style="150" customWidth="1"/>
    <col min="7406" max="7406" width="9.88671875" style="150" customWidth="1"/>
    <col min="7407" max="7407" width="12" style="150" customWidth="1"/>
    <col min="7408" max="7638" width="11.44140625" style="150"/>
    <col min="7639" max="7639" width="0.33203125" style="150" customWidth="1"/>
    <col min="7640" max="7640" width="19" style="150" customWidth="1"/>
    <col min="7641" max="7641" width="7.109375" style="150" customWidth="1"/>
    <col min="7642" max="7642" width="41.33203125" style="150" customWidth="1"/>
    <col min="7643" max="7644" width="9" style="150" customWidth="1"/>
    <col min="7645" max="7645" width="10.5546875" style="150" customWidth="1"/>
    <col min="7646" max="7646" width="9.44140625" style="150" customWidth="1"/>
    <col min="7647" max="7647" width="9.88671875" style="150" customWidth="1"/>
    <col min="7648" max="7648" width="10.5546875" style="150" customWidth="1"/>
    <col min="7649" max="7650" width="9.44140625" style="150" customWidth="1"/>
    <col min="7651" max="7651" width="10.5546875" style="150" customWidth="1"/>
    <col min="7652" max="7653" width="9" style="150" customWidth="1"/>
    <col min="7654" max="7654" width="10.5546875" style="150" customWidth="1"/>
    <col min="7655" max="7656" width="9.44140625" style="150" customWidth="1"/>
    <col min="7657" max="7657" width="10.5546875" style="150" customWidth="1"/>
    <col min="7658" max="7658" width="9.44140625" style="150" customWidth="1"/>
    <col min="7659" max="7659" width="9.88671875" style="150" customWidth="1"/>
    <col min="7660" max="7660" width="10.5546875" style="150" customWidth="1"/>
    <col min="7661" max="7661" width="9" style="150" customWidth="1"/>
    <col min="7662" max="7662" width="9.88671875" style="150" customWidth="1"/>
    <col min="7663" max="7663" width="12" style="150" customWidth="1"/>
    <col min="7664" max="7894" width="11.44140625" style="150"/>
    <col min="7895" max="7895" width="0.33203125" style="150" customWidth="1"/>
    <col min="7896" max="7896" width="19" style="150" customWidth="1"/>
    <col min="7897" max="7897" width="7.109375" style="150" customWidth="1"/>
    <col min="7898" max="7898" width="41.33203125" style="150" customWidth="1"/>
    <col min="7899" max="7900" width="9" style="150" customWidth="1"/>
    <col min="7901" max="7901" width="10.5546875" style="150" customWidth="1"/>
    <col min="7902" max="7902" width="9.44140625" style="150" customWidth="1"/>
    <col min="7903" max="7903" width="9.88671875" style="150" customWidth="1"/>
    <col min="7904" max="7904" width="10.5546875" style="150" customWidth="1"/>
    <col min="7905" max="7906" width="9.44140625" style="150" customWidth="1"/>
    <col min="7907" max="7907" width="10.5546875" style="150" customWidth="1"/>
    <col min="7908" max="7909" width="9" style="150" customWidth="1"/>
    <col min="7910" max="7910" width="10.5546875" style="150" customWidth="1"/>
    <col min="7911" max="7912" width="9.44140625" style="150" customWidth="1"/>
    <col min="7913" max="7913" width="10.5546875" style="150" customWidth="1"/>
    <col min="7914" max="7914" width="9.44140625" style="150" customWidth="1"/>
    <col min="7915" max="7915" width="9.88671875" style="150" customWidth="1"/>
    <col min="7916" max="7916" width="10.5546875" style="150" customWidth="1"/>
    <col min="7917" max="7917" width="9" style="150" customWidth="1"/>
    <col min="7918" max="7918" width="9.88671875" style="150" customWidth="1"/>
    <col min="7919" max="7919" width="12" style="150" customWidth="1"/>
    <col min="7920" max="8150" width="11.44140625" style="150"/>
    <col min="8151" max="8151" width="0.33203125" style="150" customWidth="1"/>
    <col min="8152" max="8152" width="19" style="150" customWidth="1"/>
    <col min="8153" max="8153" width="7.109375" style="150" customWidth="1"/>
    <col min="8154" max="8154" width="41.33203125" style="150" customWidth="1"/>
    <col min="8155" max="8156" width="9" style="150" customWidth="1"/>
    <col min="8157" max="8157" width="10.5546875" style="150" customWidth="1"/>
    <col min="8158" max="8158" width="9.44140625" style="150" customWidth="1"/>
    <col min="8159" max="8159" width="9.88671875" style="150" customWidth="1"/>
    <col min="8160" max="8160" width="10.5546875" style="150" customWidth="1"/>
    <col min="8161" max="8162" width="9.44140625" style="150" customWidth="1"/>
    <col min="8163" max="8163" width="10.5546875" style="150" customWidth="1"/>
    <col min="8164" max="8165" width="9" style="150" customWidth="1"/>
    <col min="8166" max="8166" width="10.5546875" style="150" customWidth="1"/>
    <col min="8167" max="8168" width="9.44140625" style="150" customWidth="1"/>
    <col min="8169" max="8169" width="10.5546875" style="150" customWidth="1"/>
    <col min="8170" max="8170" width="9.44140625" style="150" customWidth="1"/>
    <col min="8171" max="8171" width="9.88671875" style="150" customWidth="1"/>
    <col min="8172" max="8172" width="10.5546875" style="150" customWidth="1"/>
    <col min="8173" max="8173" width="9" style="150" customWidth="1"/>
    <col min="8174" max="8174" width="9.88671875" style="150" customWidth="1"/>
    <col min="8175" max="8175" width="12" style="150" customWidth="1"/>
    <col min="8176" max="8406" width="11.44140625" style="150"/>
    <col min="8407" max="8407" width="0.33203125" style="150" customWidth="1"/>
    <col min="8408" max="8408" width="19" style="150" customWidth="1"/>
    <col min="8409" max="8409" width="7.109375" style="150" customWidth="1"/>
    <col min="8410" max="8410" width="41.33203125" style="150" customWidth="1"/>
    <col min="8411" max="8412" width="9" style="150" customWidth="1"/>
    <col min="8413" max="8413" width="10.5546875" style="150" customWidth="1"/>
    <col min="8414" max="8414" width="9.44140625" style="150" customWidth="1"/>
    <col min="8415" max="8415" width="9.88671875" style="150" customWidth="1"/>
    <col min="8416" max="8416" width="10.5546875" style="150" customWidth="1"/>
    <col min="8417" max="8418" width="9.44140625" style="150" customWidth="1"/>
    <col min="8419" max="8419" width="10.5546875" style="150" customWidth="1"/>
    <col min="8420" max="8421" width="9" style="150" customWidth="1"/>
    <col min="8422" max="8422" width="10.5546875" style="150" customWidth="1"/>
    <col min="8423" max="8424" width="9.44140625" style="150" customWidth="1"/>
    <col min="8425" max="8425" width="10.5546875" style="150" customWidth="1"/>
    <col min="8426" max="8426" width="9.44140625" style="150" customWidth="1"/>
    <col min="8427" max="8427" width="9.88671875" style="150" customWidth="1"/>
    <col min="8428" max="8428" width="10.5546875" style="150" customWidth="1"/>
    <col min="8429" max="8429" width="9" style="150" customWidth="1"/>
    <col min="8430" max="8430" width="9.88671875" style="150" customWidth="1"/>
    <col min="8431" max="8431" width="12" style="150" customWidth="1"/>
    <col min="8432" max="8662" width="11.44140625" style="150"/>
    <col min="8663" max="8663" width="0.33203125" style="150" customWidth="1"/>
    <col min="8664" max="8664" width="19" style="150" customWidth="1"/>
    <col min="8665" max="8665" width="7.109375" style="150" customWidth="1"/>
    <col min="8666" max="8666" width="41.33203125" style="150" customWidth="1"/>
    <col min="8667" max="8668" width="9" style="150" customWidth="1"/>
    <col min="8669" max="8669" width="10.5546875" style="150" customWidth="1"/>
    <col min="8670" max="8670" width="9.44140625" style="150" customWidth="1"/>
    <col min="8671" max="8671" width="9.88671875" style="150" customWidth="1"/>
    <col min="8672" max="8672" width="10.5546875" style="150" customWidth="1"/>
    <col min="8673" max="8674" width="9.44140625" style="150" customWidth="1"/>
    <col min="8675" max="8675" width="10.5546875" style="150" customWidth="1"/>
    <col min="8676" max="8677" width="9" style="150" customWidth="1"/>
    <col min="8678" max="8678" width="10.5546875" style="150" customWidth="1"/>
    <col min="8679" max="8680" width="9.44140625" style="150" customWidth="1"/>
    <col min="8681" max="8681" width="10.5546875" style="150" customWidth="1"/>
    <col min="8682" max="8682" width="9.44140625" style="150" customWidth="1"/>
    <col min="8683" max="8683" width="9.88671875" style="150" customWidth="1"/>
    <col min="8684" max="8684" width="10.5546875" style="150" customWidth="1"/>
    <col min="8685" max="8685" width="9" style="150" customWidth="1"/>
    <col min="8686" max="8686" width="9.88671875" style="150" customWidth="1"/>
    <col min="8687" max="8687" width="12" style="150" customWidth="1"/>
    <col min="8688" max="8918" width="11.44140625" style="150"/>
    <col min="8919" max="8919" width="0.33203125" style="150" customWidth="1"/>
    <col min="8920" max="8920" width="19" style="150" customWidth="1"/>
    <col min="8921" max="8921" width="7.109375" style="150" customWidth="1"/>
    <col min="8922" max="8922" width="41.33203125" style="150" customWidth="1"/>
    <col min="8923" max="8924" width="9" style="150" customWidth="1"/>
    <col min="8925" max="8925" width="10.5546875" style="150" customWidth="1"/>
    <col min="8926" max="8926" width="9.44140625" style="150" customWidth="1"/>
    <col min="8927" max="8927" width="9.88671875" style="150" customWidth="1"/>
    <col min="8928" max="8928" width="10.5546875" style="150" customWidth="1"/>
    <col min="8929" max="8930" width="9.44140625" style="150" customWidth="1"/>
    <col min="8931" max="8931" width="10.5546875" style="150" customWidth="1"/>
    <col min="8932" max="8933" width="9" style="150" customWidth="1"/>
    <col min="8934" max="8934" width="10.5546875" style="150" customWidth="1"/>
    <col min="8935" max="8936" width="9.44140625" style="150" customWidth="1"/>
    <col min="8937" max="8937" width="10.5546875" style="150" customWidth="1"/>
    <col min="8938" max="8938" width="9.44140625" style="150" customWidth="1"/>
    <col min="8939" max="8939" width="9.88671875" style="150" customWidth="1"/>
    <col min="8940" max="8940" width="10.5546875" style="150" customWidth="1"/>
    <col min="8941" max="8941" width="9" style="150" customWidth="1"/>
    <col min="8942" max="8942" width="9.88671875" style="150" customWidth="1"/>
    <col min="8943" max="8943" width="12" style="150" customWidth="1"/>
    <col min="8944" max="9174" width="11.44140625" style="150"/>
    <col min="9175" max="9175" width="0.33203125" style="150" customWidth="1"/>
    <col min="9176" max="9176" width="19" style="150" customWidth="1"/>
    <col min="9177" max="9177" width="7.109375" style="150" customWidth="1"/>
    <col min="9178" max="9178" width="41.33203125" style="150" customWidth="1"/>
    <col min="9179" max="9180" width="9" style="150" customWidth="1"/>
    <col min="9181" max="9181" width="10.5546875" style="150" customWidth="1"/>
    <col min="9182" max="9182" width="9.44140625" style="150" customWidth="1"/>
    <col min="9183" max="9183" width="9.88671875" style="150" customWidth="1"/>
    <col min="9184" max="9184" width="10.5546875" style="150" customWidth="1"/>
    <col min="9185" max="9186" width="9.44140625" style="150" customWidth="1"/>
    <col min="9187" max="9187" width="10.5546875" style="150" customWidth="1"/>
    <col min="9188" max="9189" width="9" style="150" customWidth="1"/>
    <col min="9190" max="9190" width="10.5546875" style="150" customWidth="1"/>
    <col min="9191" max="9192" width="9.44140625" style="150" customWidth="1"/>
    <col min="9193" max="9193" width="10.5546875" style="150" customWidth="1"/>
    <col min="9194" max="9194" width="9.44140625" style="150" customWidth="1"/>
    <col min="9195" max="9195" width="9.88671875" style="150" customWidth="1"/>
    <col min="9196" max="9196" width="10.5546875" style="150" customWidth="1"/>
    <col min="9197" max="9197" width="9" style="150" customWidth="1"/>
    <col min="9198" max="9198" width="9.88671875" style="150" customWidth="1"/>
    <col min="9199" max="9199" width="12" style="150" customWidth="1"/>
    <col min="9200" max="9430" width="11.44140625" style="150"/>
    <col min="9431" max="9431" width="0.33203125" style="150" customWidth="1"/>
    <col min="9432" max="9432" width="19" style="150" customWidth="1"/>
    <col min="9433" max="9433" width="7.109375" style="150" customWidth="1"/>
    <col min="9434" max="9434" width="41.33203125" style="150" customWidth="1"/>
    <col min="9435" max="9436" width="9" style="150" customWidth="1"/>
    <col min="9437" max="9437" width="10.5546875" style="150" customWidth="1"/>
    <col min="9438" max="9438" width="9.44140625" style="150" customWidth="1"/>
    <col min="9439" max="9439" width="9.88671875" style="150" customWidth="1"/>
    <col min="9440" max="9440" width="10.5546875" style="150" customWidth="1"/>
    <col min="9441" max="9442" width="9.44140625" style="150" customWidth="1"/>
    <col min="9443" max="9443" width="10.5546875" style="150" customWidth="1"/>
    <col min="9444" max="9445" width="9" style="150" customWidth="1"/>
    <col min="9446" max="9446" width="10.5546875" style="150" customWidth="1"/>
    <col min="9447" max="9448" width="9.44140625" style="150" customWidth="1"/>
    <col min="9449" max="9449" width="10.5546875" style="150" customWidth="1"/>
    <col min="9450" max="9450" width="9.44140625" style="150" customWidth="1"/>
    <col min="9451" max="9451" width="9.88671875" style="150" customWidth="1"/>
    <col min="9452" max="9452" width="10.5546875" style="150" customWidth="1"/>
    <col min="9453" max="9453" width="9" style="150" customWidth="1"/>
    <col min="9454" max="9454" width="9.88671875" style="150" customWidth="1"/>
    <col min="9455" max="9455" width="12" style="150" customWidth="1"/>
    <col min="9456" max="9686" width="11.44140625" style="150"/>
    <col min="9687" max="9687" width="0.33203125" style="150" customWidth="1"/>
    <col min="9688" max="9688" width="19" style="150" customWidth="1"/>
    <col min="9689" max="9689" width="7.109375" style="150" customWidth="1"/>
    <col min="9690" max="9690" width="41.33203125" style="150" customWidth="1"/>
    <col min="9691" max="9692" width="9" style="150" customWidth="1"/>
    <col min="9693" max="9693" width="10.5546875" style="150" customWidth="1"/>
    <col min="9694" max="9694" width="9.44140625" style="150" customWidth="1"/>
    <col min="9695" max="9695" width="9.88671875" style="150" customWidth="1"/>
    <col min="9696" max="9696" width="10.5546875" style="150" customWidth="1"/>
    <col min="9697" max="9698" width="9.44140625" style="150" customWidth="1"/>
    <col min="9699" max="9699" width="10.5546875" style="150" customWidth="1"/>
    <col min="9700" max="9701" width="9" style="150" customWidth="1"/>
    <col min="9702" max="9702" width="10.5546875" style="150" customWidth="1"/>
    <col min="9703" max="9704" width="9.44140625" style="150" customWidth="1"/>
    <col min="9705" max="9705" width="10.5546875" style="150" customWidth="1"/>
    <col min="9706" max="9706" width="9.44140625" style="150" customWidth="1"/>
    <col min="9707" max="9707" width="9.88671875" style="150" customWidth="1"/>
    <col min="9708" max="9708" width="10.5546875" style="150" customWidth="1"/>
    <col min="9709" max="9709" width="9" style="150" customWidth="1"/>
    <col min="9710" max="9710" width="9.88671875" style="150" customWidth="1"/>
    <col min="9711" max="9711" width="12" style="150" customWidth="1"/>
    <col min="9712" max="9942" width="11.44140625" style="150"/>
    <col min="9943" max="9943" width="0.33203125" style="150" customWidth="1"/>
    <col min="9944" max="9944" width="19" style="150" customWidth="1"/>
    <col min="9945" max="9945" width="7.109375" style="150" customWidth="1"/>
    <col min="9946" max="9946" width="41.33203125" style="150" customWidth="1"/>
    <col min="9947" max="9948" width="9" style="150" customWidth="1"/>
    <col min="9949" max="9949" width="10.5546875" style="150" customWidth="1"/>
    <col min="9950" max="9950" width="9.44140625" style="150" customWidth="1"/>
    <col min="9951" max="9951" width="9.88671875" style="150" customWidth="1"/>
    <col min="9952" max="9952" width="10.5546875" style="150" customWidth="1"/>
    <col min="9953" max="9954" width="9.44140625" style="150" customWidth="1"/>
    <col min="9955" max="9955" width="10.5546875" style="150" customWidth="1"/>
    <col min="9956" max="9957" width="9" style="150" customWidth="1"/>
    <col min="9958" max="9958" width="10.5546875" style="150" customWidth="1"/>
    <col min="9959" max="9960" width="9.44140625" style="150" customWidth="1"/>
    <col min="9961" max="9961" width="10.5546875" style="150" customWidth="1"/>
    <col min="9962" max="9962" width="9.44140625" style="150" customWidth="1"/>
    <col min="9963" max="9963" width="9.88671875" style="150" customWidth="1"/>
    <col min="9964" max="9964" width="10.5546875" style="150" customWidth="1"/>
    <col min="9965" max="9965" width="9" style="150" customWidth="1"/>
    <col min="9966" max="9966" width="9.88671875" style="150" customWidth="1"/>
    <col min="9967" max="9967" width="12" style="150" customWidth="1"/>
    <col min="9968" max="10198" width="11.44140625" style="150"/>
    <col min="10199" max="10199" width="0.33203125" style="150" customWidth="1"/>
    <col min="10200" max="10200" width="19" style="150" customWidth="1"/>
    <col min="10201" max="10201" width="7.109375" style="150" customWidth="1"/>
    <col min="10202" max="10202" width="41.33203125" style="150" customWidth="1"/>
    <col min="10203" max="10204" width="9" style="150" customWidth="1"/>
    <col min="10205" max="10205" width="10.5546875" style="150" customWidth="1"/>
    <col min="10206" max="10206" width="9.44140625" style="150" customWidth="1"/>
    <col min="10207" max="10207" width="9.88671875" style="150" customWidth="1"/>
    <col min="10208" max="10208" width="10.5546875" style="150" customWidth="1"/>
    <col min="10209" max="10210" width="9.44140625" style="150" customWidth="1"/>
    <col min="10211" max="10211" width="10.5546875" style="150" customWidth="1"/>
    <col min="10212" max="10213" width="9" style="150" customWidth="1"/>
    <col min="10214" max="10214" width="10.5546875" style="150" customWidth="1"/>
    <col min="10215" max="10216" width="9.44140625" style="150" customWidth="1"/>
    <col min="10217" max="10217" width="10.5546875" style="150" customWidth="1"/>
    <col min="10218" max="10218" width="9.44140625" style="150" customWidth="1"/>
    <col min="10219" max="10219" width="9.88671875" style="150" customWidth="1"/>
    <col min="10220" max="10220" width="10.5546875" style="150" customWidth="1"/>
    <col min="10221" max="10221" width="9" style="150" customWidth="1"/>
    <col min="10222" max="10222" width="9.88671875" style="150" customWidth="1"/>
    <col min="10223" max="10223" width="12" style="150" customWidth="1"/>
    <col min="10224" max="10454" width="11.44140625" style="150"/>
    <col min="10455" max="10455" width="0.33203125" style="150" customWidth="1"/>
    <col min="10456" max="10456" width="19" style="150" customWidth="1"/>
    <col min="10457" max="10457" width="7.109375" style="150" customWidth="1"/>
    <col min="10458" max="10458" width="41.33203125" style="150" customWidth="1"/>
    <col min="10459" max="10460" width="9" style="150" customWidth="1"/>
    <col min="10461" max="10461" width="10.5546875" style="150" customWidth="1"/>
    <col min="10462" max="10462" width="9.44140625" style="150" customWidth="1"/>
    <col min="10463" max="10463" width="9.88671875" style="150" customWidth="1"/>
    <col min="10464" max="10464" width="10.5546875" style="150" customWidth="1"/>
    <col min="10465" max="10466" width="9.44140625" style="150" customWidth="1"/>
    <col min="10467" max="10467" width="10.5546875" style="150" customWidth="1"/>
    <col min="10468" max="10469" width="9" style="150" customWidth="1"/>
    <col min="10470" max="10470" width="10.5546875" style="150" customWidth="1"/>
    <col min="10471" max="10472" width="9.44140625" style="150" customWidth="1"/>
    <col min="10473" max="10473" width="10.5546875" style="150" customWidth="1"/>
    <col min="10474" max="10474" width="9.44140625" style="150" customWidth="1"/>
    <col min="10475" max="10475" width="9.88671875" style="150" customWidth="1"/>
    <col min="10476" max="10476" width="10.5546875" style="150" customWidth="1"/>
    <col min="10477" max="10477" width="9" style="150" customWidth="1"/>
    <col min="10478" max="10478" width="9.88671875" style="150" customWidth="1"/>
    <col min="10479" max="10479" width="12" style="150" customWidth="1"/>
    <col min="10480" max="10710" width="11.44140625" style="150"/>
    <col min="10711" max="10711" width="0.33203125" style="150" customWidth="1"/>
    <col min="10712" max="10712" width="19" style="150" customWidth="1"/>
    <col min="10713" max="10713" width="7.109375" style="150" customWidth="1"/>
    <col min="10714" max="10714" width="41.33203125" style="150" customWidth="1"/>
    <col min="10715" max="10716" width="9" style="150" customWidth="1"/>
    <col min="10717" max="10717" width="10.5546875" style="150" customWidth="1"/>
    <col min="10718" max="10718" width="9.44140625" style="150" customWidth="1"/>
    <col min="10719" max="10719" width="9.88671875" style="150" customWidth="1"/>
    <col min="10720" max="10720" width="10.5546875" style="150" customWidth="1"/>
    <col min="10721" max="10722" width="9.44140625" style="150" customWidth="1"/>
    <col min="10723" max="10723" width="10.5546875" style="150" customWidth="1"/>
    <col min="10724" max="10725" width="9" style="150" customWidth="1"/>
    <col min="10726" max="10726" width="10.5546875" style="150" customWidth="1"/>
    <col min="10727" max="10728" width="9.44140625" style="150" customWidth="1"/>
    <col min="10729" max="10729" width="10.5546875" style="150" customWidth="1"/>
    <col min="10730" max="10730" width="9.44140625" style="150" customWidth="1"/>
    <col min="10731" max="10731" width="9.88671875" style="150" customWidth="1"/>
    <col min="10732" max="10732" width="10.5546875" style="150" customWidth="1"/>
    <col min="10733" max="10733" width="9" style="150" customWidth="1"/>
    <col min="10734" max="10734" width="9.88671875" style="150" customWidth="1"/>
    <col min="10735" max="10735" width="12" style="150" customWidth="1"/>
    <col min="10736" max="10966" width="11.44140625" style="150"/>
    <col min="10967" max="10967" width="0.33203125" style="150" customWidth="1"/>
    <col min="10968" max="10968" width="19" style="150" customWidth="1"/>
    <col min="10969" max="10969" width="7.109375" style="150" customWidth="1"/>
    <col min="10970" max="10970" width="41.33203125" style="150" customWidth="1"/>
    <col min="10971" max="10972" width="9" style="150" customWidth="1"/>
    <col min="10973" max="10973" width="10.5546875" style="150" customWidth="1"/>
    <col min="10974" max="10974" width="9.44140625" style="150" customWidth="1"/>
    <col min="10975" max="10975" width="9.88671875" style="150" customWidth="1"/>
    <col min="10976" max="10976" width="10.5546875" style="150" customWidth="1"/>
    <col min="10977" max="10978" width="9.44140625" style="150" customWidth="1"/>
    <col min="10979" max="10979" width="10.5546875" style="150" customWidth="1"/>
    <col min="10980" max="10981" width="9" style="150" customWidth="1"/>
    <col min="10982" max="10982" width="10.5546875" style="150" customWidth="1"/>
    <col min="10983" max="10984" width="9.44140625" style="150" customWidth="1"/>
    <col min="10985" max="10985" width="10.5546875" style="150" customWidth="1"/>
    <col min="10986" max="10986" width="9.44140625" style="150" customWidth="1"/>
    <col min="10987" max="10987" width="9.88671875" style="150" customWidth="1"/>
    <col min="10988" max="10988" width="10.5546875" style="150" customWidth="1"/>
    <col min="10989" max="10989" width="9" style="150" customWidth="1"/>
    <col min="10990" max="10990" width="9.88671875" style="150" customWidth="1"/>
    <col min="10991" max="10991" width="12" style="150" customWidth="1"/>
    <col min="10992" max="11222" width="11.44140625" style="150"/>
    <col min="11223" max="11223" width="0.33203125" style="150" customWidth="1"/>
    <col min="11224" max="11224" width="19" style="150" customWidth="1"/>
    <col min="11225" max="11225" width="7.109375" style="150" customWidth="1"/>
    <col min="11226" max="11226" width="41.33203125" style="150" customWidth="1"/>
    <col min="11227" max="11228" width="9" style="150" customWidth="1"/>
    <col min="11229" max="11229" width="10.5546875" style="150" customWidth="1"/>
    <col min="11230" max="11230" width="9.44140625" style="150" customWidth="1"/>
    <col min="11231" max="11231" width="9.88671875" style="150" customWidth="1"/>
    <col min="11232" max="11232" width="10.5546875" style="150" customWidth="1"/>
    <col min="11233" max="11234" width="9.44140625" style="150" customWidth="1"/>
    <col min="11235" max="11235" width="10.5546875" style="150" customWidth="1"/>
    <col min="11236" max="11237" width="9" style="150" customWidth="1"/>
    <col min="11238" max="11238" width="10.5546875" style="150" customWidth="1"/>
    <col min="11239" max="11240" width="9.44140625" style="150" customWidth="1"/>
    <col min="11241" max="11241" width="10.5546875" style="150" customWidth="1"/>
    <col min="11242" max="11242" width="9.44140625" style="150" customWidth="1"/>
    <col min="11243" max="11243" width="9.88671875" style="150" customWidth="1"/>
    <col min="11244" max="11244" width="10.5546875" style="150" customWidth="1"/>
    <col min="11245" max="11245" width="9" style="150" customWidth="1"/>
    <col min="11246" max="11246" width="9.88671875" style="150" customWidth="1"/>
    <col min="11247" max="11247" width="12" style="150" customWidth="1"/>
    <col min="11248" max="11478" width="11.44140625" style="150"/>
    <col min="11479" max="11479" width="0.33203125" style="150" customWidth="1"/>
    <col min="11480" max="11480" width="19" style="150" customWidth="1"/>
    <col min="11481" max="11481" width="7.109375" style="150" customWidth="1"/>
    <col min="11482" max="11482" width="41.33203125" style="150" customWidth="1"/>
    <col min="11483" max="11484" width="9" style="150" customWidth="1"/>
    <col min="11485" max="11485" width="10.5546875" style="150" customWidth="1"/>
    <col min="11486" max="11486" width="9.44140625" style="150" customWidth="1"/>
    <col min="11487" max="11487" width="9.88671875" style="150" customWidth="1"/>
    <col min="11488" max="11488" width="10.5546875" style="150" customWidth="1"/>
    <col min="11489" max="11490" width="9.44140625" style="150" customWidth="1"/>
    <col min="11491" max="11491" width="10.5546875" style="150" customWidth="1"/>
    <col min="11492" max="11493" width="9" style="150" customWidth="1"/>
    <col min="11494" max="11494" width="10.5546875" style="150" customWidth="1"/>
    <col min="11495" max="11496" width="9.44140625" style="150" customWidth="1"/>
    <col min="11497" max="11497" width="10.5546875" style="150" customWidth="1"/>
    <col min="11498" max="11498" width="9.44140625" style="150" customWidth="1"/>
    <col min="11499" max="11499" width="9.88671875" style="150" customWidth="1"/>
    <col min="11500" max="11500" width="10.5546875" style="150" customWidth="1"/>
    <col min="11501" max="11501" width="9" style="150" customWidth="1"/>
    <col min="11502" max="11502" width="9.88671875" style="150" customWidth="1"/>
    <col min="11503" max="11503" width="12" style="150" customWidth="1"/>
    <col min="11504" max="11734" width="11.44140625" style="150"/>
    <col min="11735" max="11735" width="0.33203125" style="150" customWidth="1"/>
    <col min="11736" max="11736" width="19" style="150" customWidth="1"/>
    <col min="11737" max="11737" width="7.109375" style="150" customWidth="1"/>
    <col min="11738" max="11738" width="41.33203125" style="150" customWidth="1"/>
    <col min="11739" max="11740" width="9" style="150" customWidth="1"/>
    <col min="11741" max="11741" width="10.5546875" style="150" customWidth="1"/>
    <col min="11742" max="11742" width="9.44140625" style="150" customWidth="1"/>
    <col min="11743" max="11743" width="9.88671875" style="150" customWidth="1"/>
    <col min="11744" max="11744" width="10.5546875" style="150" customWidth="1"/>
    <col min="11745" max="11746" width="9.44140625" style="150" customWidth="1"/>
    <col min="11747" max="11747" width="10.5546875" style="150" customWidth="1"/>
    <col min="11748" max="11749" width="9" style="150" customWidth="1"/>
    <col min="11750" max="11750" width="10.5546875" style="150" customWidth="1"/>
    <col min="11751" max="11752" width="9.44140625" style="150" customWidth="1"/>
    <col min="11753" max="11753" width="10.5546875" style="150" customWidth="1"/>
    <col min="11754" max="11754" width="9.44140625" style="150" customWidth="1"/>
    <col min="11755" max="11755" width="9.88671875" style="150" customWidth="1"/>
    <col min="11756" max="11756" width="10.5546875" style="150" customWidth="1"/>
    <col min="11757" max="11757" width="9" style="150" customWidth="1"/>
    <col min="11758" max="11758" width="9.88671875" style="150" customWidth="1"/>
    <col min="11759" max="11759" width="12" style="150" customWidth="1"/>
    <col min="11760" max="11990" width="11.44140625" style="150"/>
    <col min="11991" max="11991" width="0.33203125" style="150" customWidth="1"/>
    <col min="11992" max="11992" width="19" style="150" customWidth="1"/>
    <col min="11993" max="11993" width="7.109375" style="150" customWidth="1"/>
    <col min="11994" max="11994" width="41.33203125" style="150" customWidth="1"/>
    <col min="11995" max="11996" width="9" style="150" customWidth="1"/>
    <col min="11997" max="11997" width="10.5546875" style="150" customWidth="1"/>
    <col min="11998" max="11998" width="9.44140625" style="150" customWidth="1"/>
    <col min="11999" max="11999" width="9.88671875" style="150" customWidth="1"/>
    <col min="12000" max="12000" width="10.5546875" style="150" customWidth="1"/>
    <col min="12001" max="12002" width="9.44140625" style="150" customWidth="1"/>
    <col min="12003" max="12003" width="10.5546875" style="150" customWidth="1"/>
    <col min="12004" max="12005" width="9" style="150" customWidth="1"/>
    <col min="12006" max="12006" width="10.5546875" style="150" customWidth="1"/>
    <col min="12007" max="12008" width="9.44140625" style="150" customWidth="1"/>
    <col min="12009" max="12009" width="10.5546875" style="150" customWidth="1"/>
    <col min="12010" max="12010" width="9.44140625" style="150" customWidth="1"/>
    <col min="12011" max="12011" width="9.88671875" style="150" customWidth="1"/>
    <col min="12012" max="12012" width="10.5546875" style="150" customWidth="1"/>
    <col min="12013" max="12013" width="9" style="150" customWidth="1"/>
    <col min="12014" max="12014" width="9.88671875" style="150" customWidth="1"/>
    <col min="12015" max="12015" width="12" style="150" customWidth="1"/>
    <col min="12016" max="12246" width="11.44140625" style="150"/>
    <col min="12247" max="12247" width="0.33203125" style="150" customWidth="1"/>
    <col min="12248" max="12248" width="19" style="150" customWidth="1"/>
    <col min="12249" max="12249" width="7.109375" style="150" customWidth="1"/>
    <col min="12250" max="12250" width="41.33203125" style="150" customWidth="1"/>
    <col min="12251" max="12252" width="9" style="150" customWidth="1"/>
    <col min="12253" max="12253" width="10.5546875" style="150" customWidth="1"/>
    <col min="12254" max="12254" width="9.44140625" style="150" customWidth="1"/>
    <col min="12255" max="12255" width="9.88671875" style="150" customWidth="1"/>
    <col min="12256" max="12256" width="10.5546875" style="150" customWidth="1"/>
    <col min="12257" max="12258" width="9.44140625" style="150" customWidth="1"/>
    <col min="12259" max="12259" width="10.5546875" style="150" customWidth="1"/>
    <col min="12260" max="12261" width="9" style="150" customWidth="1"/>
    <col min="12262" max="12262" width="10.5546875" style="150" customWidth="1"/>
    <col min="12263" max="12264" width="9.44140625" style="150" customWidth="1"/>
    <col min="12265" max="12265" width="10.5546875" style="150" customWidth="1"/>
    <col min="12266" max="12266" width="9.44140625" style="150" customWidth="1"/>
    <col min="12267" max="12267" width="9.88671875" style="150" customWidth="1"/>
    <col min="12268" max="12268" width="10.5546875" style="150" customWidth="1"/>
    <col min="12269" max="12269" width="9" style="150" customWidth="1"/>
    <col min="12270" max="12270" width="9.88671875" style="150" customWidth="1"/>
    <col min="12271" max="12271" width="12" style="150" customWidth="1"/>
    <col min="12272" max="12502" width="11.44140625" style="150"/>
    <col min="12503" max="12503" width="0.33203125" style="150" customWidth="1"/>
    <col min="12504" max="12504" width="19" style="150" customWidth="1"/>
    <col min="12505" max="12505" width="7.109375" style="150" customWidth="1"/>
    <col min="12506" max="12506" width="41.33203125" style="150" customWidth="1"/>
    <col min="12507" max="12508" width="9" style="150" customWidth="1"/>
    <col min="12509" max="12509" width="10.5546875" style="150" customWidth="1"/>
    <col min="12510" max="12510" width="9.44140625" style="150" customWidth="1"/>
    <col min="12511" max="12511" width="9.88671875" style="150" customWidth="1"/>
    <col min="12512" max="12512" width="10.5546875" style="150" customWidth="1"/>
    <col min="12513" max="12514" width="9.44140625" style="150" customWidth="1"/>
    <col min="12515" max="12515" width="10.5546875" style="150" customWidth="1"/>
    <col min="12516" max="12517" width="9" style="150" customWidth="1"/>
    <col min="12518" max="12518" width="10.5546875" style="150" customWidth="1"/>
    <col min="12519" max="12520" width="9.44140625" style="150" customWidth="1"/>
    <col min="12521" max="12521" width="10.5546875" style="150" customWidth="1"/>
    <col min="12522" max="12522" width="9.44140625" style="150" customWidth="1"/>
    <col min="12523" max="12523" width="9.88671875" style="150" customWidth="1"/>
    <col min="12524" max="12524" width="10.5546875" style="150" customWidth="1"/>
    <col min="12525" max="12525" width="9" style="150" customWidth="1"/>
    <col min="12526" max="12526" width="9.88671875" style="150" customWidth="1"/>
    <col min="12527" max="12527" width="12" style="150" customWidth="1"/>
    <col min="12528" max="12758" width="11.44140625" style="150"/>
    <col min="12759" max="12759" width="0.33203125" style="150" customWidth="1"/>
    <col min="12760" max="12760" width="19" style="150" customWidth="1"/>
    <col min="12761" max="12761" width="7.109375" style="150" customWidth="1"/>
    <col min="12762" max="12762" width="41.33203125" style="150" customWidth="1"/>
    <col min="12763" max="12764" width="9" style="150" customWidth="1"/>
    <col min="12765" max="12765" width="10.5546875" style="150" customWidth="1"/>
    <col min="12766" max="12766" width="9.44140625" style="150" customWidth="1"/>
    <col min="12767" max="12767" width="9.88671875" style="150" customWidth="1"/>
    <col min="12768" max="12768" width="10.5546875" style="150" customWidth="1"/>
    <col min="12769" max="12770" width="9.44140625" style="150" customWidth="1"/>
    <col min="12771" max="12771" width="10.5546875" style="150" customWidth="1"/>
    <col min="12772" max="12773" width="9" style="150" customWidth="1"/>
    <col min="12774" max="12774" width="10.5546875" style="150" customWidth="1"/>
    <col min="12775" max="12776" width="9.44140625" style="150" customWidth="1"/>
    <col min="12777" max="12777" width="10.5546875" style="150" customWidth="1"/>
    <col min="12778" max="12778" width="9.44140625" style="150" customWidth="1"/>
    <col min="12779" max="12779" width="9.88671875" style="150" customWidth="1"/>
    <col min="12780" max="12780" width="10.5546875" style="150" customWidth="1"/>
    <col min="12781" max="12781" width="9" style="150" customWidth="1"/>
    <col min="12782" max="12782" width="9.88671875" style="150" customWidth="1"/>
    <col min="12783" max="12783" width="12" style="150" customWidth="1"/>
    <col min="12784" max="13014" width="11.44140625" style="150"/>
    <col min="13015" max="13015" width="0.33203125" style="150" customWidth="1"/>
    <col min="13016" max="13016" width="19" style="150" customWidth="1"/>
    <col min="13017" max="13017" width="7.109375" style="150" customWidth="1"/>
    <col min="13018" max="13018" width="41.33203125" style="150" customWidth="1"/>
    <col min="13019" max="13020" width="9" style="150" customWidth="1"/>
    <col min="13021" max="13021" width="10.5546875" style="150" customWidth="1"/>
    <col min="13022" max="13022" width="9.44140625" style="150" customWidth="1"/>
    <col min="13023" max="13023" width="9.88671875" style="150" customWidth="1"/>
    <col min="13024" max="13024" width="10.5546875" style="150" customWidth="1"/>
    <col min="13025" max="13026" width="9.44140625" style="150" customWidth="1"/>
    <col min="13027" max="13027" width="10.5546875" style="150" customWidth="1"/>
    <col min="13028" max="13029" width="9" style="150" customWidth="1"/>
    <col min="13030" max="13030" width="10.5546875" style="150" customWidth="1"/>
    <col min="13031" max="13032" width="9.44140625" style="150" customWidth="1"/>
    <col min="13033" max="13033" width="10.5546875" style="150" customWidth="1"/>
    <col min="13034" max="13034" width="9.44140625" style="150" customWidth="1"/>
    <col min="13035" max="13035" width="9.88671875" style="150" customWidth="1"/>
    <col min="13036" max="13036" width="10.5546875" style="150" customWidth="1"/>
    <col min="13037" max="13037" width="9" style="150" customWidth="1"/>
    <col min="13038" max="13038" width="9.88671875" style="150" customWidth="1"/>
    <col min="13039" max="13039" width="12" style="150" customWidth="1"/>
    <col min="13040" max="13270" width="11.44140625" style="150"/>
    <col min="13271" max="13271" width="0.33203125" style="150" customWidth="1"/>
    <col min="13272" max="13272" width="19" style="150" customWidth="1"/>
    <col min="13273" max="13273" width="7.109375" style="150" customWidth="1"/>
    <col min="13274" max="13274" width="41.33203125" style="150" customWidth="1"/>
    <col min="13275" max="13276" width="9" style="150" customWidth="1"/>
    <col min="13277" max="13277" width="10.5546875" style="150" customWidth="1"/>
    <col min="13278" max="13278" width="9.44140625" style="150" customWidth="1"/>
    <col min="13279" max="13279" width="9.88671875" style="150" customWidth="1"/>
    <col min="13280" max="13280" width="10.5546875" style="150" customWidth="1"/>
    <col min="13281" max="13282" width="9.44140625" style="150" customWidth="1"/>
    <col min="13283" max="13283" width="10.5546875" style="150" customWidth="1"/>
    <col min="13284" max="13285" width="9" style="150" customWidth="1"/>
    <col min="13286" max="13286" width="10.5546875" style="150" customWidth="1"/>
    <col min="13287" max="13288" width="9.44140625" style="150" customWidth="1"/>
    <col min="13289" max="13289" width="10.5546875" style="150" customWidth="1"/>
    <col min="13290" max="13290" width="9.44140625" style="150" customWidth="1"/>
    <col min="13291" max="13291" width="9.88671875" style="150" customWidth="1"/>
    <col min="13292" max="13292" width="10.5546875" style="150" customWidth="1"/>
    <col min="13293" max="13293" width="9" style="150" customWidth="1"/>
    <col min="13294" max="13294" width="9.88671875" style="150" customWidth="1"/>
    <col min="13295" max="13295" width="12" style="150" customWidth="1"/>
    <col min="13296" max="13526" width="11.44140625" style="150"/>
    <col min="13527" max="13527" width="0.33203125" style="150" customWidth="1"/>
    <col min="13528" max="13528" width="19" style="150" customWidth="1"/>
    <col min="13529" max="13529" width="7.109375" style="150" customWidth="1"/>
    <col min="13530" max="13530" width="41.33203125" style="150" customWidth="1"/>
    <col min="13531" max="13532" width="9" style="150" customWidth="1"/>
    <col min="13533" max="13533" width="10.5546875" style="150" customWidth="1"/>
    <col min="13534" max="13534" width="9.44140625" style="150" customWidth="1"/>
    <col min="13535" max="13535" width="9.88671875" style="150" customWidth="1"/>
    <col min="13536" max="13536" width="10.5546875" style="150" customWidth="1"/>
    <col min="13537" max="13538" width="9.44140625" style="150" customWidth="1"/>
    <col min="13539" max="13539" width="10.5546875" style="150" customWidth="1"/>
    <col min="13540" max="13541" width="9" style="150" customWidth="1"/>
    <col min="13542" max="13542" width="10.5546875" style="150" customWidth="1"/>
    <col min="13543" max="13544" width="9.44140625" style="150" customWidth="1"/>
    <col min="13545" max="13545" width="10.5546875" style="150" customWidth="1"/>
    <col min="13546" max="13546" width="9.44140625" style="150" customWidth="1"/>
    <col min="13547" max="13547" width="9.88671875" style="150" customWidth="1"/>
    <col min="13548" max="13548" width="10.5546875" style="150" customWidth="1"/>
    <col min="13549" max="13549" width="9" style="150" customWidth="1"/>
    <col min="13550" max="13550" width="9.88671875" style="150" customWidth="1"/>
    <col min="13551" max="13551" width="12" style="150" customWidth="1"/>
    <col min="13552" max="13782" width="11.44140625" style="150"/>
    <col min="13783" max="13783" width="0.33203125" style="150" customWidth="1"/>
    <col min="13784" max="13784" width="19" style="150" customWidth="1"/>
    <col min="13785" max="13785" width="7.109375" style="150" customWidth="1"/>
    <col min="13786" max="13786" width="41.33203125" style="150" customWidth="1"/>
    <col min="13787" max="13788" width="9" style="150" customWidth="1"/>
    <col min="13789" max="13789" width="10.5546875" style="150" customWidth="1"/>
    <col min="13790" max="13790" width="9.44140625" style="150" customWidth="1"/>
    <col min="13791" max="13791" width="9.88671875" style="150" customWidth="1"/>
    <col min="13792" max="13792" width="10.5546875" style="150" customWidth="1"/>
    <col min="13793" max="13794" width="9.44140625" style="150" customWidth="1"/>
    <col min="13795" max="13795" width="10.5546875" style="150" customWidth="1"/>
    <col min="13796" max="13797" width="9" style="150" customWidth="1"/>
    <col min="13798" max="13798" width="10.5546875" style="150" customWidth="1"/>
    <col min="13799" max="13800" width="9.44140625" style="150" customWidth="1"/>
    <col min="13801" max="13801" width="10.5546875" style="150" customWidth="1"/>
    <col min="13802" max="13802" width="9.44140625" style="150" customWidth="1"/>
    <col min="13803" max="13803" width="9.88671875" style="150" customWidth="1"/>
    <col min="13804" max="13804" width="10.5546875" style="150" customWidth="1"/>
    <col min="13805" max="13805" width="9" style="150" customWidth="1"/>
    <col min="13806" max="13806" width="9.88671875" style="150" customWidth="1"/>
    <col min="13807" max="13807" width="12" style="150" customWidth="1"/>
    <col min="13808" max="14038" width="11.44140625" style="150"/>
    <col min="14039" max="14039" width="0.33203125" style="150" customWidth="1"/>
    <col min="14040" max="14040" width="19" style="150" customWidth="1"/>
    <col min="14041" max="14041" width="7.109375" style="150" customWidth="1"/>
    <col min="14042" max="14042" width="41.33203125" style="150" customWidth="1"/>
    <col min="14043" max="14044" width="9" style="150" customWidth="1"/>
    <col min="14045" max="14045" width="10.5546875" style="150" customWidth="1"/>
    <col min="14046" max="14046" width="9.44140625" style="150" customWidth="1"/>
    <col min="14047" max="14047" width="9.88671875" style="150" customWidth="1"/>
    <col min="14048" max="14048" width="10.5546875" style="150" customWidth="1"/>
    <col min="14049" max="14050" width="9.44140625" style="150" customWidth="1"/>
    <col min="14051" max="14051" width="10.5546875" style="150" customWidth="1"/>
    <col min="14052" max="14053" width="9" style="150" customWidth="1"/>
    <col min="14054" max="14054" width="10.5546875" style="150" customWidth="1"/>
    <col min="14055" max="14056" width="9.44140625" style="150" customWidth="1"/>
    <col min="14057" max="14057" width="10.5546875" style="150" customWidth="1"/>
    <col min="14058" max="14058" width="9.44140625" style="150" customWidth="1"/>
    <col min="14059" max="14059" width="9.88671875" style="150" customWidth="1"/>
    <col min="14060" max="14060" width="10.5546875" style="150" customWidth="1"/>
    <col min="14061" max="14061" width="9" style="150" customWidth="1"/>
    <col min="14062" max="14062" width="9.88671875" style="150" customWidth="1"/>
    <col min="14063" max="14063" width="12" style="150" customWidth="1"/>
    <col min="14064" max="14294" width="11.44140625" style="150"/>
    <col min="14295" max="14295" width="0.33203125" style="150" customWidth="1"/>
    <col min="14296" max="14296" width="19" style="150" customWidth="1"/>
    <col min="14297" max="14297" width="7.109375" style="150" customWidth="1"/>
    <col min="14298" max="14298" width="41.33203125" style="150" customWidth="1"/>
    <col min="14299" max="14300" width="9" style="150" customWidth="1"/>
    <col min="14301" max="14301" width="10.5546875" style="150" customWidth="1"/>
    <col min="14302" max="14302" width="9.44140625" style="150" customWidth="1"/>
    <col min="14303" max="14303" width="9.88671875" style="150" customWidth="1"/>
    <col min="14304" max="14304" width="10.5546875" style="150" customWidth="1"/>
    <col min="14305" max="14306" width="9.44140625" style="150" customWidth="1"/>
    <col min="14307" max="14307" width="10.5546875" style="150" customWidth="1"/>
    <col min="14308" max="14309" width="9" style="150" customWidth="1"/>
    <col min="14310" max="14310" width="10.5546875" style="150" customWidth="1"/>
    <col min="14311" max="14312" width="9.44140625" style="150" customWidth="1"/>
    <col min="14313" max="14313" width="10.5546875" style="150" customWidth="1"/>
    <col min="14314" max="14314" width="9.44140625" style="150" customWidth="1"/>
    <col min="14315" max="14315" width="9.88671875" style="150" customWidth="1"/>
    <col min="14316" max="14316" width="10.5546875" style="150" customWidth="1"/>
    <col min="14317" max="14317" width="9" style="150" customWidth="1"/>
    <col min="14318" max="14318" width="9.88671875" style="150" customWidth="1"/>
    <col min="14319" max="14319" width="12" style="150" customWidth="1"/>
    <col min="14320" max="14550" width="11.44140625" style="150"/>
    <col min="14551" max="14551" width="0.33203125" style="150" customWidth="1"/>
    <col min="14552" max="14552" width="19" style="150" customWidth="1"/>
    <col min="14553" max="14553" width="7.109375" style="150" customWidth="1"/>
    <col min="14554" max="14554" width="41.33203125" style="150" customWidth="1"/>
    <col min="14555" max="14556" width="9" style="150" customWidth="1"/>
    <col min="14557" max="14557" width="10.5546875" style="150" customWidth="1"/>
    <col min="14558" max="14558" width="9.44140625" style="150" customWidth="1"/>
    <col min="14559" max="14559" width="9.88671875" style="150" customWidth="1"/>
    <col min="14560" max="14560" width="10.5546875" style="150" customWidth="1"/>
    <col min="14561" max="14562" width="9.44140625" style="150" customWidth="1"/>
    <col min="14563" max="14563" width="10.5546875" style="150" customWidth="1"/>
    <col min="14564" max="14565" width="9" style="150" customWidth="1"/>
    <col min="14566" max="14566" width="10.5546875" style="150" customWidth="1"/>
    <col min="14567" max="14568" width="9.44140625" style="150" customWidth="1"/>
    <col min="14569" max="14569" width="10.5546875" style="150" customWidth="1"/>
    <col min="14570" max="14570" width="9.44140625" style="150" customWidth="1"/>
    <col min="14571" max="14571" width="9.88671875" style="150" customWidth="1"/>
    <col min="14572" max="14572" width="10.5546875" style="150" customWidth="1"/>
    <col min="14573" max="14573" width="9" style="150" customWidth="1"/>
    <col min="14574" max="14574" width="9.88671875" style="150" customWidth="1"/>
    <col min="14575" max="14575" width="12" style="150" customWidth="1"/>
    <col min="14576" max="14806" width="11.44140625" style="150"/>
    <col min="14807" max="14807" width="0.33203125" style="150" customWidth="1"/>
    <col min="14808" max="14808" width="19" style="150" customWidth="1"/>
    <col min="14809" max="14809" width="7.109375" style="150" customWidth="1"/>
    <col min="14810" max="14810" width="41.33203125" style="150" customWidth="1"/>
    <col min="14811" max="14812" width="9" style="150" customWidth="1"/>
    <col min="14813" max="14813" width="10.5546875" style="150" customWidth="1"/>
    <col min="14814" max="14814" width="9.44140625" style="150" customWidth="1"/>
    <col min="14815" max="14815" width="9.88671875" style="150" customWidth="1"/>
    <col min="14816" max="14816" width="10.5546875" style="150" customWidth="1"/>
    <col min="14817" max="14818" width="9.44140625" style="150" customWidth="1"/>
    <col min="14819" max="14819" width="10.5546875" style="150" customWidth="1"/>
    <col min="14820" max="14821" width="9" style="150" customWidth="1"/>
    <col min="14822" max="14822" width="10.5546875" style="150" customWidth="1"/>
    <col min="14823" max="14824" width="9.44140625" style="150" customWidth="1"/>
    <col min="14825" max="14825" width="10.5546875" style="150" customWidth="1"/>
    <col min="14826" max="14826" width="9.44140625" style="150" customWidth="1"/>
    <col min="14827" max="14827" width="9.88671875" style="150" customWidth="1"/>
    <col min="14828" max="14828" width="10.5546875" style="150" customWidth="1"/>
    <col min="14829" max="14829" width="9" style="150" customWidth="1"/>
    <col min="14830" max="14830" width="9.88671875" style="150" customWidth="1"/>
    <col min="14831" max="14831" width="12" style="150" customWidth="1"/>
    <col min="14832" max="15062" width="11.44140625" style="150"/>
    <col min="15063" max="15063" width="0.33203125" style="150" customWidth="1"/>
    <col min="15064" max="15064" width="19" style="150" customWidth="1"/>
    <col min="15065" max="15065" width="7.109375" style="150" customWidth="1"/>
    <col min="15066" max="15066" width="41.33203125" style="150" customWidth="1"/>
    <col min="15067" max="15068" width="9" style="150" customWidth="1"/>
    <col min="15069" max="15069" width="10.5546875" style="150" customWidth="1"/>
    <col min="15070" max="15070" width="9.44140625" style="150" customWidth="1"/>
    <col min="15071" max="15071" width="9.88671875" style="150" customWidth="1"/>
    <col min="15072" max="15072" width="10.5546875" style="150" customWidth="1"/>
    <col min="15073" max="15074" width="9.44140625" style="150" customWidth="1"/>
    <col min="15075" max="15075" width="10.5546875" style="150" customWidth="1"/>
    <col min="15076" max="15077" width="9" style="150" customWidth="1"/>
    <col min="15078" max="15078" width="10.5546875" style="150" customWidth="1"/>
    <col min="15079" max="15080" width="9.44140625" style="150" customWidth="1"/>
    <col min="15081" max="15081" width="10.5546875" style="150" customWidth="1"/>
    <col min="15082" max="15082" width="9.44140625" style="150" customWidth="1"/>
    <col min="15083" max="15083" width="9.88671875" style="150" customWidth="1"/>
    <col min="15084" max="15084" width="10.5546875" style="150" customWidth="1"/>
    <col min="15085" max="15085" width="9" style="150" customWidth="1"/>
    <col min="15086" max="15086" width="9.88671875" style="150" customWidth="1"/>
    <col min="15087" max="15087" width="12" style="150" customWidth="1"/>
    <col min="15088" max="15318" width="11.44140625" style="150"/>
    <col min="15319" max="15319" width="0.33203125" style="150" customWidth="1"/>
    <col min="15320" max="15320" width="19" style="150" customWidth="1"/>
    <col min="15321" max="15321" width="7.109375" style="150" customWidth="1"/>
    <col min="15322" max="15322" width="41.33203125" style="150" customWidth="1"/>
    <col min="15323" max="15324" width="9" style="150" customWidth="1"/>
    <col min="15325" max="15325" width="10.5546875" style="150" customWidth="1"/>
    <col min="15326" max="15326" width="9.44140625" style="150" customWidth="1"/>
    <col min="15327" max="15327" width="9.88671875" style="150" customWidth="1"/>
    <col min="15328" max="15328" width="10.5546875" style="150" customWidth="1"/>
    <col min="15329" max="15330" width="9.44140625" style="150" customWidth="1"/>
    <col min="15331" max="15331" width="10.5546875" style="150" customWidth="1"/>
    <col min="15332" max="15333" width="9" style="150" customWidth="1"/>
    <col min="15334" max="15334" width="10.5546875" style="150" customWidth="1"/>
    <col min="15335" max="15336" width="9.44140625" style="150" customWidth="1"/>
    <col min="15337" max="15337" width="10.5546875" style="150" customWidth="1"/>
    <col min="15338" max="15338" width="9.44140625" style="150" customWidth="1"/>
    <col min="15339" max="15339" width="9.88671875" style="150" customWidth="1"/>
    <col min="15340" max="15340" width="10.5546875" style="150" customWidth="1"/>
    <col min="15341" max="15341" width="9" style="150" customWidth="1"/>
    <col min="15342" max="15342" width="9.88671875" style="150" customWidth="1"/>
    <col min="15343" max="15343" width="12" style="150" customWidth="1"/>
    <col min="15344" max="15574" width="11.44140625" style="150"/>
    <col min="15575" max="15575" width="0.33203125" style="150" customWidth="1"/>
    <col min="15576" max="15576" width="19" style="150" customWidth="1"/>
    <col min="15577" max="15577" width="7.109375" style="150" customWidth="1"/>
    <col min="15578" max="15578" width="41.33203125" style="150" customWidth="1"/>
    <col min="15579" max="15580" width="9" style="150" customWidth="1"/>
    <col min="15581" max="15581" width="10.5546875" style="150" customWidth="1"/>
    <col min="15582" max="15582" width="9.44140625" style="150" customWidth="1"/>
    <col min="15583" max="15583" width="9.88671875" style="150" customWidth="1"/>
    <col min="15584" max="15584" width="10.5546875" style="150" customWidth="1"/>
    <col min="15585" max="15586" width="9.44140625" style="150" customWidth="1"/>
    <col min="15587" max="15587" width="10.5546875" style="150" customWidth="1"/>
    <col min="15588" max="15589" width="9" style="150" customWidth="1"/>
    <col min="15590" max="15590" width="10.5546875" style="150" customWidth="1"/>
    <col min="15591" max="15592" width="9.44140625" style="150" customWidth="1"/>
    <col min="15593" max="15593" width="10.5546875" style="150" customWidth="1"/>
    <col min="15594" max="15594" width="9.44140625" style="150" customWidth="1"/>
    <col min="15595" max="15595" width="9.88671875" style="150" customWidth="1"/>
    <col min="15596" max="15596" width="10.5546875" style="150" customWidth="1"/>
    <col min="15597" max="15597" width="9" style="150" customWidth="1"/>
    <col min="15598" max="15598" width="9.88671875" style="150" customWidth="1"/>
    <col min="15599" max="15599" width="12" style="150" customWidth="1"/>
    <col min="15600" max="15830" width="11.44140625" style="150"/>
    <col min="15831" max="15831" width="0.33203125" style="150" customWidth="1"/>
    <col min="15832" max="15832" width="19" style="150" customWidth="1"/>
    <col min="15833" max="15833" width="7.109375" style="150" customWidth="1"/>
    <col min="15834" max="15834" width="41.33203125" style="150" customWidth="1"/>
    <col min="15835" max="15836" width="9" style="150" customWidth="1"/>
    <col min="15837" max="15837" width="10.5546875" style="150" customWidth="1"/>
    <col min="15838" max="15838" width="9.44140625" style="150" customWidth="1"/>
    <col min="15839" max="15839" width="9.88671875" style="150" customWidth="1"/>
    <col min="15840" max="15840" width="10.5546875" style="150" customWidth="1"/>
    <col min="15841" max="15842" width="9.44140625" style="150" customWidth="1"/>
    <col min="15843" max="15843" width="10.5546875" style="150" customWidth="1"/>
    <col min="15844" max="15845" width="9" style="150" customWidth="1"/>
    <col min="15846" max="15846" width="10.5546875" style="150" customWidth="1"/>
    <col min="15847" max="15848" width="9.44140625" style="150" customWidth="1"/>
    <col min="15849" max="15849" width="10.5546875" style="150" customWidth="1"/>
    <col min="15850" max="15850" width="9.44140625" style="150" customWidth="1"/>
    <col min="15851" max="15851" width="9.88671875" style="150" customWidth="1"/>
    <col min="15852" max="15852" width="10.5546875" style="150" customWidth="1"/>
    <col min="15853" max="15853" width="9" style="150" customWidth="1"/>
    <col min="15854" max="15854" width="9.88671875" style="150" customWidth="1"/>
    <col min="15855" max="15855" width="12" style="150" customWidth="1"/>
    <col min="15856" max="16086" width="11.44140625" style="150"/>
    <col min="16087" max="16087" width="0.33203125" style="150" customWidth="1"/>
    <col min="16088" max="16088" width="19" style="150" customWidth="1"/>
    <col min="16089" max="16089" width="7.109375" style="150" customWidth="1"/>
    <col min="16090" max="16090" width="41.33203125" style="150" customWidth="1"/>
    <col min="16091" max="16092" width="9" style="150" customWidth="1"/>
    <col min="16093" max="16093" width="10.5546875" style="150" customWidth="1"/>
    <col min="16094" max="16094" width="9.44140625" style="150" customWidth="1"/>
    <col min="16095" max="16095" width="9.88671875" style="150" customWidth="1"/>
    <col min="16096" max="16096" width="10.5546875" style="150" customWidth="1"/>
    <col min="16097" max="16098" width="9.44140625" style="150" customWidth="1"/>
    <col min="16099" max="16099" width="10.5546875" style="150" customWidth="1"/>
    <col min="16100" max="16101" width="9" style="150" customWidth="1"/>
    <col min="16102" max="16102" width="10.5546875" style="150" customWidth="1"/>
    <col min="16103" max="16104" width="9.44140625" style="150" customWidth="1"/>
    <col min="16105" max="16105" width="10.5546875" style="150" customWidth="1"/>
    <col min="16106" max="16106" width="9.44140625" style="150" customWidth="1"/>
    <col min="16107" max="16107" width="9.88671875" style="150" customWidth="1"/>
    <col min="16108" max="16108" width="10.5546875" style="150" customWidth="1"/>
    <col min="16109" max="16109" width="9" style="150" customWidth="1"/>
    <col min="16110" max="16110" width="9.88671875" style="150" customWidth="1"/>
    <col min="16111" max="16111" width="12" style="150" customWidth="1"/>
    <col min="16112" max="16384" width="11.44140625" style="150"/>
  </cols>
  <sheetData>
    <row r="1" spans="1:30">
      <c r="A1" s="167" t="s">
        <v>1189</v>
      </c>
      <c r="G1" s="143"/>
      <c r="H1" s="143"/>
      <c r="I1" s="143"/>
      <c r="J1" s="143"/>
      <c r="K1" s="143"/>
      <c r="L1" s="143"/>
      <c r="M1" s="143"/>
      <c r="N1" s="143"/>
      <c r="O1" s="143"/>
      <c r="P1" s="143"/>
      <c r="Q1" s="167"/>
      <c r="R1" s="143"/>
    </row>
    <row r="2" spans="1:30" ht="18" customHeight="1">
      <c r="A2" s="395" t="s">
        <v>1200</v>
      </c>
      <c r="B2" s="32"/>
      <c r="Q2" s="164"/>
      <c r="R2" s="32"/>
    </row>
    <row r="3" spans="1:30" s="289" customFormat="1" ht="14.4">
      <c r="A3" s="1460"/>
      <c r="C3" s="2258" t="s">
        <v>922</v>
      </c>
      <c r="D3" s="2258"/>
      <c r="E3" s="2258"/>
      <c r="F3" s="2258"/>
      <c r="G3" s="2258"/>
      <c r="H3" s="2258"/>
      <c r="I3" s="2258"/>
      <c r="J3" s="2258"/>
      <c r="K3" s="2258"/>
      <c r="L3" s="2258"/>
      <c r="M3" s="2258"/>
      <c r="N3" s="2258"/>
      <c r="Q3" s="1460"/>
      <c r="S3" s="2258" t="s">
        <v>923</v>
      </c>
      <c r="T3" s="2258"/>
      <c r="U3" s="2258"/>
      <c r="V3" s="2258"/>
      <c r="W3" s="2258"/>
      <c r="X3" s="2258"/>
      <c r="Y3" s="2258"/>
      <c r="Z3" s="2258"/>
      <c r="AA3" s="2258"/>
      <c r="AB3" s="2258"/>
      <c r="AC3" s="2258"/>
      <c r="AD3" s="2258"/>
    </row>
    <row r="4" spans="1:30" s="13" customFormat="1" ht="15.75" customHeight="1">
      <c r="A4" s="2245" t="s">
        <v>0</v>
      </c>
      <c r="B4" s="2245" t="s">
        <v>14</v>
      </c>
      <c r="C4" s="2258">
        <v>2015</v>
      </c>
      <c r="D4" s="2258"/>
      <c r="E4" s="2258">
        <v>2016</v>
      </c>
      <c r="F4" s="2258"/>
      <c r="G4" s="2258">
        <v>2017</v>
      </c>
      <c r="H4" s="2258"/>
      <c r="I4" s="2258">
        <v>2018</v>
      </c>
      <c r="J4" s="2258"/>
      <c r="K4" s="2258">
        <v>2019</v>
      </c>
      <c r="L4" s="2258"/>
      <c r="M4" s="2258">
        <v>2020</v>
      </c>
      <c r="N4" s="2258"/>
      <c r="Q4" s="2245" t="s">
        <v>0</v>
      </c>
      <c r="R4" s="2245" t="s">
        <v>14</v>
      </c>
      <c r="S4" s="2258">
        <v>2015</v>
      </c>
      <c r="T4" s="2258"/>
      <c r="U4" s="2258">
        <v>2016</v>
      </c>
      <c r="V4" s="2258"/>
      <c r="W4" s="2258">
        <v>2017</v>
      </c>
      <c r="X4" s="2258"/>
      <c r="Y4" s="2258">
        <v>2018</v>
      </c>
      <c r="Z4" s="2258"/>
      <c r="AA4" s="2258">
        <v>2019</v>
      </c>
      <c r="AB4" s="2258"/>
      <c r="AC4" s="2270">
        <v>2020</v>
      </c>
      <c r="AD4" s="2272"/>
    </row>
    <row r="5" spans="1:30" s="13" customFormat="1" ht="15.75" customHeight="1">
      <c r="A5" s="2245"/>
      <c r="B5" s="2245"/>
      <c r="C5" s="1453" t="s">
        <v>2030</v>
      </c>
      <c r="D5" s="1453" t="s">
        <v>2031</v>
      </c>
      <c r="E5" s="1453" t="s">
        <v>2030</v>
      </c>
      <c r="F5" s="1453" t="s">
        <v>2031</v>
      </c>
      <c r="G5" s="1453" t="s">
        <v>2030</v>
      </c>
      <c r="H5" s="1453" t="s">
        <v>2031</v>
      </c>
      <c r="I5" s="1453" t="s">
        <v>2030</v>
      </c>
      <c r="J5" s="1453" t="s">
        <v>2031</v>
      </c>
      <c r="K5" s="1453" t="s">
        <v>2030</v>
      </c>
      <c r="L5" s="1453" t="s">
        <v>2031</v>
      </c>
      <c r="M5" s="1453" t="s">
        <v>2030</v>
      </c>
      <c r="N5" s="1453" t="s">
        <v>2031</v>
      </c>
      <c r="Q5" s="2245"/>
      <c r="R5" s="2245"/>
      <c r="S5" s="1453" t="s">
        <v>2030</v>
      </c>
      <c r="T5" s="1453" t="s">
        <v>2031</v>
      </c>
      <c r="U5" s="1453" t="s">
        <v>2030</v>
      </c>
      <c r="V5" s="1453" t="s">
        <v>2031</v>
      </c>
      <c r="W5" s="1453" t="s">
        <v>2030</v>
      </c>
      <c r="X5" s="1453" t="s">
        <v>2031</v>
      </c>
      <c r="Y5" s="1453" t="s">
        <v>2030</v>
      </c>
      <c r="Z5" s="1453" t="s">
        <v>2031</v>
      </c>
      <c r="AA5" s="1453" t="s">
        <v>2030</v>
      </c>
      <c r="AB5" s="1453" t="s">
        <v>2031</v>
      </c>
      <c r="AC5" s="1453" t="s">
        <v>2030</v>
      </c>
      <c r="AD5" s="1453" t="s">
        <v>2031</v>
      </c>
    </row>
    <row r="6" spans="1:30" s="289" customFormat="1" ht="15" customHeight="1">
      <c r="A6" s="2224" t="s">
        <v>1220</v>
      </c>
      <c r="B6" s="553" t="s">
        <v>19</v>
      </c>
      <c r="C6" s="307">
        <v>11</v>
      </c>
      <c r="D6" s="307">
        <v>14</v>
      </c>
      <c r="E6" s="307">
        <v>1</v>
      </c>
      <c r="F6" s="307">
        <v>4</v>
      </c>
      <c r="G6" s="307">
        <v>5</v>
      </c>
      <c r="H6" s="307">
        <v>8</v>
      </c>
      <c r="I6" s="307">
        <v>5</v>
      </c>
      <c r="J6" s="307">
        <v>6</v>
      </c>
      <c r="K6" s="307">
        <v>6</v>
      </c>
      <c r="L6" s="307">
        <v>10</v>
      </c>
      <c r="M6" s="608">
        <v>7</v>
      </c>
      <c r="N6" s="608">
        <v>8</v>
      </c>
      <c r="Q6" s="2283" t="s">
        <v>1220</v>
      </c>
      <c r="R6" s="553" t="str">
        <f>B6</f>
        <v>Ingeniería en Recursos Hídricos</v>
      </c>
      <c r="S6" s="307">
        <f>C6</f>
        <v>11</v>
      </c>
      <c r="T6" s="307">
        <f>D6</f>
        <v>14</v>
      </c>
      <c r="U6" s="307">
        <f t="shared" ref="U6:AD6" si="0">S6+E6</f>
        <v>12</v>
      </c>
      <c r="V6" s="307">
        <f t="shared" si="0"/>
        <v>18</v>
      </c>
      <c r="W6" s="307">
        <f t="shared" si="0"/>
        <v>17</v>
      </c>
      <c r="X6" s="307">
        <f t="shared" si="0"/>
        <v>26</v>
      </c>
      <c r="Y6" s="307">
        <f t="shared" si="0"/>
        <v>22</v>
      </c>
      <c r="Z6" s="307">
        <f t="shared" si="0"/>
        <v>32</v>
      </c>
      <c r="AA6" s="307">
        <f t="shared" si="0"/>
        <v>28</v>
      </c>
      <c r="AB6" s="307">
        <f t="shared" si="0"/>
        <v>42</v>
      </c>
      <c r="AC6" s="608">
        <f t="shared" si="0"/>
        <v>35</v>
      </c>
      <c r="AD6" s="608">
        <f t="shared" si="0"/>
        <v>50</v>
      </c>
    </row>
    <row r="7" spans="1:30" s="289" customFormat="1" ht="28.8">
      <c r="A7" s="2224"/>
      <c r="B7" s="553" t="s">
        <v>76</v>
      </c>
      <c r="C7" s="307"/>
      <c r="D7" s="307"/>
      <c r="E7" s="307"/>
      <c r="F7" s="307"/>
      <c r="G7" s="307"/>
      <c r="H7" s="307"/>
      <c r="I7" s="307"/>
      <c r="J7" s="307"/>
      <c r="K7" s="307"/>
      <c r="L7" s="307"/>
      <c r="M7" s="608"/>
      <c r="N7" s="608"/>
      <c r="Q7" s="2283"/>
      <c r="R7" s="553" t="str">
        <f t="shared" ref="R7:R14" si="1">B7</f>
        <v>Ingeniería en Computación y Telecomunicaciones</v>
      </c>
      <c r="S7" s="307"/>
      <c r="T7" s="307"/>
      <c r="U7" s="307"/>
      <c r="V7" s="307"/>
      <c r="W7" s="307"/>
      <c r="X7" s="307"/>
      <c r="Y7" s="307"/>
      <c r="Z7" s="307"/>
      <c r="AA7" s="307"/>
      <c r="AB7" s="307"/>
      <c r="AC7" s="608"/>
      <c r="AD7" s="608"/>
    </row>
    <row r="8" spans="1:30" s="289" customFormat="1" ht="28.8">
      <c r="A8" s="2224"/>
      <c r="B8" s="553" t="s">
        <v>882</v>
      </c>
      <c r="C8" s="307"/>
      <c r="D8" s="307"/>
      <c r="E8" s="307"/>
      <c r="F8" s="307"/>
      <c r="G8" s="307"/>
      <c r="H8" s="307"/>
      <c r="I8" s="307"/>
      <c r="J8" s="307"/>
      <c r="K8" s="307"/>
      <c r="L8" s="307"/>
      <c r="M8" s="608"/>
      <c r="N8" s="608"/>
      <c r="Q8" s="2283"/>
      <c r="R8" s="553" t="str">
        <f t="shared" si="1"/>
        <v>Ingeniería en Sistemas Mecatrónicos Industriales</v>
      </c>
      <c r="S8" s="307"/>
      <c r="T8" s="307"/>
      <c r="U8" s="307"/>
      <c r="V8" s="307"/>
      <c r="W8" s="307"/>
      <c r="X8" s="307"/>
      <c r="Y8" s="307"/>
      <c r="Z8" s="307"/>
      <c r="AA8" s="307"/>
      <c r="AB8" s="307"/>
      <c r="AC8" s="608"/>
      <c r="AD8" s="608"/>
    </row>
    <row r="9" spans="1:30" s="289" customFormat="1" ht="14.25" customHeight="1">
      <c r="A9" s="2224" t="s">
        <v>1221</v>
      </c>
      <c r="B9" s="555" t="s">
        <v>21</v>
      </c>
      <c r="C9" s="307">
        <v>21</v>
      </c>
      <c r="D9" s="307">
        <v>2</v>
      </c>
      <c r="E9" s="307">
        <v>5</v>
      </c>
      <c r="F9" s="307">
        <v>9</v>
      </c>
      <c r="G9" s="307">
        <v>23</v>
      </c>
      <c r="H9" s="307">
        <v>7</v>
      </c>
      <c r="I9" s="307">
        <v>10</v>
      </c>
      <c r="J9" s="307">
        <v>9</v>
      </c>
      <c r="K9" s="307">
        <v>6</v>
      </c>
      <c r="L9" s="307">
        <v>2</v>
      </c>
      <c r="M9" s="608">
        <v>11</v>
      </c>
      <c r="N9" s="608">
        <v>5</v>
      </c>
      <c r="Q9" s="2283" t="s">
        <v>1221</v>
      </c>
      <c r="R9" s="553" t="str">
        <f t="shared" si="1"/>
        <v>Biología Ambiental</v>
      </c>
      <c r="S9" s="307">
        <f t="shared" ref="S9:S12" si="2">C9</f>
        <v>21</v>
      </c>
      <c r="T9" s="307">
        <f t="shared" ref="T9:T12" si="3">D9</f>
        <v>2</v>
      </c>
      <c r="U9" s="307">
        <f t="shared" ref="U9:U15" si="4">S9+E9</f>
        <v>26</v>
      </c>
      <c r="V9" s="307">
        <f t="shared" ref="V9:V15" si="5">T9+F9</f>
        <v>11</v>
      </c>
      <c r="W9" s="307">
        <f t="shared" ref="W9:W15" si="6">U9+G9</f>
        <v>49</v>
      </c>
      <c r="X9" s="307">
        <f t="shared" ref="X9:X15" si="7">V9+H9</f>
        <v>18</v>
      </c>
      <c r="Y9" s="307">
        <f t="shared" ref="Y9:Y13" si="8">W9+I9</f>
        <v>59</v>
      </c>
      <c r="Z9" s="307">
        <f t="shared" ref="Z9:Z13" si="9">X9+J9</f>
        <v>27</v>
      </c>
      <c r="AA9" s="307">
        <f t="shared" ref="AA9:AA13" si="10">Y9+K9</f>
        <v>65</v>
      </c>
      <c r="AB9" s="307">
        <f t="shared" ref="AB9:AB15" si="11">Z9+L9</f>
        <v>29</v>
      </c>
      <c r="AC9" s="608">
        <f t="shared" ref="AC9:AC15" si="12">AA9+M9</f>
        <v>76</v>
      </c>
      <c r="AD9" s="608">
        <f t="shared" ref="AD9:AD15" si="13">AB9+N9</f>
        <v>34</v>
      </c>
    </row>
    <row r="10" spans="1:30" s="289" customFormat="1" ht="14.25" customHeight="1">
      <c r="A10" s="2224"/>
      <c r="B10" s="555" t="s">
        <v>75</v>
      </c>
      <c r="C10" s="307"/>
      <c r="D10" s="307"/>
      <c r="E10" s="307"/>
      <c r="F10" s="307"/>
      <c r="G10" s="307"/>
      <c r="H10" s="307"/>
      <c r="I10" s="307"/>
      <c r="J10" s="307"/>
      <c r="K10" s="307"/>
      <c r="L10" s="307"/>
      <c r="M10" s="608"/>
      <c r="N10" s="608"/>
      <c r="Q10" s="2283"/>
      <c r="R10" s="553" t="str">
        <f t="shared" si="1"/>
        <v>Psicología Biomédica</v>
      </c>
      <c r="S10" s="307"/>
      <c r="T10" s="307"/>
      <c r="U10" s="307"/>
      <c r="V10" s="307"/>
      <c r="W10" s="307"/>
      <c r="X10" s="307"/>
      <c r="Y10" s="307"/>
      <c r="Z10" s="307"/>
      <c r="AA10" s="307"/>
      <c r="AB10" s="307"/>
      <c r="AC10" s="608"/>
      <c r="AD10" s="608"/>
    </row>
    <row r="11" spans="1:30" s="289" customFormat="1" ht="14.25" customHeight="1">
      <c r="A11" s="2224"/>
      <c r="B11" s="555" t="s">
        <v>2020</v>
      </c>
      <c r="C11" s="307"/>
      <c r="D11" s="307"/>
      <c r="E11" s="307"/>
      <c r="F11" s="307"/>
      <c r="G11" s="307"/>
      <c r="H11" s="307"/>
      <c r="I11" s="307"/>
      <c r="J11" s="307"/>
      <c r="K11" s="307"/>
      <c r="L11" s="307"/>
      <c r="M11" s="608"/>
      <c r="N11" s="608"/>
      <c r="Q11" s="2283"/>
      <c r="R11" s="553" t="str">
        <f t="shared" si="1"/>
        <v>Ciencia y Tecnología de los Alimentos</v>
      </c>
      <c r="S11" s="307"/>
      <c r="T11" s="307"/>
      <c r="U11" s="307"/>
      <c r="V11" s="307"/>
      <c r="W11" s="307"/>
      <c r="X11" s="307"/>
      <c r="Y11" s="307"/>
      <c r="Z11" s="307"/>
      <c r="AA11" s="307"/>
      <c r="AB11" s="307"/>
      <c r="AC11" s="608"/>
      <c r="AD11" s="608"/>
    </row>
    <row r="12" spans="1:30" s="289" customFormat="1" ht="15" customHeight="1">
      <c r="A12" s="2224" t="s">
        <v>1222</v>
      </c>
      <c r="B12" s="556" t="s">
        <v>20</v>
      </c>
      <c r="C12" s="307">
        <v>23</v>
      </c>
      <c r="D12" s="307">
        <v>10</v>
      </c>
      <c r="E12" s="307">
        <v>10</v>
      </c>
      <c r="F12" s="307">
        <v>1</v>
      </c>
      <c r="G12" s="307">
        <v>17</v>
      </c>
      <c r="H12" s="307">
        <v>14</v>
      </c>
      <c r="I12" s="307">
        <v>8</v>
      </c>
      <c r="J12" s="307">
        <v>8</v>
      </c>
      <c r="K12" s="307">
        <v>4</v>
      </c>
      <c r="L12" s="307">
        <v>4</v>
      </c>
      <c r="M12" s="608">
        <v>18</v>
      </c>
      <c r="N12" s="608">
        <v>8</v>
      </c>
      <c r="Q12" s="2283" t="s">
        <v>1222</v>
      </c>
      <c r="R12" s="553" t="str">
        <f t="shared" si="1"/>
        <v>Políticas Públicas</v>
      </c>
      <c r="S12" s="307">
        <f t="shared" si="2"/>
        <v>23</v>
      </c>
      <c r="T12" s="307">
        <f t="shared" si="3"/>
        <v>10</v>
      </c>
      <c r="U12" s="307">
        <f t="shared" si="4"/>
        <v>33</v>
      </c>
      <c r="V12" s="307">
        <f t="shared" si="5"/>
        <v>11</v>
      </c>
      <c r="W12" s="307">
        <f t="shared" si="6"/>
        <v>50</v>
      </c>
      <c r="X12" s="307">
        <f t="shared" si="7"/>
        <v>25</v>
      </c>
      <c r="Y12" s="307">
        <f t="shared" si="8"/>
        <v>58</v>
      </c>
      <c r="Z12" s="307">
        <f t="shared" si="9"/>
        <v>33</v>
      </c>
      <c r="AA12" s="307">
        <f t="shared" si="10"/>
        <v>62</v>
      </c>
      <c r="AB12" s="307">
        <f t="shared" si="11"/>
        <v>37</v>
      </c>
      <c r="AC12" s="608">
        <f t="shared" si="12"/>
        <v>80</v>
      </c>
      <c r="AD12" s="608">
        <f t="shared" si="13"/>
        <v>45</v>
      </c>
    </row>
    <row r="13" spans="1:30" s="289" customFormat="1" ht="15" customHeight="1">
      <c r="A13" s="2224"/>
      <c r="B13" s="556" t="s">
        <v>23</v>
      </c>
      <c r="C13" s="307"/>
      <c r="D13" s="307"/>
      <c r="E13" s="307"/>
      <c r="F13" s="307"/>
      <c r="G13" s="307">
        <v>2</v>
      </c>
      <c r="H13" s="307">
        <v>5</v>
      </c>
      <c r="I13" s="307">
        <v>3</v>
      </c>
      <c r="J13" s="307">
        <v>2</v>
      </c>
      <c r="K13" s="307">
        <v>5</v>
      </c>
      <c r="L13" s="307">
        <v>7</v>
      </c>
      <c r="M13" s="608">
        <v>9</v>
      </c>
      <c r="N13" s="608">
        <v>6</v>
      </c>
      <c r="Q13" s="2283"/>
      <c r="R13" s="553" t="str">
        <f t="shared" si="1"/>
        <v>Arte y Comunicación Digitales</v>
      </c>
      <c r="S13" s="307"/>
      <c r="T13" s="307"/>
      <c r="U13" s="307"/>
      <c r="V13" s="307"/>
      <c r="W13" s="307">
        <f t="shared" si="6"/>
        <v>2</v>
      </c>
      <c r="X13" s="307">
        <f t="shared" si="7"/>
        <v>5</v>
      </c>
      <c r="Y13" s="307">
        <f t="shared" si="8"/>
        <v>5</v>
      </c>
      <c r="Z13" s="307">
        <f t="shared" si="9"/>
        <v>7</v>
      </c>
      <c r="AA13" s="307">
        <f t="shared" si="10"/>
        <v>10</v>
      </c>
      <c r="AB13" s="307">
        <f t="shared" si="11"/>
        <v>14</v>
      </c>
      <c r="AC13" s="608">
        <f t="shared" si="12"/>
        <v>19</v>
      </c>
      <c r="AD13" s="608">
        <f t="shared" si="13"/>
        <v>20</v>
      </c>
    </row>
    <row r="14" spans="1:30" s="289" customFormat="1" ht="14.4">
      <c r="A14" s="2224"/>
      <c r="B14" s="553" t="s">
        <v>246</v>
      </c>
      <c r="C14" s="307"/>
      <c r="D14" s="307"/>
      <c r="E14" s="307"/>
      <c r="F14" s="307"/>
      <c r="G14" s="307"/>
      <c r="H14" s="307"/>
      <c r="I14" s="307"/>
      <c r="J14" s="307"/>
      <c r="K14" s="307"/>
      <c r="L14" s="307"/>
      <c r="M14" s="608"/>
      <c r="N14" s="608"/>
      <c r="Q14" s="2283"/>
      <c r="R14" s="553" t="str">
        <f t="shared" si="1"/>
        <v>Educación y Tecnologías Digitales</v>
      </c>
      <c r="S14" s="307"/>
      <c r="T14" s="307"/>
      <c r="U14" s="307"/>
      <c r="V14" s="307"/>
      <c r="W14" s="307"/>
      <c r="X14" s="307"/>
      <c r="Y14" s="307"/>
      <c r="Z14" s="307"/>
      <c r="AA14" s="307"/>
      <c r="AB14" s="307"/>
      <c r="AC14" s="608"/>
      <c r="AD14" s="608"/>
    </row>
    <row r="15" spans="1:30" s="289" customFormat="1" ht="15" customHeight="1">
      <c r="A15" s="2284" t="s">
        <v>18</v>
      </c>
      <c r="B15" s="2284"/>
      <c r="C15" s="599">
        <f>SUM(C6:C14)</f>
        <v>55</v>
      </c>
      <c r="D15" s="599">
        <f>SUM(D6:D14)</f>
        <v>26</v>
      </c>
      <c r="E15" s="599">
        <f t="shared" ref="E15:F15" si="14">SUM(E6:E14)</f>
        <v>16</v>
      </c>
      <c r="F15" s="599">
        <f t="shared" si="14"/>
        <v>14</v>
      </c>
      <c r="G15" s="599">
        <f t="shared" ref="G15" si="15">SUM(G6:G14)</f>
        <v>47</v>
      </c>
      <c r="H15" s="599">
        <f t="shared" ref="H15" si="16">SUM(H6:H14)</f>
        <v>34</v>
      </c>
      <c r="I15" s="599">
        <f t="shared" ref="I15:N15" si="17">SUM(I6:I14)</f>
        <v>26</v>
      </c>
      <c r="J15" s="599">
        <f t="shared" si="17"/>
        <v>25</v>
      </c>
      <c r="K15" s="599">
        <f t="shared" si="17"/>
        <v>21</v>
      </c>
      <c r="L15" s="599">
        <f t="shared" si="17"/>
        <v>23</v>
      </c>
      <c r="M15" s="608">
        <f t="shared" si="17"/>
        <v>45</v>
      </c>
      <c r="N15" s="608">
        <f t="shared" si="17"/>
        <v>27</v>
      </c>
      <c r="Q15" s="2282" t="s">
        <v>1514</v>
      </c>
      <c r="R15" s="2282"/>
      <c r="S15" s="307">
        <f>SUM(S6:S14)</f>
        <v>55</v>
      </c>
      <c r="T15" s="307">
        <f>SUM(T6:T14)</f>
        <v>26</v>
      </c>
      <c r="U15" s="307">
        <f t="shared" si="4"/>
        <v>71</v>
      </c>
      <c r="V15" s="307">
        <f t="shared" si="5"/>
        <v>40</v>
      </c>
      <c r="W15" s="307">
        <f t="shared" si="6"/>
        <v>118</v>
      </c>
      <c r="X15" s="307">
        <f t="shared" si="7"/>
        <v>74</v>
      </c>
      <c r="Y15" s="307">
        <f t="shared" ref="Y15" si="18">W15+I15</f>
        <v>144</v>
      </c>
      <c r="Z15" s="307">
        <f t="shared" ref="Z15" si="19">X15+J15</f>
        <v>99</v>
      </c>
      <c r="AA15" s="307">
        <f>Y15+K15</f>
        <v>165</v>
      </c>
      <c r="AB15" s="307">
        <f t="shared" si="11"/>
        <v>122</v>
      </c>
      <c r="AC15" s="608">
        <f t="shared" si="12"/>
        <v>210</v>
      </c>
      <c r="AD15" s="608">
        <f t="shared" si="13"/>
        <v>149</v>
      </c>
    </row>
    <row r="16" spans="1:30" s="289" customFormat="1" ht="15.75" customHeight="1">
      <c r="A16" s="461" t="str">
        <f>'Bajas por sexo'!A5</f>
        <v>Fuente: Elaborado con base en el Archivo General de Alumnos, Dirección de Sistemas Escolares, Departamento de Registro Escolar</v>
      </c>
      <c r="C16" s="293"/>
      <c r="Q16" s="2282" t="s">
        <v>713</v>
      </c>
      <c r="R16" s="2282"/>
      <c r="S16" s="2279">
        <f>AC15+AD15</f>
        <v>359</v>
      </c>
      <c r="T16" s="2280"/>
      <c r="U16" s="2280"/>
      <c r="V16" s="2280"/>
      <c r="W16" s="2280"/>
      <c r="X16" s="2280"/>
      <c r="Y16" s="2280"/>
      <c r="Z16" s="2280"/>
      <c r="AA16" s="2280"/>
      <c r="AB16" s="2280"/>
      <c r="AC16" s="2280"/>
      <c r="AD16" s="2281"/>
    </row>
    <row r="17" spans="1:30" s="289" customFormat="1" ht="15.75" customHeight="1">
      <c r="A17" s="461" t="s">
        <v>2034</v>
      </c>
      <c r="C17" s="293"/>
      <c r="S17" s="293"/>
    </row>
    <row r="18" spans="1:30" s="289" customFormat="1" ht="15.75" customHeight="1">
      <c r="C18" s="293"/>
      <c r="S18" s="293"/>
    </row>
    <row r="19" spans="1:30" s="1459" customFormat="1" ht="15.6">
      <c r="A19" s="39"/>
      <c r="B19" s="39"/>
      <c r="C19" s="595">
        <v>2011</v>
      </c>
      <c r="D19" s="595">
        <v>2012</v>
      </c>
      <c r="E19" s="595">
        <v>2013</v>
      </c>
      <c r="F19" s="595">
        <v>2014</v>
      </c>
      <c r="G19" s="595">
        <v>2015</v>
      </c>
      <c r="H19" s="595">
        <v>2016</v>
      </c>
      <c r="I19" s="595">
        <v>2017</v>
      </c>
      <c r="J19" s="595">
        <v>2018</v>
      </c>
      <c r="K19" s="595">
        <v>2019</v>
      </c>
      <c r="L19" s="595">
        <v>2020</v>
      </c>
      <c r="M19" s="918"/>
      <c r="N19" s="918"/>
      <c r="P19" s="117"/>
      <c r="Q19" s="39"/>
      <c r="R19" s="39"/>
      <c r="S19" s="595">
        <v>2011</v>
      </c>
      <c r="T19" s="595">
        <v>2012</v>
      </c>
      <c r="U19" s="595">
        <v>2013</v>
      </c>
      <c r="V19" s="595">
        <v>2014</v>
      </c>
      <c r="W19" s="595">
        <v>2015</v>
      </c>
      <c r="X19" s="595">
        <v>2016</v>
      </c>
      <c r="Y19" s="595">
        <v>2017</v>
      </c>
      <c r="Z19" s="595">
        <v>2018</v>
      </c>
      <c r="AA19" s="595">
        <v>2019</v>
      </c>
      <c r="AB19" s="595">
        <v>2020</v>
      </c>
      <c r="AC19" s="918"/>
      <c r="AD19" s="918"/>
    </row>
    <row r="20" spans="1:30" s="289" customFormat="1" ht="15" customHeight="1">
      <c r="A20" s="2278" t="s">
        <v>17</v>
      </c>
      <c r="B20" s="1454" t="s">
        <v>8</v>
      </c>
      <c r="C20" s="319"/>
      <c r="D20" s="319"/>
      <c r="E20" s="319"/>
      <c r="F20" s="319"/>
      <c r="G20" s="319">
        <f>C15+D15</f>
        <v>81</v>
      </c>
      <c r="H20" s="319">
        <f>E15+F15</f>
        <v>30</v>
      </c>
      <c r="I20" s="319">
        <f>G15+H15</f>
        <v>81</v>
      </c>
      <c r="J20" s="319">
        <f>I15+J15</f>
        <v>51</v>
      </c>
      <c r="K20" s="319">
        <f>K15+L15</f>
        <v>44</v>
      </c>
      <c r="L20" s="319">
        <f>M15+N15</f>
        <v>72</v>
      </c>
      <c r="M20" s="232"/>
      <c r="N20" s="232"/>
      <c r="P20" s="232"/>
      <c r="Q20" s="2277" t="s">
        <v>17</v>
      </c>
      <c r="R20" s="1454" t="s">
        <v>8</v>
      </c>
      <c r="S20" s="319"/>
      <c r="T20" s="319"/>
      <c r="U20" s="319"/>
      <c r="V20" s="319"/>
      <c r="W20" s="319">
        <f>S15+T15</f>
        <v>81</v>
      </c>
      <c r="X20" s="319">
        <f>U15+V15</f>
        <v>111</v>
      </c>
      <c r="Y20" s="319">
        <f>W15+X15</f>
        <v>192</v>
      </c>
      <c r="Z20" s="319">
        <f>Y15+Z15</f>
        <v>243</v>
      </c>
      <c r="AA20" s="319">
        <f>AA15+AB15</f>
        <v>287</v>
      </c>
      <c r="AB20" s="319">
        <f>AC15+AD15</f>
        <v>359</v>
      </c>
      <c r="AC20" s="232"/>
      <c r="AD20" s="232"/>
    </row>
    <row r="21" spans="1:30" s="289" customFormat="1" ht="15" customHeight="1">
      <c r="A21" s="2278"/>
      <c r="B21" s="1454" t="s">
        <v>58</v>
      </c>
      <c r="C21" s="319">
        <v>3</v>
      </c>
      <c r="D21" s="319">
        <v>3</v>
      </c>
      <c r="E21" s="319">
        <v>4</v>
      </c>
      <c r="F21" s="319">
        <v>4</v>
      </c>
      <c r="G21" s="319">
        <v>4</v>
      </c>
      <c r="H21" s="319">
        <v>4</v>
      </c>
      <c r="I21" s="319">
        <v>4</v>
      </c>
      <c r="J21" s="319">
        <v>4</v>
      </c>
      <c r="K21" s="319">
        <v>4</v>
      </c>
      <c r="L21" s="319">
        <v>4</v>
      </c>
      <c r="M21" s="232"/>
      <c r="N21" s="232"/>
      <c r="P21" s="232"/>
      <c r="Q21" s="2277"/>
      <c r="R21" s="1454" t="s">
        <v>58</v>
      </c>
      <c r="S21" s="319">
        <v>3</v>
      </c>
      <c r="T21" s="319">
        <v>3</v>
      </c>
      <c r="U21" s="319">
        <v>4</v>
      </c>
      <c r="V21" s="319">
        <v>4</v>
      </c>
      <c r="W21" s="319">
        <v>4</v>
      </c>
      <c r="X21" s="319">
        <v>4</v>
      </c>
      <c r="Y21" s="319">
        <f>I21</f>
        <v>4</v>
      </c>
      <c r="Z21" s="319">
        <v>4</v>
      </c>
      <c r="AA21" s="319">
        <v>4</v>
      </c>
      <c r="AB21" s="319">
        <v>4</v>
      </c>
      <c r="AC21" s="232"/>
      <c r="AD21" s="232"/>
    </row>
    <row r="22" spans="1:30" s="289" customFormat="1" ht="15" customHeight="1">
      <c r="A22" s="2278"/>
      <c r="B22" s="1454" t="s">
        <v>57</v>
      </c>
      <c r="C22" s="319">
        <f t="shared" ref="C22:F22" si="20">C20/C21</f>
        <v>0</v>
      </c>
      <c r="D22" s="319">
        <f t="shared" si="20"/>
        <v>0</v>
      </c>
      <c r="E22" s="319">
        <f t="shared" si="20"/>
        <v>0</v>
      </c>
      <c r="F22" s="319">
        <f t="shared" si="20"/>
        <v>0</v>
      </c>
      <c r="G22" s="319">
        <f t="shared" ref="G22:L22" si="21">G20/G21</f>
        <v>20.25</v>
      </c>
      <c r="H22" s="319">
        <f t="shared" si="21"/>
        <v>7.5</v>
      </c>
      <c r="I22" s="319">
        <f t="shared" si="21"/>
        <v>20.25</v>
      </c>
      <c r="J22" s="319">
        <f t="shared" si="21"/>
        <v>12.75</v>
      </c>
      <c r="K22" s="319">
        <f t="shared" si="21"/>
        <v>11</v>
      </c>
      <c r="L22" s="319">
        <f t="shared" si="21"/>
        <v>18</v>
      </c>
      <c r="M22" s="232"/>
      <c r="N22" s="232"/>
      <c r="P22" s="232"/>
      <c r="Q22" s="2277"/>
      <c r="R22" s="1454" t="s">
        <v>57</v>
      </c>
      <c r="S22" s="319">
        <f t="shared" ref="S22:W22" si="22">S20/S21</f>
        <v>0</v>
      </c>
      <c r="T22" s="319">
        <f t="shared" si="22"/>
        <v>0</v>
      </c>
      <c r="U22" s="319">
        <f t="shared" si="22"/>
        <v>0</v>
      </c>
      <c r="V22" s="319">
        <f t="shared" si="22"/>
        <v>0</v>
      </c>
      <c r="W22" s="319">
        <f t="shared" si="22"/>
        <v>20.25</v>
      </c>
      <c r="X22" s="319">
        <f>X20/X21</f>
        <v>27.75</v>
      </c>
      <c r="Y22" s="319">
        <f>Y20/Y21</f>
        <v>48</v>
      </c>
      <c r="Z22" s="319">
        <f>Z20/Z21</f>
        <v>60.75</v>
      </c>
      <c r="AA22" s="319">
        <f>AA20/AA21</f>
        <v>71.75</v>
      </c>
      <c r="AB22" s="319">
        <f>AB20/AB21</f>
        <v>89.75</v>
      </c>
      <c r="AC22" s="232"/>
      <c r="AD22" s="232"/>
    </row>
    <row r="23" spans="1:30" s="289" customFormat="1" ht="15" customHeight="1">
      <c r="A23" s="136" t="s">
        <v>2112</v>
      </c>
      <c r="C23" s="293"/>
      <c r="D23" s="293"/>
      <c r="E23" s="293"/>
      <c r="F23" s="293"/>
      <c r="G23" s="293"/>
      <c r="S23" s="293"/>
      <c r="T23" s="293"/>
      <c r="U23" s="293"/>
      <c r="V23" s="293"/>
      <c r="W23" s="293"/>
    </row>
    <row r="24" spans="1:30" s="152" customFormat="1" ht="14.4">
      <c r="A24" s="14"/>
    </row>
  </sheetData>
  <sheetProtection algorithmName="SHA-512" hashValue="u7PN9Omvt46vKDcKJX4T7ktXBrwwalCyDmtebtEMuSDWyIq6tkR4iR6iUgehhviqsCja6pX/SiizSymp/q8dKw==" saltValue="/E1lBlGt0Tsq9ZhaN2lGKw==" spinCount="100000" sheet="1" objects="1" scenarios="1"/>
  <mergeCells count="30">
    <mergeCell ref="C3:N3"/>
    <mergeCell ref="S3:AD3"/>
    <mergeCell ref="S16:AD16"/>
    <mergeCell ref="W4:X4"/>
    <mergeCell ref="A12:A14"/>
    <mergeCell ref="Q16:R16"/>
    <mergeCell ref="S4:T4"/>
    <mergeCell ref="U4:V4"/>
    <mergeCell ref="Q6:Q8"/>
    <mergeCell ref="Q9:Q11"/>
    <mergeCell ref="Q12:Q14"/>
    <mergeCell ref="A15:B15"/>
    <mergeCell ref="Q15:R15"/>
    <mergeCell ref="M4:N4"/>
    <mergeCell ref="AC4:AD4"/>
    <mergeCell ref="AA4:AB4"/>
    <mergeCell ref="Y4:Z4"/>
    <mergeCell ref="Q4:Q5"/>
    <mergeCell ref="R4:R5"/>
    <mergeCell ref="Q20:Q22"/>
    <mergeCell ref="A4:A5"/>
    <mergeCell ref="B4:B5"/>
    <mergeCell ref="C4:D4"/>
    <mergeCell ref="E4:F4"/>
    <mergeCell ref="A20:A22"/>
    <mergeCell ref="G4:H4"/>
    <mergeCell ref="A6:A8"/>
    <mergeCell ref="A9:A11"/>
    <mergeCell ref="I4:J4"/>
    <mergeCell ref="K4:L4"/>
  </mergeCells>
  <hyperlinks>
    <hyperlink ref="A1" location="Índice!A1" display="ÍNDICE" xr:uid="{00000000-0004-0000-1900-000000000000}"/>
  </hyperlinks>
  <printOptions horizontalCentered="1" verticalCentered="1"/>
  <pageMargins left="0.27559055118110237" right="0.27559055118110237" top="0.39370078740157483" bottom="0.39370078740157483" header="0" footer="0"/>
  <pageSetup scale="65" orientation="portrait" horizontalDpi="1200" verticalDpi="12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3B8C9-BB5F-4E01-B185-776F33D35CE8}">
  <sheetPr>
    <tabColor rgb="FFAD25A8"/>
  </sheetPr>
  <dimension ref="A1:AF104"/>
  <sheetViews>
    <sheetView showGridLines="0" zoomScaleNormal="100" workbookViewId="0">
      <selection activeCell="G7" sqref="G7"/>
    </sheetView>
  </sheetViews>
  <sheetFormatPr baseColWidth="10" defaultRowHeight="14.4"/>
  <cols>
    <col min="1" max="1" width="13.44140625" style="1483" customWidth="1"/>
    <col min="2" max="2" width="8.5546875" style="1483" bestFit="1" customWidth="1"/>
    <col min="3" max="3" width="7.21875" style="1483" bestFit="1" customWidth="1"/>
    <col min="4" max="4" width="9" style="1483" bestFit="1" customWidth="1"/>
    <col min="5" max="6" width="3" style="1483" bestFit="1" customWidth="1"/>
    <col min="7" max="7" width="9.5546875" style="1483" customWidth="1"/>
    <col min="8" max="8" width="5" style="1483" customWidth="1"/>
    <col min="9" max="9" width="4.5546875" style="1483" customWidth="1"/>
    <col min="10" max="10" width="5.44140625" style="1483" bestFit="1" customWidth="1"/>
    <col min="11" max="11" width="8.33203125" style="1483" customWidth="1"/>
    <col min="12" max="12" width="4.21875" style="1483" customWidth="1"/>
    <col min="13" max="13" width="4.88671875" style="1483" customWidth="1"/>
    <col min="14" max="14" width="9" style="1483" bestFit="1" customWidth="1"/>
    <col min="15" max="15" width="3" style="1483" bestFit="1" customWidth="1"/>
    <col min="16" max="16" width="2.88671875" style="1483" bestFit="1" customWidth="1"/>
    <col min="17" max="17" width="6.5546875" style="1483" customWidth="1"/>
    <col min="18" max="18" width="5.5546875" style="1483" bestFit="1" customWidth="1"/>
    <col min="19" max="19" width="7.109375" style="1483" customWidth="1"/>
    <col min="20" max="20" width="11.5546875" style="1483"/>
    <col min="21" max="21" width="13.44140625" style="1483" customWidth="1"/>
    <col min="22" max="22" width="6.109375" style="1483" customWidth="1"/>
    <col min="23" max="23" width="7.21875" style="1483" customWidth="1"/>
    <col min="24" max="24" width="5.5546875" style="1483" customWidth="1"/>
    <col min="25" max="25" width="6" style="1483" customWidth="1"/>
    <col min="26" max="26" width="5.77734375" style="1483" customWidth="1"/>
    <col min="27" max="27" width="6.21875" style="1483" customWidth="1"/>
    <col min="28" max="28" width="5.6640625" style="1483" customWidth="1"/>
    <col min="29" max="29" width="4.5546875" style="1483" customWidth="1"/>
    <col min="30" max="30" width="5.6640625" style="1483" customWidth="1"/>
    <col min="31" max="31" width="5.5546875" style="1483" customWidth="1"/>
    <col min="32" max="32" width="7.33203125" style="1483" customWidth="1"/>
    <col min="33" max="16384" width="11.5546875" style="1483"/>
  </cols>
  <sheetData>
    <row r="1" spans="1:32">
      <c r="A1" s="209" t="s">
        <v>1189</v>
      </c>
    </row>
    <row r="2" spans="1:32" s="1508" customFormat="1" ht="18">
      <c r="A2" s="395" t="s">
        <v>5440</v>
      </c>
    </row>
    <row r="3" spans="1:32" s="1508" customFormat="1">
      <c r="A3" s="1519" t="s">
        <v>2456</v>
      </c>
    </row>
    <row r="4" spans="1:32" s="1508" customFormat="1">
      <c r="A4" s="1520" t="s">
        <v>2457</v>
      </c>
    </row>
    <row r="5" spans="1:32" s="1508" customFormat="1">
      <c r="D5" s="2286" t="s">
        <v>39</v>
      </c>
      <c r="E5" s="2286"/>
      <c r="F5" s="2286"/>
      <c r="G5" s="2286"/>
      <c r="H5" s="2286"/>
      <c r="I5" s="2286"/>
      <c r="J5" s="2286"/>
      <c r="K5" s="2286" t="s">
        <v>2431</v>
      </c>
      <c r="L5" s="2286"/>
      <c r="M5" s="2286"/>
      <c r="N5" s="2286"/>
      <c r="O5" s="2286"/>
      <c r="P5" s="2286"/>
      <c r="Q5" s="2286"/>
    </row>
    <row r="6" spans="1:32" s="1508" customFormat="1">
      <c r="A6" s="1509"/>
      <c r="B6" s="1509"/>
      <c r="C6" s="1509"/>
      <c r="D6" s="2286" t="s">
        <v>2432</v>
      </c>
      <c r="E6" s="2286"/>
      <c r="F6" s="2286"/>
      <c r="G6" s="2286"/>
      <c r="H6" s="2286"/>
      <c r="I6" s="2286"/>
      <c r="J6" s="2286"/>
      <c r="K6" s="2286" t="s">
        <v>2433</v>
      </c>
      <c r="L6" s="2286"/>
      <c r="M6" s="2286"/>
      <c r="N6" s="2286"/>
      <c r="O6" s="2286"/>
      <c r="P6" s="2286"/>
      <c r="Q6" s="2286"/>
      <c r="R6" s="1484"/>
      <c r="S6" s="1509"/>
    </row>
    <row r="7" spans="1:32" s="1508" customFormat="1">
      <c r="A7" s="1485" t="s">
        <v>2434</v>
      </c>
      <c r="B7" s="1485" t="s">
        <v>270</v>
      </c>
      <c r="C7" s="1485" t="s">
        <v>36</v>
      </c>
      <c r="D7" s="1485" t="s">
        <v>1906</v>
      </c>
      <c r="E7" s="1485" t="s">
        <v>1198</v>
      </c>
      <c r="F7" s="1485" t="s">
        <v>280</v>
      </c>
      <c r="G7" s="1485" t="s">
        <v>1907</v>
      </c>
      <c r="H7" s="1485" t="s">
        <v>1198</v>
      </c>
      <c r="I7" s="1485" t="s">
        <v>280</v>
      </c>
      <c r="J7" s="1485" t="s">
        <v>8</v>
      </c>
      <c r="K7" s="1485" t="s">
        <v>2435</v>
      </c>
      <c r="L7" s="1485" t="s">
        <v>1198</v>
      </c>
      <c r="M7" s="1485" t="s">
        <v>280</v>
      </c>
      <c r="N7" s="1485" t="s">
        <v>2436</v>
      </c>
      <c r="O7" s="1485" t="s">
        <v>1198</v>
      </c>
      <c r="P7" s="1485" t="s">
        <v>280</v>
      </c>
      <c r="Q7" s="1485" t="s">
        <v>8</v>
      </c>
      <c r="R7" s="1485" t="s">
        <v>1936</v>
      </c>
      <c r="S7" s="1486" t="s">
        <v>1908</v>
      </c>
    </row>
    <row r="8" spans="1:32" s="1508" customFormat="1">
      <c r="A8" s="2287" t="s">
        <v>1909</v>
      </c>
      <c r="B8" s="1510" t="s">
        <v>1</v>
      </c>
      <c r="C8" s="1487" t="s">
        <v>697</v>
      </c>
      <c r="D8" s="1511">
        <v>3</v>
      </c>
      <c r="E8" s="1511">
        <v>1</v>
      </c>
      <c r="F8" s="1511">
        <v>2</v>
      </c>
      <c r="G8" s="1511">
        <v>5</v>
      </c>
      <c r="H8" s="1511">
        <v>2</v>
      </c>
      <c r="I8" s="1511">
        <v>3</v>
      </c>
      <c r="J8" s="1485">
        <f>D8+G8</f>
        <v>8</v>
      </c>
      <c r="K8" s="1511">
        <v>26</v>
      </c>
      <c r="L8" s="1511">
        <v>17</v>
      </c>
      <c r="M8" s="1511">
        <v>9</v>
      </c>
      <c r="N8" s="1511">
        <v>0</v>
      </c>
      <c r="O8" s="1511">
        <v>0</v>
      </c>
      <c r="P8" s="1511">
        <v>0</v>
      </c>
      <c r="Q8" s="1485">
        <f>K8+N8</f>
        <v>26</v>
      </c>
      <c r="R8" s="1511">
        <v>12</v>
      </c>
      <c r="S8" s="1488">
        <f>(D8+G8)/(K8+N8)</f>
        <v>0.30769230769230771</v>
      </c>
    </row>
    <row r="9" spans="1:32" s="1508" customFormat="1">
      <c r="A9" s="2287"/>
      <c r="B9" s="1510" t="s">
        <v>2</v>
      </c>
      <c r="C9" s="1487" t="s">
        <v>227</v>
      </c>
      <c r="D9" s="1511">
        <v>9</v>
      </c>
      <c r="E9" s="1511">
        <v>4</v>
      </c>
      <c r="F9" s="1511">
        <v>5</v>
      </c>
      <c r="G9" s="1511">
        <v>1</v>
      </c>
      <c r="H9" s="1511">
        <v>1</v>
      </c>
      <c r="I9" s="1511">
        <v>0</v>
      </c>
      <c r="J9" s="1485">
        <f t="shared" ref="J9:J10" si="0">D9+G9</f>
        <v>10</v>
      </c>
      <c r="K9" s="1511">
        <v>28</v>
      </c>
      <c r="L9" s="1511">
        <v>13</v>
      </c>
      <c r="M9" s="1511">
        <v>15</v>
      </c>
      <c r="N9" s="1511">
        <v>1</v>
      </c>
      <c r="O9" s="1511">
        <v>0</v>
      </c>
      <c r="P9" s="1511">
        <v>1</v>
      </c>
      <c r="Q9" s="1485">
        <f t="shared" ref="Q9:Q10" si="1">K9+N9</f>
        <v>29</v>
      </c>
      <c r="R9" s="1511">
        <v>12</v>
      </c>
      <c r="S9" s="1489">
        <f t="shared" ref="S9:S31" si="2">(D9+G9)/(K9+N9)</f>
        <v>0.34482758620689657</v>
      </c>
    </row>
    <row r="10" spans="1:32" s="1508" customFormat="1">
      <c r="A10" s="2287"/>
      <c r="B10" s="1510" t="s">
        <v>3</v>
      </c>
      <c r="C10" s="1487" t="s">
        <v>699</v>
      </c>
      <c r="D10" s="1511">
        <v>7</v>
      </c>
      <c r="E10" s="1511">
        <v>1</v>
      </c>
      <c r="F10" s="1511">
        <v>6</v>
      </c>
      <c r="G10" s="1511">
        <v>2</v>
      </c>
      <c r="H10" s="1511">
        <v>0</v>
      </c>
      <c r="I10" s="1511">
        <v>2</v>
      </c>
      <c r="J10" s="1485">
        <f t="shared" si="0"/>
        <v>9</v>
      </c>
      <c r="K10" s="1511">
        <v>29</v>
      </c>
      <c r="L10" s="1511">
        <v>10</v>
      </c>
      <c r="M10" s="1511">
        <v>19</v>
      </c>
      <c r="N10" s="1511">
        <v>1</v>
      </c>
      <c r="O10" s="1511">
        <v>0</v>
      </c>
      <c r="P10" s="1511">
        <v>1</v>
      </c>
      <c r="Q10" s="1485">
        <f t="shared" si="1"/>
        <v>30</v>
      </c>
      <c r="R10" s="1511">
        <v>12</v>
      </c>
      <c r="S10" s="1490">
        <f t="shared" si="2"/>
        <v>0.3</v>
      </c>
    </row>
    <row r="11" spans="1:32" s="1508" customFormat="1">
      <c r="A11" s="2285" t="s">
        <v>366</v>
      </c>
      <c r="B11" s="2285"/>
      <c r="C11" s="2285"/>
      <c r="D11" s="1512">
        <f>SUM(D8:D10)</f>
        <v>19</v>
      </c>
      <c r="E11" s="1512">
        <f t="shared" ref="E11:J11" si="3">SUM(E8:E10)</f>
        <v>6</v>
      </c>
      <c r="F11" s="1512">
        <f t="shared" si="3"/>
        <v>13</v>
      </c>
      <c r="G11" s="1512">
        <f t="shared" si="3"/>
        <v>8</v>
      </c>
      <c r="H11" s="1512">
        <f t="shared" si="3"/>
        <v>3</v>
      </c>
      <c r="I11" s="1512">
        <f t="shared" si="3"/>
        <v>5</v>
      </c>
      <c r="J11" s="1491">
        <f t="shared" si="3"/>
        <v>27</v>
      </c>
      <c r="K11" s="1512">
        <f>SUM(K8:K10)</f>
        <v>83</v>
      </c>
      <c r="L11" s="1512">
        <f t="shared" ref="L11:Q11" si="4">SUM(L8:L10)</f>
        <v>40</v>
      </c>
      <c r="M11" s="1512">
        <f t="shared" si="4"/>
        <v>43</v>
      </c>
      <c r="N11" s="1512">
        <f t="shared" si="4"/>
        <v>2</v>
      </c>
      <c r="O11" s="1512">
        <f t="shared" si="4"/>
        <v>0</v>
      </c>
      <c r="P11" s="1512">
        <f t="shared" si="4"/>
        <v>2</v>
      </c>
      <c r="Q11" s="1491">
        <f t="shared" si="4"/>
        <v>85</v>
      </c>
      <c r="R11" s="1512">
        <v>12</v>
      </c>
      <c r="S11" s="1492">
        <f>J11/Q11</f>
        <v>0.31764705882352939</v>
      </c>
    </row>
    <row r="12" spans="1:32" s="1508" customFormat="1">
      <c r="A12" s="1485" t="s">
        <v>2434</v>
      </c>
      <c r="B12" s="1485" t="s">
        <v>270</v>
      </c>
      <c r="C12" s="1485" t="s">
        <v>36</v>
      </c>
      <c r="D12" s="2286" t="s">
        <v>2437</v>
      </c>
      <c r="E12" s="2286"/>
      <c r="F12" s="2286"/>
      <c r="G12" s="2286"/>
      <c r="H12" s="2286"/>
      <c r="I12" s="2286"/>
      <c r="J12" s="2286"/>
      <c r="K12" s="2286" t="s">
        <v>2438</v>
      </c>
      <c r="L12" s="2286"/>
      <c r="M12" s="2286"/>
      <c r="N12" s="2286"/>
      <c r="O12" s="2286"/>
      <c r="P12" s="2286"/>
      <c r="Q12" s="2286"/>
      <c r="R12" s="2286" t="s">
        <v>1908</v>
      </c>
      <c r="S12" s="2286"/>
    </row>
    <row r="13" spans="1:32" s="1508" customFormat="1">
      <c r="A13" s="2287" t="s">
        <v>1910</v>
      </c>
      <c r="B13" s="1510" t="s">
        <v>1</v>
      </c>
      <c r="C13" s="1487" t="s">
        <v>697</v>
      </c>
      <c r="D13" s="1511">
        <v>6</v>
      </c>
      <c r="E13" s="1511">
        <v>4</v>
      </c>
      <c r="F13" s="1511">
        <v>2</v>
      </c>
      <c r="G13" s="1511">
        <v>2</v>
      </c>
      <c r="H13" s="1511">
        <v>0</v>
      </c>
      <c r="I13" s="1511">
        <v>2</v>
      </c>
      <c r="J13" s="1485">
        <f>D13+G13</f>
        <v>8</v>
      </c>
      <c r="K13" s="1511">
        <v>32</v>
      </c>
      <c r="L13" s="1511">
        <v>21</v>
      </c>
      <c r="M13" s="1511">
        <v>11</v>
      </c>
      <c r="N13" s="1511">
        <v>1</v>
      </c>
      <c r="O13" s="1511">
        <v>1</v>
      </c>
      <c r="P13" s="1511">
        <v>0</v>
      </c>
      <c r="Q13" s="1485">
        <f>K13+N13</f>
        <v>33</v>
      </c>
      <c r="R13" s="1511">
        <v>12</v>
      </c>
      <c r="S13" s="1490">
        <f>(D13+G13)/(K13+N13)</f>
        <v>0.24242424242424243</v>
      </c>
      <c r="T13" s="1509"/>
    </row>
    <row r="14" spans="1:32" s="1508" customFormat="1">
      <c r="A14" s="2287"/>
      <c r="B14" s="1510" t="s">
        <v>2</v>
      </c>
      <c r="C14" s="1487" t="s">
        <v>227</v>
      </c>
      <c r="D14" s="1511">
        <v>8</v>
      </c>
      <c r="E14" s="1511">
        <v>1</v>
      </c>
      <c r="F14" s="1511">
        <v>7</v>
      </c>
      <c r="G14" s="1511">
        <v>6</v>
      </c>
      <c r="H14" s="1511">
        <v>1</v>
      </c>
      <c r="I14" s="1511">
        <v>5</v>
      </c>
      <c r="J14" s="1485">
        <f t="shared" ref="J14:J15" si="5">D14+G14</f>
        <v>14</v>
      </c>
      <c r="K14" s="1511">
        <v>29</v>
      </c>
      <c r="L14" s="1511">
        <v>10</v>
      </c>
      <c r="M14" s="1511">
        <v>19</v>
      </c>
      <c r="N14" s="1511">
        <v>0</v>
      </c>
      <c r="O14" s="1511">
        <v>0</v>
      </c>
      <c r="P14" s="1511">
        <v>0</v>
      </c>
      <c r="Q14" s="1485">
        <f t="shared" ref="Q14:Q15" si="6">K14+N14</f>
        <v>29</v>
      </c>
      <c r="R14" s="1511">
        <v>12</v>
      </c>
      <c r="S14" s="1489">
        <f>(D14+G14)/(K14+N14)</f>
        <v>0.48275862068965519</v>
      </c>
      <c r="V14" s="1511" t="s">
        <v>1930</v>
      </c>
      <c r="W14" s="1511" t="s">
        <v>1931</v>
      </c>
      <c r="X14" s="1511" t="s">
        <v>1932</v>
      </c>
      <c r="Y14" s="1511" t="s">
        <v>1933</v>
      </c>
      <c r="Z14" s="1511" t="s">
        <v>1934</v>
      </c>
      <c r="AA14" s="1511" t="s">
        <v>2458</v>
      </c>
      <c r="AB14" s="1511" t="s">
        <v>2459</v>
      </c>
      <c r="AC14" s="1511" t="s">
        <v>2925</v>
      </c>
      <c r="AD14" s="1511" t="s">
        <v>2926</v>
      </c>
      <c r="AE14" s="1510" t="s">
        <v>5431</v>
      </c>
      <c r="AF14" s="1510" t="s">
        <v>5432</v>
      </c>
    </row>
    <row r="15" spans="1:32" s="1508" customFormat="1">
      <c r="A15" s="2287"/>
      <c r="B15" s="1510" t="s">
        <v>3</v>
      </c>
      <c r="C15" s="1487" t="s">
        <v>699</v>
      </c>
      <c r="D15" s="1511">
        <v>8</v>
      </c>
      <c r="E15" s="1511">
        <v>0</v>
      </c>
      <c r="F15" s="1511">
        <v>8</v>
      </c>
      <c r="G15" s="1511">
        <v>3</v>
      </c>
      <c r="H15" s="1511">
        <v>0</v>
      </c>
      <c r="I15" s="1511">
        <v>3</v>
      </c>
      <c r="J15" s="1485">
        <f t="shared" si="5"/>
        <v>11</v>
      </c>
      <c r="K15" s="1511">
        <v>26</v>
      </c>
      <c r="L15" s="1511">
        <v>7</v>
      </c>
      <c r="M15" s="1511">
        <v>19</v>
      </c>
      <c r="N15" s="1511">
        <v>0</v>
      </c>
      <c r="O15" s="1511">
        <v>0</v>
      </c>
      <c r="P15" s="1511">
        <v>0</v>
      </c>
      <c r="Q15" s="1485">
        <f t="shared" si="6"/>
        <v>26</v>
      </c>
      <c r="R15" s="1511">
        <v>12</v>
      </c>
      <c r="S15" s="1488">
        <f>(D15+G15)/(K15+N15)</f>
        <v>0.42307692307692307</v>
      </c>
      <c r="U15" s="1487" t="s">
        <v>697</v>
      </c>
      <c r="V15" s="1513">
        <v>0.30769230769230771</v>
      </c>
      <c r="W15" s="1513">
        <v>0.24242424242424243</v>
      </c>
      <c r="X15" s="1513">
        <v>0.13333333333333333</v>
      </c>
      <c r="Y15" s="1513">
        <v>3.8461538461538464E-2</v>
      </c>
      <c r="Z15" s="1513">
        <v>0.11538461538461539</v>
      </c>
      <c r="AA15" s="1514">
        <v>0</v>
      </c>
      <c r="AB15" s="1514">
        <v>0</v>
      </c>
      <c r="AC15" s="1514">
        <v>0.05</v>
      </c>
      <c r="AD15" s="1514">
        <v>0</v>
      </c>
      <c r="AE15" s="1515">
        <v>0</v>
      </c>
      <c r="AF15" s="1515">
        <v>0.09</v>
      </c>
    </row>
    <row r="16" spans="1:32" s="1508" customFormat="1">
      <c r="A16" s="2285" t="s">
        <v>366</v>
      </c>
      <c r="B16" s="2285"/>
      <c r="C16" s="2285"/>
      <c r="D16" s="1512">
        <f>SUM(D13:D15)</f>
        <v>22</v>
      </c>
      <c r="E16" s="1512">
        <f t="shared" ref="E16:J16" si="7">SUM(E13:E15)</f>
        <v>5</v>
      </c>
      <c r="F16" s="1512">
        <f t="shared" si="7"/>
        <v>17</v>
      </c>
      <c r="G16" s="1512">
        <f t="shared" si="7"/>
        <v>11</v>
      </c>
      <c r="H16" s="1512">
        <f t="shared" si="7"/>
        <v>1</v>
      </c>
      <c r="I16" s="1512">
        <f t="shared" si="7"/>
        <v>10</v>
      </c>
      <c r="J16" s="1491">
        <f t="shared" si="7"/>
        <v>33</v>
      </c>
      <c r="K16" s="1512">
        <f>SUM(K13:K15)</f>
        <v>87</v>
      </c>
      <c r="L16" s="1512">
        <f t="shared" ref="L16:Q16" si="8">SUM(L13:L15)</f>
        <v>38</v>
      </c>
      <c r="M16" s="1512">
        <f t="shared" si="8"/>
        <v>49</v>
      </c>
      <c r="N16" s="1512">
        <f t="shared" si="8"/>
        <v>1</v>
      </c>
      <c r="O16" s="1512">
        <f t="shared" si="8"/>
        <v>1</v>
      </c>
      <c r="P16" s="1512">
        <f t="shared" si="8"/>
        <v>0</v>
      </c>
      <c r="Q16" s="1491">
        <f t="shared" si="8"/>
        <v>88</v>
      </c>
      <c r="R16" s="1512">
        <v>12</v>
      </c>
      <c r="S16" s="1492">
        <f>J16/Q16</f>
        <v>0.375</v>
      </c>
      <c r="U16" s="1487" t="s">
        <v>227</v>
      </c>
      <c r="V16" s="1513">
        <v>0.34482758620689657</v>
      </c>
      <c r="W16" s="1513">
        <v>0.48275862068965519</v>
      </c>
      <c r="X16" s="1513">
        <v>0.24242424242424243</v>
      </c>
      <c r="Y16" s="1513">
        <v>0.13636363636363635</v>
      </c>
      <c r="Z16" s="1513">
        <v>0.41379310344827586</v>
      </c>
      <c r="AA16" s="1510"/>
      <c r="AB16" s="1513">
        <v>0.27</v>
      </c>
      <c r="AC16" s="1510"/>
      <c r="AD16" s="1513">
        <v>0.05</v>
      </c>
      <c r="AE16" s="1515">
        <v>0.1</v>
      </c>
      <c r="AF16" s="1515">
        <v>0.22</v>
      </c>
    </row>
    <row r="17" spans="1:32" s="1508" customFormat="1">
      <c r="A17" s="1485" t="s">
        <v>2434</v>
      </c>
      <c r="B17" s="1485" t="s">
        <v>270</v>
      </c>
      <c r="C17" s="1485" t="s">
        <v>36</v>
      </c>
      <c r="D17" s="2286" t="s">
        <v>2439</v>
      </c>
      <c r="E17" s="2286"/>
      <c r="F17" s="2286"/>
      <c r="G17" s="2286"/>
      <c r="H17" s="2286"/>
      <c r="I17" s="2286"/>
      <c r="J17" s="2286"/>
      <c r="K17" s="2286" t="s">
        <v>2440</v>
      </c>
      <c r="L17" s="2286"/>
      <c r="M17" s="2286"/>
      <c r="N17" s="2286"/>
      <c r="O17" s="2286"/>
      <c r="P17" s="2286"/>
      <c r="Q17" s="2286"/>
      <c r="R17" s="2286" t="s">
        <v>1908</v>
      </c>
      <c r="S17" s="2286"/>
      <c r="U17" s="1487" t="s">
        <v>699</v>
      </c>
      <c r="V17" s="1513">
        <v>0.3</v>
      </c>
      <c r="W17" s="1513">
        <v>0.42307692307692307</v>
      </c>
      <c r="X17" s="1513">
        <v>0.23076923076923078</v>
      </c>
      <c r="Y17" s="1513">
        <v>0.21052631578947367</v>
      </c>
      <c r="Z17" s="1513">
        <v>0.30555555555555558</v>
      </c>
      <c r="AA17" s="1514">
        <v>0.1</v>
      </c>
      <c r="AB17" s="1514">
        <v>0.06</v>
      </c>
      <c r="AC17" s="1514">
        <v>0</v>
      </c>
      <c r="AD17" s="1514">
        <v>0.02</v>
      </c>
      <c r="AE17" s="1515">
        <v>0.06</v>
      </c>
      <c r="AF17" s="1515">
        <v>0</v>
      </c>
    </row>
    <row r="18" spans="1:32" s="1508" customFormat="1">
      <c r="A18" s="2287" t="s">
        <v>1911</v>
      </c>
      <c r="B18" s="1510" t="s">
        <v>1</v>
      </c>
      <c r="C18" s="1487" t="s">
        <v>697</v>
      </c>
      <c r="D18" s="1511">
        <v>3</v>
      </c>
      <c r="E18" s="1511">
        <v>2</v>
      </c>
      <c r="F18" s="1511">
        <v>1</v>
      </c>
      <c r="G18" s="1511">
        <v>1</v>
      </c>
      <c r="H18" s="1511">
        <v>1</v>
      </c>
      <c r="I18" s="1511">
        <v>0</v>
      </c>
      <c r="J18" s="1485">
        <f>D18+G18</f>
        <v>4</v>
      </c>
      <c r="K18" s="1511">
        <v>30</v>
      </c>
      <c r="L18" s="1511">
        <v>15</v>
      </c>
      <c r="M18" s="1511">
        <v>15</v>
      </c>
      <c r="N18" s="1511">
        <v>0</v>
      </c>
      <c r="O18" s="1511">
        <v>0</v>
      </c>
      <c r="P18" s="1511">
        <v>0</v>
      </c>
      <c r="Q18" s="1485">
        <f>K18+N18</f>
        <v>30</v>
      </c>
      <c r="R18" s="1511">
        <v>12</v>
      </c>
      <c r="S18" s="1490">
        <f t="shared" si="2"/>
        <v>0.13333333333333333</v>
      </c>
      <c r="T18" s="1509"/>
      <c r="U18" s="1487" t="s">
        <v>698</v>
      </c>
      <c r="V18" s="1510"/>
      <c r="W18" s="1510"/>
      <c r="X18" s="1510"/>
      <c r="Y18" s="1510"/>
      <c r="Z18" s="1515"/>
      <c r="AA18" s="1515">
        <v>0</v>
      </c>
      <c r="AB18" s="1514">
        <v>0.11</v>
      </c>
      <c r="AC18" s="1515">
        <v>0</v>
      </c>
      <c r="AD18" s="1514">
        <v>0.39</v>
      </c>
      <c r="AE18" s="1515">
        <v>0</v>
      </c>
      <c r="AF18" s="1515">
        <v>0.44</v>
      </c>
    </row>
    <row r="19" spans="1:32" s="1508" customFormat="1">
      <c r="A19" s="2287"/>
      <c r="B19" s="1510" t="s">
        <v>2</v>
      </c>
      <c r="C19" s="1487" t="s">
        <v>227</v>
      </c>
      <c r="D19" s="1511">
        <v>3</v>
      </c>
      <c r="E19" s="1511">
        <v>0</v>
      </c>
      <c r="F19" s="1511">
        <v>3</v>
      </c>
      <c r="G19" s="1511">
        <v>5</v>
      </c>
      <c r="H19" s="1511">
        <v>1</v>
      </c>
      <c r="I19" s="1511">
        <v>4</v>
      </c>
      <c r="J19" s="1485">
        <f t="shared" ref="J19:J20" si="9">D19+G19</f>
        <v>8</v>
      </c>
      <c r="K19" s="1511">
        <v>33</v>
      </c>
      <c r="L19" s="1511">
        <v>18</v>
      </c>
      <c r="M19" s="1511">
        <v>15</v>
      </c>
      <c r="N19" s="1511">
        <v>0</v>
      </c>
      <c r="O19" s="1511">
        <v>0</v>
      </c>
      <c r="P19" s="1511">
        <v>0</v>
      </c>
      <c r="Q19" s="1485">
        <f t="shared" ref="Q19:Q20" si="10">K19+N19</f>
        <v>33</v>
      </c>
      <c r="R19" s="1511">
        <v>12</v>
      </c>
      <c r="S19" s="1489">
        <f t="shared" si="2"/>
        <v>0.24242424242424243</v>
      </c>
    </row>
    <row r="20" spans="1:32" s="1508" customFormat="1">
      <c r="A20" s="2287"/>
      <c r="B20" s="1510" t="s">
        <v>3</v>
      </c>
      <c r="C20" s="1487" t="s">
        <v>699</v>
      </c>
      <c r="D20" s="1511">
        <v>5</v>
      </c>
      <c r="E20" s="1511">
        <v>2</v>
      </c>
      <c r="F20" s="1511">
        <v>3</v>
      </c>
      <c r="G20" s="1511">
        <v>1</v>
      </c>
      <c r="H20" s="1511">
        <v>1</v>
      </c>
      <c r="I20" s="1511">
        <v>0</v>
      </c>
      <c r="J20" s="1485">
        <f t="shared" si="9"/>
        <v>6</v>
      </c>
      <c r="K20" s="1511">
        <v>26</v>
      </c>
      <c r="L20" s="1511">
        <v>11</v>
      </c>
      <c r="M20" s="1511">
        <v>15</v>
      </c>
      <c r="N20" s="1511">
        <v>0</v>
      </c>
      <c r="O20" s="1511">
        <v>0</v>
      </c>
      <c r="P20" s="1511">
        <v>0</v>
      </c>
      <c r="Q20" s="1485">
        <f t="shared" si="10"/>
        <v>26</v>
      </c>
      <c r="R20" s="1511">
        <v>12</v>
      </c>
      <c r="S20" s="1488">
        <f t="shared" si="2"/>
        <v>0.23076923076923078</v>
      </c>
    </row>
    <row r="21" spans="1:32" s="1508" customFormat="1">
      <c r="A21" s="2285" t="s">
        <v>366</v>
      </c>
      <c r="B21" s="2285"/>
      <c r="C21" s="2285"/>
      <c r="D21" s="1512">
        <f>SUM(D18:D20)</f>
        <v>11</v>
      </c>
      <c r="E21" s="1512">
        <f t="shared" ref="E21:J21" si="11">SUM(E18:E20)</f>
        <v>4</v>
      </c>
      <c r="F21" s="1512">
        <f t="shared" si="11"/>
        <v>7</v>
      </c>
      <c r="G21" s="1512">
        <f t="shared" si="11"/>
        <v>7</v>
      </c>
      <c r="H21" s="1512">
        <f t="shared" si="11"/>
        <v>3</v>
      </c>
      <c r="I21" s="1512">
        <f t="shared" si="11"/>
        <v>4</v>
      </c>
      <c r="J21" s="1491">
        <f t="shared" si="11"/>
        <v>18</v>
      </c>
      <c r="K21" s="1512">
        <f>SUM(K18:K20)</f>
        <v>89</v>
      </c>
      <c r="L21" s="1512">
        <f t="shared" ref="L21:Q21" si="12">SUM(L18:L20)</f>
        <v>44</v>
      </c>
      <c r="M21" s="1512">
        <f t="shared" si="12"/>
        <v>45</v>
      </c>
      <c r="N21" s="1512">
        <f t="shared" si="12"/>
        <v>0</v>
      </c>
      <c r="O21" s="1512">
        <f t="shared" si="12"/>
        <v>0</v>
      </c>
      <c r="P21" s="1512">
        <f t="shared" si="12"/>
        <v>0</v>
      </c>
      <c r="Q21" s="1491">
        <f t="shared" si="12"/>
        <v>89</v>
      </c>
      <c r="R21" s="1512">
        <v>12</v>
      </c>
      <c r="S21" s="1492">
        <f>J21/Q21</f>
        <v>0.20224719101123595</v>
      </c>
    </row>
    <row r="22" spans="1:32" s="1508" customFormat="1">
      <c r="A22" s="1485" t="s">
        <v>2434</v>
      </c>
      <c r="B22" s="1485" t="s">
        <v>270</v>
      </c>
      <c r="C22" s="1485" t="s">
        <v>36</v>
      </c>
      <c r="D22" s="2286" t="s">
        <v>2441</v>
      </c>
      <c r="E22" s="2286"/>
      <c r="F22" s="2286"/>
      <c r="G22" s="2286"/>
      <c r="H22" s="2286"/>
      <c r="I22" s="2286"/>
      <c r="J22" s="2286"/>
      <c r="K22" s="2286" t="s">
        <v>2442</v>
      </c>
      <c r="L22" s="2286"/>
      <c r="M22" s="2286"/>
      <c r="N22" s="2286"/>
      <c r="O22" s="2286"/>
      <c r="P22" s="2286"/>
      <c r="Q22" s="2286"/>
      <c r="R22" s="2286" t="s">
        <v>1908</v>
      </c>
      <c r="S22" s="2286"/>
    </row>
    <row r="23" spans="1:32" s="1508" customFormat="1">
      <c r="A23" s="2287" t="s">
        <v>1912</v>
      </c>
      <c r="B23" s="1510" t="s">
        <v>1</v>
      </c>
      <c r="C23" s="1487" t="s">
        <v>697</v>
      </c>
      <c r="D23" s="1511">
        <v>0</v>
      </c>
      <c r="E23" s="1511">
        <v>0</v>
      </c>
      <c r="F23" s="1511">
        <v>0</v>
      </c>
      <c r="G23" s="1511">
        <v>1</v>
      </c>
      <c r="H23" s="1511">
        <v>1</v>
      </c>
      <c r="I23" s="1511">
        <v>0</v>
      </c>
      <c r="J23" s="1485">
        <f>D23+G23</f>
        <v>1</v>
      </c>
      <c r="K23" s="1511">
        <v>26</v>
      </c>
      <c r="L23" s="1511">
        <v>16</v>
      </c>
      <c r="M23" s="1511">
        <v>10</v>
      </c>
      <c r="N23" s="1511">
        <v>0</v>
      </c>
      <c r="O23" s="1511">
        <v>0</v>
      </c>
      <c r="P23" s="1511">
        <v>0</v>
      </c>
      <c r="Q23" s="1485">
        <f>K23+N23</f>
        <v>26</v>
      </c>
      <c r="R23" s="1511">
        <v>12</v>
      </c>
      <c r="S23" s="1490">
        <f t="shared" si="2"/>
        <v>3.8461538461538464E-2</v>
      </c>
    </row>
    <row r="24" spans="1:32" s="1508" customFormat="1">
      <c r="A24" s="2287"/>
      <c r="B24" s="1510" t="s">
        <v>2</v>
      </c>
      <c r="C24" s="1487" t="s">
        <v>227</v>
      </c>
      <c r="D24" s="1511">
        <v>0</v>
      </c>
      <c r="E24" s="1511">
        <v>0</v>
      </c>
      <c r="F24" s="1511">
        <v>0</v>
      </c>
      <c r="G24" s="1511">
        <v>3</v>
      </c>
      <c r="H24" s="1511">
        <v>0</v>
      </c>
      <c r="I24" s="1511">
        <v>3</v>
      </c>
      <c r="J24" s="1485">
        <f t="shared" ref="J24:J25" si="13">D24+G24</f>
        <v>3</v>
      </c>
      <c r="K24" s="1511">
        <v>22</v>
      </c>
      <c r="L24" s="1511">
        <v>14</v>
      </c>
      <c r="M24" s="1511">
        <v>8</v>
      </c>
      <c r="N24" s="1511">
        <v>0</v>
      </c>
      <c r="O24" s="1511">
        <v>0</v>
      </c>
      <c r="P24" s="1511">
        <v>0</v>
      </c>
      <c r="Q24" s="1485">
        <f t="shared" ref="Q24:Q25" si="14">K24+N24</f>
        <v>22</v>
      </c>
      <c r="R24" s="1511">
        <v>12</v>
      </c>
      <c r="S24" s="1488">
        <f t="shared" si="2"/>
        <v>0.13636363636363635</v>
      </c>
    </row>
    <row r="25" spans="1:32" s="1508" customFormat="1">
      <c r="A25" s="2287"/>
      <c r="B25" s="1510" t="s">
        <v>3</v>
      </c>
      <c r="C25" s="1487" t="s">
        <v>699</v>
      </c>
      <c r="D25" s="1511">
        <v>0</v>
      </c>
      <c r="E25" s="1511">
        <v>0</v>
      </c>
      <c r="F25" s="1511">
        <v>0</v>
      </c>
      <c r="G25" s="1511">
        <v>4</v>
      </c>
      <c r="H25" s="1511">
        <v>2</v>
      </c>
      <c r="I25" s="1511">
        <v>2</v>
      </c>
      <c r="J25" s="1485">
        <f t="shared" si="13"/>
        <v>4</v>
      </c>
      <c r="K25" s="1511">
        <v>17</v>
      </c>
      <c r="L25" s="1511">
        <v>5</v>
      </c>
      <c r="M25" s="1511">
        <v>12</v>
      </c>
      <c r="N25" s="1511">
        <v>2</v>
      </c>
      <c r="O25" s="1511">
        <v>0</v>
      </c>
      <c r="P25" s="1511">
        <v>2</v>
      </c>
      <c r="Q25" s="1485">
        <f t="shared" si="14"/>
        <v>19</v>
      </c>
      <c r="R25" s="1511">
        <v>12</v>
      </c>
      <c r="S25" s="1489">
        <f t="shared" si="2"/>
        <v>0.21052631578947367</v>
      </c>
    </row>
    <row r="26" spans="1:32" s="1508" customFormat="1">
      <c r="A26" s="2285" t="s">
        <v>366</v>
      </c>
      <c r="B26" s="2285"/>
      <c r="C26" s="2285"/>
      <c r="D26" s="1512">
        <f>SUM(D23:D25)</f>
        <v>0</v>
      </c>
      <c r="E26" s="1512">
        <f t="shared" ref="E26:J26" si="15">SUM(E23:E25)</f>
        <v>0</v>
      </c>
      <c r="F26" s="1512">
        <f t="shared" si="15"/>
        <v>0</v>
      </c>
      <c r="G26" s="1512">
        <f t="shared" si="15"/>
        <v>8</v>
      </c>
      <c r="H26" s="1512">
        <f t="shared" si="15"/>
        <v>3</v>
      </c>
      <c r="I26" s="1512">
        <f t="shared" si="15"/>
        <v>5</v>
      </c>
      <c r="J26" s="1491">
        <f t="shared" si="15"/>
        <v>8</v>
      </c>
      <c r="K26" s="1512">
        <f>SUM(K23:K25)</f>
        <v>65</v>
      </c>
      <c r="L26" s="1512">
        <f t="shared" ref="L26:Q26" si="16">SUM(L23:L25)</f>
        <v>35</v>
      </c>
      <c r="M26" s="1512">
        <f t="shared" si="16"/>
        <v>30</v>
      </c>
      <c r="N26" s="1512">
        <f t="shared" si="16"/>
        <v>2</v>
      </c>
      <c r="O26" s="1512">
        <f t="shared" si="16"/>
        <v>0</v>
      </c>
      <c r="P26" s="1512">
        <f t="shared" si="16"/>
        <v>2</v>
      </c>
      <c r="Q26" s="1491">
        <f t="shared" si="16"/>
        <v>67</v>
      </c>
      <c r="R26" s="1512">
        <v>12</v>
      </c>
      <c r="S26" s="1492">
        <f>J26/Q26</f>
        <v>0.11940298507462686</v>
      </c>
    </row>
    <row r="27" spans="1:32" s="1508" customFormat="1">
      <c r="A27" s="1485" t="s">
        <v>2434</v>
      </c>
      <c r="B27" s="1485" t="s">
        <v>270</v>
      </c>
      <c r="C27" s="1485" t="s">
        <v>36</v>
      </c>
      <c r="D27" s="2286" t="s">
        <v>2443</v>
      </c>
      <c r="E27" s="2286"/>
      <c r="F27" s="2286"/>
      <c r="G27" s="2286"/>
      <c r="H27" s="2286"/>
      <c r="I27" s="2286"/>
      <c r="J27" s="2286"/>
      <c r="K27" s="2286" t="s">
        <v>2444</v>
      </c>
      <c r="L27" s="2286"/>
      <c r="M27" s="2286"/>
      <c r="N27" s="2286"/>
      <c r="O27" s="2286"/>
      <c r="P27" s="2286"/>
      <c r="Q27" s="2286"/>
      <c r="R27" s="2286" t="s">
        <v>1908</v>
      </c>
      <c r="S27" s="2286"/>
    </row>
    <row r="28" spans="1:32" s="1508" customFormat="1">
      <c r="A28" s="2287" t="s">
        <v>1913</v>
      </c>
      <c r="B28" s="1510" t="s">
        <v>1</v>
      </c>
      <c r="C28" s="1487" t="s">
        <v>697</v>
      </c>
      <c r="D28" s="1511">
        <v>3</v>
      </c>
      <c r="E28" s="1511">
        <v>1</v>
      </c>
      <c r="F28" s="1511">
        <v>2</v>
      </c>
      <c r="G28" s="1511">
        <v>0</v>
      </c>
      <c r="H28" s="1511">
        <v>0</v>
      </c>
      <c r="I28" s="1511">
        <v>0</v>
      </c>
      <c r="J28" s="1485">
        <f>D28+G28</f>
        <v>3</v>
      </c>
      <c r="K28" s="1511">
        <v>25</v>
      </c>
      <c r="L28" s="1511">
        <v>15</v>
      </c>
      <c r="M28" s="1511">
        <v>10</v>
      </c>
      <c r="N28" s="1511">
        <v>1</v>
      </c>
      <c r="O28" s="1511">
        <v>0</v>
      </c>
      <c r="P28" s="1511">
        <v>1</v>
      </c>
      <c r="Q28" s="1485">
        <f>K28+N28</f>
        <v>26</v>
      </c>
      <c r="R28" s="1511">
        <v>12</v>
      </c>
      <c r="S28" s="1488">
        <f>(D28+G28)/(K28+N28)</f>
        <v>0.11538461538461539</v>
      </c>
      <c r="T28" s="1509"/>
    </row>
    <row r="29" spans="1:32" s="1508" customFormat="1">
      <c r="A29" s="2287"/>
      <c r="B29" s="1510" t="s">
        <v>2</v>
      </c>
      <c r="C29" s="1487" t="s">
        <v>227</v>
      </c>
      <c r="D29" s="1511">
        <v>3</v>
      </c>
      <c r="E29" s="1511">
        <v>1</v>
      </c>
      <c r="F29" s="1511">
        <v>2</v>
      </c>
      <c r="G29" s="1511">
        <v>9</v>
      </c>
      <c r="H29" s="1511">
        <v>2</v>
      </c>
      <c r="I29" s="1511">
        <v>7</v>
      </c>
      <c r="J29" s="1485">
        <f t="shared" ref="J29:J31" si="17">D29+G29</f>
        <v>12</v>
      </c>
      <c r="K29" s="1511">
        <v>28</v>
      </c>
      <c r="L29" s="1511">
        <v>10</v>
      </c>
      <c r="M29" s="1511">
        <v>18</v>
      </c>
      <c r="N29" s="1511">
        <v>1</v>
      </c>
      <c r="O29" s="1511">
        <v>0</v>
      </c>
      <c r="P29" s="1511">
        <v>1</v>
      </c>
      <c r="Q29" s="1485">
        <f t="shared" ref="Q29:Q31" si="18">K29+N29</f>
        <v>29</v>
      </c>
      <c r="R29" s="1511">
        <v>12</v>
      </c>
      <c r="S29" s="1489">
        <f t="shared" si="2"/>
        <v>0.41379310344827586</v>
      </c>
    </row>
    <row r="30" spans="1:32" s="1508" customFormat="1">
      <c r="A30" s="2287"/>
      <c r="B30" s="1510" t="s">
        <v>3</v>
      </c>
      <c r="C30" s="1487" t="s">
        <v>699</v>
      </c>
      <c r="D30" s="1511">
        <v>1</v>
      </c>
      <c r="E30" s="1511">
        <v>0</v>
      </c>
      <c r="F30" s="1511">
        <v>1</v>
      </c>
      <c r="G30" s="1511">
        <v>10</v>
      </c>
      <c r="H30" s="1511">
        <v>1</v>
      </c>
      <c r="I30" s="1511">
        <v>9</v>
      </c>
      <c r="J30" s="1485">
        <f t="shared" si="17"/>
        <v>11</v>
      </c>
      <c r="K30" s="1511">
        <v>35</v>
      </c>
      <c r="L30" s="1511">
        <v>10</v>
      </c>
      <c r="M30" s="1511">
        <v>25</v>
      </c>
      <c r="N30" s="1511">
        <v>1</v>
      </c>
      <c r="O30" s="1511">
        <v>0</v>
      </c>
      <c r="P30" s="1511">
        <v>1</v>
      </c>
      <c r="Q30" s="1485">
        <f t="shared" si="18"/>
        <v>36</v>
      </c>
      <c r="R30" s="1511">
        <v>12</v>
      </c>
      <c r="S30" s="1488">
        <f t="shared" si="2"/>
        <v>0.30555555555555558</v>
      </c>
    </row>
    <row r="31" spans="1:32" s="1508" customFormat="1">
      <c r="A31" s="2287"/>
      <c r="B31" s="1510" t="s">
        <v>2</v>
      </c>
      <c r="C31" s="1487" t="s">
        <v>698</v>
      </c>
      <c r="D31" s="1511">
        <v>0</v>
      </c>
      <c r="E31" s="1511">
        <v>0</v>
      </c>
      <c r="F31" s="1511">
        <v>0</v>
      </c>
      <c r="G31" s="1511">
        <v>0</v>
      </c>
      <c r="H31" s="1511">
        <v>0</v>
      </c>
      <c r="I31" s="1511">
        <v>0</v>
      </c>
      <c r="J31" s="1485">
        <f t="shared" si="17"/>
        <v>0</v>
      </c>
      <c r="K31" s="1511">
        <v>18</v>
      </c>
      <c r="L31" s="1511">
        <v>9</v>
      </c>
      <c r="M31" s="1511">
        <v>9</v>
      </c>
      <c r="N31" s="1511">
        <v>0</v>
      </c>
      <c r="O31" s="1511">
        <v>0</v>
      </c>
      <c r="P31" s="1511">
        <v>0</v>
      </c>
      <c r="Q31" s="1485">
        <f t="shared" si="18"/>
        <v>18</v>
      </c>
      <c r="R31" s="1511">
        <v>12</v>
      </c>
      <c r="S31" s="1490">
        <f t="shared" si="2"/>
        <v>0</v>
      </c>
    </row>
    <row r="32" spans="1:32" s="1508" customFormat="1">
      <c r="A32" s="2285" t="s">
        <v>366</v>
      </c>
      <c r="B32" s="2285"/>
      <c r="C32" s="2285"/>
      <c r="D32" s="1512">
        <f>SUM(D28:D31)</f>
        <v>7</v>
      </c>
      <c r="E32" s="1512">
        <f t="shared" ref="E32:I32" si="19">SUM(E28:E31)</f>
        <v>2</v>
      </c>
      <c r="F32" s="1512">
        <f t="shared" si="19"/>
        <v>5</v>
      </c>
      <c r="G32" s="1512">
        <f t="shared" si="19"/>
        <v>19</v>
      </c>
      <c r="H32" s="1512">
        <f t="shared" si="19"/>
        <v>3</v>
      </c>
      <c r="I32" s="1512">
        <f t="shared" si="19"/>
        <v>16</v>
      </c>
      <c r="J32" s="1491">
        <f>SUM(J28:J31)</f>
        <v>26</v>
      </c>
      <c r="K32" s="1512">
        <f>SUM(K28:K31)</f>
        <v>106</v>
      </c>
      <c r="L32" s="1512">
        <f t="shared" ref="L32:Q32" si="20">SUM(L28:L31)</f>
        <v>44</v>
      </c>
      <c r="M32" s="1512">
        <f t="shared" si="20"/>
        <v>62</v>
      </c>
      <c r="N32" s="1512">
        <f t="shared" si="20"/>
        <v>3</v>
      </c>
      <c r="O32" s="1512">
        <f t="shared" si="20"/>
        <v>0</v>
      </c>
      <c r="P32" s="1512">
        <f t="shared" si="20"/>
        <v>3</v>
      </c>
      <c r="Q32" s="1491">
        <f t="shared" si="20"/>
        <v>109</v>
      </c>
      <c r="R32" s="1512">
        <v>12</v>
      </c>
      <c r="S32" s="1492">
        <f>J32/Q32</f>
        <v>0.23853211009174313</v>
      </c>
    </row>
    <row r="33" spans="1:31" s="1508" customFormat="1">
      <c r="A33" s="1485" t="s">
        <v>2434</v>
      </c>
      <c r="B33" s="1485" t="s">
        <v>270</v>
      </c>
      <c r="C33" s="1485" t="s">
        <v>36</v>
      </c>
      <c r="D33" s="2286" t="s">
        <v>2445</v>
      </c>
      <c r="E33" s="2286"/>
      <c r="F33" s="2286"/>
      <c r="G33" s="2286"/>
      <c r="H33" s="2286"/>
      <c r="I33" s="2286"/>
      <c r="J33" s="2286"/>
      <c r="K33" s="2286" t="s">
        <v>2446</v>
      </c>
      <c r="L33" s="2286"/>
      <c r="M33" s="2286"/>
      <c r="N33" s="2286"/>
      <c r="O33" s="2286"/>
      <c r="P33" s="2286"/>
      <c r="Q33" s="2286"/>
      <c r="R33" s="2286" t="s">
        <v>1908</v>
      </c>
      <c r="S33" s="2286"/>
    </row>
    <row r="34" spans="1:31" s="1508" customFormat="1">
      <c r="A34" s="2287" t="s">
        <v>2447</v>
      </c>
      <c r="B34" s="1510" t="s">
        <v>1</v>
      </c>
      <c r="C34" s="1487" t="s">
        <v>697</v>
      </c>
      <c r="D34" s="1511">
        <v>0</v>
      </c>
      <c r="E34" s="1511">
        <v>0</v>
      </c>
      <c r="F34" s="1511">
        <v>0</v>
      </c>
      <c r="G34" s="1511">
        <v>0</v>
      </c>
      <c r="H34" s="1511">
        <v>0</v>
      </c>
      <c r="I34" s="1511">
        <v>0</v>
      </c>
      <c r="J34" s="1485">
        <f>D34+G34</f>
        <v>0</v>
      </c>
      <c r="K34" s="1511">
        <v>19</v>
      </c>
      <c r="L34" s="1511">
        <v>12</v>
      </c>
      <c r="M34" s="1511">
        <v>7</v>
      </c>
      <c r="N34" s="1511">
        <v>2</v>
      </c>
      <c r="O34" s="1511">
        <v>1</v>
      </c>
      <c r="P34" s="1511">
        <v>1</v>
      </c>
      <c r="Q34" s="1485">
        <f>K34+N34</f>
        <v>21</v>
      </c>
      <c r="R34" s="1511">
        <v>12</v>
      </c>
      <c r="S34" s="1490">
        <f>(D34+G34)/(K34+N34)</f>
        <v>0</v>
      </c>
    </row>
    <row r="35" spans="1:31" s="1508" customFormat="1">
      <c r="A35" s="2287"/>
      <c r="B35" s="1510" t="s">
        <v>3</v>
      </c>
      <c r="C35" s="1487" t="s">
        <v>699</v>
      </c>
      <c r="D35" s="1511">
        <v>0</v>
      </c>
      <c r="E35" s="1511">
        <v>0</v>
      </c>
      <c r="F35" s="1511">
        <v>0</v>
      </c>
      <c r="G35" s="1511">
        <v>3</v>
      </c>
      <c r="H35" s="1511">
        <v>2</v>
      </c>
      <c r="I35" s="1511">
        <v>1</v>
      </c>
      <c r="J35" s="1485">
        <f>D35+G35</f>
        <v>3</v>
      </c>
      <c r="K35" s="1511">
        <v>29</v>
      </c>
      <c r="L35" s="1511">
        <v>11</v>
      </c>
      <c r="M35" s="1511">
        <v>18</v>
      </c>
      <c r="N35" s="1511">
        <v>1</v>
      </c>
      <c r="O35" s="1511"/>
      <c r="P35" s="1511">
        <v>1</v>
      </c>
      <c r="Q35" s="1485">
        <f>K35+N35</f>
        <v>30</v>
      </c>
      <c r="R35" s="1511">
        <v>12</v>
      </c>
      <c r="S35" s="1488">
        <f>(D35+G35)/(K35+N35)</f>
        <v>0.1</v>
      </c>
    </row>
    <row r="36" spans="1:31" s="1508" customFormat="1">
      <c r="A36" s="2285" t="s">
        <v>366</v>
      </c>
      <c r="B36" s="2285"/>
      <c r="C36" s="2285"/>
      <c r="D36" s="1512">
        <f t="shared" ref="D36:Q36" si="21">SUM(D34:D35)</f>
        <v>0</v>
      </c>
      <c r="E36" s="1512">
        <f t="shared" si="21"/>
        <v>0</v>
      </c>
      <c r="F36" s="1512">
        <f t="shared" si="21"/>
        <v>0</v>
      </c>
      <c r="G36" s="1512">
        <f t="shared" si="21"/>
        <v>3</v>
      </c>
      <c r="H36" s="1512">
        <f t="shared" si="21"/>
        <v>2</v>
      </c>
      <c r="I36" s="1512">
        <f t="shared" si="21"/>
        <v>1</v>
      </c>
      <c r="J36" s="1491">
        <f t="shared" si="21"/>
        <v>3</v>
      </c>
      <c r="K36" s="1512">
        <f t="shared" si="21"/>
        <v>48</v>
      </c>
      <c r="L36" s="1512">
        <f t="shared" si="21"/>
        <v>23</v>
      </c>
      <c r="M36" s="1512">
        <f t="shared" si="21"/>
        <v>25</v>
      </c>
      <c r="N36" s="1512">
        <f t="shared" si="21"/>
        <v>3</v>
      </c>
      <c r="O36" s="1512">
        <f t="shared" si="21"/>
        <v>1</v>
      </c>
      <c r="P36" s="1512">
        <f t="shared" si="21"/>
        <v>2</v>
      </c>
      <c r="Q36" s="1491">
        <f t="shared" si="21"/>
        <v>51</v>
      </c>
      <c r="R36" s="1512">
        <v>12</v>
      </c>
      <c r="S36" s="1492">
        <f>J36/Q36</f>
        <v>5.8823529411764705E-2</v>
      </c>
    </row>
    <row r="37" spans="1:31" s="1508" customFormat="1">
      <c r="A37" s="1485" t="s">
        <v>2434</v>
      </c>
      <c r="B37" s="1485" t="s">
        <v>270</v>
      </c>
      <c r="C37" s="1485" t="s">
        <v>36</v>
      </c>
      <c r="D37" s="2286" t="s">
        <v>2448</v>
      </c>
      <c r="E37" s="2286"/>
      <c r="F37" s="2286"/>
      <c r="G37" s="2286"/>
      <c r="H37" s="2286"/>
      <c r="I37" s="2286"/>
      <c r="J37" s="2286"/>
      <c r="K37" s="2286" t="s">
        <v>2449</v>
      </c>
      <c r="L37" s="2286"/>
      <c r="M37" s="2286"/>
      <c r="N37" s="2286"/>
      <c r="O37" s="2286"/>
      <c r="P37" s="2286"/>
      <c r="Q37" s="2286"/>
      <c r="R37" s="2286" t="s">
        <v>1908</v>
      </c>
      <c r="S37" s="2286"/>
    </row>
    <row r="38" spans="1:31" s="1508" customFormat="1">
      <c r="A38" s="2287" t="s">
        <v>2450</v>
      </c>
      <c r="B38" s="1510" t="s">
        <v>1</v>
      </c>
      <c r="C38" s="1487" t="s">
        <v>697</v>
      </c>
      <c r="D38" s="1511">
        <v>0</v>
      </c>
      <c r="E38" s="1511">
        <v>0</v>
      </c>
      <c r="F38" s="1511">
        <v>0</v>
      </c>
      <c r="G38" s="1511">
        <v>0</v>
      </c>
      <c r="H38" s="1511">
        <v>0</v>
      </c>
      <c r="I38" s="1511">
        <v>0</v>
      </c>
      <c r="J38" s="1485">
        <f>D38+G38</f>
        <v>0</v>
      </c>
      <c r="K38" s="1511">
        <v>28</v>
      </c>
      <c r="L38" s="1511">
        <v>13</v>
      </c>
      <c r="M38" s="1511">
        <v>15</v>
      </c>
      <c r="N38" s="1511">
        <v>0</v>
      </c>
      <c r="O38" s="1511">
        <v>0</v>
      </c>
      <c r="P38" s="1511">
        <v>0</v>
      </c>
      <c r="Q38" s="1485">
        <f>K38+N38</f>
        <v>28</v>
      </c>
      <c r="R38" s="1511">
        <v>12</v>
      </c>
      <c r="S38" s="1490">
        <f>(D38+G38)/(K38+N38)</f>
        <v>0</v>
      </c>
    </row>
    <row r="39" spans="1:31" s="1508" customFormat="1">
      <c r="A39" s="2287"/>
      <c r="B39" s="1510" t="s">
        <v>2</v>
      </c>
      <c r="C39" s="1487" t="s">
        <v>227</v>
      </c>
      <c r="D39" s="1511">
        <v>4</v>
      </c>
      <c r="E39" s="1511">
        <v>2</v>
      </c>
      <c r="F39" s="1511">
        <v>2</v>
      </c>
      <c r="G39" s="1511">
        <v>4</v>
      </c>
      <c r="H39" s="1511">
        <v>2</v>
      </c>
      <c r="I39" s="1511">
        <v>2</v>
      </c>
      <c r="J39" s="1485">
        <f t="shared" ref="J39:J40" si="22">D39+G39</f>
        <v>8</v>
      </c>
      <c r="K39" s="1511">
        <v>30</v>
      </c>
      <c r="L39" s="1511">
        <v>15</v>
      </c>
      <c r="M39" s="1511">
        <v>15</v>
      </c>
      <c r="N39" s="1511">
        <v>0</v>
      </c>
      <c r="O39" s="1511">
        <v>0</v>
      </c>
      <c r="P39" s="1511">
        <v>0</v>
      </c>
      <c r="Q39" s="1485">
        <f t="shared" ref="Q39:Q40" si="23">K39+N39</f>
        <v>30</v>
      </c>
      <c r="R39" s="1511">
        <v>12</v>
      </c>
      <c r="S39" s="1489">
        <f t="shared" ref="S39:S41" si="24">(D39+G39)/(K39+N39)</f>
        <v>0.26666666666666666</v>
      </c>
    </row>
    <row r="40" spans="1:31" s="1508" customFormat="1">
      <c r="A40" s="2287"/>
      <c r="B40" s="1510" t="s">
        <v>3</v>
      </c>
      <c r="C40" s="1487" t="s">
        <v>699</v>
      </c>
      <c r="D40" s="1511">
        <v>0</v>
      </c>
      <c r="E40" s="1511">
        <v>0</v>
      </c>
      <c r="F40" s="1511">
        <v>0</v>
      </c>
      <c r="G40" s="1511">
        <v>1</v>
      </c>
      <c r="H40" s="1511">
        <v>0</v>
      </c>
      <c r="I40" s="1511">
        <v>1</v>
      </c>
      <c r="J40" s="1485">
        <f t="shared" si="22"/>
        <v>1</v>
      </c>
      <c r="K40" s="1511">
        <v>17</v>
      </c>
      <c r="L40" s="1511">
        <v>6</v>
      </c>
      <c r="M40" s="1511">
        <v>11</v>
      </c>
      <c r="N40" s="1511">
        <v>0</v>
      </c>
      <c r="O40" s="1511">
        <v>0</v>
      </c>
      <c r="P40" s="1511">
        <v>0</v>
      </c>
      <c r="Q40" s="1485">
        <f t="shared" si="23"/>
        <v>17</v>
      </c>
      <c r="R40" s="1511">
        <v>12</v>
      </c>
      <c r="S40" s="1493">
        <f t="shared" si="24"/>
        <v>5.8823529411764705E-2</v>
      </c>
    </row>
    <row r="41" spans="1:31" s="1508" customFormat="1">
      <c r="A41" s="2287"/>
      <c r="B41" s="1510" t="s">
        <v>2</v>
      </c>
      <c r="C41" s="1487" t="s">
        <v>698</v>
      </c>
      <c r="D41" s="1511">
        <v>2</v>
      </c>
      <c r="E41" s="1511">
        <v>1</v>
      </c>
      <c r="F41" s="1511">
        <v>1</v>
      </c>
      <c r="G41" s="1511">
        <v>0</v>
      </c>
      <c r="H41" s="1511">
        <v>0</v>
      </c>
      <c r="I41" s="1511">
        <v>0</v>
      </c>
      <c r="J41" s="1485">
        <f>D41+G41</f>
        <v>2</v>
      </c>
      <c r="K41" s="1511">
        <v>18</v>
      </c>
      <c r="L41" s="1511">
        <v>9</v>
      </c>
      <c r="M41" s="1511">
        <v>9</v>
      </c>
      <c r="N41" s="1511">
        <v>0</v>
      </c>
      <c r="O41" s="1511">
        <v>0</v>
      </c>
      <c r="P41" s="1511">
        <v>0</v>
      </c>
      <c r="Q41" s="1485">
        <f>K41+N41</f>
        <v>18</v>
      </c>
      <c r="R41" s="1511">
        <v>12</v>
      </c>
      <c r="S41" s="1493">
        <f t="shared" si="24"/>
        <v>0.1111111111111111</v>
      </c>
    </row>
    <row r="42" spans="1:31" s="1508" customFormat="1">
      <c r="A42" s="2285" t="s">
        <v>366</v>
      </c>
      <c r="B42" s="2285"/>
      <c r="C42" s="2285"/>
      <c r="D42" s="1512">
        <f>SUM(D38:D41)</f>
        <v>6</v>
      </c>
      <c r="E42" s="1512">
        <f t="shared" ref="E42:I42" si="25">SUM(E38:E41)</f>
        <v>3</v>
      </c>
      <c r="F42" s="1512">
        <f t="shared" si="25"/>
        <v>3</v>
      </c>
      <c r="G42" s="1512">
        <f t="shared" si="25"/>
        <v>5</v>
      </c>
      <c r="H42" s="1512">
        <f t="shared" si="25"/>
        <v>2</v>
      </c>
      <c r="I42" s="1512">
        <f t="shared" si="25"/>
        <v>3</v>
      </c>
      <c r="J42" s="1491">
        <f>SUM(J38:J41)</f>
        <v>11</v>
      </c>
      <c r="K42" s="1512">
        <f>SUM(K38:K41)</f>
        <v>93</v>
      </c>
      <c r="L42" s="1512">
        <f t="shared" ref="L42:Q42" si="26">SUM(L38:L41)</f>
        <v>43</v>
      </c>
      <c r="M42" s="1512">
        <f t="shared" si="26"/>
        <v>50</v>
      </c>
      <c r="N42" s="1512">
        <f t="shared" si="26"/>
        <v>0</v>
      </c>
      <c r="O42" s="1512">
        <f t="shared" si="26"/>
        <v>0</v>
      </c>
      <c r="P42" s="1512">
        <f t="shared" si="26"/>
        <v>0</v>
      </c>
      <c r="Q42" s="1491">
        <f t="shared" si="26"/>
        <v>93</v>
      </c>
      <c r="R42" s="1512">
        <v>12</v>
      </c>
      <c r="S42" s="1492">
        <f>J42/Q42</f>
        <v>0.11827956989247312</v>
      </c>
      <c r="AE42" s="1508">
        <v>5</v>
      </c>
    </row>
    <row r="43" spans="1:31" s="1508" customFormat="1">
      <c r="A43" s="1485" t="s">
        <v>2434</v>
      </c>
      <c r="B43" s="1485" t="s">
        <v>270</v>
      </c>
      <c r="C43" s="1485" t="s">
        <v>36</v>
      </c>
      <c r="D43" s="2286" t="s">
        <v>2927</v>
      </c>
      <c r="E43" s="2286"/>
      <c r="F43" s="2286"/>
      <c r="G43" s="2286"/>
      <c r="H43" s="2286"/>
      <c r="I43" s="2286"/>
      <c r="J43" s="2286"/>
      <c r="K43" s="2286" t="s">
        <v>2432</v>
      </c>
      <c r="L43" s="2286"/>
      <c r="M43" s="2286"/>
      <c r="N43" s="2286"/>
      <c r="O43" s="2286"/>
      <c r="P43" s="2286"/>
      <c r="Q43" s="2286"/>
      <c r="R43" s="2286" t="s">
        <v>1908</v>
      </c>
      <c r="S43" s="2286"/>
    </row>
    <row r="44" spans="1:31" s="1508" customFormat="1">
      <c r="A44" s="2287" t="s">
        <v>2928</v>
      </c>
      <c r="B44" s="1510" t="s">
        <v>1</v>
      </c>
      <c r="C44" s="1487" t="s">
        <v>697</v>
      </c>
      <c r="D44" s="1511">
        <v>1</v>
      </c>
      <c r="E44" s="1511">
        <v>0</v>
      </c>
      <c r="F44" s="1511">
        <v>1</v>
      </c>
      <c r="G44" s="1511">
        <v>0</v>
      </c>
      <c r="H44" s="1511">
        <v>0</v>
      </c>
      <c r="I44" s="1511">
        <v>0</v>
      </c>
      <c r="J44" s="1485">
        <f>D44+G44</f>
        <v>1</v>
      </c>
      <c r="K44" s="1511">
        <v>22</v>
      </c>
      <c r="L44" s="1511">
        <v>12</v>
      </c>
      <c r="M44" s="1511">
        <v>10</v>
      </c>
      <c r="N44" s="1511">
        <v>0</v>
      </c>
      <c r="O44" s="1511">
        <v>0</v>
      </c>
      <c r="P44" s="1511">
        <v>0</v>
      </c>
      <c r="Q44" s="1485">
        <f>K44+N44</f>
        <v>22</v>
      </c>
      <c r="R44" s="1511">
        <v>12</v>
      </c>
      <c r="S44" s="1493">
        <f>(D44+G44)/(K44+N44)</f>
        <v>4.5454545454545456E-2</v>
      </c>
    </row>
    <row r="45" spans="1:31" s="1508" customFormat="1">
      <c r="A45" s="2287"/>
      <c r="B45" s="1510" t="s">
        <v>3</v>
      </c>
      <c r="C45" s="1487" t="s">
        <v>699</v>
      </c>
      <c r="D45" s="1511">
        <v>0</v>
      </c>
      <c r="E45" s="1511">
        <v>0</v>
      </c>
      <c r="F45" s="1511">
        <v>0</v>
      </c>
      <c r="G45" s="1511">
        <v>0</v>
      </c>
      <c r="H45" s="1511">
        <v>0</v>
      </c>
      <c r="I45" s="1511">
        <v>0</v>
      </c>
      <c r="J45" s="1485">
        <f>D45+G45</f>
        <v>0</v>
      </c>
      <c r="K45" s="1511">
        <v>35</v>
      </c>
      <c r="L45" s="1511">
        <v>11</v>
      </c>
      <c r="M45" s="1511">
        <v>24</v>
      </c>
      <c r="N45" s="1511">
        <v>2</v>
      </c>
      <c r="O45" s="1511">
        <v>1</v>
      </c>
      <c r="P45" s="1511">
        <v>1</v>
      </c>
      <c r="Q45" s="1485">
        <f>K45+N45</f>
        <v>37</v>
      </c>
      <c r="R45" s="1511">
        <v>12</v>
      </c>
      <c r="S45" s="1490">
        <f>(D45+G45)/(K45+N45)</f>
        <v>0</v>
      </c>
    </row>
    <row r="46" spans="1:31" s="1508" customFormat="1">
      <c r="A46" s="2285" t="s">
        <v>366</v>
      </c>
      <c r="B46" s="2285"/>
      <c r="C46" s="2285"/>
      <c r="D46" s="1512">
        <f t="shared" ref="D46:Q46" si="27">SUM(D44:D45)</f>
        <v>1</v>
      </c>
      <c r="E46" s="1512">
        <f t="shared" si="27"/>
        <v>0</v>
      </c>
      <c r="F46" s="1512">
        <f t="shared" si="27"/>
        <v>1</v>
      </c>
      <c r="G46" s="1512">
        <f t="shared" si="27"/>
        <v>0</v>
      </c>
      <c r="H46" s="1512">
        <f t="shared" si="27"/>
        <v>0</v>
      </c>
      <c r="I46" s="1512">
        <f t="shared" si="27"/>
        <v>0</v>
      </c>
      <c r="J46" s="1491">
        <f t="shared" si="27"/>
        <v>1</v>
      </c>
      <c r="K46" s="1512">
        <f t="shared" si="27"/>
        <v>57</v>
      </c>
      <c r="L46" s="1512">
        <f t="shared" si="27"/>
        <v>23</v>
      </c>
      <c r="M46" s="1512">
        <f t="shared" si="27"/>
        <v>34</v>
      </c>
      <c r="N46" s="1512">
        <f t="shared" si="27"/>
        <v>2</v>
      </c>
      <c r="O46" s="1512">
        <f t="shared" si="27"/>
        <v>1</v>
      </c>
      <c r="P46" s="1512">
        <f t="shared" si="27"/>
        <v>1</v>
      </c>
      <c r="Q46" s="1491">
        <f t="shared" si="27"/>
        <v>59</v>
      </c>
      <c r="R46" s="1512">
        <v>12</v>
      </c>
      <c r="S46" s="1492">
        <f>J46/Q46</f>
        <v>1.6949152542372881E-2</v>
      </c>
    </row>
    <row r="47" spans="1:31" s="1508" customFormat="1">
      <c r="A47" s="1485" t="s">
        <v>2434</v>
      </c>
      <c r="B47" s="1485" t="s">
        <v>270</v>
      </c>
      <c r="C47" s="1485" t="s">
        <v>36</v>
      </c>
      <c r="D47" s="2286" t="s">
        <v>2929</v>
      </c>
      <c r="E47" s="2286"/>
      <c r="F47" s="2286"/>
      <c r="G47" s="2286"/>
      <c r="H47" s="2286"/>
      <c r="I47" s="2286"/>
      <c r="J47" s="2286"/>
      <c r="K47" s="2286" t="s">
        <v>2437</v>
      </c>
      <c r="L47" s="2286"/>
      <c r="M47" s="2286"/>
      <c r="N47" s="2286"/>
      <c r="O47" s="2286"/>
      <c r="P47" s="2286"/>
      <c r="Q47" s="2286"/>
      <c r="R47" s="2286" t="s">
        <v>1908</v>
      </c>
      <c r="S47" s="2286"/>
    </row>
    <row r="48" spans="1:31" s="1508" customFormat="1">
      <c r="A48" s="2287" t="s">
        <v>2930</v>
      </c>
      <c r="B48" s="1510" t="s">
        <v>1</v>
      </c>
      <c r="C48" s="1487" t="s">
        <v>697</v>
      </c>
      <c r="D48" s="1511">
        <v>0</v>
      </c>
      <c r="E48" s="1511">
        <v>0</v>
      </c>
      <c r="F48" s="1511">
        <v>0</v>
      </c>
      <c r="G48" s="1511">
        <v>0</v>
      </c>
      <c r="H48" s="1511">
        <v>0</v>
      </c>
      <c r="I48" s="1511">
        <v>0</v>
      </c>
      <c r="J48" s="1485">
        <f>D48+G48</f>
        <v>0</v>
      </c>
      <c r="K48" s="1511">
        <v>46</v>
      </c>
      <c r="L48" s="1511">
        <v>25</v>
      </c>
      <c r="M48" s="1511">
        <v>21</v>
      </c>
      <c r="N48" s="1511">
        <v>0</v>
      </c>
      <c r="O48" s="1511">
        <v>0</v>
      </c>
      <c r="P48" s="1511">
        <v>0</v>
      </c>
      <c r="Q48" s="1485">
        <f>K48+N48</f>
        <v>46</v>
      </c>
      <c r="R48" s="1511">
        <v>12</v>
      </c>
      <c r="S48" s="1490">
        <f>(D48+G48)/(K48+N48)</f>
        <v>0</v>
      </c>
    </row>
    <row r="49" spans="1:19" s="1508" customFormat="1">
      <c r="A49" s="2287"/>
      <c r="B49" s="1510" t="s">
        <v>2</v>
      </c>
      <c r="C49" s="1487" t="s">
        <v>227</v>
      </c>
      <c r="D49" s="1511">
        <v>0</v>
      </c>
      <c r="E49" s="1511">
        <v>0</v>
      </c>
      <c r="F49" s="1511">
        <v>0</v>
      </c>
      <c r="G49" s="1511">
        <v>2</v>
      </c>
      <c r="H49" s="1511">
        <v>0</v>
      </c>
      <c r="I49" s="1511">
        <v>2</v>
      </c>
      <c r="J49" s="1485">
        <f>D49+G49</f>
        <v>2</v>
      </c>
      <c r="K49" s="1511">
        <v>37</v>
      </c>
      <c r="L49" s="1511">
        <v>13</v>
      </c>
      <c r="M49" s="1511">
        <v>24</v>
      </c>
      <c r="N49" s="1511">
        <v>0</v>
      </c>
      <c r="O49" s="1511">
        <v>0</v>
      </c>
      <c r="P49" s="1511">
        <v>0</v>
      </c>
      <c r="Q49" s="1485">
        <f t="shared" ref="Q49:Q50" si="28">K49+N49</f>
        <v>37</v>
      </c>
      <c r="R49" s="1511">
        <v>12</v>
      </c>
      <c r="S49" s="1493">
        <f t="shared" ref="S49:S50" si="29">(D49+G49)/(K49+N49)</f>
        <v>5.4054054054054057E-2</v>
      </c>
    </row>
    <row r="50" spans="1:19" s="1508" customFormat="1">
      <c r="A50" s="2287"/>
      <c r="B50" s="1510" t="s">
        <v>3</v>
      </c>
      <c r="C50" s="1487" t="s">
        <v>699</v>
      </c>
      <c r="D50" s="1511">
        <v>0</v>
      </c>
      <c r="E50" s="1511">
        <v>0</v>
      </c>
      <c r="F50" s="1511">
        <v>0</v>
      </c>
      <c r="G50" s="1511">
        <v>1</v>
      </c>
      <c r="H50" s="1511">
        <v>0</v>
      </c>
      <c r="I50" s="1511">
        <v>1</v>
      </c>
      <c r="J50" s="1485">
        <f t="shared" ref="J50" si="30">D50+G50</f>
        <v>1</v>
      </c>
      <c r="K50" s="1511">
        <v>41</v>
      </c>
      <c r="L50" s="1511">
        <v>12</v>
      </c>
      <c r="M50" s="1511">
        <v>29</v>
      </c>
      <c r="N50" s="1511">
        <v>0</v>
      </c>
      <c r="O50" s="1511">
        <v>0</v>
      </c>
      <c r="P50" s="1511">
        <v>0</v>
      </c>
      <c r="Q50" s="1485">
        <f t="shared" si="28"/>
        <v>41</v>
      </c>
      <c r="R50" s="1511">
        <v>12</v>
      </c>
      <c r="S50" s="1493">
        <f t="shared" si="29"/>
        <v>2.4390243902439025E-2</v>
      </c>
    </row>
    <row r="51" spans="1:19" s="1508" customFormat="1">
      <c r="A51" s="2287"/>
      <c r="B51" s="1510" t="s">
        <v>2</v>
      </c>
      <c r="C51" s="1487" t="s">
        <v>698</v>
      </c>
      <c r="D51" s="1511">
        <v>1</v>
      </c>
      <c r="E51" s="1511">
        <v>0</v>
      </c>
      <c r="F51" s="1511">
        <v>1</v>
      </c>
      <c r="G51" s="1511">
        <v>6</v>
      </c>
      <c r="H51" s="1511">
        <v>5</v>
      </c>
      <c r="I51" s="1511">
        <v>1</v>
      </c>
      <c r="J51" s="1485">
        <f>D51+G51</f>
        <v>7</v>
      </c>
      <c r="K51" s="1511">
        <v>17</v>
      </c>
      <c r="L51" s="1511">
        <v>9</v>
      </c>
      <c r="M51" s="1511">
        <v>8</v>
      </c>
      <c r="N51" s="1511">
        <v>1</v>
      </c>
      <c r="O51" s="1511">
        <v>0</v>
      </c>
      <c r="P51" s="1511">
        <v>1</v>
      </c>
      <c r="Q51" s="1485">
        <f>K51+N51</f>
        <v>18</v>
      </c>
      <c r="R51" s="1511">
        <v>12</v>
      </c>
      <c r="S51" s="1489">
        <f>(D51+G51)/(K51+N51)</f>
        <v>0.3888888888888889</v>
      </c>
    </row>
    <row r="52" spans="1:19" s="1508" customFormat="1">
      <c r="A52" s="2285" t="s">
        <v>366</v>
      </c>
      <c r="B52" s="2285"/>
      <c r="C52" s="2285"/>
      <c r="D52" s="1512">
        <f t="shared" ref="D52:Q52" si="31">SUM(D48:D51)</f>
        <v>1</v>
      </c>
      <c r="E52" s="1512">
        <f t="shared" si="31"/>
        <v>0</v>
      </c>
      <c r="F52" s="1512">
        <f t="shared" si="31"/>
        <v>1</v>
      </c>
      <c r="G52" s="1512">
        <f t="shared" si="31"/>
        <v>9</v>
      </c>
      <c r="H52" s="1512">
        <f t="shared" si="31"/>
        <v>5</v>
      </c>
      <c r="I52" s="1512">
        <f t="shared" si="31"/>
        <v>4</v>
      </c>
      <c r="J52" s="1491">
        <f t="shared" si="31"/>
        <v>10</v>
      </c>
      <c r="K52" s="1512">
        <f t="shared" si="31"/>
        <v>141</v>
      </c>
      <c r="L52" s="1512">
        <f t="shared" si="31"/>
        <v>59</v>
      </c>
      <c r="M52" s="1512">
        <f t="shared" si="31"/>
        <v>82</v>
      </c>
      <c r="N52" s="1512">
        <f t="shared" si="31"/>
        <v>1</v>
      </c>
      <c r="O52" s="1512">
        <f t="shared" si="31"/>
        <v>0</v>
      </c>
      <c r="P52" s="1512">
        <f t="shared" si="31"/>
        <v>1</v>
      </c>
      <c r="Q52" s="1491">
        <f t="shared" si="31"/>
        <v>142</v>
      </c>
      <c r="R52" s="1512">
        <v>12</v>
      </c>
      <c r="S52" s="1492">
        <f>J52/Q52</f>
        <v>7.0422535211267609E-2</v>
      </c>
    </row>
    <row r="53" spans="1:19" s="1508" customFormat="1">
      <c r="A53" s="1485" t="s">
        <v>2434</v>
      </c>
      <c r="B53" s="1485" t="s">
        <v>270</v>
      </c>
      <c r="C53" s="1485" t="s">
        <v>36</v>
      </c>
      <c r="D53" s="2286" t="s">
        <v>5433</v>
      </c>
      <c r="E53" s="2286"/>
      <c r="F53" s="2286"/>
      <c r="G53" s="2286"/>
      <c r="H53" s="2286"/>
      <c r="I53" s="2286"/>
      <c r="J53" s="2286"/>
      <c r="K53" s="2286" t="s">
        <v>5434</v>
      </c>
      <c r="L53" s="2286"/>
      <c r="M53" s="2286"/>
      <c r="N53" s="2286"/>
      <c r="O53" s="2286"/>
      <c r="P53" s="2286"/>
      <c r="Q53" s="2286"/>
      <c r="R53" s="2286" t="s">
        <v>1908</v>
      </c>
      <c r="S53" s="2286"/>
    </row>
    <row r="54" spans="1:19" s="1508" customFormat="1">
      <c r="A54" s="2287" t="s">
        <v>5435</v>
      </c>
      <c r="B54" s="1510" t="s">
        <v>1</v>
      </c>
      <c r="C54" s="1487" t="s">
        <v>697</v>
      </c>
      <c r="D54" s="1511">
        <v>0</v>
      </c>
      <c r="E54" s="1511">
        <v>0</v>
      </c>
      <c r="F54" s="1511">
        <v>0</v>
      </c>
      <c r="G54" s="1511">
        <v>0</v>
      </c>
      <c r="H54" s="1511">
        <v>0</v>
      </c>
      <c r="I54" s="1511">
        <v>0</v>
      </c>
      <c r="J54" s="1485">
        <f>D54+G54</f>
        <v>0</v>
      </c>
      <c r="K54" s="1511">
        <v>18</v>
      </c>
      <c r="L54" s="1511">
        <v>14</v>
      </c>
      <c r="M54" s="1511">
        <v>4</v>
      </c>
      <c r="N54" s="1511">
        <v>0</v>
      </c>
      <c r="O54" s="1511">
        <v>0</v>
      </c>
      <c r="P54" s="1511">
        <v>0</v>
      </c>
      <c r="Q54" s="1485">
        <f>K54+N54</f>
        <v>18</v>
      </c>
      <c r="R54" s="1511">
        <v>12</v>
      </c>
      <c r="S54" s="1490">
        <f>(D54+G54)/(K54+N54)</f>
        <v>0</v>
      </c>
    </row>
    <row r="55" spans="1:19" s="1508" customFormat="1">
      <c r="A55" s="2287"/>
      <c r="B55" s="1510" t="s">
        <v>2</v>
      </c>
      <c r="C55" s="1487" t="s">
        <v>227</v>
      </c>
      <c r="D55" s="1511">
        <v>3</v>
      </c>
      <c r="E55" s="1511">
        <v>1</v>
      </c>
      <c r="F55" s="1511">
        <v>2</v>
      </c>
      <c r="G55" s="1511">
        <v>0</v>
      </c>
      <c r="H55" s="1511">
        <v>0</v>
      </c>
      <c r="I55" s="1511">
        <v>0</v>
      </c>
      <c r="J55" s="1485">
        <f t="shared" ref="J55:J56" si="32">D55+G55</f>
        <v>3</v>
      </c>
      <c r="K55" s="1511">
        <v>31</v>
      </c>
      <c r="L55" s="1511">
        <v>12</v>
      </c>
      <c r="M55" s="1511">
        <v>19</v>
      </c>
      <c r="N55" s="1511">
        <v>0</v>
      </c>
      <c r="O55" s="1511">
        <v>0</v>
      </c>
      <c r="P55" s="1511">
        <v>0</v>
      </c>
      <c r="Q55" s="1485">
        <f t="shared" ref="Q55:Q56" si="33">K55+N55</f>
        <v>31</v>
      </c>
      <c r="R55" s="1511">
        <v>12</v>
      </c>
      <c r="S55" s="1493">
        <f t="shared" ref="S55:S56" si="34">(D55+G55)/(K55+N55)</f>
        <v>9.6774193548387094E-2</v>
      </c>
    </row>
    <row r="56" spans="1:19" s="1508" customFormat="1">
      <c r="A56" s="2287"/>
      <c r="B56" s="1510" t="s">
        <v>3</v>
      </c>
      <c r="C56" s="1487" t="s">
        <v>699</v>
      </c>
      <c r="D56" s="1511">
        <v>2</v>
      </c>
      <c r="E56" s="1511">
        <v>1</v>
      </c>
      <c r="F56" s="1511">
        <v>1</v>
      </c>
      <c r="G56" s="1511">
        <v>0</v>
      </c>
      <c r="H56" s="1511">
        <v>0</v>
      </c>
      <c r="I56" s="1511">
        <v>0</v>
      </c>
      <c r="J56" s="1485">
        <f t="shared" si="32"/>
        <v>2</v>
      </c>
      <c r="K56" s="1511">
        <v>31</v>
      </c>
      <c r="L56" s="1511">
        <v>17</v>
      </c>
      <c r="M56" s="1511">
        <v>14</v>
      </c>
      <c r="N56" s="1511">
        <v>0</v>
      </c>
      <c r="O56" s="1511">
        <v>0</v>
      </c>
      <c r="P56" s="1511">
        <v>0</v>
      </c>
      <c r="Q56" s="1485">
        <f t="shared" si="33"/>
        <v>31</v>
      </c>
      <c r="R56" s="1511">
        <v>12</v>
      </c>
      <c r="S56" s="1493">
        <f t="shared" si="34"/>
        <v>6.4516129032258063E-2</v>
      </c>
    </row>
    <row r="57" spans="1:19" s="1508" customFormat="1">
      <c r="A57" s="2285" t="s">
        <v>366</v>
      </c>
      <c r="B57" s="2285"/>
      <c r="C57" s="2285"/>
      <c r="D57" s="1512">
        <f>SUM(D54:D56)</f>
        <v>5</v>
      </c>
      <c r="E57" s="1512">
        <f t="shared" ref="E57:I57" si="35">SUM(E54:E56)</f>
        <v>2</v>
      </c>
      <c r="F57" s="1512">
        <f t="shared" si="35"/>
        <v>3</v>
      </c>
      <c r="G57" s="1512">
        <f t="shared" si="35"/>
        <v>0</v>
      </c>
      <c r="H57" s="1512">
        <f t="shared" si="35"/>
        <v>0</v>
      </c>
      <c r="I57" s="1512">
        <f t="shared" si="35"/>
        <v>0</v>
      </c>
      <c r="J57" s="1491">
        <f>SUM(J54:J56)</f>
        <v>5</v>
      </c>
      <c r="K57" s="1512">
        <f>SUM(K54:K56)</f>
        <v>80</v>
      </c>
      <c r="L57" s="1512">
        <f t="shared" ref="L57:P57" si="36">SUM(L54:L56)</f>
        <v>43</v>
      </c>
      <c r="M57" s="1512">
        <f t="shared" si="36"/>
        <v>37</v>
      </c>
      <c r="N57" s="1512">
        <f t="shared" si="36"/>
        <v>0</v>
      </c>
      <c r="O57" s="1512">
        <f t="shared" si="36"/>
        <v>0</v>
      </c>
      <c r="P57" s="1512">
        <f t="shared" si="36"/>
        <v>0</v>
      </c>
      <c r="Q57" s="1491">
        <f>SUM(Q54:Q56)</f>
        <v>80</v>
      </c>
      <c r="R57" s="1512">
        <v>12</v>
      </c>
      <c r="S57" s="1492">
        <f>J57/Q57</f>
        <v>6.25E-2</v>
      </c>
    </row>
    <row r="58" spans="1:19" s="1508" customFormat="1">
      <c r="A58" s="1485" t="s">
        <v>2434</v>
      </c>
      <c r="B58" s="1485" t="s">
        <v>270</v>
      </c>
      <c r="C58" s="1485" t="s">
        <v>36</v>
      </c>
      <c r="D58" s="2286" t="s">
        <v>5436</v>
      </c>
      <c r="E58" s="2286"/>
      <c r="F58" s="2286"/>
      <c r="G58" s="2286"/>
      <c r="H58" s="2286"/>
      <c r="I58" s="2286"/>
      <c r="J58" s="2286"/>
      <c r="K58" s="2286" t="s">
        <v>2439</v>
      </c>
      <c r="L58" s="2286"/>
      <c r="M58" s="2286"/>
      <c r="N58" s="2286"/>
      <c r="O58" s="2286"/>
      <c r="P58" s="2286"/>
      <c r="Q58" s="2286"/>
      <c r="R58" s="2286" t="s">
        <v>1908</v>
      </c>
      <c r="S58" s="2286"/>
    </row>
    <row r="59" spans="1:19" s="1508" customFormat="1">
      <c r="A59" s="2287" t="s">
        <v>5437</v>
      </c>
      <c r="B59" s="1510" t="s">
        <v>1</v>
      </c>
      <c r="C59" s="1487" t="s">
        <v>697</v>
      </c>
      <c r="D59" s="1511">
        <v>1</v>
      </c>
      <c r="E59" s="1511">
        <v>1</v>
      </c>
      <c r="F59" s="1511">
        <v>0</v>
      </c>
      <c r="G59" s="1511">
        <v>2</v>
      </c>
      <c r="H59" s="1511">
        <v>0</v>
      </c>
      <c r="I59" s="1511">
        <v>2</v>
      </c>
      <c r="J59" s="1485">
        <f>D59+G59</f>
        <v>3</v>
      </c>
      <c r="K59" s="1511">
        <v>34</v>
      </c>
      <c r="L59" s="1511">
        <v>28</v>
      </c>
      <c r="M59" s="1511">
        <v>6</v>
      </c>
      <c r="N59" s="1511">
        <v>0</v>
      </c>
      <c r="O59" s="1511">
        <v>0</v>
      </c>
      <c r="P59" s="1511">
        <v>0</v>
      </c>
      <c r="Q59" s="1485">
        <f>K59+N59</f>
        <v>34</v>
      </c>
      <c r="R59" s="1511">
        <v>12</v>
      </c>
      <c r="S59" s="1493">
        <f>(D59+G59)/(K59+N59)</f>
        <v>8.8235294117647065E-2</v>
      </c>
    </row>
    <row r="60" spans="1:19" s="1508" customFormat="1">
      <c r="A60" s="2287"/>
      <c r="B60" s="1510" t="s">
        <v>2</v>
      </c>
      <c r="C60" s="1487" t="s">
        <v>227</v>
      </c>
      <c r="D60" s="1511">
        <v>0</v>
      </c>
      <c r="E60" s="1511">
        <v>0</v>
      </c>
      <c r="F60" s="1511">
        <v>0</v>
      </c>
      <c r="G60" s="1511">
        <v>7</v>
      </c>
      <c r="H60" s="1511">
        <v>1</v>
      </c>
      <c r="I60" s="1511">
        <v>6</v>
      </c>
      <c r="J60" s="1485">
        <f t="shared" ref="J60:J62" si="37">D60+G60</f>
        <v>7</v>
      </c>
      <c r="K60" s="1511">
        <v>32</v>
      </c>
      <c r="L60" s="1511">
        <v>12</v>
      </c>
      <c r="M60" s="1511">
        <v>20</v>
      </c>
      <c r="N60" s="1511">
        <v>0</v>
      </c>
      <c r="O60" s="1511">
        <v>0</v>
      </c>
      <c r="P60" s="1511">
        <v>0</v>
      </c>
      <c r="Q60" s="1485">
        <f t="shared" ref="Q60:Q61" si="38">K60+N60</f>
        <v>32</v>
      </c>
      <c r="R60" s="1511">
        <v>12</v>
      </c>
      <c r="S60" s="1493">
        <f t="shared" ref="S60:S62" si="39">(D60+G60)/(K60+N60)</f>
        <v>0.21875</v>
      </c>
    </row>
    <row r="61" spans="1:19" s="1508" customFormat="1">
      <c r="A61" s="2287"/>
      <c r="B61" s="1510" t="s">
        <v>3</v>
      </c>
      <c r="C61" s="1487" t="s">
        <v>699</v>
      </c>
      <c r="D61" s="1511">
        <v>0</v>
      </c>
      <c r="E61" s="1511">
        <v>0</v>
      </c>
      <c r="F61" s="1511">
        <v>0</v>
      </c>
      <c r="G61" s="1511">
        <v>0</v>
      </c>
      <c r="H61" s="1511">
        <v>0</v>
      </c>
      <c r="I61" s="1511">
        <v>0</v>
      </c>
      <c r="J61" s="1485">
        <f t="shared" si="37"/>
        <v>0</v>
      </c>
      <c r="K61" s="1511">
        <v>50</v>
      </c>
      <c r="L61" s="1511">
        <v>13</v>
      </c>
      <c r="M61" s="1511">
        <v>37</v>
      </c>
      <c r="N61" s="1511">
        <v>0</v>
      </c>
      <c r="O61" s="1511">
        <v>0</v>
      </c>
      <c r="P61" s="1511">
        <v>0</v>
      </c>
      <c r="Q61" s="1485">
        <f t="shared" si="38"/>
        <v>50</v>
      </c>
      <c r="R61" s="1511">
        <v>12</v>
      </c>
      <c r="S61" s="1490">
        <f t="shared" si="39"/>
        <v>0</v>
      </c>
    </row>
    <row r="62" spans="1:19" s="1508" customFormat="1">
      <c r="A62" s="2287"/>
      <c r="B62" s="1510" t="s">
        <v>2</v>
      </c>
      <c r="C62" s="1487" t="s">
        <v>698</v>
      </c>
      <c r="D62" s="1511">
        <v>0</v>
      </c>
      <c r="E62" s="1511">
        <v>0</v>
      </c>
      <c r="F62" s="1511">
        <v>0</v>
      </c>
      <c r="G62" s="1511">
        <v>12</v>
      </c>
      <c r="H62" s="1511">
        <v>4</v>
      </c>
      <c r="I62" s="1511">
        <v>8</v>
      </c>
      <c r="J62" s="1485">
        <f t="shared" si="37"/>
        <v>12</v>
      </c>
      <c r="K62" s="1511">
        <v>27</v>
      </c>
      <c r="L62" s="1511">
        <v>10</v>
      </c>
      <c r="M62" s="1511">
        <v>17</v>
      </c>
      <c r="N62" s="1511">
        <v>0</v>
      </c>
      <c r="O62" s="1511">
        <v>0</v>
      </c>
      <c r="P62" s="1511">
        <v>0</v>
      </c>
      <c r="Q62" s="1485">
        <f>K62+N62</f>
        <v>27</v>
      </c>
      <c r="R62" s="1511">
        <v>12</v>
      </c>
      <c r="S62" s="1489">
        <f t="shared" si="39"/>
        <v>0.44444444444444442</v>
      </c>
    </row>
    <row r="63" spans="1:19" s="1508" customFormat="1">
      <c r="A63" s="2285" t="s">
        <v>366</v>
      </c>
      <c r="B63" s="2285"/>
      <c r="C63" s="2285"/>
      <c r="D63" s="1512">
        <f t="shared" ref="D63:Q63" si="40">SUM(D59:D62)</f>
        <v>1</v>
      </c>
      <c r="E63" s="1512">
        <f t="shared" si="40"/>
        <v>1</v>
      </c>
      <c r="F63" s="1512">
        <f t="shared" si="40"/>
        <v>0</v>
      </c>
      <c r="G63" s="1512">
        <f t="shared" si="40"/>
        <v>21</v>
      </c>
      <c r="H63" s="1512">
        <f t="shared" si="40"/>
        <v>5</v>
      </c>
      <c r="I63" s="1512">
        <f t="shared" si="40"/>
        <v>16</v>
      </c>
      <c r="J63" s="1491">
        <f t="shared" si="40"/>
        <v>22</v>
      </c>
      <c r="K63" s="1512">
        <f t="shared" si="40"/>
        <v>143</v>
      </c>
      <c r="L63" s="1512">
        <f t="shared" si="40"/>
        <v>63</v>
      </c>
      <c r="M63" s="1512">
        <f t="shared" si="40"/>
        <v>80</v>
      </c>
      <c r="N63" s="1512">
        <f t="shared" si="40"/>
        <v>0</v>
      </c>
      <c r="O63" s="1512">
        <f t="shared" si="40"/>
        <v>0</v>
      </c>
      <c r="P63" s="1512">
        <f t="shared" si="40"/>
        <v>0</v>
      </c>
      <c r="Q63" s="1491">
        <f t="shared" si="40"/>
        <v>143</v>
      </c>
      <c r="R63" s="1512">
        <v>12</v>
      </c>
      <c r="S63" s="1492">
        <f>J63/Q63</f>
        <v>0.15384615384615385</v>
      </c>
    </row>
    <row r="64" spans="1:19" s="1508" customFormat="1">
      <c r="A64" s="1485" t="s">
        <v>2434</v>
      </c>
      <c r="B64" s="1485" t="s">
        <v>270</v>
      </c>
      <c r="C64" s="1485" t="s">
        <v>36</v>
      </c>
      <c r="D64" s="1485" t="s">
        <v>1906</v>
      </c>
      <c r="E64" s="1485" t="s">
        <v>1198</v>
      </c>
      <c r="F64" s="1485" t="s">
        <v>280</v>
      </c>
      <c r="G64" s="1485" t="s">
        <v>1907</v>
      </c>
      <c r="H64" s="1485" t="s">
        <v>1198</v>
      </c>
      <c r="I64" s="1485" t="s">
        <v>280</v>
      </c>
      <c r="J64" s="1485" t="s">
        <v>8</v>
      </c>
      <c r="K64" s="1485" t="s">
        <v>2435</v>
      </c>
      <c r="L64" s="1485" t="s">
        <v>1198</v>
      </c>
      <c r="M64" s="1485" t="s">
        <v>280</v>
      </c>
      <c r="N64" s="1485" t="s">
        <v>2436</v>
      </c>
      <c r="O64" s="1485" t="s">
        <v>1198</v>
      </c>
      <c r="P64" s="1485" t="s">
        <v>280</v>
      </c>
      <c r="Q64" s="1485" t="s">
        <v>8</v>
      </c>
      <c r="R64" s="1485" t="s">
        <v>1936</v>
      </c>
      <c r="S64" s="1486" t="s">
        <v>1908</v>
      </c>
    </row>
    <row r="65" spans="1:27" s="1508" customFormat="1">
      <c r="A65" s="2288" t="s">
        <v>1514</v>
      </c>
      <c r="B65" s="2288"/>
      <c r="C65" s="2288"/>
      <c r="D65" s="1485">
        <f>SUM(D8:D10,D13:D15,D18:D20,D23:D25,D28:D31,D34:D35,D38:D41,D44:D45,D48:D51,D54:D56,D59:D62)</f>
        <v>73</v>
      </c>
      <c r="E65" s="2288"/>
      <c r="F65" s="2288"/>
      <c r="G65" s="1485">
        <f>SUM(G8:G10,G13:G15,G18:G20,G23:G25,G28:G31,G34:G35,G38:G41,G44:G45,G48:G51,G54:G56,G59:G62)</f>
        <v>91</v>
      </c>
      <c r="H65" s="2288"/>
      <c r="I65" s="2288"/>
      <c r="J65" s="1485">
        <f>D65+G65</f>
        <v>164</v>
      </c>
      <c r="K65" s="1485">
        <f>SUM(K8:K10,K13:K15,K18:K20,K23:K25,K28:K31,K34:K35,K38:K41,K44:K45,K48:K51,K54:K56,K59:K62)</f>
        <v>992</v>
      </c>
      <c r="L65" s="2288"/>
      <c r="M65" s="2288"/>
      <c r="N65" s="1485">
        <f>SUM(N8:N10,N13:N15,N18:N20,N23:N25,N28:N31,N34:N35,N38:N41,N44:N45,N48:N51,N54:N56,N59:N62)</f>
        <v>14</v>
      </c>
      <c r="O65" s="2288"/>
      <c r="P65" s="2288"/>
      <c r="Q65" s="1485">
        <f>Q11+Q16+Q21+Q26+Q32+Q36+Q42+Q46+Q52+Q57+Q63</f>
        <v>1006</v>
      </c>
    </row>
    <row r="66" spans="1:27" s="1508" customFormat="1">
      <c r="A66" s="2288" t="s">
        <v>8</v>
      </c>
      <c r="B66" s="2288"/>
      <c r="C66" s="2288"/>
      <c r="D66" s="2287">
        <f>D65+G65</f>
        <v>164</v>
      </c>
      <c r="E66" s="2287"/>
      <c r="F66" s="2287"/>
      <c r="G66" s="2287"/>
      <c r="H66" s="2287"/>
      <c r="I66" s="2287"/>
      <c r="J66" s="2287"/>
      <c r="K66" s="2287">
        <f>K65+N65</f>
        <v>1006</v>
      </c>
      <c r="L66" s="2287"/>
      <c r="M66" s="2287"/>
      <c r="N66" s="2287"/>
      <c r="O66" s="2287"/>
      <c r="P66" s="2287"/>
      <c r="Q66" s="1494"/>
    </row>
    <row r="67" spans="1:27" s="1508" customFormat="1">
      <c r="A67" s="1676" t="s">
        <v>5438</v>
      </c>
    </row>
    <row r="68" spans="1:27" s="1508" customFormat="1">
      <c r="A68" s="1676" t="s">
        <v>1914</v>
      </c>
    </row>
    <row r="69" spans="1:27" s="1508" customFormat="1" ht="13.8" customHeight="1"/>
    <row r="70" spans="1:27" s="1508" customFormat="1" ht="15" thickBot="1">
      <c r="V70" s="2293" t="s">
        <v>39</v>
      </c>
      <c r="W70" s="2293"/>
      <c r="X70" s="2293" t="s">
        <v>2431</v>
      </c>
      <c r="Y70" s="2293"/>
      <c r="Z70" s="2292" t="s">
        <v>2460</v>
      </c>
      <c r="AA70" s="2292"/>
    </row>
    <row r="71" spans="1:27" s="1508" customFormat="1">
      <c r="A71" s="1495" t="s">
        <v>1905</v>
      </c>
      <c r="B71" s="1496" t="s">
        <v>270</v>
      </c>
      <c r="C71" s="1497" t="s">
        <v>36</v>
      </c>
      <c r="D71" s="1498" t="s">
        <v>1906</v>
      </c>
      <c r="E71" s="1499" t="s">
        <v>1198</v>
      </c>
      <c r="F71" s="1499" t="s">
        <v>280</v>
      </c>
      <c r="G71" s="1499" t="s">
        <v>1907</v>
      </c>
      <c r="H71" s="1499" t="s">
        <v>1198</v>
      </c>
      <c r="I71" s="1499" t="s">
        <v>280</v>
      </c>
      <c r="J71" s="1500" t="s">
        <v>8</v>
      </c>
      <c r="K71" s="1498" t="s">
        <v>2435</v>
      </c>
      <c r="L71" s="1499" t="s">
        <v>1198</v>
      </c>
      <c r="M71" s="1499" t="s">
        <v>280</v>
      </c>
      <c r="N71" s="1499" t="s">
        <v>2436</v>
      </c>
      <c r="O71" s="1499" t="s">
        <v>1198</v>
      </c>
      <c r="P71" s="1499" t="s">
        <v>280</v>
      </c>
      <c r="Q71" s="1500" t="s">
        <v>8</v>
      </c>
      <c r="R71" s="1496" t="s">
        <v>1936</v>
      </c>
      <c r="S71" s="1501" t="s">
        <v>1908</v>
      </c>
      <c r="U71" s="1502" t="s">
        <v>1905</v>
      </c>
      <c r="V71" s="1502" t="s">
        <v>1198</v>
      </c>
      <c r="W71" s="1502" t="s">
        <v>280</v>
      </c>
      <c r="X71" s="1502" t="s">
        <v>1198</v>
      </c>
      <c r="Y71" s="1502" t="s">
        <v>280</v>
      </c>
      <c r="Z71" s="1502" t="s">
        <v>1198</v>
      </c>
      <c r="AA71" s="1502" t="s">
        <v>280</v>
      </c>
    </row>
    <row r="72" spans="1:27" s="1508" customFormat="1">
      <c r="A72" s="2287" t="s">
        <v>59</v>
      </c>
      <c r="B72" s="1510" t="s">
        <v>1</v>
      </c>
      <c r="C72" s="1503" t="s">
        <v>697</v>
      </c>
      <c r="D72" s="1511">
        <f t="shared" ref="D72:I74" si="41">D8+D13</f>
        <v>9</v>
      </c>
      <c r="E72" s="1511">
        <f t="shared" si="41"/>
        <v>5</v>
      </c>
      <c r="F72" s="1511">
        <f t="shared" si="41"/>
        <v>4</v>
      </c>
      <c r="G72" s="1511">
        <f t="shared" si="41"/>
        <v>7</v>
      </c>
      <c r="H72" s="1511">
        <f t="shared" si="41"/>
        <v>2</v>
      </c>
      <c r="I72" s="1511">
        <f t="shared" si="41"/>
        <v>5</v>
      </c>
      <c r="J72" s="1511">
        <f>D72+G72</f>
        <v>16</v>
      </c>
      <c r="K72" s="1511">
        <f t="shared" ref="K72:P74" si="42">K8+K13</f>
        <v>58</v>
      </c>
      <c r="L72" s="1511">
        <f t="shared" si="42"/>
        <v>38</v>
      </c>
      <c r="M72" s="1511">
        <f t="shared" si="42"/>
        <v>20</v>
      </c>
      <c r="N72" s="1511">
        <f t="shared" si="42"/>
        <v>1</v>
      </c>
      <c r="O72" s="1511">
        <f t="shared" si="42"/>
        <v>1</v>
      </c>
      <c r="P72" s="1511">
        <f t="shared" si="42"/>
        <v>0</v>
      </c>
      <c r="Q72" s="1511">
        <f>K72+N72</f>
        <v>59</v>
      </c>
      <c r="R72" s="1511">
        <v>12</v>
      </c>
      <c r="S72" s="1493">
        <f>(D72+G72)/(K72+N72)</f>
        <v>0.2711864406779661</v>
      </c>
      <c r="U72" s="1510" t="s">
        <v>59</v>
      </c>
      <c r="V72" s="1516">
        <f>E75+H75</f>
        <v>15</v>
      </c>
      <c r="W72" s="1516">
        <f>F75+I75</f>
        <v>45</v>
      </c>
      <c r="X72" s="1511">
        <f>L75+O75</f>
        <v>79</v>
      </c>
      <c r="Y72" s="1511">
        <f>M75+P75</f>
        <v>94</v>
      </c>
      <c r="Z72" s="1492">
        <f>V72/X72</f>
        <v>0.189873417721519</v>
      </c>
      <c r="AA72" s="1492">
        <f>W72/Y72</f>
        <v>0.47872340425531917</v>
      </c>
    </row>
    <row r="73" spans="1:27" s="1508" customFormat="1">
      <c r="A73" s="2287"/>
      <c r="B73" s="1510" t="s">
        <v>2</v>
      </c>
      <c r="C73" s="1503" t="s">
        <v>227</v>
      </c>
      <c r="D73" s="1511">
        <f t="shared" si="41"/>
        <v>17</v>
      </c>
      <c r="E73" s="1511">
        <f t="shared" si="41"/>
        <v>5</v>
      </c>
      <c r="F73" s="1511">
        <f t="shared" si="41"/>
        <v>12</v>
      </c>
      <c r="G73" s="1511">
        <f t="shared" si="41"/>
        <v>7</v>
      </c>
      <c r="H73" s="1511">
        <f t="shared" si="41"/>
        <v>2</v>
      </c>
      <c r="I73" s="1511">
        <f t="shared" si="41"/>
        <v>5</v>
      </c>
      <c r="J73" s="1511">
        <f t="shared" ref="J73:J74" si="43">D73+G73</f>
        <v>24</v>
      </c>
      <c r="K73" s="1511">
        <f t="shared" si="42"/>
        <v>57</v>
      </c>
      <c r="L73" s="1511">
        <f t="shared" si="42"/>
        <v>23</v>
      </c>
      <c r="M73" s="1511">
        <f t="shared" si="42"/>
        <v>34</v>
      </c>
      <c r="N73" s="1511">
        <f t="shared" si="42"/>
        <v>1</v>
      </c>
      <c r="O73" s="1511">
        <f t="shared" si="42"/>
        <v>0</v>
      </c>
      <c r="P73" s="1511">
        <f t="shared" si="42"/>
        <v>1</v>
      </c>
      <c r="Q73" s="1511">
        <f t="shared" ref="Q73:Q74" si="44">K73+N73</f>
        <v>58</v>
      </c>
      <c r="R73" s="1511">
        <v>12</v>
      </c>
      <c r="S73" s="1489">
        <f>(D73+G73)/(K73+N73)</f>
        <v>0.41379310344827586</v>
      </c>
      <c r="U73" s="1510" t="s">
        <v>1203</v>
      </c>
      <c r="V73" s="1516">
        <f>E79+H79</f>
        <v>7</v>
      </c>
      <c r="W73" s="1516">
        <f>F79+I79</f>
        <v>11</v>
      </c>
      <c r="X73" s="1511">
        <f>L79+O79</f>
        <v>44</v>
      </c>
      <c r="Y73" s="1511">
        <f>M79+P79</f>
        <v>45</v>
      </c>
      <c r="Z73" s="1492">
        <f t="shared" ref="Z73:AA77" si="45">V73/X73</f>
        <v>0.15909090909090909</v>
      </c>
      <c r="AA73" s="1492">
        <f t="shared" si="45"/>
        <v>0.24444444444444444</v>
      </c>
    </row>
    <row r="74" spans="1:27" s="1508" customFormat="1">
      <c r="A74" s="2287"/>
      <c r="B74" s="1510" t="s">
        <v>3</v>
      </c>
      <c r="C74" s="1503" t="s">
        <v>699</v>
      </c>
      <c r="D74" s="1511">
        <f t="shared" si="41"/>
        <v>15</v>
      </c>
      <c r="E74" s="1511">
        <f t="shared" si="41"/>
        <v>1</v>
      </c>
      <c r="F74" s="1511">
        <f t="shared" si="41"/>
        <v>14</v>
      </c>
      <c r="G74" s="1511">
        <f t="shared" si="41"/>
        <v>5</v>
      </c>
      <c r="H74" s="1511">
        <f t="shared" si="41"/>
        <v>0</v>
      </c>
      <c r="I74" s="1511">
        <f t="shared" si="41"/>
        <v>5</v>
      </c>
      <c r="J74" s="1511">
        <f t="shared" si="43"/>
        <v>20</v>
      </c>
      <c r="K74" s="1511">
        <f t="shared" si="42"/>
        <v>55</v>
      </c>
      <c r="L74" s="1511">
        <f t="shared" si="42"/>
        <v>17</v>
      </c>
      <c r="M74" s="1511">
        <f t="shared" si="42"/>
        <v>38</v>
      </c>
      <c r="N74" s="1511">
        <f t="shared" si="42"/>
        <v>1</v>
      </c>
      <c r="O74" s="1511">
        <f t="shared" si="42"/>
        <v>0</v>
      </c>
      <c r="P74" s="1511">
        <f t="shared" si="42"/>
        <v>1</v>
      </c>
      <c r="Q74" s="1511">
        <f t="shared" si="44"/>
        <v>56</v>
      </c>
      <c r="R74" s="1511">
        <v>12</v>
      </c>
      <c r="S74" s="1493">
        <f t="shared" ref="S74:S81" si="46">(D74+G74)/(K74+N74)</f>
        <v>0.35714285714285715</v>
      </c>
      <c r="U74" s="1510" t="s">
        <v>1915</v>
      </c>
      <c r="V74" s="1516">
        <f>E85+H85</f>
        <v>8</v>
      </c>
      <c r="W74" s="1516">
        <f>F85+I85</f>
        <v>26</v>
      </c>
      <c r="X74" s="1511">
        <f>L85+O85</f>
        <v>79</v>
      </c>
      <c r="Y74" s="1511">
        <f>M85+P85</f>
        <v>97</v>
      </c>
      <c r="Z74" s="1492">
        <f t="shared" si="45"/>
        <v>0.10126582278481013</v>
      </c>
      <c r="AA74" s="1492">
        <f t="shared" si="45"/>
        <v>0.26804123711340205</v>
      </c>
    </row>
    <row r="75" spans="1:27" s="1508" customFormat="1">
      <c r="A75" s="2287"/>
      <c r="B75" s="2291" t="s">
        <v>582</v>
      </c>
      <c r="C75" s="2291"/>
      <c r="D75" s="1512">
        <f>SUM(D72:D74)</f>
        <v>41</v>
      </c>
      <c r="E75" s="1512">
        <f t="shared" ref="E75:P75" si="47">SUM(E72:E74)</f>
        <v>11</v>
      </c>
      <c r="F75" s="1512">
        <f t="shared" si="47"/>
        <v>30</v>
      </c>
      <c r="G75" s="1512">
        <f t="shared" si="47"/>
        <v>19</v>
      </c>
      <c r="H75" s="1512">
        <f t="shared" si="47"/>
        <v>4</v>
      </c>
      <c r="I75" s="1512">
        <f t="shared" si="47"/>
        <v>15</v>
      </c>
      <c r="J75" s="1491">
        <f>SUM(J72:J74)</f>
        <v>60</v>
      </c>
      <c r="K75" s="1512">
        <f>SUM(K72:K74)</f>
        <v>170</v>
      </c>
      <c r="L75" s="1512">
        <f t="shared" si="47"/>
        <v>78</v>
      </c>
      <c r="M75" s="1512">
        <f t="shared" si="47"/>
        <v>92</v>
      </c>
      <c r="N75" s="1512">
        <f t="shared" si="47"/>
        <v>3</v>
      </c>
      <c r="O75" s="1512">
        <f t="shared" si="47"/>
        <v>1</v>
      </c>
      <c r="P75" s="1512">
        <f t="shared" si="47"/>
        <v>2</v>
      </c>
      <c r="Q75" s="1491">
        <f>SUM(Q72:Q74)</f>
        <v>173</v>
      </c>
      <c r="R75" s="1512">
        <v>12</v>
      </c>
      <c r="S75" s="1492">
        <f>(D75+G75)/(K75+N75)</f>
        <v>0.34682080924855491</v>
      </c>
      <c r="U75" s="1510" t="s">
        <v>2451</v>
      </c>
      <c r="V75" s="1516">
        <f>E91+H91</f>
        <v>7</v>
      </c>
      <c r="W75" s="1516">
        <f>F91+I91</f>
        <v>7</v>
      </c>
      <c r="X75" s="1510">
        <f>L91+O91</f>
        <v>67</v>
      </c>
      <c r="Y75" s="1510">
        <f>M91+P91</f>
        <v>77</v>
      </c>
      <c r="Z75" s="1492">
        <f t="shared" si="45"/>
        <v>0.1044776119402985</v>
      </c>
      <c r="AA75" s="1492">
        <f t="shared" si="45"/>
        <v>9.0909090909090912E-2</v>
      </c>
    </row>
    <row r="76" spans="1:27" s="1508" customFormat="1">
      <c r="A76" s="2287" t="s">
        <v>1203</v>
      </c>
      <c r="B76" s="1510" t="s">
        <v>1</v>
      </c>
      <c r="C76" s="1503" t="s">
        <v>697</v>
      </c>
      <c r="D76" s="1511">
        <f t="shared" ref="D76:I78" si="48">D18</f>
        <v>3</v>
      </c>
      <c r="E76" s="1511">
        <f t="shared" si="48"/>
        <v>2</v>
      </c>
      <c r="F76" s="1511">
        <f t="shared" si="48"/>
        <v>1</v>
      </c>
      <c r="G76" s="1511">
        <f t="shared" si="48"/>
        <v>1</v>
      </c>
      <c r="H76" s="1511">
        <f t="shared" si="48"/>
        <v>1</v>
      </c>
      <c r="I76" s="1511">
        <f t="shared" si="48"/>
        <v>0</v>
      </c>
      <c r="J76" s="1511">
        <f>D76+G76</f>
        <v>4</v>
      </c>
      <c r="K76" s="1511">
        <f t="shared" ref="K76:P78" si="49">K18</f>
        <v>30</v>
      </c>
      <c r="L76" s="1511">
        <f t="shared" si="49"/>
        <v>15</v>
      </c>
      <c r="M76" s="1511">
        <f t="shared" si="49"/>
        <v>15</v>
      </c>
      <c r="N76" s="1511">
        <f t="shared" si="49"/>
        <v>0</v>
      </c>
      <c r="O76" s="1511">
        <f t="shared" si="49"/>
        <v>0</v>
      </c>
      <c r="P76" s="1511">
        <f t="shared" si="49"/>
        <v>0</v>
      </c>
      <c r="Q76" s="1511">
        <f>K76+N76</f>
        <v>30</v>
      </c>
      <c r="R76" s="1511">
        <v>12</v>
      </c>
      <c r="S76" s="1493">
        <f t="shared" si="46"/>
        <v>0.13333333333333333</v>
      </c>
      <c r="U76" s="1510" t="s">
        <v>2931</v>
      </c>
      <c r="V76" s="1516">
        <f>E97+H97</f>
        <v>5</v>
      </c>
      <c r="W76" s="1516">
        <f>F97+I97</f>
        <v>6</v>
      </c>
      <c r="X76" s="1510">
        <f>L97+O97</f>
        <v>83</v>
      </c>
      <c r="Y76" s="1510">
        <f>M97+P97</f>
        <v>118</v>
      </c>
      <c r="Z76" s="1492">
        <f t="shared" si="45"/>
        <v>6.0240963855421686E-2</v>
      </c>
      <c r="AA76" s="1492">
        <f t="shared" si="45"/>
        <v>5.0847457627118647E-2</v>
      </c>
    </row>
    <row r="77" spans="1:27" s="1508" customFormat="1">
      <c r="A77" s="2287"/>
      <c r="B77" s="1510" t="s">
        <v>2</v>
      </c>
      <c r="C77" s="1503" t="s">
        <v>227</v>
      </c>
      <c r="D77" s="1511">
        <f t="shared" si="48"/>
        <v>3</v>
      </c>
      <c r="E77" s="1511">
        <f t="shared" si="48"/>
        <v>0</v>
      </c>
      <c r="F77" s="1511">
        <f t="shared" si="48"/>
        <v>3</v>
      </c>
      <c r="G77" s="1511">
        <f t="shared" si="48"/>
        <v>5</v>
      </c>
      <c r="H77" s="1511">
        <f t="shared" si="48"/>
        <v>1</v>
      </c>
      <c r="I77" s="1511">
        <f t="shared" si="48"/>
        <v>4</v>
      </c>
      <c r="J77" s="1511">
        <f t="shared" ref="J77:J78" si="50">D77+G77</f>
        <v>8</v>
      </c>
      <c r="K77" s="1511">
        <f t="shared" si="49"/>
        <v>33</v>
      </c>
      <c r="L77" s="1511">
        <f t="shared" si="49"/>
        <v>18</v>
      </c>
      <c r="M77" s="1511">
        <f t="shared" si="49"/>
        <v>15</v>
      </c>
      <c r="N77" s="1511">
        <f t="shared" si="49"/>
        <v>0</v>
      </c>
      <c r="O77" s="1511">
        <f t="shared" si="49"/>
        <v>0</v>
      </c>
      <c r="P77" s="1511">
        <f t="shared" si="49"/>
        <v>0</v>
      </c>
      <c r="Q77" s="1511">
        <f t="shared" ref="Q77:Q78" si="51">K77+N77</f>
        <v>33</v>
      </c>
      <c r="R77" s="1511">
        <v>12</v>
      </c>
      <c r="S77" s="1489">
        <f t="shared" si="46"/>
        <v>0.24242424242424243</v>
      </c>
      <c r="U77" s="1510" t="s">
        <v>5439</v>
      </c>
      <c r="V77" s="1516">
        <f>E103+H103</f>
        <v>8</v>
      </c>
      <c r="W77" s="1516">
        <f>F103+I103</f>
        <v>19</v>
      </c>
      <c r="X77" s="1510">
        <f>L103+O103</f>
        <v>106</v>
      </c>
      <c r="Y77" s="1510">
        <f>M103+P103</f>
        <v>117</v>
      </c>
      <c r="Z77" s="1492">
        <f t="shared" si="45"/>
        <v>7.5471698113207544E-2</v>
      </c>
      <c r="AA77" s="1492">
        <f t="shared" si="45"/>
        <v>0.1623931623931624</v>
      </c>
    </row>
    <row r="78" spans="1:27" s="1508" customFormat="1">
      <c r="A78" s="2287"/>
      <c r="B78" s="1510" t="s">
        <v>3</v>
      </c>
      <c r="C78" s="1503" t="s">
        <v>699</v>
      </c>
      <c r="D78" s="1511">
        <f t="shared" si="48"/>
        <v>5</v>
      </c>
      <c r="E78" s="1511">
        <f t="shared" si="48"/>
        <v>2</v>
      </c>
      <c r="F78" s="1511">
        <f t="shared" si="48"/>
        <v>3</v>
      </c>
      <c r="G78" s="1511">
        <f t="shared" si="48"/>
        <v>1</v>
      </c>
      <c r="H78" s="1511">
        <f t="shared" si="48"/>
        <v>1</v>
      </c>
      <c r="I78" s="1511">
        <f t="shared" si="48"/>
        <v>0</v>
      </c>
      <c r="J78" s="1511">
        <f t="shared" si="50"/>
        <v>6</v>
      </c>
      <c r="K78" s="1511">
        <f t="shared" si="49"/>
        <v>26</v>
      </c>
      <c r="L78" s="1511">
        <f t="shared" si="49"/>
        <v>11</v>
      </c>
      <c r="M78" s="1511">
        <f t="shared" si="49"/>
        <v>15</v>
      </c>
      <c r="N78" s="1511">
        <f t="shared" si="49"/>
        <v>0</v>
      </c>
      <c r="O78" s="1511">
        <f t="shared" si="49"/>
        <v>0</v>
      </c>
      <c r="P78" s="1511">
        <f t="shared" si="49"/>
        <v>0</v>
      </c>
      <c r="Q78" s="1511">
        <f t="shared" si="51"/>
        <v>26</v>
      </c>
      <c r="R78" s="1511">
        <v>12</v>
      </c>
      <c r="S78" s="1493">
        <f t="shared" si="46"/>
        <v>0.23076923076923078</v>
      </c>
    </row>
    <row r="79" spans="1:27" s="1508" customFormat="1">
      <c r="A79" s="2287"/>
      <c r="B79" s="2291" t="s">
        <v>582</v>
      </c>
      <c r="C79" s="2291"/>
      <c r="D79" s="1512">
        <f t="shared" ref="D79:P79" si="52">SUM(D76:D78)</f>
        <v>11</v>
      </c>
      <c r="E79" s="1512">
        <f t="shared" si="52"/>
        <v>4</v>
      </c>
      <c r="F79" s="1512">
        <f t="shared" si="52"/>
        <v>7</v>
      </c>
      <c r="G79" s="1512">
        <f t="shared" si="52"/>
        <v>7</v>
      </c>
      <c r="H79" s="1512">
        <f t="shared" si="52"/>
        <v>3</v>
      </c>
      <c r="I79" s="1512">
        <f t="shared" si="52"/>
        <v>4</v>
      </c>
      <c r="J79" s="1491">
        <f>SUM(J76:J78)</f>
        <v>18</v>
      </c>
      <c r="K79" s="1512">
        <f t="shared" si="52"/>
        <v>89</v>
      </c>
      <c r="L79" s="1512">
        <f t="shared" si="52"/>
        <v>44</v>
      </c>
      <c r="M79" s="1512">
        <f t="shared" si="52"/>
        <v>45</v>
      </c>
      <c r="N79" s="1512">
        <f t="shared" si="52"/>
        <v>0</v>
      </c>
      <c r="O79" s="1512">
        <f t="shared" si="52"/>
        <v>0</v>
      </c>
      <c r="P79" s="1512">
        <f t="shared" si="52"/>
        <v>0</v>
      </c>
      <c r="Q79" s="1491">
        <f>SUM(Q76:Q78)</f>
        <v>89</v>
      </c>
      <c r="R79" s="1512">
        <v>12</v>
      </c>
      <c r="S79" s="1492">
        <f t="shared" si="46"/>
        <v>0.20224719101123595</v>
      </c>
      <c r="U79" s="1502" t="s">
        <v>1905</v>
      </c>
      <c r="V79" s="1502" t="s">
        <v>2461</v>
      </c>
    </row>
    <row r="80" spans="1:27" s="1508" customFormat="1">
      <c r="A80" s="2287" t="s">
        <v>1915</v>
      </c>
      <c r="B80" s="1510" t="s">
        <v>1</v>
      </c>
      <c r="C80" s="1487" t="s">
        <v>697</v>
      </c>
      <c r="D80" s="1511">
        <f t="shared" ref="D80:I80" si="53">D23+D28</f>
        <v>3</v>
      </c>
      <c r="E80" s="1511">
        <f t="shared" si="53"/>
        <v>1</v>
      </c>
      <c r="F80" s="1511">
        <f t="shared" si="53"/>
        <v>2</v>
      </c>
      <c r="G80" s="1511">
        <f t="shared" si="53"/>
        <v>1</v>
      </c>
      <c r="H80" s="1511">
        <f t="shared" si="53"/>
        <v>1</v>
      </c>
      <c r="I80" s="1511">
        <f t="shared" si="53"/>
        <v>0</v>
      </c>
      <c r="J80" s="1511">
        <f>D80+G80</f>
        <v>4</v>
      </c>
      <c r="K80" s="1511">
        <f t="shared" ref="K80:P80" si="54">K23+K28</f>
        <v>51</v>
      </c>
      <c r="L80" s="1511">
        <f t="shared" si="54"/>
        <v>31</v>
      </c>
      <c r="M80" s="1511">
        <f t="shared" si="54"/>
        <v>20</v>
      </c>
      <c r="N80" s="1511">
        <f t="shared" si="54"/>
        <v>1</v>
      </c>
      <c r="O80" s="1511">
        <f t="shared" si="54"/>
        <v>0</v>
      </c>
      <c r="P80" s="1511">
        <f t="shared" si="54"/>
        <v>1</v>
      </c>
      <c r="Q80" s="1511">
        <f>K80+N80</f>
        <v>52</v>
      </c>
      <c r="R80" s="1511">
        <v>12</v>
      </c>
      <c r="S80" s="1493">
        <f t="shared" si="46"/>
        <v>7.6923076923076927E-2</v>
      </c>
      <c r="U80" s="1510" t="s">
        <v>59</v>
      </c>
      <c r="V80" s="1504">
        <v>0.35</v>
      </c>
    </row>
    <row r="81" spans="1:23" s="1508" customFormat="1">
      <c r="A81" s="2287"/>
      <c r="B81" s="1510" t="s">
        <v>3</v>
      </c>
      <c r="C81" s="1487" t="s">
        <v>699</v>
      </c>
      <c r="D81" s="1511">
        <f t="shared" ref="D81:I81" si="55">D25+D30</f>
        <v>1</v>
      </c>
      <c r="E81" s="1511">
        <f t="shared" si="55"/>
        <v>0</v>
      </c>
      <c r="F81" s="1511">
        <f t="shared" si="55"/>
        <v>1</v>
      </c>
      <c r="G81" s="1511">
        <f t="shared" si="55"/>
        <v>14</v>
      </c>
      <c r="H81" s="1511">
        <f t="shared" si="55"/>
        <v>3</v>
      </c>
      <c r="I81" s="1511">
        <f t="shared" si="55"/>
        <v>11</v>
      </c>
      <c r="J81" s="1511">
        <f t="shared" ref="J81:J83" si="56">D81+G81</f>
        <v>15</v>
      </c>
      <c r="K81" s="1511">
        <f t="shared" ref="K81:P81" si="57">K25+K30</f>
        <v>52</v>
      </c>
      <c r="L81" s="1511">
        <f t="shared" si="57"/>
        <v>15</v>
      </c>
      <c r="M81" s="1511">
        <f t="shared" si="57"/>
        <v>37</v>
      </c>
      <c r="N81" s="1511">
        <f t="shared" si="57"/>
        <v>3</v>
      </c>
      <c r="O81" s="1511">
        <f t="shared" si="57"/>
        <v>0</v>
      </c>
      <c r="P81" s="1511">
        <f t="shared" si="57"/>
        <v>3</v>
      </c>
      <c r="Q81" s="1511">
        <f t="shared" ref="Q81:Q83" si="58">K81+N81</f>
        <v>55</v>
      </c>
      <c r="R81" s="1511">
        <v>12</v>
      </c>
      <c r="S81" s="1489">
        <f t="shared" si="46"/>
        <v>0.27272727272727271</v>
      </c>
      <c r="U81" s="1510" t="s">
        <v>1203</v>
      </c>
      <c r="V81" s="1504">
        <v>0.2</v>
      </c>
    </row>
    <row r="82" spans="1:23" s="1508" customFormat="1">
      <c r="A82" s="2287"/>
      <c r="B82" s="2289" t="s">
        <v>2</v>
      </c>
      <c r="C82" s="1487" t="s">
        <v>227</v>
      </c>
      <c r="D82" s="1511">
        <f t="shared" ref="D82:I82" si="59">D24+D29</f>
        <v>3</v>
      </c>
      <c r="E82" s="1511">
        <f t="shared" si="59"/>
        <v>1</v>
      </c>
      <c r="F82" s="1511">
        <f t="shared" si="59"/>
        <v>2</v>
      </c>
      <c r="G82" s="1511">
        <f t="shared" si="59"/>
        <v>12</v>
      </c>
      <c r="H82" s="1511">
        <f t="shared" si="59"/>
        <v>2</v>
      </c>
      <c r="I82" s="1511">
        <f t="shared" si="59"/>
        <v>10</v>
      </c>
      <c r="J82" s="1511">
        <f>D82+G82</f>
        <v>15</v>
      </c>
      <c r="K82" s="1511">
        <f t="shared" ref="K82:P82" si="60">K24+K29</f>
        <v>50</v>
      </c>
      <c r="L82" s="1511">
        <f t="shared" si="60"/>
        <v>24</v>
      </c>
      <c r="M82" s="1511">
        <f t="shared" si="60"/>
        <v>26</v>
      </c>
      <c r="N82" s="1511">
        <f t="shared" si="60"/>
        <v>1</v>
      </c>
      <c r="O82" s="1511">
        <f t="shared" si="60"/>
        <v>0</v>
      </c>
      <c r="P82" s="1511">
        <f t="shared" si="60"/>
        <v>1</v>
      </c>
      <c r="Q82" s="1511">
        <f>K82+N82</f>
        <v>51</v>
      </c>
      <c r="R82" s="1511">
        <v>12</v>
      </c>
      <c r="S82" s="1505">
        <f>(D82+G82)/(K82+N82)</f>
        <v>0.29411764705882354</v>
      </c>
      <c r="U82" s="1510" t="s">
        <v>1915</v>
      </c>
      <c r="V82" s="1504">
        <v>0.19</v>
      </c>
    </row>
    <row r="83" spans="1:23" s="1508" customFormat="1">
      <c r="A83" s="2287"/>
      <c r="B83" s="2289"/>
      <c r="C83" s="1487" t="s">
        <v>698</v>
      </c>
      <c r="D83" s="1511">
        <f t="shared" ref="D83:I83" si="61">D31</f>
        <v>0</v>
      </c>
      <c r="E83" s="1511">
        <f t="shared" si="61"/>
        <v>0</v>
      </c>
      <c r="F83" s="1511">
        <f t="shared" si="61"/>
        <v>0</v>
      </c>
      <c r="G83" s="1511">
        <f t="shared" si="61"/>
        <v>0</v>
      </c>
      <c r="H83" s="1511">
        <f t="shared" si="61"/>
        <v>0</v>
      </c>
      <c r="I83" s="1511">
        <f t="shared" si="61"/>
        <v>0</v>
      </c>
      <c r="J83" s="1511">
        <f t="shared" si="56"/>
        <v>0</v>
      </c>
      <c r="K83" s="1511">
        <f t="shared" ref="K83:P83" si="62">K31</f>
        <v>18</v>
      </c>
      <c r="L83" s="1511">
        <f t="shared" si="62"/>
        <v>9</v>
      </c>
      <c r="M83" s="1511">
        <f t="shared" si="62"/>
        <v>9</v>
      </c>
      <c r="N83" s="1511">
        <f t="shared" si="62"/>
        <v>0</v>
      </c>
      <c r="O83" s="1511">
        <f t="shared" si="62"/>
        <v>0</v>
      </c>
      <c r="P83" s="1511">
        <f t="shared" si="62"/>
        <v>0</v>
      </c>
      <c r="Q83" s="1511">
        <f t="shared" si="58"/>
        <v>18</v>
      </c>
      <c r="R83" s="1511">
        <v>12</v>
      </c>
      <c r="S83" s="1505">
        <f>(D83+G83)/(K83+N83)</f>
        <v>0</v>
      </c>
      <c r="U83" s="1510" t="s">
        <v>2451</v>
      </c>
      <c r="V83" s="1504">
        <v>0.1</v>
      </c>
    </row>
    <row r="84" spans="1:23" s="1508" customFormat="1">
      <c r="A84" s="2287"/>
      <c r="B84" s="2290" t="s">
        <v>2</v>
      </c>
      <c r="C84" s="2290"/>
      <c r="D84" s="1511">
        <f>SUM(D82:D83)</f>
        <v>3</v>
      </c>
      <c r="E84" s="1511">
        <f t="shared" ref="E84:Q84" si="63">SUM(E82:E83)</f>
        <v>1</v>
      </c>
      <c r="F84" s="1511">
        <f t="shared" si="63"/>
        <v>2</v>
      </c>
      <c r="G84" s="1511">
        <f t="shared" si="63"/>
        <v>12</v>
      </c>
      <c r="H84" s="1511">
        <f t="shared" si="63"/>
        <v>2</v>
      </c>
      <c r="I84" s="1511">
        <f t="shared" si="63"/>
        <v>10</v>
      </c>
      <c r="J84" s="1511">
        <f>SUM(J82:J83)</f>
        <v>15</v>
      </c>
      <c r="K84" s="1511">
        <f t="shared" si="63"/>
        <v>68</v>
      </c>
      <c r="L84" s="1511">
        <f t="shared" si="63"/>
        <v>33</v>
      </c>
      <c r="M84" s="1511">
        <f t="shared" si="63"/>
        <v>35</v>
      </c>
      <c r="N84" s="1511">
        <f t="shared" si="63"/>
        <v>1</v>
      </c>
      <c r="O84" s="1511">
        <f t="shared" si="63"/>
        <v>0</v>
      </c>
      <c r="P84" s="1511">
        <f t="shared" si="63"/>
        <v>1</v>
      </c>
      <c r="Q84" s="1511">
        <f t="shared" si="63"/>
        <v>69</v>
      </c>
      <c r="R84" s="1511">
        <v>12</v>
      </c>
      <c r="S84" s="1506">
        <f>(D84+G84)/(K84+N84)</f>
        <v>0.21739130434782608</v>
      </c>
      <c r="U84" s="1510" t="s">
        <v>2931</v>
      </c>
      <c r="V84" s="1504">
        <v>0.05</v>
      </c>
      <c r="W84" s="1517"/>
    </row>
    <row r="85" spans="1:23" s="1508" customFormat="1">
      <c r="A85" s="2287"/>
      <c r="B85" s="2291" t="s">
        <v>582</v>
      </c>
      <c r="C85" s="2291"/>
      <c r="D85" s="1518">
        <f t="shared" ref="D85:Q85" si="64">SUM(D80:D83)</f>
        <v>7</v>
      </c>
      <c r="E85" s="1518">
        <f>SUM(E80:E83)</f>
        <v>2</v>
      </c>
      <c r="F85" s="1518">
        <f>SUM(F80:F83)</f>
        <v>5</v>
      </c>
      <c r="G85" s="1518">
        <f t="shared" si="64"/>
        <v>27</v>
      </c>
      <c r="H85" s="1518">
        <f t="shared" si="64"/>
        <v>6</v>
      </c>
      <c r="I85" s="1518">
        <f t="shared" si="64"/>
        <v>21</v>
      </c>
      <c r="J85" s="1507">
        <f t="shared" si="64"/>
        <v>34</v>
      </c>
      <c r="K85" s="1518">
        <f t="shared" si="64"/>
        <v>171</v>
      </c>
      <c r="L85" s="1518">
        <f t="shared" si="64"/>
        <v>79</v>
      </c>
      <c r="M85" s="1518">
        <f t="shared" si="64"/>
        <v>92</v>
      </c>
      <c r="N85" s="1518">
        <f t="shared" si="64"/>
        <v>5</v>
      </c>
      <c r="O85" s="1518">
        <f t="shared" si="64"/>
        <v>0</v>
      </c>
      <c r="P85" s="1518">
        <f t="shared" si="64"/>
        <v>5</v>
      </c>
      <c r="Q85" s="1507">
        <f t="shared" si="64"/>
        <v>176</v>
      </c>
      <c r="R85" s="1512">
        <v>12</v>
      </c>
      <c r="S85" s="1492">
        <f>(D85+G85)/(K85+N85)</f>
        <v>0.19318181818181818</v>
      </c>
      <c r="U85" s="1510" t="s">
        <v>5439</v>
      </c>
      <c r="V85" s="1504">
        <v>0.24</v>
      </c>
    </row>
    <row r="86" spans="1:23" s="1508" customFormat="1">
      <c r="A86" s="2287" t="s">
        <v>2451</v>
      </c>
      <c r="B86" s="1510" t="s">
        <v>1</v>
      </c>
      <c r="C86" s="1487" t="s">
        <v>697</v>
      </c>
      <c r="D86" s="1511">
        <f t="shared" ref="D86:I86" si="65">D34+D38</f>
        <v>0</v>
      </c>
      <c r="E86" s="1511">
        <f t="shared" si="65"/>
        <v>0</v>
      </c>
      <c r="F86" s="1511">
        <f t="shared" si="65"/>
        <v>0</v>
      </c>
      <c r="G86" s="1511">
        <f t="shared" si="65"/>
        <v>0</v>
      </c>
      <c r="H86" s="1511">
        <f t="shared" si="65"/>
        <v>0</v>
      </c>
      <c r="I86" s="1511">
        <f t="shared" si="65"/>
        <v>0</v>
      </c>
      <c r="J86" s="1511">
        <f>D86+G86</f>
        <v>0</v>
      </c>
      <c r="K86" s="1511">
        <f t="shared" ref="K86:P86" si="66">K34+K38</f>
        <v>47</v>
      </c>
      <c r="L86" s="1511">
        <f t="shared" si="66"/>
        <v>25</v>
      </c>
      <c r="M86" s="1511">
        <f t="shared" si="66"/>
        <v>22</v>
      </c>
      <c r="N86" s="1511">
        <f t="shared" si="66"/>
        <v>2</v>
      </c>
      <c r="O86" s="1511">
        <f t="shared" si="66"/>
        <v>1</v>
      </c>
      <c r="P86" s="1511">
        <f t="shared" si="66"/>
        <v>1</v>
      </c>
      <c r="Q86" s="1511">
        <f>K86+N86</f>
        <v>49</v>
      </c>
      <c r="R86" s="1511">
        <v>12</v>
      </c>
      <c r="S86" s="1493">
        <f>(D86+G86)/(K86+N86)</f>
        <v>0</v>
      </c>
      <c r="U86" s="1510" t="s">
        <v>2135</v>
      </c>
      <c r="V86" s="1504">
        <f>AVERAGE(V80:V85)</f>
        <v>0.18833333333333332</v>
      </c>
    </row>
    <row r="87" spans="1:23" s="1508" customFormat="1">
      <c r="A87" s="2287"/>
      <c r="B87" s="1510" t="s">
        <v>3</v>
      </c>
      <c r="C87" s="1487" t="s">
        <v>699</v>
      </c>
      <c r="D87" s="1511">
        <f t="shared" ref="D87:I87" si="67">D35+D40</f>
        <v>0</v>
      </c>
      <c r="E87" s="1511">
        <f t="shared" si="67"/>
        <v>0</v>
      </c>
      <c r="F87" s="1511">
        <f t="shared" si="67"/>
        <v>0</v>
      </c>
      <c r="G87" s="1511">
        <f t="shared" si="67"/>
        <v>4</v>
      </c>
      <c r="H87" s="1511">
        <f t="shared" si="67"/>
        <v>2</v>
      </c>
      <c r="I87" s="1511">
        <f t="shared" si="67"/>
        <v>2</v>
      </c>
      <c r="J87" s="1511">
        <f t="shared" ref="J87:J89" si="68">D87+G87</f>
        <v>4</v>
      </c>
      <c r="K87" s="1511">
        <f t="shared" ref="K87:P87" si="69">K35+K40</f>
        <v>46</v>
      </c>
      <c r="L87" s="1511">
        <f t="shared" si="69"/>
        <v>17</v>
      </c>
      <c r="M87" s="1511">
        <f t="shared" si="69"/>
        <v>29</v>
      </c>
      <c r="N87" s="1511">
        <f t="shared" si="69"/>
        <v>1</v>
      </c>
      <c r="O87" s="1511">
        <f t="shared" si="69"/>
        <v>0</v>
      </c>
      <c r="P87" s="1511">
        <f t="shared" si="69"/>
        <v>1</v>
      </c>
      <c r="Q87" s="1511">
        <f t="shared" ref="Q87:Q89" si="70">K87+N87</f>
        <v>47</v>
      </c>
      <c r="R87" s="1511">
        <v>12</v>
      </c>
      <c r="S87" s="1488">
        <f t="shared" ref="S87:S89" si="71">(D87+G87)/(K87+N87)</f>
        <v>8.5106382978723402E-2</v>
      </c>
    </row>
    <row r="88" spans="1:23" s="1508" customFormat="1">
      <c r="A88" s="2287"/>
      <c r="B88" s="2289" t="s">
        <v>2</v>
      </c>
      <c r="C88" s="1487" t="s">
        <v>227</v>
      </c>
      <c r="D88" s="1511">
        <f t="shared" ref="D88:I88" si="72">D39</f>
        <v>4</v>
      </c>
      <c r="E88" s="1511">
        <f t="shared" si="72"/>
        <v>2</v>
      </c>
      <c r="F88" s="1511">
        <f t="shared" si="72"/>
        <v>2</v>
      </c>
      <c r="G88" s="1511">
        <f t="shared" si="72"/>
        <v>4</v>
      </c>
      <c r="H88" s="1511">
        <f t="shared" si="72"/>
        <v>2</v>
      </c>
      <c r="I88" s="1511">
        <f t="shared" si="72"/>
        <v>2</v>
      </c>
      <c r="J88" s="1511">
        <f t="shared" si="68"/>
        <v>8</v>
      </c>
      <c r="K88" s="1511">
        <f t="shared" ref="K88:P88" si="73">K39</f>
        <v>30</v>
      </c>
      <c r="L88" s="1511">
        <f t="shared" si="73"/>
        <v>15</v>
      </c>
      <c r="M88" s="1511">
        <f t="shared" si="73"/>
        <v>15</v>
      </c>
      <c r="N88" s="1511">
        <f t="shared" si="73"/>
        <v>0</v>
      </c>
      <c r="O88" s="1511">
        <f t="shared" si="73"/>
        <v>0</v>
      </c>
      <c r="P88" s="1511">
        <f t="shared" si="73"/>
        <v>0</v>
      </c>
      <c r="Q88" s="1511">
        <f t="shared" si="70"/>
        <v>30</v>
      </c>
      <c r="R88" s="1511">
        <v>12</v>
      </c>
      <c r="S88" s="1493">
        <f>(D88+G88)/(K88+N88)</f>
        <v>0.26666666666666666</v>
      </c>
    </row>
    <row r="89" spans="1:23" s="1508" customFormat="1">
      <c r="A89" s="2287"/>
      <c r="B89" s="2289"/>
      <c r="C89" s="1487" t="s">
        <v>698</v>
      </c>
      <c r="D89" s="1511">
        <f t="shared" ref="D89:I89" si="74">D41</f>
        <v>2</v>
      </c>
      <c r="E89" s="1511">
        <f t="shared" si="74"/>
        <v>1</v>
      </c>
      <c r="F89" s="1511">
        <f t="shared" si="74"/>
        <v>1</v>
      </c>
      <c r="G89" s="1511">
        <f t="shared" si="74"/>
        <v>0</v>
      </c>
      <c r="H89" s="1511">
        <f t="shared" si="74"/>
        <v>0</v>
      </c>
      <c r="I89" s="1511">
        <f t="shared" si="74"/>
        <v>0</v>
      </c>
      <c r="J89" s="1511">
        <f t="shared" si="68"/>
        <v>2</v>
      </c>
      <c r="K89" s="1511">
        <f t="shared" ref="K89:P89" si="75">K41</f>
        <v>18</v>
      </c>
      <c r="L89" s="1511">
        <f t="shared" si="75"/>
        <v>9</v>
      </c>
      <c r="M89" s="1511">
        <f t="shared" si="75"/>
        <v>9</v>
      </c>
      <c r="N89" s="1511">
        <f t="shared" si="75"/>
        <v>0</v>
      </c>
      <c r="O89" s="1511">
        <f t="shared" si="75"/>
        <v>0</v>
      </c>
      <c r="P89" s="1511">
        <f t="shared" si="75"/>
        <v>0</v>
      </c>
      <c r="Q89" s="1511">
        <f t="shared" si="70"/>
        <v>18</v>
      </c>
      <c r="R89" s="1511">
        <v>12</v>
      </c>
      <c r="S89" s="1488">
        <f t="shared" si="71"/>
        <v>0.1111111111111111</v>
      </c>
    </row>
    <row r="90" spans="1:23" s="1508" customFormat="1">
      <c r="A90" s="2287"/>
      <c r="B90" s="2290" t="s">
        <v>2</v>
      </c>
      <c r="C90" s="2290"/>
      <c r="D90" s="1511">
        <f>SUM(D88:D89)</f>
        <v>6</v>
      </c>
      <c r="E90" s="1511">
        <f t="shared" ref="E90:F90" si="76">SUM(E88:E89)</f>
        <v>3</v>
      </c>
      <c r="F90" s="1511">
        <f t="shared" si="76"/>
        <v>3</v>
      </c>
      <c r="G90" s="1511">
        <f>SUM(G88:G89)</f>
        <v>4</v>
      </c>
      <c r="H90" s="1511">
        <f t="shared" ref="H90:J90" si="77">SUM(H88:H89)</f>
        <v>2</v>
      </c>
      <c r="I90" s="1511">
        <f t="shared" si="77"/>
        <v>2</v>
      </c>
      <c r="J90" s="1511">
        <f t="shared" si="77"/>
        <v>10</v>
      </c>
      <c r="K90" s="1511">
        <f>SUM(K88:K89)</f>
        <v>48</v>
      </c>
      <c r="L90" s="1511">
        <f t="shared" ref="L90:M90" si="78">SUM(L88:L89)</f>
        <v>24</v>
      </c>
      <c r="M90" s="1511">
        <f t="shared" si="78"/>
        <v>24</v>
      </c>
      <c r="N90" s="1511">
        <f>SUM(N88:N89)</f>
        <v>0</v>
      </c>
      <c r="O90" s="1511">
        <f t="shared" ref="O90:Q90" si="79">SUM(O88:O89)</f>
        <v>0</v>
      </c>
      <c r="P90" s="1511">
        <f t="shared" si="79"/>
        <v>0</v>
      </c>
      <c r="Q90" s="1511">
        <f t="shared" si="79"/>
        <v>48</v>
      </c>
      <c r="R90" s="1511">
        <v>12</v>
      </c>
      <c r="S90" s="1489">
        <f>(D90+G90)/(K90+N90)</f>
        <v>0.20833333333333334</v>
      </c>
    </row>
    <row r="91" spans="1:23" s="1508" customFormat="1">
      <c r="A91" s="2287"/>
      <c r="B91" s="2291" t="s">
        <v>582</v>
      </c>
      <c r="C91" s="2291"/>
      <c r="D91" s="1518">
        <f t="shared" ref="D91:Q91" si="80">SUM(D86:D89)</f>
        <v>6</v>
      </c>
      <c r="E91" s="1518">
        <f>SUM(E86:E89)</f>
        <v>3</v>
      </c>
      <c r="F91" s="1518">
        <f>SUM(F86:F89)</f>
        <v>3</v>
      </c>
      <c r="G91" s="1518">
        <f t="shared" si="80"/>
        <v>8</v>
      </c>
      <c r="H91" s="1518">
        <f t="shared" si="80"/>
        <v>4</v>
      </c>
      <c r="I91" s="1518">
        <f t="shared" si="80"/>
        <v>4</v>
      </c>
      <c r="J91" s="1507">
        <f t="shared" si="80"/>
        <v>14</v>
      </c>
      <c r="K91" s="1518">
        <f>SUM(K86:K89)</f>
        <v>141</v>
      </c>
      <c r="L91" s="1518">
        <f t="shared" si="80"/>
        <v>66</v>
      </c>
      <c r="M91" s="1518">
        <f t="shared" si="80"/>
        <v>75</v>
      </c>
      <c r="N91" s="1518">
        <f t="shared" si="80"/>
        <v>3</v>
      </c>
      <c r="O91" s="1518">
        <f t="shared" si="80"/>
        <v>1</v>
      </c>
      <c r="P91" s="1518">
        <f t="shared" si="80"/>
        <v>2</v>
      </c>
      <c r="Q91" s="1507">
        <f t="shared" si="80"/>
        <v>144</v>
      </c>
      <c r="R91" s="1512">
        <v>12</v>
      </c>
      <c r="S91" s="1492">
        <f>(D91+G91)/(K91+N91)</f>
        <v>9.7222222222222224E-2</v>
      </c>
    </row>
    <row r="92" spans="1:23" s="1508" customFormat="1">
      <c r="A92" s="2287" t="s">
        <v>2931</v>
      </c>
      <c r="B92" s="1510" t="s">
        <v>1</v>
      </c>
      <c r="C92" s="1487" t="s">
        <v>697</v>
      </c>
      <c r="D92" s="1511">
        <f t="shared" ref="D92:I92" si="81">D44+D48</f>
        <v>1</v>
      </c>
      <c r="E92" s="1511">
        <f t="shared" si="81"/>
        <v>0</v>
      </c>
      <c r="F92" s="1511">
        <f t="shared" si="81"/>
        <v>1</v>
      </c>
      <c r="G92" s="1511">
        <f t="shared" si="81"/>
        <v>0</v>
      </c>
      <c r="H92" s="1511">
        <f t="shared" si="81"/>
        <v>0</v>
      </c>
      <c r="I92" s="1511">
        <f t="shared" si="81"/>
        <v>0</v>
      </c>
      <c r="J92" s="1511">
        <f>D92+G92</f>
        <v>1</v>
      </c>
      <c r="K92" s="1511">
        <f t="shared" ref="K92:P92" si="82">K44+K48</f>
        <v>68</v>
      </c>
      <c r="L92" s="1511">
        <f t="shared" si="82"/>
        <v>37</v>
      </c>
      <c r="M92" s="1511">
        <f t="shared" si="82"/>
        <v>31</v>
      </c>
      <c r="N92" s="1511">
        <f t="shared" si="82"/>
        <v>0</v>
      </c>
      <c r="O92" s="1511">
        <f t="shared" si="82"/>
        <v>0</v>
      </c>
      <c r="P92" s="1511">
        <f t="shared" si="82"/>
        <v>0</v>
      </c>
      <c r="Q92" s="1511">
        <f>K92+N92</f>
        <v>68</v>
      </c>
      <c r="R92" s="1511">
        <v>12</v>
      </c>
      <c r="S92" s="1493">
        <f>(D92+G92)/(K92+N92)</f>
        <v>1.4705882352941176E-2</v>
      </c>
    </row>
    <row r="93" spans="1:23" s="1508" customFormat="1">
      <c r="A93" s="2287"/>
      <c r="B93" s="1510" t="s">
        <v>3</v>
      </c>
      <c r="C93" s="1487" t="s">
        <v>699</v>
      </c>
      <c r="D93" s="1511">
        <f t="shared" ref="D93:I93" si="83">D45+D50</f>
        <v>0</v>
      </c>
      <c r="E93" s="1511">
        <f t="shared" si="83"/>
        <v>0</v>
      </c>
      <c r="F93" s="1511">
        <f t="shared" si="83"/>
        <v>0</v>
      </c>
      <c r="G93" s="1511">
        <f t="shared" si="83"/>
        <v>1</v>
      </c>
      <c r="H93" s="1511">
        <f t="shared" si="83"/>
        <v>0</v>
      </c>
      <c r="I93" s="1511">
        <f t="shared" si="83"/>
        <v>1</v>
      </c>
      <c r="J93" s="1511">
        <f t="shared" ref="J93:J95" si="84">D93+G93</f>
        <v>1</v>
      </c>
      <c r="K93" s="1511">
        <f t="shared" ref="K93:P93" si="85">K45+K50</f>
        <v>76</v>
      </c>
      <c r="L93" s="1511">
        <f t="shared" si="85"/>
        <v>23</v>
      </c>
      <c r="M93" s="1511">
        <f t="shared" si="85"/>
        <v>53</v>
      </c>
      <c r="N93" s="1511">
        <f t="shared" si="85"/>
        <v>2</v>
      </c>
      <c r="O93" s="1511">
        <f t="shared" si="85"/>
        <v>1</v>
      </c>
      <c r="P93" s="1511">
        <f t="shared" si="85"/>
        <v>1</v>
      </c>
      <c r="Q93" s="1511">
        <f t="shared" ref="Q93:Q95" si="86">K93+N93</f>
        <v>78</v>
      </c>
      <c r="R93" s="1511">
        <v>12</v>
      </c>
      <c r="S93" s="1488">
        <f t="shared" ref="S93" si="87">(D93+G93)/(K93+N93)</f>
        <v>1.282051282051282E-2</v>
      </c>
    </row>
    <row r="94" spans="1:23" s="1508" customFormat="1">
      <c r="A94" s="2287"/>
      <c r="B94" s="2289" t="s">
        <v>2</v>
      </c>
      <c r="C94" s="1487" t="s">
        <v>227</v>
      </c>
      <c r="D94" s="1511">
        <f t="shared" ref="D94:I94" si="88">D49</f>
        <v>0</v>
      </c>
      <c r="E94" s="1511">
        <f t="shared" si="88"/>
        <v>0</v>
      </c>
      <c r="F94" s="1511">
        <f t="shared" si="88"/>
        <v>0</v>
      </c>
      <c r="G94" s="1511">
        <f t="shared" si="88"/>
        <v>2</v>
      </c>
      <c r="H94" s="1511">
        <f t="shared" si="88"/>
        <v>0</v>
      </c>
      <c r="I94" s="1511">
        <f t="shared" si="88"/>
        <v>2</v>
      </c>
      <c r="J94" s="1511">
        <f t="shared" si="84"/>
        <v>2</v>
      </c>
      <c r="K94" s="1511">
        <f t="shared" ref="K94:P94" si="89">K49</f>
        <v>37</v>
      </c>
      <c r="L94" s="1511">
        <f t="shared" si="89"/>
        <v>13</v>
      </c>
      <c r="M94" s="1511">
        <f t="shared" si="89"/>
        <v>24</v>
      </c>
      <c r="N94" s="1511">
        <f t="shared" si="89"/>
        <v>0</v>
      </c>
      <c r="O94" s="1511">
        <f t="shared" si="89"/>
        <v>0</v>
      </c>
      <c r="P94" s="1511">
        <f t="shared" si="89"/>
        <v>0</v>
      </c>
      <c r="Q94" s="1511">
        <f t="shared" si="86"/>
        <v>37</v>
      </c>
      <c r="R94" s="1511">
        <v>12</v>
      </c>
      <c r="S94" s="1493">
        <f>(D94+G94)/(K94+N94)</f>
        <v>5.4054054054054057E-2</v>
      </c>
    </row>
    <row r="95" spans="1:23" s="1508" customFormat="1">
      <c r="A95" s="2287"/>
      <c r="B95" s="2289"/>
      <c r="C95" s="1487" t="s">
        <v>698</v>
      </c>
      <c r="D95" s="1511">
        <f t="shared" ref="D95:I95" si="90">D51</f>
        <v>1</v>
      </c>
      <c r="E95" s="1511">
        <f t="shared" si="90"/>
        <v>0</v>
      </c>
      <c r="F95" s="1511">
        <f t="shared" si="90"/>
        <v>1</v>
      </c>
      <c r="G95" s="1511">
        <f t="shared" si="90"/>
        <v>6</v>
      </c>
      <c r="H95" s="1511">
        <f t="shared" si="90"/>
        <v>5</v>
      </c>
      <c r="I95" s="1511">
        <f t="shared" si="90"/>
        <v>1</v>
      </c>
      <c r="J95" s="1511">
        <f t="shared" si="84"/>
        <v>7</v>
      </c>
      <c r="K95" s="1511">
        <f t="shared" ref="K95:P95" si="91">K51</f>
        <v>17</v>
      </c>
      <c r="L95" s="1511">
        <f t="shared" si="91"/>
        <v>9</v>
      </c>
      <c r="M95" s="1511">
        <f t="shared" si="91"/>
        <v>8</v>
      </c>
      <c r="N95" s="1511">
        <f t="shared" si="91"/>
        <v>1</v>
      </c>
      <c r="O95" s="1511">
        <f t="shared" si="91"/>
        <v>0</v>
      </c>
      <c r="P95" s="1511">
        <f t="shared" si="91"/>
        <v>1</v>
      </c>
      <c r="Q95" s="1511">
        <f t="shared" si="86"/>
        <v>18</v>
      </c>
      <c r="R95" s="1511">
        <v>12</v>
      </c>
      <c r="S95" s="1488">
        <f t="shared" ref="S95" si="92">(D95+G95)/(K95+N95)</f>
        <v>0.3888888888888889</v>
      </c>
    </row>
    <row r="96" spans="1:23" s="1508" customFormat="1">
      <c r="A96" s="2287"/>
      <c r="B96" s="2290" t="s">
        <v>2</v>
      </c>
      <c r="C96" s="2290"/>
      <c r="D96" s="1511">
        <f>SUM(D94:D95)</f>
        <v>1</v>
      </c>
      <c r="E96" s="1511">
        <f t="shared" ref="E96:F96" si="93">SUM(E94:E95)</f>
        <v>0</v>
      </c>
      <c r="F96" s="1511">
        <f t="shared" si="93"/>
        <v>1</v>
      </c>
      <c r="G96" s="1511">
        <f>SUM(G94:G95)</f>
        <v>8</v>
      </c>
      <c r="H96" s="1511">
        <f t="shared" ref="H96:J96" si="94">SUM(H94:H95)</f>
        <v>5</v>
      </c>
      <c r="I96" s="1511">
        <f t="shared" si="94"/>
        <v>3</v>
      </c>
      <c r="J96" s="1511">
        <f t="shared" si="94"/>
        <v>9</v>
      </c>
      <c r="K96" s="1511">
        <f>SUM(K94:K95)</f>
        <v>54</v>
      </c>
      <c r="L96" s="1511">
        <f t="shared" ref="L96:M96" si="95">SUM(L94:L95)</f>
        <v>22</v>
      </c>
      <c r="M96" s="1511">
        <f t="shared" si="95"/>
        <v>32</v>
      </c>
      <c r="N96" s="1511">
        <f>SUM(N94:N95)</f>
        <v>1</v>
      </c>
      <c r="O96" s="1511">
        <f t="shared" ref="O96:Q96" si="96">SUM(O94:O95)</f>
        <v>0</v>
      </c>
      <c r="P96" s="1511">
        <f t="shared" si="96"/>
        <v>1</v>
      </c>
      <c r="Q96" s="1511">
        <f t="shared" si="96"/>
        <v>55</v>
      </c>
      <c r="R96" s="1511">
        <v>12</v>
      </c>
      <c r="S96" s="1489">
        <f>(D96+G96)/(K96+N96)</f>
        <v>0.16363636363636364</v>
      </c>
    </row>
    <row r="97" spans="1:19" s="1508" customFormat="1">
      <c r="A97" s="2287"/>
      <c r="B97" s="2291" t="s">
        <v>582</v>
      </c>
      <c r="C97" s="2291"/>
      <c r="D97" s="1518">
        <f t="shared" ref="D97" si="97">SUM(D92:D95)</f>
        <v>2</v>
      </c>
      <c r="E97" s="1518">
        <f>SUM(E92:E95)</f>
        <v>0</v>
      </c>
      <c r="F97" s="1518">
        <f>SUM(F92:F95)</f>
        <v>2</v>
      </c>
      <c r="G97" s="1518">
        <f t="shared" ref="G97:P97" si="98">SUM(G92:G95)</f>
        <v>9</v>
      </c>
      <c r="H97" s="1518">
        <f t="shared" si="98"/>
        <v>5</v>
      </c>
      <c r="I97" s="1518">
        <f t="shared" si="98"/>
        <v>4</v>
      </c>
      <c r="J97" s="1507">
        <f t="shared" si="98"/>
        <v>11</v>
      </c>
      <c r="K97" s="1518">
        <f>SUM(K92:K95)</f>
        <v>198</v>
      </c>
      <c r="L97" s="1518">
        <f t="shared" si="98"/>
        <v>82</v>
      </c>
      <c r="M97" s="1518">
        <f t="shared" si="98"/>
        <v>116</v>
      </c>
      <c r="N97" s="1518">
        <f t="shared" si="98"/>
        <v>3</v>
      </c>
      <c r="O97" s="1518">
        <f t="shared" si="98"/>
        <v>1</v>
      </c>
      <c r="P97" s="1518">
        <f t="shared" si="98"/>
        <v>2</v>
      </c>
      <c r="Q97" s="1507">
        <f>SUM(Q92:Q95)</f>
        <v>201</v>
      </c>
      <c r="R97" s="1512">
        <v>12</v>
      </c>
      <c r="S97" s="1492">
        <f>(D97+G97)/(K97+N97)</f>
        <v>5.4726368159203981E-2</v>
      </c>
    </row>
    <row r="98" spans="1:19" s="1508" customFormat="1">
      <c r="A98" s="2287" t="s">
        <v>5439</v>
      </c>
      <c r="B98" s="1510" t="s">
        <v>1</v>
      </c>
      <c r="C98" s="1487" t="s">
        <v>697</v>
      </c>
      <c r="D98" s="1511">
        <f t="shared" ref="D98:Q98" si="99">D54+D59</f>
        <v>1</v>
      </c>
      <c r="E98" s="1511">
        <f t="shared" si="99"/>
        <v>1</v>
      </c>
      <c r="F98" s="1511">
        <f t="shared" si="99"/>
        <v>0</v>
      </c>
      <c r="G98" s="1511">
        <f t="shared" si="99"/>
        <v>2</v>
      </c>
      <c r="H98" s="1511">
        <f t="shared" si="99"/>
        <v>0</v>
      </c>
      <c r="I98" s="1511">
        <f t="shared" si="99"/>
        <v>2</v>
      </c>
      <c r="J98" s="1511">
        <f t="shared" si="99"/>
        <v>3</v>
      </c>
      <c r="K98" s="1511">
        <f t="shared" si="99"/>
        <v>52</v>
      </c>
      <c r="L98" s="1511">
        <f t="shared" si="99"/>
        <v>42</v>
      </c>
      <c r="M98" s="1511">
        <f t="shared" si="99"/>
        <v>10</v>
      </c>
      <c r="N98" s="1511">
        <f t="shared" si="99"/>
        <v>0</v>
      </c>
      <c r="O98" s="1511">
        <f t="shared" si="99"/>
        <v>0</v>
      </c>
      <c r="P98" s="1511">
        <f t="shared" si="99"/>
        <v>0</v>
      </c>
      <c r="Q98" s="1511">
        <f t="shared" si="99"/>
        <v>52</v>
      </c>
      <c r="R98" s="1511">
        <v>12</v>
      </c>
      <c r="S98" s="1493">
        <f>(D98+G98)/(K98+N98)</f>
        <v>5.7692307692307696E-2</v>
      </c>
    </row>
    <row r="99" spans="1:19" s="1508" customFormat="1">
      <c r="A99" s="2287"/>
      <c r="B99" s="1510" t="s">
        <v>3</v>
      </c>
      <c r="C99" s="1487" t="s">
        <v>699</v>
      </c>
      <c r="D99" s="1511">
        <f t="shared" ref="D99:Q99" si="100">D56+D61</f>
        <v>2</v>
      </c>
      <c r="E99" s="1511">
        <f t="shared" si="100"/>
        <v>1</v>
      </c>
      <c r="F99" s="1511">
        <f t="shared" si="100"/>
        <v>1</v>
      </c>
      <c r="G99" s="1511">
        <f t="shared" si="100"/>
        <v>0</v>
      </c>
      <c r="H99" s="1511">
        <f t="shared" si="100"/>
        <v>0</v>
      </c>
      <c r="I99" s="1511">
        <f t="shared" si="100"/>
        <v>0</v>
      </c>
      <c r="J99" s="1511">
        <f t="shared" si="100"/>
        <v>2</v>
      </c>
      <c r="K99" s="1511">
        <f t="shared" si="100"/>
        <v>81</v>
      </c>
      <c r="L99" s="1511">
        <f t="shared" si="100"/>
        <v>30</v>
      </c>
      <c r="M99" s="1511">
        <f t="shared" si="100"/>
        <v>51</v>
      </c>
      <c r="N99" s="1511">
        <f t="shared" si="100"/>
        <v>0</v>
      </c>
      <c r="O99" s="1511">
        <f t="shared" si="100"/>
        <v>0</v>
      </c>
      <c r="P99" s="1511">
        <f t="shared" si="100"/>
        <v>0</v>
      </c>
      <c r="Q99" s="1511">
        <f t="shared" si="100"/>
        <v>81</v>
      </c>
      <c r="R99" s="1511">
        <v>12</v>
      </c>
      <c r="S99" s="1488">
        <f t="shared" ref="S99" si="101">(D99+G99)/(K99+N99)</f>
        <v>2.4691358024691357E-2</v>
      </c>
    </row>
    <row r="100" spans="1:19" s="1508" customFormat="1">
      <c r="A100" s="2287"/>
      <c r="B100" s="2289" t="s">
        <v>2</v>
      </c>
      <c r="C100" s="1487" t="s">
        <v>227</v>
      </c>
      <c r="D100" s="1511">
        <f t="shared" ref="D100:Q100" si="102">D55+D60</f>
        <v>3</v>
      </c>
      <c r="E100" s="1511">
        <f t="shared" si="102"/>
        <v>1</v>
      </c>
      <c r="F100" s="1511">
        <f t="shared" si="102"/>
        <v>2</v>
      </c>
      <c r="G100" s="1511">
        <f t="shared" si="102"/>
        <v>7</v>
      </c>
      <c r="H100" s="1511">
        <f t="shared" si="102"/>
        <v>1</v>
      </c>
      <c r="I100" s="1511">
        <f t="shared" si="102"/>
        <v>6</v>
      </c>
      <c r="J100" s="1511">
        <f t="shared" si="102"/>
        <v>10</v>
      </c>
      <c r="K100" s="1511">
        <f t="shared" si="102"/>
        <v>63</v>
      </c>
      <c r="L100" s="1511">
        <f t="shared" si="102"/>
        <v>24</v>
      </c>
      <c r="M100" s="1511">
        <f t="shared" si="102"/>
        <v>39</v>
      </c>
      <c r="N100" s="1511">
        <f t="shared" si="102"/>
        <v>0</v>
      </c>
      <c r="O100" s="1511">
        <f t="shared" si="102"/>
        <v>0</v>
      </c>
      <c r="P100" s="1511">
        <f t="shared" si="102"/>
        <v>0</v>
      </c>
      <c r="Q100" s="1511">
        <f t="shared" si="102"/>
        <v>63</v>
      </c>
      <c r="R100" s="1511">
        <v>12</v>
      </c>
      <c r="S100" s="1493">
        <f>(D100+G100)/(K100+N100)</f>
        <v>0.15873015873015872</v>
      </c>
    </row>
    <row r="101" spans="1:19" s="1508" customFormat="1">
      <c r="A101" s="2287"/>
      <c r="B101" s="2289"/>
      <c r="C101" s="1487" t="s">
        <v>698</v>
      </c>
      <c r="D101" s="1511">
        <f t="shared" ref="D101:Q101" si="103">D62</f>
        <v>0</v>
      </c>
      <c r="E101" s="1511">
        <f t="shared" si="103"/>
        <v>0</v>
      </c>
      <c r="F101" s="1511">
        <f t="shared" si="103"/>
        <v>0</v>
      </c>
      <c r="G101" s="1511">
        <f t="shared" si="103"/>
        <v>12</v>
      </c>
      <c r="H101" s="1511">
        <f t="shared" si="103"/>
        <v>4</v>
      </c>
      <c r="I101" s="1511">
        <f t="shared" si="103"/>
        <v>8</v>
      </c>
      <c r="J101" s="1511">
        <f t="shared" si="103"/>
        <v>12</v>
      </c>
      <c r="K101" s="1511">
        <f t="shared" si="103"/>
        <v>27</v>
      </c>
      <c r="L101" s="1511">
        <f t="shared" si="103"/>
        <v>10</v>
      </c>
      <c r="M101" s="1511">
        <f t="shared" si="103"/>
        <v>17</v>
      </c>
      <c r="N101" s="1511">
        <f t="shared" si="103"/>
        <v>0</v>
      </c>
      <c r="O101" s="1511">
        <f t="shared" si="103"/>
        <v>0</v>
      </c>
      <c r="P101" s="1511">
        <f t="shared" si="103"/>
        <v>0</v>
      </c>
      <c r="Q101" s="1511">
        <f t="shared" si="103"/>
        <v>27</v>
      </c>
      <c r="R101" s="1511">
        <v>12</v>
      </c>
      <c r="S101" s="1488">
        <f t="shared" ref="S101" si="104">(D101+G101)/(K101+N101)</f>
        <v>0.44444444444444442</v>
      </c>
    </row>
    <row r="102" spans="1:19" s="1508" customFormat="1">
      <c r="A102" s="2287"/>
      <c r="B102" s="2290" t="s">
        <v>2</v>
      </c>
      <c r="C102" s="2290"/>
      <c r="D102" s="1511">
        <f>SUM(D100:D101)</f>
        <v>3</v>
      </c>
      <c r="E102" s="1511">
        <f t="shared" ref="E102:Q102" si="105">SUM(E100:E101)</f>
        <v>1</v>
      </c>
      <c r="F102" s="1511">
        <f t="shared" si="105"/>
        <v>2</v>
      </c>
      <c r="G102" s="1511">
        <f t="shared" si="105"/>
        <v>19</v>
      </c>
      <c r="H102" s="1511">
        <f t="shared" si="105"/>
        <v>5</v>
      </c>
      <c r="I102" s="1511">
        <f t="shared" si="105"/>
        <v>14</v>
      </c>
      <c r="J102" s="1511">
        <f t="shared" si="105"/>
        <v>22</v>
      </c>
      <c r="K102" s="1511">
        <f t="shared" si="105"/>
        <v>90</v>
      </c>
      <c r="L102" s="1511">
        <f t="shared" si="105"/>
        <v>34</v>
      </c>
      <c r="M102" s="1511">
        <f t="shared" si="105"/>
        <v>56</v>
      </c>
      <c r="N102" s="1511">
        <f t="shared" si="105"/>
        <v>0</v>
      </c>
      <c r="O102" s="1511">
        <f t="shared" si="105"/>
        <v>0</v>
      </c>
      <c r="P102" s="1511">
        <f t="shared" si="105"/>
        <v>0</v>
      </c>
      <c r="Q102" s="1511">
        <f t="shared" si="105"/>
        <v>90</v>
      </c>
      <c r="R102" s="1511">
        <v>12</v>
      </c>
      <c r="S102" s="1489">
        <f>(D102+G102)/(K102+N102)</f>
        <v>0.24444444444444444</v>
      </c>
    </row>
    <row r="103" spans="1:19" s="1508" customFormat="1">
      <c r="A103" s="2287"/>
      <c r="B103" s="2291" t="s">
        <v>582</v>
      </c>
      <c r="C103" s="2291"/>
      <c r="D103" s="1518">
        <f t="shared" ref="D103" si="106">SUM(D98:D101)</f>
        <v>6</v>
      </c>
      <c r="E103" s="1518">
        <f>SUM(E98:E101)</f>
        <v>3</v>
      </c>
      <c r="F103" s="1518">
        <f>SUM(F98:F101)</f>
        <v>3</v>
      </c>
      <c r="G103" s="1518">
        <f t="shared" ref="G103:I103" si="107">SUM(G98:G101)</f>
        <v>21</v>
      </c>
      <c r="H103" s="1518">
        <f t="shared" si="107"/>
        <v>5</v>
      </c>
      <c r="I103" s="1518">
        <f t="shared" si="107"/>
        <v>16</v>
      </c>
      <c r="J103" s="1507">
        <f>SUM(J98:J101)</f>
        <v>27</v>
      </c>
      <c r="K103" s="1518">
        <f>SUM(K98:K101)</f>
        <v>223</v>
      </c>
      <c r="L103" s="1518">
        <f t="shared" ref="L103:P103" si="108">SUM(L98:L101)</f>
        <v>106</v>
      </c>
      <c r="M103" s="1518">
        <f t="shared" si="108"/>
        <v>117</v>
      </c>
      <c r="N103" s="1518">
        <f t="shared" si="108"/>
        <v>0</v>
      </c>
      <c r="O103" s="1518">
        <f t="shared" si="108"/>
        <v>0</v>
      </c>
      <c r="P103" s="1518">
        <f t="shared" si="108"/>
        <v>0</v>
      </c>
      <c r="Q103" s="1507">
        <f>SUM(Q98:Q101)</f>
        <v>223</v>
      </c>
      <c r="R103" s="1512">
        <v>12</v>
      </c>
      <c r="S103" s="1492">
        <f>(D103+G103)/(K103+N103)</f>
        <v>0.1210762331838565</v>
      </c>
    </row>
    <row r="104" spans="1:19">
      <c r="A104" s="1519" t="s">
        <v>5447</v>
      </c>
    </row>
  </sheetData>
  <sheetProtection algorithmName="SHA-512" hashValue="ZvzmOdpQCs1r2HkT57lf9MJCr177wzVoinx45FXxsJ1g8x4W4qU8umMajclVVhF+0vEh/EsegW79afSoQ5iN3w==" saltValue="GJMv5fHzCJLxBHfY/P+/Dw==" spinCount="100000" sheet="1" objects="1" scenarios="1"/>
  <mergeCells count="87">
    <mergeCell ref="A98:A103"/>
    <mergeCell ref="B100:B101"/>
    <mergeCell ref="B102:C102"/>
    <mergeCell ref="B103:C103"/>
    <mergeCell ref="A86:A91"/>
    <mergeCell ref="B88:B89"/>
    <mergeCell ref="B90:C90"/>
    <mergeCell ref="B91:C91"/>
    <mergeCell ref="A92:A97"/>
    <mergeCell ref="B94:B95"/>
    <mergeCell ref="B96:C96"/>
    <mergeCell ref="B97:C97"/>
    <mergeCell ref="Z70:AA70"/>
    <mergeCell ref="A72:A75"/>
    <mergeCell ref="B75:C75"/>
    <mergeCell ref="A76:A79"/>
    <mergeCell ref="B79:C79"/>
    <mergeCell ref="V70:W70"/>
    <mergeCell ref="X70:Y70"/>
    <mergeCell ref="A80:A85"/>
    <mergeCell ref="B82:B83"/>
    <mergeCell ref="B84:C84"/>
    <mergeCell ref="B85:C85"/>
    <mergeCell ref="O65:P65"/>
    <mergeCell ref="A66:C66"/>
    <mergeCell ref="D66:J66"/>
    <mergeCell ref="K66:P66"/>
    <mergeCell ref="L65:M65"/>
    <mergeCell ref="A59:A62"/>
    <mergeCell ref="A63:C63"/>
    <mergeCell ref="A65:C65"/>
    <mergeCell ref="E65:F65"/>
    <mergeCell ref="H65:I65"/>
    <mergeCell ref="D58:J58"/>
    <mergeCell ref="K58:Q58"/>
    <mergeCell ref="R58:S58"/>
    <mergeCell ref="A46:C46"/>
    <mergeCell ref="D47:J47"/>
    <mergeCell ref="K47:Q47"/>
    <mergeCell ref="R47:S47"/>
    <mergeCell ref="A48:A51"/>
    <mergeCell ref="A52:C52"/>
    <mergeCell ref="D53:J53"/>
    <mergeCell ref="K53:Q53"/>
    <mergeCell ref="R53:S53"/>
    <mergeCell ref="A54:A56"/>
    <mergeCell ref="A57:C57"/>
    <mergeCell ref="R27:S27"/>
    <mergeCell ref="A28:A31"/>
    <mergeCell ref="A44:A45"/>
    <mergeCell ref="D33:J33"/>
    <mergeCell ref="K33:Q33"/>
    <mergeCell ref="R33:S33"/>
    <mergeCell ref="A34:A35"/>
    <mergeCell ref="A36:C36"/>
    <mergeCell ref="D37:J37"/>
    <mergeCell ref="K37:Q37"/>
    <mergeCell ref="R37:S37"/>
    <mergeCell ref="A38:A41"/>
    <mergeCell ref="A42:C42"/>
    <mergeCell ref="D43:J43"/>
    <mergeCell ref="K43:Q43"/>
    <mergeCell ref="R43:S43"/>
    <mergeCell ref="A32:C32"/>
    <mergeCell ref="A18:A20"/>
    <mergeCell ref="A21:C21"/>
    <mergeCell ref="D22:J22"/>
    <mergeCell ref="K22:Q22"/>
    <mergeCell ref="A26:C26"/>
    <mergeCell ref="D27:J27"/>
    <mergeCell ref="K27:Q27"/>
    <mergeCell ref="R22:S22"/>
    <mergeCell ref="A23:A25"/>
    <mergeCell ref="D12:J12"/>
    <mergeCell ref="K12:Q12"/>
    <mergeCell ref="R12:S12"/>
    <mergeCell ref="A13:A15"/>
    <mergeCell ref="A16:C16"/>
    <mergeCell ref="D17:J17"/>
    <mergeCell ref="K17:Q17"/>
    <mergeCell ref="R17:S17"/>
    <mergeCell ref="A11:C11"/>
    <mergeCell ref="D5:J5"/>
    <mergeCell ref="K5:Q5"/>
    <mergeCell ref="D6:J6"/>
    <mergeCell ref="K6:Q6"/>
    <mergeCell ref="A8:A10"/>
  </mergeCells>
  <hyperlinks>
    <hyperlink ref="A1" location="Índice!A1" display="ÍNDICE" xr:uid="{DDC78EB9-43D4-461A-9282-F09443CACA31}"/>
  </hyperlinks>
  <pageMargins left="0.7" right="0.7" top="0.75" bottom="0.75" header="0.3" footer="0.3"/>
  <pageSetup orientation="portrait"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742F7-5C8D-40B4-8A1F-A2C623B1A1BD}">
  <sheetPr>
    <tabColor rgb="FFAD25A8"/>
  </sheetPr>
  <dimension ref="A1:BP114"/>
  <sheetViews>
    <sheetView showGridLines="0" zoomScale="94" zoomScaleNormal="94" workbookViewId="0">
      <selection activeCell="L14" sqref="L14"/>
    </sheetView>
  </sheetViews>
  <sheetFormatPr baseColWidth="10" defaultColWidth="9.21875" defaultRowHeight="14.4"/>
  <cols>
    <col min="1" max="2" width="9.21875" style="1521"/>
    <col min="3" max="3" width="12.88671875" style="1521" bestFit="1" customWidth="1"/>
    <col min="4" max="6" width="9.21875" style="1521" customWidth="1"/>
    <col min="7" max="9" width="9.21875" style="1522" customWidth="1"/>
    <col min="10" max="10" width="9.21875" style="1521" customWidth="1"/>
    <col min="11" max="13" width="9.21875" style="1522" customWidth="1"/>
    <col min="14" max="14" width="9.21875" style="1521" customWidth="1"/>
    <col min="15" max="17" width="9.21875" style="1522" customWidth="1"/>
    <col min="18" max="19" width="9.21875" style="1521" customWidth="1"/>
    <col min="20" max="21" width="9.21875" style="1522" customWidth="1"/>
    <col min="22" max="22" width="9.21875" style="1521" customWidth="1"/>
    <col min="23" max="25" width="9.21875" style="1522" customWidth="1"/>
    <col min="26" max="57" width="9.21875" style="1521" customWidth="1"/>
    <col min="58" max="16384" width="9.21875" style="1521"/>
  </cols>
  <sheetData>
    <row r="1" spans="1:60">
      <c r="A1" s="209" t="s">
        <v>1189</v>
      </c>
    </row>
    <row r="2" spans="1:60" ht="18">
      <c r="A2" s="395" t="s">
        <v>5445</v>
      </c>
    </row>
    <row r="3" spans="1:60">
      <c r="A3" s="1521" t="s">
        <v>1917</v>
      </c>
    </row>
    <row r="4" spans="1:60">
      <c r="A4" s="1521" t="s">
        <v>1918</v>
      </c>
    </row>
    <row r="5" spans="1:60" s="1536" customFormat="1" ht="13.8">
      <c r="A5" s="1534" t="s">
        <v>2462</v>
      </c>
      <c r="B5" s="1534" t="s">
        <v>36</v>
      </c>
      <c r="C5" s="1534" t="s">
        <v>1919</v>
      </c>
      <c r="D5" s="1534" t="s">
        <v>1198</v>
      </c>
      <c r="E5" s="1534" t="s">
        <v>280</v>
      </c>
      <c r="F5" s="1534" t="s">
        <v>1920</v>
      </c>
      <c r="G5" s="1534" t="s">
        <v>2463</v>
      </c>
      <c r="H5" s="1534" t="s">
        <v>2464</v>
      </c>
      <c r="I5" s="1534" t="s">
        <v>2465</v>
      </c>
      <c r="J5" s="1534" t="s">
        <v>1921</v>
      </c>
      <c r="K5" s="1534" t="s">
        <v>2463</v>
      </c>
      <c r="L5" s="1534" t="s">
        <v>2464</v>
      </c>
      <c r="M5" s="1538" t="s">
        <v>2465</v>
      </c>
      <c r="N5" s="1534" t="s">
        <v>1922</v>
      </c>
      <c r="O5" s="1534" t="s">
        <v>2463</v>
      </c>
      <c r="P5" s="1534" t="s">
        <v>2464</v>
      </c>
      <c r="Q5" s="1538" t="s">
        <v>2465</v>
      </c>
      <c r="R5" s="1534" t="s">
        <v>1923</v>
      </c>
      <c r="S5" s="1534" t="s">
        <v>2463</v>
      </c>
      <c r="T5" s="1534" t="s">
        <v>2464</v>
      </c>
      <c r="U5" s="1534" t="s">
        <v>2465</v>
      </c>
      <c r="V5" s="1534" t="s">
        <v>1924</v>
      </c>
      <c r="W5" s="1534" t="s">
        <v>2463</v>
      </c>
      <c r="X5" s="1534" t="s">
        <v>2464</v>
      </c>
      <c r="Y5" s="1534" t="s">
        <v>2465</v>
      </c>
      <c r="Z5" s="1534" t="s">
        <v>1925</v>
      </c>
      <c r="AA5" s="1534" t="s">
        <v>2463</v>
      </c>
      <c r="AB5" s="1534" t="s">
        <v>2464</v>
      </c>
      <c r="AC5" s="1534" t="s">
        <v>2465</v>
      </c>
      <c r="AD5" s="1534" t="s">
        <v>1926</v>
      </c>
      <c r="AE5" s="1534" t="s">
        <v>2463</v>
      </c>
      <c r="AF5" s="1534" t="s">
        <v>2464</v>
      </c>
      <c r="AG5" s="1534" t="s">
        <v>2465</v>
      </c>
      <c r="AH5" s="1534" t="s">
        <v>1927</v>
      </c>
      <c r="AI5" s="1534" t="s">
        <v>2463</v>
      </c>
      <c r="AJ5" s="1534" t="s">
        <v>2464</v>
      </c>
      <c r="AK5" s="1534" t="s">
        <v>2465</v>
      </c>
      <c r="AL5" s="1534" t="s">
        <v>1928</v>
      </c>
      <c r="AM5" s="1534" t="s">
        <v>2463</v>
      </c>
      <c r="AN5" s="1534" t="s">
        <v>2464</v>
      </c>
      <c r="AO5" s="1534" t="s">
        <v>2465</v>
      </c>
      <c r="AP5" s="1534" t="s">
        <v>5444</v>
      </c>
      <c r="AQ5" s="1534" t="s">
        <v>2463</v>
      </c>
      <c r="AR5" s="1534" t="s">
        <v>2464</v>
      </c>
      <c r="AS5" s="1534" t="s">
        <v>2465</v>
      </c>
      <c r="AT5" s="1534" t="s">
        <v>5443</v>
      </c>
      <c r="AU5" s="1534" t="s">
        <v>2463</v>
      </c>
      <c r="AV5" s="1534" t="s">
        <v>2464</v>
      </c>
      <c r="AW5" s="1534" t="s">
        <v>2465</v>
      </c>
      <c r="AX5" s="1534" t="s">
        <v>5442</v>
      </c>
      <c r="AY5" s="1534" t="s">
        <v>2463</v>
      </c>
      <c r="AZ5" s="1534" t="s">
        <v>2464</v>
      </c>
      <c r="BA5" s="1534" t="s">
        <v>2465</v>
      </c>
      <c r="BB5" s="1534" t="s">
        <v>5441</v>
      </c>
      <c r="BC5" s="1534" t="s">
        <v>2463</v>
      </c>
      <c r="BD5" s="1534" t="s">
        <v>2464</v>
      </c>
      <c r="BE5" s="1534" t="s">
        <v>2465</v>
      </c>
      <c r="BF5" s="1534" t="s">
        <v>2466</v>
      </c>
      <c r="BG5" s="1534" t="s">
        <v>2467</v>
      </c>
      <c r="BH5" s="1537" t="s">
        <v>1929</v>
      </c>
    </row>
    <row r="6" spans="1:60">
      <c r="A6" s="2295" t="s">
        <v>1930</v>
      </c>
      <c r="B6" s="1530" t="s">
        <v>697</v>
      </c>
      <c r="C6" s="1530">
        <f>F6+J6+N6+R6+V6+Z6+AD6+AH6+AL6</f>
        <v>13</v>
      </c>
      <c r="D6" s="1528">
        <v>8</v>
      </c>
      <c r="E6" s="1528">
        <v>5</v>
      </c>
      <c r="F6" s="1529">
        <v>8</v>
      </c>
      <c r="G6" s="1528">
        <v>5</v>
      </c>
      <c r="H6" s="1528">
        <v>3</v>
      </c>
      <c r="I6" s="1528"/>
      <c r="J6" s="1529">
        <v>1</v>
      </c>
      <c r="K6" s="1528">
        <v>1</v>
      </c>
      <c r="L6" s="1528"/>
      <c r="M6" s="1528"/>
      <c r="N6" s="1529">
        <v>3</v>
      </c>
      <c r="O6" s="1528">
        <v>2</v>
      </c>
      <c r="P6" s="1528">
        <v>1</v>
      </c>
      <c r="Q6" s="1528"/>
      <c r="R6" s="1529">
        <v>1</v>
      </c>
      <c r="S6" s="1530"/>
      <c r="T6" s="1528"/>
      <c r="U6" s="1528">
        <v>1</v>
      </c>
      <c r="V6" s="1529"/>
      <c r="W6" s="1528"/>
      <c r="X6" s="1528"/>
      <c r="Y6" s="1528"/>
      <c r="Z6" s="1528"/>
      <c r="AA6" s="1528"/>
      <c r="AB6" s="1528"/>
      <c r="AC6" s="1528"/>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8"/>
      <c r="BF6" s="1524">
        <f>C6</f>
        <v>13</v>
      </c>
      <c r="BG6" s="1524">
        <f>'[23]D1.1aET cohortes reales 11-20'!K9+'[23]D1.1aET cohortes reales 11-20'!N9</f>
        <v>26</v>
      </c>
      <c r="BH6" s="1553">
        <f>C6/BG6</f>
        <v>0.5</v>
      </c>
    </row>
    <row r="7" spans="1:60">
      <c r="A7" s="2295"/>
      <c r="B7" s="1530" t="s">
        <v>227</v>
      </c>
      <c r="C7" s="1530">
        <f>F7+J7+N7+R7+V7+Z7+AD7+AH7+AL7</f>
        <v>17</v>
      </c>
      <c r="D7" s="1528">
        <v>8</v>
      </c>
      <c r="E7" s="1528">
        <v>9</v>
      </c>
      <c r="F7" s="1529">
        <v>10</v>
      </c>
      <c r="G7" s="1528">
        <v>8</v>
      </c>
      <c r="H7" s="1528">
        <v>2</v>
      </c>
      <c r="I7" s="1528"/>
      <c r="J7" s="1529">
        <v>6</v>
      </c>
      <c r="K7" s="1528">
        <v>6</v>
      </c>
      <c r="L7" s="1528"/>
      <c r="M7" s="1528"/>
      <c r="N7" s="1529"/>
      <c r="O7" s="1528"/>
      <c r="P7" s="1528"/>
      <c r="Q7" s="1528"/>
      <c r="R7" s="1529">
        <v>1</v>
      </c>
      <c r="S7" s="1528">
        <v>1</v>
      </c>
      <c r="T7" s="1528"/>
      <c r="U7" s="1528"/>
      <c r="V7" s="1529"/>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8"/>
      <c r="BF7" s="1524">
        <f>C7</f>
        <v>17</v>
      </c>
      <c r="BG7" s="1524">
        <f>'[23]D1.1aET cohortes reales 11-20'!K10+'[23]D1.1aET cohortes reales 11-20'!N10</f>
        <v>29</v>
      </c>
      <c r="BH7" s="1553">
        <f>C7/BG7</f>
        <v>0.58620689655172409</v>
      </c>
    </row>
    <row r="8" spans="1:60">
      <c r="A8" s="2295"/>
      <c r="B8" s="1530" t="s">
        <v>699</v>
      </c>
      <c r="C8" s="1530">
        <f>F8+J8+N8+R8+V8+Z8+AD8+AH8+AL8</f>
        <v>16</v>
      </c>
      <c r="D8" s="1528">
        <v>5</v>
      </c>
      <c r="E8" s="1528">
        <v>11</v>
      </c>
      <c r="F8" s="1529">
        <v>9</v>
      </c>
      <c r="G8" s="1528">
        <v>8</v>
      </c>
      <c r="H8" s="1528">
        <v>1</v>
      </c>
      <c r="I8" s="1528"/>
      <c r="J8" s="1529">
        <v>3</v>
      </c>
      <c r="K8" s="1528">
        <v>3</v>
      </c>
      <c r="L8" s="1528"/>
      <c r="M8" s="1528"/>
      <c r="N8" s="1529">
        <v>1</v>
      </c>
      <c r="O8" s="1528">
        <v>1</v>
      </c>
      <c r="P8" s="1528"/>
      <c r="Q8" s="1528"/>
      <c r="R8" s="1529">
        <v>2</v>
      </c>
      <c r="S8" s="1530"/>
      <c r="T8" s="1528">
        <v>2</v>
      </c>
      <c r="U8" s="1528"/>
      <c r="V8" s="1529">
        <v>1</v>
      </c>
      <c r="W8" s="1528">
        <v>1</v>
      </c>
      <c r="X8" s="1528"/>
      <c r="Y8" s="1528"/>
      <c r="Z8" s="1528"/>
      <c r="AA8" s="1528"/>
      <c r="AB8" s="1528"/>
      <c r="AC8" s="1528"/>
      <c r="AD8" s="1528"/>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8"/>
      <c r="BF8" s="1524">
        <f>C8</f>
        <v>16</v>
      </c>
      <c r="BG8" s="1524">
        <f>'[23]D1.1aET cohortes reales 11-20'!K11+'[23]D1.1aET cohortes reales 11-20'!N11</f>
        <v>30</v>
      </c>
      <c r="BH8" s="1553">
        <f>C8/BG8</f>
        <v>0.53333333333333333</v>
      </c>
    </row>
    <row r="9" spans="1:60">
      <c r="A9" s="2294" t="s">
        <v>582</v>
      </c>
      <c r="B9" s="2294"/>
      <c r="C9" s="1524">
        <f>F9+J9+N9+R9+V9+Z9+AD9+AH9+AL9</f>
        <v>46</v>
      </c>
      <c r="D9" s="1526">
        <f>SUM(D6:D8)</f>
        <v>21</v>
      </c>
      <c r="E9" s="1526">
        <f>SUM(E6:E8)</f>
        <v>25</v>
      </c>
      <c r="F9" s="1524">
        <f>SUM(F6:F8)</f>
        <v>27</v>
      </c>
      <c r="G9" s="1526">
        <f>SUM(G6:G8)</f>
        <v>21</v>
      </c>
      <c r="H9" s="1526">
        <f>SUM(H6:H8)</f>
        <v>6</v>
      </c>
      <c r="I9" s="1526"/>
      <c r="J9" s="1524">
        <f>SUM(J6:J8)</f>
        <v>10</v>
      </c>
      <c r="K9" s="1526">
        <f>SUM(K6:K8)</f>
        <v>10</v>
      </c>
      <c r="L9" s="1526"/>
      <c r="M9" s="1526"/>
      <c r="N9" s="1524">
        <f>SUM(N6:N8)</f>
        <v>4</v>
      </c>
      <c r="O9" s="1526">
        <f>SUM(O6:O8)</f>
        <v>3</v>
      </c>
      <c r="P9" s="1526">
        <f>SUM(P6:P8)</f>
        <v>1</v>
      </c>
      <c r="Q9" s="1526"/>
      <c r="R9" s="1524">
        <f t="shared" ref="R9:W9" si="0">SUM(R6:R8)</f>
        <v>4</v>
      </c>
      <c r="S9" s="1526">
        <f t="shared" si="0"/>
        <v>1</v>
      </c>
      <c r="T9" s="1526">
        <f t="shared" si="0"/>
        <v>2</v>
      </c>
      <c r="U9" s="1526">
        <f t="shared" si="0"/>
        <v>1</v>
      </c>
      <c r="V9" s="1524">
        <f t="shared" si="0"/>
        <v>1</v>
      </c>
      <c r="W9" s="1526">
        <f t="shared" si="0"/>
        <v>1</v>
      </c>
      <c r="X9" s="1526"/>
      <c r="Y9" s="1526"/>
      <c r="Z9" s="1526"/>
      <c r="AA9" s="1526"/>
      <c r="AB9" s="1526"/>
      <c r="AC9" s="1526"/>
      <c r="AD9" s="1526"/>
      <c r="AE9" s="1526"/>
      <c r="AF9" s="1526"/>
      <c r="AG9" s="1526"/>
      <c r="AH9" s="1526"/>
      <c r="AI9" s="1526"/>
      <c r="AJ9" s="1526"/>
      <c r="AK9" s="1526"/>
      <c r="AL9" s="1526"/>
      <c r="AM9" s="1526"/>
      <c r="AN9" s="1526"/>
      <c r="AO9" s="1526"/>
      <c r="AP9" s="1526"/>
      <c r="AQ9" s="1526"/>
      <c r="AR9" s="1526"/>
      <c r="AS9" s="1526"/>
      <c r="AT9" s="1526"/>
      <c r="AU9" s="1526"/>
      <c r="AV9" s="1526"/>
      <c r="AW9" s="1526"/>
      <c r="AX9" s="1526"/>
      <c r="AY9" s="1526"/>
      <c r="AZ9" s="1526"/>
      <c r="BA9" s="1526"/>
      <c r="BB9" s="1526"/>
      <c r="BC9" s="1526"/>
      <c r="BD9" s="1526"/>
      <c r="BE9" s="1526"/>
      <c r="BF9" s="1524">
        <f>SUM(BF6:BF8)</f>
        <v>46</v>
      </c>
      <c r="BG9" s="1524">
        <f>SUM(BG6:BG8)</f>
        <v>85</v>
      </c>
      <c r="BH9" s="1542">
        <f>C9/BG9</f>
        <v>0.54117647058823526</v>
      </c>
    </row>
    <row r="10" spans="1:60">
      <c r="G10" s="1521"/>
      <c r="H10" s="1521"/>
      <c r="I10" s="1521"/>
      <c r="K10" s="1521"/>
      <c r="L10" s="1521"/>
      <c r="M10" s="1521"/>
      <c r="O10" s="1521"/>
      <c r="P10" s="1521"/>
      <c r="Q10" s="1521"/>
      <c r="T10" s="1521"/>
      <c r="U10" s="1521"/>
      <c r="W10" s="1521"/>
      <c r="X10" s="1521"/>
      <c r="Y10" s="1521"/>
      <c r="BH10" s="1552"/>
    </row>
    <row r="11" spans="1:60" s="1536" customFormat="1" ht="13.8">
      <c r="A11" s="1538" t="s">
        <v>2462</v>
      </c>
      <c r="B11" s="1538" t="s">
        <v>36</v>
      </c>
      <c r="C11" s="1538" t="s">
        <v>1919</v>
      </c>
      <c r="D11" s="1538" t="s">
        <v>1198</v>
      </c>
      <c r="E11" s="1538" t="s">
        <v>280</v>
      </c>
      <c r="F11" s="1538" t="s">
        <v>1920</v>
      </c>
      <c r="G11" s="1538" t="s">
        <v>2463</v>
      </c>
      <c r="H11" s="1538" t="s">
        <v>2464</v>
      </c>
      <c r="I11" s="1534" t="s">
        <v>2465</v>
      </c>
      <c r="J11" s="1538" t="s">
        <v>1921</v>
      </c>
      <c r="K11" s="1538" t="s">
        <v>2463</v>
      </c>
      <c r="L11" s="1538" t="s">
        <v>2464</v>
      </c>
      <c r="M11" s="1538"/>
      <c r="N11" s="1538" t="s">
        <v>1922</v>
      </c>
      <c r="O11" s="1538" t="s">
        <v>2463</v>
      </c>
      <c r="P11" s="1538" t="s">
        <v>2464</v>
      </c>
      <c r="Q11" s="1538" t="s">
        <v>2465</v>
      </c>
      <c r="R11" s="1538" t="s">
        <v>1923</v>
      </c>
      <c r="S11" s="1534" t="s">
        <v>2463</v>
      </c>
      <c r="T11" s="1534" t="s">
        <v>2464</v>
      </c>
      <c r="U11" s="1534" t="s">
        <v>2465</v>
      </c>
      <c r="V11" s="1538" t="s">
        <v>1924</v>
      </c>
      <c r="W11" s="1534" t="s">
        <v>2463</v>
      </c>
      <c r="X11" s="1534" t="s">
        <v>2464</v>
      </c>
      <c r="Y11" s="1534" t="s">
        <v>2465</v>
      </c>
      <c r="Z11" s="1538" t="s">
        <v>1925</v>
      </c>
      <c r="AA11" s="1534" t="s">
        <v>2463</v>
      </c>
      <c r="AB11" s="1534" t="s">
        <v>2464</v>
      </c>
      <c r="AC11" s="1534" t="s">
        <v>2465</v>
      </c>
      <c r="AD11" s="1538" t="s">
        <v>1926</v>
      </c>
      <c r="AE11" s="1534" t="s">
        <v>2463</v>
      </c>
      <c r="AF11" s="1534" t="s">
        <v>2464</v>
      </c>
      <c r="AG11" s="1534" t="s">
        <v>2465</v>
      </c>
      <c r="AH11" s="1538" t="s">
        <v>1927</v>
      </c>
      <c r="AI11" s="1534" t="s">
        <v>2463</v>
      </c>
      <c r="AJ11" s="1534" t="s">
        <v>2464</v>
      </c>
      <c r="AK11" s="1534" t="s">
        <v>2465</v>
      </c>
      <c r="AL11" s="1538" t="s">
        <v>1928</v>
      </c>
      <c r="AM11" s="1534" t="s">
        <v>2463</v>
      </c>
      <c r="AN11" s="1534" t="s">
        <v>2464</v>
      </c>
      <c r="AO11" s="1534" t="s">
        <v>2465</v>
      </c>
      <c r="AP11" s="1534" t="s">
        <v>5444</v>
      </c>
      <c r="AQ11" s="1534" t="s">
        <v>2463</v>
      </c>
      <c r="AR11" s="1534" t="s">
        <v>2464</v>
      </c>
      <c r="AS11" s="1534" t="s">
        <v>2465</v>
      </c>
      <c r="AT11" s="1534" t="s">
        <v>5443</v>
      </c>
      <c r="AU11" s="1534" t="s">
        <v>2463</v>
      </c>
      <c r="AV11" s="1534" t="s">
        <v>2464</v>
      </c>
      <c r="AW11" s="1534" t="s">
        <v>2465</v>
      </c>
      <c r="AX11" s="1534" t="s">
        <v>5442</v>
      </c>
      <c r="AY11" s="1534" t="s">
        <v>2463</v>
      </c>
      <c r="AZ11" s="1534" t="s">
        <v>2464</v>
      </c>
      <c r="BA11" s="1534" t="s">
        <v>2465</v>
      </c>
      <c r="BB11" s="1534" t="s">
        <v>5441</v>
      </c>
      <c r="BC11" s="1534" t="s">
        <v>2463</v>
      </c>
      <c r="BD11" s="1534" t="s">
        <v>2464</v>
      </c>
      <c r="BE11" s="1534" t="s">
        <v>2465</v>
      </c>
      <c r="BF11" s="1534" t="s">
        <v>2466</v>
      </c>
      <c r="BG11" s="1534" t="s">
        <v>2467</v>
      </c>
      <c r="BH11" s="1537" t="s">
        <v>1929</v>
      </c>
    </row>
    <row r="12" spans="1:60">
      <c r="A12" s="2296" t="s">
        <v>1931</v>
      </c>
      <c r="B12" s="1530" t="s">
        <v>697</v>
      </c>
      <c r="C12" s="1530">
        <f>F12+J12+N12+R12+V12+Z12+AD12+AH12+AL12</f>
        <v>14</v>
      </c>
      <c r="D12" s="1528">
        <v>8</v>
      </c>
      <c r="E12" s="1528">
        <v>6</v>
      </c>
      <c r="F12" s="1529">
        <v>8</v>
      </c>
      <c r="G12" s="1528">
        <v>8</v>
      </c>
      <c r="H12" s="1528"/>
      <c r="I12" s="1528"/>
      <c r="J12" s="1529">
        <v>4</v>
      </c>
      <c r="K12" s="1528">
        <v>4</v>
      </c>
      <c r="L12" s="1528"/>
      <c r="M12" s="1528"/>
      <c r="N12" s="1529">
        <v>1</v>
      </c>
      <c r="O12" s="1528">
        <v>1</v>
      </c>
      <c r="P12" s="1528"/>
      <c r="Q12" s="1528"/>
      <c r="R12" s="1529"/>
      <c r="S12" s="1528"/>
      <c r="T12" s="1528"/>
      <c r="U12" s="1528"/>
      <c r="V12" s="1528"/>
      <c r="W12" s="1528"/>
      <c r="X12" s="1528"/>
      <c r="Y12" s="1528"/>
      <c r="Z12" s="1530"/>
      <c r="AA12" s="1528"/>
      <c r="AB12" s="1528"/>
      <c r="AC12" s="1528"/>
      <c r="AD12" s="1529">
        <v>1</v>
      </c>
      <c r="AE12" s="1528"/>
      <c r="AF12" s="1528"/>
      <c r="AG12" s="1528">
        <v>1</v>
      </c>
      <c r="AH12" s="1528"/>
      <c r="AI12" s="1528"/>
      <c r="AJ12" s="1528"/>
      <c r="AK12" s="1528"/>
      <c r="AL12" s="1528"/>
      <c r="AM12" s="1528"/>
      <c r="AN12" s="1528"/>
      <c r="AO12" s="1528"/>
      <c r="AP12" s="1528"/>
      <c r="AQ12" s="1528"/>
      <c r="AR12" s="1528"/>
      <c r="AS12" s="1528"/>
      <c r="AT12" s="1528"/>
      <c r="AU12" s="1528"/>
      <c r="AV12" s="1528"/>
      <c r="AW12" s="1528"/>
      <c r="AX12" s="1528"/>
      <c r="AY12" s="1528"/>
      <c r="AZ12" s="1528"/>
      <c r="BA12" s="1528"/>
      <c r="BB12" s="1528"/>
      <c r="BC12" s="1528"/>
      <c r="BD12" s="1528"/>
      <c r="BE12" s="1528"/>
      <c r="BF12" s="1524">
        <f>C12</f>
        <v>14</v>
      </c>
      <c r="BG12" s="1524">
        <f>'[23]D1.1aET cohortes reales 11-20'!K14+'[23]D1.1aET cohortes reales 11-20'!N14</f>
        <v>33</v>
      </c>
      <c r="BH12" s="1553">
        <f>(C12/BG12)</f>
        <v>0.42424242424242425</v>
      </c>
    </row>
    <row r="13" spans="1:60">
      <c r="A13" s="2297"/>
      <c r="B13" s="1530" t="s">
        <v>227</v>
      </c>
      <c r="C13" s="1530">
        <f>F13+J13+N13+R13+V13+Z13+AD13+AH13+AL13</f>
        <v>19</v>
      </c>
      <c r="D13" s="1528">
        <v>3</v>
      </c>
      <c r="E13" s="1528">
        <v>16</v>
      </c>
      <c r="F13" s="1529">
        <v>15</v>
      </c>
      <c r="G13" s="1528">
        <v>12</v>
      </c>
      <c r="H13" s="1528">
        <v>3</v>
      </c>
      <c r="I13" s="1528"/>
      <c r="J13" s="1529">
        <v>2</v>
      </c>
      <c r="K13" s="1528">
        <v>2</v>
      </c>
      <c r="L13" s="1528"/>
      <c r="M13" s="1528"/>
      <c r="N13" s="1529">
        <v>1</v>
      </c>
      <c r="O13" s="1528">
        <v>1</v>
      </c>
      <c r="P13" s="1528"/>
      <c r="Q13" s="1528"/>
      <c r="R13" s="1529">
        <v>1</v>
      </c>
      <c r="S13" s="1528">
        <v>1</v>
      </c>
      <c r="T13" s="1528"/>
      <c r="U13" s="1528"/>
      <c r="V13" s="1528"/>
      <c r="W13" s="1528"/>
      <c r="X13" s="1528"/>
      <c r="Y13" s="1528"/>
      <c r="Z13" s="1530"/>
      <c r="AA13" s="1528"/>
      <c r="AB13" s="1528"/>
      <c r="AC13" s="1528"/>
      <c r="AD13" s="1529"/>
      <c r="AE13" s="1528"/>
      <c r="AF13" s="1528"/>
      <c r="AG13" s="1528"/>
      <c r="AH13" s="1528"/>
      <c r="AI13" s="1528"/>
      <c r="AJ13" s="1528"/>
      <c r="AK13" s="1528"/>
      <c r="AL13" s="1528"/>
      <c r="AM13" s="1528"/>
      <c r="AN13" s="1528"/>
      <c r="AO13" s="1528"/>
      <c r="AP13" s="1528"/>
      <c r="AQ13" s="1528"/>
      <c r="AR13" s="1528"/>
      <c r="AS13" s="1528"/>
      <c r="AT13" s="1528"/>
      <c r="AU13" s="1528"/>
      <c r="AV13" s="1528"/>
      <c r="AW13" s="1528"/>
      <c r="AX13" s="1528"/>
      <c r="AY13" s="1528"/>
      <c r="AZ13" s="1528"/>
      <c r="BA13" s="1528"/>
      <c r="BB13" s="1528"/>
      <c r="BC13" s="1528"/>
      <c r="BD13" s="1528"/>
      <c r="BE13" s="1528"/>
      <c r="BF13" s="1524">
        <f>C13</f>
        <v>19</v>
      </c>
      <c r="BG13" s="1524">
        <f>'[23]D1.1aET cohortes reales 11-20'!K15+'[23]D1.1aET cohortes reales 11-20'!N15</f>
        <v>29</v>
      </c>
      <c r="BH13" s="1553">
        <f>(C13/BG13)</f>
        <v>0.65517241379310343</v>
      </c>
    </row>
    <row r="14" spans="1:60">
      <c r="A14" s="2298"/>
      <c r="B14" s="1530" t="s">
        <v>699</v>
      </c>
      <c r="C14" s="1530">
        <f>F14+J14+N14+R14+V14+Z14+AD14+AH14+AL14</f>
        <v>16</v>
      </c>
      <c r="D14" s="1528">
        <v>3</v>
      </c>
      <c r="E14" s="1528">
        <v>13</v>
      </c>
      <c r="F14" s="1529">
        <v>11</v>
      </c>
      <c r="G14" s="1528">
        <v>10</v>
      </c>
      <c r="H14" s="1528">
        <v>1</v>
      </c>
      <c r="I14" s="1528"/>
      <c r="J14" s="1529"/>
      <c r="K14" s="1528"/>
      <c r="L14" s="1528"/>
      <c r="M14" s="1528"/>
      <c r="N14" s="1529">
        <v>3</v>
      </c>
      <c r="O14" s="1528">
        <v>1</v>
      </c>
      <c r="P14" s="1528">
        <v>2</v>
      </c>
      <c r="Q14" s="1528"/>
      <c r="R14" s="1529">
        <v>2</v>
      </c>
      <c r="S14" s="1528">
        <v>2</v>
      </c>
      <c r="T14" s="1528"/>
      <c r="U14" s="1528"/>
      <c r="V14" s="1528"/>
      <c r="W14" s="1528"/>
      <c r="X14" s="1528"/>
      <c r="Y14" s="1528"/>
      <c r="Z14" s="1530"/>
      <c r="AA14" s="1528"/>
      <c r="AB14" s="1528"/>
      <c r="AC14" s="1528"/>
      <c r="AD14" s="1529"/>
      <c r="AE14" s="1528"/>
      <c r="AF14" s="1528"/>
      <c r="AG14" s="1528"/>
      <c r="AH14" s="1528"/>
      <c r="AI14" s="1528"/>
      <c r="AJ14" s="1528"/>
      <c r="AK14" s="1528"/>
      <c r="AL14" s="1528"/>
      <c r="AM14" s="1528"/>
      <c r="AN14" s="1528"/>
      <c r="AO14" s="1528"/>
      <c r="AP14" s="1528"/>
      <c r="AQ14" s="1528"/>
      <c r="AR14" s="1528"/>
      <c r="AS14" s="1528"/>
      <c r="AT14" s="1528"/>
      <c r="AU14" s="1528"/>
      <c r="AV14" s="1528"/>
      <c r="AW14" s="1528"/>
      <c r="AX14" s="1528"/>
      <c r="AY14" s="1528"/>
      <c r="AZ14" s="1528"/>
      <c r="BA14" s="1528"/>
      <c r="BB14" s="1528"/>
      <c r="BC14" s="1528"/>
      <c r="BD14" s="1528"/>
      <c r="BE14" s="1528"/>
      <c r="BF14" s="1524">
        <f>C14</f>
        <v>16</v>
      </c>
      <c r="BG14" s="1524">
        <f>'[23]D1.1aET cohortes reales 11-20'!K16+'[23]D1.1aET cohortes reales 11-20'!N16</f>
        <v>26</v>
      </c>
      <c r="BH14" s="1553">
        <f>(C14/BG14)</f>
        <v>0.61538461538461542</v>
      </c>
    </row>
    <row r="15" spans="1:60">
      <c r="A15" s="2299" t="s">
        <v>582</v>
      </c>
      <c r="B15" s="2300"/>
      <c r="C15" s="1524">
        <f t="shared" ref="C15:H15" si="1">SUM(C12:C14)</f>
        <v>49</v>
      </c>
      <c r="D15" s="1526">
        <f t="shared" si="1"/>
        <v>14</v>
      </c>
      <c r="E15" s="1526">
        <f t="shared" si="1"/>
        <v>35</v>
      </c>
      <c r="F15" s="1524">
        <f t="shared" si="1"/>
        <v>34</v>
      </c>
      <c r="G15" s="1526">
        <f t="shared" si="1"/>
        <v>30</v>
      </c>
      <c r="H15" s="1526">
        <f t="shared" si="1"/>
        <v>4</v>
      </c>
      <c r="I15" s="1526"/>
      <c r="J15" s="1524">
        <f>SUM(J12:J14)</f>
        <v>6</v>
      </c>
      <c r="K15" s="1526">
        <f>SUM(K12:K14)</f>
        <v>6</v>
      </c>
      <c r="L15" s="1526"/>
      <c r="M15" s="1526"/>
      <c r="N15" s="1524">
        <f>SUM(N12:N14)</f>
        <v>5</v>
      </c>
      <c r="O15" s="1526">
        <f>SUM(O12:O14)</f>
        <v>3</v>
      </c>
      <c r="P15" s="1526">
        <f>SUM(P12:P14)</f>
        <v>2</v>
      </c>
      <c r="Q15" s="1526"/>
      <c r="R15" s="1524">
        <f>SUM(R12:R14)</f>
        <v>3</v>
      </c>
      <c r="S15" s="1524">
        <f>SUM(S12:S14)</f>
        <v>3</v>
      </c>
      <c r="T15" s="1526"/>
      <c r="U15" s="1526"/>
      <c r="V15" s="1526"/>
      <c r="W15" s="1526"/>
      <c r="X15" s="1526"/>
      <c r="Y15" s="1526"/>
      <c r="Z15" s="1526"/>
      <c r="AA15" s="1526"/>
      <c r="AB15" s="1526"/>
      <c r="AC15" s="1526"/>
      <c r="AD15" s="1524">
        <f>SUM(AD12:AD14)</f>
        <v>1</v>
      </c>
      <c r="AE15" s="1524"/>
      <c r="AF15" s="1524"/>
      <c r="AG15" s="1526">
        <f>SUM(AG12:AG14)</f>
        <v>1</v>
      </c>
      <c r="AH15" s="1526"/>
      <c r="AI15" s="1526"/>
      <c r="AJ15" s="1526"/>
      <c r="AK15" s="1526"/>
      <c r="AL15" s="1526"/>
      <c r="AM15" s="1526"/>
      <c r="AN15" s="1526"/>
      <c r="AO15" s="1526"/>
      <c r="AP15" s="1526"/>
      <c r="AQ15" s="1526"/>
      <c r="AR15" s="1526"/>
      <c r="AS15" s="1526"/>
      <c r="AT15" s="1526"/>
      <c r="AU15" s="1526"/>
      <c r="AV15" s="1526"/>
      <c r="AW15" s="1526"/>
      <c r="AX15" s="1526"/>
      <c r="AY15" s="1526"/>
      <c r="AZ15" s="1526"/>
      <c r="BA15" s="1526"/>
      <c r="BB15" s="1526"/>
      <c r="BC15" s="1526"/>
      <c r="BD15" s="1526"/>
      <c r="BE15" s="1526"/>
      <c r="BF15" s="1524">
        <f>SUM(BF12:BF14)</f>
        <v>49</v>
      </c>
      <c r="BG15" s="1524">
        <f>SUM(BG12:BG14)</f>
        <v>88</v>
      </c>
      <c r="BH15" s="1542">
        <f>(C15/BG15)</f>
        <v>0.55681818181818177</v>
      </c>
    </row>
    <row r="16" spans="1:60">
      <c r="G16" s="1521"/>
      <c r="H16" s="1521"/>
      <c r="I16" s="1521"/>
      <c r="K16" s="1521"/>
      <c r="L16" s="1521"/>
      <c r="M16" s="1521"/>
      <c r="O16" s="1521"/>
      <c r="P16" s="1521"/>
      <c r="Q16" s="1521"/>
      <c r="T16" s="1521"/>
      <c r="U16" s="1521"/>
      <c r="W16" s="1521"/>
      <c r="X16" s="1521"/>
      <c r="Y16" s="1521"/>
      <c r="BH16" s="1552"/>
    </row>
    <row r="17" spans="1:68" s="1536" customFormat="1" ht="13.8">
      <c r="A17" s="1538" t="s">
        <v>2462</v>
      </c>
      <c r="B17" s="1538" t="s">
        <v>36</v>
      </c>
      <c r="C17" s="1538" t="s">
        <v>1919</v>
      </c>
      <c r="D17" s="1538" t="s">
        <v>1198</v>
      </c>
      <c r="E17" s="1538" t="s">
        <v>280</v>
      </c>
      <c r="F17" s="1538" t="s">
        <v>1920</v>
      </c>
      <c r="G17" s="1538" t="s">
        <v>2463</v>
      </c>
      <c r="H17" s="1538" t="s">
        <v>2464</v>
      </c>
      <c r="I17" s="1538" t="s">
        <v>2465</v>
      </c>
      <c r="J17" s="1538" t="s">
        <v>1921</v>
      </c>
      <c r="K17" s="1538" t="s">
        <v>2463</v>
      </c>
      <c r="L17" s="1538" t="s">
        <v>2464</v>
      </c>
      <c r="M17" s="1538" t="s">
        <v>2465</v>
      </c>
      <c r="N17" s="1538" t="s">
        <v>1922</v>
      </c>
      <c r="O17" s="1538" t="s">
        <v>2463</v>
      </c>
      <c r="P17" s="1538" t="s">
        <v>2464</v>
      </c>
      <c r="Q17" s="1538" t="s">
        <v>2465</v>
      </c>
      <c r="R17" s="1538" t="s">
        <v>1923</v>
      </c>
      <c r="S17" s="1534" t="s">
        <v>2463</v>
      </c>
      <c r="T17" s="1534" t="s">
        <v>2464</v>
      </c>
      <c r="U17" s="1534" t="s">
        <v>2465</v>
      </c>
      <c r="V17" s="1538" t="s">
        <v>1924</v>
      </c>
      <c r="W17" s="1538" t="s">
        <v>2463</v>
      </c>
      <c r="X17" s="1538" t="s">
        <v>2464</v>
      </c>
      <c r="Y17" s="1538" t="s">
        <v>2465</v>
      </c>
      <c r="Z17" s="1538" t="s">
        <v>1925</v>
      </c>
      <c r="AA17" s="1534" t="s">
        <v>2463</v>
      </c>
      <c r="AB17" s="1534" t="s">
        <v>2464</v>
      </c>
      <c r="AC17" s="1534" t="s">
        <v>2465</v>
      </c>
      <c r="AD17" s="1538" t="s">
        <v>1926</v>
      </c>
      <c r="AE17" s="1534" t="s">
        <v>2463</v>
      </c>
      <c r="AF17" s="1534" t="s">
        <v>2464</v>
      </c>
      <c r="AG17" s="1534" t="s">
        <v>2465</v>
      </c>
      <c r="AH17" s="1538" t="s">
        <v>1927</v>
      </c>
      <c r="AI17" s="1534" t="s">
        <v>2463</v>
      </c>
      <c r="AJ17" s="1534" t="s">
        <v>2464</v>
      </c>
      <c r="AK17" s="1534" t="s">
        <v>2465</v>
      </c>
      <c r="AL17" s="1538" t="s">
        <v>1928</v>
      </c>
      <c r="AM17" s="1534" t="s">
        <v>2463</v>
      </c>
      <c r="AN17" s="1534" t="s">
        <v>2464</v>
      </c>
      <c r="AO17" s="1534" t="s">
        <v>2465</v>
      </c>
      <c r="AP17" s="1534" t="s">
        <v>5444</v>
      </c>
      <c r="AQ17" s="1534" t="s">
        <v>2463</v>
      </c>
      <c r="AR17" s="1534" t="s">
        <v>2464</v>
      </c>
      <c r="AS17" s="1534" t="s">
        <v>2465</v>
      </c>
      <c r="AT17" s="1534" t="s">
        <v>5443</v>
      </c>
      <c r="AU17" s="1534" t="s">
        <v>2463</v>
      </c>
      <c r="AV17" s="1534" t="s">
        <v>2464</v>
      </c>
      <c r="AW17" s="1534" t="s">
        <v>2465</v>
      </c>
      <c r="AX17" s="1534" t="s">
        <v>5442</v>
      </c>
      <c r="AY17" s="1534" t="s">
        <v>2463</v>
      </c>
      <c r="AZ17" s="1534" t="s">
        <v>2464</v>
      </c>
      <c r="BA17" s="1534" t="s">
        <v>2465</v>
      </c>
      <c r="BB17" s="1534" t="s">
        <v>5441</v>
      </c>
      <c r="BC17" s="1534" t="s">
        <v>2463</v>
      </c>
      <c r="BD17" s="1534" t="s">
        <v>2464</v>
      </c>
      <c r="BE17" s="1534" t="s">
        <v>2465</v>
      </c>
      <c r="BF17" s="1534" t="s">
        <v>2466</v>
      </c>
      <c r="BG17" s="1534" t="s">
        <v>2467</v>
      </c>
      <c r="BH17" s="1537" t="s">
        <v>1929</v>
      </c>
    </row>
    <row r="18" spans="1:68">
      <c r="A18" s="2295" t="s">
        <v>1932</v>
      </c>
      <c r="B18" s="1530" t="s">
        <v>697</v>
      </c>
      <c r="C18" s="1530">
        <f>F18+J18+N18+R18+V18+Z18+AD18+AH18+AL18+AX18+BB18</f>
        <v>10</v>
      </c>
      <c r="D18" s="1528">
        <v>7</v>
      </c>
      <c r="E18" s="1528">
        <v>3</v>
      </c>
      <c r="F18" s="1529">
        <v>4</v>
      </c>
      <c r="G18" s="1528">
        <v>3</v>
      </c>
      <c r="H18" s="1528">
        <v>1</v>
      </c>
      <c r="I18" s="1528"/>
      <c r="J18" s="1529"/>
      <c r="K18" s="1528"/>
      <c r="L18" s="1528"/>
      <c r="M18" s="1528"/>
      <c r="N18" s="1529">
        <v>1</v>
      </c>
      <c r="O18" s="1528">
        <v>1</v>
      </c>
      <c r="P18" s="1528"/>
      <c r="Q18" s="1528"/>
      <c r="R18" s="1529">
        <v>1</v>
      </c>
      <c r="S18" s="1528">
        <v>1</v>
      </c>
      <c r="T18" s="1528"/>
      <c r="U18" s="1528"/>
      <c r="V18" s="1529"/>
      <c r="W18" s="1528"/>
      <c r="X18" s="1528"/>
      <c r="Y18" s="1528"/>
      <c r="Z18" s="1529"/>
      <c r="AA18" s="1528"/>
      <c r="AB18" s="1528"/>
      <c r="AC18" s="1528"/>
      <c r="AD18" s="1529">
        <v>1</v>
      </c>
      <c r="AE18" s="1528">
        <v>1</v>
      </c>
      <c r="AF18" s="1528"/>
      <c r="AG18" s="1528"/>
      <c r="AH18" s="1529">
        <v>1</v>
      </c>
      <c r="AI18" s="1528">
        <v>1</v>
      </c>
      <c r="AJ18" s="1528"/>
      <c r="AK18" s="1528"/>
      <c r="AL18" s="1528"/>
      <c r="AM18" s="1528"/>
      <c r="AN18" s="1528"/>
      <c r="AO18" s="1528"/>
      <c r="AP18" s="1528"/>
      <c r="AQ18" s="1528"/>
      <c r="AR18" s="1528"/>
      <c r="AS18" s="1528"/>
      <c r="AT18" s="1528"/>
      <c r="AU18" s="1528"/>
      <c r="AV18" s="1528"/>
      <c r="AW18" s="1528"/>
      <c r="AX18" s="1529">
        <v>1</v>
      </c>
      <c r="AY18" s="1528"/>
      <c r="AZ18" s="1528">
        <v>1</v>
      </c>
      <c r="BA18" s="1528"/>
      <c r="BB18" s="1529">
        <v>1</v>
      </c>
      <c r="BC18" s="1528"/>
      <c r="BD18" s="1528"/>
      <c r="BE18" s="1528">
        <v>1</v>
      </c>
      <c r="BF18" s="1524">
        <f>C18</f>
        <v>10</v>
      </c>
      <c r="BG18" s="1524">
        <f>'[23]D1.1aET cohortes reales 11-20'!K19+'[23]D1.1aET cohortes reales 11-20'!N19</f>
        <v>30</v>
      </c>
      <c r="BH18" s="1553">
        <f>C18/BG18</f>
        <v>0.33333333333333331</v>
      </c>
      <c r="BJ18" s="1555"/>
    </row>
    <row r="19" spans="1:68">
      <c r="A19" s="2295"/>
      <c r="B19" s="1530" t="s">
        <v>227</v>
      </c>
      <c r="C19" s="1530">
        <f>F19+J19+N19+R19+V19+Z19+AD19+AH19+AL19</f>
        <v>20</v>
      </c>
      <c r="D19" s="1528">
        <v>9</v>
      </c>
      <c r="E19" s="1528">
        <v>11</v>
      </c>
      <c r="F19" s="1529">
        <v>8</v>
      </c>
      <c r="G19" s="1528">
        <v>6</v>
      </c>
      <c r="H19" s="1528">
        <v>1</v>
      </c>
      <c r="I19" s="1528">
        <v>1</v>
      </c>
      <c r="J19" s="1529">
        <v>3</v>
      </c>
      <c r="K19" s="1528">
        <v>2</v>
      </c>
      <c r="L19" s="1528">
        <v>1</v>
      </c>
      <c r="M19" s="1528"/>
      <c r="N19" s="1529">
        <v>3</v>
      </c>
      <c r="O19" s="1528"/>
      <c r="P19" s="1528">
        <v>2</v>
      </c>
      <c r="Q19" s="1528">
        <v>1</v>
      </c>
      <c r="R19" s="1529">
        <v>3</v>
      </c>
      <c r="S19" s="1528">
        <v>1</v>
      </c>
      <c r="T19" s="1528">
        <v>2</v>
      </c>
      <c r="U19" s="1528"/>
      <c r="V19" s="1529">
        <v>1</v>
      </c>
      <c r="W19" s="1528">
        <v>1</v>
      </c>
      <c r="X19" s="1528"/>
      <c r="Y19" s="1528"/>
      <c r="Z19" s="1529">
        <v>1</v>
      </c>
      <c r="AA19" s="1528">
        <v>1</v>
      </c>
      <c r="AB19" s="1528"/>
      <c r="AC19" s="1528"/>
      <c r="AD19" s="1529">
        <v>1</v>
      </c>
      <c r="AE19" s="1528">
        <v>1</v>
      </c>
      <c r="AF19" s="1528"/>
      <c r="AG19" s="1528"/>
      <c r="AH19" s="1554"/>
      <c r="AI19" s="1528"/>
      <c r="AJ19" s="1528"/>
      <c r="AK19" s="1528"/>
      <c r="AL19" s="1528"/>
      <c r="AM19" s="1528"/>
      <c r="AN19" s="1528"/>
      <c r="AO19" s="1528"/>
      <c r="AP19" s="1528"/>
      <c r="AQ19" s="1528"/>
      <c r="AR19" s="1528"/>
      <c r="AS19" s="1528"/>
      <c r="AT19" s="1528"/>
      <c r="AU19" s="1528"/>
      <c r="AV19" s="1528"/>
      <c r="AW19" s="1528"/>
      <c r="AX19" s="1529"/>
      <c r="AY19" s="1528"/>
      <c r="AZ19" s="1528"/>
      <c r="BA19" s="1528"/>
      <c r="BB19" s="1529"/>
      <c r="BC19" s="1528"/>
      <c r="BD19" s="1528"/>
      <c r="BE19" s="1528"/>
      <c r="BF19" s="1524">
        <f>C19</f>
        <v>20</v>
      </c>
      <c r="BG19" s="1524">
        <f>'[23]D1.1aET cohortes reales 11-20'!K20+'[23]D1.1aET cohortes reales 11-20'!N20</f>
        <v>33</v>
      </c>
      <c r="BH19" s="1553">
        <f>C19/BG19</f>
        <v>0.60606060606060608</v>
      </c>
    </row>
    <row r="20" spans="1:68">
      <c r="A20" s="2295"/>
      <c r="B20" s="1530" t="s">
        <v>699</v>
      </c>
      <c r="C20" s="1530">
        <f>F20+J20+N20+R20+V20+Z20+AD20+AH20+AL20</f>
        <v>15</v>
      </c>
      <c r="D20" s="1528">
        <v>6</v>
      </c>
      <c r="E20" s="1528">
        <v>9</v>
      </c>
      <c r="F20" s="1529">
        <v>6</v>
      </c>
      <c r="G20" s="1528">
        <v>5</v>
      </c>
      <c r="H20" s="1528">
        <v>1</v>
      </c>
      <c r="I20" s="1528"/>
      <c r="J20" s="1529"/>
      <c r="K20" s="1528"/>
      <c r="L20" s="1528"/>
      <c r="M20" s="1528"/>
      <c r="N20" s="1529">
        <v>6</v>
      </c>
      <c r="O20" s="1528">
        <v>4</v>
      </c>
      <c r="P20" s="1528">
        <v>2</v>
      </c>
      <c r="Q20" s="1528"/>
      <c r="R20" s="1529">
        <v>1</v>
      </c>
      <c r="S20" s="1528">
        <v>1</v>
      </c>
      <c r="T20" s="1528"/>
      <c r="U20" s="1528"/>
      <c r="V20" s="1529">
        <v>2</v>
      </c>
      <c r="W20" s="1528">
        <v>1</v>
      </c>
      <c r="X20" s="1528">
        <v>1</v>
      </c>
      <c r="Y20" s="1528"/>
      <c r="Z20" s="1529"/>
      <c r="AA20" s="1528"/>
      <c r="AB20" s="1528"/>
      <c r="AC20" s="1528"/>
      <c r="AD20" s="1529"/>
      <c r="AE20" s="1528"/>
      <c r="AF20" s="1528"/>
      <c r="AG20" s="1528"/>
      <c r="AH20" s="1554"/>
      <c r="AI20" s="1528"/>
      <c r="AJ20" s="1528"/>
      <c r="AK20" s="1528"/>
      <c r="AL20" s="1528"/>
      <c r="AM20" s="1528"/>
      <c r="AN20" s="1528"/>
      <c r="AO20" s="1528"/>
      <c r="AP20" s="1528"/>
      <c r="AQ20" s="1528"/>
      <c r="AR20" s="1528"/>
      <c r="AS20" s="1528"/>
      <c r="AT20" s="1528"/>
      <c r="AU20" s="1528"/>
      <c r="AV20" s="1528"/>
      <c r="AW20" s="1528"/>
      <c r="AX20" s="1529"/>
      <c r="AY20" s="1528"/>
      <c r="AZ20" s="1528"/>
      <c r="BA20" s="1528"/>
      <c r="BB20" s="1529"/>
      <c r="BC20" s="1528"/>
      <c r="BD20" s="1528"/>
      <c r="BE20" s="1528"/>
      <c r="BF20" s="1524">
        <f>C20</f>
        <v>15</v>
      </c>
      <c r="BG20" s="1524">
        <f>'[23]D1.1aET cohortes reales 11-20'!K21+'[23]D1.1aET cohortes reales 11-20'!N21</f>
        <v>26</v>
      </c>
      <c r="BH20" s="1553">
        <f>C20/BG20</f>
        <v>0.57692307692307687</v>
      </c>
    </row>
    <row r="21" spans="1:68">
      <c r="A21" s="2294" t="s">
        <v>582</v>
      </c>
      <c r="B21" s="2294"/>
      <c r="C21" s="1524">
        <f t="shared" ref="C21:L21" si="2">SUM(C18:C20)</f>
        <v>45</v>
      </c>
      <c r="D21" s="1526">
        <f t="shared" si="2"/>
        <v>22</v>
      </c>
      <c r="E21" s="1526">
        <f t="shared" si="2"/>
        <v>23</v>
      </c>
      <c r="F21" s="1524">
        <f t="shared" si="2"/>
        <v>18</v>
      </c>
      <c r="G21" s="1526">
        <f t="shared" si="2"/>
        <v>14</v>
      </c>
      <c r="H21" s="1526">
        <f t="shared" si="2"/>
        <v>3</v>
      </c>
      <c r="I21" s="1526">
        <f t="shared" si="2"/>
        <v>1</v>
      </c>
      <c r="J21" s="1524">
        <f t="shared" si="2"/>
        <v>3</v>
      </c>
      <c r="K21" s="1526">
        <f t="shared" si="2"/>
        <v>2</v>
      </c>
      <c r="L21" s="1526">
        <f t="shared" si="2"/>
        <v>1</v>
      </c>
      <c r="M21" s="1526"/>
      <c r="N21" s="1524">
        <f>SUM(N18:N20)</f>
        <v>10</v>
      </c>
      <c r="O21" s="1526">
        <f>SUM(O18:O20)</f>
        <v>5</v>
      </c>
      <c r="P21" s="1526">
        <f>SUM(P18:P20)</f>
        <v>4</v>
      </c>
      <c r="Q21" s="1526"/>
      <c r="R21" s="1524">
        <f>SUM(R18:R20)</f>
        <v>5</v>
      </c>
      <c r="S21" s="1524">
        <f>SUM(S18:S20)</f>
        <v>3</v>
      </c>
      <c r="T21" s="1526">
        <f>SUM(T18:T20)</f>
        <v>2</v>
      </c>
      <c r="U21" s="1526"/>
      <c r="V21" s="1524">
        <f>SUM(V18:V20)</f>
        <v>3</v>
      </c>
      <c r="W21" s="1526">
        <f>SUM(W18:W20)</f>
        <v>2</v>
      </c>
      <c r="X21" s="1526">
        <f>SUM(X18:X20)</f>
        <v>1</v>
      </c>
      <c r="Y21" s="1526"/>
      <c r="Z21" s="1524">
        <f>SUM(Z19:Z20)</f>
        <v>1</v>
      </c>
      <c r="AA21" s="1524">
        <f>SUM(AA18:AA20)</f>
        <v>1</v>
      </c>
      <c r="AB21" s="1526"/>
      <c r="AC21" s="1526"/>
      <c r="AD21" s="1524">
        <f>SUM(AD18:AD20)</f>
        <v>2</v>
      </c>
      <c r="AE21" s="1526">
        <f>SUM(AE18:AE20)</f>
        <v>2</v>
      </c>
      <c r="AF21" s="1526"/>
      <c r="AG21" s="1526"/>
      <c r="AH21" s="1524">
        <f>SUM(AH18:AH20)</f>
        <v>1</v>
      </c>
      <c r="AI21" s="1526">
        <f>SUM(AI18:AI20)</f>
        <v>1</v>
      </c>
      <c r="AJ21" s="1526"/>
      <c r="AK21" s="1526"/>
      <c r="AL21" s="1526"/>
      <c r="AM21" s="1526"/>
      <c r="AN21" s="1526"/>
      <c r="AO21" s="1526"/>
      <c r="AP21" s="1526"/>
      <c r="AQ21" s="1526"/>
      <c r="AR21" s="1526"/>
      <c r="AS21" s="1526"/>
      <c r="AT21" s="1526"/>
      <c r="AU21" s="1526"/>
      <c r="AV21" s="1526"/>
      <c r="AW21" s="1526"/>
      <c r="AX21" s="1524">
        <f>SUM(AX18:AX20)</f>
        <v>1</v>
      </c>
      <c r="AY21" s="1526"/>
      <c r="AZ21" s="1526"/>
      <c r="BA21" s="1526"/>
      <c r="BB21" s="1524">
        <f>SUM(BB18:BB20)</f>
        <v>1</v>
      </c>
      <c r="BC21" s="1526"/>
      <c r="BD21" s="1526"/>
      <c r="BE21" s="1526"/>
      <c r="BF21" s="1524">
        <f>SUM(BF18:BF20)</f>
        <v>45</v>
      </c>
      <c r="BG21" s="1524">
        <f>SUM(BG18:BG20)</f>
        <v>89</v>
      </c>
      <c r="BH21" s="1542">
        <f>C21/BG21</f>
        <v>0.5056179775280899</v>
      </c>
    </row>
    <row r="22" spans="1:68">
      <c r="G22" s="1521"/>
      <c r="H22" s="1521"/>
      <c r="I22" s="1521"/>
      <c r="K22" s="1521"/>
      <c r="L22" s="1521"/>
      <c r="M22" s="1521"/>
      <c r="O22" s="1521"/>
      <c r="P22" s="1521"/>
      <c r="Q22" s="1521"/>
      <c r="T22" s="1521"/>
      <c r="U22" s="1521"/>
      <c r="W22" s="1521"/>
      <c r="X22" s="1521"/>
      <c r="Y22" s="1521"/>
      <c r="BH22" s="1552"/>
      <c r="BJ22" s="2301"/>
      <c r="BK22" s="2301"/>
      <c r="BL22" s="2301"/>
      <c r="BM22" s="2301"/>
      <c r="BN22" s="2301"/>
      <c r="BO22" s="2301"/>
      <c r="BP22" s="2301"/>
    </row>
    <row r="23" spans="1:68" s="1536" customFormat="1" ht="13.8">
      <c r="A23" s="1538" t="s">
        <v>2462</v>
      </c>
      <c r="B23" s="1538" t="s">
        <v>36</v>
      </c>
      <c r="C23" s="1538" t="s">
        <v>1919</v>
      </c>
      <c r="D23" s="1538" t="s">
        <v>1198</v>
      </c>
      <c r="E23" s="1538" t="s">
        <v>280</v>
      </c>
      <c r="F23" s="1538" t="s">
        <v>1920</v>
      </c>
      <c r="G23" s="1538" t="s">
        <v>2463</v>
      </c>
      <c r="H23" s="1538" t="s">
        <v>2464</v>
      </c>
      <c r="I23" s="1538" t="s">
        <v>2465</v>
      </c>
      <c r="J23" s="1538" t="s">
        <v>1921</v>
      </c>
      <c r="K23" s="1538" t="s">
        <v>2463</v>
      </c>
      <c r="L23" s="1538" t="s">
        <v>2464</v>
      </c>
      <c r="M23" s="1538" t="s">
        <v>2465</v>
      </c>
      <c r="N23" s="1538" t="s">
        <v>1922</v>
      </c>
      <c r="O23" s="1538" t="s">
        <v>2463</v>
      </c>
      <c r="P23" s="1538" t="s">
        <v>2464</v>
      </c>
      <c r="Q23" s="1538" t="s">
        <v>2465</v>
      </c>
      <c r="R23" s="1538" t="s">
        <v>1923</v>
      </c>
      <c r="S23" s="1534" t="s">
        <v>2463</v>
      </c>
      <c r="T23" s="1534" t="s">
        <v>2464</v>
      </c>
      <c r="U23" s="1534" t="s">
        <v>2465</v>
      </c>
      <c r="V23" s="1538" t="s">
        <v>1924</v>
      </c>
      <c r="W23" s="1538" t="s">
        <v>2463</v>
      </c>
      <c r="X23" s="1538" t="s">
        <v>2464</v>
      </c>
      <c r="Y23" s="1538" t="s">
        <v>2465</v>
      </c>
      <c r="Z23" s="1538" t="s">
        <v>1925</v>
      </c>
      <c r="AA23" s="1534" t="s">
        <v>2463</v>
      </c>
      <c r="AB23" s="1534" t="s">
        <v>2464</v>
      </c>
      <c r="AC23" s="1534" t="s">
        <v>2465</v>
      </c>
      <c r="AD23" s="1538" t="s">
        <v>1926</v>
      </c>
      <c r="AE23" s="1534" t="s">
        <v>2463</v>
      </c>
      <c r="AF23" s="1534" t="s">
        <v>2464</v>
      </c>
      <c r="AG23" s="1534" t="s">
        <v>2465</v>
      </c>
      <c r="AH23" s="1538" t="s">
        <v>1927</v>
      </c>
      <c r="AI23" s="1534" t="s">
        <v>2463</v>
      </c>
      <c r="AJ23" s="1534" t="s">
        <v>2464</v>
      </c>
      <c r="AK23" s="1534" t="s">
        <v>2465</v>
      </c>
      <c r="AL23" s="1538" t="s">
        <v>1928</v>
      </c>
      <c r="AM23" s="1534" t="s">
        <v>2463</v>
      </c>
      <c r="AN23" s="1534" t="s">
        <v>2464</v>
      </c>
      <c r="AO23" s="1534" t="s">
        <v>2465</v>
      </c>
      <c r="AP23" s="1534" t="s">
        <v>5444</v>
      </c>
      <c r="AQ23" s="1534" t="s">
        <v>2463</v>
      </c>
      <c r="AR23" s="1534" t="s">
        <v>2464</v>
      </c>
      <c r="AS23" s="1534" t="s">
        <v>2465</v>
      </c>
      <c r="AT23" s="1534" t="s">
        <v>5443</v>
      </c>
      <c r="AU23" s="1534" t="s">
        <v>2463</v>
      </c>
      <c r="AV23" s="1534" t="s">
        <v>2464</v>
      </c>
      <c r="AW23" s="1534" t="s">
        <v>2465</v>
      </c>
      <c r="AX23" s="1534" t="s">
        <v>5442</v>
      </c>
      <c r="AY23" s="1534" t="s">
        <v>2463</v>
      </c>
      <c r="AZ23" s="1534" t="s">
        <v>2464</v>
      </c>
      <c r="BA23" s="1534" t="s">
        <v>2465</v>
      </c>
      <c r="BB23" s="1534" t="s">
        <v>5441</v>
      </c>
      <c r="BC23" s="1534" t="s">
        <v>2463</v>
      </c>
      <c r="BD23" s="1534" t="s">
        <v>2464</v>
      </c>
      <c r="BE23" s="1534" t="s">
        <v>2465</v>
      </c>
      <c r="BF23" s="1534" t="s">
        <v>2466</v>
      </c>
      <c r="BG23" s="1534" t="s">
        <v>2467</v>
      </c>
      <c r="BH23" s="1537" t="s">
        <v>1929</v>
      </c>
    </row>
    <row r="24" spans="1:68">
      <c r="A24" s="2296" t="s">
        <v>1933</v>
      </c>
      <c r="B24" s="1530" t="s">
        <v>697</v>
      </c>
      <c r="C24" s="1530">
        <f>F24+J24+N24+R24+V24+Z24+AD24+AH24+AL24</f>
        <v>10</v>
      </c>
      <c r="D24" s="1528">
        <v>6</v>
      </c>
      <c r="E24" s="1528">
        <v>4</v>
      </c>
      <c r="F24" s="1529">
        <v>3</v>
      </c>
      <c r="G24" s="1528">
        <v>2</v>
      </c>
      <c r="H24" s="1528"/>
      <c r="I24" s="1528">
        <v>1</v>
      </c>
      <c r="J24" s="1529">
        <v>1</v>
      </c>
      <c r="K24" s="1528">
        <v>1</v>
      </c>
      <c r="L24" s="1528"/>
      <c r="M24" s="1528"/>
      <c r="N24" s="1529">
        <v>2</v>
      </c>
      <c r="O24" s="1528">
        <v>2</v>
      </c>
      <c r="P24" s="1528"/>
      <c r="Q24" s="1528"/>
      <c r="R24" s="1529"/>
      <c r="S24" s="1528"/>
      <c r="T24" s="1528"/>
      <c r="U24" s="1528"/>
      <c r="V24" s="1529">
        <v>1</v>
      </c>
      <c r="W24" s="1528">
        <v>1</v>
      </c>
      <c r="X24" s="1528"/>
      <c r="Y24" s="1528"/>
      <c r="Z24" s="1529">
        <v>2</v>
      </c>
      <c r="AA24" s="1528">
        <v>1</v>
      </c>
      <c r="AB24" s="1528">
        <v>1</v>
      </c>
      <c r="AC24" s="1528"/>
      <c r="AD24" s="1529">
        <v>1</v>
      </c>
      <c r="AE24" s="1528"/>
      <c r="AF24" s="1528">
        <v>1</v>
      </c>
      <c r="AG24" s="1528"/>
      <c r="AH24" s="1529"/>
      <c r="AI24" s="1528"/>
      <c r="AJ24" s="1528"/>
      <c r="AK24" s="1528"/>
      <c r="AL24" s="1528"/>
      <c r="AM24" s="1528"/>
      <c r="AN24" s="1528"/>
      <c r="AO24" s="1528"/>
      <c r="AP24" s="1528"/>
      <c r="AQ24" s="1528"/>
      <c r="AR24" s="1528"/>
      <c r="AS24" s="1528"/>
      <c r="AT24" s="1528"/>
      <c r="AU24" s="1528"/>
      <c r="AV24" s="1528"/>
      <c r="AW24" s="1528"/>
      <c r="AX24" s="1528"/>
      <c r="AY24" s="1528"/>
      <c r="AZ24" s="1528"/>
      <c r="BA24" s="1528"/>
      <c r="BB24" s="1528"/>
      <c r="BC24" s="1528"/>
      <c r="BD24" s="1528"/>
      <c r="BE24" s="1528"/>
      <c r="BF24" s="1524">
        <f>C24</f>
        <v>10</v>
      </c>
      <c r="BG24" s="1524">
        <f>'[23]D1.1aET cohortes reales 11-20'!Q24</f>
        <v>26</v>
      </c>
      <c r="BH24" s="1553">
        <f>C24/BG24</f>
        <v>0.38461538461538464</v>
      </c>
      <c r="BJ24" s="1533" t="s">
        <v>2468</v>
      </c>
      <c r="BK24" s="1533" t="s">
        <v>2469</v>
      </c>
      <c r="BL24" s="1533" t="s">
        <v>1501</v>
      </c>
      <c r="BM24" s="1533" t="s">
        <v>2470</v>
      </c>
      <c r="BN24" s="1533" t="s">
        <v>1502</v>
      </c>
      <c r="BO24" s="1533" t="s">
        <v>2471</v>
      </c>
      <c r="BP24" s="1533" t="s">
        <v>2472</v>
      </c>
    </row>
    <row r="25" spans="1:68" ht="15.6">
      <c r="A25" s="2297"/>
      <c r="B25" s="1530" t="s">
        <v>227</v>
      </c>
      <c r="C25" s="1530">
        <f>F25+J25+N25+R25+V25+Z25+AD25+AH25+AL25</f>
        <v>14</v>
      </c>
      <c r="D25" s="1528">
        <v>7</v>
      </c>
      <c r="E25" s="1528">
        <v>7</v>
      </c>
      <c r="F25" s="1529">
        <v>3</v>
      </c>
      <c r="G25" s="1528">
        <v>3</v>
      </c>
      <c r="H25" s="1528"/>
      <c r="I25" s="1528"/>
      <c r="J25" s="1529">
        <v>7</v>
      </c>
      <c r="K25" s="1528">
        <v>6</v>
      </c>
      <c r="L25" s="1528">
        <v>1</v>
      </c>
      <c r="M25" s="1528"/>
      <c r="N25" s="1529">
        <v>1</v>
      </c>
      <c r="O25" s="1528"/>
      <c r="P25" s="1528">
        <v>1</v>
      </c>
      <c r="Q25" s="1528"/>
      <c r="R25" s="1529"/>
      <c r="S25" s="1528"/>
      <c r="T25" s="1528"/>
      <c r="U25" s="1528"/>
      <c r="V25" s="1529">
        <v>1</v>
      </c>
      <c r="W25" s="1528">
        <v>1</v>
      </c>
      <c r="X25" s="1528"/>
      <c r="Y25" s="1528"/>
      <c r="Z25" s="1529"/>
      <c r="AA25" s="1528"/>
      <c r="AB25" s="1528"/>
      <c r="AC25" s="1528"/>
      <c r="AD25" s="1529">
        <v>1</v>
      </c>
      <c r="AE25" s="1528"/>
      <c r="AF25" s="1528"/>
      <c r="AG25" s="1528">
        <v>1</v>
      </c>
      <c r="AH25" s="1529">
        <v>1</v>
      </c>
      <c r="AI25" s="1528"/>
      <c r="AJ25" s="1528"/>
      <c r="AK25" s="1528">
        <v>1</v>
      </c>
      <c r="AL25" s="1528"/>
      <c r="AM25" s="1528"/>
      <c r="AN25" s="1528"/>
      <c r="AO25" s="1528"/>
      <c r="AP25" s="1528"/>
      <c r="AQ25" s="1528"/>
      <c r="AR25" s="1528"/>
      <c r="AS25" s="1528"/>
      <c r="AT25" s="1528"/>
      <c r="AU25" s="1528"/>
      <c r="AV25" s="1528"/>
      <c r="AW25" s="1528"/>
      <c r="AX25" s="1528"/>
      <c r="AY25" s="1528"/>
      <c r="AZ25" s="1528"/>
      <c r="BA25" s="1528"/>
      <c r="BB25" s="1528"/>
      <c r="BC25" s="1528"/>
      <c r="BD25" s="1528"/>
      <c r="BE25" s="1528"/>
      <c r="BF25" s="1524">
        <f>C25</f>
        <v>14</v>
      </c>
      <c r="BG25" s="1524">
        <f>'[23]D1.1aET cohortes reales 11-20'!K25+'[23]D1.1aET cohortes reales 11-20'!N25</f>
        <v>22</v>
      </c>
      <c r="BH25" s="1553">
        <f>C25/BG25</f>
        <v>0.63636363636363635</v>
      </c>
      <c r="BJ25" s="1550" t="s">
        <v>1930</v>
      </c>
      <c r="BK25" s="1550">
        <f>BG9</f>
        <v>85</v>
      </c>
      <c r="BL25" s="1550">
        <f>BF9</f>
        <v>46</v>
      </c>
      <c r="BM25" s="1549">
        <f t="shared" ref="BM25:BM35" si="3">BL25/BK25</f>
        <v>0.54117647058823526</v>
      </c>
      <c r="BN25" s="1550">
        <f>G9+K9+O9+S9+W9</f>
        <v>36</v>
      </c>
      <c r="BO25" s="1549">
        <f t="shared" ref="BO25:BO35" si="4">BN25/BL25</f>
        <v>0.78260869565217395</v>
      </c>
      <c r="BP25" s="1549">
        <f t="shared" ref="BP25:BP35" si="5">BN25/BK25</f>
        <v>0.42352941176470588</v>
      </c>
    </row>
    <row r="26" spans="1:68" ht="15.6">
      <c r="A26" s="2297"/>
      <c r="B26" s="1530" t="s">
        <v>699</v>
      </c>
      <c r="C26" s="1530">
        <f>F26+J26+N26+R26+V26+Z26+AD26+AH26+AL26</f>
        <v>9</v>
      </c>
      <c r="D26" s="1528">
        <v>3</v>
      </c>
      <c r="E26" s="1528">
        <v>6</v>
      </c>
      <c r="F26" s="1529">
        <v>4</v>
      </c>
      <c r="G26" s="1528">
        <v>4</v>
      </c>
      <c r="H26" s="1528"/>
      <c r="I26" s="1528"/>
      <c r="J26" s="1529"/>
      <c r="K26" s="1528"/>
      <c r="L26" s="1528"/>
      <c r="M26" s="1528"/>
      <c r="N26" s="1529">
        <v>2</v>
      </c>
      <c r="O26" s="1528"/>
      <c r="P26" s="1528">
        <v>2</v>
      </c>
      <c r="Q26" s="1528"/>
      <c r="R26" s="1529">
        <v>2</v>
      </c>
      <c r="S26" s="1528">
        <v>2</v>
      </c>
      <c r="T26" s="1528"/>
      <c r="U26" s="1528"/>
      <c r="V26" s="1529">
        <v>1</v>
      </c>
      <c r="W26" s="1528"/>
      <c r="X26" s="1528">
        <v>1</v>
      </c>
      <c r="Y26" s="1528"/>
      <c r="Z26" s="1529"/>
      <c r="AA26" s="1528"/>
      <c r="AB26" s="1528"/>
      <c r="AC26" s="1528"/>
      <c r="AD26" s="1529"/>
      <c r="AE26" s="1528"/>
      <c r="AF26" s="1528"/>
      <c r="AG26" s="1528"/>
      <c r="AH26" s="1529"/>
      <c r="AI26" s="1528"/>
      <c r="AJ26" s="1528"/>
      <c r="AK26" s="1528"/>
      <c r="AL26" s="1528"/>
      <c r="AM26" s="1528"/>
      <c r="AN26" s="1528"/>
      <c r="AO26" s="1528"/>
      <c r="AP26" s="1528"/>
      <c r="AQ26" s="1528"/>
      <c r="AR26" s="1528"/>
      <c r="AS26" s="1528"/>
      <c r="AT26" s="1528"/>
      <c r="AU26" s="1528"/>
      <c r="AV26" s="1528"/>
      <c r="AW26" s="1528"/>
      <c r="AX26" s="1528"/>
      <c r="AY26" s="1528"/>
      <c r="AZ26" s="1528"/>
      <c r="BA26" s="1528"/>
      <c r="BB26" s="1528"/>
      <c r="BC26" s="1528"/>
      <c r="BD26" s="1528"/>
      <c r="BE26" s="1528"/>
      <c r="BF26" s="1524">
        <f>C26</f>
        <v>9</v>
      </c>
      <c r="BG26" s="1524">
        <f>'[23]D1.1aET cohortes reales 11-20'!K26+'[23]D1.1aET cohortes reales 11-20'!N26</f>
        <v>19</v>
      </c>
      <c r="BH26" s="1553">
        <f>C26/BG26</f>
        <v>0.47368421052631576</v>
      </c>
      <c r="BJ26" s="1550" t="s">
        <v>1931</v>
      </c>
      <c r="BK26" s="1550">
        <f>BG15</f>
        <v>88</v>
      </c>
      <c r="BL26" s="1550">
        <f>BF15</f>
        <v>49</v>
      </c>
      <c r="BM26" s="1549">
        <f t="shared" si="3"/>
        <v>0.55681818181818177</v>
      </c>
      <c r="BN26" s="1550">
        <f>G15+K15+O15+S15</f>
        <v>42</v>
      </c>
      <c r="BO26" s="1549">
        <f t="shared" si="4"/>
        <v>0.8571428571428571</v>
      </c>
      <c r="BP26" s="1549">
        <f t="shared" si="5"/>
        <v>0.47727272727272729</v>
      </c>
    </row>
    <row r="27" spans="1:68" ht="15.6">
      <c r="A27" s="2298"/>
      <c r="B27" s="1530" t="s">
        <v>698</v>
      </c>
      <c r="C27" s="1530">
        <f>F27+J27+N27+R27+V27+Z27+AD27+AH27+AL27</f>
        <v>1</v>
      </c>
      <c r="D27" s="1528">
        <v>1</v>
      </c>
      <c r="E27" s="1528"/>
      <c r="F27" s="1529"/>
      <c r="G27" s="1528"/>
      <c r="H27" s="1528"/>
      <c r="I27" s="1528"/>
      <c r="J27" s="1529"/>
      <c r="K27" s="1528"/>
      <c r="L27" s="1528"/>
      <c r="M27" s="1528"/>
      <c r="N27" s="1529"/>
      <c r="O27" s="1528"/>
      <c r="P27" s="1528"/>
      <c r="Q27" s="1528"/>
      <c r="R27" s="1529"/>
      <c r="S27" s="1528"/>
      <c r="T27" s="1528"/>
      <c r="U27" s="1528"/>
      <c r="V27" s="1529"/>
      <c r="W27" s="1528"/>
      <c r="X27" s="1528"/>
      <c r="Y27" s="1528"/>
      <c r="Z27" s="1529"/>
      <c r="AA27" s="1528"/>
      <c r="AB27" s="1528"/>
      <c r="AC27" s="1528"/>
      <c r="AD27" s="1529"/>
      <c r="AE27" s="1528"/>
      <c r="AF27" s="1528"/>
      <c r="AG27" s="1528"/>
      <c r="AH27" s="1529">
        <v>1</v>
      </c>
      <c r="AI27" s="1528"/>
      <c r="AJ27" s="1528"/>
      <c r="AK27" s="1528">
        <v>1</v>
      </c>
      <c r="AL27" s="1528"/>
      <c r="AM27" s="1528"/>
      <c r="AN27" s="1528"/>
      <c r="AO27" s="1528"/>
      <c r="AP27" s="1528"/>
      <c r="AQ27" s="1528"/>
      <c r="AR27" s="1528"/>
      <c r="AS27" s="1528"/>
      <c r="AT27" s="1528"/>
      <c r="AU27" s="1528"/>
      <c r="AV27" s="1528"/>
      <c r="AW27" s="1528"/>
      <c r="AX27" s="1528"/>
      <c r="AY27" s="1528"/>
      <c r="AZ27" s="1528"/>
      <c r="BA27" s="1528"/>
      <c r="BB27" s="1528"/>
      <c r="BC27" s="1528"/>
      <c r="BD27" s="1528"/>
      <c r="BE27" s="1528"/>
      <c r="BF27" s="1524">
        <f>C27</f>
        <v>1</v>
      </c>
      <c r="BG27" s="1524"/>
      <c r="BH27" s="1553"/>
      <c r="BJ27" s="1550" t="s">
        <v>1932</v>
      </c>
      <c r="BK27" s="1550">
        <f>BG21</f>
        <v>89</v>
      </c>
      <c r="BL27" s="1550">
        <f>BF21</f>
        <v>45</v>
      </c>
      <c r="BM27" s="1549">
        <f t="shared" si="3"/>
        <v>0.5056179775280899</v>
      </c>
      <c r="BN27" s="1550">
        <f>G21+K21+O21+S21+W21+AE21+AA21+AI21</f>
        <v>30</v>
      </c>
      <c r="BO27" s="1549">
        <f t="shared" si="4"/>
        <v>0.66666666666666663</v>
      </c>
      <c r="BP27" s="1549">
        <f t="shared" si="5"/>
        <v>0.33707865168539325</v>
      </c>
    </row>
    <row r="28" spans="1:68" ht="15.6">
      <c r="A28" s="2294" t="s">
        <v>582</v>
      </c>
      <c r="B28" s="2294"/>
      <c r="C28" s="1524">
        <f>SUM(C24:C27)</f>
        <v>34</v>
      </c>
      <c r="D28" s="1526">
        <f>SUM(D24:D27)</f>
        <v>17</v>
      </c>
      <c r="E28" s="1526">
        <f>SUM(E24:E26)</f>
        <v>17</v>
      </c>
      <c r="F28" s="1524">
        <f>SUM(F24:F26)</f>
        <v>10</v>
      </c>
      <c r="G28" s="1526">
        <f>SUM(G24:G26)</f>
        <v>9</v>
      </c>
      <c r="H28" s="1526"/>
      <c r="I28" s="1526">
        <f>SUM(I24:I26)</f>
        <v>1</v>
      </c>
      <c r="J28" s="1524">
        <f>SUM(J24:J26)</f>
        <v>8</v>
      </c>
      <c r="K28" s="1526">
        <f>SUM(K24:K26)</f>
        <v>7</v>
      </c>
      <c r="L28" s="1526">
        <f>SUM(L24:L26)</f>
        <v>1</v>
      </c>
      <c r="M28" s="1526"/>
      <c r="N28" s="1524">
        <f>SUM(N24:N26)</f>
        <v>5</v>
      </c>
      <c r="O28" s="1526">
        <f>SUM(O24:O26)</f>
        <v>2</v>
      </c>
      <c r="P28" s="1526">
        <f>SUM(P24:P26)</f>
        <v>3</v>
      </c>
      <c r="Q28" s="1526"/>
      <c r="R28" s="1526">
        <f>SUM(R24:R26)</f>
        <v>2</v>
      </c>
      <c r="S28" s="1526">
        <f>SUM(S24:S26)</f>
        <v>2</v>
      </c>
      <c r="T28" s="1526"/>
      <c r="U28" s="1526"/>
      <c r="V28" s="1524">
        <f>SUM(V24:V26)</f>
        <v>3</v>
      </c>
      <c r="W28" s="1526">
        <f>SUM(W24:W26)</f>
        <v>2</v>
      </c>
      <c r="X28" s="1526">
        <f>SUM(X24:X26)</f>
        <v>1</v>
      </c>
      <c r="Y28" s="1526"/>
      <c r="Z28" s="1524">
        <f>SUM(Z24:Z26)</f>
        <v>2</v>
      </c>
      <c r="AA28" s="1526">
        <f>SUM(AA24:AA26)</f>
        <v>1</v>
      </c>
      <c r="AB28" s="1526">
        <f>SUM(AB24:AB26)</f>
        <v>1</v>
      </c>
      <c r="AC28" s="1526"/>
      <c r="AD28" s="1524">
        <f>SUM(AD24:AD26)</f>
        <v>2</v>
      </c>
      <c r="AE28" s="1526"/>
      <c r="AF28" s="1526">
        <f>SUM(AF24:AF26)</f>
        <v>1</v>
      </c>
      <c r="AG28" s="1526">
        <f>SUM(AG24:AG26)</f>
        <v>1</v>
      </c>
      <c r="AH28" s="1524">
        <f>SUM(AH24:AH27)</f>
        <v>2</v>
      </c>
      <c r="AI28" s="1526"/>
      <c r="AJ28" s="1526"/>
      <c r="AK28" s="1526">
        <f>SUM(AK24:AK26)</f>
        <v>1</v>
      </c>
      <c r="AL28" s="1526"/>
      <c r="AM28" s="1526"/>
      <c r="AN28" s="1526"/>
      <c r="AO28" s="1526"/>
      <c r="AP28" s="1526"/>
      <c r="AQ28" s="1526"/>
      <c r="AR28" s="1526"/>
      <c r="AS28" s="1526"/>
      <c r="AT28" s="1526"/>
      <c r="AU28" s="1526"/>
      <c r="AV28" s="1526"/>
      <c r="AW28" s="1526"/>
      <c r="AX28" s="1526"/>
      <c r="AY28" s="1526"/>
      <c r="AZ28" s="1526"/>
      <c r="BA28" s="1526"/>
      <c r="BB28" s="1526"/>
      <c r="BC28" s="1526"/>
      <c r="BD28" s="1526"/>
      <c r="BE28" s="1526"/>
      <c r="BF28" s="1524">
        <f>SUM(BF24:BF27)</f>
        <v>34</v>
      </c>
      <c r="BG28" s="1524">
        <f>SUM(BG24:BG26)</f>
        <v>67</v>
      </c>
      <c r="BH28" s="1542">
        <f>C28/BG28</f>
        <v>0.5074626865671642</v>
      </c>
      <c r="BJ28" s="1550" t="s">
        <v>1933</v>
      </c>
      <c r="BK28" s="1550">
        <f>BG28</f>
        <v>67</v>
      </c>
      <c r="BL28" s="1550">
        <f>BF28</f>
        <v>34</v>
      </c>
      <c r="BM28" s="1549">
        <f t="shared" si="3"/>
        <v>0.5074626865671642</v>
      </c>
      <c r="BN28" s="1550">
        <f>G28+K28+O28+S28+W28+AA28+AE28+AI28</f>
        <v>23</v>
      </c>
      <c r="BO28" s="1549">
        <f t="shared" si="4"/>
        <v>0.67647058823529416</v>
      </c>
      <c r="BP28" s="1549">
        <f t="shared" si="5"/>
        <v>0.34328358208955223</v>
      </c>
    </row>
    <row r="29" spans="1:68" ht="15.6">
      <c r="G29" s="1521"/>
      <c r="H29" s="1546"/>
      <c r="I29" s="1521"/>
      <c r="K29" s="1521"/>
      <c r="L29" s="1521"/>
      <c r="M29" s="1521"/>
      <c r="O29" s="1521"/>
      <c r="P29" s="1521"/>
      <c r="Q29" s="1521"/>
      <c r="T29" s="1521"/>
      <c r="U29" s="1521"/>
      <c r="W29" s="1521"/>
      <c r="X29" s="1521"/>
      <c r="Y29" s="1521"/>
      <c r="BH29" s="1552"/>
      <c r="BJ29" s="1550" t="s">
        <v>1934</v>
      </c>
      <c r="BK29" s="1550">
        <f>BG35</f>
        <v>109</v>
      </c>
      <c r="BL29" s="1550">
        <f>BF35</f>
        <v>54</v>
      </c>
      <c r="BM29" s="1549">
        <f t="shared" si="3"/>
        <v>0.49541284403669728</v>
      </c>
      <c r="BN29" s="1550">
        <f>G35+K35+O35+S35+W35</f>
        <v>36</v>
      </c>
      <c r="BO29" s="1549">
        <f t="shared" si="4"/>
        <v>0.66666666666666663</v>
      </c>
      <c r="BP29" s="1549">
        <f t="shared" si="5"/>
        <v>0.33027522935779818</v>
      </c>
    </row>
    <row r="30" spans="1:68" s="1536" customFormat="1" ht="15.6">
      <c r="A30" s="1538" t="s">
        <v>2462</v>
      </c>
      <c r="B30" s="1538" t="s">
        <v>36</v>
      </c>
      <c r="C30" s="1538" t="s">
        <v>1919</v>
      </c>
      <c r="D30" s="1538" t="s">
        <v>1198</v>
      </c>
      <c r="E30" s="1538" t="s">
        <v>280</v>
      </c>
      <c r="F30" s="1538" t="s">
        <v>1920</v>
      </c>
      <c r="G30" s="1538" t="s">
        <v>2463</v>
      </c>
      <c r="H30" s="1538" t="s">
        <v>2464</v>
      </c>
      <c r="I30" s="1538" t="s">
        <v>2465</v>
      </c>
      <c r="J30" s="1538" t="s">
        <v>1921</v>
      </c>
      <c r="K30" s="1538" t="s">
        <v>2463</v>
      </c>
      <c r="L30" s="1538" t="s">
        <v>2464</v>
      </c>
      <c r="M30" s="1538" t="s">
        <v>2465</v>
      </c>
      <c r="N30" s="1538" t="s">
        <v>1922</v>
      </c>
      <c r="O30" s="1538" t="s">
        <v>2463</v>
      </c>
      <c r="P30" s="1538" t="s">
        <v>2464</v>
      </c>
      <c r="Q30" s="1538" t="s">
        <v>2465</v>
      </c>
      <c r="R30" s="1538" t="s">
        <v>1923</v>
      </c>
      <c r="S30" s="1534" t="s">
        <v>2463</v>
      </c>
      <c r="T30" s="1534" t="s">
        <v>2464</v>
      </c>
      <c r="U30" s="1534" t="s">
        <v>2465</v>
      </c>
      <c r="V30" s="1538" t="s">
        <v>1924</v>
      </c>
      <c r="W30" s="1538" t="s">
        <v>2463</v>
      </c>
      <c r="X30" s="1538" t="s">
        <v>2464</v>
      </c>
      <c r="Y30" s="1538" t="s">
        <v>2465</v>
      </c>
      <c r="Z30" s="1538" t="s">
        <v>1925</v>
      </c>
      <c r="AA30" s="1534" t="s">
        <v>2463</v>
      </c>
      <c r="AB30" s="1534" t="s">
        <v>2464</v>
      </c>
      <c r="AC30" s="1534" t="s">
        <v>2465</v>
      </c>
      <c r="AD30" s="1538" t="s">
        <v>1926</v>
      </c>
      <c r="AE30" s="1534" t="s">
        <v>2463</v>
      </c>
      <c r="AF30" s="1534" t="s">
        <v>2464</v>
      </c>
      <c r="AG30" s="1534" t="s">
        <v>2465</v>
      </c>
      <c r="AH30" s="1538" t="s">
        <v>1927</v>
      </c>
      <c r="AI30" s="1534" t="s">
        <v>2463</v>
      </c>
      <c r="AJ30" s="1534" t="s">
        <v>2464</v>
      </c>
      <c r="AK30" s="1534" t="s">
        <v>2465</v>
      </c>
      <c r="AL30" s="1538" t="s">
        <v>1928</v>
      </c>
      <c r="AM30" s="1534" t="s">
        <v>2463</v>
      </c>
      <c r="AN30" s="1534" t="s">
        <v>2464</v>
      </c>
      <c r="AO30" s="1534" t="s">
        <v>2465</v>
      </c>
      <c r="AP30" s="1534" t="s">
        <v>5444</v>
      </c>
      <c r="AQ30" s="1534" t="s">
        <v>2463</v>
      </c>
      <c r="AR30" s="1534" t="s">
        <v>2464</v>
      </c>
      <c r="AS30" s="1534" t="s">
        <v>2465</v>
      </c>
      <c r="AT30" s="1534" t="s">
        <v>5443</v>
      </c>
      <c r="AU30" s="1534" t="s">
        <v>2463</v>
      </c>
      <c r="AV30" s="1534" t="s">
        <v>2464</v>
      </c>
      <c r="AW30" s="1534" t="s">
        <v>2465</v>
      </c>
      <c r="AX30" s="1534" t="s">
        <v>5442</v>
      </c>
      <c r="AY30" s="1534" t="s">
        <v>2463</v>
      </c>
      <c r="AZ30" s="1534" t="s">
        <v>2464</v>
      </c>
      <c r="BA30" s="1534" t="s">
        <v>2465</v>
      </c>
      <c r="BB30" s="1534" t="s">
        <v>5441</v>
      </c>
      <c r="BC30" s="1534" t="s">
        <v>2463</v>
      </c>
      <c r="BD30" s="1534" t="s">
        <v>2464</v>
      </c>
      <c r="BE30" s="1534" t="s">
        <v>2465</v>
      </c>
      <c r="BF30" s="1534" t="s">
        <v>2466</v>
      </c>
      <c r="BG30" s="1534" t="s">
        <v>2467</v>
      </c>
      <c r="BH30" s="1537" t="s">
        <v>1929</v>
      </c>
      <c r="BJ30" s="1550" t="s">
        <v>2458</v>
      </c>
      <c r="BK30" s="1551">
        <f>BG40</f>
        <v>51</v>
      </c>
      <c r="BL30" s="1551">
        <f>BF40</f>
        <v>17</v>
      </c>
      <c r="BM30" s="1549">
        <f t="shared" si="3"/>
        <v>0.33333333333333331</v>
      </c>
      <c r="BN30" s="1550">
        <f>G40+K40+O40+S40+W40+AA40+AE40+AI40+AM40</f>
        <v>7</v>
      </c>
      <c r="BO30" s="1549">
        <f t="shared" si="4"/>
        <v>0.41176470588235292</v>
      </c>
      <c r="BP30" s="1549">
        <f t="shared" si="5"/>
        <v>0.13725490196078433</v>
      </c>
    </row>
    <row r="31" spans="1:68" ht="15.6">
      <c r="A31" s="2296" t="s">
        <v>1934</v>
      </c>
      <c r="B31" s="1530" t="s">
        <v>697</v>
      </c>
      <c r="C31" s="1530">
        <f>F31+J31+N31+R31+V31+Z31+AD31+AH31+AL31</f>
        <v>9</v>
      </c>
      <c r="D31" s="1528">
        <v>6</v>
      </c>
      <c r="E31" s="1528">
        <v>4</v>
      </c>
      <c r="F31" s="1529">
        <v>3</v>
      </c>
      <c r="G31" s="1528">
        <v>2</v>
      </c>
      <c r="H31" s="1528">
        <v>1</v>
      </c>
      <c r="I31" s="1528"/>
      <c r="J31" s="1529">
        <v>1</v>
      </c>
      <c r="K31" s="1528">
        <v>1</v>
      </c>
      <c r="L31" s="1528"/>
      <c r="M31" s="1528"/>
      <c r="N31" s="1529">
        <v>2</v>
      </c>
      <c r="O31" s="1528"/>
      <c r="P31" s="1528">
        <v>1</v>
      </c>
      <c r="Q31" s="1528">
        <v>1</v>
      </c>
      <c r="R31" s="1529">
        <v>1</v>
      </c>
      <c r="S31" s="1528"/>
      <c r="T31" s="1528">
        <v>1</v>
      </c>
      <c r="U31" s="1528"/>
      <c r="V31" s="1529">
        <v>1</v>
      </c>
      <c r="W31" s="1528"/>
      <c r="X31" s="1528"/>
      <c r="Y31" s="1528">
        <v>1</v>
      </c>
      <c r="Z31" s="1529">
        <v>1</v>
      </c>
      <c r="AA31" s="1528"/>
      <c r="AB31" s="1528">
        <v>1</v>
      </c>
      <c r="AC31" s="1528"/>
      <c r="AD31" s="1528"/>
      <c r="AE31" s="1528"/>
      <c r="AF31" s="1528"/>
      <c r="AG31" s="1528"/>
      <c r="AH31" s="1528"/>
      <c r="AI31" s="1528"/>
      <c r="AJ31" s="1528"/>
      <c r="AK31" s="1528"/>
      <c r="AL31" s="1528"/>
      <c r="AM31" s="1528"/>
      <c r="AN31" s="1528"/>
      <c r="AO31" s="1528"/>
      <c r="AP31" s="1528"/>
      <c r="AQ31" s="1528"/>
      <c r="AR31" s="1528"/>
      <c r="AS31" s="1528"/>
      <c r="AT31" s="1528"/>
      <c r="AU31" s="1528"/>
      <c r="AV31" s="1528"/>
      <c r="AW31" s="1528"/>
      <c r="AX31" s="1528"/>
      <c r="AY31" s="1528"/>
      <c r="AZ31" s="1528"/>
      <c r="BA31" s="1528"/>
      <c r="BB31" s="1528"/>
      <c r="BC31" s="1528"/>
      <c r="BD31" s="1528"/>
      <c r="BE31" s="1528"/>
      <c r="BF31" s="1524">
        <f>C31</f>
        <v>9</v>
      </c>
      <c r="BG31" s="1524">
        <f>'[23]D1.1aET cohortes reales 11-20'!K29+'[23]D1.1aET cohortes reales 11-20'!N29</f>
        <v>26</v>
      </c>
      <c r="BH31" s="1543">
        <f>C31/BG31</f>
        <v>0.34615384615384615</v>
      </c>
      <c r="BJ31" s="1550" t="s">
        <v>2459</v>
      </c>
      <c r="BK31" s="1550">
        <f>BG47</f>
        <v>93</v>
      </c>
      <c r="BL31" s="1550">
        <f>BF47</f>
        <v>34</v>
      </c>
      <c r="BM31" s="1549">
        <f t="shared" si="3"/>
        <v>0.36559139784946237</v>
      </c>
      <c r="BN31" s="1550">
        <f>G47+K47+O47+S47+W47+AA47+AE47+AI47+AM47</f>
        <v>16</v>
      </c>
      <c r="BO31" s="1549">
        <f t="shared" si="4"/>
        <v>0.47058823529411764</v>
      </c>
      <c r="BP31" s="1549">
        <f t="shared" si="5"/>
        <v>0.17204301075268819</v>
      </c>
    </row>
    <row r="32" spans="1:68" ht="15.6">
      <c r="A32" s="2297"/>
      <c r="B32" s="1530" t="s">
        <v>227</v>
      </c>
      <c r="C32" s="1530">
        <f>F32+J32+N32+R32+V32+Z32+AD32+AH32+AL32</f>
        <v>15</v>
      </c>
      <c r="D32" s="1528">
        <v>4</v>
      </c>
      <c r="E32" s="1528">
        <v>11</v>
      </c>
      <c r="F32" s="1529">
        <v>12</v>
      </c>
      <c r="G32" s="1528">
        <v>9</v>
      </c>
      <c r="H32" s="1528">
        <v>1</v>
      </c>
      <c r="I32" s="1528">
        <v>2</v>
      </c>
      <c r="J32" s="1529"/>
      <c r="K32" s="1528"/>
      <c r="L32" s="1528"/>
      <c r="M32" s="1528"/>
      <c r="N32" s="1529"/>
      <c r="O32" s="1528"/>
      <c r="P32" s="1528"/>
      <c r="Q32" s="1528"/>
      <c r="R32" s="1529">
        <v>3</v>
      </c>
      <c r="S32" s="1528">
        <v>3</v>
      </c>
      <c r="T32" s="1528"/>
      <c r="U32" s="1528"/>
      <c r="V32" s="1529"/>
      <c r="W32" s="1528"/>
      <c r="X32" s="1528"/>
      <c r="Y32" s="1528"/>
      <c r="Z32" s="1529"/>
      <c r="AA32" s="1528"/>
      <c r="AB32" s="1528"/>
      <c r="AC32" s="1528"/>
      <c r="AD32" s="1528"/>
      <c r="AE32" s="1528"/>
      <c r="AF32" s="1528"/>
      <c r="AG32" s="1528"/>
      <c r="AH32" s="1528"/>
      <c r="AI32" s="1528"/>
      <c r="AJ32" s="1528"/>
      <c r="AK32" s="1528"/>
      <c r="AL32" s="1528"/>
      <c r="AM32" s="1528"/>
      <c r="AN32" s="1528"/>
      <c r="AO32" s="1528"/>
      <c r="AP32" s="1528"/>
      <c r="AQ32" s="1528"/>
      <c r="AR32" s="1528"/>
      <c r="AS32" s="1528"/>
      <c r="AT32" s="1528"/>
      <c r="AU32" s="1528"/>
      <c r="AV32" s="1528"/>
      <c r="AW32" s="1528"/>
      <c r="AX32" s="1528"/>
      <c r="AY32" s="1528"/>
      <c r="AZ32" s="1528"/>
      <c r="BA32" s="1528"/>
      <c r="BB32" s="1528"/>
      <c r="BC32" s="1528"/>
      <c r="BD32" s="1528"/>
      <c r="BE32" s="1528"/>
      <c r="BF32" s="1524">
        <f>C32</f>
        <v>15</v>
      </c>
      <c r="BG32" s="1524">
        <f>'[23]D1.1aET cohortes reales 11-20'!K30+'[23]D1.1aET cohortes reales 11-20'!N30</f>
        <v>29</v>
      </c>
      <c r="BH32" s="1543">
        <f>C32/BG32</f>
        <v>0.51724137931034486</v>
      </c>
      <c r="BJ32" s="1550" t="s">
        <v>2925</v>
      </c>
      <c r="BK32" s="1550">
        <f>BG52</f>
        <v>59</v>
      </c>
      <c r="BL32" s="1550">
        <f>BF52</f>
        <v>6</v>
      </c>
      <c r="BM32" s="1549">
        <f t="shared" si="3"/>
        <v>0.10169491525423729</v>
      </c>
      <c r="BN32" s="1550">
        <f>G52</f>
        <v>1</v>
      </c>
      <c r="BO32" s="1549">
        <f t="shared" si="4"/>
        <v>0.16666666666666666</v>
      </c>
      <c r="BP32" s="1549">
        <f t="shared" si="5"/>
        <v>1.6949152542372881E-2</v>
      </c>
    </row>
    <row r="33" spans="1:68" ht="15.6">
      <c r="A33" s="2297"/>
      <c r="B33" s="1530" t="s">
        <v>699</v>
      </c>
      <c r="C33" s="1530">
        <f>F33+J33+N33+R33+V33+Z33+AD33+AH33+AL33</f>
        <v>20</v>
      </c>
      <c r="D33" s="1528">
        <v>5</v>
      </c>
      <c r="E33" s="1528">
        <v>15</v>
      </c>
      <c r="F33" s="1529">
        <v>12</v>
      </c>
      <c r="G33" s="1528">
        <v>12</v>
      </c>
      <c r="H33" s="1528"/>
      <c r="I33" s="1528"/>
      <c r="J33" s="1529">
        <v>2</v>
      </c>
      <c r="K33" s="1528">
        <v>1</v>
      </c>
      <c r="L33" s="1528">
        <v>1</v>
      </c>
      <c r="M33" s="1528"/>
      <c r="N33" s="1529">
        <v>1</v>
      </c>
      <c r="O33" s="1528">
        <v>1</v>
      </c>
      <c r="P33" s="1528"/>
      <c r="Q33" s="1528"/>
      <c r="R33" s="1529">
        <v>3</v>
      </c>
      <c r="S33" s="1528">
        <v>2</v>
      </c>
      <c r="T33" s="1528">
        <v>1</v>
      </c>
      <c r="U33" s="1528"/>
      <c r="V33" s="1529">
        <v>1</v>
      </c>
      <c r="W33" s="1528">
        <v>1</v>
      </c>
      <c r="X33" s="1528"/>
      <c r="Y33" s="1528"/>
      <c r="Z33" s="1529">
        <v>1</v>
      </c>
      <c r="AA33" s="1528"/>
      <c r="AB33" s="1528">
        <v>1</v>
      </c>
      <c r="AC33" s="1528"/>
      <c r="AD33" s="1528"/>
      <c r="AE33" s="1528"/>
      <c r="AF33" s="1528"/>
      <c r="AG33" s="1528"/>
      <c r="AH33" s="1528"/>
      <c r="AI33" s="1528"/>
      <c r="AJ33" s="1528"/>
      <c r="AK33" s="1528"/>
      <c r="AL33" s="1528"/>
      <c r="AM33" s="1528"/>
      <c r="AN33" s="1528"/>
      <c r="AO33" s="1528"/>
      <c r="AP33" s="1528"/>
      <c r="AQ33" s="1528"/>
      <c r="AR33" s="1528"/>
      <c r="AS33" s="1528"/>
      <c r="AT33" s="1528"/>
      <c r="AU33" s="1528"/>
      <c r="AV33" s="1528"/>
      <c r="AW33" s="1528"/>
      <c r="AX33" s="1528"/>
      <c r="AY33" s="1528"/>
      <c r="AZ33" s="1528"/>
      <c r="BA33" s="1528"/>
      <c r="BB33" s="1528"/>
      <c r="BC33" s="1528"/>
      <c r="BD33" s="1528"/>
      <c r="BE33" s="1528"/>
      <c r="BF33" s="1524">
        <f>C33</f>
        <v>20</v>
      </c>
      <c r="BG33" s="1524">
        <f>'[23]D1.1aET cohortes reales 11-20'!K31+'[23]D1.1aET cohortes reales 11-20'!N31</f>
        <v>36</v>
      </c>
      <c r="BH33" s="1543">
        <f>C33/BG33</f>
        <v>0.55555555555555558</v>
      </c>
      <c r="BJ33" s="1550" t="s">
        <v>2926</v>
      </c>
      <c r="BK33" s="1550">
        <f>BG59</f>
        <v>142</v>
      </c>
      <c r="BL33" s="1550">
        <f>BF59</f>
        <v>38</v>
      </c>
      <c r="BM33" s="1549">
        <f t="shared" si="3"/>
        <v>0.26760563380281688</v>
      </c>
      <c r="BN33" s="1550">
        <f>G59</f>
        <v>0</v>
      </c>
      <c r="BO33" s="1549">
        <f t="shared" si="4"/>
        <v>0</v>
      </c>
      <c r="BP33" s="1549">
        <f t="shared" si="5"/>
        <v>0</v>
      </c>
    </row>
    <row r="34" spans="1:68" ht="15.6">
      <c r="A34" s="2298"/>
      <c r="B34" s="1530" t="s">
        <v>698</v>
      </c>
      <c r="C34" s="1530">
        <f>F34+J34+N34+R34+V34+Z34+AD34+AH34+AL34</f>
        <v>10</v>
      </c>
      <c r="D34" s="1528">
        <v>6</v>
      </c>
      <c r="E34" s="1528">
        <v>3</v>
      </c>
      <c r="F34" s="1529"/>
      <c r="G34" s="1528"/>
      <c r="H34" s="1528"/>
      <c r="I34" s="1528"/>
      <c r="J34" s="1529">
        <v>7</v>
      </c>
      <c r="K34" s="1528">
        <v>2</v>
      </c>
      <c r="L34" s="1528">
        <v>2</v>
      </c>
      <c r="M34" s="1528">
        <v>3</v>
      </c>
      <c r="N34" s="1529">
        <v>3</v>
      </c>
      <c r="O34" s="1528">
        <v>2</v>
      </c>
      <c r="P34" s="1528"/>
      <c r="Q34" s="1528">
        <v>1</v>
      </c>
      <c r="R34" s="1529"/>
      <c r="S34" s="1528"/>
      <c r="T34" s="1528"/>
      <c r="U34" s="1528"/>
      <c r="V34" s="1529"/>
      <c r="W34" s="1528"/>
      <c r="X34" s="1528"/>
      <c r="Y34" s="1528"/>
      <c r="Z34" s="1529"/>
      <c r="AA34" s="1528"/>
      <c r="AB34" s="1528"/>
      <c r="AC34" s="1528"/>
      <c r="AD34" s="1528"/>
      <c r="AE34" s="1528"/>
      <c r="AF34" s="1528"/>
      <c r="AG34" s="1528"/>
      <c r="AH34" s="1528"/>
      <c r="AI34" s="1528"/>
      <c r="AJ34" s="1528"/>
      <c r="AK34" s="1528"/>
      <c r="AL34" s="1528"/>
      <c r="AM34" s="1528"/>
      <c r="AN34" s="1528"/>
      <c r="AO34" s="1528"/>
      <c r="AP34" s="1528"/>
      <c r="AQ34" s="1528"/>
      <c r="AR34" s="1528"/>
      <c r="AS34" s="1528"/>
      <c r="AT34" s="1528"/>
      <c r="AU34" s="1528"/>
      <c r="AV34" s="1528"/>
      <c r="AW34" s="1528"/>
      <c r="AX34" s="1528"/>
      <c r="AY34" s="1528"/>
      <c r="AZ34" s="1528"/>
      <c r="BA34" s="1528"/>
      <c r="BB34" s="1528"/>
      <c r="BC34" s="1528"/>
      <c r="BD34" s="1528"/>
      <c r="BE34" s="1528"/>
      <c r="BF34" s="1524">
        <f>C34</f>
        <v>10</v>
      </c>
      <c r="BG34" s="1524">
        <f>'[23]D1.1aET cohortes reales 11-20'!K32+'[23]D1.1aET cohortes reales 11-20'!N32</f>
        <v>18</v>
      </c>
      <c r="BH34" s="1543">
        <f>C34/BG34</f>
        <v>0.55555555555555558</v>
      </c>
      <c r="BJ34" s="1550" t="s">
        <v>5431</v>
      </c>
      <c r="BK34" s="1550">
        <f>BG65</f>
        <v>80</v>
      </c>
      <c r="BL34" s="1550">
        <f>BF65</f>
        <v>14</v>
      </c>
      <c r="BM34" s="1549">
        <f t="shared" si="3"/>
        <v>0.17499999999999999</v>
      </c>
      <c r="BN34" s="1550">
        <v>0</v>
      </c>
      <c r="BO34" s="1549">
        <f t="shared" si="4"/>
        <v>0</v>
      </c>
      <c r="BP34" s="1549">
        <f t="shared" si="5"/>
        <v>0</v>
      </c>
    </row>
    <row r="35" spans="1:68" ht="15.6">
      <c r="A35" s="2302" t="s">
        <v>582</v>
      </c>
      <c r="B35" s="2302"/>
      <c r="C35" s="1524">
        <f t="shared" ref="C35:K35" si="6">SUM(C31:C34)</f>
        <v>54</v>
      </c>
      <c r="D35" s="1526">
        <f t="shared" si="6"/>
        <v>21</v>
      </c>
      <c r="E35" s="1526">
        <f t="shared" si="6"/>
        <v>33</v>
      </c>
      <c r="F35" s="1524">
        <f t="shared" si="6"/>
        <v>27</v>
      </c>
      <c r="G35" s="1526">
        <f t="shared" si="6"/>
        <v>23</v>
      </c>
      <c r="H35" s="1526">
        <f t="shared" si="6"/>
        <v>2</v>
      </c>
      <c r="I35" s="1526">
        <f t="shared" si="6"/>
        <v>2</v>
      </c>
      <c r="J35" s="1524">
        <f t="shared" si="6"/>
        <v>10</v>
      </c>
      <c r="K35" s="1526">
        <f t="shared" si="6"/>
        <v>4</v>
      </c>
      <c r="L35" s="1526">
        <f>SUM(L33:L34)</f>
        <v>3</v>
      </c>
      <c r="M35" s="1526">
        <f>SUM(M33:M34)</f>
        <v>3</v>
      </c>
      <c r="N35" s="1524">
        <f t="shared" ref="N35:T35" si="7">SUM(N31:N34)</f>
        <v>6</v>
      </c>
      <c r="O35" s="1526">
        <f t="shared" si="7"/>
        <v>3</v>
      </c>
      <c r="P35" s="1526">
        <f t="shared" si="7"/>
        <v>1</v>
      </c>
      <c r="Q35" s="1526">
        <f t="shared" si="7"/>
        <v>2</v>
      </c>
      <c r="R35" s="1524">
        <f t="shared" si="7"/>
        <v>7</v>
      </c>
      <c r="S35" s="1526">
        <f t="shared" si="7"/>
        <v>5</v>
      </c>
      <c r="T35" s="1526">
        <f t="shared" si="7"/>
        <v>2</v>
      </c>
      <c r="U35" s="1526"/>
      <c r="V35" s="1524">
        <f>SUM(V31:V34)</f>
        <v>2</v>
      </c>
      <c r="W35" s="1526">
        <f>SUM(W33:W34)</f>
        <v>1</v>
      </c>
      <c r="X35" s="1526"/>
      <c r="Y35" s="1526">
        <f>SUM(Y31:Y34)</f>
        <v>1</v>
      </c>
      <c r="Z35" s="1524">
        <f>SUM(Z31:Z34)</f>
        <v>2</v>
      </c>
      <c r="AA35" s="1526"/>
      <c r="AB35" s="1526">
        <f>SUM(AB31:AB34)</f>
        <v>2</v>
      </c>
      <c r="AC35" s="1526"/>
      <c r="AD35" s="1526"/>
      <c r="AE35" s="1526"/>
      <c r="AF35" s="1526"/>
      <c r="AG35" s="1526"/>
      <c r="AH35" s="1526"/>
      <c r="AI35" s="1526"/>
      <c r="AJ35" s="1526"/>
      <c r="AK35" s="1526"/>
      <c r="AL35" s="1526"/>
      <c r="AM35" s="1526"/>
      <c r="AN35" s="1526"/>
      <c r="AO35" s="1526"/>
      <c r="AP35" s="1526"/>
      <c r="AQ35" s="1526"/>
      <c r="AR35" s="1526"/>
      <c r="AS35" s="1526"/>
      <c r="AT35" s="1526"/>
      <c r="AU35" s="1526"/>
      <c r="AV35" s="1526"/>
      <c r="AW35" s="1526"/>
      <c r="AX35" s="1526"/>
      <c r="AY35" s="1526"/>
      <c r="AZ35" s="1526"/>
      <c r="BA35" s="1526"/>
      <c r="BB35" s="1526"/>
      <c r="BC35" s="1526"/>
      <c r="BD35" s="1526"/>
      <c r="BE35" s="1526"/>
      <c r="BF35" s="1524">
        <f>SUM(BF31:BF34)</f>
        <v>54</v>
      </c>
      <c r="BG35" s="1524">
        <f>SUM(BG31:BG34)</f>
        <v>109</v>
      </c>
      <c r="BH35" s="1542">
        <f>BF35/BG35</f>
        <v>0.49541284403669728</v>
      </c>
      <c r="BJ35" s="1550" t="s">
        <v>5432</v>
      </c>
      <c r="BK35" s="1550">
        <f>BG72</f>
        <v>143</v>
      </c>
      <c r="BL35" s="1550">
        <f>BF72</f>
        <v>22</v>
      </c>
      <c r="BM35" s="1549">
        <f t="shared" si="3"/>
        <v>0.15384615384615385</v>
      </c>
      <c r="BN35" s="1550">
        <v>0</v>
      </c>
      <c r="BO35" s="1549">
        <f t="shared" si="4"/>
        <v>0</v>
      </c>
      <c r="BP35" s="1549">
        <f t="shared" si="5"/>
        <v>0</v>
      </c>
    </row>
    <row r="36" spans="1:68" ht="13.95" customHeight="1">
      <c r="G36" s="1521"/>
      <c r="H36" s="1546"/>
      <c r="I36" s="1521"/>
      <c r="K36" s="1521"/>
      <c r="L36" s="1521"/>
      <c r="M36" s="1521"/>
      <c r="O36" s="1521"/>
      <c r="P36" s="1521"/>
      <c r="Q36" s="1521"/>
      <c r="T36" s="1521"/>
      <c r="U36" s="1521"/>
      <c r="W36" s="1521"/>
      <c r="X36" s="1521"/>
      <c r="Y36" s="1521"/>
      <c r="BL36" s="1548"/>
      <c r="BM36" s="1548"/>
      <c r="BN36" s="1548"/>
    </row>
    <row r="37" spans="1:68" s="1536" customFormat="1" ht="13.95" customHeight="1">
      <c r="A37" s="1538" t="s">
        <v>2462</v>
      </c>
      <c r="B37" s="1538" t="s">
        <v>36</v>
      </c>
      <c r="C37" s="1538" t="s">
        <v>1919</v>
      </c>
      <c r="D37" s="1538" t="s">
        <v>1198</v>
      </c>
      <c r="E37" s="1538" t="s">
        <v>280</v>
      </c>
      <c r="F37" s="1538" t="s">
        <v>1920</v>
      </c>
      <c r="G37" s="1538" t="s">
        <v>2463</v>
      </c>
      <c r="H37" s="1538" t="s">
        <v>2464</v>
      </c>
      <c r="I37" s="1538" t="s">
        <v>2465</v>
      </c>
      <c r="J37" s="1538" t="s">
        <v>1921</v>
      </c>
      <c r="K37" s="1538" t="s">
        <v>2463</v>
      </c>
      <c r="L37" s="1538" t="s">
        <v>2464</v>
      </c>
      <c r="M37" s="1538" t="s">
        <v>2465</v>
      </c>
      <c r="N37" s="1538" t="s">
        <v>1922</v>
      </c>
      <c r="O37" s="1538" t="s">
        <v>2463</v>
      </c>
      <c r="P37" s="1538" t="s">
        <v>2464</v>
      </c>
      <c r="Q37" s="1538" t="s">
        <v>2465</v>
      </c>
      <c r="R37" s="1538" t="s">
        <v>1923</v>
      </c>
      <c r="S37" s="1534" t="s">
        <v>2463</v>
      </c>
      <c r="T37" s="1534" t="s">
        <v>2464</v>
      </c>
      <c r="U37" s="1534" t="s">
        <v>2465</v>
      </c>
      <c r="V37" s="1538" t="s">
        <v>1924</v>
      </c>
      <c r="W37" s="1538" t="s">
        <v>2463</v>
      </c>
      <c r="X37" s="1538" t="s">
        <v>2464</v>
      </c>
      <c r="Y37" s="1538" t="s">
        <v>2465</v>
      </c>
      <c r="Z37" s="1538" t="s">
        <v>1925</v>
      </c>
      <c r="AA37" s="1534" t="s">
        <v>2463</v>
      </c>
      <c r="AB37" s="1534" t="s">
        <v>2464</v>
      </c>
      <c r="AC37" s="1534" t="s">
        <v>2465</v>
      </c>
      <c r="AD37" s="1538" t="s">
        <v>1926</v>
      </c>
      <c r="AE37" s="1534" t="s">
        <v>2463</v>
      </c>
      <c r="AF37" s="1534" t="s">
        <v>2464</v>
      </c>
      <c r="AG37" s="1534" t="s">
        <v>2465</v>
      </c>
      <c r="AH37" s="1538" t="s">
        <v>1927</v>
      </c>
      <c r="AI37" s="1534" t="s">
        <v>2463</v>
      </c>
      <c r="AJ37" s="1534" t="s">
        <v>2464</v>
      </c>
      <c r="AK37" s="1534" t="s">
        <v>2465</v>
      </c>
      <c r="AL37" s="1538" t="s">
        <v>1928</v>
      </c>
      <c r="AM37" s="1534" t="s">
        <v>2463</v>
      </c>
      <c r="AN37" s="1534" t="s">
        <v>2464</v>
      </c>
      <c r="AO37" s="1534" t="s">
        <v>2465</v>
      </c>
      <c r="AP37" s="1534" t="s">
        <v>5444</v>
      </c>
      <c r="AQ37" s="1534" t="s">
        <v>2463</v>
      </c>
      <c r="AR37" s="1534" t="s">
        <v>2464</v>
      </c>
      <c r="AS37" s="1534" t="s">
        <v>2465</v>
      </c>
      <c r="AT37" s="1534" t="s">
        <v>5443</v>
      </c>
      <c r="AU37" s="1534" t="s">
        <v>2463</v>
      </c>
      <c r="AV37" s="1534" t="s">
        <v>2464</v>
      </c>
      <c r="AW37" s="1534" t="s">
        <v>2465</v>
      </c>
      <c r="AX37" s="1534" t="s">
        <v>5442</v>
      </c>
      <c r="AY37" s="1534" t="s">
        <v>2463</v>
      </c>
      <c r="AZ37" s="1534" t="s">
        <v>2464</v>
      </c>
      <c r="BA37" s="1534" t="s">
        <v>2465</v>
      </c>
      <c r="BB37" s="1534" t="s">
        <v>5441</v>
      </c>
      <c r="BC37" s="1534" t="s">
        <v>2463</v>
      </c>
      <c r="BD37" s="1534" t="s">
        <v>2464</v>
      </c>
      <c r="BE37" s="1534" t="s">
        <v>2465</v>
      </c>
      <c r="BF37" s="1534" t="s">
        <v>2466</v>
      </c>
      <c r="BG37" s="1534" t="s">
        <v>2467</v>
      </c>
      <c r="BH37" s="1537" t="s">
        <v>1929</v>
      </c>
      <c r="BL37" s="1548"/>
      <c r="BM37" s="1548"/>
      <c r="BN37" s="1547"/>
    </row>
    <row r="38" spans="1:68" ht="13.95" customHeight="1">
      <c r="A38" s="2296" t="s">
        <v>2458</v>
      </c>
      <c r="B38" s="1530" t="s">
        <v>697</v>
      </c>
      <c r="C38" s="1530">
        <f>F38+J38+N38+R38+V38+Z38+AD38+AH38+AL38</f>
        <v>7</v>
      </c>
      <c r="D38" s="1528">
        <v>3</v>
      </c>
      <c r="E38" s="1528">
        <v>4</v>
      </c>
      <c r="F38" s="1529"/>
      <c r="G38" s="1528"/>
      <c r="H38" s="1528"/>
      <c r="I38" s="1528"/>
      <c r="J38" s="1529">
        <v>1</v>
      </c>
      <c r="K38" s="1528">
        <v>1</v>
      </c>
      <c r="L38" s="1528"/>
      <c r="M38" s="1528"/>
      <c r="N38" s="1529"/>
      <c r="O38" s="1528"/>
      <c r="P38" s="1528"/>
      <c r="Q38" s="1528"/>
      <c r="R38" s="1529">
        <v>3</v>
      </c>
      <c r="S38" s="1528"/>
      <c r="T38" s="1528">
        <v>3</v>
      </c>
      <c r="U38" s="1528"/>
      <c r="V38" s="1528"/>
      <c r="W38" s="1528"/>
      <c r="X38" s="1528"/>
      <c r="Y38" s="1528"/>
      <c r="Z38" s="1528"/>
      <c r="AA38" s="1528"/>
      <c r="AB38" s="1528"/>
      <c r="AC38" s="1528"/>
      <c r="AD38" s="1529">
        <v>2</v>
      </c>
      <c r="AE38" s="1528"/>
      <c r="AF38" s="1528">
        <v>2</v>
      </c>
      <c r="AG38" s="1528"/>
      <c r="AH38" s="1529">
        <v>1</v>
      </c>
      <c r="AI38" s="1528"/>
      <c r="AJ38" s="1528"/>
      <c r="AK38" s="1528">
        <v>1</v>
      </c>
      <c r="AL38" s="1528"/>
      <c r="AM38" s="1528"/>
      <c r="AN38" s="1528"/>
      <c r="AO38" s="1528"/>
      <c r="AP38" s="1528"/>
      <c r="AQ38" s="1528"/>
      <c r="AR38" s="1528"/>
      <c r="AS38" s="1528"/>
      <c r="AT38" s="1528"/>
      <c r="AU38" s="1528"/>
      <c r="AV38" s="1528"/>
      <c r="AW38" s="1528"/>
      <c r="AX38" s="1528"/>
      <c r="AY38" s="1528"/>
      <c r="AZ38" s="1528"/>
      <c r="BA38" s="1528"/>
      <c r="BB38" s="1528"/>
      <c r="BC38" s="1528"/>
      <c r="BD38" s="1528"/>
      <c r="BE38" s="1528"/>
      <c r="BF38" s="1524">
        <f>C38</f>
        <v>7</v>
      </c>
      <c r="BG38" s="1524">
        <f>'[23]D1.1aET cohortes reales 11-20'!Q35</f>
        <v>21</v>
      </c>
      <c r="BH38" s="1543">
        <f>C38/BG38</f>
        <v>0.33333333333333331</v>
      </c>
    </row>
    <row r="39" spans="1:68" ht="13.95" customHeight="1">
      <c r="A39" s="2297"/>
      <c r="B39" s="1530" t="s">
        <v>699</v>
      </c>
      <c r="C39" s="1530">
        <f>F39+J39+N39+R39+V39+Z39+AD39+AH39+AL39</f>
        <v>10</v>
      </c>
      <c r="D39" s="1528">
        <v>5</v>
      </c>
      <c r="E39" s="1528">
        <v>5</v>
      </c>
      <c r="F39" s="1529">
        <v>3</v>
      </c>
      <c r="G39" s="1528">
        <v>3</v>
      </c>
      <c r="H39" s="1528"/>
      <c r="I39" s="1528"/>
      <c r="J39" s="1529">
        <v>3</v>
      </c>
      <c r="K39" s="1528">
        <v>1</v>
      </c>
      <c r="L39" s="1528">
        <v>2</v>
      </c>
      <c r="M39" s="1528"/>
      <c r="N39" s="1529">
        <v>2</v>
      </c>
      <c r="O39" s="1528">
        <v>2</v>
      </c>
      <c r="P39" s="1528"/>
      <c r="Q39" s="1528"/>
      <c r="R39" s="1529">
        <v>2</v>
      </c>
      <c r="S39" s="1528"/>
      <c r="T39" s="1528">
        <v>2</v>
      </c>
      <c r="U39" s="1528"/>
      <c r="V39" s="1528"/>
      <c r="W39" s="1528"/>
      <c r="X39" s="1528"/>
      <c r="Y39" s="1528"/>
      <c r="Z39" s="1528"/>
      <c r="AA39" s="1528"/>
      <c r="AB39" s="1528"/>
      <c r="AC39" s="1528"/>
      <c r="AD39" s="1529"/>
      <c r="AE39" s="1528"/>
      <c r="AF39" s="1528"/>
      <c r="AG39" s="1528"/>
      <c r="AH39" s="1529"/>
      <c r="AI39" s="1528"/>
      <c r="AJ39" s="1528"/>
      <c r="AK39" s="1528"/>
      <c r="AL39" s="1528"/>
      <c r="AM39" s="1528"/>
      <c r="AN39" s="1528"/>
      <c r="AO39" s="1528"/>
      <c r="AP39" s="1528"/>
      <c r="AQ39" s="1528"/>
      <c r="AR39" s="1528"/>
      <c r="AS39" s="1528"/>
      <c r="AT39" s="1528"/>
      <c r="AU39" s="1528"/>
      <c r="AV39" s="1528"/>
      <c r="AW39" s="1528"/>
      <c r="AX39" s="1528"/>
      <c r="AY39" s="1528"/>
      <c r="AZ39" s="1528"/>
      <c r="BA39" s="1528"/>
      <c r="BB39" s="1528"/>
      <c r="BC39" s="1528"/>
      <c r="BD39" s="1528"/>
      <c r="BE39" s="1528"/>
      <c r="BF39" s="1524">
        <f>C39</f>
        <v>10</v>
      </c>
      <c r="BG39" s="1524">
        <f>'[23]D1.1aET cohortes reales 11-20'!Q36</f>
        <v>30</v>
      </c>
      <c r="BH39" s="1543">
        <f>C39/BG39</f>
        <v>0.33333333333333331</v>
      </c>
    </row>
    <row r="40" spans="1:68" ht="13.95" customHeight="1">
      <c r="A40" s="2302" t="s">
        <v>582</v>
      </c>
      <c r="B40" s="2302"/>
      <c r="C40" s="1524">
        <f>SUM(C38:C39)</f>
        <v>17</v>
      </c>
      <c r="D40" s="1526">
        <f>SUM(D38:D39)</f>
        <v>8</v>
      </c>
      <c r="E40" s="1526">
        <f>SUM(E38:E39)</f>
        <v>9</v>
      </c>
      <c r="F40" s="1524">
        <f>SUM(F38:F39)</f>
        <v>3</v>
      </c>
      <c r="G40" s="1526">
        <f>SUM(G38:G39)</f>
        <v>3</v>
      </c>
      <c r="H40" s="1526"/>
      <c r="I40" s="1526"/>
      <c r="J40" s="1524">
        <f>SUM(J38:J39)</f>
        <v>4</v>
      </c>
      <c r="K40" s="1526">
        <f>SUM(K38:K39)</f>
        <v>2</v>
      </c>
      <c r="L40" s="1526">
        <f>SUM(L38:L39)</f>
        <v>2</v>
      </c>
      <c r="M40" s="1526"/>
      <c r="N40" s="1526">
        <f>SUM(N39)</f>
        <v>2</v>
      </c>
      <c r="O40" s="1526">
        <f>SUM(O39)</f>
        <v>2</v>
      </c>
      <c r="P40" s="1526"/>
      <c r="Q40" s="1526"/>
      <c r="R40" s="1524">
        <f>SUM(R38:R39)</f>
        <v>5</v>
      </c>
      <c r="S40" s="1526"/>
      <c r="T40" s="1526">
        <f>SUM(T38:T39)</f>
        <v>5</v>
      </c>
      <c r="U40" s="1526"/>
      <c r="V40" s="1526"/>
      <c r="W40" s="1526"/>
      <c r="X40" s="1526"/>
      <c r="Y40" s="1526"/>
      <c r="Z40" s="1526"/>
      <c r="AA40" s="1526"/>
      <c r="AB40" s="1526"/>
      <c r="AC40" s="1526"/>
      <c r="AD40" s="1524">
        <f>SUM(AD38:AD39)</f>
        <v>2</v>
      </c>
      <c r="AE40" s="1526"/>
      <c r="AF40" s="1526"/>
      <c r="AG40" s="1526"/>
      <c r="AH40" s="1524">
        <f>SUM(AH38:AH39)</f>
        <v>1</v>
      </c>
      <c r="AI40" s="1526"/>
      <c r="AJ40" s="1526"/>
      <c r="AK40" s="1526"/>
      <c r="AL40" s="1526"/>
      <c r="AM40" s="1526"/>
      <c r="AN40" s="1526"/>
      <c r="AO40" s="1526"/>
      <c r="AP40" s="1526"/>
      <c r="AQ40" s="1526"/>
      <c r="AR40" s="1526"/>
      <c r="AS40" s="1526"/>
      <c r="AT40" s="1526"/>
      <c r="AU40" s="1526"/>
      <c r="AV40" s="1526"/>
      <c r="AW40" s="1526"/>
      <c r="AX40" s="1526"/>
      <c r="AY40" s="1526"/>
      <c r="AZ40" s="1526"/>
      <c r="BA40" s="1526"/>
      <c r="BB40" s="1526"/>
      <c r="BC40" s="1526"/>
      <c r="BD40" s="1526"/>
      <c r="BE40" s="1526"/>
      <c r="BF40" s="1524">
        <f>SUM(BF38:BF39)</f>
        <v>17</v>
      </c>
      <c r="BG40" s="1524">
        <f>SUM(BG38:BG39)</f>
        <v>51</v>
      </c>
      <c r="BH40" s="1542">
        <f>C40/BG40</f>
        <v>0.33333333333333331</v>
      </c>
    </row>
    <row r="41" spans="1:68" ht="13.95" customHeight="1">
      <c r="G41" s="1521"/>
      <c r="H41" s="1546"/>
      <c r="I41" s="1521"/>
      <c r="K41" s="1521"/>
      <c r="L41" s="1521"/>
      <c r="M41" s="1521"/>
      <c r="O41" s="1521"/>
      <c r="P41" s="1521"/>
      <c r="Q41" s="1521"/>
      <c r="T41" s="1521"/>
      <c r="U41" s="1521"/>
      <c r="W41" s="1521"/>
      <c r="X41" s="1521"/>
      <c r="Y41" s="1521"/>
    </row>
    <row r="42" spans="1:68" s="1536" customFormat="1" ht="13.8">
      <c r="A42" s="1538" t="s">
        <v>2462</v>
      </c>
      <c r="B42" s="1538" t="s">
        <v>36</v>
      </c>
      <c r="C42" s="1538" t="s">
        <v>1919</v>
      </c>
      <c r="D42" s="1538" t="s">
        <v>1198</v>
      </c>
      <c r="E42" s="1538" t="s">
        <v>280</v>
      </c>
      <c r="F42" s="1538" t="s">
        <v>1920</v>
      </c>
      <c r="G42" s="1538" t="s">
        <v>2463</v>
      </c>
      <c r="H42" s="1538" t="s">
        <v>2464</v>
      </c>
      <c r="I42" s="1538" t="s">
        <v>2465</v>
      </c>
      <c r="J42" s="1538" t="s">
        <v>1921</v>
      </c>
      <c r="K42" s="1538" t="s">
        <v>2463</v>
      </c>
      <c r="L42" s="1538" t="s">
        <v>2464</v>
      </c>
      <c r="M42" s="1538" t="s">
        <v>2465</v>
      </c>
      <c r="N42" s="1538" t="s">
        <v>1922</v>
      </c>
      <c r="O42" s="1538" t="s">
        <v>2463</v>
      </c>
      <c r="P42" s="1538" t="s">
        <v>2464</v>
      </c>
      <c r="Q42" s="1538" t="s">
        <v>2465</v>
      </c>
      <c r="R42" s="1538" t="s">
        <v>1923</v>
      </c>
      <c r="S42" s="1534" t="s">
        <v>2463</v>
      </c>
      <c r="T42" s="1534" t="s">
        <v>2464</v>
      </c>
      <c r="U42" s="1534" t="s">
        <v>2465</v>
      </c>
      <c r="V42" s="1538" t="s">
        <v>1924</v>
      </c>
      <c r="W42" s="1538" t="s">
        <v>2463</v>
      </c>
      <c r="X42" s="1538" t="s">
        <v>2464</v>
      </c>
      <c r="Y42" s="1538" t="s">
        <v>2465</v>
      </c>
      <c r="Z42" s="1538" t="s">
        <v>1925</v>
      </c>
      <c r="AA42" s="1534" t="s">
        <v>2463</v>
      </c>
      <c r="AB42" s="1534" t="s">
        <v>2464</v>
      </c>
      <c r="AC42" s="1534" t="s">
        <v>2465</v>
      </c>
      <c r="AD42" s="1538" t="s">
        <v>1926</v>
      </c>
      <c r="AE42" s="1534" t="s">
        <v>2463</v>
      </c>
      <c r="AF42" s="1534" t="s">
        <v>2464</v>
      </c>
      <c r="AG42" s="1534" t="s">
        <v>2465</v>
      </c>
      <c r="AH42" s="1538" t="s">
        <v>1927</v>
      </c>
      <c r="AI42" s="1534" t="s">
        <v>2463</v>
      </c>
      <c r="AJ42" s="1534" t="s">
        <v>2464</v>
      </c>
      <c r="AK42" s="1534" t="s">
        <v>2465</v>
      </c>
      <c r="AL42" s="1538" t="s">
        <v>1928</v>
      </c>
      <c r="AM42" s="1534" t="s">
        <v>2463</v>
      </c>
      <c r="AN42" s="1534" t="s">
        <v>2464</v>
      </c>
      <c r="AO42" s="1534" t="s">
        <v>2465</v>
      </c>
      <c r="AP42" s="1534" t="s">
        <v>5444</v>
      </c>
      <c r="AQ42" s="1534" t="s">
        <v>2463</v>
      </c>
      <c r="AR42" s="1534" t="s">
        <v>2464</v>
      </c>
      <c r="AS42" s="1534" t="s">
        <v>2465</v>
      </c>
      <c r="AT42" s="1534" t="s">
        <v>5443</v>
      </c>
      <c r="AU42" s="1534" t="s">
        <v>2463</v>
      </c>
      <c r="AV42" s="1534" t="s">
        <v>2464</v>
      </c>
      <c r="AW42" s="1534" t="s">
        <v>2465</v>
      </c>
      <c r="AX42" s="1534" t="s">
        <v>5442</v>
      </c>
      <c r="AY42" s="1534" t="s">
        <v>2463</v>
      </c>
      <c r="AZ42" s="1534" t="s">
        <v>2464</v>
      </c>
      <c r="BA42" s="1534" t="s">
        <v>2465</v>
      </c>
      <c r="BB42" s="1534" t="s">
        <v>5441</v>
      </c>
      <c r="BC42" s="1534" t="s">
        <v>2463</v>
      </c>
      <c r="BD42" s="1534" t="s">
        <v>2464</v>
      </c>
      <c r="BE42" s="1534" t="s">
        <v>2465</v>
      </c>
      <c r="BF42" s="1534" t="s">
        <v>2466</v>
      </c>
      <c r="BG42" s="1534" t="s">
        <v>2467</v>
      </c>
      <c r="BH42" s="1537" t="s">
        <v>1929</v>
      </c>
    </row>
    <row r="43" spans="1:68" ht="13.95" customHeight="1">
      <c r="A43" s="2296" t="s">
        <v>2459</v>
      </c>
      <c r="B43" s="1530" t="s">
        <v>697</v>
      </c>
      <c r="C43" s="1530">
        <f>F43+J43+N43+R43+V43+Z43+AD43+AH43+AL43</f>
        <v>8</v>
      </c>
      <c r="D43" s="1528">
        <v>4</v>
      </c>
      <c r="E43" s="1528">
        <v>4</v>
      </c>
      <c r="F43" s="1529"/>
      <c r="G43" s="1528"/>
      <c r="H43" s="1528"/>
      <c r="I43" s="1528"/>
      <c r="J43" s="1529">
        <v>1</v>
      </c>
      <c r="K43" s="1528">
        <v>1</v>
      </c>
      <c r="L43" s="1528"/>
      <c r="M43" s="1528"/>
      <c r="N43" s="1529">
        <v>4</v>
      </c>
      <c r="O43" s="1528">
        <v>1</v>
      </c>
      <c r="P43" s="1528">
        <v>2</v>
      </c>
      <c r="Q43" s="1528">
        <v>1</v>
      </c>
      <c r="R43" s="1529">
        <v>1</v>
      </c>
      <c r="S43" s="1528"/>
      <c r="T43" s="1528">
        <v>1</v>
      </c>
      <c r="U43" s="1528"/>
      <c r="V43" s="1529">
        <v>2</v>
      </c>
      <c r="W43" s="1528"/>
      <c r="X43" s="1528">
        <v>2</v>
      </c>
      <c r="Y43" s="1528"/>
      <c r="Z43" s="1528"/>
      <c r="AA43" s="1528"/>
      <c r="AB43" s="1528"/>
      <c r="AC43" s="1528"/>
      <c r="AD43" s="1529"/>
      <c r="AE43" s="1528"/>
      <c r="AF43" s="1528"/>
      <c r="AG43" s="1528"/>
      <c r="AH43" s="1528"/>
      <c r="AI43" s="1528"/>
      <c r="AJ43" s="1528"/>
      <c r="AK43" s="1528"/>
      <c r="AL43" s="1528"/>
      <c r="AM43" s="1528"/>
      <c r="AN43" s="1528"/>
      <c r="AO43" s="1528"/>
      <c r="AP43" s="1528"/>
      <c r="AQ43" s="1528"/>
      <c r="AR43" s="1528"/>
      <c r="AS43" s="1528"/>
      <c r="AT43" s="1528"/>
      <c r="AU43" s="1528"/>
      <c r="AV43" s="1528"/>
      <c r="AW43" s="1528"/>
      <c r="AX43" s="1528"/>
      <c r="AY43" s="1528"/>
      <c r="AZ43" s="1528"/>
      <c r="BA43" s="1528"/>
      <c r="BB43" s="1528"/>
      <c r="BC43" s="1528"/>
      <c r="BD43" s="1528"/>
      <c r="BE43" s="1528"/>
      <c r="BF43" s="1524">
        <f>C43</f>
        <v>8</v>
      </c>
      <c r="BG43" s="1524">
        <f>'[23]D1.1aET cohortes reales 11-20'!Q39</f>
        <v>28</v>
      </c>
      <c r="BH43" s="1543">
        <f>C43/BG43</f>
        <v>0.2857142857142857</v>
      </c>
    </row>
    <row r="44" spans="1:68" ht="13.95" customHeight="1">
      <c r="A44" s="2297"/>
      <c r="B44" s="1530" t="s">
        <v>227</v>
      </c>
      <c r="C44" s="1530">
        <f>F44+J44+N44+R44+V44+Z44+AD44+AH44+AL44</f>
        <v>12</v>
      </c>
      <c r="D44" s="1528">
        <v>6</v>
      </c>
      <c r="E44" s="1528">
        <v>6</v>
      </c>
      <c r="F44" s="1529">
        <v>8</v>
      </c>
      <c r="G44" s="1528">
        <v>7</v>
      </c>
      <c r="H44" s="1528">
        <v>1</v>
      </c>
      <c r="I44" s="1528"/>
      <c r="J44" s="1529">
        <v>2</v>
      </c>
      <c r="K44" s="1528">
        <v>1</v>
      </c>
      <c r="L44" s="1528"/>
      <c r="M44" s="1528">
        <v>1</v>
      </c>
      <c r="N44" s="1529">
        <v>2</v>
      </c>
      <c r="O44" s="1528"/>
      <c r="P44" s="1528">
        <v>2</v>
      </c>
      <c r="Q44" s="1528"/>
      <c r="R44" s="1529"/>
      <c r="S44" s="1528"/>
      <c r="T44" s="1528"/>
      <c r="U44" s="1528"/>
      <c r="V44" s="1529"/>
      <c r="W44" s="1528"/>
      <c r="X44" s="1528"/>
      <c r="Y44" s="1528"/>
      <c r="Z44" s="1528"/>
      <c r="AA44" s="1528"/>
      <c r="AB44" s="1528"/>
      <c r="AC44" s="1528"/>
      <c r="AD44" s="1529"/>
      <c r="AE44" s="1528"/>
      <c r="AF44" s="1528"/>
      <c r="AG44" s="1528"/>
      <c r="AH44" s="1528"/>
      <c r="AI44" s="1528"/>
      <c r="AJ44" s="1528"/>
      <c r="AK44" s="1528"/>
      <c r="AL44" s="1528"/>
      <c r="AM44" s="1528"/>
      <c r="AN44" s="1528"/>
      <c r="AO44" s="1528"/>
      <c r="AP44" s="1528"/>
      <c r="AQ44" s="1528"/>
      <c r="AR44" s="1528"/>
      <c r="AS44" s="1528"/>
      <c r="AT44" s="1528"/>
      <c r="AU44" s="1528"/>
      <c r="AV44" s="1528"/>
      <c r="AW44" s="1528"/>
      <c r="AX44" s="1528"/>
      <c r="AY44" s="1528"/>
      <c r="AZ44" s="1528"/>
      <c r="BA44" s="1528"/>
      <c r="BB44" s="1528"/>
      <c r="BC44" s="1528"/>
      <c r="BD44" s="1528"/>
      <c r="BE44" s="1528"/>
      <c r="BF44" s="1524">
        <f>C44</f>
        <v>12</v>
      </c>
      <c r="BG44" s="1524">
        <f>'[23]D1.1aET cohortes reales 11-20'!Q40</f>
        <v>30</v>
      </c>
      <c r="BH44" s="1543">
        <f>C44/BG44</f>
        <v>0.4</v>
      </c>
    </row>
    <row r="45" spans="1:68" ht="13.95" customHeight="1">
      <c r="A45" s="2297"/>
      <c r="B45" s="1530" t="s">
        <v>699</v>
      </c>
      <c r="C45" s="1530">
        <f>F45+J45+N45+R45+V45+Z45+AD45+AH45+AL45</f>
        <v>6</v>
      </c>
      <c r="D45" s="1528">
        <v>1</v>
      </c>
      <c r="E45" s="1528">
        <v>5</v>
      </c>
      <c r="F45" s="1529">
        <v>1</v>
      </c>
      <c r="G45" s="1528">
        <v>1</v>
      </c>
      <c r="H45" s="1528"/>
      <c r="I45" s="1528"/>
      <c r="J45" s="1529">
        <v>2</v>
      </c>
      <c r="K45" s="1528">
        <v>1</v>
      </c>
      <c r="L45" s="1528">
        <v>1</v>
      </c>
      <c r="M45" s="1528"/>
      <c r="N45" s="1529">
        <v>1</v>
      </c>
      <c r="O45" s="1528"/>
      <c r="P45" s="1528">
        <v>1</v>
      </c>
      <c r="Q45" s="1528"/>
      <c r="R45" s="1529">
        <v>1</v>
      </c>
      <c r="S45" s="1528"/>
      <c r="T45" s="1528"/>
      <c r="U45" s="1528">
        <v>1</v>
      </c>
      <c r="V45" s="1529"/>
      <c r="W45" s="1528"/>
      <c r="X45" s="1528"/>
      <c r="Y45" s="1528"/>
      <c r="Z45" s="1528"/>
      <c r="AA45" s="1528"/>
      <c r="AB45" s="1528"/>
      <c r="AC45" s="1528"/>
      <c r="AD45" s="1529">
        <v>1</v>
      </c>
      <c r="AE45" s="1528"/>
      <c r="AF45" s="1528"/>
      <c r="AG45" s="1528">
        <v>1</v>
      </c>
      <c r="AH45" s="1528"/>
      <c r="AI45" s="1528"/>
      <c r="AJ45" s="1528"/>
      <c r="AK45" s="1528"/>
      <c r="AL45" s="1528"/>
      <c r="AM45" s="1528"/>
      <c r="AN45" s="1528"/>
      <c r="AO45" s="1528"/>
      <c r="AP45" s="1528"/>
      <c r="AQ45" s="1528"/>
      <c r="AR45" s="1528"/>
      <c r="AS45" s="1528"/>
      <c r="AT45" s="1528"/>
      <c r="AU45" s="1528"/>
      <c r="AV45" s="1528"/>
      <c r="AW45" s="1528"/>
      <c r="AX45" s="1528"/>
      <c r="AY45" s="1528"/>
      <c r="AZ45" s="1528"/>
      <c r="BA45" s="1528"/>
      <c r="BB45" s="1528"/>
      <c r="BC45" s="1528"/>
      <c r="BD45" s="1528"/>
      <c r="BE45" s="1528"/>
      <c r="BF45" s="1524">
        <f>C45</f>
        <v>6</v>
      </c>
      <c r="BG45" s="1524">
        <f>'[23]D1.1aET cohortes reales 11-20'!Q41</f>
        <v>17</v>
      </c>
      <c r="BH45" s="1543">
        <f>C45/BG45</f>
        <v>0.35294117647058826</v>
      </c>
    </row>
    <row r="46" spans="1:68" ht="13.95" customHeight="1">
      <c r="A46" s="2298"/>
      <c r="B46" s="1530" t="s">
        <v>698</v>
      </c>
      <c r="C46" s="1530">
        <f>F46+J46+N46+R46+V46+Z46+AD46+AH46+AL46</f>
        <v>8</v>
      </c>
      <c r="D46" s="1528">
        <v>3</v>
      </c>
      <c r="E46" s="1528">
        <v>5</v>
      </c>
      <c r="F46" s="1529">
        <v>2</v>
      </c>
      <c r="G46" s="1528">
        <v>2</v>
      </c>
      <c r="H46" s="1528"/>
      <c r="I46" s="1528"/>
      <c r="J46" s="1529">
        <v>2</v>
      </c>
      <c r="K46" s="1528">
        <v>2</v>
      </c>
      <c r="L46" s="1528"/>
      <c r="M46" s="1528"/>
      <c r="N46" s="1529">
        <v>2</v>
      </c>
      <c r="O46" s="1528"/>
      <c r="P46" s="1528"/>
      <c r="Q46" s="1528">
        <v>2</v>
      </c>
      <c r="R46" s="1529">
        <v>2</v>
      </c>
      <c r="S46" s="1528"/>
      <c r="T46" s="1528"/>
      <c r="U46" s="1528">
        <v>2</v>
      </c>
      <c r="V46" s="1529"/>
      <c r="W46" s="1528"/>
      <c r="X46" s="1528"/>
      <c r="Y46" s="1528"/>
      <c r="Z46" s="1528"/>
      <c r="AA46" s="1528"/>
      <c r="AB46" s="1528"/>
      <c r="AC46" s="1528"/>
      <c r="AD46" s="1529"/>
      <c r="AE46" s="1528"/>
      <c r="AF46" s="1528"/>
      <c r="AG46" s="1528"/>
      <c r="AH46" s="1528"/>
      <c r="AI46" s="1528"/>
      <c r="AJ46" s="1528"/>
      <c r="AK46" s="1528"/>
      <c r="AL46" s="1528"/>
      <c r="AM46" s="1528"/>
      <c r="AN46" s="1528"/>
      <c r="AO46" s="1528"/>
      <c r="AP46" s="1528"/>
      <c r="AQ46" s="1528"/>
      <c r="AR46" s="1528"/>
      <c r="AS46" s="1528"/>
      <c r="AT46" s="1528"/>
      <c r="AU46" s="1528"/>
      <c r="AV46" s="1528"/>
      <c r="AW46" s="1528"/>
      <c r="AX46" s="1528"/>
      <c r="AY46" s="1528"/>
      <c r="AZ46" s="1528"/>
      <c r="BA46" s="1528"/>
      <c r="BB46" s="1528"/>
      <c r="BC46" s="1528"/>
      <c r="BD46" s="1528"/>
      <c r="BE46" s="1528"/>
      <c r="BF46" s="1524">
        <f>C46</f>
        <v>8</v>
      </c>
      <c r="BG46" s="1524">
        <f>'[23]D1.1aET cohortes reales 11-20'!Q42</f>
        <v>18</v>
      </c>
      <c r="BH46" s="1543">
        <f>C46/BG46</f>
        <v>0.44444444444444442</v>
      </c>
    </row>
    <row r="47" spans="1:68" ht="13.95" customHeight="1">
      <c r="A47" s="2302" t="s">
        <v>582</v>
      </c>
      <c r="B47" s="2302"/>
      <c r="C47" s="1524">
        <f t="shared" ref="C47:H47" si="8">SUM(C43:C46)</f>
        <v>34</v>
      </c>
      <c r="D47" s="1526">
        <f t="shared" si="8"/>
        <v>14</v>
      </c>
      <c r="E47" s="1526">
        <f t="shared" si="8"/>
        <v>20</v>
      </c>
      <c r="F47" s="1524">
        <f t="shared" si="8"/>
        <v>11</v>
      </c>
      <c r="G47" s="1526">
        <f t="shared" si="8"/>
        <v>10</v>
      </c>
      <c r="H47" s="1526">
        <f t="shared" si="8"/>
        <v>1</v>
      </c>
      <c r="I47" s="1526"/>
      <c r="J47" s="1524">
        <f t="shared" ref="J47:R47" si="9">SUM(J43:J46)</f>
        <v>7</v>
      </c>
      <c r="K47" s="1526">
        <f t="shared" si="9"/>
        <v>5</v>
      </c>
      <c r="L47" s="1526">
        <f t="shared" si="9"/>
        <v>1</v>
      </c>
      <c r="M47" s="1526">
        <f t="shared" si="9"/>
        <v>1</v>
      </c>
      <c r="N47" s="1524">
        <f t="shared" si="9"/>
        <v>9</v>
      </c>
      <c r="O47" s="1526">
        <f t="shared" si="9"/>
        <v>1</v>
      </c>
      <c r="P47" s="1526">
        <f t="shared" si="9"/>
        <v>5</v>
      </c>
      <c r="Q47" s="1526">
        <f t="shared" si="9"/>
        <v>3</v>
      </c>
      <c r="R47" s="1524">
        <f t="shared" si="9"/>
        <v>4</v>
      </c>
      <c r="S47" s="1526"/>
      <c r="T47" s="1526">
        <f>SUM(T43:T46)</f>
        <v>1</v>
      </c>
      <c r="U47" s="1526">
        <f>SUM(U43:U46)</f>
        <v>3</v>
      </c>
      <c r="V47" s="1524">
        <f>SUM(V43:V46)</f>
        <v>2</v>
      </c>
      <c r="W47" s="1526"/>
      <c r="X47" s="1526"/>
      <c r="Y47" s="1526"/>
      <c r="Z47" s="1526"/>
      <c r="AA47" s="1526"/>
      <c r="AB47" s="1526"/>
      <c r="AC47" s="1526"/>
      <c r="AD47" s="1524">
        <f>SUM(AD43:AD46)</f>
        <v>1</v>
      </c>
      <c r="AE47" s="1526"/>
      <c r="AF47" s="1526"/>
      <c r="AG47" s="1526"/>
      <c r="AH47" s="1526"/>
      <c r="AI47" s="1526"/>
      <c r="AJ47" s="1526"/>
      <c r="AK47" s="1526"/>
      <c r="AL47" s="1526"/>
      <c r="AM47" s="1526"/>
      <c r="AN47" s="1526"/>
      <c r="AO47" s="1526"/>
      <c r="AP47" s="1526"/>
      <c r="AQ47" s="1526"/>
      <c r="AR47" s="1526"/>
      <c r="AS47" s="1526"/>
      <c r="AT47" s="1526"/>
      <c r="AU47" s="1526"/>
      <c r="AV47" s="1526"/>
      <c r="AW47" s="1526"/>
      <c r="AX47" s="1526"/>
      <c r="AY47" s="1526"/>
      <c r="AZ47" s="1526"/>
      <c r="BA47" s="1526"/>
      <c r="BB47" s="1526"/>
      <c r="BC47" s="1526"/>
      <c r="BD47" s="1526"/>
      <c r="BE47" s="1526"/>
      <c r="BF47" s="1524">
        <f>SUM(BF43:BF46)</f>
        <v>34</v>
      </c>
      <c r="BG47" s="1524">
        <f>SUM(BG43:BG46)</f>
        <v>93</v>
      </c>
      <c r="BH47" s="1542">
        <f>C47/BG47</f>
        <v>0.36559139784946237</v>
      </c>
    </row>
    <row r="48" spans="1:68" ht="13.95" customHeight="1">
      <c r="G48" s="1521"/>
      <c r="H48" s="1546"/>
      <c r="I48" s="1521"/>
      <c r="K48" s="1521"/>
      <c r="L48" s="1521"/>
      <c r="M48" s="1521"/>
      <c r="O48" s="1521"/>
      <c r="P48" s="1521"/>
      <c r="Q48" s="1521"/>
      <c r="T48" s="1521"/>
      <c r="U48" s="1521"/>
      <c r="W48" s="1521"/>
      <c r="X48" s="1521"/>
      <c r="Y48" s="1521"/>
    </row>
    <row r="49" spans="1:60" ht="13.95" customHeight="1">
      <c r="A49" s="1538" t="s">
        <v>2462</v>
      </c>
      <c r="B49" s="1538" t="s">
        <v>36</v>
      </c>
      <c r="C49" s="1538" t="s">
        <v>1919</v>
      </c>
      <c r="D49" s="1538" t="s">
        <v>1198</v>
      </c>
      <c r="E49" s="1538" t="s">
        <v>280</v>
      </c>
      <c r="F49" s="1538" t="s">
        <v>1920</v>
      </c>
      <c r="G49" s="1538" t="s">
        <v>2463</v>
      </c>
      <c r="H49" s="1538" t="s">
        <v>2464</v>
      </c>
      <c r="I49" s="1538" t="s">
        <v>2465</v>
      </c>
      <c r="J49" s="1538" t="s">
        <v>1921</v>
      </c>
      <c r="K49" s="1538" t="s">
        <v>2463</v>
      </c>
      <c r="L49" s="1538" t="s">
        <v>2464</v>
      </c>
      <c r="M49" s="1538" t="s">
        <v>2465</v>
      </c>
      <c r="N49" s="1538" t="s">
        <v>1922</v>
      </c>
      <c r="O49" s="1538" t="s">
        <v>2463</v>
      </c>
      <c r="P49" s="1538" t="s">
        <v>2464</v>
      </c>
      <c r="Q49" s="1538" t="s">
        <v>2465</v>
      </c>
      <c r="R49" s="1538" t="s">
        <v>1923</v>
      </c>
      <c r="S49" s="1534" t="s">
        <v>2463</v>
      </c>
      <c r="T49" s="1534" t="s">
        <v>2464</v>
      </c>
      <c r="U49" s="1534" t="s">
        <v>2465</v>
      </c>
      <c r="V49" s="1538" t="s">
        <v>1924</v>
      </c>
      <c r="W49" s="1538" t="s">
        <v>2463</v>
      </c>
      <c r="X49" s="1538" t="s">
        <v>2464</v>
      </c>
      <c r="Y49" s="1538" t="s">
        <v>2465</v>
      </c>
      <c r="Z49" s="1538" t="s">
        <v>1925</v>
      </c>
      <c r="AA49" s="1534" t="s">
        <v>2463</v>
      </c>
      <c r="AB49" s="1534" t="s">
        <v>2464</v>
      </c>
      <c r="AC49" s="1534" t="s">
        <v>2465</v>
      </c>
      <c r="AD49" s="1538" t="s">
        <v>1926</v>
      </c>
      <c r="AE49" s="1534" t="s">
        <v>2463</v>
      </c>
      <c r="AF49" s="1534" t="s">
        <v>2464</v>
      </c>
      <c r="AG49" s="1534" t="s">
        <v>2465</v>
      </c>
      <c r="AH49" s="1538" t="s">
        <v>1927</v>
      </c>
      <c r="AI49" s="1534" t="s">
        <v>2463</v>
      </c>
      <c r="AJ49" s="1534" t="s">
        <v>2464</v>
      </c>
      <c r="AK49" s="1534" t="s">
        <v>2465</v>
      </c>
      <c r="AL49" s="1538" t="s">
        <v>1928</v>
      </c>
      <c r="AM49" s="1534" t="s">
        <v>2463</v>
      </c>
      <c r="AN49" s="1534" t="s">
        <v>2464</v>
      </c>
      <c r="AO49" s="1534" t="s">
        <v>2465</v>
      </c>
      <c r="AP49" s="1534" t="s">
        <v>5444</v>
      </c>
      <c r="AQ49" s="1534" t="s">
        <v>2463</v>
      </c>
      <c r="AR49" s="1534" t="s">
        <v>2464</v>
      </c>
      <c r="AS49" s="1534" t="s">
        <v>2465</v>
      </c>
      <c r="AT49" s="1534" t="s">
        <v>5443</v>
      </c>
      <c r="AU49" s="1534" t="s">
        <v>2463</v>
      </c>
      <c r="AV49" s="1534" t="s">
        <v>2464</v>
      </c>
      <c r="AW49" s="1534" t="s">
        <v>2465</v>
      </c>
      <c r="AX49" s="1534" t="s">
        <v>5442</v>
      </c>
      <c r="AY49" s="1534" t="s">
        <v>2463</v>
      </c>
      <c r="AZ49" s="1534" t="s">
        <v>2464</v>
      </c>
      <c r="BA49" s="1534" t="s">
        <v>2465</v>
      </c>
      <c r="BB49" s="1534" t="s">
        <v>5441</v>
      </c>
      <c r="BC49" s="1534" t="s">
        <v>2463</v>
      </c>
      <c r="BD49" s="1534" t="s">
        <v>2464</v>
      </c>
      <c r="BE49" s="1534" t="s">
        <v>2465</v>
      </c>
      <c r="BF49" s="1534" t="s">
        <v>2466</v>
      </c>
      <c r="BG49" s="1534" t="s">
        <v>2467</v>
      </c>
      <c r="BH49" s="1537" t="s">
        <v>1929</v>
      </c>
    </row>
    <row r="50" spans="1:60" ht="13.95" customHeight="1">
      <c r="A50" s="2296" t="s">
        <v>2925</v>
      </c>
      <c r="B50" s="1530" t="s">
        <v>697</v>
      </c>
      <c r="C50" s="1530">
        <f>F50+J50+N50+R50+V50+Z50+AD50+AH50+AL50</f>
        <v>1</v>
      </c>
      <c r="D50" s="1528">
        <v>0</v>
      </c>
      <c r="E50" s="1528">
        <v>1</v>
      </c>
      <c r="F50" s="1529">
        <v>1</v>
      </c>
      <c r="G50" s="1528">
        <v>1</v>
      </c>
      <c r="H50" s="1528"/>
      <c r="I50" s="1528"/>
      <c r="J50" s="1530"/>
      <c r="K50" s="1528"/>
      <c r="L50" s="1528"/>
      <c r="M50" s="1528"/>
      <c r="N50" s="1529"/>
      <c r="O50" s="1528"/>
      <c r="P50" s="1528"/>
      <c r="Q50" s="1528"/>
      <c r="R50" s="1529"/>
      <c r="S50" s="1528"/>
      <c r="T50" s="1528"/>
      <c r="U50" s="1528"/>
      <c r="V50" s="1529"/>
      <c r="W50" s="1528"/>
      <c r="X50" s="1528"/>
      <c r="Y50" s="1528"/>
      <c r="Z50" s="1528"/>
      <c r="AA50" s="1528"/>
      <c r="AB50" s="1528"/>
      <c r="AC50" s="1528"/>
      <c r="AD50" s="1528"/>
      <c r="AE50" s="1528"/>
      <c r="AF50" s="1528"/>
      <c r="AG50" s="1528"/>
      <c r="AH50" s="1528"/>
      <c r="AI50" s="1528"/>
      <c r="AJ50" s="1528"/>
      <c r="AK50" s="1528"/>
      <c r="AL50" s="1528"/>
      <c r="AM50" s="1528"/>
      <c r="AN50" s="1528"/>
      <c r="AO50" s="1528"/>
      <c r="AP50" s="1528"/>
      <c r="AQ50" s="1528"/>
      <c r="AR50" s="1528"/>
      <c r="AS50" s="1528"/>
      <c r="AT50" s="1528"/>
      <c r="AU50" s="1528"/>
      <c r="AV50" s="1528"/>
      <c r="AW50" s="1528"/>
      <c r="AX50" s="1528"/>
      <c r="AY50" s="1528"/>
      <c r="AZ50" s="1528"/>
      <c r="BA50" s="1528"/>
      <c r="BB50" s="1528"/>
      <c r="BC50" s="1528"/>
      <c r="BD50" s="1528"/>
      <c r="BE50" s="1528"/>
      <c r="BF50" s="1524">
        <f>C50</f>
        <v>1</v>
      </c>
      <c r="BG50" s="1524">
        <v>22</v>
      </c>
      <c r="BH50" s="1543">
        <f>C50/BG50</f>
        <v>4.5454545454545456E-2</v>
      </c>
    </row>
    <row r="51" spans="1:60" ht="13.95" customHeight="1">
      <c r="A51" s="2298"/>
      <c r="B51" s="1530" t="s">
        <v>699</v>
      </c>
      <c r="C51" s="1530">
        <f>F51+J51+N51+R51+V51+Z51+AD51+AH51+AL51</f>
        <v>5</v>
      </c>
      <c r="D51" s="1528">
        <v>2</v>
      </c>
      <c r="E51" s="1528">
        <v>3</v>
      </c>
      <c r="F51" s="1529"/>
      <c r="G51" s="1528"/>
      <c r="H51" s="1528"/>
      <c r="I51" s="1528"/>
      <c r="J51" s="1530"/>
      <c r="K51" s="1528"/>
      <c r="L51" s="1528"/>
      <c r="M51" s="1528"/>
      <c r="N51" s="1529">
        <v>2</v>
      </c>
      <c r="O51" s="1528"/>
      <c r="P51" s="1528">
        <v>1</v>
      </c>
      <c r="Q51" s="1528">
        <v>1</v>
      </c>
      <c r="R51" s="1529">
        <v>2</v>
      </c>
      <c r="S51" s="1528"/>
      <c r="T51" s="1528">
        <v>2</v>
      </c>
      <c r="U51" s="1528"/>
      <c r="V51" s="1529">
        <v>1</v>
      </c>
      <c r="W51" s="1528"/>
      <c r="X51" s="1528">
        <v>1</v>
      </c>
      <c r="Y51" s="1528"/>
      <c r="Z51" s="1528"/>
      <c r="AA51" s="1528"/>
      <c r="AB51" s="1528"/>
      <c r="AC51" s="1528"/>
      <c r="AD51" s="1528"/>
      <c r="AE51" s="1528"/>
      <c r="AF51" s="1528"/>
      <c r="AG51" s="1528"/>
      <c r="AH51" s="1528"/>
      <c r="AI51" s="1528"/>
      <c r="AJ51" s="1528"/>
      <c r="AK51" s="1528"/>
      <c r="AL51" s="1528"/>
      <c r="AM51" s="1528"/>
      <c r="AN51" s="1528"/>
      <c r="AO51" s="1528"/>
      <c r="AP51" s="1528"/>
      <c r="AQ51" s="1528"/>
      <c r="AR51" s="1528"/>
      <c r="AS51" s="1528"/>
      <c r="AT51" s="1528"/>
      <c r="AU51" s="1528"/>
      <c r="AV51" s="1528"/>
      <c r="AW51" s="1528"/>
      <c r="AX51" s="1528"/>
      <c r="AY51" s="1528"/>
      <c r="AZ51" s="1528"/>
      <c r="BA51" s="1528"/>
      <c r="BB51" s="1528"/>
      <c r="BC51" s="1528"/>
      <c r="BD51" s="1528"/>
      <c r="BE51" s="1528"/>
      <c r="BF51" s="1524">
        <f>C51</f>
        <v>5</v>
      </c>
      <c r="BG51" s="1524">
        <v>37</v>
      </c>
      <c r="BH51" s="1543">
        <f>C51/BG51</f>
        <v>0.13513513513513514</v>
      </c>
    </row>
    <row r="52" spans="1:60" ht="13.95" customHeight="1">
      <c r="A52" s="2302" t="s">
        <v>582</v>
      </c>
      <c r="B52" s="2302"/>
      <c r="C52" s="1524">
        <f>SUM(C50:C51)</f>
        <v>6</v>
      </c>
      <c r="D52" s="1526">
        <f>SUM(D50:D51)</f>
        <v>2</v>
      </c>
      <c r="E52" s="1526">
        <f>SUM(E50:E51)</f>
        <v>4</v>
      </c>
      <c r="F52" s="1524">
        <f>SUM(F50:F50)</f>
        <v>1</v>
      </c>
      <c r="G52" s="1526">
        <f>SUM(G50:G51)</f>
        <v>1</v>
      </c>
      <c r="H52" s="1526"/>
      <c r="I52" s="1526"/>
      <c r="J52" s="1524"/>
      <c r="K52" s="1526"/>
      <c r="L52" s="1526"/>
      <c r="M52" s="1526"/>
      <c r="N52" s="1524">
        <f>SUM(N50:N51)</f>
        <v>2</v>
      </c>
      <c r="O52" s="1526"/>
      <c r="P52" s="1526"/>
      <c r="Q52" s="1526"/>
      <c r="R52" s="1524">
        <f>SUM(R50:R51)</f>
        <v>2</v>
      </c>
      <c r="S52" s="1526"/>
      <c r="T52" s="1526"/>
      <c r="U52" s="1526"/>
      <c r="V52" s="1524">
        <f>SUM(V50:V51)</f>
        <v>1</v>
      </c>
      <c r="W52" s="1526"/>
      <c r="X52" s="1526"/>
      <c r="Y52" s="1526"/>
      <c r="Z52" s="1526"/>
      <c r="AA52" s="1526"/>
      <c r="AB52" s="1526"/>
      <c r="AC52" s="1526"/>
      <c r="AD52" s="1526"/>
      <c r="AE52" s="1526"/>
      <c r="AF52" s="1526"/>
      <c r="AG52" s="1526"/>
      <c r="AH52" s="1526"/>
      <c r="AI52" s="1526"/>
      <c r="AJ52" s="1526"/>
      <c r="AK52" s="1526"/>
      <c r="AL52" s="1526"/>
      <c r="AM52" s="1526"/>
      <c r="AN52" s="1526"/>
      <c r="AO52" s="1526"/>
      <c r="AP52" s="1526"/>
      <c r="AQ52" s="1526"/>
      <c r="AR52" s="1526"/>
      <c r="AS52" s="1526"/>
      <c r="AT52" s="1526"/>
      <c r="AU52" s="1526"/>
      <c r="AV52" s="1526"/>
      <c r="AW52" s="1526"/>
      <c r="AX52" s="1526"/>
      <c r="AY52" s="1526"/>
      <c r="AZ52" s="1526"/>
      <c r="BA52" s="1526"/>
      <c r="BB52" s="1526"/>
      <c r="BC52" s="1526"/>
      <c r="BD52" s="1526"/>
      <c r="BE52" s="1526"/>
      <c r="BF52" s="1524">
        <f>SUM(BF50:BF51)</f>
        <v>6</v>
      </c>
      <c r="BG52" s="1524">
        <f>SUM(BG50:BG51)</f>
        <v>59</v>
      </c>
      <c r="BH52" s="1542">
        <f>C52/BG52</f>
        <v>0.10169491525423729</v>
      </c>
    </row>
    <row r="53" spans="1:60" ht="13.95" customHeight="1">
      <c r="G53" s="1521"/>
      <c r="H53" s="1546"/>
      <c r="I53" s="1521"/>
      <c r="K53" s="1521"/>
      <c r="L53" s="1521"/>
      <c r="M53" s="1521"/>
      <c r="O53" s="1521"/>
      <c r="P53" s="1521"/>
      <c r="Q53" s="1521"/>
      <c r="T53" s="1521"/>
      <c r="U53" s="1521"/>
      <c r="W53" s="1521"/>
      <c r="X53" s="1521"/>
      <c r="Y53" s="1521"/>
    </row>
    <row r="54" spans="1:60" ht="13.95" customHeight="1">
      <c r="A54" s="1538" t="s">
        <v>2462</v>
      </c>
      <c r="B54" s="1538" t="s">
        <v>36</v>
      </c>
      <c r="C54" s="1538" t="s">
        <v>1919</v>
      </c>
      <c r="D54" s="1538" t="s">
        <v>1198</v>
      </c>
      <c r="E54" s="1538" t="s">
        <v>280</v>
      </c>
      <c r="F54" s="1538" t="s">
        <v>1920</v>
      </c>
      <c r="G54" s="1538" t="s">
        <v>2463</v>
      </c>
      <c r="H54" s="1538" t="s">
        <v>2464</v>
      </c>
      <c r="I54" s="1538" t="s">
        <v>2465</v>
      </c>
      <c r="J54" s="1538" t="s">
        <v>1921</v>
      </c>
      <c r="K54" s="1538" t="s">
        <v>2463</v>
      </c>
      <c r="L54" s="1538" t="s">
        <v>2464</v>
      </c>
      <c r="M54" s="1538" t="s">
        <v>2465</v>
      </c>
      <c r="N54" s="1538" t="s">
        <v>1922</v>
      </c>
      <c r="O54" s="1538" t="s">
        <v>2463</v>
      </c>
      <c r="P54" s="1538" t="s">
        <v>2464</v>
      </c>
      <c r="Q54" s="1538" t="s">
        <v>2465</v>
      </c>
      <c r="R54" s="1538" t="s">
        <v>1923</v>
      </c>
      <c r="S54" s="1534" t="s">
        <v>2463</v>
      </c>
      <c r="T54" s="1534" t="s">
        <v>2464</v>
      </c>
      <c r="U54" s="1534" t="s">
        <v>2465</v>
      </c>
      <c r="V54" s="1538" t="s">
        <v>1924</v>
      </c>
      <c r="W54" s="1538" t="s">
        <v>2463</v>
      </c>
      <c r="X54" s="1538" t="s">
        <v>2464</v>
      </c>
      <c r="Y54" s="1538" t="s">
        <v>2465</v>
      </c>
      <c r="Z54" s="1538" t="s">
        <v>1925</v>
      </c>
      <c r="AA54" s="1534" t="s">
        <v>2463</v>
      </c>
      <c r="AB54" s="1534" t="s">
        <v>2464</v>
      </c>
      <c r="AC54" s="1534" t="s">
        <v>2465</v>
      </c>
      <c r="AD54" s="1538" t="s">
        <v>1926</v>
      </c>
      <c r="AE54" s="1534" t="s">
        <v>2463</v>
      </c>
      <c r="AF54" s="1534" t="s">
        <v>2464</v>
      </c>
      <c r="AG54" s="1534" t="s">
        <v>2465</v>
      </c>
      <c r="AH54" s="1538" t="s">
        <v>1927</v>
      </c>
      <c r="AI54" s="1534" t="s">
        <v>2463</v>
      </c>
      <c r="AJ54" s="1534" t="s">
        <v>2464</v>
      </c>
      <c r="AK54" s="1534" t="s">
        <v>2465</v>
      </c>
      <c r="AL54" s="1538" t="s">
        <v>1928</v>
      </c>
      <c r="AM54" s="1534" t="s">
        <v>2463</v>
      </c>
      <c r="AN54" s="1534" t="s">
        <v>2464</v>
      </c>
      <c r="AO54" s="1534" t="s">
        <v>2465</v>
      </c>
      <c r="AP54" s="1534" t="s">
        <v>5444</v>
      </c>
      <c r="AQ54" s="1534" t="s">
        <v>2463</v>
      </c>
      <c r="AR54" s="1534" t="s">
        <v>2464</v>
      </c>
      <c r="AS54" s="1534" t="s">
        <v>2465</v>
      </c>
      <c r="AT54" s="1534" t="s">
        <v>5443</v>
      </c>
      <c r="AU54" s="1534" t="s">
        <v>2463</v>
      </c>
      <c r="AV54" s="1534" t="s">
        <v>2464</v>
      </c>
      <c r="AW54" s="1534" t="s">
        <v>2465</v>
      </c>
      <c r="AX54" s="1534" t="s">
        <v>5442</v>
      </c>
      <c r="AY54" s="1534" t="s">
        <v>2463</v>
      </c>
      <c r="AZ54" s="1534" t="s">
        <v>2464</v>
      </c>
      <c r="BA54" s="1534" t="s">
        <v>2465</v>
      </c>
      <c r="BB54" s="1534" t="s">
        <v>5441</v>
      </c>
      <c r="BC54" s="1534" t="s">
        <v>2463</v>
      </c>
      <c r="BD54" s="1534" t="s">
        <v>2464</v>
      </c>
      <c r="BE54" s="1534" t="s">
        <v>2465</v>
      </c>
      <c r="BF54" s="1534" t="s">
        <v>2466</v>
      </c>
      <c r="BG54" s="1534" t="s">
        <v>2467</v>
      </c>
      <c r="BH54" s="1537" t="s">
        <v>1929</v>
      </c>
    </row>
    <row r="55" spans="1:60" ht="13.95" customHeight="1">
      <c r="A55" s="2296" t="s">
        <v>2926</v>
      </c>
      <c r="B55" s="1531" t="s">
        <v>697</v>
      </c>
      <c r="C55" s="1531">
        <f>F55+J55+N55+R55+V55+Z55</f>
        <v>7</v>
      </c>
      <c r="D55" s="1531">
        <v>5</v>
      </c>
      <c r="E55" s="1531">
        <v>2</v>
      </c>
      <c r="F55" s="1529"/>
      <c r="G55" s="1531"/>
      <c r="H55" s="1531"/>
      <c r="I55" s="1531"/>
      <c r="J55" s="1545">
        <v>2</v>
      </c>
      <c r="K55" s="1531"/>
      <c r="L55" s="1531">
        <v>2</v>
      </c>
      <c r="M55" s="1531"/>
      <c r="N55" s="1545">
        <v>2</v>
      </c>
      <c r="O55" s="1531"/>
      <c r="P55" s="1531">
        <v>1</v>
      </c>
      <c r="Q55" s="1531">
        <v>1</v>
      </c>
      <c r="R55" s="1545">
        <v>3</v>
      </c>
      <c r="S55" s="1544"/>
      <c r="T55" s="1544">
        <v>1</v>
      </c>
      <c r="U55" s="1544">
        <v>2</v>
      </c>
      <c r="V55" s="1531"/>
      <c r="W55" s="1531"/>
      <c r="X55" s="1531"/>
      <c r="Y55" s="1531"/>
      <c r="Z55" s="1531"/>
      <c r="AA55" s="1544"/>
      <c r="AB55" s="1544"/>
      <c r="AC55" s="1544"/>
      <c r="AD55" s="1531"/>
      <c r="AE55" s="1544"/>
      <c r="AF55" s="1544"/>
      <c r="AG55" s="1544"/>
      <c r="AH55" s="1531"/>
      <c r="AI55" s="1544"/>
      <c r="AJ55" s="1544"/>
      <c r="AK55" s="1544"/>
      <c r="AL55" s="1531"/>
      <c r="AM55" s="1544"/>
      <c r="AN55" s="1544"/>
      <c r="AO55" s="1544"/>
      <c r="AP55" s="1544"/>
      <c r="AQ55" s="1544"/>
      <c r="AR55" s="1544"/>
      <c r="AS55" s="1544"/>
      <c r="AT55" s="1544"/>
      <c r="AU55" s="1544"/>
      <c r="AV55" s="1544"/>
      <c r="AW55" s="1544"/>
      <c r="AX55" s="1544"/>
      <c r="AY55" s="1544"/>
      <c r="AZ55" s="1544"/>
      <c r="BA55" s="1544"/>
      <c r="BB55" s="1544"/>
      <c r="BC55" s="1544"/>
      <c r="BD55" s="1544"/>
      <c r="BE55" s="1544"/>
      <c r="BF55" s="1524">
        <f>C55</f>
        <v>7</v>
      </c>
      <c r="BG55" s="1524">
        <v>46</v>
      </c>
      <c r="BH55" s="1543">
        <f>C55/BG55</f>
        <v>0.15217391304347827</v>
      </c>
    </row>
    <row r="56" spans="1:60" ht="13.95" customHeight="1">
      <c r="A56" s="2297"/>
      <c r="B56" s="1530" t="s">
        <v>227</v>
      </c>
      <c r="C56" s="1530">
        <f>F56+J56+N56+R56+V56+Z56+AD56+AH56+AL56</f>
        <v>14</v>
      </c>
      <c r="D56" s="1528">
        <v>5</v>
      </c>
      <c r="E56" s="1528">
        <v>9</v>
      </c>
      <c r="F56" s="1529">
        <v>2</v>
      </c>
      <c r="G56" s="1528"/>
      <c r="H56" s="1528">
        <v>1</v>
      </c>
      <c r="I56" s="1528">
        <v>1</v>
      </c>
      <c r="J56" s="1529"/>
      <c r="K56" s="1528"/>
      <c r="L56" s="1528"/>
      <c r="M56" s="1528"/>
      <c r="N56" s="1529">
        <v>6</v>
      </c>
      <c r="O56" s="1528"/>
      <c r="P56" s="1528">
        <v>5</v>
      </c>
      <c r="Q56" s="1528">
        <v>1</v>
      </c>
      <c r="R56" s="1529">
        <v>6</v>
      </c>
      <c r="S56" s="1528"/>
      <c r="T56" s="1528">
        <v>1</v>
      </c>
      <c r="U56" s="1528">
        <v>5</v>
      </c>
      <c r="V56" s="1528"/>
      <c r="W56" s="1528"/>
      <c r="X56" s="1528"/>
      <c r="Y56" s="1528"/>
      <c r="Z56" s="1528"/>
      <c r="AA56" s="1528"/>
      <c r="AB56" s="1528"/>
      <c r="AC56" s="1528"/>
      <c r="AD56" s="1528"/>
      <c r="AE56" s="1528"/>
      <c r="AF56" s="1528"/>
      <c r="AG56" s="1528"/>
      <c r="AH56" s="1528"/>
      <c r="AI56" s="1528"/>
      <c r="AJ56" s="1528"/>
      <c r="AK56" s="1528"/>
      <c r="AL56" s="1528"/>
      <c r="AM56" s="1528"/>
      <c r="AN56" s="1528"/>
      <c r="AO56" s="1528"/>
      <c r="AP56" s="1528"/>
      <c r="AQ56" s="1528"/>
      <c r="AR56" s="1528"/>
      <c r="AS56" s="1528"/>
      <c r="AT56" s="1528"/>
      <c r="AU56" s="1528"/>
      <c r="AV56" s="1528"/>
      <c r="AW56" s="1528"/>
      <c r="AX56" s="1528"/>
      <c r="AY56" s="1528"/>
      <c r="AZ56" s="1528"/>
      <c r="BA56" s="1528"/>
      <c r="BB56" s="1528"/>
      <c r="BC56" s="1528"/>
      <c r="BD56" s="1528"/>
      <c r="BE56" s="1528"/>
      <c r="BF56" s="1524">
        <f>C56</f>
        <v>14</v>
      </c>
      <c r="BG56" s="1524">
        <v>37</v>
      </c>
      <c r="BH56" s="1543">
        <f>C56/BG56</f>
        <v>0.3783783783783784</v>
      </c>
    </row>
    <row r="57" spans="1:60" ht="13.95" customHeight="1">
      <c r="A57" s="2297"/>
      <c r="B57" s="1530" t="s">
        <v>699</v>
      </c>
      <c r="C57" s="1530">
        <f>F57+J57+N57+R57+V57+Z57+AD57+AH57+AL57</f>
        <v>8</v>
      </c>
      <c r="D57" s="1528">
        <v>1</v>
      </c>
      <c r="E57" s="1528">
        <v>7</v>
      </c>
      <c r="F57" s="1529">
        <v>1</v>
      </c>
      <c r="G57" s="1528"/>
      <c r="H57" s="1528"/>
      <c r="I57" s="1528">
        <v>1</v>
      </c>
      <c r="J57" s="1529"/>
      <c r="K57" s="1528"/>
      <c r="L57" s="1528"/>
      <c r="M57" s="1528"/>
      <c r="N57" s="1529">
        <v>6</v>
      </c>
      <c r="O57" s="1528"/>
      <c r="P57" s="1528">
        <v>2</v>
      </c>
      <c r="Q57" s="1528">
        <v>4</v>
      </c>
      <c r="R57" s="1529">
        <v>1</v>
      </c>
      <c r="S57" s="1528"/>
      <c r="T57" s="1528"/>
      <c r="U57" s="1528">
        <v>1</v>
      </c>
      <c r="V57" s="1528"/>
      <c r="W57" s="1528"/>
      <c r="X57" s="1528"/>
      <c r="Y57" s="1528"/>
      <c r="Z57" s="1528"/>
      <c r="AA57" s="1528"/>
      <c r="AB57" s="1528"/>
      <c r="AC57" s="1528"/>
      <c r="AD57" s="1528"/>
      <c r="AE57" s="1528"/>
      <c r="AF57" s="1528"/>
      <c r="AG57" s="1528"/>
      <c r="AH57" s="1528"/>
      <c r="AI57" s="1528"/>
      <c r="AJ57" s="1528"/>
      <c r="AK57" s="1528"/>
      <c r="AL57" s="1528"/>
      <c r="AM57" s="1528"/>
      <c r="AN57" s="1528"/>
      <c r="AO57" s="1528"/>
      <c r="AP57" s="1528"/>
      <c r="AQ57" s="1528"/>
      <c r="AR57" s="1528"/>
      <c r="AS57" s="1528"/>
      <c r="AT57" s="1528"/>
      <c r="AU57" s="1528"/>
      <c r="AV57" s="1528"/>
      <c r="AW57" s="1528"/>
      <c r="AX57" s="1528"/>
      <c r="AY57" s="1528"/>
      <c r="AZ57" s="1528"/>
      <c r="BA57" s="1528"/>
      <c r="BB57" s="1528"/>
      <c r="BC57" s="1528"/>
      <c r="BD57" s="1528"/>
      <c r="BE57" s="1528"/>
      <c r="BF57" s="1524">
        <f>C57</f>
        <v>8</v>
      </c>
      <c r="BG57" s="1524">
        <v>41</v>
      </c>
      <c r="BH57" s="1543">
        <f>C57/BG57</f>
        <v>0.1951219512195122</v>
      </c>
    </row>
    <row r="58" spans="1:60" ht="13.95" customHeight="1">
      <c r="A58" s="2298"/>
      <c r="B58" s="1530" t="s">
        <v>698</v>
      </c>
      <c r="C58" s="1530">
        <f>F58+J58+N58+R58+V58+Z58+AD58+AH58+AL58</f>
        <v>9</v>
      </c>
      <c r="D58" s="1528">
        <v>6</v>
      </c>
      <c r="E58" s="1528">
        <v>3</v>
      </c>
      <c r="F58" s="1529">
        <v>7</v>
      </c>
      <c r="G58" s="1528"/>
      <c r="H58" s="1528">
        <v>2</v>
      </c>
      <c r="I58" s="1528">
        <v>5</v>
      </c>
      <c r="J58" s="1529"/>
      <c r="K58" s="1528"/>
      <c r="L58" s="1528"/>
      <c r="M58" s="1528"/>
      <c r="N58" s="1529"/>
      <c r="O58" s="1528"/>
      <c r="P58" s="1528"/>
      <c r="Q58" s="1528"/>
      <c r="R58" s="1529">
        <v>2</v>
      </c>
      <c r="S58" s="1528"/>
      <c r="T58" s="1528">
        <v>1</v>
      </c>
      <c r="U58" s="1528">
        <v>1</v>
      </c>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28"/>
      <c r="BF58" s="1524">
        <f>C58</f>
        <v>9</v>
      </c>
      <c r="BG58" s="1524">
        <v>18</v>
      </c>
      <c r="BH58" s="1543">
        <f>C58/BG58</f>
        <v>0.5</v>
      </c>
    </row>
    <row r="59" spans="1:60" ht="13.95" customHeight="1">
      <c r="A59" s="2302" t="s">
        <v>582</v>
      </c>
      <c r="B59" s="2302"/>
      <c r="C59" s="1524">
        <f>SUM(C55:C58)</f>
        <v>38</v>
      </c>
      <c r="D59" s="1526">
        <f>SUM(D55:D58)</f>
        <v>17</v>
      </c>
      <c r="E59" s="1526">
        <f>SUM(E55:E58)</f>
        <v>21</v>
      </c>
      <c r="F59" s="1524">
        <f>SUM(F56:F58)</f>
        <v>10</v>
      </c>
      <c r="G59" s="1526"/>
      <c r="H59" s="1526">
        <f>SUM(H56:H58)</f>
        <v>3</v>
      </c>
      <c r="I59" s="1526">
        <f>SUM(I56:I58)</f>
        <v>7</v>
      </c>
      <c r="J59" s="1524">
        <f>SUM(J55:J58)</f>
        <v>2</v>
      </c>
      <c r="K59" s="1526"/>
      <c r="L59" s="1526"/>
      <c r="M59" s="1526"/>
      <c r="N59" s="1524">
        <f>SUM(N55:N58)</f>
        <v>14</v>
      </c>
      <c r="O59" s="1526"/>
      <c r="P59" s="1526"/>
      <c r="Q59" s="1526"/>
      <c r="R59" s="1524">
        <f>SUM(R55:R58)</f>
        <v>12</v>
      </c>
      <c r="S59" s="1526"/>
      <c r="T59" s="1526"/>
      <c r="U59" s="1526"/>
      <c r="V59" s="1526"/>
      <c r="W59" s="1526"/>
      <c r="X59" s="1526"/>
      <c r="Y59" s="1526"/>
      <c r="Z59" s="1526"/>
      <c r="AA59" s="1526"/>
      <c r="AB59" s="1526"/>
      <c r="AC59" s="1526"/>
      <c r="AD59" s="1526"/>
      <c r="AE59" s="1526"/>
      <c r="AF59" s="1526"/>
      <c r="AG59" s="1526"/>
      <c r="AH59" s="1526"/>
      <c r="AI59" s="1526"/>
      <c r="AJ59" s="1526"/>
      <c r="AK59" s="1526"/>
      <c r="AL59" s="1526"/>
      <c r="AM59" s="1526"/>
      <c r="AN59" s="1526"/>
      <c r="AO59" s="1526"/>
      <c r="AP59" s="1526"/>
      <c r="AQ59" s="1526"/>
      <c r="AR59" s="1526"/>
      <c r="AS59" s="1526"/>
      <c r="AT59" s="1526"/>
      <c r="AU59" s="1526"/>
      <c r="AV59" s="1526"/>
      <c r="AW59" s="1526"/>
      <c r="AX59" s="1526"/>
      <c r="AY59" s="1526"/>
      <c r="AZ59" s="1526"/>
      <c r="BA59" s="1526"/>
      <c r="BB59" s="1526"/>
      <c r="BC59" s="1526"/>
      <c r="BD59" s="1526"/>
      <c r="BE59" s="1526"/>
      <c r="BF59" s="1524">
        <f>SUM(BF55:BF58)</f>
        <v>38</v>
      </c>
      <c r="BG59" s="1524">
        <f>SUM(BG55:BG58)</f>
        <v>142</v>
      </c>
      <c r="BH59" s="1542">
        <f>C59/BG59</f>
        <v>0.26760563380281688</v>
      </c>
    </row>
    <row r="60" spans="1:60" ht="13.95" customHeight="1">
      <c r="A60" s="1541"/>
      <c r="B60" s="1541"/>
      <c r="C60" s="1540"/>
      <c r="F60" s="1540"/>
      <c r="G60" s="1521"/>
      <c r="H60" s="1521"/>
      <c r="I60" s="1521"/>
      <c r="J60" s="1540"/>
      <c r="K60" s="1521"/>
      <c r="L60" s="1521"/>
      <c r="M60" s="1521"/>
      <c r="N60" s="1540"/>
      <c r="O60" s="1521"/>
      <c r="P60" s="1521"/>
      <c r="Q60" s="1521"/>
      <c r="R60" s="1540"/>
      <c r="T60" s="1521"/>
      <c r="U60" s="1521"/>
      <c r="W60" s="1521"/>
      <c r="X60" s="1521"/>
      <c r="Y60" s="1521"/>
      <c r="BF60" s="1540"/>
      <c r="BG60" s="1540"/>
      <c r="BH60" s="1539"/>
    </row>
    <row r="61" spans="1:60" ht="13.95" customHeight="1">
      <c r="A61" s="1538" t="s">
        <v>2462</v>
      </c>
      <c r="B61" s="1538" t="s">
        <v>36</v>
      </c>
      <c r="C61" s="1538" t="s">
        <v>1919</v>
      </c>
      <c r="D61" s="1538" t="s">
        <v>1198</v>
      </c>
      <c r="E61" s="1538" t="s">
        <v>280</v>
      </c>
      <c r="F61" s="1538" t="s">
        <v>1920</v>
      </c>
      <c r="G61" s="1538" t="s">
        <v>2463</v>
      </c>
      <c r="H61" s="1538" t="s">
        <v>2464</v>
      </c>
      <c r="I61" s="1538" t="s">
        <v>2465</v>
      </c>
      <c r="J61" s="1538" t="s">
        <v>1921</v>
      </c>
      <c r="K61" s="1538" t="s">
        <v>2463</v>
      </c>
      <c r="L61" s="1538" t="s">
        <v>2464</v>
      </c>
      <c r="M61" s="1538" t="s">
        <v>2465</v>
      </c>
      <c r="N61" s="1538" t="s">
        <v>1922</v>
      </c>
      <c r="O61" s="1538" t="s">
        <v>2463</v>
      </c>
      <c r="P61" s="1538" t="s">
        <v>2464</v>
      </c>
      <c r="Q61" s="1538" t="s">
        <v>2465</v>
      </c>
      <c r="R61" s="1538" t="s">
        <v>1923</v>
      </c>
      <c r="S61" s="1534" t="s">
        <v>2463</v>
      </c>
      <c r="T61" s="1534" t="s">
        <v>2464</v>
      </c>
      <c r="U61" s="1534" t="s">
        <v>2465</v>
      </c>
      <c r="V61" s="1538" t="s">
        <v>1924</v>
      </c>
      <c r="W61" s="1538" t="s">
        <v>2463</v>
      </c>
      <c r="X61" s="1538" t="s">
        <v>2464</v>
      </c>
      <c r="Y61" s="1538" t="s">
        <v>2465</v>
      </c>
      <c r="Z61" s="1538" t="s">
        <v>1925</v>
      </c>
      <c r="AA61" s="1534" t="s">
        <v>2463</v>
      </c>
      <c r="AB61" s="1534" t="s">
        <v>2464</v>
      </c>
      <c r="AC61" s="1534" t="s">
        <v>2465</v>
      </c>
      <c r="AD61" s="1538" t="s">
        <v>1926</v>
      </c>
      <c r="AE61" s="1534" t="s">
        <v>2463</v>
      </c>
      <c r="AF61" s="1534" t="s">
        <v>2464</v>
      </c>
      <c r="AG61" s="1534" t="s">
        <v>2465</v>
      </c>
      <c r="AH61" s="1538" t="s">
        <v>1927</v>
      </c>
      <c r="AI61" s="1534" t="s">
        <v>2463</v>
      </c>
      <c r="AJ61" s="1534" t="s">
        <v>2464</v>
      </c>
      <c r="AK61" s="1534" t="s">
        <v>2465</v>
      </c>
      <c r="AL61" s="1538" t="s">
        <v>1928</v>
      </c>
      <c r="AM61" s="1534" t="s">
        <v>2463</v>
      </c>
      <c r="AN61" s="1534" t="s">
        <v>2464</v>
      </c>
      <c r="AO61" s="1534" t="s">
        <v>2465</v>
      </c>
      <c r="AP61" s="1534" t="s">
        <v>5444</v>
      </c>
      <c r="AQ61" s="1534" t="s">
        <v>2463</v>
      </c>
      <c r="AR61" s="1534" t="s">
        <v>2464</v>
      </c>
      <c r="AS61" s="1534" t="s">
        <v>2465</v>
      </c>
      <c r="AT61" s="1534" t="s">
        <v>5443</v>
      </c>
      <c r="AU61" s="1534" t="s">
        <v>2463</v>
      </c>
      <c r="AV61" s="1534" t="s">
        <v>2464</v>
      </c>
      <c r="AW61" s="1534" t="s">
        <v>2465</v>
      </c>
      <c r="AX61" s="1534" t="s">
        <v>5442</v>
      </c>
      <c r="AY61" s="1534" t="s">
        <v>2463</v>
      </c>
      <c r="AZ61" s="1534" t="s">
        <v>2464</v>
      </c>
      <c r="BA61" s="1534" t="s">
        <v>2465</v>
      </c>
      <c r="BB61" s="1534" t="s">
        <v>5441</v>
      </c>
      <c r="BC61" s="1534" t="s">
        <v>2463</v>
      </c>
      <c r="BD61" s="1534" t="s">
        <v>2464</v>
      </c>
      <c r="BE61" s="1534" t="s">
        <v>2465</v>
      </c>
      <c r="BF61" s="1534" t="s">
        <v>2466</v>
      </c>
      <c r="BG61" s="1534" t="s">
        <v>2467</v>
      </c>
      <c r="BH61" s="1537" t="s">
        <v>1929</v>
      </c>
    </row>
    <row r="62" spans="1:60" ht="13.95" customHeight="1">
      <c r="A62" s="2296" t="s">
        <v>5431</v>
      </c>
      <c r="B62" s="1530" t="s">
        <v>697</v>
      </c>
      <c r="C62" s="1530">
        <f>F62+J62+N62+R62+V62+Z62+AD62+AH62+AL62</f>
        <v>2</v>
      </c>
      <c r="D62" s="1528">
        <v>2</v>
      </c>
      <c r="E62" s="1528">
        <v>0</v>
      </c>
      <c r="F62" s="1529"/>
      <c r="G62" s="1528"/>
      <c r="H62" s="1528"/>
      <c r="I62" s="1528"/>
      <c r="J62" s="1529">
        <v>2</v>
      </c>
      <c r="K62" s="1528"/>
      <c r="L62" s="1528"/>
      <c r="M62" s="1528">
        <v>2</v>
      </c>
      <c r="N62" s="1530"/>
      <c r="O62" s="1528"/>
      <c r="P62" s="1528"/>
      <c r="Q62" s="1528"/>
      <c r="R62" s="1530"/>
      <c r="S62" s="1528"/>
      <c r="T62" s="1528"/>
      <c r="U62" s="1528"/>
      <c r="V62" s="1530"/>
      <c r="W62" s="1528"/>
      <c r="X62" s="1528"/>
      <c r="Y62" s="1528"/>
      <c r="Z62" s="1528"/>
      <c r="AA62" s="1528"/>
      <c r="AB62" s="1528"/>
      <c r="AC62" s="1528"/>
      <c r="AD62" s="1530"/>
      <c r="AE62" s="1528"/>
      <c r="AF62" s="1528"/>
      <c r="AG62" s="1528"/>
      <c r="AH62" s="1528"/>
      <c r="AI62" s="1528"/>
      <c r="AJ62" s="1528"/>
      <c r="AK62" s="1528"/>
      <c r="AL62" s="1528"/>
      <c r="AM62" s="1528"/>
      <c r="AN62" s="1528"/>
      <c r="AO62" s="1528"/>
      <c r="AP62" s="1528"/>
      <c r="AQ62" s="1528"/>
      <c r="AR62" s="1528"/>
      <c r="AS62" s="1528"/>
      <c r="AT62" s="1528"/>
      <c r="AU62" s="1528"/>
      <c r="AV62" s="1528"/>
      <c r="AW62" s="1528"/>
      <c r="AX62" s="1528"/>
      <c r="AY62" s="1528"/>
      <c r="AZ62" s="1528"/>
      <c r="BA62" s="1528"/>
      <c r="BB62" s="1528"/>
      <c r="BC62" s="1528"/>
      <c r="BD62" s="1528"/>
      <c r="BE62" s="1528"/>
      <c r="BF62" s="1524">
        <f>C62</f>
        <v>2</v>
      </c>
      <c r="BG62" s="1524">
        <f>'[23]D1.1aET cohortes reales 11-20'!Q55</f>
        <v>18</v>
      </c>
      <c r="BH62" s="1543">
        <f>C62/BG62</f>
        <v>0.1111111111111111</v>
      </c>
    </row>
    <row r="63" spans="1:60" ht="13.95" customHeight="1">
      <c r="A63" s="2297"/>
      <c r="B63" s="1530" t="s">
        <v>227</v>
      </c>
      <c r="C63" s="1530">
        <f>F63+J63+N63+R63+V63+Z63+AD63+AH63+AL63</f>
        <v>7</v>
      </c>
      <c r="D63" s="1528">
        <v>2</v>
      </c>
      <c r="E63" s="1528">
        <v>5</v>
      </c>
      <c r="F63" s="1529">
        <v>3</v>
      </c>
      <c r="G63" s="1528"/>
      <c r="H63" s="1528">
        <v>3</v>
      </c>
      <c r="I63" s="1528"/>
      <c r="J63" s="1529">
        <v>4</v>
      </c>
      <c r="K63" s="1528"/>
      <c r="L63" s="1528"/>
      <c r="M63" s="1528">
        <v>4</v>
      </c>
      <c r="N63" s="1530"/>
      <c r="O63" s="1528"/>
      <c r="P63" s="1528"/>
      <c r="Q63" s="1528"/>
      <c r="R63" s="1530"/>
      <c r="S63" s="1528"/>
      <c r="T63" s="1528"/>
      <c r="U63" s="1528"/>
      <c r="V63" s="1530"/>
      <c r="W63" s="1528"/>
      <c r="X63" s="1528"/>
      <c r="Y63" s="1528"/>
      <c r="Z63" s="1528"/>
      <c r="AA63" s="1528"/>
      <c r="AB63" s="1528"/>
      <c r="AC63" s="1528"/>
      <c r="AD63" s="1530"/>
      <c r="AE63" s="1528"/>
      <c r="AF63" s="1528"/>
      <c r="AG63" s="1528"/>
      <c r="AH63" s="1528"/>
      <c r="AI63" s="1528"/>
      <c r="AJ63" s="1528"/>
      <c r="AK63" s="1528"/>
      <c r="AL63" s="1528"/>
      <c r="AM63" s="1528"/>
      <c r="AN63" s="1528"/>
      <c r="AO63" s="1528"/>
      <c r="AP63" s="1528"/>
      <c r="AQ63" s="1528"/>
      <c r="AR63" s="1528"/>
      <c r="AS63" s="1528"/>
      <c r="AT63" s="1528"/>
      <c r="AU63" s="1528"/>
      <c r="AV63" s="1528"/>
      <c r="AW63" s="1528"/>
      <c r="AX63" s="1528"/>
      <c r="AY63" s="1528"/>
      <c r="AZ63" s="1528"/>
      <c r="BA63" s="1528"/>
      <c r="BB63" s="1528"/>
      <c r="BC63" s="1528"/>
      <c r="BD63" s="1528"/>
      <c r="BE63" s="1528"/>
      <c r="BF63" s="1524">
        <f>C63</f>
        <v>7</v>
      </c>
      <c r="BG63" s="1524">
        <f>'[23]D1.1aET cohortes reales 11-20'!Q56</f>
        <v>31</v>
      </c>
      <c r="BH63" s="1543">
        <f>C63/BG63</f>
        <v>0.22580645161290322</v>
      </c>
    </row>
    <row r="64" spans="1:60" ht="13.95" customHeight="1">
      <c r="A64" s="2297"/>
      <c r="B64" s="1530" t="s">
        <v>699</v>
      </c>
      <c r="C64" s="1530">
        <f>F64+J64+N64+R64+V64+Z64+AD64+AH64+AL64</f>
        <v>5</v>
      </c>
      <c r="D64" s="1528">
        <v>3</v>
      </c>
      <c r="E64" s="1528">
        <v>2</v>
      </c>
      <c r="F64" s="1529">
        <v>2</v>
      </c>
      <c r="G64" s="1528"/>
      <c r="H64" s="1528">
        <v>2</v>
      </c>
      <c r="I64" s="1528"/>
      <c r="J64" s="1529">
        <v>3</v>
      </c>
      <c r="K64" s="1528"/>
      <c r="L64" s="1528"/>
      <c r="M64" s="1528">
        <v>3</v>
      </c>
      <c r="N64" s="1530"/>
      <c r="O64" s="1528"/>
      <c r="P64" s="1528"/>
      <c r="Q64" s="1528"/>
      <c r="R64" s="1530"/>
      <c r="S64" s="1528"/>
      <c r="T64" s="1528"/>
      <c r="U64" s="1528"/>
      <c r="V64" s="1530"/>
      <c r="W64" s="1528"/>
      <c r="X64" s="1528"/>
      <c r="Y64" s="1528"/>
      <c r="Z64" s="1528"/>
      <c r="AA64" s="1528"/>
      <c r="AB64" s="1528"/>
      <c r="AC64" s="1528"/>
      <c r="AD64" s="1530"/>
      <c r="AE64" s="1528"/>
      <c r="AF64" s="1528"/>
      <c r="AG64" s="1528"/>
      <c r="AH64" s="1528"/>
      <c r="AI64" s="1528"/>
      <c r="AJ64" s="1528"/>
      <c r="AK64" s="1528"/>
      <c r="AL64" s="1528"/>
      <c r="AM64" s="1528"/>
      <c r="AN64" s="1528"/>
      <c r="AO64" s="1528"/>
      <c r="AP64" s="1528"/>
      <c r="AQ64" s="1528"/>
      <c r="AR64" s="1528"/>
      <c r="AS64" s="1528"/>
      <c r="AT64" s="1528"/>
      <c r="AU64" s="1528"/>
      <c r="AV64" s="1528"/>
      <c r="AW64" s="1528"/>
      <c r="AX64" s="1528"/>
      <c r="AY64" s="1528"/>
      <c r="AZ64" s="1528"/>
      <c r="BA64" s="1528"/>
      <c r="BB64" s="1528"/>
      <c r="BC64" s="1528"/>
      <c r="BD64" s="1528"/>
      <c r="BE64" s="1528"/>
      <c r="BF64" s="1524">
        <f>C64</f>
        <v>5</v>
      </c>
      <c r="BG64" s="1524">
        <f>'[23]D1.1aET cohortes reales 11-20'!Q57</f>
        <v>31</v>
      </c>
      <c r="BH64" s="1543">
        <f>C64/BG64</f>
        <v>0.16129032258064516</v>
      </c>
    </row>
    <row r="65" spans="1:60" ht="13.95" customHeight="1">
      <c r="A65" s="2302" t="s">
        <v>582</v>
      </c>
      <c r="B65" s="2302"/>
      <c r="C65" s="1524">
        <f t="shared" ref="C65:H65" si="10">SUM(C62:C64)</f>
        <v>14</v>
      </c>
      <c r="D65" s="1526">
        <f t="shared" si="10"/>
        <v>7</v>
      </c>
      <c r="E65" s="1526">
        <f t="shared" si="10"/>
        <v>7</v>
      </c>
      <c r="F65" s="1524">
        <f t="shared" si="10"/>
        <v>5</v>
      </c>
      <c r="G65" s="1526">
        <f t="shared" si="10"/>
        <v>0</v>
      </c>
      <c r="H65" s="1526">
        <f t="shared" si="10"/>
        <v>5</v>
      </c>
      <c r="I65" s="1526"/>
      <c r="J65" s="1524">
        <f>SUM(J62:J64)</f>
        <v>9</v>
      </c>
      <c r="K65" s="1526">
        <f>SUM(K62:K64)</f>
        <v>0</v>
      </c>
      <c r="L65" s="1526">
        <f>SUM(L62:L64)</f>
        <v>0</v>
      </c>
      <c r="M65" s="1526">
        <f>SUM(M62:M64)</f>
        <v>9</v>
      </c>
      <c r="N65" s="1524"/>
      <c r="O65" s="1526"/>
      <c r="P65" s="1526"/>
      <c r="Q65" s="1526"/>
      <c r="R65" s="1524"/>
      <c r="S65" s="1526"/>
      <c r="T65" s="1526"/>
      <c r="U65" s="1526"/>
      <c r="V65" s="1524"/>
      <c r="W65" s="1526"/>
      <c r="X65" s="1526"/>
      <c r="Y65" s="1526"/>
      <c r="Z65" s="1526"/>
      <c r="AA65" s="1526"/>
      <c r="AB65" s="1526"/>
      <c r="AC65" s="1526"/>
      <c r="AD65" s="1524"/>
      <c r="AE65" s="1526"/>
      <c r="AF65" s="1526"/>
      <c r="AG65" s="1526"/>
      <c r="AH65" s="1526"/>
      <c r="AI65" s="1526"/>
      <c r="AJ65" s="1526"/>
      <c r="AK65" s="1526"/>
      <c r="AL65" s="1526"/>
      <c r="AM65" s="1526"/>
      <c r="AN65" s="1526"/>
      <c r="AO65" s="1526"/>
      <c r="AP65" s="1526"/>
      <c r="AQ65" s="1526"/>
      <c r="AR65" s="1526"/>
      <c r="AS65" s="1526"/>
      <c r="AT65" s="1526"/>
      <c r="AU65" s="1526"/>
      <c r="AV65" s="1526"/>
      <c r="AW65" s="1526"/>
      <c r="AX65" s="1526"/>
      <c r="AY65" s="1526"/>
      <c r="AZ65" s="1526"/>
      <c r="BA65" s="1526"/>
      <c r="BB65" s="1526"/>
      <c r="BC65" s="1526"/>
      <c r="BD65" s="1526"/>
      <c r="BE65" s="1526"/>
      <c r="BF65" s="1524">
        <f>SUM(BF62:BF64)</f>
        <v>14</v>
      </c>
      <c r="BG65" s="1524">
        <f>SUM(BG62:BG64)</f>
        <v>80</v>
      </c>
      <c r="BH65" s="1542">
        <f>C65/BG65</f>
        <v>0.17499999999999999</v>
      </c>
    </row>
    <row r="66" spans="1:60" ht="13.95" customHeight="1">
      <c r="A66" s="1541"/>
      <c r="B66" s="1541"/>
      <c r="C66" s="1540"/>
      <c r="F66" s="1540"/>
      <c r="G66" s="1521"/>
      <c r="H66" s="1521"/>
      <c r="I66" s="1521"/>
      <c r="J66" s="1540"/>
      <c r="K66" s="1521"/>
      <c r="L66" s="1521"/>
      <c r="M66" s="1521"/>
      <c r="N66" s="1540"/>
      <c r="O66" s="1521"/>
      <c r="P66" s="1521"/>
      <c r="Q66" s="1521"/>
      <c r="R66" s="1540"/>
      <c r="T66" s="1521"/>
      <c r="U66" s="1521"/>
      <c r="W66" s="1521"/>
      <c r="X66" s="1521"/>
      <c r="Y66" s="1521"/>
      <c r="BF66" s="1540"/>
      <c r="BG66" s="1540"/>
      <c r="BH66" s="1539"/>
    </row>
    <row r="67" spans="1:60" ht="13.95" customHeight="1">
      <c r="A67" s="1538" t="s">
        <v>2462</v>
      </c>
      <c r="B67" s="1538" t="s">
        <v>36</v>
      </c>
      <c r="C67" s="1538" t="s">
        <v>1919</v>
      </c>
      <c r="D67" s="1538" t="s">
        <v>1198</v>
      </c>
      <c r="E67" s="1538" t="s">
        <v>280</v>
      </c>
      <c r="F67" s="1538" t="s">
        <v>1920</v>
      </c>
      <c r="G67" s="1538" t="s">
        <v>2463</v>
      </c>
      <c r="H67" s="1538" t="s">
        <v>2464</v>
      </c>
      <c r="I67" s="1538" t="s">
        <v>2465</v>
      </c>
      <c r="J67" s="1538" t="s">
        <v>1921</v>
      </c>
      <c r="K67" s="1538" t="s">
        <v>2463</v>
      </c>
      <c r="L67" s="1538" t="s">
        <v>2464</v>
      </c>
      <c r="M67" s="1538" t="s">
        <v>2465</v>
      </c>
      <c r="N67" s="1538" t="s">
        <v>1922</v>
      </c>
      <c r="O67" s="1538" t="s">
        <v>2463</v>
      </c>
      <c r="P67" s="1538" t="s">
        <v>2464</v>
      </c>
      <c r="Q67" s="1538" t="s">
        <v>2465</v>
      </c>
      <c r="R67" s="1538" t="s">
        <v>1923</v>
      </c>
      <c r="S67" s="1534" t="s">
        <v>2463</v>
      </c>
      <c r="T67" s="1534" t="s">
        <v>2464</v>
      </c>
      <c r="U67" s="1534" t="s">
        <v>2465</v>
      </c>
      <c r="V67" s="1538" t="s">
        <v>1924</v>
      </c>
      <c r="W67" s="1538" t="s">
        <v>2463</v>
      </c>
      <c r="X67" s="1538" t="s">
        <v>2464</v>
      </c>
      <c r="Y67" s="1538" t="s">
        <v>2465</v>
      </c>
      <c r="Z67" s="1538" t="s">
        <v>1925</v>
      </c>
      <c r="AA67" s="1534" t="s">
        <v>2463</v>
      </c>
      <c r="AB67" s="1534" t="s">
        <v>2464</v>
      </c>
      <c r="AC67" s="1534" t="s">
        <v>2465</v>
      </c>
      <c r="AD67" s="1538" t="s">
        <v>1926</v>
      </c>
      <c r="AE67" s="1534" t="s">
        <v>2463</v>
      </c>
      <c r="AF67" s="1534" t="s">
        <v>2464</v>
      </c>
      <c r="AG67" s="1534" t="s">
        <v>2465</v>
      </c>
      <c r="AH67" s="1538" t="s">
        <v>1927</v>
      </c>
      <c r="AI67" s="1534" t="s">
        <v>2463</v>
      </c>
      <c r="AJ67" s="1534" t="s">
        <v>2464</v>
      </c>
      <c r="AK67" s="1534" t="s">
        <v>2465</v>
      </c>
      <c r="AL67" s="1538" t="s">
        <v>1928</v>
      </c>
      <c r="AM67" s="1534" t="s">
        <v>2463</v>
      </c>
      <c r="AN67" s="1534" t="s">
        <v>2464</v>
      </c>
      <c r="AO67" s="1534" t="s">
        <v>2465</v>
      </c>
      <c r="AP67" s="1534" t="s">
        <v>5444</v>
      </c>
      <c r="AQ67" s="1534" t="s">
        <v>2463</v>
      </c>
      <c r="AR67" s="1534" t="s">
        <v>2464</v>
      </c>
      <c r="AS67" s="1534" t="s">
        <v>2465</v>
      </c>
      <c r="AT67" s="1534" t="s">
        <v>5443</v>
      </c>
      <c r="AU67" s="1534" t="s">
        <v>2463</v>
      </c>
      <c r="AV67" s="1534" t="s">
        <v>2464</v>
      </c>
      <c r="AW67" s="1534" t="s">
        <v>2465</v>
      </c>
      <c r="AX67" s="1534" t="s">
        <v>5442</v>
      </c>
      <c r="AY67" s="1534" t="s">
        <v>2463</v>
      </c>
      <c r="AZ67" s="1534" t="s">
        <v>2464</v>
      </c>
      <c r="BA67" s="1534" t="s">
        <v>2465</v>
      </c>
      <c r="BB67" s="1534" t="s">
        <v>5441</v>
      </c>
      <c r="BC67" s="1534" t="s">
        <v>2463</v>
      </c>
      <c r="BD67" s="1534" t="s">
        <v>2464</v>
      </c>
      <c r="BE67" s="1534" t="s">
        <v>2465</v>
      </c>
      <c r="BF67" s="1534" t="s">
        <v>2466</v>
      </c>
      <c r="BG67" s="1534" t="s">
        <v>2467</v>
      </c>
      <c r="BH67" s="1537" t="s">
        <v>1929</v>
      </c>
    </row>
    <row r="68" spans="1:60" ht="16.2" customHeight="1">
      <c r="A68" s="2296" t="s">
        <v>5432</v>
      </c>
      <c r="B68" s="1531" t="s">
        <v>697</v>
      </c>
      <c r="C68" s="1531">
        <f>F68+J68+N68+R68+V68+Z68</f>
        <v>3</v>
      </c>
      <c r="D68" s="1531">
        <v>1</v>
      </c>
      <c r="E68" s="1531">
        <v>2</v>
      </c>
      <c r="F68" s="1529">
        <v>3</v>
      </c>
      <c r="G68" s="1531"/>
      <c r="H68" s="1531">
        <v>1</v>
      </c>
      <c r="I68" s="1531">
        <v>2</v>
      </c>
      <c r="J68" s="1531"/>
      <c r="K68" s="1531"/>
      <c r="L68" s="1531"/>
      <c r="M68" s="1531"/>
      <c r="N68" s="1531"/>
      <c r="O68" s="1531"/>
      <c r="P68" s="1531"/>
      <c r="Q68" s="1531"/>
      <c r="R68" s="1531"/>
      <c r="S68" s="1544"/>
      <c r="T68" s="1544"/>
      <c r="U68" s="1544"/>
      <c r="V68" s="1531"/>
      <c r="W68" s="1531"/>
      <c r="X68" s="1531"/>
      <c r="Y68" s="1531"/>
      <c r="Z68" s="1531"/>
      <c r="AA68" s="1544"/>
      <c r="AB68" s="1544"/>
      <c r="AC68" s="1544"/>
      <c r="AD68" s="1531"/>
      <c r="AE68" s="1544"/>
      <c r="AF68" s="1544"/>
      <c r="AG68" s="1544"/>
      <c r="AH68" s="1531"/>
      <c r="AI68" s="1544"/>
      <c r="AJ68" s="1544"/>
      <c r="AK68" s="1544"/>
      <c r="AL68" s="1531"/>
      <c r="AM68" s="1544"/>
      <c r="AN68" s="1544"/>
      <c r="AO68" s="1544"/>
      <c r="AP68" s="1544"/>
      <c r="AQ68" s="1544"/>
      <c r="AR68" s="1544"/>
      <c r="AS68" s="1544"/>
      <c r="AT68" s="1544"/>
      <c r="AU68" s="1544"/>
      <c r="AV68" s="1544"/>
      <c r="AW68" s="1544"/>
      <c r="AX68" s="1544"/>
      <c r="AY68" s="1544"/>
      <c r="AZ68" s="1544"/>
      <c r="BA68" s="1544"/>
      <c r="BB68" s="1544"/>
      <c r="BC68" s="1544"/>
      <c r="BD68" s="1544"/>
      <c r="BE68" s="1544"/>
      <c r="BF68" s="1524">
        <f>C68</f>
        <v>3</v>
      </c>
      <c r="BG68" s="1524">
        <f>'[23]D1.1aET cohortes reales 11-20'!Q60</f>
        <v>34</v>
      </c>
      <c r="BH68" s="1543">
        <f>C68/BG68</f>
        <v>8.8235294117647065E-2</v>
      </c>
    </row>
    <row r="69" spans="1:60" ht="16.2" customHeight="1">
      <c r="A69" s="2297"/>
      <c r="B69" s="1531" t="s">
        <v>699</v>
      </c>
      <c r="C69" s="1531">
        <v>0</v>
      </c>
      <c r="D69" s="1531">
        <v>0</v>
      </c>
      <c r="E69" s="1531">
        <v>0</v>
      </c>
      <c r="F69" s="1529"/>
      <c r="G69" s="1531"/>
      <c r="H69" s="1531"/>
      <c r="I69" s="1531"/>
      <c r="J69" s="1531"/>
      <c r="K69" s="1531"/>
      <c r="L69" s="1531"/>
      <c r="M69" s="1531"/>
      <c r="N69" s="1531"/>
      <c r="O69" s="1531"/>
      <c r="P69" s="1531"/>
      <c r="Q69" s="1531"/>
      <c r="R69" s="1531"/>
      <c r="S69" s="1544"/>
      <c r="T69" s="1544"/>
      <c r="U69" s="1544"/>
      <c r="V69" s="1531"/>
      <c r="W69" s="1531"/>
      <c r="X69" s="1531"/>
      <c r="Y69" s="1531"/>
      <c r="Z69" s="1531"/>
      <c r="AA69" s="1544"/>
      <c r="AB69" s="1544"/>
      <c r="AC69" s="1544"/>
      <c r="AD69" s="1531"/>
      <c r="AE69" s="1544"/>
      <c r="AF69" s="1544"/>
      <c r="AG69" s="1544"/>
      <c r="AH69" s="1531"/>
      <c r="AI69" s="1544"/>
      <c r="AJ69" s="1544"/>
      <c r="AK69" s="1544"/>
      <c r="AL69" s="1531"/>
      <c r="AM69" s="1544"/>
      <c r="AN69" s="1544"/>
      <c r="AO69" s="1544"/>
      <c r="AP69" s="1544"/>
      <c r="AQ69" s="1544"/>
      <c r="AR69" s="1544"/>
      <c r="AS69" s="1544"/>
      <c r="AT69" s="1544"/>
      <c r="AU69" s="1544"/>
      <c r="AV69" s="1544"/>
      <c r="AW69" s="1544"/>
      <c r="AX69" s="1544"/>
      <c r="AY69" s="1544"/>
      <c r="AZ69" s="1544"/>
      <c r="BA69" s="1544"/>
      <c r="BB69" s="1544"/>
      <c r="BC69" s="1544"/>
      <c r="BD69" s="1544"/>
      <c r="BE69" s="1544"/>
      <c r="BF69" s="1524">
        <f>C69</f>
        <v>0</v>
      </c>
      <c r="BG69" s="1524">
        <f>'[23]D1.1aET cohortes reales 11-20'!Q62</f>
        <v>50</v>
      </c>
      <c r="BH69" s="1543">
        <f>C69/BG69</f>
        <v>0</v>
      </c>
    </row>
    <row r="70" spans="1:60" ht="16.2" customHeight="1">
      <c r="A70" s="2297"/>
      <c r="B70" s="1530" t="s">
        <v>227</v>
      </c>
      <c r="C70" s="1530">
        <f>F70+J70+N70+R70+V70+Z70+AD70+AH70+AL70</f>
        <v>7</v>
      </c>
      <c r="D70" s="1528">
        <v>1</v>
      </c>
      <c r="E70" s="1528">
        <v>6</v>
      </c>
      <c r="F70" s="1529">
        <v>7</v>
      </c>
      <c r="G70" s="1528"/>
      <c r="H70" s="1528"/>
      <c r="I70" s="1528">
        <v>7</v>
      </c>
      <c r="J70" s="1530"/>
      <c r="K70" s="1528"/>
      <c r="L70" s="1528"/>
      <c r="M70" s="1528"/>
      <c r="N70" s="1530"/>
      <c r="O70" s="1528"/>
      <c r="P70" s="1528"/>
      <c r="Q70" s="1528"/>
      <c r="R70" s="1530"/>
      <c r="S70" s="1528"/>
      <c r="T70" s="1528"/>
      <c r="U70" s="1528"/>
      <c r="V70" s="1528"/>
      <c r="W70" s="1528"/>
      <c r="X70" s="1528"/>
      <c r="Y70" s="1528"/>
      <c r="Z70" s="1528"/>
      <c r="AA70" s="1528"/>
      <c r="AB70" s="1528"/>
      <c r="AC70" s="1528"/>
      <c r="AD70" s="1528"/>
      <c r="AE70" s="1528"/>
      <c r="AF70" s="1528"/>
      <c r="AG70" s="1528"/>
      <c r="AH70" s="1528"/>
      <c r="AI70" s="1528"/>
      <c r="AJ70" s="1528"/>
      <c r="AK70" s="1528"/>
      <c r="AL70" s="1528"/>
      <c r="AM70" s="1528"/>
      <c r="AN70" s="1528"/>
      <c r="AO70" s="1528"/>
      <c r="AP70" s="1528"/>
      <c r="AQ70" s="1528"/>
      <c r="AR70" s="1528"/>
      <c r="AS70" s="1528"/>
      <c r="AT70" s="1528"/>
      <c r="AU70" s="1528"/>
      <c r="AV70" s="1528"/>
      <c r="AW70" s="1528"/>
      <c r="AX70" s="1528"/>
      <c r="AY70" s="1528"/>
      <c r="AZ70" s="1528"/>
      <c r="BA70" s="1528"/>
      <c r="BB70" s="1528"/>
      <c r="BC70" s="1528"/>
      <c r="BD70" s="1528"/>
      <c r="BE70" s="1528"/>
      <c r="BF70" s="1524">
        <f>C70</f>
        <v>7</v>
      </c>
      <c r="BG70" s="1524">
        <f>'[23]D1.1aET cohortes reales 11-20'!Q61</f>
        <v>32</v>
      </c>
      <c r="BH70" s="1543">
        <f>C70/BG70</f>
        <v>0.21875</v>
      </c>
    </row>
    <row r="71" spans="1:60" ht="13.95" customHeight="1">
      <c r="A71" s="2298"/>
      <c r="B71" s="1530" t="s">
        <v>698</v>
      </c>
      <c r="C71" s="1530">
        <f>F71+J71+N71+R71+V71+Z71+AD71+AH71+AL71</f>
        <v>12</v>
      </c>
      <c r="D71" s="1528">
        <v>4</v>
      </c>
      <c r="E71" s="1528">
        <v>8</v>
      </c>
      <c r="F71" s="1529">
        <v>12</v>
      </c>
      <c r="G71" s="1528"/>
      <c r="H71" s="1528"/>
      <c r="I71" s="1528">
        <v>12</v>
      </c>
      <c r="J71" s="1530"/>
      <c r="K71" s="1528"/>
      <c r="L71" s="1528"/>
      <c r="M71" s="1528"/>
      <c r="N71" s="1530"/>
      <c r="O71" s="1528"/>
      <c r="P71" s="1528"/>
      <c r="Q71" s="1528"/>
      <c r="R71" s="1530"/>
      <c r="S71" s="1528"/>
      <c r="T71" s="1528"/>
      <c r="U71" s="1528"/>
      <c r="V71" s="1528"/>
      <c r="W71" s="1528"/>
      <c r="X71" s="1528"/>
      <c r="Y71" s="1528"/>
      <c r="Z71" s="1528"/>
      <c r="AA71" s="1528"/>
      <c r="AB71" s="1528"/>
      <c r="AC71" s="1528"/>
      <c r="AD71" s="1528"/>
      <c r="AE71" s="1528"/>
      <c r="AF71" s="1528"/>
      <c r="AG71" s="1528"/>
      <c r="AH71" s="1528"/>
      <c r="AI71" s="1528"/>
      <c r="AJ71" s="1528"/>
      <c r="AK71" s="1528"/>
      <c r="AL71" s="1528"/>
      <c r="AM71" s="1528"/>
      <c r="AN71" s="1528"/>
      <c r="AO71" s="1528"/>
      <c r="AP71" s="1528"/>
      <c r="AQ71" s="1528"/>
      <c r="AR71" s="1528"/>
      <c r="AS71" s="1528"/>
      <c r="AT71" s="1528"/>
      <c r="AU71" s="1528"/>
      <c r="AV71" s="1528"/>
      <c r="AW71" s="1528"/>
      <c r="AX71" s="1528"/>
      <c r="AY71" s="1528"/>
      <c r="AZ71" s="1528"/>
      <c r="BA71" s="1528"/>
      <c r="BB71" s="1528"/>
      <c r="BC71" s="1528"/>
      <c r="BD71" s="1528"/>
      <c r="BE71" s="1528"/>
      <c r="BF71" s="1524">
        <f>C71</f>
        <v>12</v>
      </c>
      <c r="BG71" s="1524">
        <f>'[23]D1.1aET cohortes reales 11-20'!Q63</f>
        <v>27</v>
      </c>
      <c r="BH71" s="1543">
        <f>C71/BG71</f>
        <v>0.44444444444444442</v>
      </c>
    </row>
    <row r="72" spans="1:60" ht="13.95" customHeight="1">
      <c r="A72" s="2302" t="s">
        <v>582</v>
      </c>
      <c r="B72" s="2302"/>
      <c r="C72" s="1524">
        <f>SUM(C68:C71)</f>
        <v>22</v>
      </c>
      <c r="D72" s="1526">
        <f>SUM(D68:D71)</f>
        <v>6</v>
      </c>
      <c r="E72" s="1526">
        <f>SUM(E68:E71)</f>
        <v>16</v>
      </c>
      <c r="F72" s="1524">
        <f>SUM(F70:F71)</f>
        <v>19</v>
      </c>
      <c r="G72" s="1526"/>
      <c r="H72" s="1526">
        <f>SUM(H70:H71)</f>
        <v>0</v>
      </c>
      <c r="I72" s="1526">
        <f>SUM(I70:I71)</f>
        <v>19</v>
      </c>
      <c r="J72" s="1524"/>
      <c r="K72" s="1526"/>
      <c r="L72" s="1526"/>
      <c r="M72" s="1526"/>
      <c r="N72" s="1524"/>
      <c r="O72" s="1526"/>
      <c r="P72" s="1526"/>
      <c r="Q72" s="1526"/>
      <c r="R72" s="1524"/>
      <c r="S72" s="1526"/>
      <c r="T72" s="1526"/>
      <c r="U72" s="1526"/>
      <c r="V72" s="1526"/>
      <c r="W72" s="1526"/>
      <c r="X72" s="1526"/>
      <c r="Y72" s="1526"/>
      <c r="Z72" s="1526"/>
      <c r="AA72" s="1526"/>
      <c r="AB72" s="1526"/>
      <c r="AC72" s="1526"/>
      <c r="AD72" s="1526"/>
      <c r="AE72" s="1526"/>
      <c r="AF72" s="1526"/>
      <c r="AG72" s="1526"/>
      <c r="AH72" s="1526"/>
      <c r="AI72" s="1526"/>
      <c r="AJ72" s="1526"/>
      <c r="AK72" s="1526"/>
      <c r="AL72" s="1526"/>
      <c r="AM72" s="1526"/>
      <c r="AN72" s="1526"/>
      <c r="AO72" s="1526"/>
      <c r="AP72" s="1526"/>
      <c r="AQ72" s="1526"/>
      <c r="AR72" s="1526"/>
      <c r="AS72" s="1526"/>
      <c r="AT72" s="1526"/>
      <c r="AU72" s="1526"/>
      <c r="AV72" s="1526"/>
      <c r="AW72" s="1526"/>
      <c r="AX72" s="1526"/>
      <c r="AY72" s="1526"/>
      <c r="AZ72" s="1526"/>
      <c r="BA72" s="1526"/>
      <c r="BB72" s="1526"/>
      <c r="BC72" s="1526"/>
      <c r="BD72" s="1526"/>
      <c r="BE72" s="1526"/>
      <c r="BF72" s="1524">
        <f>SUM(BF68:BF71)</f>
        <v>22</v>
      </c>
      <c r="BG72" s="1524">
        <f>SUM(BG68:BG71)</f>
        <v>143</v>
      </c>
      <c r="BH72" s="1542">
        <f>C72/BG72</f>
        <v>0.15384615384615385</v>
      </c>
    </row>
    <row r="73" spans="1:60" ht="13.95" customHeight="1">
      <c r="A73" s="1541"/>
      <c r="B73" s="1541"/>
      <c r="C73" s="1540"/>
      <c r="F73" s="1540"/>
      <c r="G73" s="1521"/>
      <c r="H73" s="1521"/>
      <c r="I73" s="1521"/>
      <c r="J73" s="1540"/>
      <c r="K73" s="1521"/>
      <c r="L73" s="1521"/>
      <c r="M73" s="1521"/>
      <c r="N73" s="1540"/>
      <c r="O73" s="1521"/>
      <c r="P73" s="1521"/>
      <c r="Q73" s="1521"/>
      <c r="R73" s="1540"/>
      <c r="T73" s="1521"/>
      <c r="U73" s="1521"/>
      <c r="W73" s="1521"/>
      <c r="X73" s="1521"/>
      <c r="Y73" s="1521"/>
      <c r="BF73" s="1540"/>
      <c r="BG73" s="1540"/>
      <c r="BH73" s="1539"/>
    </row>
    <row r="74" spans="1:60">
      <c r="G74" s="1521"/>
      <c r="H74" s="1521"/>
      <c r="I74" s="1521"/>
      <c r="K74" s="1521"/>
      <c r="L74" s="1521"/>
      <c r="M74" s="1521"/>
      <c r="O74" s="1521"/>
      <c r="P74" s="1521"/>
      <c r="Q74" s="1521"/>
      <c r="T74" s="1521"/>
      <c r="U74" s="1521"/>
      <c r="W74" s="1521"/>
      <c r="X74" s="1521"/>
      <c r="Y74" s="1521"/>
    </row>
    <row r="75" spans="1:60" s="1536" customFormat="1" ht="13.8">
      <c r="A75" s="1538" t="s">
        <v>2473</v>
      </c>
      <c r="B75" s="1538" t="s">
        <v>36</v>
      </c>
      <c r="C75" s="1538" t="s">
        <v>1919</v>
      </c>
      <c r="D75" s="1538" t="s">
        <v>1198</v>
      </c>
      <c r="E75" s="1538" t="s">
        <v>280</v>
      </c>
      <c r="F75" s="1538" t="s">
        <v>1920</v>
      </c>
      <c r="G75" s="1538" t="s">
        <v>2463</v>
      </c>
      <c r="H75" s="1538" t="s">
        <v>2464</v>
      </c>
      <c r="I75" s="1538" t="s">
        <v>2465</v>
      </c>
      <c r="J75" s="1538" t="s">
        <v>1921</v>
      </c>
      <c r="K75" s="1538" t="s">
        <v>2463</v>
      </c>
      <c r="L75" s="1538" t="s">
        <v>2464</v>
      </c>
      <c r="M75" s="1538" t="s">
        <v>2465</v>
      </c>
      <c r="N75" s="1538" t="s">
        <v>1922</v>
      </c>
      <c r="O75" s="1538" t="s">
        <v>2463</v>
      </c>
      <c r="P75" s="1538" t="s">
        <v>2464</v>
      </c>
      <c r="Q75" s="1538" t="s">
        <v>2465</v>
      </c>
      <c r="R75" s="1538" t="s">
        <v>1923</v>
      </c>
      <c r="S75" s="1538" t="s">
        <v>2463</v>
      </c>
      <c r="T75" s="1538" t="s">
        <v>2464</v>
      </c>
      <c r="U75" s="1538" t="s">
        <v>2465</v>
      </c>
      <c r="V75" s="1538" t="s">
        <v>1924</v>
      </c>
      <c r="W75" s="1538" t="s">
        <v>2463</v>
      </c>
      <c r="X75" s="1538" t="s">
        <v>2464</v>
      </c>
      <c r="Y75" s="1538" t="s">
        <v>2465</v>
      </c>
      <c r="Z75" s="1538" t="s">
        <v>1925</v>
      </c>
      <c r="AA75" s="1538" t="s">
        <v>2463</v>
      </c>
      <c r="AB75" s="1538" t="s">
        <v>2464</v>
      </c>
      <c r="AC75" s="1538" t="s">
        <v>2465</v>
      </c>
      <c r="AD75" s="1538" t="s">
        <v>1926</v>
      </c>
      <c r="AE75" s="1538" t="s">
        <v>2463</v>
      </c>
      <c r="AF75" s="1538" t="s">
        <v>2464</v>
      </c>
      <c r="AG75" s="1538" t="s">
        <v>2465</v>
      </c>
      <c r="AH75" s="1538" t="s">
        <v>1927</v>
      </c>
      <c r="AI75" s="1538" t="s">
        <v>2463</v>
      </c>
      <c r="AJ75" s="1538" t="s">
        <v>2464</v>
      </c>
      <c r="AK75" s="1538" t="s">
        <v>2465</v>
      </c>
      <c r="AL75" s="1538" t="s">
        <v>1928</v>
      </c>
      <c r="AM75" s="1538" t="s">
        <v>2463</v>
      </c>
      <c r="AN75" s="1538" t="s">
        <v>2464</v>
      </c>
      <c r="AO75" s="1538" t="s">
        <v>2465</v>
      </c>
      <c r="AP75" s="1534" t="s">
        <v>5444</v>
      </c>
      <c r="AQ75" s="1534" t="s">
        <v>2463</v>
      </c>
      <c r="AR75" s="1534" t="s">
        <v>2464</v>
      </c>
      <c r="AS75" s="1534" t="s">
        <v>2465</v>
      </c>
      <c r="AT75" s="1534" t="s">
        <v>5443</v>
      </c>
      <c r="AU75" s="1534" t="s">
        <v>2463</v>
      </c>
      <c r="AV75" s="1534" t="s">
        <v>2464</v>
      </c>
      <c r="AW75" s="1534" t="s">
        <v>2465</v>
      </c>
      <c r="AX75" s="1534" t="s">
        <v>5442</v>
      </c>
      <c r="AY75" s="1534" t="s">
        <v>2463</v>
      </c>
      <c r="AZ75" s="1534" t="s">
        <v>2464</v>
      </c>
      <c r="BA75" s="1534" t="s">
        <v>2465</v>
      </c>
      <c r="BB75" s="1534" t="s">
        <v>5441</v>
      </c>
      <c r="BC75" s="1534" t="s">
        <v>2463</v>
      </c>
      <c r="BD75" s="1534" t="s">
        <v>2464</v>
      </c>
      <c r="BE75" s="1534" t="s">
        <v>2465</v>
      </c>
      <c r="BF75" s="1534" t="s">
        <v>2466</v>
      </c>
      <c r="BG75" s="1534" t="s">
        <v>2467</v>
      </c>
      <c r="BH75" s="1537" t="s">
        <v>1929</v>
      </c>
    </row>
    <row r="76" spans="1:60">
      <c r="A76" s="2295">
        <v>2011</v>
      </c>
      <c r="B76" s="1530" t="s">
        <v>697</v>
      </c>
      <c r="C76" s="1530">
        <f t="shared" ref="C76:H78" si="11">C6+C12</f>
        <v>27</v>
      </c>
      <c r="D76" s="1528">
        <f t="shared" si="11"/>
        <v>16</v>
      </c>
      <c r="E76" s="1528">
        <f t="shared" si="11"/>
        <v>11</v>
      </c>
      <c r="F76" s="1529">
        <f t="shared" si="11"/>
        <v>16</v>
      </c>
      <c r="G76" s="1528">
        <f t="shared" si="11"/>
        <v>13</v>
      </c>
      <c r="H76" s="1528">
        <f t="shared" si="11"/>
        <v>3</v>
      </c>
      <c r="I76" s="1528"/>
      <c r="J76" s="1529">
        <f t="shared" ref="J76:K78" si="12">J6+J12</f>
        <v>5</v>
      </c>
      <c r="K76" s="1528">
        <f t="shared" si="12"/>
        <v>5</v>
      </c>
      <c r="L76" s="1528"/>
      <c r="M76" s="1528"/>
      <c r="N76" s="1529">
        <f>N6+N12</f>
        <v>4</v>
      </c>
      <c r="O76" s="1528">
        <f>O6+O12</f>
        <v>3</v>
      </c>
      <c r="P76" s="1528">
        <f>P6+P12</f>
        <v>1</v>
      </c>
      <c r="Q76" s="1528"/>
      <c r="R76" s="1529">
        <f>R6+R12</f>
        <v>1</v>
      </c>
      <c r="S76" s="1528"/>
      <c r="T76" s="1528"/>
      <c r="U76" s="1528">
        <f>U6+U12</f>
        <v>1</v>
      </c>
      <c r="V76" s="1529"/>
      <c r="W76" s="1528"/>
      <c r="X76" s="1528"/>
      <c r="Y76" s="1528"/>
      <c r="Z76" s="1528"/>
      <c r="AA76" s="1528"/>
      <c r="AB76" s="1528"/>
      <c r="AC76" s="1528"/>
      <c r="AD76" s="1529">
        <f>AD6+AD12</f>
        <v>1</v>
      </c>
      <c r="AE76" s="1528"/>
      <c r="AF76" s="1528"/>
      <c r="AG76" s="1528">
        <f>AG6+AG12</f>
        <v>1</v>
      </c>
      <c r="AH76" s="1528"/>
      <c r="AI76" s="1528"/>
      <c r="AJ76" s="1528"/>
      <c r="AK76" s="1528"/>
      <c r="AL76" s="1528"/>
      <c r="AM76" s="1528"/>
      <c r="AN76" s="1528"/>
      <c r="AO76" s="1528"/>
      <c r="AP76" s="1528"/>
      <c r="AQ76" s="1528"/>
      <c r="AR76" s="1528"/>
      <c r="AS76" s="1528"/>
      <c r="AT76" s="1528"/>
      <c r="AU76" s="1528"/>
      <c r="AV76" s="1528"/>
      <c r="AW76" s="1528"/>
      <c r="AX76" s="1528"/>
      <c r="AY76" s="1528"/>
      <c r="AZ76" s="1528"/>
      <c r="BA76" s="1528"/>
      <c r="BB76" s="1528"/>
      <c r="BC76" s="1528"/>
      <c r="BD76" s="1528"/>
      <c r="BE76" s="1528"/>
      <c r="BF76" s="1524">
        <f t="shared" ref="BF76:BG78" si="13">BF6+BF12</f>
        <v>27</v>
      </c>
      <c r="BG76" s="1524">
        <f t="shared" si="13"/>
        <v>59</v>
      </c>
      <c r="BH76" s="1527">
        <f>C76/BG76</f>
        <v>0.4576271186440678</v>
      </c>
    </row>
    <row r="77" spans="1:60">
      <c r="A77" s="2295"/>
      <c r="B77" s="1530" t="s">
        <v>227</v>
      </c>
      <c r="C77" s="1530">
        <f t="shared" si="11"/>
        <v>36</v>
      </c>
      <c r="D77" s="1528">
        <f t="shared" si="11"/>
        <v>11</v>
      </c>
      <c r="E77" s="1528">
        <f t="shared" si="11"/>
        <v>25</v>
      </c>
      <c r="F77" s="1529">
        <f t="shared" si="11"/>
        <v>25</v>
      </c>
      <c r="G77" s="1528">
        <f t="shared" si="11"/>
        <v>20</v>
      </c>
      <c r="H77" s="1528">
        <f t="shared" si="11"/>
        <v>5</v>
      </c>
      <c r="I77" s="1528"/>
      <c r="J77" s="1529">
        <f t="shared" si="12"/>
        <v>8</v>
      </c>
      <c r="K77" s="1528">
        <f t="shared" si="12"/>
        <v>8</v>
      </c>
      <c r="L77" s="1528"/>
      <c r="M77" s="1528"/>
      <c r="N77" s="1529">
        <f>N7+N13</f>
        <v>1</v>
      </c>
      <c r="O77" s="1528">
        <f>O7+O13</f>
        <v>1</v>
      </c>
      <c r="P77" s="1528"/>
      <c r="Q77" s="1528"/>
      <c r="R77" s="1529">
        <f>R7+R13</f>
        <v>2</v>
      </c>
      <c r="S77" s="1528">
        <f>S7+S13</f>
        <v>2</v>
      </c>
      <c r="T77" s="1528"/>
      <c r="U77" s="1528"/>
      <c r="V77" s="1529"/>
      <c r="W77" s="1528"/>
      <c r="X77" s="1528"/>
      <c r="Y77" s="1528"/>
      <c r="Z77" s="1528"/>
      <c r="AA77" s="1528"/>
      <c r="AB77" s="1528"/>
      <c r="AC77" s="1528"/>
      <c r="AD77" s="1529"/>
      <c r="AE77" s="1528"/>
      <c r="AF77" s="1528"/>
      <c r="AG77" s="1528">
        <f>AG7+AG13</f>
        <v>0</v>
      </c>
      <c r="AH77" s="1528"/>
      <c r="AI77" s="1528"/>
      <c r="AJ77" s="1528"/>
      <c r="AK77" s="1528"/>
      <c r="AL77" s="1528"/>
      <c r="AM77" s="1528"/>
      <c r="AN77" s="1528"/>
      <c r="AO77" s="1528"/>
      <c r="AP77" s="1528"/>
      <c r="AQ77" s="1528"/>
      <c r="AR77" s="1528"/>
      <c r="AS77" s="1528"/>
      <c r="AT77" s="1528"/>
      <c r="AU77" s="1528"/>
      <c r="AV77" s="1528"/>
      <c r="AW77" s="1528"/>
      <c r="AX77" s="1528"/>
      <c r="AY77" s="1528"/>
      <c r="AZ77" s="1528"/>
      <c r="BA77" s="1528"/>
      <c r="BB77" s="1528"/>
      <c r="BC77" s="1528"/>
      <c r="BD77" s="1528"/>
      <c r="BE77" s="1528"/>
      <c r="BF77" s="1524">
        <f t="shared" si="13"/>
        <v>36</v>
      </c>
      <c r="BG77" s="1524">
        <f t="shared" si="13"/>
        <v>58</v>
      </c>
      <c r="BH77" s="1527">
        <f>C77/BG77</f>
        <v>0.62068965517241381</v>
      </c>
    </row>
    <row r="78" spans="1:60">
      <c r="A78" s="2295"/>
      <c r="B78" s="1530" t="s">
        <v>699</v>
      </c>
      <c r="C78" s="1530">
        <f t="shared" si="11"/>
        <v>32</v>
      </c>
      <c r="D78" s="1528">
        <f t="shared" si="11"/>
        <v>8</v>
      </c>
      <c r="E78" s="1528">
        <f t="shared" si="11"/>
        <v>24</v>
      </c>
      <c r="F78" s="1529">
        <f t="shared" si="11"/>
        <v>20</v>
      </c>
      <c r="G78" s="1528">
        <f t="shared" si="11"/>
        <v>18</v>
      </c>
      <c r="H78" s="1528">
        <f t="shared" si="11"/>
        <v>2</v>
      </c>
      <c r="I78" s="1528"/>
      <c r="J78" s="1529">
        <f t="shared" si="12"/>
        <v>3</v>
      </c>
      <c r="K78" s="1528">
        <f t="shared" si="12"/>
        <v>3</v>
      </c>
      <c r="L78" s="1528"/>
      <c r="M78" s="1528"/>
      <c r="N78" s="1529">
        <f>N8+N14</f>
        <v>4</v>
      </c>
      <c r="O78" s="1528">
        <f>O8+O14</f>
        <v>2</v>
      </c>
      <c r="P78" s="1528">
        <f>P8+P14</f>
        <v>2</v>
      </c>
      <c r="Q78" s="1528"/>
      <c r="R78" s="1529">
        <f>R8+R14</f>
        <v>4</v>
      </c>
      <c r="S78" s="1528">
        <f>S8+S14</f>
        <v>2</v>
      </c>
      <c r="T78" s="1528">
        <f>T8+T14</f>
        <v>2</v>
      </c>
      <c r="U78" s="1528"/>
      <c r="V78" s="1529">
        <f>V8+V14</f>
        <v>1</v>
      </c>
      <c r="W78" s="1528">
        <f>W8+W14</f>
        <v>1</v>
      </c>
      <c r="X78" s="1528"/>
      <c r="Y78" s="1528"/>
      <c r="Z78" s="1528"/>
      <c r="AA78" s="1528"/>
      <c r="AB78" s="1528"/>
      <c r="AC78" s="1528"/>
      <c r="AD78" s="1529"/>
      <c r="AE78" s="1528"/>
      <c r="AF78" s="1528"/>
      <c r="AG78" s="1528">
        <f>AG8+AG14</f>
        <v>0</v>
      </c>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28"/>
      <c r="BF78" s="1524">
        <f t="shared" si="13"/>
        <v>32</v>
      </c>
      <c r="BG78" s="1524">
        <f t="shared" si="13"/>
        <v>56</v>
      </c>
      <c r="BH78" s="1527">
        <f>C78/BG78</f>
        <v>0.5714285714285714</v>
      </c>
    </row>
    <row r="79" spans="1:60">
      <c r="A79" s="2294" t="s">
        <v>582</v>
      </c>
      <c r="B79" s="2294"/>
      <c r="C79" s="1524">
        <f>SUM(C76:C78)</f>
        <v>95</v>
      </c>
      <c r="D79" s="1526">
        <f>SUM(D76:D78)</f>
        <v>35</v>
      </c>
      <c r="E79" s="1526">
        <f>SUM(E76:E78)</f>
        <v>60</v>
      </c>
      <c r="F79" s="1524">
        <f>SUM(F76:F78)</f>
        <v>61</v>
      </c>
      <c r="G79" s="1526"/>
      <c r="H79" s="1526"/>
      <c r="I79" s="1526"/>
      <c r="J79" s="1524">
        <f>SUM(J76:J78)</f>
        <v>16</v>
      </c>
      <c r="K79" s="1526"/>
      <c r="L79" s="1526"/>
      <c r="M79" s="1526"/>
      <c r="N79" s="1524">
        <f>SUM(N76:N78)</f>
        <v>9</v>
      </c>
      <c r="O79" s="1526"/>
      <c r="P79" s="1526"/>
      <c r="Q79" s="1526"/>
      <c r="R79" s="1524">
        <f>SUM(R76:R78)</f>
        <v>7</v>
      </c>
      <c r="S79" s="1526"/>
      <c r="T79" s="1526"/>
      <c r="U79" s="1526"/>
      <c r="V79" s="1524">
        <f>SUM(V76:V78)</f>
        <v>1</v>
      </c>
      <c r="W79" s="1526"/>
      <c r="X79" s="1526"/>
      <c r="Y79" s="1526"/>
      <c r="Z79" s="1526"/>
      <c r="AA79" s="1526"/>
      <c r="AB79" s="1526"/>
      <c r="AC79" s="1526"/>
      <c r="AD79" s="1524">
        <f>SUM(AD76:AD78)</f>
        <v>1</v>
      </c>
      <c r="AE79" s="1526"/>
      <c r="AF79" s="1526"/>
      <c r="AG79" s="1526"/>
      <c r="AH79" s="1526"/>
      <c r="AI79" s="1526"/>
      <c r="AJ79" s="1526"/>
      <c r="AK79" s="1526"/>
      <c r="AL79" s="1526"/>
      <c r="AM79" s="1526"/>
      <c r="AN79" s="1526"/>
      <c r="AO79" s="1526"/>
      <c r="AP79" s="1526"/>
      <c r="AQ79" s="1526"/>
      <c r="AR79" s="1526"/>
      <c r="AS79" s="1526"/>
      <c r="AT79" s="1526"/>
      <c r="AU79" s="1526"/>
      <c r="AV79" s="1526"/>
      <c r="AW79" s="1526"/>
      <c r="AX79" s="1526"/>
      <c r="AY79" s="1526"/>
      <c r="AZ79" s="1526"/>
      <c r="BA79" s="1526"/>
      <c r="BB79" s="1526"/>
      <c r="BC79" s="1526"/>
      <c r="BD79" s="1526"/>
      <c r="BE79" s="1526"/>
      <c r="BF79" s="1524">
        <f>SUM(BF76:BF78)</f>
        <v>95</v>
      </c>
      <c r="BG79" s="1524">
        <f>BG9+BG15</f>
        <v>173</v>
      </c>
      <c r="BH79" s="1523">
        <f>BF79/BG79</f>
        <v>0.54913294797687862</v>
      </c>
    </row>
    <row r="80" spans="1:60" hidden="1">
      <c r="G80" s="1521"/>
      <c r="H80" s="1521"/>
      <c r="I80" s="1521"/>
      <c r="K80" s="1521"/>
      <c r="L80" s="1521"/>
      <c r="M80" s="1521"/>
      <c r="O80" s="1521"/>
      <c r="P80" s="1521"/>
      <c r="Q80" s="1521"/>
      <c r="T80" s="1521"/>
      <c r="U80" s="1521"/>
      <c r="W80" s="1521"/>
      <c r="X80" s="1521"/>
      <c r="Y80" s="1521"/>
    </row>
    <row r="81" spans="1:60" s="1536" customFormat="1" ht="13.8">
      <c r="A81" s="1538" t="s">
        <v>2473</v>
      </c>
      <c r="B81" s="1538" t="s">
        <v>36</v>
      </c>
      <c r="C81" s="1538" t="s">
        <v>1919</v>
      </c>
      <c r="D81" s="1538" t="s">
        <v>1198</v>
      </c>
      <c r="E81" s="1538" t="s">
        <v>280</v>
      </c>
      <c r="F81" s="1538" t="s">
        <v>1920</v>
      </c>
      <c r="G81" s="1538" t="s">
        <v>2463</v>
      </c>
      <c r="H81" s="1538" t="s">
        <v>2464</v>
      </c>
      <c r="I81" s="1538" t="s">
        <v>2465</v>
      </c>
      <c r="J81" s="1538" t="s">
        <v>1921</v>
      </c>
      <c r="K81" s="1538" t="s">
        <v>2463</v>
      </c>
      <c r="L81" s="1538" t="s">
        <v>2464</v>
      </c>
      <c r="M81" s="1538" t="s">
        <v>2465</v>
      </c>
      <c r="N81" s="1538" t="s">
        <v>1922</v>
      </c>
      <c r="O81" s="1538" t="s">
        <v>2463</v>
      </c>
      <c r="P81" s="1538" t="s">
        <v>2464</v>
      </c>
      <c r="Q81" s="1538" t="s">
        <v>2465</v>
      </c>
      <c r="R81" s="1538" t="s">
        <v>1923</v>
      </c>
      <c r="S81" s="1538" t="s">
        <v>2463</v>
      </c>
      <c r="T81" s="1538" t="s">
        <v>2464</v>
      </c>
      <c r="U81" s="1538" t="s">
        <v>2465</v>
      </c>
      <c r="V81" s="1538" t="s">
        <v>1924</v>
      </c>
      <c r="W81" s="1538" t="s">
        <v>2463</v>
      </c>
      <c r="X81" s="1538" t="s">
        <v>2464</v>
      </c>
      <c r="Y81" s="1538" t="s">
        <v>2465</v>
      </c>
      <c r="Z81" s="1538" t="s">
        <v>1925</v>
      </c>
      <c r="AA81" s="1538" t="s">
        <v>2463</v>
      </c>
      <c r="AB81" s="1538" t="s">
        <v>2464</v>
      </c>
      <c r="AC81" s="1538" t="s">
        <v>2465</v>
      </c>
      <c r="AD81" s="1538" t="s">
        <v>1926</v>
      </c>
      <c r="AE81" s="1538" t="s">
        <v>2463</v>
      </c>
      <c r="AF81" s="1538" t="s">
        <v>2464</v>
      </c>
      <c r="AG81" s="1538" t="s">
        <v>2465</v>
      </c>
      <c r="AH81" s="1538" t="s">
        <v>1927</v>
      </c>
      <c r="AI81" s="1538" t="s">
        <v>2463</v>
      </c>
      <c r="AJ81" s="1538" t="s">
        <v>2464</v>
      </c>
      <c r="AK81" s="1538" t="s">
        <v>2465</v>
      </c>
      <c r="AL81" s="1538" t="s">
        <v>1928</v>
      </c>
      <c r="AM81" s="1538" t="s">
        <v>2463</v>
      </c>
      <c r="AN81" s="1538" t="s">
        <v>2464</v>
      </c>
      <c r="AO81" s="1538" t="s">
        <v>2465</v>
      </c>
      <c r="AP81" s="1534" t="s">
        <v>5444</v>
      </c>
      <c r="AQ81" s="1534" t="s">
        <v>2463</v>
      </c>
      <c r="AR81" s="1534" t="s">
        <v>2464</v>
      </c>
      <c r="AS81" s="1534" t="s">
        <v>2465</v>
      </c>
      <c r="AT81" s="1534" t="s">
        <v>5443</v>
      </c>
      <c r="AU81" s="1534" t="s">
        <v>2463</v>
      </c>
      <c r="AV81" s="1534" t="s">
        <v>2464</v>
      </c>
      <c r="AW81" s="1534" t="s">
        <v>2465</v>
      </c>
      <c r="AX81" s="1534" t="s">
        <v>5442</v>
      </c>
      <c r="AY81" s="1534" t="s">
        <v>2463</v>
      </c>
      <c r="AZ81" s="1534" t="s">
        <v>2464</v>
      </c>
      <c r="BA81" s="1534" t="s">
        <v>2465</v>
      </c>
      <c r="BB81" s="1534" t="s">
        <v>5441</v>
      </c>
      <c r="BC81" s="1534" t="s">
        <v>2463</v>
      </c>
      <c r="BD81" s="1534" t="s">
        <v>2464</v>
      </c>
      <c r="BE81" s="1534" t="s">
        <v>2465</v>
      </c>
      <c r="BF81" s="1534" t="s">
        <v>2466</v>
      </c>
      <c r="BG81" s="1534" t="s">
        <v>2467</v>
      </c>
      <c r="BH81" s="1537" t="s">
        <v>1929</v>
      </c>
    </row>
    <row r="82" spans="1:60">
      <c r="A82" s="2295">
        <v>2012</v>
      </c>
      <c r="B82" s="1530" t="s">
        <v>697</v>
      </c>
      <c r="C82" s="1530">
        <f t="shared" ref="C82:H84" si="14">C18</f>
        <v>10</v>
      </c>
      <c r="D82" s="1528">
        <f t="shared" si="14"/>
        <v>7</v>
      </c>
      <c r="E82" s="1528">
        <f t="shared" si="14"/>
        <v>3</v>
      </c>
      <c r="F82" s="1529">
        <f t="shared" si="14"/>
        <v>4</v>
      </c>
      <c r="G82" s="1528">
        <f t="shared" si="14"/>
        <v>3</v>
      </c>
      <c r="H82" s="1528">
        <f t="shared" si="14"/>
        <v>1</v>
      </c>
      <c r="I82" s="1528"/>
      <c r="J82" s="1529"/>
      <c r="K82" s="1528"/>
      <c r="L82" s="1528"/>
      <c r="M82" s="1528"/>
      <c r="N82" s="1529">
        <f>N18</f>
        <v>1</v>
      </c>
      <c r="O82" s="1528">
        <f>O18</f>
        <v>1</v>
      </c>
      <c r="P82" s="1528"/>
      <c r="Q82" s="1528"/>
      <c r="R82" s="1529">
        <f t="shared" ref="R82:S84" si="15">R18</f>
        <v>1</v>
      </c>
      <c r="S82" s="1528">
        <f t="shared" si="15"/>
        <v>1</v>
      </c>
      <c r="T82" s="1528"/>
      <c r="U82" s="1528"/>
      <c r="V82" s="1529"/>
      <c r="W82" s="1528"/>
      <c r="X82" s="1528"/>
      <c r="Y82" s="1528"/>
      <c r="Z82" s="1529"/>
      <c r="AA82" s="1528"/>
      <c r="AB82" s="1528"/>
      <c r="AC82" s="1528"/>
      <c r="AD82" s="1529">
        <f>AD18</f>
        <v>1</v>
      </c>
      <c r="AE82" s="1528">
        <f>AE18</f>
        <v>1</v>
      </c>
      <c r="AF82" s="1528"/>
      <c r="AG82" s="1528"/>
      <c r="AH82" s="1529">
        <f>AH18</f>
        <v>1</v>
      </c>
      <c r="AI82" s="1528">
        <f>AI18</f>
        <v>1</v>
      </c>
      <c r="AJ82" s="1528"/>
      <c r="AK82" s="1528"/>
      <c r="AL82" s="1528"/>
      <c r="AM82" s="1528"/>
      <c r="AN82" s="1528"/>
      <c r="AO82" s="1528"/>
      <c r="AP82" s="1528"/>
      <c r="AQ82" s="1528"/>
      <c r="AR82" s="1528"/>
      <c r="AS82" s="1528"/>
      <c r="AT82" s="1528"/>
      <c r="AU82" s="1528"/>
      <c r="AV82" s="1528"/>
      <c r="AW82" s="1528"/>
      <c r="AX82" s="1529">
        <f>AX18</f>
        <v>1</v>
      </c>
      <c r="AY82" s="1528"/>
      <c r="AZ82" s="1528">
        <f>AZ18</f>
        <v>1</v>
      </c>
      <c r="BA82" s="1528"/>
      <c r="BB82" s="1529">
        <f>BB18</f>
        <v>1</v>
      </c>
      <c r="BC82" s="1528"/>
      <c r="BD82" s="1528"/>
      <c r="BE82" s="1528">
        <f>BE18</f>
        <v>1</v>
      </c>
      <c r="BF82" s="1524">
        <f>BF18</f>
        <v>10</v>
      </c>
      <c r="BG82" s="1524">
        <f>BG18</f>
        <v>30</v>
      </c>
      <c r="BH82" s="1527">
        <f>BH18</f>
        <v>0.33333333333333331</v>
      </c>
    </row>
    <row r="83" spans="1:60">
      <c r="A83" s="2295"/>
      <c r="B83" s="1530" t="s">
        <v>227</v>
      </c>
      <c r="C83" s="1530">
        <f t="shared" si="14"/>
        <v>20</v>
      </c>
      <c r="D83" s="1528">
        <f t="shared" si="14"/>
        <v>9</v>
      </c>
      <c r="E83" s="1528">
        <f t="shared" si="14"/>
        <v>11</v>
      </c>
      <c r="F83" s="1529">
        <f t="shared" si="14"/>
        <v>8</v>
      </c>
      <c r="G83" s="1528">
        <f t="shared" si="14"/>
        <v>6</v>
      </c>
      <c r="H83" s="1528">
        <f t="shared" si="14"/>
        <v>1</v>
      </c>
      <c r="I83" s="1528">
        <f>I19</f>
        <v>1</v>
      </c>
      <c r="J83" s="1529">
        <f>J19</f>
        <v>3</v>
      </c>
      <c r="K83" s="1528">
        <f>K19</f>
        <v>2</v>
      </c>
      <c r="L83" s="1528">
        <f>L19</f>
        <v>1</v>
      </c>
      <c r="M83" s="1528"/>
      <c r="N83" s="1529">
        <f>N19</f>
        <v>3</v>
      </c>
      <c r="O83" s="1528"/>
      <c r="P83" s="1528">
        <f>P19</f>
        <v>2</v>
      </c>
      <c r="Q83" s="1528">
        <f>Q19</f>
        <v>1</v>
      </c>
      <c r="R83" s="1529">
        <f t="shared" si="15"/>
        <v>3</v>
      </c>
      <c r="S83" s="1528">
        <f t="shared" si="15"/>
        <v>1</v>
      </c>
      <c r="T83" s="1528">
        <f>T19</f>
        <v>2</v>
      </c>
      <c r="U83" s="1528"/>
      <c r="V83" s="1529">
        <f>V19</f>
        <v>1</v>
      </c>
      <c r="W83" s="1528">
        <f>W19</f>
        <v>1</v>
      </c>
      <c r="X83" s="1528"/>
      <c r="Y83" s="1528"/>
      <c r="Z83" s="1529">
        <f>Z19</f>
        <v>1</v>
      </c>
      <c r="AA83" s="1528">
        <f>AA19</f>
        <v>1</v>
      </c>
      <c r="AB83" s="1528"/>
      <c r="AC83" s="1528"/>
      <c r="AD83" s="1529">
        <f>AD19</f>
        <v>1</v>
      </c>
      <c r="AE83" s="1528">
        <f>AE19</f>
        <v>1</v>
      </c>
      <c r="AF83" s="1528"/>
      <c r="AG83" s="1528"/>
      <c r="AH83" s="1529"/>
      <c r="AI83" s="1528"/>
      <c r="AJ83" s="1528"/>
      <c r="AK83" s="1528"/>
      <c r="AL83" s="1528"/>
      <c r="AM83" s="1528"/>
      <c r="AN83" s="1528"/>
      <c r="AO83" s="1528"/>
      <c r="AP83" s="1528"/>
      <c r="AQ83" s="1528"/>
      <c r="AR83" s="1528"/>
      <c r="AS83" s="1528"/>
      <c r="AT83" s="1528"/>
      <c r="AU83" s="1528"/>
      <c r="AV83" s="1528"/>
      <c r="AW83" s="1528"/>
      <c r="AX83" s="1529"/>
      <c r="AY83" s="1528"/>
      <c r="AZ83" s="1528"/>
      <c r="BA83" s="1528"/>
      <c r="BB83" s="1529"/>
      <c r="BC83" s="1528"/>
      <c r="BD83" s="1528"/>
      <c r="BE83" s="1528"/>
      <c r="BF83" s="1524">
        <f t="shared" ref="BF83:BH84" si="16">BF19</f>
        <v>20</v>
      </c>
      <c r="BG83" s="1524">
        <f t="shared" si="16"/>
        <v>33</v>
      </c>
      <c r="BH83" s="1527">
        <f t="shared" si="16"/>
        <v>0.60606060606060608</v>
      </c>
    </row>
    <row r="84" spans="1:60">
      <c r="A84" s="2295"/>
      <c r="B84" s="1530" t="s">
        <v>699</v>
      </c>
      <c r="C84" s="1530">
        <f t="shared" si="14"/>
        <v>15</v>
      </c>
      <c r="D84" s="1528">
        <f t="shared" si="14"/>
        <v>6</v>
      </c>
      <c r="E84" s="1528">
        <f t="shared" si="14"/>
        <v>9</v>
      </c>
      <c r="F84" s="1529">
        <f t="shared" si="14"/>
        <v>6</v>
      </c>
      <c r="G84" s="1528">
        <f t="shared" si="14"/>
        <v>5</v>
      </c>
      <c r="H84" s="1528">
        <f t="shared" si="14"/>
        <v>1</v>
      </c>
      <c r="I84" s="1528"/>
      <c r="J84" s="1529"/>
      <c r="K84" s="1528"/>
      <c r="L84" s="1528"/>
      <c r="M84" s="1528"/>
      <c r="N84" s="1529">
        <f>N20</f>
        <v>6</v>
      </c>
      <c r="O84" s="1528">
        <f>O20</f>
        <v>4</v>
      </c>
      <c r="P84" s="1528">
        <f>P20</f>
        <v>2</v>
      </c>
      <c r="Q84" s="1528"/>
      <c r="R84" s="1529">
        <f t="shared" si="15"/>
        <v>1</v>
      </c>
      <c r="S84" s="1528">
        <f t="shared" si="15"/>
        <v>1</v>
      </c>
      <c r="T84" s="1528"/>
      <c r="U84" s="1528"/>
      <c r="V84" s="1529">
        <f>V20</f>
        <v>2</v>
      </c>
      <c r="W84" s="1528">
        <f>W20</f>
        <v>1</v>
      </c>
      <c r="X84" s="1528">
        <f>X20</f>
        <v>1</v>
      </c>
      <c r="Y84" s="1528"/>
      <c r="Z84" s="1529"/>
      <c r="AA84" s="1528"/>
      <c r="AB84" s="1528"/>
      <c r="AC84" s="1528"/>
      <c r="AD84" s="1529"/>
      <c r="AE84" s="1528"/>
      <c r="AF84" s="1528"/>
      <c r="AG84" s="1528"/>
      <c r="AH84" s="1529"/>
      <c r="AI84" s="1528"/>
      <c r="AJ84" s="1528"/>
      <c r="AK84" s="1528"/>
      <c r="AL84" s="1528"/>
      <c r="AM84" s="1528"/>
      <c r="AN84" s="1528"/>
      <c r="AO84" s="1528"/>
      <c r="AP84" s="1528"/>
      <c r="AQ84" s="1528"/>
      <c r="AR84" s="1528"/>
      <c r="AS84" s="1528"/>
      <c r="AT84" s="1528"/>
      <c r="AU84" s="1528"/>
      <c r="AV84" s="1528"/>
      <c r="AW84" s="1528"/>
      <c r="AX84" s="1529"/>
      <c r="AY84" s="1528"/>
      <c r="AZ84" s="1528"/>
      <c r="BA84" s="1528"/>
      <c r="BB84" s="1529"/>
      <c r="BC84" s="1528"/>
      <c r="BD84" s="1528"/>
      <c r="BE84" s="1528"/>
      <c r="BF84" s="1524">
        <f t="shared" si="16"/>
        <v>15</v>
      </c>
      <c r="BG84" s="1524">
        <f t="shared" si="16"/>
        <v>26</v>
      </c>
      <c r="BH84" s="1527">
        <f t="shared" si="16"/>
        <v>0.57692307692307687</v>
      </c>
    </row>
    <row r="85" spans="1:60">
      <c r="A85" s="2294" t="s">
        <v>582</v>
      </c>
      <c r="B85" s="2294"/>
      <c r="C85" s="1524">
        <f>C21</f>
        <v>45</v>
      </c>
      <c r="D85" s="1526">
        <f>D21</f>
        <v>22</v>
      </c>
      <c r="E85" s="1526">
        <f>E21</f>
        <v>23</v>
      </c>
      <c r="F85" s="1524">
        <f>F21</f>
        <v>18</v>
      </c>
      <c r="G85" s="1526"/>
      <c r="H85" s="1526"/>
      <c r="I85" s="1526"/>
      <c r="J85" s="1524">
        <f>J21</f>
        <v>3</v>
      </c>
      <c r="K85" s="1526"/>
      <c r="L85" s="1526"/>
      <c r="M85" s="1526"/>
      <c r="N85" s="1524">
        <f>N21</f>
        <v>10</v>
      </c>
      <c r="O85" s="1526"/>
      <c r="P85" s="1526"/>
      <c r="Q85" s="1526"/>
      <c r="R85" s="1524">
        <f>R21</f>
        <v>5</v>
      </c>
      <c r="S85" s="1526"/>
      <c r="T85" s="1526"/>
      <c r="U85" s="1526"/>
      <c r="V85" s="1524">
        <f>V21</f>
        <v>3</v>
      </c>
      <c r="W85" s="1526"/>
      <c r="X85" s="1526"/>
      <c r="Y85" s="1526"/>
      <c r="Z85" s="1524">
        <f>Z21</f>
        <v>1</v>
      </c>
      <c r="AA85" s="1526"/>
      <c r="AB85" s="1526"/>
      <c r="AC85" s="1526"/>
      <c r="AD85" s="1524">
        <f>AD21</f>
        <v>2</v>
      </c>
      <c r="AE85" s="1526"/>
      <c r="AF85" s="1526"/>
      <c r="AG85" s="1526"/>
      <c r="AH85" s="1524">
        <f>SUM(AH82:AH84)</f>
        <v>1</v>
      </c>
      <c r="AI85" s="1526"/>
      <c r="AJ85" s="1526"/>
      <c r="AK85" s="1526"/>
      <c r="AL85" s="1526"/>
      <c r="AM85" s="1526"/>
      <c r="AN85" s="1526"/>
      <c r="AO85" s="1526"/>
      <c r="AP85" s="1526"/>
      <c r="AQ85" s="1526"/>
      <c r="AR85" s="1526"/>
      <c r="AS85" s="1526"/>
      <c r="AT85" s="1526"/>
      <c r="AU85" s="1526"/>
      <c r="AV85" s="1526"/>
      <c r="AW85" s="1526"/>
      <c r="AX85" s="1524">
        <f>SUM(AX82:AX84)</f>
        <v>1</v>
      </c>
      <c r="AY85" s="1526"/>
      <c r="AZ85" s="1526"/>
      <c r="BA85" s="1526"/>
      <c r="BB85" s="1524">
        <f>SUM(BB82:BB84)</f>
        <v>1</v>
      </c>
      <c r="BC85" s="1526"/>
      <c r="BD85" s="1526"/>
      <c r="BE85" s="1526"/>
      <c r="BF85" s="1524">
        <f>SUM(BF82:BF84)</f>
        <v>45</v>
      </c>
      <c r="BG85" s="1524">
        <f>BG21</f>
        <v>89</v>
      </c>
      <c r="BH85" s="1523">
        <f>BH21</f>
        <v>0.5056179775280899</v>
      </c>
    </row>
    <row r="86" spans="1:60" ht="15.75" hidden="1" customHeight="1">
      <c r="G86" s="1521"/>
      <c r="H86" s="1521"/>
      <c r="I86" s="1521"/>
      <c r="K86" s="1521"/>
      <c r="L86" s="1521"/>
      <c r="M86" s="1521"/>
      <c r="O86" s="1521"/>
      <c r="P86" s="1521"/>
      <c r="Q86" s="1521"/>
      <c r="T86" s="1521"/>
      <c r="U86" s="1521"/>
      <c r="W86" s="1521"/>
      <c r="X86" s="1521"/>
      <c r="Y86" s="1521"/>
    </row>
    <row r="87" spans="1:60" s="1536" customFormat="1" ht="13.8">
      <c r="A87" s="1538" t="s">
        <v>2473</v>
      </c>
      <c r="B87" s="1538" t="s">
        <v>36</v>
      </c>
      <c r="C87" s="1538" t="s">
        <v>1919</v>
      </c>
      <c r="D87" s="1538" t="s">
        <v>1198</v>
      </c>
      <c r="E87" s="1538" t="s">
        <v>280</v>
      </c>
      <c r="F87" s="1538" t="s">
        <v>1920</v>
      </c>
      <c r="G87" s="1538" t="s">
        <v>2463</v>
      </c>
      <c r="H87" s="1538" t="s">
        <v>2464</v>
      </c>
      <c r="I87" s="1538" t="s">
        <v>2465</v>
      </c>
      <c r="J87" s="1538" t="s">
        <v>1921</v>
      </c>
      <c r="K87" s="1538" t="s">
        <v>2463</v>
      </c>
      <c r="L87" s="1538" t="s">
        <v>2464</v>
      </c>
      <c r="M87" s="1538" t="s">
        <v>2465</v>
      </c>
      <c r="N87" s="1538" t="s">
        <v>1922</v>
      </c>
      <c r="O87" s="1538" t="s">
        <v>2463</v>
      </c>
      <c r="P87" s="1538" t="s">
        <v>2464</v>
      </c>
      <c r="Q87" s="1538" t="s">
        <v>2465</v>
      </c>
      <c r="R87" s="1538" t="s">
        <v>1923</v>
      </c>
      <c r="S87" s="1538" t="s">
        <v>2463</v>
      </c>
      <c r="T87" s="1538" t="s">
        <v>2464</v>
      </c>
      <c r="U87" s="1538" t="s">
        <v>2465</v>
      </c>
      <c r="V87" s="1538" t="s">
        <v>1924</v>
      </c>
      <c r="W87" s="1538" t="s">
        <v>2463</v>
      </c>
      <c r="X87" s="1538" t="s">
        <v>2464</v>
      </c>
      <c r="Y87" s="1538" t="s">
        <v>2465</v>
      </c>
      <c r="Z87" s="1538" t="s">
        <v>1925</v>
      </c>
      <c r="AA87" s="1538" t="s">
        <v>2463</v>
      </c>
      <c r="AB87" s="1538" t="s">
        <v>2464</v>
      </c>
      <c r="AC87" s="1538" t="s">
        <v>2465</v>
      </c>
      <c r="AD87" s="1538" t="s">
        <v>1926</v>
      </c>
      <c r="AE87" s="1538" t="s">
        <v>2463</v>
      </c>
      <c r="AF87" s="1538" t="s">
        <v>2464</v>
      </c>
      <c r="AG87" s="1538" t="s">
        <v>2465</v>
      </c>
      <c r="AH87" s="1538" t="s">
        <v>1927</v>
      </c>
      <c r="AI87" s="1538" t="s">
        <v>2463</v>
      </c>
      <c r="AJ87" s="1538" t="s">
        <v>2464</v>
      </c>
      <c r="AK87" s="1538" t="s">
        <v>2465</v>
      </c>
      <c r="AL87" s="1538" t="s">
        <v>1928</v>
      </c>
      <c r="AM87" s="1538" t="s">
        <v>2463</v>
      </c>
      <c r="AN87" s="1538" t="s">
        <v>2464</v>
      </c>
      <c r="AO87" s="1538" t="s">
        <v>2465</v>
      </c>
      <c r="AP87" s="1534" t="s">
        <v>5444</v>
      </c>
      <c r="AQ87" s="1534" t="s">
        <v>2463</v>
      </c>
      <c r="AR87" s="1534" t="s">
        <v>2464</v>
      </c>
      <c r="AS87" s="1534" t="s">
        <v>2465</v>
      </c>
      <c r="AT87" s="1534" t="s">
        <v>5443</v>
      </c>
      <c r="AU87" s="1534" t="s">
        <v>2463</v>
      </c>
      <c r="AV87" s="1534" t="s">
        <v>2464</v>
      </c>
      <c r="AW87" s="1534" t="s">
        <v>2465</v>
      </c>
      <c r="AX87" s="1534" t="s">
        <v>5442</v>
      </c>
      <c r="AY87" s="1534" t="s">
        <v>2463</v>
      </c>
      <c r="AZ87" s="1534" t="s">
        <v>2464</v>
      </c>
      <c r="BA87" s="1534" t="s">
        <v>2465</v>
      </c>
      <c r="BB87" s="1534" t="s">
        <v>5441</v>
      </c>
      <c r="BC87" s="1534" t="s">
        <v>2463</v>
      </c>
      <c r="BD87" s="1534" t="s">
        <v>2464</v>
      </c>
      <c r="BE87" s="1534" t="s">
        <v>2465</v>
      </c>
      <c r="BF87" s="1534" t="s">
        <v>2466</v>
      </c>
      <c r="BG87" s="1534" t="s">
        <v>2467</v>
      </c>
      <c r="BH87" s="1537" t="s">
        <v>1929</v>
      </c>
    </row>
    <row r="88" spans="1:60">
      <c r="A88" s="2295">
        <v>2013</v>
      </c>
      <c r="B88" s="1530" t="s">
        <v>697</v>
      </c>
      <c r="C88" s="1530">
        <f t="shared" ref="C88:K88" si="17">C24+C31</f>
        <v>19</v>
      </c>
      <c r="D88" s="1528">
        <f t="shared" si="17"/>
        <v>12</v>
      </c>
      <c r="E88" s="1528">
        <f t="shared" si="17"/>
        <v>8</v>
      </c>
      <c r="F88" s="1529">
        <f t="shared" si="17"/>
        <v>6</v>
      </c>
      <c r="G88" s="1528">
        <f t="shared" si="17"/>
        <v>4</v>
      </c>
      <c r="H88" s="1528">
        <f t="shared" si="17"/>
        <v>1</v>
      </c>
      <c r="I88" s="1528">
        <f t="shared" si="17"/>
        <v>1</v>
      </c>
      <c r="J88" s="1529">
        <f t="shared" si="17"/>
        <v>2</v>
      </c>
      <c r="K88" s="1528">
        <f t="shared" si="17"/>
        <v>2</v>
      </c>
      <c r="L88" s="1528"/>
      <c r="M88" s="1528"/>
      <c r="N88" s="1529">
        <f>N24+N31</f>
        <v>4</v>
      </c>
      <c r="O88" s="1528">
        <f>O24+O31</f>
        <v>2</v>
      </c>
      <c r="P88" s="1528">
        <f>P24+P31</f>
        <v>1</v>
      </c>
      <c r="Q88" s="1528">
        <f>Q24+Q31</f>
        <v>1</v>
      </c>
      <c r="R88" s="1529">
        <f>R24+R31</f>
        <v>1</v>
      </c>
      <c r="S88" s="1528"/>
      <c r="T88" s="1528">
        <f>T24+T31</f>
        <v>1</v>
      </c>
      <c r="U88" s="1528"/>
      <c r="V88" s="1529">
        <f t="shared" ref="V88:W90" si="18">V24+V31</f>
        <v>2</v>
      </c>
      <c r="W88" s="1528">
        <f t="shared" si="18"/>
        <v>1</v>
      </c>
      <c r="X88" s="1528"/>
      <c r="Y88" s="1528">
        <f>Y24+Y31</f>
        <v>1</v>
      </c>
      <c r="Z88" s="1529">
        <f>Z24+Z31</f>
        <v>3</v>
      </c>
      <c r="AA88" s="1528">
        <f>AA24+AA31</f>
        <v>1</v>
      </c>
      <c r="AB88" s="1528">
        <f>AB24+AB31</f>
        <v>2</v>
      </c>
      <c r="AC88" s="1528"/>
      <c r="AD88" s="1529">
        <f>AD24+AD31</f>
        <v>1</v>
      </c>
      <c r="AE88" s="1528"/>
      <c r="AF88" s="1528">
        <f>AF24+AF31</f>
        <v>1</v>
      </c>
      <c r="AG88" s="1528"/>
      <c r="AH88" s="1529"/>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28"/>
      <c r="BF88" s="1524">
        <f t="shared" ref="BF88:BG91" si="19">BF24+BF31</f>
        <v>19</v>
      </c>
      <c r="BG88" s="1524">
        <f t="shared" si="19"/>
        <v>52</v>
      </c>
      <c r="BH88" s="1527">
        <f>C88/BG88</f>
        <v>0.36538461538461536</v>
      </c>
    </row>
    <row r="89" spans="1:60">
      <c r="A89" s="2295"/>
      <c r="B89" s="1530" t="s">
        <v>227</v>
      </c>
      <c r="C89" s="1530">
        <f t="shared" ref="C89:K89" si="20">C25+C32</f>
        <v>29</v>
      </c>
      <c r="D89" s="1528">
        <f t="shared" si="20"/>
        <v>11</v>
      </c>
      <c r="E89" s="1528">
        <f t="shared" si="20"/>
        <v>18</v>
      </c>
      <c r="F89" s="1529">
        <f t="shared" si="20"/>
        <v>15</v>
      </c>
      <c r="G89" s="1528">
        <f t="shared" si="20"/>
        <v>12</v>
      </c>
      <c r="H89" s="1528">
        <f t="shared" si="20"/>
        <v>1</v>
      </c>
      <c r="I89" s="1528">
        <f t="shared" si="20"/>
        <v>2</v>
      </c>
      <c r="J89" s="1529">
        <f t="shared" si="20"/>
        <v>7</v>
      </c>
      <c r="K89" s="1528">
        <f t="shared" si="20"/>
        <v>6</v>
      </c>
      <c r="L89" s="1528">
        <f>L25+L32</f>
        <v>1</v>
      </c>
      <c r="M89" s="1528"/>
      <c r="N89" s="1529">
        <f>N25+N32</f>
        <v>1</v>
      </c>
      <c r="O89" s="1528"/>
      <c r="P89" s="1528">
        <f>P25+P32</f>
        <v>1</v>
      </c>
      <c r="Q89" s="1528"/>
      <c r="R89" s="1529">
        <f>R25+R32</f>
        <v>3</v>
      </c>
      <c r="S89" s="1528">
        <f>S25+S32</f>
        <v>3</v>
      </c>
      <c r="T89" s="1528"/>
      <c r="U89" s="1528"/>
      <c r="V89" s="1529">
        <f t="shared" si="18"/>
        <v>1</v>
      </c>
      <c r="W89" s="1528">
        <f t="shared" si="18"/>
        <v>1</v>
      </c>
      <c r="X89" s="1528"/>
      <c r="Y89" s="1528"/>
      <c r="Z89" s="1529"/>
      <c r="AA89" s="1528"/>
      <c r="AB89" s="1528"/>
      <c r="AC89" s="1528"/>
      <c r="AD89" s="1529">
        <f>AD25+AD32</f>
        <v>1</v>
      </c>
      <c r="AE89" s="1528"/>
      <c r="AF89" s="1528"/>
      <c r="AG89" s="1528">
        <f>AG25+AG32</f>
        <v>1</v>
      </c>
      <c r="AH89" s="1529">
        <f>AH25+AH32</f>
        <v>1</v>
      </c>
      <c r="AI89" s="1528"/>
      <c r="AJ89" s="1528"/>
      <c r="AK89" s="1528">
        <f>AK25+AK32</f>
        <v>1</v>
      </c>
      <c r="AL89" s="1528"/>
      <c r="AM89" s="1528"/>
      <c r="AN89" s="1528"/>
      <c r="AO89" s="1528"/>
      <c r="AP89" s="1528"/>
      <c r="AQ89" s="1528"/>
      <c r="AR89" s="1528"/>
      <c r="AS89" s="1528"/>
      <c r="AT89" s="1528"/>
      <c r="AU89" s="1528"/>
      <c r="AV89" s="1528"/>
      <c r="AW89" s="1528"/>
      <c r="AX89" s="1528"/>
      <c r="AY89" s="1528"/>
      <c r="AZ89" s="1528"/>
      <c r="BA89" s="1528"/>
      <c r="BB89" s="1528"/>
      <c r="BC89" s="1528"/>
      <c r="BD89" s="1528"/>
      <c r="BE89" s="1528"/>
      <c r="BF89" s="1524">
        <f t="shared" si="19"/>
        <v>29</v>
      </c>
      <c r="BG89" s="1524">
        <f t="shared" si="19"/>
        <v>51</v>
      </c>
      <c r="BH89" s="1527">
        <f>C89/BG89</f>
        <v>0.56862745098039214</v>
      </c>
    </row>
    <row r="90" spans="1:60">
      <c r="A90" s="2295"/>
      <c r="B90" s="1530" t="s">
        <v>699</v>
      </c>
      <c r="C90" s="1530">
        <f>C26+C33</f>
        <v>29</v>
      </c>
      <c r="D90" s="1528">
        <f>D26+D33</f>
        <v>8</v>
      </c>
      <c r="E90" s="1528">
        <f>E26+E33</f>
        <v>21</v>
      </c>
      <c r="F90" s="1529">
        <f>F26+F33</f>
        <v>16</v>
      </c>
      <c r="G90" s="1528">
        <f>G26+G33</f>
        <v>16</v>
      </c>
      <c r="H90" s="1528"/>
      <c r="I90" s="1528"/>
      <c r="J90" s="1529">
        <f>J26+J33</f>
        <v>2</v>
      </c>
      <c r="K90" s="1528">
        <f>K26+K33</f>
        <v>1</v>
      </c>
      <c r="L90" s="1528">
        <f>L26+L33</f>
        <v>1</v>
      </c>
      <c r="M90" s="1528"/>
      <c r="N90" s="1529">
        <f>N26+N33</f>
        <v>3</v>
      </c>
      <c r="O90" s="1528">
        <f>O26+O33</f>
        <v>1</v>
      </c>
      <c r="P90" s="1528">
        <f>P26+P33</f>
        <v>2</v>
      </c>
      <c r="Q90" s="1528"/>
      <c r="R90" s="1529">
        <f>R26+R33</f>
        <v>5</v>
      </c>
      <c r="S90" s="1528">
        <f>S26+S33</f>
        <v>4</v>
      </c>
      <c r="T90" s="1528">
        <f>T26+T33</f>
        <v>1</v>
      </c>
      <c r="U90" s="1528"/>
      <c r="V90" s="1529">
        <f t="shared" si="18"/>
        <v>2</v>
      </c>
      <c r="W90" s="1528">
        <f t="shared" si="18"/>
        <v>1</v>
      </c>
      <c r="X90" s="1528">
        <f>X26+X33</f>
        <v>1</v>
      </c>
      <c r="Y90" s="1528"/>
      <c r="Z90" s="1529">
        <f>Z26+Z33</f>
        <v>1</v>
      </c>
      <c r="AA90" s="1528"/>
      <c r="AB90" s="1528">
        <f>AB26+AB33</f>
        <v>1</v>
      </c>
      <c r="AC90" s="1528"/>
      <c r="AD90" s="1529"/>
      <c r="AE90" s="1528"/>
      <c r="AF90" s="1528"/>
      <c r="AG90" s="1528"/>
      <c r="AH90" s="1529"/>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28"/>
      <c r="BF90" s="1524">
        <f t="shared" si="19"/>
        <v>29</v>
      </c>
      <c r="BG90" s="1524">
        <f t="shared" si="19"/>
        <v>55</v>
      </c>
      <c r="BH90" s="1527">
        <f>C90/BG90</f>
        <v>0.52727272727272723</v>
      </c>
    </row>
    <row r="91" spans="1:60">
      <c r="A91" s="2295"/>
      <c r="B91" s="1530" t="s">
        <v>698</v>
      </c>
      <c r="C91" s="1530">
        <f>C27+C34</f>
        <v>11</v>
      </c>
      <c r="D91" s="1528">
        <f>D27+D34</f>
        <v>7</v>
      </c>
      <c r="E91" s="1528">
        <f>E27+E34</f>
        <v>3</v>
      </c>
      <c r="F91" s="1529"/>
      <c r="G91" s="1528"/>
      <c r="H91" s="1528"/>
      <c r="I91" s="1528"/>
      <c r="J91" s="1529">
        <f>J27+J34</f>
        <v>7</v>
      </c>
      <c r="K91" s="1528">
        <f>K27+K34</f>
        <v>2</v>
      </c>
      <c r="L91" s="1528">
        <f>L27+L34</f>
        <v>2</v>
      </c>
      <c r="M91" s="1528">
        <f>M27+M34</f>
        <v>3</v>
      </c>
      <c r="N91" s="1529">
        <f>N27+N34</f>
        <v>3</v>
      </c>
      <c r="O91" s="1528">
        <f>O27+O34</f>
        <v>2</v>
      </c>
      <c r="P91" s="1528"/>
      <c r="Q91" s="1528">
        <f>Q27+Q34</f>
        <v>1</v>
      </c>
      <c r="R91" s="1529"/>
      <c r="S91" s="1528"/>
      <c r="T91" s="1528"/>
      <c r="U91" s="1528"/>
      <c r="V91" s="1529"/>
      <c r="W91" s="1528"/>
      <c r="X91" s="1528"/>
      <c r="Y91" s="1528"/>
      <c r="Z91" s="1529"/>
      <c r="AA91" s="1528"/>
      <c r="AB91" s="1528"/>
      <c r="AC91" s="1528"/>
      <c r="AD91" s="1529"/>
      <c r="AE91" s="1528"/>
      <c r="AF91" s="1528"/>
      <c r="AG91" s="1528"/>
      <c r="AH91" s="1529">
        <f>AH27+AH34</f>
        <v>1</v>
      </c>
      <c r="AI91" s="1528"/>
      <c r="AJ91" s="1528"/>
      <c r="AK91" s="1528">
        <f>AK27+AK34</f>
        <v>1</v>
      </c>
      <c r="AL91" s="1528"/>
      <c r="AM91" s="1528"/>
      <c r="AN91" s="1528"/>
      <c r="AO91" s="1528"/>
      <c r="AP91" s="1528"/>
      <c r="AQ91" s="1528"/>
      <c r="AR91" s="1528"/>
      <c r="AS91" s="1528"/>
      <c r="AT91" s="1528"/>
      <c r="AU91" s="1528"/>
      <c r="AV91" s="1528"/>
      <c r="AW91" s="1528"/>
      <c r="AX91" s="1528"/>
      <c r="AY91" s="1528"/>
      <c r="AZ91" s="1528"/>
      <c r="BA91" s="1528"/>
      <c r="BB91" s="1528"/>
      <c r="BC91" s="1528"/>
      <c r="BD91" s="1528"/>
      <c r="BE91" s="1528"/>
      <c r="BF91" s="1524">
        <f t="shared" si="19"/>
        <v>11</v>
      </c>
      <c r="BG91" s="1524">
        <f t="shared" si="19"/>
        <v>18</v>
      </c>
      <c r="BH91" s="1527">
        <f>C91/BG91</f>
        <v>0.61111111111111116</v>
      </c>
    </row>
    <row r="92" spans="1:60">
      <c r="A92" s="2294" t="s">
        <v>582</v>
      </c>
      <c r="B92" s="2294"/>
      <c r="C92" s="1524">
        <f>SUM(C88:C91)</f>
        <v>88</v>
      </c>
      <c r="D92" s="1526">
        <f>SUM(D88:D91)</f>
        <v>38</v>
      </c>
      <c r="E92" s="1526">
        <f>SUM(E88:E91)</f>
        <v>50</v>
      </c>
      <c r="F92" s="1524">
        <f>SUM(F88:F91)</f>
        <v>37</v>
      </c>
      <c r="G92" s="1526"/>
      <c r="H92" s="1526"/>
      <c r="I92" s="1526"/>
      <c r="J92" s="1524">
        <f>SUM(J88:J91)</f>
        <v>18</v>
      </c>
      <c r="K92" s="1526"/>
      <c r="L92" s="1526"/>
      <c r="M92" s="1526"/>
      <c r="N92" s="1524">
        <f>SUM(N88:N91)</f>
        <v>11</v>
      </c>
      <c r="O92" s="1526"/>
      <c r="P92" s="1526"/>
      <c r="Q92" s="1526"/>
      <c r="R92" s="1524">
        <f>SUM(R88:R91)</f>
        <v>9</v>
      </c>
      <c r="S92" s="1526"/>
      <c r="T92" s="1526"/>
      <c r="U92" s="1526"/>
      <c r="V92" s="1524">
        <f>SUM(V88:V91)</f>
        <v>5</v>
      </c>
      <c r="W92" s="1526"/>
      <c r="X92" s="1526"/>
      <c r="Y92" s="1526"/>
      <c r="Z92" s="1524">
        <f>SUM(Z88:Z91)</f>
        <v>4</v>
      </c>
      <c r="AA92" s="1526"/>
      <c r="AB92" s="1526"/>
      <c r="AC92" s="1526"/>
      <c r="AD92" s="1524">
        <f>SUM(AD88:AD91)</f>
        <v>2</v>
      </c>
      <c r="AE92" s="1526"/>
      <c r="AF92" s="1526"/>
      <c r="AG92" s="1526"/>
      <c r="AH92" s="1524">
        <f>SUM(AH88:AH91)</f>
        <v>2</v>
      </c>
      <c r="AI92" s="1526"/>
      <c r="AJ92" s="1526"/>
      <c r="AK92" s="1526"/>
      <c r="AL92" s="1526"/>
      <c r="AM92" s="1526"/>
      <c r="AN92" s="1526"/>
      <c r="AO92" s="1526"/>
      <c r="AP92" s="1526"/>
      <c r="AQ92" s="1526"/>
      <c r="AR92" s="1526"/>
      <c r="AS92" s="1526"/>
      <c r="AT92" s="1526"/>
      <c r="AU92" s="1526"/>
      <c r="AV92" s="1526"/>
      <c r="AW92" s="1526"/>
      <c r="AX92" s="1526"/>
      <c r="AY92" s="1526"/>
      <c r="AZ92" s="1526"/>
      <c r="BA92" s="1526"/>
      <c r="BB92" s="1526"/>
      <c r="BC92" s="1526"/>
      <c r="BD92" s="1526"/>
      <c r="BE92" s="1526"/>
      <c r="BF92" s="1524">
        <f>SUM(BF88:BF91)</f>
        <v>88</v>
      </c>
      <c r="BG92" s="1524">
        <f>SUM(BG88:BG91)</f>
        <v>176</v>
      </c>
      <c r="BH92" s="1523">
        <f>C92/BG92</f>
        <v>0.5</v>
      </c>
    </row>
    <row r="93" spans="1:60" hidden="1">
      <c r="G93" s="1521"/>
      <c r="H93" s="1521"/>
      <c r="I93" s="1521"/>
      <c r="K93" s="1521"/>
      <c r="L93" s="1521"/>
      <c r="M93" s="1521"/>
      <c r="O93" s="1521"/>
      <c r="P93" s="1521"/>
      <c r="Q93" s="1521"/>
      <c r="T93" s="1521"/>
      <c r="U93" s="1521"/>
      <c r="W93" s="1521"/>
      <c r="X93" s="1521"/>
      <c r="Y93" s="1521"/>
    </row>
    <row r="94" spans="1:60">
      <c r="A94" s="1535" t="s">
        <v>2473</v>
      </c>
      <c r="B94" s="1535" t="s">
        <v>36</v>
      </c>
      <c r="C94" s="1535" t="s">
        <v>1919</v>
      </c>
      <c r="D94" s="1535" t="s">
        <v>1198</v>
      </c>
      <c r="E94" s="1535" t="s">
        <v>280</v>
      </c>
      <c r="F94" s="1535" t="s">
        <v>1920</v>
      </c>
      <c r="G94" s="1535" t="s">
        <v>2463</v>
      </c>
      <c r="H94" s="1535" t="s">
        <v>2464</v>
      </c>
      <c r="I94" s="1535" t="s">
        <v>2465</v>
      </c>
      <c r="J94" s="1535" t="s">
        <v>1921</v>
      </c>
      <c r="K94" s="1535" t="s">
        <v>2463</v>
      </c>
      <c r="L94" s="1535" t="s">
        <v>2464</v>
      </c>
      <c r="M94" s="1535" t="s">
        <v>2465</v>
      </c>
      <c r="N94" s="1535" t="s">
        <v>1922</v>
      </c>
      <c r="O94" s="1535" t="s">
        <v>2463</v>
      </c>
      <c r="P94" s="1535" t="s">
        <v>2464</v>
      </c>
      <c r="Q94" s="1535" t="s">
        <v>2465</v>
      </c>
      <c r="R94" s="1535" t="s">
        <v>1923</v>
      </c>
      <c r="S94" s="1535" t="s">
        <v>2463</v>
      </c>
      <c r="T94" s="1535" t="s">
        <v>2464</v>
      </c>
      <c r="U94" s="1535" t="s">
        <v>2465</v>
      </c>
      <c r="V94" s="1535" t="s">
        <v>1924</v>
      </c>
      <c r="W94" s="1535" t="s">
        <v>2463</v>
      </c>
      <c r="X94" s="1535" t="s">
        <v>2464</v>
      </c>
      <c r="Y94" s="1535" t="s">
        <v>2465</v>
      </c>
      <c r="Z94" s="1535" t="s">
        <v>1925</v>
      </c>
      <c r="AA94" s="1535" t="s">
        <v>2463</v>
      </c>
      <c r="AB94" s="1535" t="s">
        <v>2464</v>
      </c>
      <c r="AC94" s="1535" t="s">
        <v>2465</v>
      </c>
      <c r="AD94" s="1535" t="s">
        <v>1926</v>
      </c>
      <c r="AE94" s="1535" t="s">
        <v>2463</v>
      </c>
      <c r="AF94" s="1535" t="s">
        <v>2464</v>
      </c>
      <c r="AG94" s="1535" t="s">
        <v>2465</v>
      </c>
      <c r="AH94" s="1535" t="s">
        <v>1927</v>
      </c>
      <c r="AI94" s="1535" t="s">
        <v>2463</v>
      </c>
      <c r="AJ94" s="1535" t="s">
        <v>2464</v>
      </c>
      <c r="AK94" s="1535" t="s">
        <v>2465</v>
      </c>
      <c r="AL94" s="1535" t="s">
        <v>1928</v>
      </c>
      <c r="AM94" s="1535" t="s">
        <v>2463</v>
      </c>
      <c r="AN94" s="1535" t="s">
        <v>2464</v>
      </c>
      <c r="AO94" s="1535" t="s">
        <v>2465</v>
      </c>
      <c r="AP94" s="1534" t="s">
        <v>5444</v>
      </c>
      <c r="AQ94" s="1534" t="s">
        <v>2463</v>
      </c>
      <c r="AR94" s="1534" t="s">
        <v>2464</v>
      </c>
      <c r="AS94" s="1534" t="s">
        <v>2465</v>
      </c>
      <c r="AT94" s="1534" t="s">
        <v>5443</v>
      </c>
      <c r="AU94" s="1534" t="s">
        <v>2463</v>
      </c>
      <c r="AV94" s="1534" t="s">
        <v>2464</v>
      </c>
      <c r="AW94" s="1534" t="s">
        <v>2465</v>
      </c>
      <c r="AX94" s="1534" t="s">
        <v>5442</v>
      </c>
      <c r="AY94" s="1534" t="s">
        <v>2463</v>
      </c>
      <c r="AZ94" s="1534" t="s">
        <v>2464</v>
      </c>
      <c r="BA94" s="1534" t="s">
        <v>2465</v>
      </c>
      <c r="BB94" s="1534" t="s">
        <v>5441</v>
      </c>
      <c r="BC94" s="1534" t="s">
        <v>2463</v>
      </c>
      <c r="BD94" s="1534" t="s">
        <v>2464</v>
      </c>
      <c r="BE94" s="1534" t="s">
        <v>2465</v>
      </c>
      <c r="BF94" s="1533" t="s">
        <v>2466</v>
      </c>
      <c r="BG94" s="1533" t="s">
        <v>2467</v>
      </c>
      <c r="BH94" s="1532" t="s">
        <v>1929</v>
      </c>
    </row>
    <row r="95" spans="1:60">
      <c r="A95" s="2295">
        <v>2014</v>
      </c>
      <c r="B95" s="1530" t="s">
        <v>697</v>
      </c>
      <c r="C95" s="1530">
        <f>C38+C43</f>
        <v>15</v>
      </c>
      <c r="D95" s="1528">
        <f>D38+D43</f>
        <v>7</v>
      </c>
      <c r="E95" s="1528">
        <f>E38+E43</f>
        <v>8</v>
      </c>
      <c r="F95" s="1529"/>
      <c r="G95" s="1528"/>
      <c r="H95" s="1528"/>
      <c r="I95" s="1528"/>
      <c r="J95" s="1529">
        <f>J38+J43</f>
        <v>2</v>
      </c>
      <c r="K95" s="1528">
        <f>K38+K43</f>
        <v>2</v>
      </c>
      <c r="L95" s="1528"/>
      <c r="M95" s="1528"/>
      <c r="N95" s="1529">
        <f>N38+N43</f>
        <v>4</v>
      </c>
      <c r="O95" s="1528">
        <f>O38+O43</f>
        <v>1</v>
      </c>
      <c r="P95" s="1528">
        <f>P38+P43</f>
        <v>2</v>
      </c>
      <c r="Q95" s="1528">
        <f>Q38+Q43</f>
        <v>1</v>
      </c>
      <c r="R95" s="1529">
        <f>R38+R43</f>
        <v>4</v>
      </c>
      <c r="S95" s="1528"/>
      <c r="T95" s="1528">
        <f>T38+T43</f>
        <v>4</v>
      </c>
      <c r="U95" s="1528"/>
      <c r="V95" s="1529">
        <f>V38+V43</f>
        <v>2</v>
      </c>
      <c r="W95" s="1528"/>
      <c r="X95" s="1528">
        <f>X38+X43</f>
        <v>2</v>
      </c>
      <c r="Y95" s="1528"/>
      <c r="Z95" s="1528"/>
      <c r="AA95" s="1528"/>
      <c r="AB95" s="1528"/>
      <c r="AC95" s="1528"/>
      <c r="AD95" s="1529">
        <f>AD38+AD43</f>
        <v>2</v>
      </c>
      <c r="AE95" s="1528"/>
      <c r="AF95" s="1528">
        <f>AF38+AF43</f>
        <v>2</v>
      </c>
      <c r="AG95" s="1528"/>
      <c r="AH95" s="1529">
        <f>AH38+AH43</f>
        <v>1</v>
      </c>
      <c r="AI95" s="1528"/>
      <c r="AJ95" s="1528"/>
      <c r="AK95" s="1528">
        <f>AK38+AK43</f>
        <v>1</v>
      </c>
      <c r="AL95" s="1528"/>
      <c r="AM95" s="1528"/>
      <c r="AN95" s="1528"/>
      <c r="AO95" s="1528"/>
      <c r="AP95" s="1528"/>
      <c r="AQ95" s="1528"/>
      <c r="AR95" s="1528"/>
      <c r="AS95" s="1528"/>
      <c r="AT95" s="1528"/>
      <c r="AU95" s="1528"/>
      <c r="AV95" s="1528"/>
      <c r="AW95" s="1528"/>
      <c r="AX95" s="1528"/>
      <c r="AY95" s="1528"/>
      <c r="AZ95" s="1528"/>
      <c r="BA95" s="1528"/>
      <c r="BB95" s="1528"/>
      <c r="BC95" s="1528"/>
      <c r="BD95" s="1528"/>
      <c r="BE95" s="1528"/>
      <c r="BF95" s="1524">
        <f>BF38+BF43</f>
        <v>15</v>
      </c>
      <c r="BG95" s="1524">
        <f>BG38+BG43</f>
        <v>49</v>
      </c>
      <c r="BH95" s="1527">
        <f>C95/BG95</f>
        <v>0.30612244897959184</v>
      </c>
    </row>
    <row r="96" spans="1:60">
      <c r="A96" s="2295"/>
      <c r="B96" s="1530" t="s">
        <v>227</v>
      </c>
      <c r="C96" s="1530">
        <f t="shared" ref="C96:H96" si="21">C44</f>
        <v>12</v>
      </c>
      <c r="D96" s="1528">
        <f t="shared" si="21"/>
        <v>6</v>
      </c>
      <c r="E96" s="1528">
        <f t="shared" si="21"/>
        <v>6</v>
      </c>
      <c r="F96" s="1529">
        <f t="shared" si="21"/>
        <v>8</v>
      </c>
      <c r="G96" s="1528">
        <f t="shared" si="21"/>
        <v>7</v>
      </c>
      <c r="H96" s="1528">
        <f t="shared" si="21"/>
        <v>1</v>
      </c>
      <c r="I96" s="1528"/>
      <c r="J96" s="1529">
        <f>J44</f>
        <v>2</v>
      </c>
      <c r="K96" s="1528">
        <f>K44</f>
        <v>1</v>
      </c>
      <c r="L96" s="1528"/>
      <c r="M96" s="1528">
        <f>M44</f>
        <v>1</v>
      </c>
      <c r="N96" s="1529">
        <f>N44</f>
        <v>2</v>
      </c>
      <c r="O96" s="1528"/>
      <c r="P96" s="1528">
        <f>P44</f>
        <v>2</v>
      </c>
      <c r="Q96" s="1528"/>
      <c r="R96" s="1529"/>
      <c r="S96" s="1528"/>
      <c r="T96" s="1528"/>
      <c r="U96" s="1528"/>
      <c r="V96" s="1529"/>
      <c r="W96" s="1528"/>
      <c r="X96" s="1528"/>
      <c r="Y96" s="1528"/>
      <c r="Z96" s="1528"/>
      <c r="AA96" s="1528"/>
      <c r="AB96" s="1528"/>
      <c r="AC96" s="1528"/>
      <c r="AD96" s="1529"/>
      <c r="AE96" s="1528"/>
      <c r="AF96" s="1528"/>
      <c r="AG96" s="1528"/>
      <c r="AH96" s="1529"/>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28"/>
      <c r="BF96" s="1524">
        <f>BF44</f>
        <v>12</v>
      </c>
      <c r="BG96" s="1524">
        <f>BG44</f>
        <v>30</v>
      </c>
      <c r="BH96" s="1527">
        <f>C96/BG96</f>
        <v>0.4</v>
      </c>
    </row>
    <row r="97" spans="1:60">
      <c r="A97" s="2295"/>
      <c r="B97" s="1530" t="s">
        <v>699</v>
      </c>
      <c r="C97" s="1530">
        <f>C39+C45</f>
        <v>16</v>
      </c>
      <c r="D97" s="1528">
        <f>D39+D45</f>
        <v>6</v>
      </c>
      <c r="E97" s="1528">
        <f>E39+E45</f>
        <v>10</v>
      </c>
      <c r="F97" s="1529">
        <f>F39+F45</f>
        <v>4</v>
      </c>
      <c r="G97" s="1528">
        <f>G39+G45</f>
        <v>4</v>
      </c>
      <c r="H97" s="1528"/>
      <c r="I97" s="1528"/>
      <c r="J97" s="1529">
        <f>J39+J45</f>
        <v>5</v>
      </c>
      <c r="K97" s="1528">
        <f>K39+K45</f>
        <v>2</v>
      </c>
      <c r="L97" s="1528">
        <f>L39+L45</f>
        <v>3</v>
      </c>
      <c r="M97" s="1528"/>
      <c r="N97" s="1529">
        <f>N39+N45</f>
        <v>3</v>
      </c>
      <c r="O97" s="1528">
        <f>O39+O45</f>
        <v>2</v>
      </c>
      <c r="P97" s="1528">
        <f>P39+P45</f>
        <v>1</v>
      </c>
      <c r="Q97" s="1528"/>
      <c r="R97" s="1529">
        <f>R39+R45</f>
        <v>3</v>
      </c>
      <c r="S97" s="1528"/>
      <c r="T97" s="1528">
        <f>T39+T45</f>
        <v>2</v>
      </c>
      <c r="U97" s="1528">
        <f>U39+U45</f>
        <v>1</v>
      </c>
      <c r="V97" s="1529"/>
      <c r="W97" s="1528"/>
      <c r="X97" s="1528"/>
      <c r="Y97" s="1528"/>
      <c r="Z97" s="1528"/>
      <c r="AA97" s="1528"/>
      <c r="AB97" s="1528"/>
      <c r="AC97" s="1528"/>
      <c r="AD97" s="1529">
        <f>AD39+AD45</f>
        <v>1</v>
      </c>
      <c r="AE97" s="1528"/>
      <c r="AF97" s="1528"/>
      <c r="AG97" s="1528">
        <f>AG39+AG45</f>
        <v>1</v>
      </c>
      <c r="AH97" s="1529"/>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28"/>
      <c r="BF97" s="1524">
        <f>BF39+BF45</f>
        <v>16</v>
      </c>
      <c r="BG97" s="1524">
        <f>BG39+BG45</f>
        <v>47</v>
      </c>
      <c r="BH97" s="1527">
        <f>C97/BG97</f>
        <v>0.34042553191489361</v>
      </c>
    </row>
    <row r="98" spans="1:60">
      <c r="A98" s="2295"/>
      <c r="B98" s="1530" t="s">
        <v>698</v>
      </c>
      <c r="C98" s="1530">
        <f>C46</f>
        <v>8</v>
      </c>
      <c r="D98" s="1528">
        <f>D46</f>
        <v>3</v>
      </c>
      <c r="E98" s="1528">
        <f>E46</f>
        <v>5</v>
      </c>
      <c r="F98" s="1529">
        <f>F46</f>
        <v>2</v>
      </c>
      <c r="G98" s="1528">
        <f>G46</f>
        <v>2</v>
      </c>
      <c r="H98" s="1528"/>
      <c r="I98" s="1528"/>
      <c r="J98" s="1529">
        <f>J46</f>
        <v>2</v>
      </c>
      <c r="K98" s="1528">
        <f>K46</f>
        <v>2</v>
      </c>
      <c r="L98" s="1528"/>
      <c r="M98" s="1528"/>
      <c r="N98" s="1529">
        <f>N46</f>
        <v>2</v>
      </c>
      <c r="O98" s="1528"/>
      <c r="P98" s="1528"/>
      <c r="Q98" s="1528">
        <f>Q46</f>
        <v>2</v>
      </c>
      <c r="R98" s="1529">
        <f>R46</f>
        <v>2</v>
      </c>
      <c r="S98" s="1528"/>
      <c r="T98" s="1528"/>
      <c r="U98" s="1528">
        <f>U46</f>
        <v>2</v>
      </c>
      <c r="V98" s="1529"/>
      <c r="W98" s="1528"/>
      <c r="X98" s="1528"/>
      <c r="Y98" s="1528"/>
      <c r="Z98" s="1528"/>
      <c r="AA98" s="1528"/>
      <c r="AB98" s="1528"/>
      <c r="AC98" s="1528"/>
      <c r="AD98" s="1529"/>
      <c r="AE98" s="1528"/>
      <c r="AF98" s="1528"/>
      <c r="AG98" s="1528"/>
      <c r="AH98" s="1529"/>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28"/>
      <c r="BF98" s="1524">
        <f>BF46</f>
        <v>8</v>
      </c>
      <c r="BG98" s="1524">
        <f>BG46</f>
        <v>18</v>
      </c>
      <c r="BH98" s="1527">
        <f>C98/BG98</f>
        <v>0.44444444444444442</v>
      </c>
    </row>
    <row r="99" spans="1:60">
      <c r="A99" s="2294" t="s">
        <v>582</v>
      </c>
      <c r="B99" s="2294"/>
      <c r="C99" s="1524">
        <f t="shared" ref="C99:H99" si="22">SUM(C95:C98)</f>
        <v>51</v>
      </c>
      <c r="D99" s="1526">
        <f t="shared" si="22"/>
        <v>22</v>
      </c>
      <c r="E99" s="1526">
        <f t="shared" si="22"/>
        <v>29</v>
      </c>
      <c r="F99" s="1524">
        <f t="shared" si="22"/>
        <v>14</v>
      </c>
      <c r="G99" s="1526">
        <f t="shared" si="22"/>
        <v>13</v>
      </c>
      <c r="H99" s="1526">
        <f t="shared" si="22"/>
        <v>1</v>
      </c>
      <c r="I99" s="1526"/>
      <c r="J99" s="1524">
        <f t="shared" ref="J99:R99" si="23">SUM(J95:J98)</f>
        <v>11</v>
      </c>
      <c r="K99" s="1526">
        <f t="shared" si="23"/>
        <v>7</v>
      </c>
      <c r="L99" s="1526">
        <f t="shared" si="23"/>
        <v>3</v>
      </c>
      <c r="M99" s="1526">
        <f t="shared" si="23"/>
        <v>1</v>
      </c>
      <c r="N99" s="1524">
        <f t="shared" si="23"/>
        <v>11</v>
      </c>
      <c r="O99" s="1526">
        <f t="shared" si="23"/>
        <v>3</v>
      </c>
      <c r="P99" s="1526">
        <f t="shared" si="23"/>
        <v>5</v>
      </c>
      <c r="Q99" s="1526">
        <f t="shared" si="23"/>
        <v>3</v>
      </c>
      <c r="R99" s="1524">
        <f t="shared" si="23"/>
        <v>9</v>
      </c>
      <c r="S99" s="1526"/>
      <c r="T99" s="1526">
        <f>SUM(T95:T98)</f>
        <v>6</v>
      </c>
      <c r="U99" s="1526">
        <f>SUM(U95:U98)</f>
        <v>3</v>
      </c>
      <c r="V99" s="1524">
        <f>SUM(V95:V98)</f>
        <v>2</v>
      </c>
      <c r="W99" s="1526"/>
      <c r="X99" s="1526">
        <f>SUM(X95:X98)</f>
        <v>2</v>
      </c>
      <c r="Y99" s="1526"/>
      <c r="Z99" s="1526"/>
      <c r="AA99" s="1526"/>
      <c r="AB99" s="1526"/>
      <c r="AC99" s="1526"/>
      <c r="AD99" s="1524">
        <f>SUM(AD95:AD98)</f>
        <v>3</v>
      </c>
      <c r="AE99" s="1526"/>
      <c r="AF99" s="1526">
        <f>SUM(AF95:AF98)</f>
        <v>2</v>
      </c>
      <c r="AG99" s="1526">
        <f>SUM(AG95:AG98)</f>
        <v>1</v>
      </c>
      <c r="AH99" s="1524">
        <f>SUM(AH95:AH98)</f>
        <v>1</v>
      </c>
      <c r="AI99" s="1526"/>
      <c r="AJ99" s="1526"/>
      <c r="AK99" s="1526">
        <f>SUM(AK95:AK98)</f>
        <v>1</v>
      </c>
      <c r="AL99" s="1526"/>
      <c r="AM99" s="1526"/>
      <c r="AN99" s="1526"/>
      <c r="AO99" s="1526"/>
      <c r="AP99" s="1526"/>
      <c r="AQ99" s="1526"/>
      <c r="AR99" s="1526"/>
      <c r="AS99" s="1526"/>
      <c r="AT99" s="1526"/>
      <c r="AU99" s="1526"/>
      <c r="AV99" s="1526"/>
      <c r="AW99" s="1526"/>
      <c r="AX99" s="1526"/>
      <c r="AY99" s="1526"/>
      <c r="AZ99" s="1526"/>
      <c r="BA99" s="1526"/>
      <c r="BB99" s="1526"/>
      <c r="BC99" s="1526"/>
      <c r="BD99" s="1526"/>
      <c r="BE99" s="1526"/>
      <c r="BF99" s="1524">
        <f>SUM(BF95:BF98)</f>
        <v>51</v>
      </c>
      <c r="BG99" s="1524">
        <f>SUM(BG95:BG98)</f>
        <v>144</v>
      </c>
      <c r="BH99" s="1523">
        <f>C99/BG99</f>
        <v>0.35416666666666669</v>
      </c>
    </row>
    <row r="100" spans="1:60" hidden="1"/>
    <row r="101" spans="1:60">
      <c r="A101" s="1535" t="s">
        <v>2473</v>
      </c>
      <c r="B101" s="1535" t="s">
        <v>36</v>
      </c>
      <c r="C101" s="1535" t="s">
        <v>1919</v>
      </c>
      <c r="D101" s="1535" t="s">
        <v>1198</v>
      </c>
      <c r="E101" s="1535" t="s">
        <v>280</v>
      </c>
      <c r="F101" s="1535" t="s">
        <v>1920</v>
      </c>
      <c r="G101" s="1535" t="s">
        <v>2463</v>
      </c>
      <c r="H101" s="1535" t="s">
        <v>2464</v>
      </c>
      <c r="I101" s="1535" t="s">
        <v>2465</v>
      </c>
      <c r="J101" s="1535" t="s">
        <v>1921</v>
      </c>
      <c r="K101" s="1535" t="s">
        <v>2463</v>
      </c>
      <c r="L101" s="1535" t="s">
        <v>2464</v>
      </c>
      <c r="M101" s="1535" t="s">
        <v>2465</v>
      </c>
      <c r="N101" s="1535" t="s">
        <v>1922</v>
      </c>
      <c r="O101" s="1535" t="s">
        <v>2463</v>
      </c>
      <c r="P101" s="1535" t="s">
        <v>2464</v>
      </c>
      <c r="Q101" s="1535" t="s">
        <v>2465</v>
      </c>
      <c r="R101" s="1535" t="s">
        <v>1923</v>
      </c>
      <c r="S101" s="1535" t="s">
        <v>2463</v>
      </c>
      <c r="T101" s="1535" t="s">
        <v>2464</v>
      </c>
      <c r="U101" s="1535" t="s">
        <v>2465</v>
      </c>
      <c r="V101" s="1535" t="s">
        <v>1924</v>
      </c>
      <c r="W101" s="1535" t="s">
        <v>2463</v>
      </c>
      <c r="X101" s="1535" t="s">
        <v>2464</v>
      </c>
      <c r="Y101" s="1535" t="s">
        <v>2465</v>
      </c>
      <c r="Z101" s="1535" t="s">
        <v>1925</v>
      </c>
      <c r="AA101" s="1535" t="s">
        <v>2463</v>
      </c>
      <c r="AB101" s="1535" t="s">
        <v>2464</v>
      </c>
      <c r="AC101" s="1535" t="s">
        <v>2465</v>
      </c>
      <c r="AD101" s="1535" t="s">
        <v>1926</v>
      </c>
      <c r="AE101" s="1535" t="s">
        <v>2463</v>
      </c>
      <c r="AF101" s="1535" t="s">
        <v>2464</v>
      </c>
      <c r="AG101" s="1535" t="s">
        <v>2465</v>
      </c>
      <c r="AH101" s="1535" t="s">
        <v>1927</v>
      </c>
      <c r="AI101" s="1535" t="s">
        <v>2463</v>
      </c>
      <c r="AJ101" s="1535" t="s">
        <v>2464</v>
      </c>
      <c r="AK101" s="1535" t="s">
        <v>2465</v>
      </c>
      <c r="AL101" s="1535" t="s">
        <v>1928</v>
      </c>
      <c r="AM101" s="1535" t="s">
        <v>2463</v>
      </c>
      <c r="AN101" s="1535" t="s">
        <v>2464</v>
      </c>
      <c r="AO101" s="1535" t="s">
        <v>2465</v>
      </c>
      <c r="AP101" s="1534" t="s">
        <v>5444</v>
      </c>
      <c r="AQ101" s="1534" t="s">
        <v>2463</v>
      </c>
      <c r="AR101" s="1534" t="s">
        <v>2464</v>
      </c>
      <c r="AS101" s="1534" t="s">
        <v>2465</v>
      </c>
      <c r="AT101" s="1534" t="s">
        <v>5443</v>
      </c>
      <c r="AU101" s="1534" t="s">
        <v>2463</v>
      </c>
      <c r="AV101" s="1534" t="s">
        <v>2464</v>
      </c>
      <c r="AW101" s="1534" t="s">
        <v>2465</v>
      </c>
      <c r="AX101" s="1534" t="s">
        <v>5442</v>
      </c>
      <c r="AY101" s="1534" t="s">
        <v>2463</v>
      </c>
      <c r="AZ101" s="1534" t="s">
        <v>2464</v>
      </c>
      <c r="BA101" s="1534" t="s">
        <v>2465</v>
      </c>
      <c r="BB101" s="1534" t="s">
        <v>5441</v>
      </c>
      <c r="BC101" s="1534" t="s">
        <v>2463</v>
      </c>
      <c r="BD101" s="1534" t="s">
        <v>2464</v>
      </c>
      <c r="BE101" s="1534" t="s">
        <v>2465</v>
      </c>
      <c r="BF101" s="1533" t="s">
        <v>2466</v>
      </c>
      <c r="BG101" s="1533" t="s">
        <v>2467</v>
      </c>
      <c r="BH101" s="1532" t="s">
        <v>1929</v>
      </c>
    </row>
    <row r="102" spans="1:60">
      <c r="A102" s="2295">
        <v>2015</v>
      </c>
      <c r="B102" s="1530" t="s">
        <v>697</v>
      </c>
      <c r="C102" s="1530">
        <f>C50+C55</f>
        <v>8</v>
      </c>
      <c r="D102" s="1528">
        <f>D50+D55</f>
        <v>5</v>
      </c>
      <c r="E102" s="1528">
        <f>E50+E55</f>
        <v>3</v>
      </c>
      <c r="F102" s="1529">
        <f>F50+F55</f>
        <v>1</v>
      </c>
      <c r="G102" s="1528">
        <f>G50+G55</f>
        <v>1</v>
      </c>
      <c r="H102" s="1528"/>
      <c r="I102" s="1528"/>
      <c r="J102" s="1529">
        <f>J50+J55</f>
        <v>2</v>
      </c>
      <c r="K102" s="1528"/>
      <c r="L102" s="1528">
        <f>L50+L55</f>
        <v>2</v>
      </c>
      <c r="M102" s="1528"/>
      <c r="N102" s="1529">
        <f>N50+N55</f>
        <v>2</v>
      </c>
      <c r="O102" s="1528"/>
      <c r="P102" s="1528">
        <f>P50+P55</f>
        <v>1</v>
      </c>
      <c r="Q102" s="1528">
        <f>Q50+Q55</f>
        <v>1</v>
      </c>
      <c r="R102" s="1529">
        <f>R50+R55</f>
        <v>3</v>
      </c>
      <c r="S102" s="1528"/>
      <c r="T102" s="1528">
        <f>T50+T55</f>
        <v>1</v>
      </c>
      <c r="U102" s="1528">
        <f>U50+U55</f>
        <v>2</v>
      </c>
      <c r="V102" s="1529"/>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28"/>
      <c r="BF102" s="1524">
        <f>BF50+BF55</f>
        <v>8</v>
      </c>
      <c r="BG102" s="1524">
        <f>BG50+BG55</f>
        <v>68</v>
      </c>
      <c r="BH102" s="1527">
        <f>C102/BG102</f>
        <v>0.11764705882352941</v>
      </c>
    </row>
    <row r="103" spans="1:60">
      <c r="A103" s="2295"/>
      <c r="B103" s="1530" t="s">
        <v>227</v>
      </c>
      <c r="C103" s="1530">
        <f>C56</f>
        <v>14</v>
      </c>
      <c r="D103" s="1528">
        <f>D56</f>
        <v>5</v>
      </c>
      <c r="E103" s="1528">
        <f>E56</f>
        <v>9</v>
      </c>
      <c r="F103" s="1529">
        <f>F56</f>
        <v>2</v>
      </c>
      <c r="G103" s="1528"/>
      <c r="H103" s="1528">
        <f>H56</f>
        <v>1</v>
      </c>
      <c r="I103" s="1528">
        <f>I56</f>
        <v>1</v>
      </c>
      <c r="J103" s="1529"/>
      <c r="K103" s="1528"/>
      <c r="L103" s="1528"/>
      <c r="M103" s="1528"/>
      <c r="N103" s="1529">
        <f>N56</f>
        <v>6</v>
      </c>
      <c r="O103" s="1528"/>
      <c r="P103" s="1528">
        <f>P56</f>
        <v>5</v>
      </c>
      <c r="Q103" s="1528">
        <f>Q56</f>
        <v>1</v>
      </c>
      <c r="R103" s="1529">
        <f>R56</f>
        <v>6</v>
      </c>
      <c r="S103" s="1528"/>
      <c r="T103" s="1528">
        <f>T56</f>
        <v>1</v>
      </c>
      <c r="U103" s="1528">
        <f>U56</f>
        <v>5</v>
      </c>
      <c r="V103" s="1529"/>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28"/>
      <c r="BF103" s="1524">
        <f>BF56</f>
        <v>14</v>
      </c>
      <c r="BG103" s="1524">
        <f>BG56</f>
        <v>37</v>
      </c>
      <c r="BH103" s="1527">
        <f>C103/BG103</f>
        <v>0.3783783783783784</v>
      </c>
    </row>
    <row r="104" spans="1:60">
      <c r="A104" s="2295"/>
      <c r="B104" s="1530" t="s">
        <v>699</v>
      </c>
      <c r="C104" s="1530">
        <f>C51+C57</f>
        <v>13</v>
      </c>
      <c r="D104" s="1528">
        <f>D51+D57</f>
        <v>3</v>
      </c>
      <c r="E104" s="1528">
        <f>E51+E57</f>
        <v>10</v>
      </c>
      <c r="F104" s="1529">
        <f>F51+F57</f>
        <v>1</v>
      </c>
      <c r="G104" s="1528"/>
      <c r="H104" s="1528"/>
      <c r="I104" s="1528">
        <f>I51+I57</f>
        <v>1</v>
      </c>
      <c r="J104" s="1529"/>
      <c r="K104" s="1528"/>
      <c r="L104" s="1528"/>
      <c r="M104" s="1528"/>
      <c r="N104" s="1529">
        <f>N51+N57</f>
        <v>8</v>
      </c>
      <c r="O104" s="1528"/>
      <c r="P104" s="1528">
        <f>P51+P57</f>
        <v>3</v>
      </c>
      <c r="Q104" s="1528">
        <f>Q51+Q57</f>
        <v>5</v>
      </c>
      <c r="R104" s="1529">
        <f>R51+R57</f>
        <v>3</v>
      </c>
      <c r="S104" s="1528"/>
      <c r="T104" s="1528">
        <f>T51+T57</f>
        <v>2</v>
      </c>
      <c r="U104" s="1528">
        <f>U51+U57</f>
        <v>1</v>
      </c>
      <c r="V104" s="1529">
        <f>V51+V57</f>
        <v>1</v>
      </c>
      <c r="W104" s="1528"/>
      <c r="X104" s="1528">
        <f>X51+X57</f>
        <v>1</v>
      </c>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28"/>
      <c r="BF104" s="1524">
        <f>BF51+BF57</f>
        <v>13</v>
      </c>
      <c r="BG104" s="1524">
        <f>BG51+BG57</f>
        <v>78</v>
      </c>
      <c r="BH104" s="1527">
        <f>C104/BG104</f>
        <v>0.16666666666666666</v>
      </c>
    </row>
    <row r="105" spans="1:60">
      <c r="A105" s="2295"/>
      <c r="B105" s="1530" t="s">
        <v>698</v>
      </c>
      <c r="C105" s="1530">
        <f>C58</f>
        <v>9</v>
      </c>
      <c r="D105" s="1528">
        <f>D58</f>
        <v>6</v>
      </c>
      <c r="E105" s="1528">
        <f>E58</f>
        <v>3</v>
      </c>
      <c r="F105" s="1529">
        <f>F58</f>
        <v>7</v>
      </c>
      <c r="G105" s="1528"/>
      <c r="H105" s="1528">
        <f>H58</f>
        <v>2</v>
      </c>
      <c r="I105" s="1528">
        <f>I58</f>
        <v>5</v>
      </c>
      <c r="J105" s="1529"/>
      <c r="K105" s="1528"/>
      <c r="L105" s="1528"/>
      <c r="M105" s="1528"/>
      <c r="N105" s="1529"/>
      <c r="O105" s="1528"/>
      <c r="P105" s="1528"/>
      <c r="Q105" s="1528"/>
      <c r="R105" s="1529">
        <f>R58</f>
        <v>2</v>
      </c>
      <c r="S105" s="1528"/>
      <c r="T105" s="1528">
        <f>T58</f>
        <v>1</v>
      </c>
      <c r="U105" s="1528">
        <f>U58</f>
        <v>1</v>
      </c>
      <c r="V105" s="1529"/>
      <c r="W105" s="1528"/>
      <c r="X105" s="1528"/>
      <c r="Y105" s="1528"/>
      <c r="Z105" s="1528"/>
      <c r="AA105" s="1528"/>
      <c r="AB105" s="1528"/>
      <c r="AC105" s="1528"/>
      <c r="AD105" s="1528"/>
      <c r="AE105" s="1528"/>
      <c r="AF105" s="1528"/>
      <c r="AG105" s="1528"/>
      <c r="AH105" s="1528"/>
      <c r="AI105" s="1528"/>
      <c r="AJ105" s="1528"/>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28"/>
      <c r="BF105" s="1524">
        <f>BF58</f>
        <v>9</v>
      </c>
      <c r="BG105" s="1524">
        <f>BG58</f>
        <v>18</v>
      </c>
      <c r="BH105" s="1527">
        <f>C105/BG105</f>
        <v>0.5</v>
      </c>
    </row>
    <row r="106" spans="1:60">
      <c r="A106" s="2299" t="s">
        <v>582</v>
      </c>
      <c r="B106" s="2300"/>
      <c r="C106" s="1524">
        <f t="shared" ref="C106:J106" si="24">SUM(C102:C105)</f>
        <v>44</v>
      </c>
      <c r="D106" s="1526">
        <f t="shared" si="24"/>
        <v>19</v>
      </c>
      <c r="E106" s="1526">
        <f t="shared" si="24"/>
        <v>25</v>
      </c>
      <c r="F106" s="1524">
        <f t="shared" si="24"/>
        <v>11</v>
      </c>
      <c r="G106" s="1526">
        <f t="shared" si="24"/>
        <v>1</v>
      </c>
      <c r="H106" s="1526">
        <f t="shared" si="24"/>
        <v>3</v>
      </c>
      <c r="I106" s="1526">
        <f t="shared" si="24"/>
        <v>7</v>
      </c>
      <c r="J106" s="1524">
        <f t="shared" si="24"/>
        <v>2</v>
      </c>
      <c r="K106" s="1526"/>
      <c r="L106" s="1526">
        <f>SUM(L102:L105)</f>
        <v>2</v>
      </c>
      <c r="M106" s="1526"/>
      <c r="N106" s="1524">
        <f>SUM(N102:N105)</f>
        <v>16</v>
      </c>
      <c r="O106" s="1526"/>
      <c r="P106" s="1526">
        <f>SUM(P102:P105)</f>
        <v>9</v>
      </c>
      <c r="Q106" s="1526">
        <f>SUM(Q102:Q105)</f>
        <v>7</v>
      </c>
      <c r="R106" s="1524">
        <f>SUM(R102:R105)</f>
        <v>14</v>
      </c>
      <c r="S106" s="1526"/>
      <c r="T106" s="1526">
        <f>SUM(T102:T105)</f>
        <v>5</v>
      </c>
      <c r="U106" s="1526">
        <f>SUM(U102:U105)</f>
        <v>9</v>
      </c>
      <c r="V106" s="1524">
        <f>SUM(V102:V105)</f>
        <v>1</v>
      </c>
      <c r="W106" s="1526"/>
      <c r="X106" s="1526">
        <f>SUM(X102:X105)</f>
        <v>1</v>
      </c>
      <c r="Y106" s="1526"/>
      <c r="Z106" s="1526"/>
      <c r="AA106" s="1526"/>
      <c r="AB106" s="1526"/>
      <c r="AC106" s="1526"/>
      <c r="AD106" s="1526"/>
      <c r="AE106" s="1526"/>
      <c r="AF106" s="1526"/>
      <c r="AG106" s="1526"/>
      <c r="AH106" s="1526"/>
      <c r="AI106" s="1526"/>
      <c r="AJ106" s="1526"/>
      <c r="AK106" s="1526"/>
      <c r="AL106" s="1526"/>
      <c r="AM106" s="1526"/>
      <c r="AN106" s="1526"/>
      <c r="AO106" s="1526"/>
      <c r="AP106" s="1526"/>
      <c r="AQ106" s="1526"/>
      <c r="AR106" s="1526"/>
      <c r="AS106" s="1526"/>
      <c r="AT106" s="1526"/>
      <c r="AU106" s="1526"/>
      <c r="AV106" s="1526"/>
      <c r="AW106" s="1526"/>
      <c r="AX106" s="1526"/>
      <c r="AY106" s="1526"/>
      <c r="AZ106" s="1526"/>
      <c r="BA106" s="1526"/>
      <c r="BB106" s="1526"/>
      <c r="BC106" s="1526"/>
      <c r="BD106" s="1526"/>
      <c r="BE106" s="1526"/>
      <c r="BF106" s="1524">
        <f>SUM(BF102:BF105)</f>
        <v>44</v>
      </c>
      <c r="BG106" s="1524">
        <f>SUM(BG102:BG105)</f>
        <v>201</v>
      </c>
      <c r="BH106" s="1523">
        <f>C106/BG106</f>
        <v>0.21890547263681592</v>
      </c>
    </row>
    <row r="107" spans="1:60">
      <c r="A107" s="1535" t="s">
        <v>2473</v>
      </c>
      <c r="B107" s="1535" t="s">
        <v>36</v>
      </c>
      <c r="C107" s="1535" t="s">
        <v>1919</v>
      </c>
      <c r="D107" s="1535" t="s">
        <v>1198</v>
      </c>
      <c r="E107" s="1535" t="s">
        <v>280</v>
      </c>
      <c r="F107" s="1535" t="s">
        <v>1920</v>
      </c>
      <c r="G107" s="1535" t="s">
        <v>2463</v>
      </c>
      <c r="H107" s="1535" t="s">
        <v>2464</v>
      </c>
      <c r="I107" s="1535" t="s">
        <v>2465</v>
      </c>
      <c r="J107" s="1535" t="s">
        <v>1921</v>
      </c>
      <c r="K107" s="1535" t="s">
        <v>2463</v>
      </c>
      <c r="L107" s="1535" t="s">
        <v>2464</v>
      </c>
      <c r="M107" s="1535" t="s">
        <v>2465</v>
      </c>
      <c r="N107" s="1535" t="s">
        <v>1922</v>
      </c>
      <c r="O107" s="1535" t="s">
        <v>2463</v>
      </c>
      <c r="P107" s="1535" t="s">
        <v>2464</v>
      </c>
      <c r="Q107" s="1535" t="s">
        <v>2465</v>
      </c>
      <c r="R107" s="1535" t="s">
        <v>1923</v>
      </c>
      <c r="S107" s="1535" t="s">
        <v>2463</v>
      </c>
      <c r="T107" s="1535" t="s">
        <v>2464</v>
      </c>
      <c r="U107" s="1535" t="s">
        <v>2465</v>
      </c>
      <c r="V107" s="1535" t="s">
        <v>1924</v>
      </c>
      <c r="W107" s="1535" t="s">
        <v>2463</v>
      </c>
      <c r="X107" s="1535" t="s">
        <v>2464</v>
      </c>
      <c r="Y107" s="1535" t="s">
        <v>2465</v>
      </c>
      <c r="Z107" s="1535" t="s">
        <v>1925</v>
      </c>
      <c r="AA107" s="1535" t="s">
        <v>2463</v>
      </c>
      <c r="AB107" s="1535" t="s">
        <v>2464</v>
      </c>
      <c r="AC107" s="1535" t="s">
        <v>2465</v>
      </c>
      <c r="AD107" s="1535" t="s">
        <v>1926</v>
      </c>
      <c r="AE107" s="1535" t="s">
        <v>2463</v>
      </c>
      <c r="AF107" s="1535" t="s">
        <v>2464</v>
      </c>
      <c r="AG107" s="1535" t="s">
        <v>2465</v>
      </c>
      <c r="AH107" s="1535" t="s">
        <v>1927</v>
      </c>
      <c r="AI107" s="1535" t="s">
        <v>2463</v>
      </c>
      <c r="AJ107" s="1535" t="s">
        <v>2464</v>
      </c>
      <c r="AK107" s="1535" t="s">
        <v>2465</v>
      </c>
      <c r="AL107" s="1535" t="s">
        <v>1928</v>
      </c>
      <c r="AM107" s="1535" t="s">
        <v>2463</v>
      </c>
      <c r="AN107" s="1535" t="s">
        <v>2464</v>
      </c>
      <c r="AO107" s="1535" t="s">
        <v>2465</v>
      </c>
      <c r="AP107" s="1534" t="s">
        <v>5444</v>
      </c>
      <c r="AQ107" s="1534" t="s">
        <v>2463</v>
      </c>
      <c r="AR107" s="1534" t="s">
        <v>2464</v>
      </c>
      <c r="AS107" s="1534" t="s">
        <v>2465</v>
      </c>
      <c r="AT107" s="1534" t="s">
        <v>5443</v>
      </c>
      <c r="AU107" s="1534" t="s">
        <v>2463</v>
      </c>
      <c r="AV107" s="1534" t="s">
        <v>2464</v>
      </c>
      <c r="AW107" s="1534" t="s">
        <v>2465</v>
      </c>
      <c r="AX107" s="1534" t="s">
        <v>5442</v>
      </c>
      <c r="AY107" s="1534" t="s">
        <v>2463</v>
      </c>
      <c r="AZ107" s="1534" t="s">
        <v>2464</v>
      </c>
      <c r="BA107" s="1534" t="s">
        <v>2465</v>
      </c>
      <c r="BB107" s="1534" t="s">
        <v>5441</v>
      </c>
      <c r="BC107" s="1534" t="s">
        <v>2463</v>
      </c>
      <c r="BD107" s="1534" t="s">
        <v>2464</v>
      </c>
      <c r="BE107" s="1534" t="s">
        <v>2465</v>
      </c>
      <c r="BF107" s="1533" t="s">
        <v>2466</v>
      </c>
      <c r="BG107" s="1533" t="s">
        <v>2467</v>
      </c>
      <c r="BH107" s="1532" t="s">
        <v>1929</v>
      </c>
    </row>
    <row r="108" spans="1:60">
      <c r="A108" s="2296">
        <v>2016</v>
      </c>
      <c r="B108" s="1531" t="s">
        <v>697</v>
      </c>
      <c r="C108" s="1530">
        <f>C62+C68</f>
        <v>5</v>
      </c>
      <c r="D108" s="1528">
        <f>D62+D68</f>
        <v>3</v>
      </c>
      <c r="E108" s="1528">
        <f>E62+E68</f>
        <v>2</v>
      </c>
      <c r="F108" s="1529">
        <f>F62+F68</f>
        <v>3</v>
      </c>
      <c r="G108" s="1528"/>
      <c r="H108" s="1528">
        <f>H62+H68</f>
        <v>1</v>
      </c>
      <c r="I108" s="1528">
        <f>I62+I68</f>
        <v>2</v>
      </c>
      <c r="J108" s="1529">
        <f>J62+J68</f>
        <v>2</v>
      </c>
      <c r="K108" s="1528"/>
      <c r="L108" s="1528"/>
      <c r="M108" s="1528">
        <f>M62+M68</f>
        <v>2</v>
      </c>
      <c r="N108" s="1528"/>
      <c r="O108" s="1528"/>
      <c r="P108" s="1528"/>
      <c r="Q108" s="1528"/>
      <c r="R108" s="1528"/>
      <c r="S108" s="1528"/>
      <c r="T108" s="1528"/>
      <c r="U108" s="1528"/>
      <c r="V108" s="1528"/>
      <c r="W108" s="1528"/>
      <c r="X108" s="1528"/>
      <c r="Y108" s="1528"/>
      <c r="Z108" s="1528"/>
      <c r="AA108" s="1528"/>
      <c r="AB108" s="1528"/>
      <c r="AC108" s="1528"/>
      <c r="AD108" s="1528"/>
      <c r="AE108" s="1528"/>
      <c r="AF108" s="1528"/>
      <c r="AG108" s="1528"/>
      <c r="AH108" s="1528"/>
      <c r="AI108" s="1528"/>
      <c r="AJ108" s="1528"/>
      <c r="AK108" s="1528"/>
      <c r="AL108" s="1528"/>
      <c r="AM108" s="1528"/>
      <c r="AN108" s="1528"/>
      <c r="AO108" s="1528"/>
      <c r="AP108" s="1528"/>
      <c r="AQ108" s="1528"/>
      <c r="AR108" s="1528"/>
      <c r="AS108" s="1528"/>
      <c r="AT108" s="1528"/>
      <c r="AU108" s="1528"/>
      <c r="AV108" s="1528"/>
      <c r="AW108" s="1528"/>
      <c r="AX108" s="1528"/>
      <c r="AY108" s="1528"/>
      <c r="AZ108" s="1528"/>
      <c r="BA108" s="1528"/>
      <c r="BB108" s="1528"/>
      <c r="BC108" s="1528"/>
      <c r="BD108" s="1528"/>
      <c r="BE108" s="1528"/>
      <c r="BF108" s="1524">
        <f>BF62+BF68</f>
        <v>5</v>
      </c>
      <c r="BG108" s="1524">
        <f>BG62+BG68</f>
        <v>52</v>
      </c>
      <c r="BH108" s="1527">
        <f>C108/BG108</f>
        <v>9.6153846153846159E-2</v>
      </c>
    </row>
    <row r="109" spans="1:60">
      <c r="A109" s="2297"/>
      <c r="B109" s="1531" t="s">
        <v>699</v>
      </c>
      <c r="C109" s="1530">
        <f>C64+C69</f>
        <v>5</v>
      </c>
      <c r="D109" s="1528">
        <f>D64+D69</f>
        <v>3</v>
      </c>
      <c r="E109" s="1528">
        <f>E64+E69</f>
        <v>2</v>
      </c>
      <c r="F109" s="1529">
        <f>F64+F69</f>
        <v>2</v>
      </c>
      <c r="G109" s="1528"/>
      <c r="H109" s="1528">
        <f>H64+H69</f>
        <v>2</v>
      </c>
      <c r="I109" s="1528"/>
      <c r="J109" s="1529">
        <f>J64+J69</f>
        <v>3</v>
      </c>
      <c r="K109" s="1528"/>
      <c r="L109" s="1528"/>
      <c r="M109" s="1528">
        <f>M64+M69</f>
        <v>3</v>
      </c>
      <c r="N109" s="1528"/>
      <c r="O109" s="1528"/>
      <c r="P109" s="1528"/>
      <c r="Q109" s="1528"/>
      <c r="R109" s="1528"/>
      <c r="S109" s="1528"/>
      <c r="T109" s="1528"/>
      <c r="U109" s="1528"/>
      <c r="V109" s="1528"/>
      <c r="W109" s="1528"/>
      <c r="X109" s="1528"/>
      <c r="Y109" s="1528"/>
      <c r="Z109" s="1528"/>
      <c r="AA109" s="1528"/>
      <c r="AB109" s="1528"/>
      <c r="AC109" s="1528"/>
      <c r="AD109" s="1528"/>
      <c r="AE109" s="1528"/>
      <c r="AF109" s="1528"/>
      <c r="AG109" s="1528"/>
      <c r="AH109" s="1528"/>
      <c r="AI109" s="1528"/>
      <c r="AJ109" s="1528"/>
      <c r="AK109" s="1528"/>
      <c r="AL109" s="1528"/>
      <c r="AM109" s="1528"/>
      <c r="AN109" s="1528"/>
      <c r="AO109" s="1528"/>
      <c r="AP109" s="1528"/>
      <c r="AQ109" s="1528"/>
      <c r="AR109" s="1528"/>
      <c r="AS109" s="1528"/>
      <c r="AT109" s="1528"/>
      <c r="AU109" s="1528"/>
      <c r="AV109" s="1528"/>
      <c r="AW109" s="1528"/>
      <c r="AX109" s="1528"/>
      <c r="AY109" s="1528"/>
      <c r="AZ109" s="1528"/>
      <c r="BA109" s="1528"/>
      <c r="BB109" s="1528"/>
      <c r="BC109" s="1528"/>
      <c r="BD109" s="1528"/>
      <c r="BE109" s="1528"/>
      <c r="BF109" s="1524">
        <f>BF64+BF69</f>
        <v>5</v>
      </c>
      <c r="BG109" s="1524">
        <f>BG64+BG69</f>
        <v>81</v>
      </c>
      <c r="BH109" s="1527">
        <f>C109/BG109</f>
        <v>6.1728395061728392E-2</v>
      </c>
    </row>
    <row r="110" spans="1:60">
      <c r="A110" s="2297"/>
      <c r="B110" s="1530" t="s">
        <v>227</v>
      </c>
      <c r="C110" s="1530">
        <f>C63+C70</f>
        <v>14</v>
      </c>
      <c r="D110" s="1528">
        <f>D63+D70</f>
        <v>3</v>
      </c>
      <c r="E110" s="1528">
        <f>E63+E70</f>
        <v>11</v>
      </c>
      <c r="F110" s="1529">
        <f>F63+F70</f>
        <v>10</v>
      </c>
      <c r="G110" s="1528"/>
      <c r="H110" s="1528">
        <f>H63+H70</f>
        <v>3</v>
      </c>
      <c r="I110" s="1528">
        <f>I63+I70</f>
        <v>7</v>
      </c>
      <c r="J110" s="1529">
        <f>J63+J70</f>
        <v>4</v>
      </c>
      <c r="K110" s="1528"/>
      <c r="L110" s="1528"/>
      <c r="M110" s="1528">
        <f>M63+M70</f>
        <v>4</v>
      </c>
      <c r="N110" s="1528"/>
      <c r="O110" s="1528"/>
      <c r="P110" s="1528"/>
      <c r="Q110" s="1528"/>
      <c r="R110" s="1528"/>
      <c r="S110" s="1528"/>
      <c r="T110" s="1528"/>
      <c r="U110" s="1528"/>
      <c r="V110" s="1528"/>
      <c r="W110" s="1528"/>
      <c r="X110" s="1528"/>
      <c r="Y110" s="1528"/>
      <c r="Z110" s="1528"/>
      <c r="AA110" s="1528"/>
      <c r="AB110" s="1528"/>
      <c r="AC110" s="1528"/>
      <c r="AD110" s="1528"/>
      <c r="AE110" s="1528"/>
      <c r="AF110" s="1528"/>
      <c r="AG110" s="1528"/>
      <c r="AH110" s="1528"/>
      <c r="AI110" s="1528"/>
      <c r="AJ110" s="1528"/>
      <c r="AK110" s="1528"/>
      <c r="AL110" s="1528"/>
      <c r="AM110" s="1528"/>
      <c r="AN110" s="1528"/>
      <c r="AO110" s="1528"/>
      <c r="AP110" s="1528"/>
      <c r="AQ110" s="1528"/>
      <c r="AR110" s="1528"/>
      <c r="AS110" s="1528"/>
      <c r="AT110" s="1528"/>
      <c r="AU110" s="1528"/>
      <c r="AV110" s="1528"/>
      <c r="AW110" s="1528"/>
      <c r="AX110" s="1528"/>
      <c r="AY110" s="1528"/>
      <c r="AZ110" s="1528"/>
      <c r="BA110" s="1528"/>
      <c r="BB110" s="1528"/>
      <c r="BC110" s="1528"/>
      <c r="BD110" s="1528"/>
      <c r="BE110" s="1528"/>
      <c r="BF110" s="1524">
        <f>BF63+BF70</f>
        <v>14</v>
      </c>
      <c r="BG110" s="1524">
        <f>BG63+BG70</f>
        <v>63</v>
      </c>
      <c r="BH110" s="1527">
        <f>C110/BG110</f>
        <v>0.22222222222222221</v>
      </c>
    </row>
    <row r="111" spans="1:60">
      <c r="A111" s="2298"/>
      <c r="B111" s="1530" t="s">
        <v>698</v>
      </c>
      <c r="C111" s="1530">
        <f>C71</f>
        <v>12</v>
      </c>
      <c r="D111" s="1528">
        <f>D71</f>
        <v>4</v>
      </c>
      <c r="E111" s="1528">
        <f>E71</f>
        <v>8</v>
      </c>
      <c r="F111" s="1529">
        <f>F71</f>
        <v>12</v>
      </c>
      <c r="G111" s="1528"/>
      <c r="H111" s="1528"/>
      <c r="I111" s="1528">
        <f>I71</f>
        <v>12</v>
      </c>
      <c r="J111" s="1529"/>
      <c r="K111" s="1528"/>
      <c r="L111" s="1528"/>
      <c r="M111" s="1528"/>
      <c r="N111" s="1528"/>
      <c r="O111" s="1528"/>
      <c r="P111" s="1528"/>
      <c r="Q111" s="1528"/>
      <c r="R111" s="1528"/>
      <c r="S111" s="1528"/>
      <c r="T111" s="1528"/>
      <c r="U111" s="1528"/>
      <c r="V111" s="1528"/>
      <c r="W111" s="1528"/>
      <c r="X111" s="1528"/>
      <c r="Y111" s="1528"/>
      <c r="Z111" s="1528"/>
      <c r="AA111" s="1528"/>
      <c r="AB111" s="1528"/>
      <c r="AC111" s="1528"/>
      <c r="AD111" s="1528"/>
      <c r="AE111" s="1528"/>
      <c r="AF111" s="1528"/>
      <c r="AG111" s="1528"/>
      <c r="AH111" s="1528"/>
      <c r="AI111" s="1528"/>
      <c r="AJ111" s="1528"/>
      <c r="AK111" s="1528"/>
      <c r="AL111" s="1528"/>
      <c r="AM111" s="1528"/>
      <c r="AN111" s="1528"/>
      <c r="AO111" s="1528"/>
      <c r="AP111" s="1528"/>
      <c r="AQ111" s="1528"/>
      <c r="AR111" s="1528"/>
      <c r="AS111" s="1528"/>
      <c r="AT111" s="1528"/>
      <c r="AU111" s="1528"/>
      <c r="AV111" s="1528"/>
      <c r="AW111" s="1528"/>
      <c r="AX111" s="1528"/>
      <c r="AY111" s="1528"/>
      <c r="AZ111" s="1528"/>
      <c r="BA111" s="1528"/>
      <c r="BB111" s="1528"/>
      <c r="BC111" s="1528"/>
      <c r="BD111" s="1528"/>
      <c r="BE111" s="1528"/>
      <c r="BF111" s="1524">
        <f>BF71</f>
        <v>12</v>
      </c>
      <c r="BG111" s="1524">
        <f>BG71</f>
        <v>27</v>
      </c>
      <c r="BH111" s="1527">
        <f>C111/BG111</f>
        <v>0.44444444444444442</v>
      </c>
    </row>
    <row r="112" spans="1:60">
      <c r="A112" s="2294" t="s">
        <v>582</v>
      </c>
      <c r="B112" s="2294"/>
      <c r="C112" s="1524">
        <f>SUM(C108:C111)</f>
        <v>36</v>
      </c>
      <c r="D112" s="1526">
        <f>SUM(D108:D111)</f>
        <v>13</v>
      </c>
      <c r="E112" s="1526">
        <f>SUM(E108:E111)</f>
        <v>23</v>
      </c>
      <c r="F112" s="1524">
        <f>SUM(F108:F111)</f>
        <v>27</v>
      </c>
      <c r="G112" s="1526"/>
      <c r="H112" s="1526">
        <f>SUM(H108:H111)</f>
        <v>6</v>
      </c>
      <c r="I112" s="1526">
        <f>SUM(I108:I111)</f>
        <v>21</v>
      </c>
      <c r="J112" s="1524">
        <f>SUM(J108:J111)</f>
        <v>9</v>
      </c>
      <c r="K112" s="1526"/>
      <c r="L112" s="1526"/>
      <c r="M112" s="1526">
        <f>SUM(M108:M111)</f>
        <v>9</v>
      </c>
      <c r="N112" s="1526"/>
      <c r="O112" s="1526"/>
      <c r="P112" s="1526"/>
      <c r="Q112" s="1526"/>
      <c r="R112" s="1526"/>
      <c r="S112" s="1526"/>
      <c r="T112" s="1526"/>
      <c r="U112" s="1526"/>
      <c r="V112" s="1526"/>
      <c r="W112" s="1526"/>
      <c r="X112" s="1526"/>
      <c r="Y112" s="1526"/>
      <c r="Z112" s="1526"/>
      <c r="AA112" s="1526"/>
      <c r="AB112" s="1526"/>
      <c r="AC112" s="1526"/>
      <c r="AD112" s="1526"/>
      <c r="AE112" s="1526"/>
      <c r="AF112" s="1526"/>
      <c r="AG112" s="1526"/>
      <c r="AH112" s="1526"/>
      <c r="AI112" s="1526"/>
      <c r="AJ112" s="1526"/>
      <c r="AK112" s="1526"/>
      <c r="AL112" s="1526"/>
      <c r="AM112" s="1526"/>
      <c r="AN112" s="1526"/>
      <c r="AO112" s="1526"/>
      <c r="AP112" s="1526"/>
      <c r="AQ112" s="1526"/>
      <c r="AR112" s="1526"/>
      <c r="AS112" s="1526"/>
      <c r="AT112" s="1526"/>
      <c r="AU112" s="1526"/>
      <c r="AV112" s="1526"/>
      <c r="AW112" s="1526"/>
      <c r="AX112" s="1526"/>
      <c r="AY112" s="1526"/>
      <c r="AZ112" s="1526"/>
      <c r="BA112" s="1526"/>
      <c r="BB112" s="1526"/>
      <c r="BC112" s="1526"/>
      <c r="BD112" s="1526"/>
      <c r="BE112" s="1526"/>
      <c r="BF112" s="1524">
        <f>SUM(BF108:BF111)</f>
        <v>36</v>
      </c>
      <c r="BG112" s="1524">
        <f>SUM(BG108:BG111)</f>
        <v>223</v>
      </c>
      <c r="BH112" s="1523">
        <f>C112/BG112</f>
        <v>0.16143497757847533</v>
      </c>
    </row>
    <row r="113" spans="1:60">
      <c r="A113" s="2302" t="s">
        <v>2135</v>
      </c>
      <c r="B113" s="2302"/>
      <c r="C113" s="2302"/>
      <c r="D113" s="2302"/>
      <c r="E113" s="2302"/>
      <c r="F113" s="2302"/>
      <c r="G113" s="2302"/>
      <c r="H113" s="2302"/>
      <c r="I113" s="2302"/>
      <c r="J113" s="2302"/>
      <c r="K113" s="2302"/>
      <c r="L113" s="2302"/>
      <c r="M113" s="2302"/>
      <c r="N113" s="2302"/>
      <c r="O113" s="2302"/>
      <c r="P113" s="2302"/>
      <c r="Q113" s="2302"/>
      <c r="R113" s="2302"/>
      <c r="S113" s="2302"/>
      <c r="T113" s="2302"/>
      <c r="U113" s="2302"/>
      <c r="V113" s="2302"/>
      <c r="W113" s="2302"/>
      <c r="X113" s="2302"/>
      <c r="Y113" s="2302"/>
      <c r="Z113" s="2302"/>
      <c r="AA113" s="2302"/>
      <c r="AB113" s="2302"/>
      <c r="AC113" s="2302"/>
      <c r="AD113" s="2302"/>
      <c r="AE113" s="2302"/>
      <c r="AF113" s="2302"/>
      <c r="AG113" s="2302"/>
      <c r="AH113" s="2302"/>
      <c r="AI113" s="2302"/>
      <c r="AJ113" s="2302"/>
      <c r="AK113" s="2302"/>
      <c r="AL113" s="2302"/>
      <c r="AM113" s="1525"/>
      <c r="AN113" s="1525"/>
      <c r="AO113" s="1525"/>
      <c r="AP113" s="1525"/>
      <c r="AQ113" s="1525"/>
      <c r="AR113" s="1525"/>
      <c r="AS113" s="1525"/>
      <c r="AT113" s="1525"/>
      <c r="AU113" s="1525"/>
      <c r="AV113" s="1525"/>
      <c r="AW113" s="1525"/>
      <c r="AX113" s="1525"/>
      <c r="AY113" s="1525"/>
      <c r="AZ113" s="1525"/>
      <c r="BA113" s="1525"/>
      <c r="BB113" s="1525"/>
      <c r="BC113" s="1525"/>
      <c r="BD113" s="1525"/>
      <c r="BE113" s="1525"/>
      <c r="BF113" s="1524">
        <f>SUM(BF79,BF85,BF92,BF99,BF106,BF112)</f>
        <v>359</v>
      </c>
      <c r="BG113" s="1524">
        <f>SUM(BG79,BG85,BG92,BG99,BG106,BG112)</f>
        <v>1006</v>
      </c>
      <c r="BH113" s="1523">
        <f>BF113/BG113</f>
        <v>0.35685884691848907</v>
      </c>
    </row>
    <row r="114" spans="1:60">
      <c r="A114" s="1558" t="s">
        <v>5448</v>
      </c>
    </row>
  </sheetData>
  <sheetProtection algorithmName="SHA-512" hashValue="zggDpaomOlWBYi/7+Gwjz3LTdeaJF9K6atyZNsk3+FojG4E0EO4nDbsb6Qu4MB5j4s0U7C4D6R/0ZfqWZEwyIg==" saltValue="yj/ELZdxkacqixeE8oRNcQ==" spinCount="100000" sheet="1" objects="1" scenarios="1"/>
  <mergeCells count="36">
    <mergeCell ref="A113:AL113"/>
    <mergeCell ref="A59:B59"/>
    <mergeCell ref="A76:A78"/>
    <mergeCell ref="A79:B79"/>
    <mergeCell ref="A82:A84"/>
    <mergeCell ref="A85:B85"/>
    <mergeCell ref="A88:A91"/>
    <mergeCell ref="A92:B92"/>
    <mergeCell ref="A95:A98"/>
    <mergeCell ref="A99:B99"/>
    <mergeCell ref="A112:B112"/>
    <mergeCell ref="A47:B47"/>
    <mergeCell ref="A50:A51"/>
    <mergeCell ref="A52:B52"/>
    <mergeCell ref="A24:A27"/>
    <mergeCell ref="A108:A111"/>
    <mergeCell ref="A102:A105"/>
    <mergeCell ref="A106:B106"/>
    <mergeCell ref="A62:A64"/>
    <mergeCell ref="A65:B65"/>
    <mergeCell ref="A68:A71"/>
    <mergeCell ref="A72:B72"/>
    <mergeCell ref="A55:A58"/>
    <mergeCell ref="A40:B40"/>
    <mergeCell ref="A43:A46"/>
    <mergeCell ref="BJ22:BP22"/>
    <mergeCell ref="A28:B28"/>
    <mergeCell ref="A31:A34"/>
    <mergeCell ref="A35:B35"/>
    <mergeCell ref="A38:A39"/>
    <mergeCell ref="A21:B21"/>
    <mergeCell ref="A6:A8"/>
    <mergeCell ref="A9:B9"/>
    <mergeCell ref="A12:A14"/>
    <mergeCell ref="A15:B15"/>
    <mergeCell ref="A18:A20"/>
  </mergeCells>
  <hyperlinks>
    <hyperlink ref="A1" location="Índice!A1" display="ÍNDICE" xr:uid="{FD022B6B-36D0-42C1-A05A-027E4D9EB533}"/>
  </hyperlinks>
  <pageMargins left="0.7" right="0.7" top="0.75" bottom="0.75" header="0.3" footer="0.3"/>
  <pageSetup paperSize="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AD25A8"/>
  </sheetPr>
  <dimension ref="A1:M45"/>
  <sheetViews>
    <sheetView showGridLines="0" zoomScaleNormal="100" workbookViewId="0">
      <selection activeCell="J18" sqref="J18"/>
    </sheetView>
  </sheetViews>
  <sheetFormatPr baseColWidth="10" defaultRowHeight="13.2"/>
  <sheetData>
    <row r="1" spans="1:13">
      <c r="A1" s="209" t="s">
        <v>1189</v>
      </c>
    </row>
    <row r="2" spans="1:13" ht="18">
      <c r="A2" s="28" t="s">
        <v>1939</v>
      </c>
    </row>
    <row r="3" spans="1:13" ht="13.8">
      <c r="A3" s="463" t="s">
        <v>1940</v>
      </c>
    </row>
    <row r="4" spans="1:13" s="11" customFormat="1" ht="14.4">
      <c r="A4" s="687" t="s">
        <v>293</v>
      </c>
      <c r="B4" s="687" t="s">
        <v>37</v>
      </c>
      <c r="C4" s="687" t="s">
        <v>36</v>
      </c>
      <c r="D4" s="687" t="s">
        <v>1935</v>
      </c>
      <c r="E4" s="687" t="s">
        <v>1936</v>
      </c>
      <c r="F4" s="687" t="s">
        <v>1937</v>
      </c>
      <c r="G4" s="687" t="s">
        <v>1938</v>
      </c>
    </row>
    <row r="5" spans="1:13" s="11" customFormat="1" ht="14.4">
      <c r="A5" s="2303">
        <v>2015</v>
      </c>
      <c r="B5" s="591" t="s">
        <v>1220</v>
      </c>
      <c r="C5" s="451">
        <v>147</v>
      </c>
      <c r="D5" s="451">
        <v>25</v>
      </c>
      <c r="E5" s="451">
        <v>313</v>
      </c>
      <c r="F5" s="451">
        <v>12</v>
      </c>
      <c r="G5" s="702">
        <f>(E5/D5)-F5</f>
        <v>0.51999999999999957</v>
      </c>
    </row>
    <row r="6" spans="1:13" s="11" customFormat="1" ht="14.4">
      <c r="A6" s="2303"/>
      <c r="B6" s="591" t="s">
        <v>1221</v>
      </c>
      <c r="C6" s="451">
        <v>149</v>
      </c>
      <c r="D6" s="451">
        <v>23</v>
      </c>
      <c r="E6" s="451">
        <v>279</v>
      </c>
      <c r="F6" s="451">
        <v>12</v>
      </c>
      <c r="G6" s="702">
        <f t="shared" ref="G6:G7" si="0">(E6/D6)-F6</f>
        <v>0.13043478260869534</v>
      </c>
      <c r="J6" s="687" t="s">
        <v>2474</v>
      </c>
      <c r="K6" s="687" t="s">
        <v>1935</v>
      </c>
      <c r="L6" s="687" t="s">
        <v>1936</v>
      </c>
      <c r="M6" s="687" t="s">
        <v>1938</v>
      </c>
    </row>
    <row r="7" spans="1:13" s="11" customFormat="1" ht="14.4">
      <c r="A7" s="2303"/>
      <c r="B7" s="591" t="s">
        <v>1222</v>
      </c>
      <c r="C7" s="451">
        <v>148</v>
      </c>
      <c r="D7" s="451">
        <v>33</v>
      </c>
      <c r="E7" s="451">
        <v>404</v>
      </c>
      <c r="F7" s="451">
        <v>12</v>
      </c>
      <c r="G7" s="702">
        <f t="shared" si="0"/>
        <v>0.24242424242424221</v>
      </c>
      <c r="I7" s="2303" t="s">
        <v>582</v>
      </c>
      <c r="J7" s="462">
        <v>2015</v>
      </c>
      <c r="K7" s="462">
        <f>D8</f>
        <v>81</v>
      </c>
      <c r="L7" s="462">
        <f>E8</f>
        <v>996</v>
      </c>
      <c r="M7" s="1713">
        <f>G8</f>
        <v>0.29629629629629584</v>
      </c>
    </row>
    <row r="8" spans="1:13" s="11" customFormat="1" ht="14.4">
      <c r="A8" s="2303"/>
      <c r="B8" s="2305" t="s">
        <v>582</v>
      </c>
      <c r="C8" s="2305"/>
      <c r="D8" s="1714">
        <f>SUM(D5:D7)</f>
        <v>81</v>
      </c>
      <c r="E8" s="1714">
        <f>SUM(E5:E7)</f>
        <v>996</v>
      </c>
      <c r="F8" s="1714">
        <v>12</v>
      </c>
      <c r="G8" s="703">
        <f>(E8/D8)-F8</f>
        <v>0.29629629629629584</v>
      </c>
      <c r="I8" s="2303"/>
      <c r="J8" s="462">
        <v>2016</v>
      </c>
      <c r="K8" s="462">
        <f>D14</f>
        <v>30</v>
      </c>
      <c r="L8" s="1715">
        <f>E14</f>
        <v>385</v>
      </c>
      <c r="M8" s="1713">
        <f>G14</f>
        <v>0.83333333333333393</v>
      </c>
    </row>
    <row r="9" spans="1:13" s="11" customFormat="1" ht="12.75" customHeight="1">
      <c r="I9" s="2303"/>
      <c r="J9" s="462">
        <v>2017</v>
      </c>
      <c r="K9" s="462">
        <f>D21</f>
        <v>81</v>
      </c>
      <c r="L9" s="1715">
        <f>E21</f>
        <v>1057</v>
      </c>
      <c r="M9" s="1713">
        <f>G21</f>
        <v>1.0493827160493829</v>
      </c>
    </row>
    <row r="10" spans="1:13" s="11" customFormat="1" ht="14.4">
      <c r="A10" s="687" t="s">
        <v>293</v>
      </c>
      <c r="B10" s="687" t="s">
        <v>37</v>
      </c>
      <c r="C10" s="687" t="s">
        <v>36</v>
      </c>
      <c r="D10" s="687" t="s">
        <v>1935</v>
      </c>
      <c r="E10" s="687" t="s">
        <v>1936</v>
      </c>
      <c r="F10" s="687" t="s">
        <v>1937</v>
      </c>
      <c r="G10" s="687" t="s">
        <v>1938</v>
      </c>
      <c r="I10" s="2303"/>
      <c r="J10" s="462">
        <v>2018</v>
      </c>
      <c r="K10" s="462">
        <f>D28</f>
        <v>51</v>
      </c>
      <c r="L10" s="462">
        <f>E28</f>
        <v>713</v>
      </c>
      <c r="M10" s="1713">
        <f>G28</f>
        <v>1.9803921568627452</v>
      </c>
    </row>
    <row r="11" spans="1:13" s="11" customFormat="1" ht="14.4">
      <c r="A11" s="2303">
        <v>2016</v>
      </c>
      <c r="B11" s="591" t="s">
        <v>1220</v>
      </c>
      <c r="C11" s="451">
        <v>147</v>
      </c>
      <c r="D11" s="462">
        <v>5</v>
      </c>
      <c r="E11" s="462">
        <v>63</v>
      </c>
      <c r="F11" s="451">
        <v>12</v>
      </c>
      <c r="G11" s="704">
        <f>(E11/D11)-F11</f>
        <v>0.59999999999999964</v>
      </c>
      <c r="I11" s="2303"/>
      <c r="J11" s="462">
        <v>2019</v>
      </c>
      <c r="K11" s="462">
        <v>44</v>
      </c>
      <c r="L11" s="462">
        <v>514</v>
      </c>
      <c r="M11" s="1713">
        <f>G35</f>
        <v>2.3636363636363633</v>
      </c>
    </row>
    <row r="12" spans="1:13" s="11" customFormat="1" ht="14.4">
      <c r="A12" s="2303"/>
      <c r="B12" s="591" t="s">
        <v>1221</v>
      </c>
      <c r="C12" s="451">
        <v>149</v>
      </c>
      <c r="D12" s="462">
        <v>14</v>
      </c>
      <c r="E12" s="462">
        <v>184</v>
      </c>
      <c r="F12" s="451">
        <v>12</v>
      </c>
      <c r="G12" s="704">
        <f t="shared" ref="G12:G14" si="1">(E12/D12)-F12</f>
        <v>1.1428571428571423</v>
      </c>
      <c r="J12" s="462">
        <v>2020</v>
      </c>
      <c r="K12" s="462">
        <v>72</v>
      </c>
      <c r="L12" s="462">
        <v>1002</v>
      </c>
      <c r="M12" s="1713">
        <f>G42</f>
        <v>1.9166666666666661</v>
      </c>
    </row>
    <row r="13" spans="1:13" s="11" customFormat="1" ht="14.4">
      <c r="A13" s="2303"/>
      <c r="B13" s="591" t="s">
        <v>1222</v>
      </c>
      <c r="C13" s="451">
        <v>148</v>
      </c>
      <c r="D13" s="462">
        <v>11</v>
      </c>
      <c r="E13" s="462">
        <v>138</v>
      </c>
      <c r="F13" s="451">
        <v>12</v>
      </c>
      <c r="G13" s="704">
        <f t="shared" si="1"/>
        <v>0.54545454545454497</v>
      </c>
      <c r="J13" s="1597" t="s">
        <v>2475</v>
      </c>
      <c r="K13" s="1597">
        <f>SUM(K7:K12)</f>
        <v>359</v>
      </c>
      <c r="L13" s="1597">
        <f>SUM(L7:L12)</f>
        <v>4667</v>
      </c>
      <c r="M13" s="705">
        <f>(L13/K13)-12</f>
        <v>1</v>
      </c>
    </row>
    <row r="14" spans="1:13" s="11" customFormat="1" ht="14.4">
      <c r="A14" s="2303"/>
      <c r="B14" s="2305" t="s">
        <v>582</v>
      </c>
      <c r="C14" s="2305"/>
      <c r="D14" s="1716">
        <f>SUM(D11:D13)</f>
        <v>30</v>
      </c>
      <c r="E14" s="1716">
        <f>SUM(E11:E13)</f>
        <v>385</v>
      </c>
      <c r="F14" s="1714">
        <v>12</v>
      </c>
      <c r="G14" s="705">
        <f t="shared" si="1"/>
        <v>0.83333333333333393</v>
      </c>
    </row>
    <row r="15" spans="1:13" s="11" customFormat="1" ht="14.4"/>
    <row r="16" spans="1:13" s="11" customFormat="1" ht="14.4">
      <c r="A16" s="687" t="s">
        <v>293</v>
      </c>
      <c r="B16" s="687" t="s">
        <v>37</v>
      </c>
      <c r="C16" s="687" t="s">
        <v>36</v>
      </c>
      <c r="D16" s="687" t="s">
        <v>1935</v>
      </c>
      <c r="E16" s="687" t="s">
        <v>1936</v>
      </c>
      <c r="F16" s="687" t="s">
        <v>1937</v>
      </c>
      <c r="G16" s="687" t="s">
        <v>1938</v>
      </c>
    </row>
    <row r="17" spans="1:7" s="11" customFormat="1" ht="14.4">
      <c r="A17" s="2303">
        <v>2017</v>
      </c>
      <c r="B17" s="591" t="s">
        <v>1220</v>
      </c>
      <c r="C17" s="451">
        <v>147</v>
      </c>
      <c r="D17" s="462">
        <v>13</v>
      </c>
      <c r="E17" s="462">
        <v>173</v>
      </c>
      <c r="F17" s="451">
        <v>12</v>
      </c>
      <c r="G17" s="702">
        <f>(E17/D17)-F17</f>
        <v>1.3076923076923084</v>
      </c>
    </row>
    <row r="18" spans="1:7" s="11" customFormat="1" ht="14.4">
      <c r="A18" s="2303"/>
      <c r="B18" s="591" t="s">
        <v>1221</v>
      </c>
      <c r="C18" s="451">
        <v>149</v>
      </c>
      <c r="D18" s="462">
        <v>30</v>
      </c>
      <c r="E18" s="462">
        <v>394</v>
      </c>
      <c r="F18" s="451">
        <v>12</v>
      </c>
      <c r="G18" s="702">
        <f>(E18/D18)-F18</f>
        <v>1.1333333333333329</v>
      </c>
    </row>
    <row r="19" spans="1:7" s="11" customFormat="1" ht="14.4">
      <c r="A19" s="2303"/>
      <c r="B19" s="2304" t="s">
        <v>1222</v>
      </c>
      <c r="C19" s="451">
        <v>148</v>
      </c>
      <c r="D19" s="462">
        <v>31</v>
      </c>
      <c r="E19" s="462">
        <v>399</v>
      </c>
      <c r="F19" s="451">
        <v>12</v>
      </c>
      <c r="G19" s="702">
        <f>(E19/D19)-F19</f>
        <v>0.87096774193548399</v>
      </c>
    </row>
    <row r="20" spans="1:7" s="11" customFormat="1" ht="14.4">
      <c r="A20" s="2303"/>
      <c r="B20" s="2304"/>
      <c r="C20" s="451">
        <v>161</v>
      </c>
      <c r="D20" s="462">
        <v>7</v>
      </c>
      <c r="E20" s="462">
        <v>91</v>
      </c>
      <c r="F20" s="451">
        <v>12</v>
      </c>
      <c r="G20" s="702">
        <f>(E20/D20)-F20</f>
        <v>1</v>
      </c>
    </row>
    <row r="21" spans="1:7" s="11" customFormat="1" ht="14.4">
      <c r="A21" s="2303"/>
      <c r="B21" s="2305" t="s">
        <v>582</v>
      </c>
      <c r="C21" s="2305"/>
      <c r="D21" s="1716">
        <f>SUM(D17:D20)</f>
        <v>81</v>
      </c>
      <c r="E21" s="1716">
        <f>SUM(E17:E20)</f>
        <v>1057</v>
      </c>
      <c r="F21" s="1714">
        <v>12</v>
      </c>
      <c r="G21" s="703">
        <f>(E21/D21)-F21</f>
        <v>1.0493827160493829</v>
      </c>
    </row>
    <row r="22" spans="1:7" s="11" customFormat="1" ht="14.4"/>
    <row r="23" spans="1:7" s="11" customFormat="1" ht="14.4">
      <c r="A23" s="687" t="s">
        <v>293</v>
      </c>
      <c r="B23" s="687" t="s">
        <v>37</v>
      </c>
      <c r="C23" s="687" t="s">
        <v>36</v>
      </c>
      <c r="D23" s="687" t="s">
        <v>1935</v>
      </c>
      <c r="E23" s="687" t="s">
        <v>1936</v>
      </c>
      <c r="F23" s="687" t="s">
        <v>1937</v>
      </c>
      <c r="G23" s="687" t="s">
        <v>1938</v>
      </c>
    </row>
    <row r="24" spans="1:7" s="11" customFormat="1" ht="14.4">
      <c r="A24" s="2303">
        <v>2018</v>
      </c>
      <c r="B24" s="591" t="s">
        <v>1220</v>
      </c>
      <c r="C24" s="451">
        <v>147</v>
      </c>
      <c r="D24" s="462">
        <v>11</v>
      </c>
      <c r="E24" s="462">
        <v>165</v>
      </c>
      <c r="F24" s="451">
        <v>12</v>
      </c>
      <c r="G24" s="702">
        <f>(E24/D24)-F24</f>
        <v>3</v>
      </c>
    </row>
    <row r="25" spans="1:7" s="11" customFormat="1" ht="14.4">
      <c r="A25" s="2303"/>
      <c r="B25" s="591" t="s">
        <v>1221</v>
      </c>
      <c r="C25" s="451">
        <v>149</v>
      </c>
      <c r="D25" s="462">
        <v>19</v>
      </c>
      <c r="E25" s="462">
        <v>262</v>
      </c>
      <c r="F25" s="451">
        <v>12</v>
      </c>
      <c r="G25" s="702">
        <f>(E25/D25)-F25</f>
        <v>1.7894736842105257</v>
      </c>
    </row>
    <row r="26" spans="1:7" s="11" customFormat="1" ht="14.4">
      <c r="A26" s="2303"/>
      <c r="B26" s="2304" t="s">
        <v>1222</v>
      </c>
      <c r="C26" s="451">
        <v>148</v>
      </c>
      <c r="D26" s="462">
        <v>16</v>
      </c>
      <c r="E26" s="462">
        <v>222</v>
      </c>
      <c r="F26" s="451">
        <v>12</v>
      </c>
      <c r="G26" s="702">
        <f>(E26/D26)-F26</f>
        <v>1.875</v>
      </c>
    </row>
    <row r="27" spans="1:7" s="11" customFormat="1" ht="14.4">
      <c r="A27" s="2303"/>
      <c r="B27" s="2304"/>
      <c r="C27" s="451">
        <v>161</v>
      </c>
      <c r="D27" s="462">
        <v>5</v>
      </c>
      <c r="E27" s="462">
        <v>64</v>
      </c>
      <c r="F27" s="451">
        <v>12</v>
      </c>
      <c r="G27" s="702">
        <f>(E27/D27)-F27</f>
        <v>0.80000000000000071</v>
      </c>
    </row>
    <row r="28" spans="1:7" s="11" customFormat="1" ht="14.4">
      <c r="A28" s="2303"/>
      <c r="B28" s="2305" t="s">
        <v>582</v>
      </c>
      <c r="C28" s="2305"/>
      <c r="D28" s="1716">
        <f>SUM(D24:D27)</f>
        <v>51</v>
      </c>
      <c r="E28" s="1716">
        <f>SUM(E24:E27)</f>
        <v>713</v>
      </c>
      <c r="F28" s="1714">
        <v>12</v>
      </c>
      <c r="G28" s="703">
        <f>(E28/D28)-F28</f>
        <v>1.9803921568627452</v>
      </c>
    </row>
    <row r="29" spans="1:7" s="11" customFormat="1" ht="14.4"/>
    <row r="30" spans="1:7" s="11" customFormat="1" ht="14.4">
      <c r="A30" s="687" t="s">
        <v>293</v>
      </c>
      <c r="B30" s="687" t="s">
        <v>37</v>
      </c>
      <c r="C30" s="687" t="s">
        <v>36</v>
      </c>
      <c r="D30" s="687" t="s">
        <v>1935</v>
      </c>
      <c r="E30" s="687" t="s">
        <v>1936</v>
      </c>
      <c r="F30" s="687" t="s">
        <v>1937</v>
      </c>
      <c r="G30" s="687" t="s">
        <v>1938</v>
      </c>
    </row>
    <row r="31" spans="1:7" s="11" customFormat="1" ht="14.4">
      <c r="A31" s="2303">
        <v>2019</v>
      </c>
      <c r="B31" s="591" t="s">
        <v>1220</v>
      </c>
      <c r="C31" s="451">
        <v>147</v>
      </c>
      <c r="D31" s="462">
        <v>16</v>
      </c>
      <c r="E31" s="462">
        <v>245</v>
      </c>
      <c r="F31" s="451">
        <v>12</v>
      </c>
      <c r="G31" s="702">
        <f>(E31/D31)-F31</f>
        <v>3.3125</v>
      </c>
    </row>
    <row r="32" spans="1:7" s="11" customFormat="1" ht="14.4">
      <c r="A32" s="2303"/>
      <c r="B32" s="591" t="s">
        <v>1221</v>
      </c>
      <c r="C32" s="451">
        <v>149</v>
      </c>
      <c r="D32" s="462">
        <v>8</v>
      </c>
      <c r="E32" s="462">
        <v>116</v>
      </c>
      <c r="F32" s="451">
        <v>12</v>
      </c>
      <c r="G32" s="702">
        <f>(E32/D32)-F32</f>
        <v>2.5</v>
      </c>
    </row>
    <row r="33" spans="1:7" s="11" customFormat="1" ht="14.4">
      <c r="A33" s="2303"/>
      <c r="B33" s="2304" t="s">
        <v>1222</v>
      </c>
      <c r="C33" s="451">
        <v>148</v>
      </c>
      <c r="D33" s="462">
        <v>8</v>
      </c>
      <c r="E33" s="462">
        <v>115</v>
      </c>
      <c r="F33" s="451">
        <v>12</v>
      </c>
      <c r="G33" s="702">
        <f>(E33/D33)-F33</f>
        <v>2.375</v>
      </c>
    </row>
    <row r="34" spans="1:7" s="11" customFormat="1" ht="14.4">
      <c r="A34" s="2303"/>
      <c r="B34" s="2304"/>
      <c r="C34" s="451">
        <v>161</v>
      </c>
      <c r="D34" s="462">
        <v>12</v>
      </c>
      <c r="E34" s="462">
        <v>156</v>
      </c>
      <c r="F34" s="451">
        <v>12</v>
      </c>
      <c r="G34" s="702">
        <f>(E34/D34)-F34</f>
        <v>1</v>
      </c>
    </row>
    <row r="35" spans="1:7" s="11" customFormat="1" ht="14.4">
      <c r="A35" s="2303"/>
      <c r="B35" s="2305" t="s">
        <v>582</v>
      </c>
      <c r="C35" s="2305"/>
      <c r="D35" s="1716">
        <f>SUM(D31:D34)</f>
        <v>44</v>
      </c>
      <c r="E35" s="1716">
        <f>SUM(E31:E34)</f>
        <v>632</v>
      </c>
      <c r="F35" s="1714">
        <v>12</v>
      </c>
      <c r="G35" s="703">
        <f>(E35/D35)-F35</f>
        <v>2.3636363636363633</v>
      </c>
    </row>
    <row r="36" spans="1:7" s="11" customFormat="1" ht="14.4"/>
    <row r="37" spans="1:7" s="11" customFormat="1" ht="14.4">
      <c r="A37" s="687" t="s">
        <v>293</v>
      </c>
      <c r="B37" s="687" t="s">
        <v>37</v>
      </c>
      <c r="C37" s="687" t="s">
        <v>36</v>
      </c>
      <c r="D37" s="687" t="s">
        <v>1935</v>
      </c>
      <c r="E37" s="687" t="s">
        <v>1936</v>
      </c>
      <c r="F37" s="687" t="s">
        <v>1937</v>
      </c>
      <c r="G37" s="687" t="s">
        <v>1938</v>
      </c>
    </row>
    <row r="38" spans="1:7" s="11" customFormat="1" ht="14.4">
      <c r="A38" s="2303">
        <v>2020</v>
      </c>
      <c r="B38" s="591" t="s">
        <v>1</v>
      </c>
      <c r="C38" s="451">
        <v>147</v>
      </c>
      <c r="D38" s="462">
        <v>15</v>
      </c>
      <c r="E38" s="462">
        <v>237</v>
      </c>
      <c r="F38" s="451">
        <v>12</v>
      </c>
      <c r="G38" s="702">
        <f>(E38/D38)-F38</f>
        <v>3.8000000000000007</v>
      </c>
    </row>
    <row r="39" spans="1:7" s="11" customFormat="1" ht="14.4">
      <c r="A39" s="2303"/>
      <c r="B39" s="591" t="s">
        <v>3</v>
      </c>
      <c r="C39" s="451">
        <v>149</v>
      </c>
      <c r="D39" s="462">
        <v>16</v>
      </c>
      <c r="E39" s="462">
        <v>226</v>
      </c>
      <c r="F39" s="451">
        <v>12</v>
      </c>
      <c r="G39" s="702">
        <f>(E39/D39)-F39</f>
        <v>2.125</v>
      </c>
    </row>
    <row r="40" spans="1:7" s="11" customFormat="1" ht="14.4">
      <c r="A40" s="2303"/>
      <c r="B40" s="2304" t="s">
        <v>2</v>
      </c>
      <c r="C40" s="451">
        <v>148</v>
      </c>
      <c r="D40" s="462">
        <v>26</v>
      </c>
      <c r="E40" s="462">
        <v>346</v>
      </c>
      <c r="F40" s="451">
        <v>12</v>
      </c>
      <c r="G40" s="702">
        <f>(E40/D40)-F40</f>
        <v>1.3076923076923084</v>
      </c>
    </row>
    <row r="41" spans="1:7" s="11" customFormat="1" ht="14.4">
      <c r="A41" s="2303"/>
      <c r="B41" s="2304"/>
      <c r="C41" s="451">
        <v>161</v>
      </c>
      <c r="D41" s="462">
        <v>15</v>
      </c>
      <c r="E41" s="462">
        <v>193</v>
      </c>
      <c r="F41" s="451">
        <v>12</v>
      </c>
      <c r="G41" s="702">
        <f>(E41/D41)-F41</f>
        <v>0.86666666666666714</v>
      </c>
    </row>
    <row r="42" spans="1:7" s="11" customFormat="1" ht="14.4">
      <c r="A42" s="2303"/>
      <c r="B42" s="2305" t="s">
        <v>582</v>
      </c>
      <c r="C42" s="2305"/>
      <c r="D42" s="1716">
        <f>SUM(D38:D41)</f>
        <v>72</v>
      </c>
      <c r="E42" s="1716">
        <f>SUM(E38:E41)</f>
        <v>1002</v>
      </c>
      <c r="F42" s="1714">
        <v>12</v>
      </c>
      <c r="G42" s="703">
        <f>(E42/D42)-F42</f>
        <v>1.9166666666666661</v>
      </c>
    </row>
    <row r="43" spans="1:7" ht="13.8">
      <c r="A43" s="461" t="s">
        <v>1936</v>
      </c>
      <c r="B43" s="461" t="s">
        <v>1941</v>
      </c>
      <c r="C43" s="461"/>
      <c r="D43" s="461"/>
      <c r="E43" s="461"/>
    </row>
    <row r="44" spans="1:7" ht="13.8">
      <c r="A44" s="461" t="s">
        <v>1938</v>
      </c>
      <c r="B44" s="461" t="s">
        <v>1942</v>
      </c>
      <c r="C44" s="461"/>
      <c r="D44" s="461"/>
      <c r="E44" s="461"/>
    </row>
    <row r="45" spans="1:7" ht="13.8">
      <c r="A45" s="461" t="s">
        <v>5449</v>
      </c>
    </row>
  </sheetData>
  <sheetProtection algorithmName="SHA-512" hashValue="5J8ca7mj/g3XZX8qEjdGEnRGOdIjecJ/xf/grNjFnaFYoq3WpZadZ7FbPId70tLJAMAtqMNuRxtHhwQqEwWkcg==" saltValue="mSv9EJPDnz8A4N8YNbU8DA==" spinCount="100000" sheet="1" objects="1" scenarios="1"/>
  <mergeCells count="17">
    <mergeCell ref="I7:I11"/>
    <mergeCell ref="A24:A28"/>
    <mergeCell ref="B26:B27"/>
    <mergeCell ref="B28:C28"/>
    <mergeCell ref="B8:C8"/>
    <mergeCell ref="A11:A14"/>
    <mergeCell ref="B14:C14"/>
    <mergeCell ref="A17:A21"/>
    <mergeCell ref="B19:B20"/>
    <mergeCell ref="B21:C21"/>
    <mergeCell ref="A5:A8"/>
    <mergeCell ref="A38:A42"/>
    <mergeCell ref="B40:B41"/>
    <mergeCell ref="B42:C42"/>
    <mergeCell ref="A31:A35"/>
    <mergeCell ref="B33:B34"/>
    <mergeCell ref="B35:C35"/>
  </mergeCells>
  <hyperlinks>
    <hyperlink ref="A1" location="Índice!A1" display="ÍNDICE" xr:uid="{00000000-0004-0000-1C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tabColor rgb="FFAD25A8"/>
  </sheetPr>
  <dimension ref="A1:H10"/>
  <sheetViews>
    <sheetView showGridLines="0" workbookViewId="0">
      <selection activeCell="H15" sqref="H15"/>
    </sheetView>
  </sheetViews>
  <sheetFormatPr baseColWidth="10" defaultRowHeight="13.2"/>
  <cols>
    <col min="1" max="1" width="8.33203125" style="6" customWidth="1"/>
    <col min="2" max="2" width="28.6640625" style="6" bestFit="1" customWidth="1"/>
    <col min="3" max="3" width="5.5546875" style="38" bestFit="1" customWidth="1"/>
    <col min="4" max="8" width="5.5546875" style="6" bestFit="1" customWidth="1"/>
    <col min="9" max="241" width="11.44140625" style="6"/>
    <col min="242" max="242" width="1.6640625" style="6" customWidth="1"/>
    <col min="243" max="243" width="17.88671875" style="6" customWidth="1"/>
    <col min="244" max="244" width="5.6640625" style="6" customWidth="1"/>
    <col min="245" max="245" width="6.109375" style="6" customWidth="1"/>
    <col min="246" max="246" width="36.6640625" style="6" customWidth="1"/>
    <col min="247" max="253" width="9.6640625" style="6" customWidth="1"/>
    <col min="254" max="497" width="11.44140625" style="6"/>
    <col min="498" max="498" width="1.6640625" style="6" customWidth="1"/>
    <col min="499" max="499" width="17.88671875" style="6" customWidth="1"/>
    <col min="500" max="500" width="5.6640625" style="6" customWidth="1"/>
    <col min="501" max="501" width="6.109375" style="6" customWidth="1"/>
    <col min="502" max="502" width="36.6640625" style="6" customWidth="1"/>
    <col min="503" max="509" width="9.6640625" style="6" customWidth="1"/>
    <col min="510" max="753" width="11.44140625" style="6"/>
    <col min="754" max="754" width="1.6640625" style="6" customWidth="1"/>
    <col min="755" max="755" width="17.88671875" style="6" customWidth="1"/>
    <col min="756" max="756" width="5.6640625" style="6" customWidth="1"/>
    <col min="757" max="757" width="6.109375" style="6" customWidth="1"/>
    <col min="758" max="758" width="36.6640625" style="6" customWidth="1"/>
    <col min="759" max="765" width="9.6640625" style="6" customWidth="1"/>
    <col min="766" max="1009" width="11.44140625" style="6"/>
    <col min="1010" max="1010" width="1.6640625" style="6" customWidth="1"/>
    <col min="1011" max="1011" width="17.88671875" style="6" customWidth="1"/>
    <col min="1012" max="1012" width="5.6640625" style="6" customWidth="1"/>
    <col min="1013" max="1013" width="6.109375" style="6" customWidth="1"/>
    <col min="1014" max="1014" width="36.6640625" style="6" customWidth="1"/>
    <col min="1015" max="1021" width="9.6640625" style="6" customWidth="1"/>
    <col min="1022" max="1265" width="11.44140625" style="6"/>
    <col min="1266" max="1266" width="1.6640625" style="6" customWidth="1"/>
    <col min="1267" max="1267" width="17.88671875" style="6" customWidth="1"/>
    <col min="1268" max="1268" width="5.6640625" style="6" customWidth="1"/>
    <col min="1269" max="1269" width="6.109375" style="6" customWidth="1"/>
    <col min="1270" max="1270" width="36.6640625" style="6" customWidth="1"/>
    <col min="1271" max="1277" width="9.6640625" style="6" customWidth="1"/>
    <col min="1278" max="1521" width="11.44140625" style="6"/>
    <col min="1522" max="1522" width="1.6640625" style="6" customWidth="1"/>
    <col min="1523" max="1523" width="17.88671875" style="6" customWidth="1"/>
    <col min="1524" max="1524" width="5.6640625" style="6" customWidth="1"/>
    <col min="1525" max="1525" width="6.109375" style="6" customWidth="1"/>
    <col min="1526" max="1526" width="36.6640625" style="6" customWidth="1"/>
    <col min="1527" max="1533" width="9.6640625" style="6" customWidth="1"/>
    <col min="1534" max="1777" width="11.44140625" style="6"/>
    <col min="1778" max="1778" width="1.6640625" style="6" customWidth="1"/>
    <col min="1779" max="1779" width="17.88671875" style="6" customWidth="1"/>
    <col min="1780" max="1780" width="5.6640625" style="6" customWidth="1"/>
    <col min="1781" max="1781" width="6.109375" style="6" customWidth="1"/>
    <col min="1782" max="1782" width="36.6640625" style="6" customWidth="1"/>
    <col min="1783" max="1789" width="9.6640625" style="6" customWidth="1"/>
    <col min="1790" max="2033" width="11.44140625" style="6"/>
    <col min="2034" max="2034" width="1.6640625" style="6" customWidth="1"/>
    <col min="2035" max="2035" width="17.88671875" style="6" customWidth="1"/>
    <col min="2036" max="2036" width="5.6640625" style="6" customWidth="1"/>
    <col min="2037" max="2037" width="6.109375" style="6" customWidth="1"/>
    <col min="2038" max="2038" width="36.6640625" style="6" customWidth="1"/>
    <col min="2039" max="2045" width="9.6640625" style="6" customWidth="1"/>
    <col min="2046" max="2289" width="11.44140625" style="6"/>
    <col min="2290" max="2290" width="1.6640625" style="6" customWidth="1"/>
    <col min="2291" max="2291" width="17.88671875" style="6" customWidth="1"/>
    <col min="2292" max="2292" width="5.6640625" style="6" customWidth="1"/>
    <col min="2293" max="2293" width="6.109375" style="6" customWidth="1"/>
    <col min="2294" max="2294" width="36.6640625" style="6" customWidth="1"/>
    <col min="2295" max="2301" width="9.6640625" style="6" customWidth="1"/>
    <col min="2302" max="2545" width="11.44140625" style="6"/>
    <col min="2546" max="2546" width="1.6640625" style="6" customWidth="1"/>
    <col min="2547" max="2547" width="17.88671875" style="6" customWidth="1"/>
    <col min="2548" max="2548" width="5.6640625" style="6" customWidth="1"/>
    <col min="2549" max="2549" width="6.109375" style="6" customWidth="1"/>
    <col min="2550" max="2550" width="36.6640625" style="6" customWidth="1"/>
    <col min="2551" max="2557" width="9.6640625" style="6" customWidth="1"/>
    <col min="2558" max="2801" width="11.44140625" style="6"/>
    <col min="2802" max="2802" width="1.6640625" style="6" customWidth="1"/>
    <col min="2803" max="2803" width="17.88671875" style="6" customWidth="1"/>
    <col min="2804" max="2804" width="5.6640625" style="6" customWidth="1"/>
    <col min="2805" max="2805" width="6.109375" style="6" customWidth="1"/>
    <col min="2806" max="2806" width="36.6640625" style="6" customWidth="1"/>
    <col min="2807" max="2813" width="9.6640625" style="6" customWidth="1"/>
    <col min="2814" max="3057" width="11.44140625" style="6"/>
    <col min="3058" max="3058" width="1.6640625" style="6" customWidth="1"/>
    <col min="3059" max="3059" width="17.88671875" style="6" customWidth="1"/>
    <col min="3060" max="3060" width="5.6640625" style="6" customWidth="1"/>
    <col min="3061" max="3061" width="6.109375" style="6" customWidth="1"/>
    <col min="3062" max="3062" width="36.6640625" style="6" customWidth="1"/>
    <col min="3063" max="3069" width="9.6640625" style="6" customWidth="1"/>
    <col min="3070" max="3313" width="11.44140625" style="6"/>
    <col min="3314" max="3314" width="1.6640625" style="6" customWidth="1"/>
    <col min="3315" max="3315" width="17.88671875" style="6" customWidth="1"/>
    <col min="3316" max="3316" width="5.6640625" style="6" customWidth="1"/>
    <col min="3317" max="3317" width="6.109375" style="6" customWidth="1"/>
    <col min="3318" max="3318" width="36.6640625" style="6" customWidth="1"/>
    <col min="3319" max="3325" width="9.6640625" style="6" customWidth="1"/>
    <col min="3326" max="3569" width="11.44140625" style="6"/>
    <col min="3570" max="3570" width="1.6640625" style="6" customWidth="1"/>
    <col min="3571" max="3571" width="17.88671875" style="6" customWidth="1"/>
    <col min="3572" max="3572" width="5.6640625" style="6" customWidth="1"/>
    <col min="3573" max="3573" width="6.109375" style="6" customWidth="1"/>
    <col min="3574" max="3574" width="36.6640625" style="6" customWidth="1"/>
    <col min="3575" max="3581" width="9.6640625" style="6" customWidth="1"/>
    <col min="3582" max="3825" width="11.44140625" style="6"/>
    <col min="3826" max="3826" width="1.6640625" style="6" customWidth="1"/>
    <col min="3827" max="3827" width="17.88671875" style="6" customWidth="1"/>
    <col min="3828" max="3828" width="5.6640625" style="6" customWidth="1"/>
    <col min="3829" max="3829" width="6.109375" style="6" customWidth="1"/>
    <col min="3830" max="3830" width="36.6640625" style="6" customWidth="1"/>
    <col min="3831" max="3837" width="9.6640625" style="6" customWidth="1"/>
    <col min="3838" max="4081" width="11.44140625" style="6"/>
    <col min="4082" max="4082" width="1.6640625" style="6" customWidth="1"/>
    <col min="4083" max="4083" width="17.88671875" style="6" customWidth="1"/>
    <col min="4084" max="4084" width="5.6640625" style="6" customWidth="1"/>
    <col min="4085" max="4085" width="6.109375" style="6" customWidth="1"/>
    <col min="4086" max="4086" width="36.6640625" style="6" customWidth="1"/>
    <col min="4087" max="4093" width="9.6640625" style="6" customWidth="1"/>
    <col min="4094" max="4337" width="11.44140625" style="6"/>
    <col min="4338" max="4338" width="1.6640625" style="6" customWidth="1"/>
    <col min="4339" max="4339" width="17.88671875" style="6" customWidth="1"/>
    <col min="4340" max="4340" width="5.6640625" style="6" customWidth="1"/>
    <col min="4341" max="4341" width="6.109375" style="6" customWidth="1"/>
    <col min="4342" max="4342" width="36.6640625" style="6" customWidth="1"/>
    <col min="4343" max="4349" width="9.6640625" style="6" customWidth="1"/>
    <col min="4350" max="4593" width="11.44140625" style="6"/>
    <col min="4594" max="4594" width="1.6640625" style="6" customWidth="1"/>
    <col min="4595" max="4595" width="17.88671875" style="6" customWidth="1"/>
    <col min="4596" max="4596" width="5.6640625" style="6" customWidth="1"/>
    <col min="4597" max="4597" width="6.109375" style="6" customWidth="1"/>
    <col min="4598" max="4598" width="36.6640625" style="6" customWidth="1"/>
    <col min="4599" max="4605" width="9.6640625" style="6" customWidth="1"/>
    <col min="4606" max="4849" width="11.44140625" style="6"/>
    <col min="4850" max="4850" width="1.6640625" style="6" customWidth="1"/>
    <col min="4851" max="4851" width="17.88671875" style="6" customWidth="1"/>
    <col min="4852" max="4852" width="5.6640625" style="6" customWidth="1"/>
    <col min="4853" max="4853" width="6.109375" style="6" customWidth="1"/>
    <col min="4854" max="4854" width="36.6640625" style="6" customWidth="1"/>
    <col min="4855" max="4861" width="9.6640625" style="6" customWidth="1"/>
    <col min="4862" max="5105" width="11.44140625" style="6"/>
    <col min="5106" max="5106" width="1.6640625" style="6" customWidth="1"/>
    <col min="5107" max="5107" width="17.88671875" style="6" customWidth="1"/>
    <col min="5108" max="5108" width="5.6640625" style="6" customWidth="1"/>
    <col min="5109" max="5109" width="6.109375" style="6" customWidth="1"/>
    <col min="5110" max="5110" width="36.6640625" style="6" customWidth="1"/>
    <col min="5111" max="5117" width="9.6640625" style="6" customWidth="1"/>
    <col min="5118" max="5361" width="11.44140625" style="6"/>
    <col min="5362" max="5362" width="1.6640625" style="6" customWidth="1"/>
    <col min="5363" max="5363" width="17.88671875" style="6" customWidth="1"/>
    <col min="5364" max="5364" width="5.6640625" style="6" customWidth="1"/>
    <col min="5365" max="5365" width="6.109375" style="6" customWidth="1"/>
    <col min="5366" max="5366" width="36.6640625" style="6" customWidth="1"/>
    <col min="5367" max="5373" width="9.6640625" style="6" customWidth="1"/>
    <col min="5374" max="5617" width="11.44140625" style="6"/>
    <col min="5618" max="5618" width="1.6640625" style="6" customWidth="1"/>
    <col min="5619" max="5619" width="17.88671875" style="6" customWidth="1"/>
    <col min="5620" max="5620" width="5.6640625" style="6" customWidth="1"/>
    <col min="5621" max="5621" width="6.109375" style="6" customWidth="1"/>
    <col min="5622" max="5622" width="36.6640625" style="6" customWidth="1"/>
    <col min="5623" max="5629" width="9.6640625" style="6" customWidth="1"/>
    <col min="5630" max="5873" width="11.44140625" style="6"/>
    <col min="5874" max="5874" width="1.6640625" style="6" customWidth="1"/>
    <col min="5875" max="5875" width="17.88671875" style="6" customWidth="1"/>
    <col min="5876" max="5876" width="5.6640625" style="6" customWidth="1"/>
    <col min="5877" max="5877" width="6.109375" style="6" customWidth="1"/>
    <col min="5878" max="5878" width="36.6640625" style="6" customWidth="1"/>
    <col min="5879" max="5885" width="9.6640625" style="6" customWidth="1"/>
    <col min="5886" max="6129" width="11.44140625" style="6"/>
    <col min="6130" max="6130" width="1.6640625" style="6" customWidth="1"/>
    <col min="6131" max="6131" width="17.88671875" style="6" customWidth="1"/>
    <col min="6132" max="6132" width="5.6640625" style="6" customWidth="1"/>
    <col min="6133" max="6133" width="6.109375" style="6" customWidth="1"/>
    <col min="6134" max="6134" width="36.6640625" style="6" customWidth="1"/>
    <col min="6135" max="6141" width="9.6640625" style="6" customWidth="1"/>
    <col min="6142" max="6385" width="11.44140625" style="6"/>
    <col min="6386" max="6386" width="1.6640625" style="6" customWidth="1"/>
    <col min="6387" max="6387" width="17.88671875" style="6" customWidth="1"/>
    <col min="6388" max="6388" width="5.6640625" style="6" customWidth="1"/>
    <col min="6389" max="6389" width="6.109375" style="6" customWidth="1"/>
    <col min="6390" max="6390" width="36.6640625" style="6" customWidth="1"/>
    <col min="6391" max="6397" width="9.6640625" style="6" customWidth="1"/>
    <col min="6398" max="6641" width="11.44140625" style="6"/>
    <col min="6642" max="6642" width="1.6640625" style="6" customWidth="1"/>
    <col min="6643" max="6643" width="17.88671875" style="6" customWidth="1"/>
    <col min="6644" max="6644" width="5.6640625" style="6" customWidth="1"/>
    <col min="6645" max="6645" width="6.109375" style="6" customWidth="1"/>
    <col min="6646" max="6646" width="36.6640625" style="6" customWidth="1"/>
    <col min="6647" max="6653" width="9.6640625" style="6" customWidth="1"/>
    <col min="6654" max="6897" width="11.44140625" style="6"/>
    <col min="6898" max="6898" width="1.6640625" style="6" customWidth="1"/>
    <col min="6899" max="6899" width="17.88671875" style="6" customWidth="1"/>
    <col min="6900" max="6900" width="5.6640625" style="6" customWidth="1"/>
    <col min="6901" max="6901" width="6.109375" style="6" customWidth="1"/>
    <col min="6902" max="6902" width="36.6640625" style="6" customWidth="1"/>
    <col min="6903" max="6909" width="9.6640625" style="6" customWidth="1"/>
    <col min="6910" max="7153" width="11.44140625" style="6"/>
    <col min="7154" max="7154" width="1.6640625" style="6" customWidth="1"/>
    <col min="7155" max="7155" width="17.88671875" style="6" customWidth="1"/>
    <col min="7156" max="7156" width="5.6640625" style="6" customWidth="1"/>
    <col min="7157" max="7157" width="6.109375" style="6" customWidth="1"/>
    <col min="7158" max="7158" width="36.6640625" style="6" customWidth="1"/>
    <col min="7159" max="7165" width="9.6640625" style="6" customWidth="1"/>
    <col min="7166" max="7409" width="11.44140625" style="6"/>
    <col min="7410" max="7410" width="1.6640625" style="6" customWidth="1"/>
    <col min="7411" max="7411" width="17.88671875" style="6" customWidth="1"/>
    <col min="7412" max="7412" width="5.6640625" style="6" customWidth="1"/>
    <col min="7413" max="7413" width="6.109375" style="6" customWidth="1"/>
    <col min="7414" max="7414" width="36.6640625" style="6" customWidth="1"/>
    <col min="7415" max="7421" width="9.6640625" style="6" customWidth="1"/>
    <col min="7422" max="7665" width="11.44140625" style="6"/>
    <col min="7666" max="7666" width="1.6640625" style="6" customWidth="1"/>
    <col min="7667" max="7667" width="17.88671875" style="6" customWidth="1"/>
    <col min="7668" max="7668" width="5.6640625" style="6" customWidth="1"/>
    <col min="7669" max="7669" width="6.109375" style="6" customWidth="1"/>
    <col min="7670" max="7670" width="36.6640625" style="6" customWidth="1"/>
    <col min="7671" max="7677" width="9.6640625" style="6" customWidth="1"/>
    <col min="7678" max="7921" width="11.44140625" style="6"/>
    <col min="7922" max="7922" width="1.6640625" style="6" customWidth="1"/>
    <col min="7923" max="7923" width="17.88671875" style="6" customWidth="1"/>
    <col min="7924" max="7924" width="5.6640625" style="6" customWidth="1"/>
    <col min="7925" max="7925" width="6.109375" style="6" customWidth="1"/>
    <col min="7926" max="7926" width="36.6640625" style="6" customWidth="1"/>
    <col min="7927" max="7933" width="9.6640625" style="6" customWidth="1"/>
    <col min="7934" max="8177" width="11.44140625" style="6"/>
    <col min="8178" max="8178" width="1.6640625" style="6" customWidth="1"/>
    <col min="8179" max="8179" width="17.88671875" style="6" customWidth="1"/>
    <col min="8180" max="8180" width="5.6640625" style="6" customWidth="1"/>
    <col min="8181" max="8181" width="6.109375" style="6" customWidth="1"/>
    <col min="8182" max="8182" width="36.6640625" style="6" customWidth="1"/>
    <col min="8183" max="8189" width="9.6640625" style="6" customWidth="1"/>
    <col min="8190" max="8433" width="11.44140625" style="6"/>
    <col min="8434" max="8434" width="1.6640625" style="6" customWidth="1"/>
    <col min="8435" max="8435" width="17.88671875" style="6" customWidth="1"/>
    <col min="8436" max="8436" width="5.6640625" style="6" customWidth="1"/>
    <col min="8437" max="8437" width="6.109375" style="6" customWidth="1"/>
    <col min="8438" max="8438" width="36.6640625" style="6" customWidth="1"/>
    <col min="8439" max="8445" width="9.6640625" style="6" customWidth="1"/>
    <col min="8446" max="8689" width="11.44140625" style="6"/>
    <col min="8690" max="8690" width="1.6640625" style="6" customWidth="1"/>
    <col min="8691" max="8691" width="17.88671875" style="6" customWidth="1"/>
    <col min="8692" max="8692" width="5.6640625" style="6" customWidth="1"/>
    <col min="8693" max="8693" width="6.109375" style="6" customWidth="1"/>
    <col min="8694" max="8694" width="36.6640625" style="6" customWidth="1"/>
    <col min="8695" max="8701" width="9.6640625" style="6" customWidth="1"/>
    <col min="8702" max="8945" width="11.44140625" style="6"/>
    <col min="8946" max="8946" width="1.6640625" style="6" customWidth="1"/>
    <col min="8947" max="8947" width="17.88671875" style="6" customWidth="1"/>
    <col min="8948" max="8948" width="5.6640625" style="6" customWidth="1"/>
    <col min="8949" max="8949" width="6.109375" style="6" customWidth="1"/>
    <col min="8950" max="8950" width="36.6640625" style="6" customWidth="1"/>
    <col min="8951" max="8957" width="9.6640625" style="6" customWidth="1"/>
    <col min="8958" max="9201" width="11.44140625" style="6"/>
    <col min="9202" max="9202" width="1.6640625" style="6" customWidth="1"/>
    <col min="9203" max="9203" width="17.88671875" style="6" customWidth="1"/>
    <col min="9204" max="9204" width="5.6640625" style="6" customWidth="1"/>
    <col min="9205" max="9205" width="6.109375" style="6" customWidth="1"/>
    <col min="9206" max="9206" width="36.6640625" style="6" customWidth="1"/>
    <col min="9207" max="9213" width="9.6640625" style="6" customWidth="1"/>
    <col min="9214" max="9457" width="11.44140625" style="6"/>
    <col min="9458" max="9458" width="1.6640625" style="6" customWidth="1"/>
    <col min="9459" max="9459" width="17.88671875" style="6" customWidth="1"/>
    <col min="9460" max="9460" width="5.6640625" style="6" customWidth="1"/>
    <col min="9461" max="9461" width="6.109375" style="6" customWidth="1"/>
    <col min="9462" max="9462" width="36.6640625" style="6" customWidth="1"/>
    <col min="9463" max="9469" width="9.6640625" style="6" customWidth="1"/>
    <col min="9470" max="9713" width="11.44140625" style="6"/>
    <col min="9714" max="9714" width="1.6640625" style="6" customWidth="1"/>
    <col min="9715" max="9715" width="17.88671875" style="6" customWidth="1"/>
    <col min="9716" max="9716" width="5.6640625" style="6" customWidth="1"/>
    <col min="9717" max="9717" width="6.109375" style="6" customWidth="1"/>
    <col min="9718" max="9718" width="36.6640625" style="6" customWidth="1"/>
    <col min="9719" max="9725" width="9.6640625" style="6" customWidth="1"/>
    <col min="9726" max="9969" width="11.44140625" style="6"/>
    <col min="9970" max="9970" width="1.6640625" style="6" customWidth="1"/>
    <col min="9971" max="9971" width="17.88671875" style="6" customWidth="1"/>
    <col min="9972" max="9972" width="5.6640625" style="6" customWidth="1"/>
    <col min="9973" max="9973" width="6.109375" style="6" customWidth="1"/>
    <col min="9974" max="9974" width="36.6640625" style="6" customWidth="1"/>
    <col min="9975" max="9981" width="9.6640625" style="6" customWidth="1"/>
    <col min="9982" max="10225" width="11.44140625" style="6"/>
    <col min="10226" max="10226" width="1.6640625" style="6" customWidth="1"/>
    <col min="10227" max="10227" width="17.88671875" style="6" customWidth="1"/>
    <col min="10228" max="10228" width="5.6640625" style="6" customWidth="1"/>
    <col min="10229" max="10229" width="6.109375" style="6" customWidth="1"/>
    <col min="10230" max="10230" width="36.6640625" style="6" customWidth="1"/>
    <col min="10231" max="10237" width="9.6640625" style="6" customWidth="1"/>
    <col min="10238" max="10481" width="11.44140625" style="6"/>
    <col min="10482" max="10482" width="1.6640625" style="6" customWidth="1"/>
    <col min="10483" max="10483" width="17.88671875" style="6" customWidth="1"/>
    <col min="10484" max="10484" width="5.6640625" style="6" customWidth="1"/>
    <col min="10485" max="10485" width="6.109375" style="6" customWidth="1"/>
    <col min="10486" max="10486" width="36.6640625" style="6" customWidth="1"/>
    <col min="10487" max="10493" width="9.6640625" style="6" customWidth="1"/>
    <col min="10494" max="10737" width="11.44140625" style="6"/>
    <col min="10738" max="10738" width="1.6640625" style="6" customWidth="1"/>
    <col min="10739" max="10739" width="17.88671875" style="6" customWidth="1"/>
    <col min="10740" max="10740" width="5.6640625" style="6" customWidth="1"/>
    <col min="10741" max="10741" width="6.109375" style="6" customWidth="1"/>
    <col min="10742" max="10742" width="36.6640625" style="6" customWidth="1"/>
    <col min="10743" max="10749" width="9.6640625" style="6" customWidth="1"/>
    <col min="10750" max="10993" width="11.44140625" style="6"/>
    <col min="10994" max="10994" width="1.6640625" style="6" customWidth="1"/>
    <col min="10995" max="10995" width="17.88671875" style="6" customWidth="1"/>
    <col min="10996" max="10996" width="5.6640625" style="6" customWidth="1"/>
    <col min="10997" max="10997" width="6.109375" style="6" customWidth="1"/>
    <col min="10998" max="10998" width="36.6640625" style="6" customWidth="1"/>
    <col min="10999" max="11005" width="9.6640625" style="6" customWidth="1"/>
    <col min="11006" max="11249" width="11.44140625" style="6"/>
    <col min="11250" max="11250" width="1.6640625" style="6" customWidth="1"/>
    <col min="11251" max="11251" width="17.88671875" style="6" customWidth="1"/>
    <col min="11252" max="11252" width="5.6640625" style="6" customWidth="1"/>
    <col min="11253" max="11253" width="6.109375" style="6" customWidth="1"/>
    <col min="11254" max="11254" width="36.6640625" style="6" customWidth="1"/>
    <col min="11255" max="11261" width="9.6640625" style="6" customWidth="1"/>
    <col min="11262" max="11505" width="11.44140625" style="6"/>
    <col min="11506" max="11506" width="1.6640625" style="6" customWidth="1"/>
    <col min="11507" max="11507" width="17.88671875" style="6" customWidth="1"/>
    <col min="11508" max="11508" width="5.6640625" style="6" customWidth="1"/>
    <col min="11509" max="11509" width="6.109375" style="6" customWidth="1"/>
    <col min="11510" max="11510" width="36.6640625" style="6" customWidth="1"/>
    <col min="11511" max="11517" width="9.6640625" style="6" customWidth="1"/>
    <col min="11518" max="11761" width="11.44140625" style="6"/>
    <col min="11762" max="11762" width="1.6640625" style="6" customWidth="1"/>
    <col min="11763" max="11763" width="17.88671875" style="6" customWidth="1"/>
    <col min="11764" max="11764" width="5.6640625" style="6" customWidth="1"/>
    <col min="11765" max="11765" width="6.109375" style="6" customWidth="1"/>
    <col min="11766" max="11766" width="36.6640625" style="6" customWidth="1"/>
    <col min="11767" max="11773" width="9.6640625" style="6" customWidth="1"/>
    <col min="11774" max="12017" width="11.44140625" style="6"/>
    <col min="12018" max="12018" width="1.6640625" style="6" customWidth="1"/>
    <col min="12019" max="12019" width="17.88671875" style="6" customWidth="1"/>
    <col min="12020" max="12020" width="5.6640625" style="6" customWidth="1"/>
    <col min="12021" max="12021" width="6.109375" style="6" customWidth="1"/>
    <col min="12022" max="12022" width="36.6640625" style="6" customWidth="1"/>
    <col min="12023" max="12029" width="9.6640625" style="6" customWidth="1"/>
    <col min="12030" max="12273" width="11.44140625" style="6"/>
    <col min="12274" max="12274" width="1.6640625" style="6" customWidth="1"/>
    <col min="12275" max="12275" width="17.88671875" style="6" customWidth="1"/>
    <col min="12276" max="12276" width="5.6640625" style="6" customWidth="1"/>
    <col min="12277" max="12277" width="6.109375" style="6" customWidth="1"/>
    <col min="12278" max="12278" width="36.6640625" style="6" customWidth="1"/>
    <col min="12279" max="12285" width="9.6640625" style="6" customWidth="1"/>
    <col min="12286" max="12529" width="11.44140625" style="6"/>
    <col min="12530" max="12530" width="1.6640625" style="6" customWidth="1"/>
    <col min="12531" max="12531" width="17.88671875" style="6" customWidth="1"/>
    <col min="12532" max="12532" width="5.6640625" style="6" customWidth="1"/>
    <col min="12533" max="12533" width="6.109375" style="6" customWidth="1"/>
    <col min="12534" max="12534" width="36.6640625" style="6" customWidth="1"/>
    <col min="12535" max="12541" width="9.6640625" style="6" customWidth="1"/>
    <col min="12542" max="12785" width="11.44140625" style="6"/>
    <col min="12786" max="12786" width="1.6640625" style="6" customWidth="1"/>
    <col min="12787" max="12787" width="17.88671875" style="6" customWidth="1"/>
    <col min="12788" max="12788" width="5.6640625" style="6" customWidth="1"/>
    <col min="12789" max="12789" width="6.109375" style="6" customWidth="1"/>
    <col min="12790" max="12790" width="36.6640625" style="6" customWidth="1"/>
    <col min="12791" max="12797" width="9.6640625" style="6" customWidth="1"/>
    <col min="12798" max="13041" width="11.44140625" style="6"/>
    <col min="13042" max="13042" width="1.6640625" style="6" customWidth="1"/>
    <col min="13043" max="13043" width="17.88671875" style="6" customWidth="1"/>
    <col min="13044" max="13044" width="5.6640625" style="6" customWidth="1"/>
    <col min="13045" max="13045" width="6.109375" style="6" customWidth="1"/>
    <col min="13046" max="13046" width="36.6640625" style="6" customWidth="1"/>
    <col min="13047" max="13053" width="9.6640625" style="6" customWidth="1"/>
    <col min="13054" max="13297" width="11.44140625" style="6"/>
    <col min="13298" max="13298" width="1.6640625" style="6" customWidth="1"/>
    <col min="13299" max="13299" width="17.88671875" style="6" customWidth="1"/>
    <col min="13300" max="13300" width="5.6640625" style="6" customWidth="1"/>
    <col min="13301" max="13301" width="6.109375" style="6" customWidth="1"/>
    <col min="13302" max="13302" width="36.6640625" style="6" customWidth="1"/>
    <col min="13303" max="13309" width="9.6640625" style="6" customWidth="1"/>
    <col min="13310" max="13553" width="11.44140625" style="6"/>
    <col min="13554" max="13554" width="1.6640625" style="6" customWidth="1"/>
    <col min="13555" max="13555" width="17.88671875" style="6" customWidth="1"/>
    <col min="13556" max="13556" width="5.6640625" style="6" customWidth="1"/>
    <col min="13557" max="13557" width="6.109375" style="6" customWidth="1"/>
    <col min="13558" max="13558" width="36.6640625" style="6" customWidth="1"/>
    <col min="13559" max="13565" width="9.6640625" style="6" customWidth="1"/>
    <col min="13566" max="13809" width="11.44140625" style="6"/>
    <col min="13810" max="13810" width="1.6640625" style="6" customWidth="1"/>
    <col min="13811" max="13811" width="17.88671875" style="6" customWidth="1"/>
    <col min="13812" max="13812" width="5.6640625" style="6" customWidth="1"/>
    <col min="13813" max="13813" width="6.109375" style="6" customWidth="1"/>
    <col min="13814" max="13814" width="36.6640625" style="6" customWidth="1"/>
    <col min="13815" max="13821" width="9.6640625" style="6" customWidth="1"/>
    <col min="13822" max="14065" width="11.44140625" style="6"/>
    <col min="14066" max="14066" width="1.6640625" style="6" customWidth="1"/>
    <col min="14067" max="14067" width="17.88671875" style="6" customWidth="1"/>
    <col min="14068" max="14068" width="5.6640625" style="6" customWidth="1"/>
    <col min="14069" max="14069" width="6.109375" style="6" customWidth="1"/>
    <col min="14070" max="14070" width="36.6640625" style="6" customWidth="1"/>
    <col min="14071" max="14077" width="9.6640625" style="6" customWidth="1"/>
    <col min="14078" max="14321" width="11.44140625" style="6"/>
    <col min="14322" max="14322" width="1.6640625" style="6" customWidth="1"/>
    <col min="14323" max="14323" width="17.88671875" style="6" customWidth="1"/>
    <col min="14324" max="14324" width="5.6640625" style="6" customWidth="1"/>
    <col min="14325" max="14325" width="6.109375" style="6" customWidth="1"/>
    <col min="14326" max="14326" width="36.6640625" style="6" customWidth="1"/>
    <col min="14327" max="14333" width="9.6640625" style="6" customWidth="1"/>
    <col min="14334" max="14577" width="11.44140625" style="6"/>
    <col min="14578" max="14578" width="1.6640625" style="6" customWidth="1"/>
    <col min="14579" max="14579" width="17.88671875" style="6" customWidth="1"/>
    <col min="14580" max="14580" width="5.6640625" style="6" customWidth="1"/>
    <col min="14581" max="14581" width="6.109375" style="6" customWidth="1"/>
    <col min="14582" max="14582" width="36.6640625" style="6" customWidth="1"/>
    <col min="14583" max="14589" width="9.6640625" style="6" customWidth="1"/>
    <col min="14590" max="14833" width="11.44140625" style="6"/>
    <col min="14834" max="14834" width="1.6640625" style="6" customWidth="1"/>
    <col min="14835" max="14835" width="17.88671875" style="6" customWidth="1"/>
    <col min="14836" max="14836" width="5.6640625" style="6" customWidth="1"/>
    <col min="14837" max="14837" width="6.109375" style="6" customWidth="1"/>
    <col min="14838" max="14838" width="36.6640625" style="6" customWidth="1"/>
    <col min="14839" max="14845" width="9.6640625" style="6" customWidth="1"/>
    <col min="14846" max="15089" width="11.44140625" style="6"/>
    <col min="15090" max="15090" width="1.6640625" style="6" customWidth="1"/>
    <col min="15091" max="15091" width="17.88671875" style="6" customWidth="1"/>
    <col min="15092" max="15092" width="5.6640625" style="6" customWidth="1"/>
    <col min="15093" max="15093" width="6.109375" style="6" customWidth="1"/>
    <col min="15094" max="15094" width="36.6640625" style="6" customWidth="1"/>
    <col min="15095" max="15101" width="9.6640625" style="6" customWidth="1"/>
    <col min="15102" max="15345" width="11.44140625" style="6"/>
    <col min="15346" max="15346" width="1.6640625" style="6" customWidth="1"/>
    <col min="15347" max="15347" width="17.88671875" style="6" customWidth="1"/>
    <col min="15348" max="15348" width="5.6640625" style="6" customWidth="1"/>
    <col min="15349" max="15349" width="6.109375" style="6" customWidth="1"/>
    <col min="15350" max="15350" width="36.6640625" style="6" customWidth="1"/>
    <col min="15351" max="15357" width="9.6640625" style="6" customWidth="1"/>
    <col min="15358" max="15601" width="11.44140625" style="6"/>
    <col min="15602" max="15602" width="1.6640625" style="6" customWidth="1"/>
    <col min="15603" max="15603" width="17.88671875" style="6" customWidth="1"/>
    <col min="15604" max="15604" width="5.6640625" style="6" customWidth="1"/>
    <col min="15605" max="15605" width="6.109375" style="6" customWidth="1"/>
    <col min="15606" max="15606" width="36.6640625" style="6" customWidth="1"/>
    <col min="15607" max="15613" width="9.6640625" style="6" customWidth="1"/>
    <col min="15614" max="15857" width="11.44140625" style="6"/>
    <col min="15858" max="15858" width="1.6640625" style="6" customWidth="1"/>
    <col min="15859" max="15859" width="17.88671875" style="6" customWidth="1"/>
    <col min="15860" max="15860" width="5.6640625" style="6" customWidth="1"/>
    <col min="15861" max="15861" width="6.109375" style="6" customWidth="1"/>
    <col min="15862" max="15862" width="36.6640625" style="6" customWidth="1"/>
    <col min="15863" max="15869" width="9.6640625" style="6" customWidth="1"/>
    <col min="15870" max="16113" width="11.44140625" style="6"/>
    <col min="16114" max="16114" width="1.6640625" style="6" customWidth="1"/>
    <col min="16115" max="16115" width="17.88671875" style="6" customWidth="1"/>
    <col min="16116" max="16116" width="5.6640625" style="6" customWidth="1"/>
    <col min="16117" max="16117" width="6.109375" style="6" customWidth="1"/>
    <col min="16118" max="16118" width="36.6640625" style="6" customWidth="1"/>
    <col min="16119" max="16125" width="9.6640625" style="6" customWidth="1"/>
    <col min="16126" max="16384" width="11.44140625" style="6"/>
  </cols>
  <sheetData>
    <row r="1" spans="1:8" s="2" customFormat="1">
      <c r="A1" s="167" t="s">
        <v>1189</v>
      </c>
      <c r="B1" s="143"/>
    </row>
    <row r="2" spans="1:8" s="7" customFormat="1" ht="18">
      <c r="A2" s="399" t="s">
        <v>52</v>
      </c>
      <c r="B2" s="8"/>
      <c r="C2" s="36"/>
    </row>
    <row r="3" spans="1:8" s="5" customFormat="1" ht="15">
      <c r="A3" s="10" t="s">
        <v>13</v>
      </c>
      <c r="C3" s="37"/>
    </row>
    <row r="4" spans="1:8" s="1556" customFormat="1" ht="29.25" customHeight="1">
      <c r="A4" s="1482" t="s">
        <v>12</v>
      </c>
      <c r="B4" s="1482" t="s">
        <v>14</v>
      </c>
      <c r="C4" s="595">
        <v>2015</v>
      </c>
      <c r="D4" s="595">
        <v>2016</v>
      </c>
      <c r="E4" s="595">
        <v>2017</v>
      </c>
      <c r="F4" s="595">
        <v>2018</v>
      </c>
      <c r="G4" s="595">
        <v>2019</v>
      </c>
      <c r="H4" s="595">
        <v>2020</v>
      </c>
    </row>
    <row r="5" spans="1:8" s="289" customFormat="1" ht="15" customHeight="1">
      <c r="A5" s="560" t="s">
        <v>1220</v>
      </c>
      <c r="B5" s="556" t="s">
        <v>19</v>
      </c>
      <c r="C5" s="961">
        <f>'Tiempo promedio excedente'!F5+'Tiempo promedio excedente'!G5</f>
        <v>12.52</v>
      </c>
      <c r="D5" s="961">
        <f>'Tiempo promedio excedente'!F11+'Tiempo promedio excedente'!G11</f>
        <v>12.6</v>
      </c>
      <c r="E5" s="961">
        <f>'Tiempo promedio excedente'!F17+'Tiempo promedio excedente'!G17</f>
        <v>13.307692307692308</v>
      </c>
      <c r="F5" s="961">
        <f>'Tiempo promedio excedente'!F24+'Tiempo promedio excedente'!G24</f>
        <v>15</v>
      </c>
      <c r="G5" s="961">
        <f>'Tiempo promedio excedente'!F31+'Tiempo promedio excedente'!G31</f>
        <v>15.3125</v>
      </c>
      <c r="H5" s="707">
        <f>'Tiempo promedio excedente'!F38+'Tiempo promedio excedente'!G38</f>
        <v>15.8</v>
      </c>
    </row>
    <row r="6" spans="1:8" s="289" customFormat="1" ht="15" customHeight="1">
      <c r="A6" s="560" t="s">
        <v>1221</v>
      </c>
      <c r="B6" s="556" t="s">
        <v>21</v>
      </c>
      <c r="C6" s="962">
        <f>'Tiempo promedio excedente'!F6+'Tiempo promedio excedente'!G6</f>
        <v>12.130434782608695</v>
      </c>
      <c r="D6" s="961">
        <f>'Tiempo promedio excedente'!F12+'Tiempo promedio excedente'!G12</f>
        <v>13.142857142857142</v>
      </c>
      <c r="E6" s="961">
        <f>'Tiempo promedio excedente'!F18+'Tiempo promedio excedente'!G18</f>
        <v>13.133333333333333</v>
      </c>
      <c r="F6" s="961">
        <f>'Tiempo promedio excedente'!F25+'Tiempo promedio excedente'!G25</f>
        <v>13.789473684210526</v>
      </c>
      <c r="G6" s="961">
        <f>'Tiempo promedio excedente'!F32+'Tiempo promedio excedente'!G32</f>
        <v>14.5</v>
      </c>
      <c r="H6" s="707">
        <f>'Tiempo promedio excedente'!F39+'Tiempo promedio excedente'!G39</f>
        <v>14.125</v>
      </c>
    </row>
    <row r="7" spans="1:8" s="289" customFormat="1" ht="15" customHeight="1">
      <c r="A7" s="2306" t="s">
        <v>1222</v>
      </c>
      <c r="B7" s="556" t="s">
        <v>20</v>
      </c>
      <c r="C7" s="961">
        <f>'Tiempo promedio excedente'!F7+'Tiempo promedio excedente'!G7</f>
        <v>12.242424242424242</v>
      </c>
      <c r="D7" s="961">
        <f>'Tiempo promedio excedente'!F13+'Tiempo promedio excedente'!G13</f>
        <v>12.545454545454545</v>
      </c>
      <c r="E7" s="961">
        <f>'Tiempo promedio excedente'!F19+'Tiempo promedio excedente'!G19</f>
        <v>12.870967741935484</v>
      </c>
      <c r="F7" s="961">
        <f>'Tiempo promedio excedente'!F26+'Tiempo promedio excedente'!G26</f>
        <v>13.875</v>
      </c>
      <c r="G7" s="961">
        <f>'Tiempo promedio excedente'!F33+'Tiempo promedio excedente'!G33</f>
        <v>14.375</v>
      </c>
      <c r="H7" s="707">
        <f>'Tiempo promedio excedente'!F40+'Tiempo promedio excedente'!G40</f>
        <v>13.307692307692308</v>
      </c>
    </row>
    <row r="8" spans="1:8" s="289" customFormat="1" ht="15" customHeight="1">
      <c r="A8" s="2306"/>
      <c r="B8" s="556" t="s">
        <v>23</v>
      </c>
      <c r="C8" s="962"/>
      <c r="D8" s="962"/>
      <c r="E8" s="961">
        <f>'Tiempo promedio excedente'!F20+'Tiempo promedio excedente'!G20</f>
        <v>13</v>
      </c>
      <c r="F8" s="961">
        <f>'Tiempo promedio excedente'!F27+'Tiempo promedio excedente'!G27</f>
        <v>12.8</v>
      </c>
      <c r="G8" s="961">
        <f>'Tiempo promedio excedente'!F34+'Tiempo promedio excedente'!G34</f>
        <v>13</v>
      </c>
      <c r="H8" s="707">
        <f>'Tiempo promedio excedente'!F41+'Tiempo promedio excedente'!G41</f>
        <v>12.866666666666667</v>
      </c>
    </row>
    <row r="9" spans="1:8" s="695" customFormat="1" ht="14.4">
      <c r="A9" s="2219" t="s">
        <v>5446</v>
      </c>
      <c r="B9" s="2219"/>
      <c r="C9" s="963">
        <f>'Tiempo promedio excedente'!F8+'Tiempo promedio excedente'!G8</f>
        <v>12.296296296296296</v>
      </c>
      <c r="D9" s="963">
        <f>'Tiempo promedio excedente'!F14+'Tiempo promedio excedente'!G14</f>
        <v>12.833333333333334</v>
      </c>
      <c r="E9" s="963">
        <f>'Tiempo promedio excedente'!F21+'Tiempo promedio excedente'!G21</f>
        <v>13.049382716049383</v>
      </c>
      <c r="F9" s="963">
        <f>'Tiempo promedio excedente'!F28+'Tiempo promedio excedente'!G28</f>
        <v>13.980392156862745</v>
      </c>
      <c r="G9" s="963">
        <f>'Tiempo promedio excedente'!F35+'Tiempo promedio excedente'!G35</f>
        <v>14.363636363636363</v>
      </c>
      <c r="H9" s="708">
        <f>'Tiempo promedio excedente'!F42+'Tiempo promedio excedente'!G42</f>
        <v>13.916666666666666</v>
      </c>
    </row>
    <row r="10" spans="1:8" ht="14.4">
      <c r="A10" s="1557" t="s">
        <v>5448</v>
      </c>
    </row>
  </sheetData>
  <sheetProtection algorithmName="SHA-512" hashValue="YhfSS6wko2nbXJbLsML8K0u/9wezr4Kiy/sYAdDeu75du83rISnchTCFGBZfnqNmLI/7yh3OND09ndI4gUommQ==" saltValue="zBv4fJ7xj6ZENwT0CP53ew==" spinCount="100000" sheet="1" objects="1" scenarios="1"/>
  <mergeCells count="2">
    <mergeCell ref="A9:B9"/>
    <mergeCell ref="A7:A8"/>
  </mergeCells>
  <hyperlinks>
    <hyperlink ref="A1" location="Índice!A1" display="ÍNDICE" xr:uid="{00000000-0004-0000-1D00-000000000000}"/>
  </hyperlinks>
  <printOptions horizontalCentered="1" verticalCentered="1"/>
  <pageMargins left="0.51181102362204722" right="0.47244094488188981" top="0.31496062992125984" bottom="0.51181102362204722" header="0" footer="0"/>
  <pageSetup scale="7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6">
    <tabColor rgb="FFAD25A8"/>
  </sheetPr>
  <dimension ref="A1:AP23"/>
  <sheetViews>
    <sheetView showGridLines="0" zoomScaleNormal="100" workbookViewId="0"/>
  </sheetViews>
  <sheetFormatPr baseColWidth="10" defaultRowHeight="13.2"/>
  <cols>
    <col min="1" max="1" width="10.88671875" style="2" customWidth="1"/>
    <col min="2" max="2" width="28.6640625" style="2" bestFit="1" customWidth="1"/>
    <col min="3" max="8" width="5.5546875" style="2" bestFit="1" customWidth="1"/>
    <col min="9" max="14" width="5.5546875" style="150" customWidth="1"/>
    <col min="15" max="15" width="5.33203125" style="2" customWidth="1"/>
    <col min="16" max="16" width="11.44140625" style="150"/>
    <col min="17" max="17" width="10.88671875" style="150" customWidth="1"/>
    <col min="18" max="18" width="28.6640625" style="150" bestFit="1" customWidth="1"/>
    <col min="19" max="22" width="5" style="150" bestFit="1" customWidth="1"/>
    <col min="23" max="23" width="5.109375" style="150" customWidth="1"/>
    <col min="24" max="30" width="5" style="150" customWidth="1"/>
    <col min="31" max="31" width="5.109375" style="150" bestFit="1" customWidth="1"/>
    <col min="32" max="32" width="4.88671875" style="150" customWidth="1"/>
    <col min="33" max="33" width="4.5546875" style="2" bestFit="1" customWidth="1"/>
    <col min="34" max="35" width="5.109375" style="2" bestFit="1" customWidth="1"/>
    <col min="36" max="36" width="5.5546875" style="2" bestFit="1" customWidth="1"/>
    <col min="37" max="37" width="5" style="150" bestFit="1" customWidth="1"/>
    <col min="38" max="38" width="5.5546875" style="150" bestFit="1" customWidth="1"/>
    <col min="39" max="39" width="6.5546875" style="150" bestFit="1" customWidth="1"/>
    <col min="40" max="42" width="5.5546875" style="150" customWidth="1"/>
    <col min="43" max="230" width="11.44140625" style="2"/>
    <col min="231" max="231" width="0.33203125" style="2" customWidth="1"/>
    <col min="232" max="232" width="19" style="2" customWidth="1"/>
    <col min="233" max="233" width="7.109375" style="2" customWidth="1"/>
    <col min="234" max="234" width="41.33203125" style="2" customWidth="1"/>
    <col min="235" max="236" width="9" style="2" customWidth="1"/>
    <col min="237" max="237" width="10.5546875" style="2" customWidth="1"/>
    <col min="238" max="238" width="9.44140625" style="2" customWidth="1"/>
    <col min="239" max="239" width="9.88671875" style="2" customWidth="1"/>
    <col min="240" max="240" width="10.5546875" style="2" customWidth="1"/>
    <col min="241" max="242" width="9.44140625" style="2" customWidth="1"/>
    <col min="243" max="243" width="10.5546875" style="2" customWidth="1"/>
    <col min="244" max="245" width="9" style="2" customWidth="1"/>
    <col min="246" max="246" width="10.5546875" style="2" customWidth="1"/>
    <col min="247" max="248" width="9.44140625" style="2" customWidth="1"/>
    <col min="249" max="249" width="10.5546875" style="2" customWidth="1"/>
    <col min="250" max="250" width="9.44140625" style="2" customWidth="1"/>
    <col min="251" max="251" width="9.88671875" style="2" customWidth="1"/>
    <col min="252" max="252" width="10.5546875" style="2" customWidth="1"/>
    <col min="253" max="253" width="9" style="2" customWidth="1"/>
    <col min="254" max="254" width="9.88671875" style="2" customWidth="1"/>
    <col min="255" max="255" width="12" style="2" customWidth="1"/>
    <col min="256" max="486" width="11.44140625" style="2"/>
    <col min="487" max="487" width="0.33203125" style="2" customWidth="1"/>
    <col min="488" max="488" width="19" style="2" customWidth="1"/>
    <col min="489" max="489" width="7.109375" style="2" customWidth="1"/>
    <col min="490" max="490" width="41.33203125" style="2" customWidth="1"/>
    <col min="491" max="492" width="9" style="2" customWidth="1"/>
    <col min="493" max="493" width="10.5546875" style="2" customWidth="1"/>
    <col min="494" max="494" width="9.44140625" style="2" customWidth="1"/>
    <col min="495" max="495" width="9.88671875" style="2" customWidth="1"/>
    <col min="496" max="496" width="10.5546875" style="2" customWidth="1"/>
    <col min="497" max="498" width="9.44140625" style="2" customWidth="1"/>
    <col min="499" max="499" width="10.5546875" style="2" customWidth="1"/>
    <col min="500" max="501" width="9" style="2" customWidth="1"/>
    <col min="502" max="502" width="10.5546875" style="2" customWidth="1"/>
    <col min="503" max="504" width="9.44140625" style="2" customWidth="1"/>
    <col min="505" max="505" width="10.5546875" style="2" customWidth="1"/>
    <col min="506" max="506" width="9.44140625" style="2" customWidth="1"/>
    <col min="507" max="507" width="9.88671875" style="2" customWidth="1"/>
    <col min="508" max="508" width="10.5546875" style="2" customWidth="1"/>
    <col min="509" max="509" width="9" style="2" customWidth="1"/>
    <col min="510" max="510" width="9.88671875" style="2" customWidth="1"/>
    <col min="511" max="511" width="12" style="2" customWidth="1"/>
    <col min="512" max="742" width="11.44140625" style="2"/>
    <col min="743" max="743" width="0.33203125" style="2" customWidth="1"/>
    <col min="744" max="744" width="19" style="2" customWidth="1"/>
    <col min="745" max="745" width="7.109375" style="2" customWidth="1"/>
    <col min="746" max="746" width="41.33203125" style="2" customWidth="1"/>
    <col min="747" max="748" width="9" style="2" customWidth="1"/>
    <col min="749" max="749" width="10.5546875" style="2" customWidth="1"/>
    <col min="750" max="750" width="9.44140625" style="2" customWidth="1"/>
    <col min="751" max="751" width="9.88671875" style="2" customWidth="1"/>
    <col min="752" max="752" width="10.5546875" style="2" customWidth="1"/>
    <col min="753" max="754" width="9.44140625" style="2" customWidth="1"/>
    <col min="755" max="755" width="10.5546875" style="2" customWidth="1"/>
    <col min="756" max="757" width="9" style="2" customWidth="1"/>
    <col min="758" max="758" width="10.5546875" style="2" customWidth="1"/>
    <col min="759" max="760" width="9.44140625" style="2" customWidth="1"/>
    <col min="761" max="761" width="10.5546875" style="2" customWidth="1"/>
    <col min="762" max="762" width="9.44140625" style="2" customWidth="1"/>
    <col min="763" max="763" width="9.88671875" style="2" customWidth="1"/>
    <col min="764" max="764" width="10.5546875" style="2" customWidth="1"/>
    <col min="765" max="765" width="9" style="2" customWidth="1"/>
    <col min="766" max="766" width="9.88671875" style="2" customWidth="1"/>
    <col min="767" max="767" width="12" style="2" customWidth="1"/>
    <col min="768" max="998" width="11.44140625" style="2"/>
    <col min="999" max="999" width="0.33203125" style="2" customWidth="1"/>
    <col min="1000" max="1000" width="19" style="2" customWidth="1"/>
    <col min="1001" max="1001" width="7.109375" style="2" customWidth="1"/>
    <col min="1002" max="1002" width="41.33203125" style="2" customWidth="1"/>
    <col min="1003" max="1004" width="9" style="2" customWidth="1"/>
    <col min="1005" max="1005" width="10.5546875" style="2" customWidth="1"/>
    <col min="1006" max="1006" width="9.44140625" style="2" customWidth="1"/>
    <col min="1007" max="1007" width="9.88671875" style="2" customWidth="1"/>
    <col min="1008" max="1008" width="10.5546875" style="2" customWidth="1"/>
    <col min="1009" max="1010" width="9.44140625" style="2" customWidth="1"/>
    <col min="1011" max="1011" width="10.5546875" style="2" customWidth="1"/>
    <col min="1012" max="1013" width="9" style="2" customWidth="1"/>
    <col min="1014" max="1014" width="10.5546875" style="2" customWidth="1"/>
    <col min="1015" max="1016" width="9.44140625" style="2" customWidth="1"/>
    <col min="1017" max="1017" width="10.5546875" style="2" customWidth="1"/>
    <col min="1018" max="1018" width="9.44140625" style="2" customWidth="1"/>
    <col min="1019" max="1019" width="9.88671875" style="2" customWidth="1"/>
    <col min="1020" max="1020" width="10.5546875" style="2" customWidth="1"/>
    <col min="1021" max="1021" width="9" style="2" customWidth="1"/>
    <col min="1022" max="1022" width="9.88671875" style="2" customWidth="1"/>
    <col min="1023" max="1023" width="12" style="2" customWidth="1"/>
    <col min="1024" max="1254" width="11.44140625" style="2"/>
    <col min="1255" max="1255" width="0.33203125" style="2" customWidth="1"/>
    <col min="1256" max="1256" width="19" style="2" customWidth="1"/>
    <col min="1257" max="1257" width="7.109375" style="2" customWidth="1"/>
    <col min="1258" max="1258" width="41.33203125" style="2" customWidth="1"/>
    <col min="1259" max="1260" width="9" style="2" customWidth="1"/>
    <col min="1261" max="1261" width="10.5546875" style="2" customWidth="1"/>
    <col min="1262" max="1262" width="9.44140625" style="2" customWidth="1"/>
    <col min="1263" max="1263" width="9.88671875" style="2" customWidth="1"/>
    <col min="1264" max="1264" width="10.5546875" style="2" customWidth="1"/>
    <col min="1265" max="1266" width="9.44140625" style="2" customWidth="1"/>
    <col min="1267" max="1267" width="10.5546875" style="2" customWidth="1"/>
    <col min="1268" max="1269" width="9" style="2" customWidth="1"/>
    <col min="1270" max="1270" width="10.5546875" style="2" customWidth="1"/>
    <col min="1271" max="1272" width="9.44140625" style="2" customWidth="1"/>
    <col min="1273" max="1273" width="10.5546875" style="2" customWidth="1"/>
    <col min="1274" max="1274" width="9.44140625" style="2" customWidth="1"/>
    <col min="1275" max="1275" width="9.88671875" style="2" customWidth="1"/>
    <col min="1276" max="1276" width="10.5546875" style="2" customWidth="1"/>
    <col min="1277" max="1277" width="9" style="2" customWidth="1"/>
    <col min="1278" max="1278" width="9.88671875" style="2" customWidth="1"/>
    <col min="1279" max="1279" width="12" style="2" customWidth="1"/>
    <col min="1280" max="1510" width="11.44140625" style="2"/>
    <col min="1511" max="1511" width="0.33203125" style="2" customWidth="1"/>
    <col min="1512" max="1512" width="19" style="2" customWidth="1"/>
    <col min="1513" max="1513" width="7.109375" style="2" customWidth="1"/>
    <col min="1514" max="1514" width="41.33203125" style="2" customWidth="1"/>
    <col min="1515" max="1516" width="9" style="2" customWidth="1"/>
    <col min="1517" max="1517" width="10.5546875" style="2" customWidth="1"/>
    <col min="1518" max="1518" width="9.44140625" style="2" customWidth="1"/>
    <col min="1519" max="1519" width="9.88671875" style="2" customWidth="1"/>
    <col min="1520" max="1520" width="10.5546875" style="2" customWidth="1"/>
    <col min="1521" max="1522" width="9.44140625" style="2" customWidth="1"/>
    <col min="1523" max="1523" width="10.5546875" style="2" customWidth="1"/>
    <col min="1524" max="1525" width="9" style="2" customWidth="1"/>
    <col min="1526" max="1526" width="10.5546875" style="2" customWidth="1"/>
    <col min="1527" max="1528" width="9.44140625" style="2" customWidth="1"/>
    <col min="1529" max="1529" width="10.5546875" style="2" customWidth="1"/>
    <col min="1530" max="1530" width="9.44140625" style="2" customWidth="1"/>
    <col min="1531" max="1531" width="9.88671875" style="2" customWidth="1"/>
    <col min="1532" max="1532" width="10.5546875" style="2" customWidth="1"/>
    <col min="1533" max="1533" width="9" style="2" customWidth="1"/>
    <col min="1534" max="1534" width="9.88671875" style="2" customWidth="1"/>
    <col min="1535" max="1535" width="12" style="2" customWidth="1"/>
    <col min="1536" max="1766" width="11.44140625" style="2"/>
    <col min="1767" max="1767" width="0.33203125" style="2" customWidth="1"/>
    <col min="1768" max="1768" width="19" style="2" customWidth="1"/>
    <col min="1769" max="1769" width="7.109375" style="2" customWidth="1"/>
    <col min="1770" max="1770" width="41.33203125" style="2" customWidth="1"/>
    <col min="1771" max="1772" width="9" style="2" customWidth="1"/>
    <col min="1773" max="1773" width="10.5546875" style="2" customWidth="1"/>
    <col min="1774" max="1774" width="9.44140625" style="2" customWidth="1"/>
    <col min="1775" max="1775" width="9.88671875" style="2" customWidth="1"/>
    <col min="1776" max="1776" width="10.5546875" style="2" customWidth="1"/>
    <col min="1777" max="1778" width="9.44140625" style="2" customWidth="1"/>
    <col min="1779" max="1779" width="10.5546875" style="2" customWidth="1"/>
    <col min="1780" max="1781" width="9" style="2" customWidth="1"/>
    <col min="1782" max="1782" width="10.5546875" style="2" customWidth="1"/>
    <col min="1783" max="1784" width="9.44140625" style="2" customWidth="1"/>
    <col min="1785" max="1785" width="10.5546875" style="2" customWidth="1"/>
    <col min="1786" max="1786" width="9.44140625" style="2" customWidth="1"/>
    <col min="1787" max="1787" width="9.88671875" style="2" customWidth="1"/>
    <col min="1788" max="1788" width="10.5546875" style="2" customWidth="1"/>
    <col min="1789" max="1789" width="9" style="2" customWidth="1"/>
    <col min="1790" max="1790" width="9.88671875" style="2" customWidth="1"/>
    <col min="1791" max="1791" width="12" style="2" customWidth="1"/>
    <col min="1792" max="2022" width="11.44140625" style="2"/>
    <col min="2023" max="2023" width="0.33203125" style="2" customWidth="1"/>
    <col min="2024" max="2024" width="19" style="2" customWidth="1"/>
    <col min="2025" max="2025" width="7.109375" style="2" customWidth="1"/>
    <col min="2026" max="2026" width="41.33203125" style="2" customWidth="1"/>
    <col min="2027" max="2028" width="9" style="2" customWidth="1"/>
    <col min="2029" max="2029" width="10.5546875" style="2" customWidth="1"/>
    <col min="2030" max="2030" width="9.44140625" style="2" customWidth="1"/>
    <col min="2031" max="2031" width="9.88671875" style="2" customWidth="1"/>
    <col min="2032" max="2032" width="10.5546875" style="2" customWidth="1"/>
    <col min="2033" max="2034" width="9.44140625" style="2" customWidth="1"/>
    <col min="2035" max="2035" width="10.5546875" style="2" customWidth="1"/>
    <col min="2036" max="2037" width="9" style="2" customWidth="1"/>
    <col min="2038" max="2038" width="10.5546875" style="2" customWidth="1"/>
    <col min="2039" max="2040" width="9.44140625" style="2" customWidth="1"/>
    <col min="2041" max="2041" width="10.5546875" style="2" customWidth="1"/>
    <col min="2042" max="2042" width="9.44140625" style="2" customWidth="1"/>
    <col min="2043" max="2043" width="9.88671875" style="2" customWidth="1"/>
    <col min="2044" max="2044" width="10.5546875" style="2" customWidth="1"/>
    <col min="2045" max="2045" width="9" style="2" customWidth="1"/>
    <col min="2046" max="2046" width="9.88671875" style="2" customWidth="1"/>
    <col min="2047" max="2047" width="12" style="2" customWidth="1"/>
    <col min="2048" max="2278" width="11.44140625" style="2"/>
    <col min="2279" max="2279" width="0.33203125" style="2" customWidth="1"/>
    <col min="2280" max="2280" width="19" style="2" customWidth="1"/>
    <col min="2281" max="2281" width="7.109375" style="2" customWidth="1"/>
    <col min="2282" max="2282" width="41.33203125" style="2" customWidth="1"/>
    <col min="2283" max="2284" width="9" style="2" customWidth="1"/>
    <col min="2285" max="2285" width="10.5546875" style="2" customWidth="1"/>
    <col min="2286" max="2286" width="9.44140625" style="2" customWidth="1"/>
    <col min="2287" max="2287" width="9.88671875" style="2" customWidth="1"/>
    <col min="2288" max="2288" width="10.5546875" style="2" customWidth="1"/>
    <col min="2289" max="2290" width="9.44140625" style="2" customWidth="1"/>
    <col min="2291" max="2291" width="10.5546875" style="2" customWidth="1"/>
    <col min="2292" max="2293" width="9" style="2" customWidth="1"/>
    <col min="2294" max="2294" width="10.5546875" style="2" customWidth="1"/>
    <col min="2295" max="2296" width="9.44140625" style="2" customWidth="1"/>
    <col min="2297" max="2297" width="10.5546875" style="2" customWidth="1"/>
    <col min="2298" max="2298" width="9.44140625" style="2" customWidth="1"/>
    <col min="2299" max="2299" width="9.88671875" style="2" customWidth="1"/>
    <col min="2300" max="2300" width="10.5546875" style="2" customWidth="1"/>
    <col min="2301" max="2301" width="9" style="2" customWidth="1"/>
    <col min="2302" max="2302" width="9.88671875" style="2" customWidth="1"/>
    <col min="2303" max="2303" width="12" style="2" customWidth="1"/>
    <col min="2304" max="2534" width="11.44140625" style="2"/>
    <col min="2535" max="2535" width="0.33203125" style="2" customWidth="1"/>
    <col min="2536" max="2536" width="19" style="2" customWidth="1"/>
    <col min="2537" max="2537" width="7.109375" style="2" customWidth="1"/>
    <col min="2538" max="2538" width="41.33203125" style="2" customWidth="1"/>
    <col min="2539" max="2540" width="9" style="2" customWidth="1"/>
    <col min="2541" max="2541" width="10.5546875" style="2" customWidth="1"/>
    <col min="2542" max="2542" width="9.44140625" style="2" customWidth="1"/>
    <col min="2543" max="2543" width="9.88671875" style="2" customWidth="1"/>
    <col min="2544" max="2544" width="10.5546875" style="2" customWidth="1"/>
    <col min="2545" max="2546" width="9.44140625" style="2" customWidth="1"/>
    <col min="2547" max="2547" width="10.5546875" style="2" customWidth="1"/>
    <col min="2548" max="2549" width="9" style="2" customWidth="1"/>
    <col min="2550" max="2550" width="10.5546875" style="2" customWidth="1"/>
    <col min="2551" max="2552" width="9.44140625" style="2" customWidth="1"/>
    <col min="2553" max="2553" width="10.5546875" style="2" customWidth="1"/>
    <col min="2554" max="2554" width="9.44140625" style="2" customWidth="1"/>
    <col min="2555" max="2555" width="9.88671875" style="2" customWidth="1"/>
    <col min="2556" max="2556" width="10.5546875" style="2" customWidth="1"/>
    <col min="2557" max="2557" width="9" style="2" customWidth="1"/>
    <col min="2558" max="2558" width="9.88671875" style="2" customWidth="1"/>
    <col min="2559" max="2559" width="12" style="2" customWidth="1"/>
    <col min="2560" max="2790" width="11.44140625" style="2"/>
    <col min="2791" max="2791" width="0.33203125" style="2" customWidth="1"/>
    <col min="2792" max="2792" width="19" style="2" customWidth="1"/>
    <col min="2793" max="2793" width="7.109375" style="2" customWidth="1"/>
    <col min="2794" max="2794" width="41.33203125" style="2" customWidth="1"/>
    <col min="2795" max="2796" width="9" style="2" customWidth="1"/>
    <col min="2797" max="2797" width="10.5546875" style="2" customWidth="1"/>
    <col min="2798" max="2798" width="9.44140625" style="2" customWidth="1"/>
    <col min="2799" max="2799" width="9.88671875" style="2" customWidth="1"/>
    <col min="2800" max="2800" width="10.5546875" style="2" customWidth="1"/>
    <col min="2801" max="2802" width="9.44140625" style="2" customWidth="1"/>
    <col min="2803" max="2803" width="10.5546875" style="2" customWidth="1"/>
    <col min="2804" max="2805" width="9" style="2" customWidth="1"/>
    <col min="2806" max="2806" width="10.5546875" style="2" customWidth="1"/>
    <col min="2807" max="2808" width="9.44140625" style="2" customWidth="1"/>
    <col min="2809" max="2809" width="10.5546875" style="2" customWidth="1"/>
    <col min="2810" max="2810" width="9.44140625" style="2" customWidth="1"/>
    <col min="2811" max="2811" width="9.88671875" style="2" customWidth="1"/>
    <col min="2812" max="2812" width="10.5546875" style="2" customWidth="1"/>
    <col min="2813" max="2813" width="9" style="2" customWidth="1"/>
    <col min="2814" max="2814" width="9.88671875" style="2" customWidth="1"/>
    <col min="2815" max="2815" width="12" style="2" customWidth="1"/>
    <col min="2816" max="3046" width="11.44140625" style="2"/>
    <col min="3047" max="3047" width="0.33203125" style="2" customWidth="1"/>
    <col min="3048" max="3048" width="19" style="2" customWidth="1"/>
    <col min="3049" max="3049" width="7.109375" style="2" customWidth="1"/>
    <col min="3050" max="3050" width="41.33203125" style="2" customWidth="1"/>
    <col min="3051" max="3052" width="9" style="2" customWidth="1"/>
    <col min="3053" max="3053" width="10.5546875" style="2" customWidth="1"/>
    <col min="3054" max="3054" width="9.44140625" style="2" customWidth="1"/>
    <col min="3055" max="3055" width="9.88671875" style="2" customWidth="1"/>
    <col min="3056" max="3056" width="10.5546875" style="2" customWidth="1"/>
    <col min="3057" max="3058" width="9.44140625" style="2" customWidth="1"/>
    <col min="3059" max="3059" width="10.5546875" style="2" customWidth="1"/>
    <col min="3060" max="3061" width="9" style="2" customWidth="1"/>
    <col min="3062" max="3062" width="10.5546875" style="2" customWidth="1"/>
    <col min="3063" max="3064" width="9.44140625" style="2" customWidth="1"/>
    <col min="3065" max="3065" width="10.5546875" style="2" customWidth="1"/>
    <col min="3066" max="3066" width="9.44140625" style="2" customWidth="1"/>
    <col min="3067" max="3067" width="9.88671875" style="2" customWidth="1"/>
    <col min="3068" max="3068" width="10.5546875" style="2" customWidth="1"/>
    <col min="3069" max="3069" width="9" style="2" customWidth="1"/>
    <col min="3070" max="3070" width="9.88671875" style="2" customWidth="1"/>
    <col min="3071" max="3071" width="12" style="2" customWidth="1"/>
    <col min="3072" max="3302" width="11.44140625" style="2"/>
    <col min="3303" max="3303" width="0.33203125" style="2" customWidth="1"/>
    <col min="3304" max="3304" width="19" style="2" customWidth="1"/>
    <col min="3305" max="3305" width="7.109375" style="2" customWidth="1"/>
    <col min="3306" max="3306" width="41.33203125" style="2" customWidth="1"/>
    <col min="3307" max="3308" width="9" style="2" customWidth="1"/>
    <col min="3309" max="3309" width="10.5546875" style="2" customWidth="1"/>
    <col min="3310" max="3310" width="9.44140625" style="2" customWidth="1"/>
    <col min="3311" max="3311" width="9.88671875" style="2" customWidth="1"/>
    <col min="3312" max="3312" width="10.5546875" style="2" customWidth="1"/>
    <col min="3313" max="3314" width="9.44140625" style="2" customWidth="1"/>
    <col min="3315" max="3315" width="10.5546875" style="2" customWidth="1"/>
    <col min="3316" max="3317" width="9" style="2" customWidth="1"/>
    <col min="3318" max="3318" width="10.5546875" style="2" customWidth="1"/>
    <col min="3319" max="3320" width="9.44140625" style="2" customWidth="1"/>
    <col min="3321" max="3321" width="10.5546875" style="2" customWidth="1"/>
    <col min="3322" max="3322" width="9.44140625" style="2" customWidth="1"/>
    <col min="3323" max="3323" width="9.88671875" style="2" customWidth="1"/>
    <col min="3324" max="3324" width="10.5546875" style="2" customWidth="1"/>
    <col min="3325" max="3325" width="9" style="2" customWidth="1"/>
    <col min="3326" max="3326" width="9.88671875" style="2" customWidth="1"/>
    <col min="3327" max="3327" width="12" style="2" customWidth="1"/>
    <col min="3328" max="3558" width="11.44140625" style="2"/>
    <col min="3559" max="3559" width="0.33203125" style="2" customWidth="1"/>
    <col min="3560" max="3560" width="19" style="2" customWidth="1"/>
    <col min="3561" max="3561" width="7.109375" style="2" customWidth="1"/>
    <col min="3562" max="3562" width="41.33203125" style="2" customWidth="1"/>
    <col min="3563" max="3564" width="9" style="2" customWidth="1"/>
    <col min="3565" max="3565" width="10.5546875" style="2" customWidth="1"/>
    <col min="3566" max="3566" width="9.44140625" style="2" customWidth="1"/>
    <col min="3567" max="3567" width="9.88671875" style="2" customWidth="1"/>
    <col min="3568" max="3568" width="10.5546875" style="2" customWidth="1"/>
    <col min="3569" max="3570" width="9.44140625" style="2" customWidth="1"/>
    <col min="3571" max="3571" width="10.5546875" style="2" customWidth="1"/>
    <col min="3572" max="3573" width="9" style="2" customWidth="1"/>
    <col min="3574" max="3574" width="10.5546875" style="2" customWidth="1"/>
    <col min="3575" max="3576" width="9.44140625" style="2" customWidth="1"/>
    <col min="3577" max="3577" width="10.5546875" style="2" customWidth="1"/>
    <col min="3578" max="3578" width="9.44140625" style="2" customWidth="1"/>
    <col min="3579" max="3579" width="9.88671875" style="2" customWidth="1"/>
    <col min="3580" max="3580" width="10.5546875" style="2" customWidth="1"/>
    <col min="3581" max="3581" width="9" style="2" customWidth="1"/>
    <col min="3582" max="3582" width="9.88671875" style="2" customWidth="1"/>
    <col min="3583" max="3583" width="12" style="2" customWidth="1"/>
    <col min="3584" max="3814" width="11.44140625" style="2"/>
    <col min="3815" max="3815" width="0.33203125" style="2" customWidth="1"/>
    <col min="3816" max="3816" width="19" style="2" customWidth="1"/>
    <col min="3817" max="3817" width="7.109375" style="2" customWidth="1"/>
    <col min="3818" max="3818" width="41.33203125" style="2" customWidth="1"/>
    <col min="3819" max="3820" width="9" style="2" customWidth="1"/>
    <col min="3821" max="3821" width="10.5546875" style="2" customWidth="1"/>
    <col min="3822" max="3822" width="9.44140625" style="2" customWidth="1"/>
    <col min="3823" max="3823" width="9.88671875" style="2" customWidth="1"/>
    <col min="3824" max="3824" width="10.5546875" style="2" customWidth="1"/>
    <col min="3825" max="3826" width="9.44140625" style="2" customWidth="1"/>
    <col min="3827" max="3827" width="10.5546875" style="2" customWidth="1"/>
    <col min="3828" max="3829" width="9" style="2" customWidth="1"/>
    <col min="3830" max="3830" width="10.5546875" style="2" customWidth="1"/>
    <col min="3831" max="3832" width="9.44140625" style="2" customWidth="1"/>
    <col min="3833" max="3833" width="10.5546875" style="2" customWidth="1"/>
    <col min="3834" max="3834" width="9.44140625" style="2" customWidth="1"/>
    <col min="3835" max="3835" width="9.88671875" style="2" customWidth="1"/>
    <col min="3836" max="3836" width="10.5546875" style="2" customWidth="1"/>
    <col min="3837" max="3837" width="9" style="2" customWidth="1"/>
    <col min="3838" max="3838" width="9.88671875" style="2" customWidth="1"/>
    <col min="3839" max="3839" width="12" style="2" customWidth="1"/>
    <col min="3840" max="4070" width="11.44140625" style="2"/>
    <col min="4071" max="4071" width="0.33203125" style="2" customWidth="1"/>
    <col min="4072" max="4072" width="19" style="2" customWidth="1"/>
    <col min="4073" max="4073" width="7.109375" style="2" customWidth="1"/>
    <col min="4074" max="4074" width="41.33203125" style="2" customWidth="1"/>
    <col min="4075" max="4076" width="9" style="2" customWidth="1"/>
    <col min="4077" max="4077" width="10.5546875" style="2" customWidth="1"/>
    <col min="4078" max="4078" width="9.44140625" style="2" customWidth="1"/>
    <col min="4079" max="4079" width="9.88671875" style="2" customWidth="1"/>
    <col min="4080" max="4080" width="10.5546875" style="2" customWidth="1"/>
    <col min="4081" max="4082" width="9.44140625" style="2" customWidth="1"/>
    <col min="4083" max="4083" width="10.5546875" style="2" customWidth="1"/>
    <col min="4084" max="4085" width="9" style="2" customWidth="1"/>
    <col min="4086" max="4086" width="10.5546875" style="2" customWidth="1"/>
    <col min="4087" max="4088" width="9.44140625" style="2" customWidth="1"/>
    <col min="4089" max="4089" width="10.5546875" style="2" customWidth="1"/>
    <col min="4090" max="4090" width="9.44140625" style="2" customWidth="1"/>
    <col min="4091" max="4091" width="9.88671875" style="2" customWidth="1"/>
    <col min="4092" max="4092" width="10.5546875" style="2" customWidth="1"/>
    <col min="4093" max="4093" width="9" style="2" customWidth="1"/>
    <col min="4094" max="4094" width="9.88671875" style="2" customWidth="1"/>
    <col min="4095" max="4095" width="12" style="2" customWidth="1"/>
    <col min="4096" max="4326" width="11.44140625" style="2"/>
    <col min="4327" max="4327" width="0.33203125" style="2" customWidth="1"/>
    <col min="4328" max="4328" width="19" style="2" customWidth="1"/>
    <col min="4329" max="4329" width="7.109375" style="2" customWidth="1"/>
    <col min="4330" max="4330" width="41.33203125" style="2" customWidth="1"/>
    <col min="4331" max="4332" width="9" style="2" customWidth="1"/>
    <col min="4333" max="4333" width="10.5546875" style="2" customWidth="1"/>
    <col min="4334" max="4334" width="9.44140625" style="2" customWidth="1"/>
    <col min="4335" max="4335" width="9.88671875" style="2" customWidth="1"/>
    <col min="4336" max="4336" width="10.5546875" style="2" customWidth="1"/>
    <col min="4337" max="4338" width="9.44140625" style="2" customWidth="1"/>
    <col min="4339" max="4339" width="10.5546875" style="2" customWidth="1"/>
    <col min="4340" max="4341" width="9" style="2" customWidth="1"/>
    <col min="4342" max="4342" width="10.5546875" style="2" customWidth="1"/>
    <col min="4343" max="4344" width="9.44140625" style="2" customWidth="1"/>
    <col min="4345" max="4345" width="10.5546875" style="2" customWidth="1"/>
    <col min="4346" max="4346" width="9.44140625" style="2" customWidth="1"/>
    <col min="4347" max="4347" width="9.88671875" style="2" customWidth="1"/>
    <col min="4348" max="4348" width="10.5546875" style="2" customWidth="1"/>
    <col min="4349" max="4349" width="9" style="2" customWidth="1"/>
    <col min="4350" max="4350" width="9.88671875" style="2" customWidth="1"/>
    <col min="4351" max="4351" width="12" style="2" customWidth="1"/>
    <col min="4352" max="4582" width="11.44140625" style="2"/>
    <col min="4583" max="4583" width="0.33203125" style="2" customWidth="1"/>
    <col min="4584" max="4584" width="19" style="2" customWidth="1"/>
    <col min="4585" max="4585" width="7.109375" style="2" customWidth="1"/>
    <col min="4586" max="4586" width="41.33203125" style="2" customWidth="1"/>
    <col min="4587" max="4588" width="9" style="2" customWidth="1"/>
    <col min="4589" max="4589" width="10.5546875" style="2" customWidth="1"/>
    <col min="4590" max="4590" width="9.44140625" style="2" customWidth="1"/>
    <col min="4591" max="4591" width="9.88671875" style="2" customWidth="1"/>
    <col min="4592" max="4592" width="10.5546875" style="2" customWidth="1"/>
    <col min="4593" max="4594" width="9.44140625" style="2" customWidth="1"/>
    <col min="4595" max="4595" width="10.5546875" style="2" customWidth="1"/>
    <col min="4596" max="4597" width="9" style="2" customWidth="1"/>
    <col min="4598" max="4598" width="10.5546875" style="2" customWidth="1"/>
    <col min="4599" max="4600" width="9.44140625" style="2" customWidth="1"/>
    <col min="4601" max="4601" width="10.5546875" style="2" customWidth="1"/>
    <col min="4602" max="4602" width="9.44140625" style="2" customWidth="1"/>
    <col min="4603" max="4603" width="9.88671875" style="2" customWidth="1"/>
    <col min="4604" max="4604" width="10.5546875" style="2" customWidth="1"/>
    <col min="4605" max="4605" width="9" style="2" customWidth="1"/>
    <col min="4606" max="4606" width="9.88671875" style="2" customWidth="1"/>
    <col min="4607" max="4607" width="12" style="2" customWidth="1"/>
    <col min="4608" max="4838" width="11.44140625" style="2"/>
    <col min="4839" max="4839" width="0.33203125" style="2" customWidth="1"/>
    <col min="4840" max="4840" width="19" style="2" customWidth="1"/>
    <col min="4841" max="4841" width="7.109375" style="2" customWidth="1"/>
    <col min="4842" max="4842" width="41.33203125" style="2" customWidth="1"/>
    <col min="4843" max="4844" width="9" style="2" customWidth="1"/>
    <col min="4845" max="4845" width="10.5546875" style="2" customWidth="1"/>
    <col min="4846" max="4846" width="9.44140625" style="2" customWidth="1"/>
    <col min="4847" max="4847" width="9.88671875" style="2" customWidth="1"/>
    <col min="4848" max="4848" width="10.5546875" style="2" customWidth="1"/>
    <col min="4849" max="4850" width="9.44140625" style="2" customWidth="1"/>
    <col min="4851" max="4851" width="10.5546875" style="2" customWidth="1"/>
    <col min="4852" max="4853" width="9" style="2" customWidth="1"/>
    <col min="4854" max="4854" width="10.5546875" style="2" customWidth="1"/>
    <col min="4855" max="4856" width="9.44140625" style="2" customWidth="1"/>
    <col min="4857" max="4857" width="10.5546875" style="2" customWidth="1"/>
    <col min="4858" max="4858" width="9.44140625" style="2" customWidth="1"/>
    <col min="4859" max="4859" width="9.88671875" style="2" customWidth="1"/>
    <col min="4860" max="4860" width="10.5546875" style="2" customWidth="1"/>
    <col min="4861" max="4861" width="9" style="2" customWidth="1"/>
    <col min="4862" max="4862" width="9.88671875" style="2" customWidth="1"/>
    <col min="4863" max="4863" width="12" style="2" customWidth="1"/>
    <col min="4864" max="5094" width="11.44140625" style="2"/>
    <col min="5095" max="5095" width="0.33203125" style="2" customWidth="1"/>
    <col min="5096" max="5096" width="19" style="2" customWidth="1"/>
    <col min="5097" max="5097" width="7.109375" style="2" customWidth="1"/>
    <col min="5098" max="5098" width="41.33203125" style="2" customWidth="1"/>
    <col min="5099" max="5100" width="9" style="2" customWidth="1"/>
    <col min="5101" max="5101" width="10.5546875" style="2" customWidth="1"/>
    <col min="5102" max="5102" width="9.44140625" style="2" customWidth="1"/>
    <col min="5103" max="5103" width="9.88671875" style="2" customWidth="1"/>
    <col min="5104" max="5104" width="10.5546875" style="2" customWidth="1"/>
    <col min="5105" max="5106" width="9.44140625" style="2" customWidth="1"/>
    <col min="5107" max="5107" width="10.5546875" style="2" customWidth="1"/>
    <col min="5108" max="5109" width="9" style="2" customWidth="1"/>
    <col min="5110" max="5110" width="10.5546875" style="2" customWidth="1"/>
    <col min="5111" max="5112" width="9.44140625" style="2" customWidth="1"/>
    <col min="5113" max="5113" width="10.5546875" style="2" customWidth="1"/>
    <col min="5114" max="5114" width="9.44140625" style="2" customWidth="1"/>
    <col min="5115" max="5115" width="9.88671875" style="2" customWidth="1"/>
    <col min="5116" max="5116" width="10.5546875" style="2" customWidth="1"/>
    <col min="5117" max="5117" width="9" style="2" customWidth="1"/>
    <col min="5118" max="5118" width="9.88671875" style="2" customWidth="1"/>
    <col min="5119" max="5119" width="12" style="2" customWidth="1"/>
    <col min="5120" max="5350" width="11.44140625" style="2"/>
    <col min="5351" max="5351" width="0.33203125" style="2" customWidth="1"/>
    <col min="5352" max="5352" width="19" style="2" customWidth="1"/>
    <col min="5353" max="5353" width="7.109375" style="2" customWidth="1"/>
    <col min="5354" max="5354" width="41.33203125" style="2" customWidth="1"/>
    <col min="5355" max="5356" width="9" style="2" customWidth="1"/>
    <col min="5357" max="5357" width="10.5546875" style="2" customWidth="1"/>
    <col min="5358" max="5358" width="9.44140625" style="2" customWidth="1"/>
    <col min="5359" max="5359" width="9.88671875" style="2" customWidth="1"/>
    <col min="5360" max="5360" width="10.5546875" style="2" customWidth="1"/>
    <col min="5361" max="5362" width="9.44140625" style="2" customWidth="1"/>
    <col min="5363" max="5363" width="10.5546875" style="2" customWidth="1"/>
    <col min="5364" max="5365" width="9" style="2" customWidth="1"/>
    <col min="5366" max="5366" width="10.5546875" style="2" customWidth="1"/>
    <col min="5367" max="5368" width="9.44140625" style="2" customWidth="1"/>
    <col min="5369" max="5369" width="10.5546875" style="2" customWidth="1"/>
    <col min="5370" max="5370" width="9.44140625" style="2" customWidth="1"/>
    <col min="5371" max="5371" width="9.88671875" style="2" customWidth="1"/>
    <col min="5372" max="5372" width="10.5546875" style="2" customWidth="1"/>
    <col min="5373" max="5373" width="9" style="2" customWidth="1"/>
    <col min="5374" max="5374" width="9.88671875" style="2" customWidth="1"/>
    <col min="5375" max="5375" width="12" style="2" customWidth="1"/>
    <col min="5376" max="5606" width="11.44140625" style="2"/>
    <col min="5607" max="5607" width="0.33203125" style="2" customWidth="1"/>
    <col min="5608" max="5608" width="19" style="2" customWidth="1"/>
    <col min="5609" max="5609" width="7.109375" style="2" customWidth="1"/>
    <col min="5610" max="5610" width="41.33203125" style="2" customWidth="1"/>
    <col min="5611" max="5612" width="9" style="2" customWidth="1"/>
    <col min="5613" max="5613" width="10.5546875" style="2" customWidth="1"/>
    <col min="5614" max="5614" width="9.44140625" style="2" customWidth="1"/>
    <col min="5615" max="5615" width="9.88671875" style="2" customWidth="1"/>
    <col min="5616" max="5616" width="10.5546875" style="2" customWidth="1"/>
    <col min="5617" max="5618" width="9.44140625" style="2" customWidth="1"/>
    <col min="5619" max="5619" width="10.5546875" style="2" customWidth="1"/>
    <col min="5620" max="5621" width="9" style="2" customWidth="1"/>
    <col min="5622" max="5622" width="10.5546875" style="2" customWidth="1"/>
    <col min="5623" max="5624" width="9.44140625" style="2" customWidth="1"/>
    <col min="5625" max="5625" width="10.5546875" style="2" customWidth="1"/>
    <col min="5626" max="5626" width="9.44140625" style="2" customWidth="1"/>
    <col min="5627" max="5627" width="9.88671875" style="2" customWidth="1"/>
    <col min="5628" max="5628" width="10.5546875" style="2" customWidth="1"/>
    <col min="5629" max="5629" width="9" style="2" customWidth="1"/>
    <col min="5630" max="5630" width="9.88671875" style="2" customWidth="1"/>
    <col min="5631" max="5631" width="12" style="2" customWidth="1"/>
    <col min="5632" max="5862" width="11.44140625" style="2"/>
    <col min="5863" max="5863" width="0.33203125" style="2" customWidth="1"/>
    <col min="5864" max="5864" width="19" style="2" customWidth="1"/>
    <col min="5865" max="5865" width="7.109375" style="2" customWidth="1"/>
    <col min="5866" max="5866" width="41.33203125" style="2" customWidth="1"/>
    <col min="5867" max="5868" width="9" style="2" customWidth="1"/>
    <col min="5869" max="5869" width="10.5546875" style="2" customWidth="1"/>
    <col min="5870" max="5870" width="9.44140625" style="2" customWidth="1"/>
    <col min="5871" max="5871" width="9.88671875" style="2" customWidth="1"/>
    <col min="5872" max="5872" width="10.5546875" style="2" customWidth="1"/>
    <col min="5873" max="5874" width="9.44140625" style="2" customWidth="1"/>
    <col min="5875" max="5875" width="10.5546875" style="2" customWidth="1"/>
    <col min="5876" max="5877" width="9" style="2" customWidth="1"/>
    <col min="5878" max="5878" width="10.5546875" style="2" customWidth="1"/>
    <col min="5879" max="5880" width="9.44140625" style="2" customWidth="1"/>
    <col min="5881" max="5881" width="10.5546875" style="2" customWidth="1"/>
    <col min="5882" max="5882" width="9.44140625" style="2" customWidth="1"/>
    <col min="5883" max="5883" width="9.88671875" style="2" customWidth="1"/>
    <col min="5884" max="5884" width="10.5546875" style="2" customWidth="1"/>
    <col min="5885" max="5885" width="9" style="2" customWidth="1"/>
    <col min="5886" max="5886" width="9.88671875" style="2" customWidth="1"/>
    <col min="5887" max="5887" width="12" style="2" customWidth="1"/>
    <col min="5888" max="6118" width="11.44140625" style="2"/>
    <col min="6119" max="6119" width="0.33203125" style="2" customWidth="1"/>
    <col min="6120" max="6120" width="19" style="2" customWidth="1"/>
    <col min="6121" max="6121" width="7.109375" style="2" customWidth="1"/>
    <col min="6122" max="6122" width="41.33203125" style="2" customWidth="1"/>
    <col min="6123" max="6124" width="9" style="2" customWidth="1"/>
    <col min="6125" max="6125" width="10.5546875" style="2" customWidth="1"/>
    <col min="6126" max="6126" width="9.44140625" style="2" customWidth="1"/>
    <col min="6127" max="6127" width="9.88671875" style="2" customWidth="1"/>
    <col min="6128" max="6128" width="10.5546875" style="2" customWidth="1"/>
    <col min="6129" max="6130" width="9.44140625" style="2" customWidth="1"/>
    <col min="6131" max="6131" width="10.5546875" style="2" customWidth="1"/>
    <col min="6132" max="6133" width="9" style="2" customWidth="1"/>
    <col min="6134" max="6134" width="10.5546875" style="2" customWidth="1"/>
    <col min="6135" max="6136" width="9.44140625" style="2" customWidth="1"/>
    <col min="6137" max="6137" width="10.5546875" style="2" customWidth="1"/>
    <col min="6138" max="6138" width="9.44140625" style="2" customWidth="1"/>
    <col min="6139" max="6139" width="9.88671875" style="2" customWidth="1"/>
    <col min="6140" max="6140" width="10.5546875" style="2" customWidth="1"/>
    <col min="6141" max="6141" width="9" style="2" customWidth="1"/>
    <col min="6142" max="6142" width="9.88671875" style="2" customWidth="1"/>
    <col min="6143" max="6143" width="12" style="2" customWidth="1"/>
    <col min="6144" max="6374" width="11.44140625" style="2"/>
    <col min="6375" max="6375" width="0.33203125" style="2" customWidth="1"/>
    <col min="6376" max="6376" width="19" style="2" customWidth="1"/>
    <col min="6377" max="6377" width="7.109375" style="2" customWidth="1"/>
    <col min="6378" max="6378" width="41.33203125" style="2" customWidth="1"/>
    <col min="6379" max="6380" width="9" style="2" customWidth="1"/>
    <col min="6381" max="6381" width="10.5546875" style="2" customWidth="1"/>
    <col min="6382" max="6382" width="9.44140625" style="2" customWidth="1"/>
    <col min="6383" max="6383" width="9.88671875" style="2" customWidth="1"/>
    <col min="6384" max="6384" width="10.5546875" style="2" customWidth="1"/>
    <col min="6385" max="6386" width="9.44140625" style="2" customWidth="1"/>
    <col min="6387" max="6387" width="10.5546875" style="2" customWidth="1"/>
    <col min="6388" max="6389" width="9" style="2" customWidth="1"/>
    <col min="6390" max="6390" width="10.5546875" style="2" customWidth="1"/>
    <col min="6391" max="6392" width="9.44140625" style="2" customWidth="1"/>
    <col min="6393" max="6393" width="10.5546875" style="2" customWidth="1"/>
    <col min="6394" max="6394" width="9.44140625" style="2" customWidth="1"/>
    <col min="6395" max="6395" width="9.88671875" style="2" customWidth="1"/>
    <col min="6396" max="6396" width="10.5546875" style="2" customWidth="1"/>
    <col min="6397" max="6397" width="9" style="2" customWidth="1"/>
    <col min="6398" max="6398" width="9.88671875" style="2" customWidth="1"/>
    <col min="6399" max="6399" width="12" style="2" customWidth="1"/>
    <col min="6400" max="6630" width="11.44140625" style="2"/>
    <col min="6631" max="6631" width="0.33203125" style="2" customWidth="1"/>
    <col min="6632" max="6632" width="19" style="2" customWidth="1"/>
    <col min="6633" max="6633" width="7.109375" style="2" customWidth="1"/>
    <col min="6634" max="6634" width="41.33203125" style="2" customWidth="1"/>
    <col min="6635" max="6636" width="9" style="2" customWidth="1"/>
    <col min="6637" max="6637" width="10.5546875" style="2" customWidth="1"/>
    <col min="6638" max="6638" width="9.44140625" style="2" customWidth="1"/>
    <col min="6639" max="6639" width="9.88671875" style="2" customWidth="1"/>
    <col min="6640" max="6640" width="10.5546875" style="2" customWidth="1"/>
    <col min="6641" max="6642" width="9.44140625" style="2" customWidth="1"/>
    <col min="6643" max="6643" width="10.5546875" style="2" customWidth="1"/>
    <col min="6644" max="6645" width="9" style="2" customWidth="1"/>
    <col min="6646" max="6646" width="10.5546875" style="2" customWidth="1"/>
    <col min="6647" max="6648" width="9.44140625" style="2" customWidth="1"/>
    <col min="6649" max="6649" width="10.5546875" style="2" customWidth="1"/>
    <col min="6650" max="6650" width="9.44140625" style="2" customWidth="1"/>
    <col min="6651" max="6651" width="9.88671875" style="2" customWidth="1"/>
    <col min="6652" max="6652" width="10.5546875" style="2" customWidth="1"/>
    <col min="6653" max="6653" width="9" style="2" customWidth="1"/>
    <col min="6654" max="6654" width="9.88671875" style="2" customWidth="1"/>
    <col min="6655" max="6655" width="12" style="2" customWidth="1"/>
    <col min="6656" max="6886" width="11.44140625" style="2"/>
    <col min="6887" max="6887" width="0.33203125" style="2" customWidth="1"/>
    <col min="6888" max="6888" width="19" style="2" customWidth="1"/>
    <col min="6889" max="6889" width="7.109375" style="2" customWidth="1"/>
    <col min="6890" max="6890" width="41.33203125" style="2" customWidth="1"/>
    <col min="6891" max="6892" width="9" style="2" customWidth="1"/>
    <col min="6893" max="6893" width="10.5546875" style="2" customWidth="1"/>
    <col min="6894" max="6894" width="9.44140625" style="2" customWidth="1"/>
    <col min="6895" max="6895" width="9.88671875" style="2" customWidth="1"/>
    <col min="6896" max="6896" width="10.5546875" style="2" customWidth="1"/>
    <col min="6897" max="6898" width="9.44140625" style="2" customWidth="1"/>
    <col min="6899" max="6899" width="10.5546875" style="2" customWidth="1"/>
    <col min="6900" max="6901" width="9" style="2" customWidth="1"/>
    <col min="6902" max="6902" width="10.5546875" style="2" customWidth="1"/>
    <col min="6903" max="6904" width="9.44140625" style="2" customWidth="1"/>
    <col min="6905" max="6905" width="10.5546875" style="2" customWidth="1"/>
    <col min="6906" max="6906" width="9.44140625" style="2" customWidth="1"/>
    <col min="6907" max="6907" width="9.88671875" style="2" customWidth="1"/>
    <col min="6908" max="6908" width="10.5546875" style="2" customWidth="1"/>
    <col min="6909" max="6909" width="9" style="2" customWidth="1"/>
    <col min="6910" max="6910" width="9.88671875" style="2" customWidth="1"/>
    <col min="6911" max="6911" width="12" style="2" customWidth="1"/>
    <col min="6912" max="7142" width="11.44140625" style="2"/>
    <col min="7143" max="7143" width="0.33203125" style="2" customWidth="1"/>
    <col min="7144" max="7144" width="19" style="2" customWidth="1"/>
    <col min="7145" max="7145" width="7.109375" style="2" customWidth="1"/>
    <col min="7146" max="7146" width="41.33203125" style="2" customWidth="1"/>
    <col min="7147" max="7148" width="9" style="2" customWidth="1"/>
    <col min="7149" max="7149" width="10.5546875" style="2" customWidth="1"/>
    <col min="7150" max="7150" width="9.44140625" style="2" customWidth="1"/>
    <col min="7151" max="7151" width="9.88671875" style="2" customWidth="1"/>
    <col min="7152" max="7152" width="10.5546875" style="2" customWidth="1"/>
    <col min="7153" max="7154" width="9.44140625" style="2" customWidth="1"/>
    <col min="7155" max="7155" width="10.5546875" style="2" customWidth="1"/>
    <col min="7156" max="7157" width="9" style="2" customWidth="1"/>
    <col min="7158" max="7158" width="10.5546875" style="2" customWidth="1"/>
    <col min="7159" max="7160" width="9.44140625" style="2" customWidth="1"/>
    <col min="7161" max="7161" width="10.5546875" style="2" customWidth="1"/>
    <col min="7162" max="7162" width="9.44140625" style="2" customWidth="1"/>
    <col min="7163" max="7163" width="9.88671875" style="2" customWidth="1"/>
    <col min="7164" max="7164" width="10.5546875" style="2" customWidth="1"/>
    <col min="7165" max="7165" width="9" style="2" customWidth="1"/>
    <col min="7166" max="7166" width="9.88671875" style="2" customWidth="1"/>
    <col min="7167" max="7167" width="12" style="2" customWidth="1"/>
    <col min="7168" max="7398" width="11.44140625" style="2"/>
    <col min="7399" max="7399" width="0.33203125" style="2" customWidth="1"/>
    <col min="7400" max="7400" width="19" style="2" customWidth="1"/>
    <col min="7401" max="7401" width="7.109375" style="2" customWidth="1"/>
    <col min="7402" max="7402" width="41.33203125" style="2" customWidth="1"/>
    <col min="7403" max="7404" width="9" style="2" customWidth="1"/>
    <col min="7405" max="7405" width="10.5546875" style="2" customWidth="1"/>
    <col min="7406" max="7406" width="9.44140625" style="2" customWidth="1"/>
    <col min="7407" max="7407" width="9.88671875" style="2" customWidth="1"/>
    <col min="7408" max="7408" width="10.5546875" style="2" customWidth="1"/>
    <col min="7409" max="7410" width="9.44140625" style="2" customWidth="1"/>
    <col min="7411" max="7411" width="10.5546875" style="2" customWidth="1"/>
    <col min="7412" max="7413" width="9" style="2" customWidth="1"/>
    <col min="7414" max="7414" width="10.5546875" style="2" customWidth="1"/>
    <col min="7415" max="7416" width="9.44140625" style="2" customWidth="1"/>
    <col min="7417" max="7417" width="10.5546875" style="2" customWidth="1"/>
    <col min="7418" max="7418" width="9.44140625" style="2" customWidth="1"/>
    <col min="7419" max="7419" width="9.88671875" style="2" customWidth="1"/>
    <col min="7420" max="7420" width="10.5546875" style="2" customWidth="1"/>
    <col min="7421" max="7421" width="9" style="2" customWidth="1"/>
    <col min="7422" max="7422" width="9.88671875" style="2" customWidth="1"/>
    <col min="7423" max="7423" width="12" style="2" customWidth="1"/>
    <col min="7424" max="7654" width="11.44140625" style="2"/>
    <col min="7655" max="7655" width="0.33203125" style="2" customWidth="1"/>
    <col min="7656" max="7656" width="19" style="2" customWidth="1"/>
    <col min="7657" max="7657" width="7.109375" style="2" customWidth="1"/>
    <col min="7658" max="7658" width="41.33203125" style="2" customWidth="1"/>
    <col min="7659" max="7660" width="9" style="2" customWidth="1"/>
    <col min="7661" max="7661" width="10.5546875" style="2" customWidth="1"/>
    <col min="7662" max="7662" width="9.44140625" style="2" customWidth="1"/>
    <col min="7663" max="7663" width="9.88671875" style="2" customWidth="1"/>
    <col min="7664" max="7664" width="10.5546875" style="2" customWidth="1"/>
    <col min="7665" max="7666" width="9.44140625" style="2" customWidth="1"/>
    <col min="7667" max="7667" width="10.5546875" style="2" customWidth="1"/>
    <col min="7668" max="7669" width="9" style="2" customWidth="1"/>
    <col min="7670" max="7670" width="10.5546875" style="2" customWidth="1"/>
    <col min="7671" max="7672" width="9.44140625" style="2" customWidth="1"/>
    <col min="7673" max="7673" width="10.5546875" style="2" customWidth="1"/>
    <col min="7674" max="7674" width="9.44140625" style="2" customWidth="1"/>
    <col min="7675" max="7675" width="9.88671875" style="2" customWidth="1"/>
    <col min="7676" max="7676" width="10.5546875" style="2" customWidth="1"/>
    <col min="7677" max="7677" width="9" style="2" customWidth="1"/>
    <col min="7678" max="7678" width="9.88671875" style="2" customWidth="1"/>
    <col min="7679" max="7679" width="12" style="2" customWidth="1"/>
    <col min="7680" max="7910" width="11.44140625" style="2"/>
    <col min="7911" max="7911" width="0.33203125" style="2" customWidth="1"/>
    <col min="7912" max="7912" width="19" style="2" customWidth="1"/>
    <col min="7913" max="7913" width="7.109375" style="2" customWidth="1"/>
    <col min="7914" max="7914" width="41.33203125" style="2" customWidth="1"/>
    <col min="7915" max="7916" width="9" style="2" customWidth="1"/>
    <col min="7917" max="7917" width="10.5546875" style="2" customWidth="1"/>
    <col min="7918" max="7918" width="9.44140625" style="2" customWidth="1"/>
    <col min="7919" max="7919" width="9.88671875" style="2" customWidth="1"/>
    <col min="7920" max="7920" width="10.5546875" style="2" customWidth="1"/>
    <col min="7921" max="7922" width="9.44140625" style="2" customWidth="1"/>
    <col min="7923" max="7923" width="10.5546875" style="2" customWidth="1"/>
    <col min="7924" max="7925" width="9" style="2" customWidth="1"/>
    <col min="7926" max="7926" width="10.5546875" style="2" customWidth="1"/>
    <col min="7927" max="7928" width="9.44140625" style="2" customWidth="1"/>
    <col min="7929" max="7929" width="10.5546875" style="2" customWidth="1"/>
    <col min="7930" max="7930" width="9.44140625" style="2" customWidth="1"/>
    <col min="7931" max="7931" width="9.88671875" style="2" customWidth="1"/>
    <col min="7932" max="7932" width="10.5546875" style="2" customWidth="1"/>
    <col min="7933" max="7933" width="9" style="2" customWidth="1"/>
    <col min="7934" max="7934" width="9.88671875" style="2" customWidth="1"/>
    <col min="7935" max="7935" width="12" style="2" customWidth="1"/>
    <col min="7936" max="8166" width="11.44140625" style="2"/>
    <col min="8167" max="8167" width="0.33203125" style="2" customWidth="1"/>
    <col min="8168" max="8168" width="19" style="2" customWidth="1"/>
    <col min="8169" max="8169" width="7.109375" style="2" customWidth="1"/>
    <col min="8170" max="8170" width="41.33203125" style="2" customWidth="1"/>
    <col min="8171" max="8172" width="9" style="2" customWidth="1"/>
    <col min="8173" max="8173" width="10.5546875" style="2" customWidth="1"/>
    <col min="8174" max="8174" width="9.44140625" style="2" customWidth="1"/>
    <col min="8175" max="8175" width="9.88671875" style="2" customWidth="1"/>
    <col min="8176" max="8176" width="10.5546875" style="2" customWidth="1"/>
    <col min="8177" max="8178" width="9.44140625" style="2" customWidth="1"/>
    <col min="8179" max="8179" width="10.5546875" style="2" customWidth="1"/>
    <col min="8180" max="8181" width="9" style="2" customWidth="1"/>
    <col min="8182" max="8182" width="10.5546875" style="2" customWidth="1"/>
    <col min="8183" max="8184" width="9.44140625" style="2" customWidth="1"/>
    <col min="8185" max="8185" width="10.5546875" style="2" customWidth="1"/>
    <col min="8186" max="8186" width="9.44140625" style="2" customWidth="1"/>
    <col min="8187" max="8187" width="9.88671875" style="2" customWidth="1"/>
    <col min="8188" max="8188" width="10.5546875" style="2" customWidth="1"/>
    <col min="8189" max="8189" width="9" style="2" customWidth="1"/>
    <col min="8190" max="8190" width="9.88671875" style="2" customWidth="1"/>
    <col min="8191" max="8191" width="12" style="2" customWidth="1"/>
    <col min="8192" max="8422" width="11.44140625" style="2"/>
    <col min="8423" max="8423" width="0.33203125" style="2" customWidth="1"/>
    <col min="8424" max="8424" width="19" style="2" customWidth="1"/>
    <col min="8425" max="8425" width="7.109375" style="2" customWidth="1"/>
    <col min="8426" max="8426" width="41.33203125" style="2" customWidth="1"/>
    <col min="8427" max="8428" width="9" style="2" customWidth="1"/>
    <col min="8429" max="8429" width="10.5546875" style="2" customWidth="1"/>
    <col min="8430" max="8430" width="9.44140625" style="2" customWidth="1"/>
    <col min="8431" max="8431" width="9.88671875" style="2" customWidth="1"/>
    <col min="8432" max="8432" width="10.5546875" style="2" customWidth="1"/>
    <col min="8433" max="8434" width="9.44140625" style="2" customWidth="1"/>
    <col min="8435" max="8435" width="10.5546875" style="2" customWidth="1"/>
    <col min="8436" max="8437" width="9" style="2" customWidth="1"/>
    <col min="8438" max="8438" width="10.5546875" style="2" customWidth="1"/>
    <col min="8439" max="8440" width="9.44140625" style="2" customWidth="1"/>
    <col min="8441" max="8441" width="10.5546875" style="2" customWidth="1"/>
    <col min="8442" max="8442" width="9.44140625" style="2" customWidth="1"/>
    <col min="8443" max="8443" width="9.88671875" style="2" customWidth="1"/>
    <col min="8444" max="8444" width="10.5546875" style="2" customWidth="1"/>
    <col min="8445" max="8445" width="9" style="2" customWidth="1"/>
    <col min="8446" max="8446" width="9.88671875" style="2" customWidth="1"/>
    <col min="8447" max="8447" width="12" style="2" customWidth="1"/>
    <col min="8448" max="8678" width="11.44140625" style="2"/>
    <col min="8679" max="8679" width="0.33203125" style="2" customWidth="1"/>
    <col min="8680" max="8680" width="19" style="2" customWidth="1"/>
    <col min="8681" max="8681" width="7.109375" style="2" customWidth="1"/>
    <col min="8682" max="8682" width="41.33203125" style="2" customWidth="1"/>
    <col min="8683" max="8684" width="9" style="2" customWidth="1"/>
    <col min="8685" max="8685" width="10.5546875" style="2" customWidth="1"/>
    <col min="8686" max="8686" width="9.44140625" style="2" customWidth="1"/>
    <col min="8687" max="8687" width="9.88671875" style="2" customWidth="1"/>
    <col min="8688" max="8688" width="10.5546875" style="2" customWidth="1"/>
    <col min="8689" max="8690" width="9.44140625" style="2" customWidth="1"/>
    <col min="8691" max="8691" width="10.5546875" style="2" customWidth="1"/>
    <col min="8692" max="8693" width="9" style="2" customWidth="1"/>
    <col min="8694" max="8694" width="10.5546875" style="2" customWidth="1"/>
    <col min="8695" max="8696" width="9.44140625" style="2" customWidth="1"/>
    <col min="8697" max="8697" width="10.5546875" style="2" customWidth="1"/>
    <col min="8698" max="8698" width="9.44140625" style="2" customWidth="1"/>
    <col min="8699" max="8699" width="9.88671875" style="2" customWidth="1"/>
    <col min="8700" max="8700" width="10.5546875" style="2" customWidth="1"/>
    <col min="8701" max="8701" width="9" style="2" customWidth="1"/>
    <col min="8702" max="8702" width="9.88671875" style="2" customWidth="1"/>
    <col min="8703" max="8703" width="12" style="2" customWidth="1"/>
    <col min="8704" max="8934" width="11.44140625" style="2"/>
    <col min="8935" max="8935" width="0.33203125" style="2" customWidth="1"/>
    <col min="8936" max="8936" width="19" style="2" customWidth="1"/>
    <col min="8937" max="8937" width="7.109375" style="2" customWidth="1"/>
    <col min="8938" max="8938" width="41.33203125" style="2" customWidth="1"/>
    <col min="8939" max="8940" width="9" style="2" customWidth="1"/>
    <col min="8941" max="8941" width="10.5546875" style="2" customWidth="1"/>
    <col min="8942" max="8942" width="9.44140625" style="2" customWidth="1"/>
    <col min="8943" max="8943" width="9.88671875" style="2" customWidth="1"/>
    <col min="8944" max="8944" width="10.5546875" style="2" customWidth="1"/>
    <col min="8945" max="8946" width="9.44140625" style="2" customWidth="1"/>
    <col min="8947" max="8947" width="10.5546875" style="2" customWidth="1"/>
    <col min="8948" max="8949" width="9" style="2" customWidth="1"/>
    <col min="8950" max="8950" width="10.5546875" style="2" customWidth="1"/>
    <col min="8951" max="8952" width="9.44140625" style="2" customWidth="1"/>
    <col min="8953" max="8953" width="10.5546875" style="2" customWidth="1"/>
    <col min="8954" max="8954" width="9.44140625" style="2" customWidth="1"/>
    <col min="8955" max="8955" width="9.88671875" style="2" customWidth="1"/>
    <col min="8956" max="8956" width="10.5546875" style="2" customWidth="1"/>
    <col min="8957" max="8957" width="9" style="2" customWidth="1"/>
    <col min="8958" max="8958" width="9.88671875" style="2" customWidth="1"/>
    <col min="8959" max="8959" width="12" style="2" customWidth="1"/>
    <col min="8960" max="9190" width="11.44140625" style="2"/>
    <col min="9191" max="9191" width="0.33203125" style="2" customWidth="1"/>
    <col min="9192" max="9192" width="19" style="2" customWidth="1"/>
    <col min="9193" max="9193" width="7.109375" style="2" customWidth="1"/>
    <col min="9194" max="9194" width="41.33203125" style="2" customWidth="1"/>
    <col min="9195" max="9196" width="9" style="2" customWidth="1"/>
    <col min="9197" max="9197" width="10.5546875" style="2" customWidth="1"/>
    <col min="9198" max="9198" width="9.44140625" style="2" customWidth="1"/>
    <col min="9199" max="9199" width="9.88671875" style="2" customWidth="1"/>
    <col min="9200" max="9200" width="10.5546875" style="2" customWidth="1"/>
    <col min="9201" max="9202" width="9.44140625" style="2" customWidth="1"/>
    <col min="9203" max="9203" width="10.5546875" style="2" customWidth="1"/>
    <col min="9204" max="9205" width="9" style="2" customWidth="1"/>
    <col min="9206" max="9206" width="10.5546875" style="2" customWidth="1"/>
    <col min="9207" max="9208" width="9.44140625" style="2" customWidth="1"/>
    <col min="9209" max="9209" width="10.5546875" style="2" customWidth="1"/>
    <col min="9210" max="9210" width="9.44140625" style="2" customWidth="1"/>
    <col min="9211" max="9211" width="9.88671875" style="2" customWidth="1"/>
    <col min="9212" max="9212" width="10.5546875" style="2" customWidth="1"/>
    <col min="9213" max="9213" width="9" style="2" customWidth="1"/>
    <col min="9214" max="9214" width="9.88671875" style="2" customWidth="1"/>
    <col min="9215" max="9215" width="12" style="2" customWidth="1"/>
    <col min="9216" max="9446" width="11.44140625" style="2"/>
    <col min="9447" max="9447" width="0.33203125" style="2" customWidth="1"/>
    <col min="9448" max="9448" width="19" style="2" customWidth="1"/>
    <col min="9449" max="9449" width="7.109375" style="2" customWidth="1"/>
    <col min="9450" max="9450" width="41.33203125" style="2" customWidth="1"/>
    <col min="9451" max="9452" width="9" style="2" customWidth="1"/>
    <col min="9453" max="9453" width="10.5546875" style="2" customWidth="1"/>
    <col min="9454" max="9454" width="9.44140625" style="2" customWidth="1"/>
    <col min="9455" max="9455" width="9.88671875" style="2" customWidth="1"/>
    <col min="9456" max="9456" width="10.5546875" style="2" customWidth="1"/>
    <col min="9457" max="9458" width="9.44140625" style="2" customWidth="1"/>
    <col min="9459" max="9459" width="10.5546875" style="2" customWidth="1"/>
    <col min="9460" max="9461" width="9" style="2" customWidth="1"/>
    <col min="9462" max="9462" width="10.5546875" style="2" customWidth="1"/>
    <col min="9463" max="9464" width="9.44140625" style="2" customWidth="1"/>
    <col min="9465" max="9465" width="10.5546875" style="2" customWidth="1"/>
    <col min="9466" max="9466" width="9.44140625" style="2" customWidth="1"/>
    <col min="9467" max="9467" width="9.88671875" style="2" customWidth="1"/>
    <col min="9468" max="9468" width="10.5546875" style="2" customWidth="1"/>
    <col min="9469" max="9469" width="9" style="2" customWidth="1"/>
    <col min="9470" max="9470" width="9.88671875" style="2" customWidth="1"/>
    <col min="9471" max="9471" width="12" style="2" customWidth="1"/>
    <col min="9472" max="9702" width="11.44140625" style="2"/>
    <col min="9703" max="9703" width="0.33203125" style="2" customWidth="1"/>
    <col min="9704" max="9704" width="19" style="2" customWidth="1"/>
    <col min="9705" max="9705" width="7.109375" style="2" customWidth="1"/>
    <col min="9706" max="9706" width="41.33203125" style="2" customWidth="1"/>
    <col min="9707" max="9708" width="9" style="2" customWidth="1"/>
    <col min="9709" max="9709" width="10.5546875" style="2" customWidth="1"/>
    <col min="9710" max="9710" width="9.44140625" style="2" customWidth="1"/>
    <col min="9711" max="9711" width="9.88671875" style="2" customWidth="1"/>
    <col min="9712" max="9712" width="10.5546875" style="2" customWidth="1"/>
    <col min="9713" max="9714" width="9.44140625" style="2" customWidth="1"/>
    <col min="9715" max="9715" width="10.5546875" style="2" customWidth="1"/>
    <col min="9716" max="9717" width="9" style="2" customWidth="1"/>
    <col min="9718" max="9718" width="10.5546875" style="2" customWidth="1"/>
    <col min="9719" max="9720" width="9.44140625" style="2" customWidth="1"/>
    <col min="9721" max="9721" width="10.5546875" style="2" customWidth="1"/>
    <col min="9722" max="9722" width="9.44140625" style="2" customWidth="1"/>
    <col min="9723" max="9723" width="9.88671875" style="2" customWidth="1"/>
    <col min="9724" max="9724" width="10.5546875" style="2" customWidth="1"/>
    <col min="9725" max="9725" width="9" style="2" customWidth="1"/>
    <col min="9726" max="9726" width="9.88671875" style="2" customWidth="1"/>
    <col min="9727" max="9727" width="12" style="2" customWidth="1"/>
    <col min="9728" max="9958" width="11.44140625" style="2"/>
    <col min="9959" max="9959" width="0.33203125" style="2" customWidth="1"/>
    <col min="9960" max="9960" width="19" style="2" customWidth="1"/>
    <col min="9961" max="9961" width="7.109375" style="2" customWidth="1"/>
    <col min="9962" max="9962" width="41.33203125" style="2" customWidth="1"/>
    <col min="9963" max="9964" width="9" style="2" customWidth="1"/>
    <col min="9965" max="9965" width="10.5546875" style="2" customWidth="1"/>
    <col min="9966" max="9966" width="9.44140625" style="2" customWidth="1"/>
    <col min="9967" max="9967" width="9.88671875" style="2" customWidth="1"/>
    <col min="9968" max="9968" width="10.5546875" style="2" customWidth="1"/>
    <col min="9969" max="9970" width="9.44140625" style="2" customWidth="1"/>
    <col min="9971" max="9971" width="10.5546875" style="2" customWidth="1"/>
    <col min="9972" max="9973" width="9" style="2" customWidth="1"/>
    <col min="9974" max="9974" width="10.5546875" style="2" customWidth="1"/>
    <col min="9975" max="9976" width="9.44140625" style="2" customWidth="1"/>
    <col min="9977" max="9977" width="10.5546875" style="2" customWidth="1"/>
    <col min="9978" max="9978" width="9.44140625" style="2" customWidth="1"/>
    <col min="9979" max="9979" width="9.88671875" style="2" customWidth="1"/>
    <col min="9980" max="9980" width="10.5546875" style="2" customWidth="1"/>
    <col min="9981" max="9981" width="9" style="2" customWidth="1"/>
    <col min="9982" max="9982" width="9.88671875" style="2" customWidth="1"/>
    <col min="9983" max="9983" width="12" style="2" customWidth="1"/>
    <col min="9984" max="10214" width="11.44140625" style="2"/>
    <col min="10215" max="10215" width="0.33203125" style="2" customWidth="1"/>
    <col min="10216" max="10216" width="19" style="2" customWidth="1"/>
    <col min="10217" max="10217" width="7.109375" style="2" customWidth="1"/>
    <col min="10218" max="10218" width="41.33203125" style="2" customWidth="1"/>
    <col min="10219" max="10220" width="9" style="2" customWidth="1"/>
    <col min="10221" max="10221" width="10.5546875" style="2" customWidth="1"/>
    <col min="10222" max="10222" width="9.44140625" style="2" customWidth="1"/>
    <col min="10223" max="10223" width="9.88671875" style="2" customWidth="1"/>
    <col min="10224" max="10224" width="10.5546875" style="2" customWidth="1"/>
    <col min="10225" max="10226" width="9.44140625" style="2" customWidth="1"/>
    <col min="10227" max="10227" width="10.5546875" style="2" customWidth="1"/>
    <col min="10228" max="10229" width="9" style="2" customWidth="1"/>
    <col min="10230" max="10230" width="10.5546875" style="2" customWidth="1"/>
    <col min="10231" max="10232" width="9.44140625" style="2" customWidth="1"/>
    <col min="10233" max="10233" width="10.5546875" style="2" customWidth="1"/>
    <col min="10234" max="10234" width="9.44140625" style="2" customWidth="1"/>
    <col min="10235" max="10235" width="9.88671875" style="2" customWidth="1"/>
    <col min="10236" max="10236" width="10.5546875" style="2" customWidth="1"/>
    <col min="10237" max="10237" width="9" style="2" customWidth="1"/>
    <col min="10238" max="10238" width="9.88671875" style="2" customWidth="1"/>
    <col min="10239" max="10239" width="12" style="2" customWidth="1"/>
    <col min="10240" max="10470" width="11.44140625" style="2"/>
    <col min="10471" max="10471" width="0.33203125" style="2" customWidth="1"/>
    <col min="10472" max="10472" width="19" style="2" customWidth="1"/>
    <col min="10473" max="10473" width="7.109375" style="2" customWidth="1"/>
    <col min="10474" max="10474" width="41.33203125" style="2" customWidth="1"/>
    <col min="10475" max="10476" width="9" style="2" customWidth="1"/>
    <col min="10477" max="10477" width="10.5546875" style="2" customWidth="1"/>
    <col min="10478" max="10478" width="9.44140625" style="2" customWidth="1"/>
    <col min="10479" max="10479" width="9.88671875" style="2" customWidth="1"/>
    <col min="10480" max="10480" width="10.5546875" style="2" customWidth="1"/>
    <col min="10481" max="10482" width="9.44140625" style="2" customWidth="1"/>
    <col min="10483" max="10483" width="10.5546875" style="2" customWidth="1"/>
    <col min="10484" max="10485" width="9" style="2" customWidth="1"/>
    <col min="10486" max="10486" width="10.5546875" style="2" customWidth="1"/>
    <col min="10487" max="10488" width="9.44140625" style="2" customWidth="1"/>
    <col min="10489" max="10489" width="10.5546875" style="2" customWidth="1"/>
    <col min="10490" max="10490" width="9.44140625" style="2" customWidth="1"/>
    <col min="10491" max="10491" width="9.88671875" style="2" customWidth="1"/>
    <col min="10492" max="10492" width="10.5546875" style="2" customWidth="1"/>
    <col min="10493" max="10493" width="9" style="2" customWidth="1"/>
    <col min="10494" max="10494" width="9.88671875" style="2" customWidth="1"/>
    <col min="10495" max="10495" width="12" style="2" customWidth="1"/>
    <col min="10496" max="10726" width="11.44140625" style="2"/>
    <col min="10727" max="10727" width="0.33203125" style="2" customWidth="1"/>
    <col min="10728" max="10728" width="19" style="2" customWidth="1"/>
    <col min="10729" max="10729" width="7.109375" style="2" customWidth="1"/>
    <col min="10730" max="10730" width="41.33203125" style="2" customWidth="1"/>
    <col min="10731" max="10732" width="9" style="2" customWidth="1"/>
    <col min="10733" max="10733" width="10.5546875" style="2" customWidth="1"/>
    <col min="10734" max="10734" width="9.44140625" style="2" customWidth="1"/>
    <col min="10735" max="10735" width="9.88671875" style="2" customWidth="1"/>
    <col min="10736" max="10736" width="10.5546875" style="2" customWidth="1"/>
    <col min="10737" max="10738" width="9.44140625" style="2" customWidth="1"/>
    <col min="10739" max="10739" width="10.5546875" style="2" customWidth="1"/>
    <col min="10740" max="10741" width="9" style="2" customWidth="1"/>
    <col min="10742" max="10742" width="10.5546875" style="2" customWidth="1"/>
    <col min="10743" max="10744" width="9.44140625" style="2" customWidth="1"/>
    <col min="10745" max="10745" width="10.5546875" style="2" customWidth="1"/>
    <col min="10746" max="10746" width="9.44140625" style="2" customWidth="1"/>
    <col min="10747" max="10747" width="9.88671875" style="2" customWidth="1"/>
    <col min="10748" max="10748" width="10.5546875" style="2" customWidth="1"/>
    <col min="10749" max="10749" width="9" style="2" customWidth="1"/>
    <col min="10750" max="10750" width="9.88671875" style="2" customWidth="1"/>
    <col min="10751" max="10751" width="12" style="2" customWidth="1"/>
    <col min="10752" max="10982" width="11.44140625" style="2"/>
    <col min="10983" max="10983" width="0.33203125" style="2" customWidth="1"/>
    <col min="10984" max="10984" width="19" style="2" customWidth="1"/>
    <col min="10985" max="10985" width="7.109375" style="2" customWidth="1"/>
    <col min="10986" max="10986" width="41.33203125" style="2" customWidth="1"/>
    <col min="10987" max="10988" width="9" style="2" customWidth="1"/>
    <col min="10989" max="10989" width="10.5546875" style="2" customWidth="1"/>
    <col min="10990" max="10990" width="9.44140625" style="2" customWidth="1"/>
    <col min="10991" max="10991" width="9.88671875" style="2" customWidth="1"/>
    <col min="10992" max="10992" width="10.5546875" style="2" customWidth="1"/>
    <col min="10993" max="10994" width="9.44140625" style="2" customWidth="1"/>
    <col min="10995" max="10995" width="10.5546875" style="2" customWidth="1"/>
    <col min="10996" max="10997" width="9" style="2" customWidth="1"/>
    <col min="10998" max="10998" width="10.5546875" style="2" customWidth="1"/>
    <col min="10999" max="11000" width="9.44140625" style="2" customWidth="1"/>
    <col min="11001" max="11001" width="10.5546875" style="2" customWidth="1"/>
    <col min="11002" max="11002" width="9.44140625" style="2" customWidth="1"/>
    <col min="11003" max="11003" width="9.88671875" style="2" customWidth="1"/>
    <col min="11004" max="11004" width="10.5546875" style="2" customWidth="1"/>
    <col min="11005" max="11005" width="9" style="2" customWidth="1"/>
    <col min="11006" max="11006" width="9.88671875" style="2" customWidth="1"/>
    <col min="11007" max="11007" width="12" style="2" customWidth="1"/>
    <col min="11008" max="11238" width="11.44140625" style="2"/>
    <col min="11239" max="11239" width="0.33203125" style="2" customWidth="1"/>
    <col min="11240" max="11240" width="19" style="2" customWidth="1"/>
    <col min="11241" max="11241" width="7.109375" style="2" customWidth="1"/>
    <col min="11242" max="11242" width="41.33203125" style="2" customWidth="1"/>
    <col min="11243" max="11244" width="9" style="2" customWidth="1"/>
    <col min="11245" max="11245" width="10.5546875" style="2" customWidth="1"/>
    <col min="11246" max="11246" width="9.44140625" style="2" customWidth="1"/>
    <col min="11247" max="11247" width="9.88671875" style="2" customWidth="1"/>
    <col min="11248" max="11248" width="10.5546875" style="2" customWidth="1"/>
    <col min="11249" max="11250" width="9.44140625" style="2" customWidth="1"/>
    <col min="11251" max="11251" width="10.5546875" style="2" customWidth="1"/>
    <col min="11252" max="11253" width="9" style="2" customWidth="1"/>
    <col min="11254" max="11254" width="10.5546875" style="2" customWidth="1"/>
    <col min="11255" max="11256" width="9.44140625" style="2" customWidth="1"/>
    <col min="11257" max="11257" width="10.5546875" style="2" customWidth="1"/>
    <col min="11258" max="11258" width="9.44140625" style="2" customWidth="1"/>
    <col min="11259" max="11259" width="9.88671875" style="2" customWidth="1"/>
    <col min="11260" max="11260" width="10.5546875" style="2" customWidth="1"/>
    <col min="11261" max="11261" width="9" style="2" customWidth="1"/>
    <col min="11262" max="11262" width="9.88671875" style="2" customWidth="1"/>
    <col min="11263" max="11263" width="12" style="2" customWidth="1"/>
    <col min="11264" max="11494" width="11.44140625" style="2"/>
    <col min="11495" max="11495" width="0.33203125" style="2" customWidth="1"/>
    <col min="11496" max="11496" width="19" style="2" customWidth="1"/>
    <col min="11497" max="11497" width="7.109375" style="2" customWidth="1"/>
    <col min="11498" max="11498" width="41.33203125" style="2" customWidth="1"/>
    <col min="11499" max="11500" width="9" style="2" customWidth="1"/>
    <col min="11501" max="11501" width="10.5546875" style="2" customWidth="1"/>
    <col min="11502" max="11502" width="9.44140625" style="2" customWidth="1"/>
    <col min="11503" max="11503" width="9.88671875" style="2" customWidth="1"/>
    <col min="11504" max="11504" width="10.5546875" style="2" customWidth="1"/>
    <col min="11505" max="11506" width="9.44140625" style="2" customWidth="1"/>
    <col min="11507" max="11507" width="10.5546875" style="2" customWidth="1"/>
    <col min="11508" max="11509" width="9" style="2" customWidth="1"/>
    <col min="11510" max="11510" width="10.5546875" style="2" customWidth="1"/>
    <col min="11511" max="11512" width="9.44140625" style="2" customWidth="1"/>
    <col min="11513" max="11513" width="10.5546875" style="2" customWidth="1"/>
    <col min="11514" max="11514" width="9.44140625" style="2" customWidth="1"/>
    <col min="11515" max="11515" width="9.88671875" style="2" customWidth="1"/>
    <col min="11516" max="11516" width="10.5546875" style="2" customWidth="1"/>
    <col min="11517" max="11517" width="9" style="2" customWidth="1"/>
    <col min="11518" max="11518" width="9.88671875" style="2" customWidth="1"/>
    <col min="11519" max="11519" width="12" style="2" customWidth="1"/>
    <col min="11520" max="11750" width="11.44140625" style="2"/>
    <col min="11751" max="11751" width="0.33203125" style="2" customWidth="1"/>
    <col min="11752" max="11752" width="19" style="2" customWidth="1"/>
    <col min="11753" max="11753" width="7.109375" style="2" customWidth="1"/>
    <col min="11754" max="11754" width="41.33203125" style="2" customWidth="1"/>
    <col min="11755" max="11756" width="9" style="2" customWidth="1"/>
    <col min="11757" max="11757" width="10.5546875" style="2" customWidth="1"/>
    <col min="11758" max="11758" width="9.44140625" style="2" customWidth="1"/>
    <col min="11759" max="11759" width="9.88671875" style="2" customWidth="1"/>
    <col min="11760" max="11760" width="10.5546875" style="2" customWidth="1"/>
    <col min="11761" max="11762" width="9.44140625" style="2" customWidth="1"/>
    <col min="11763" max="11763" width="10.5546875" style="2" customWidth="1"/>
    <col min="11764" max="11765" width="9" style="2" customWidth="1"/>
    <col min="11766" max="11766" width="10.5546875" style="2" customWidth="1"/>
    <col min="11767" max="11768" width="9.44140625" style="2" customWidth="1"/>
    <col min="11769" max="11769" width="10.5546875" style="2" customWidth="1"/>
    <col min="11770" max="11770" width="9.44140625" style="2" customWidth="1"/>
    <col min="11771" max="11771" width="9.88671875" style="2" customWidth="1"/>
    <col min="11772" max="11772" width="10.5546875" style="2" customWidth="1"/>
    <col min="11773" max="11773" width="9" style="2" customWidth="1"/>
    <col min="11774" max="11774" width="9.88671875" style="2" customWidth="1"/>
    <col min="11775" max="11775" width="12" style="2" customWidth="1"/>
    <col min="11776" max="12006" width="11.44140625" style="2"/>
    <col min="12007" max="12007" width="0.33203125" style="2" customWidth="1"/>
    <col min="12008" max="12008" width="19" style="2" customWidth="1"/>
    <col min="12009" max="12009" width="7.109375" style="2" customWidth="1"/>
    <col min="12010" max="12010" width="41.33203125" style="2" customWidth="1"/>
    <col min="12011" max="12012" width="9" style="2" customWidth="1"/>
    <col min="12013" max="12013" width="10.5546875" style="2" customWidth="1"/>
    <col min="12014" max="12014" width="9.44140625" style="2" customWidth="1"/>
    <col min="12015" max="12015" width="9.88671875" style="2" customWidth="1"/>
    <col min="12016" max="12016" width="10.5546875" style="2" customWidth="1"/>
    <col min="12017" max="12018" width="9.44140625" style="2" customWidth="1"/>
    <col min="12019" max="12019" width="10.5546875" style="2" customWidth="1"/>
    <col min="12020" max="12021" width="9" style="2" customWidth="1"/>
    <col min="12022" max="12022" width="10.5546875" style="2" customWidth="1"/>
    <col min="12023" max="12024" width="9.44140625" style="2" customWidth="1"/>
    <col min="12025" max="12025" width="10.5546875" style="2" customWidth="1"/>
    <col min="12026" max="12026" width="9.44140625" style="2" customWidth="1"/>
    <col min="12027" max="12027" width="9.88671875" style="2" customWidth="1"/>
    <col min="12028" max="12028" width="10.5546875" style="2" customWidth="1"/>
    <col min="12029" max="12029" width="9" style="2" customWidth="1"/>
    <col min="12030" max="12030" width="9.88671875" style="2" customWidth="1"/>
    <col min="12031" max="12031" width="12" style="2" customWidth="1"/>
    <col min="12032" max="12262" width="11.44140625" style="2"/>
    <col min="12263" max="12263" width="0.33203125" style="2" customWidth="1"/>
    <col min="12264" max="12264" width="19" style="2" customWidth="1"/>
    <col min="12265" max="12265" width="7.109375" style="2" customWidth="1"/>
    <col min="12266" max="12266" width="41.33203125" style="2" customWidth="1"/>
    <col min="12267" max="12268" width="9" style="2" customWidth="1"/>
    <col min="12269" max="12269" width="10.5546875" style="2" customWidth="1"/>
    <col min="12270" max="12270" width="9.44140625" style="2" customWidth="1"/>
    <col min="12271" max="12271" width="9.88671875" style="2" customWidth="1"/>
    <col min="12272" max="12272" width="10.5546875" style="2" customWidth="1"/>
    <col min="12273" max="12274" width="9.44140625" style="2" customWidth="1"/>
    <col min="12275" max="12275" width="10.5546875" style="2" customWidth="1"/>
    <col min="12276" max="12277" width="9" style="2" customWidth="1"/>
    <col min="12278" max="12278" width="10.5546875" style="2" customWidth="1"/>
    <col min="12279" max="12280" width="9.44140625" style="2" customWidth="1"/>
    <col min="12281" max="12281" width="10.5546875" style="2" customWidth="1"/>
    <col min="12282" max="12282" width="9.44140625" style="2" customWidth="1"/>
    <col min="12283" max="12283" width="9.88671875" style="2" customWidth="1"/>
    <col min="12284" max="12284" width="10.5546875" style="2" customWidth="1"/>
    <col min="12285" max="12285" width="9" style="2" customWidth="1"/>
    <col min="12286" max="12286" width="9.88671875" style="2" customWidth="1"/>
    <col min="12287" max="12287" width="12" style="2" customWidth="1"/>
    <col min="12288" max="12518" width="11.44140625" style="2"/>
    <col min="12519" max="12519" width="0.33203125" style="2" customWidth="1"/>
    <col min="12520" max="12520" width="19" style="2" customWidth="1"/>
    <col min="12521" max="12521" width="7.109375" style="2" customWidth="1"/>
    <col min="12522" max="12522" width="41.33203125" style="2" customWidth="1"/>
    <col min="12523" max="12524" width="9" style="2" customWidth="1"/>
    <col min="12525" max="12525" width="10.5546875" style="2" customWidth="1"/>
    <col min="12526" max="12526" width="9.44140625" style="2" customWidth="1"/>
    <col min="12527" max="12527" width="9.88671875" style="2" customWidth="1"/>
    <col min="12528" max="12528" width="10.5546875" style="2" customWidth="1"/>
    <col min="12529" max="12530" width="9.44140625" style="2" customWidth="1"/>
    <col min="12531" max="12531" width="10.5546875" style="2" customWidth="1"/>
    <col min="12532" max="12533" width="9" style="2" customWidth="1"/>
    <col min="12534" max="12534" width="10.5546875" style="2" customWidth="1"/>
    <col min="12535" max="12536" width="9.44140625" style="2" customWidth="1"/>
    <col min="12537" max="12537" width="10.5546875" style="2" customWidth="1"/>
    <col min="12538" max="12538" width="9.44140625" style="2" customWidth="1"/>
    <col min="12539" max="12539" width="9.88671875" style="2" customWidth="1"/>
    <col min="12540" max="12540" width="10.5546875" style="2" customWidth="1"/>
    <col min="12541" max="12541" width="9" style="2" customWidth="1"/>
    <col min="12542" max="12542" width="9.88671875" style="2" customWidth="1"/>
    <col min="12543" max="12543" width="12" style="2" customWidth="1"/>
    <col min="12544" max="12774" width="11.44140625" style="2"/>
    <col min="12775" max="12775" width="0.33203125" style="2" customWidth="1"/>
    <col min="12776" max="12776" width="19" style="2" customWidth="1"/>
    <col min="12777" max="12777" width="7.109375" style="2" customWidth="1"/>
    <col min="12778" max="12778" width="41.33203125" style="2" customWidth="1"/>
    <col min="12779" max="12780" width="9" style="2" customWidth="1"/>
    <col min="12781" max="12781" width="10.5546875" style="2" customWidth="1"/>
    <col min="12782" max="12782" width="9.44140625" style="2" customWidth="1"/>
    <col min="12783" max="12783" width="9.88671875" style="2" customWidth="1"/>
    <col min="12784" max="12784" width="10.5546875" style="2" customWidth="1"/>
    <col min="12785" max="12786" width="9.44140625" style="2" customWidth="1"/>
    <col min="12787" max="12787" width="10.5546875" style="2" customWidth="1"/>
    <col min="12788" max="12789" width="9" style="2" customWidth="1"/>
    <col min="12790" max="12790" width="10.5546875" style="2" customWidth="1"/>
    <col min="12791" max="12792" width="9.44140625" style="2" customWidth="1"/>
    <col min="12793" max="12793" width="10.5546875" style="2" customWidth="1"/>
    <col min="12794" max="12794" width="9.44140625" style="2" customWidth="1"/>
    <col min="12795" max="12795" width="9.88671875" style="2" customWidth="1"/>
    <col min="12796" max="12796" width="10.5546875" style="2" customWidth="1"/>
    <col min="12797" max="12797" width="9" style="2" customWidth="1"/>
    <col min="12798" max="12798" width="9.88671875" style="2" customWidth="1"/>
    <col min="12799" max="12799" width="12" style="2" customWidth="1"/>
    <col min="12800" max="13030" width="11.44140625" style="2"/>
    <col min="13031" max="13031" width="0.33203125" style="2" customWidth="1"/>
    <col min="13032" max="13032" width="19" style="2" customWidth="1"/>
    <col min="13033" max="13033" width="7.109375" style="2" customWidth="1"/>
    <col min="13034" max="13034" width="41.33203125" style="2" customWidth="1"/>
    <col min="13035" max="13036" width="9" style="2" customWidth="1"/>
    <col min="13037" max="13037" width="10.5546875" style="2" customWidth="1"/>
    <col min="13038" max="13038" width="9.44140625" style="2" customWidth="1"/>
    <col min="13039" max="13039" width="9.88671875" style="2" customWidth="1"/>
    <col min="13040" max="13040" width="10.5546875" style="2" customWidth="1"/>
    <col min="13041" max="13042" width="9.44140625" style="2" customWidth="1"/>
    <col min="13043" max="13043" width="10.5546875" style="2" customWidth="1"/>
    <col min="13044" max="13045" width="9" style="2" customWidth="1"/>
    <col min="13046" max="13046" width="10.5546875" style="2" customWidth="1"/>
    <col min="13047" max="13048" width="9.44140625" style="2" customWidth="1"/>
    <col min="13049" max="13049" width="10.5546875" style="2" customWidth="1"/>
    <col min="13050" max="13050" width="9.44140625" style="2" customWidth="1"/>
    <col min="13051" max="13051" width="9.88671875" style="2" customWidth="1"/>
    <col min="13052" max="13052" width="10.5546875" style="2" customWidth="1"/>
    <col min="13053" max="13053" width="9" style="2" customWidth="1"/>
    <col min="13054" max="13054" width="9.88671875" style="2" customWidth="1"/>
    <col min="13055" max="13055" width="12" style="2" customWidth="1"/>
    <col min="13056" max="13286" width="11.44140625" style="2"/>
    <col min="13287" max="13287" width="0.33203125" style="2" customWidth="1"/>
    <col min="13288" max="13288" width="19" style="2" customWidth="1"/>
    <col min="13289" max="13289" width="7.109375" style="2" customWidth="1"/>
    <col min="13290" max="13290" width="41.33203125" style="2" customWidth="1"/>
    <col min="13291" max="13292" width="9" style="2" customWidth="1"/>
    <col min="13293" max="13293" width="10.5546875" style="2" customWidth="1"/>
    <col min="13294" max="13294" width="9.44140625" style="2" customWidth="1"/>
    <col min="13295" max="13295" width="9.88671875" style="2" customWidth="1"/>
    <col min="13296" max="13296" width="10.5546875" style="2" customWidth="1"/>
    <col min="13297" max="13298" width="9.44140625" style="2" customWidth="1"/>
    <col min="13299" max="13299" width="10.5546875" style="2" customWidth="1"/>
    <col min="13300" max="13301" width="9" style="2" customWidth="1"/>
    <col min="13302" max="13302" width="10.5546875" style="2" customWidth="1"/>
    <col min="13303" max="13304" width="9.44140625" style="2" customWidth="1"/>
    <col min="13305" max="13305" width="10.5546875" style="2" customWidth="1"/>
    <col min="13306" max="13306" width="9.44140625" style="2" customWidth="1"/>
    <col min="13307" max="13307" width="9.88671875" style="2" customWidth="1"/>
    <col min="13308" max="13308" width="10.5546875" style="2" customWidth="1"/>
    <col min="13309" max="13309" width="9" style="2" customWidth="1"/>
    <col min="13310" max="13310" width="9.88671875" style="2" customWidth="1"/>
    <col min="13311" max="13311" width="12" style="2" customWidth="1"/>
    <col min="13312" max="13542" width="11.44140625" style="2"/>
    <col min="13543" max="13543" width="0.33203125" style="2" customWidth="1"/>
    <col min="13544" max="13544" width="19" style="2" customWidth="1"/>
    <col min="13545" max="13545" width="7.109375" style="2" customWidth="1"/>
    <col min="13546" max="13546" width="41.33203125" style="2" customWidth="1"/>
    <col min="13547" max="13548" width="9" style="2" customWidth="1"/>
    <col min="13549" max="13549" width="10.5546875" style="2" customWidth="1"/>
    <col min="13550" max="13550" width="9.44140625" style="2" customWidth="1"/>
    <col min="13551" max="13551" width="9.88671875" style="2" customWidth="1"/>
    <col min="13552" max="13552" width="10.5546875" style="2" customWidth="1"/>
    <col min="13553" max="13554" width="9.44140625" style="2" customWidth="1"/>
    <col min="13555" max="13555" width="10.5546875" style="2" customWidth="1"/>
    <col min="13556" max="13557" width="9" style="2" customWidth="1"/>
    <col min="13558" max="13558" width="10.5546875" style="2" customWidth="1"/>
    <col min="13559" max="13560" width="9.44140625" style="2" customWidth="1"/>
    <col min="13561" max="13561" width="10.5546875" style="2" customWidth="1"/>
    <col min="13562" max="13562" width="9.44140625" style="2" customWidth="1"/>
    <col min="13563" max="13563" width="9.88671875" style="2" customWidth="1"/>
    <col min="13564" max="13564" width="10.5546875" style="2" customWidth="1"/>
    <col min="13565" max="13565" width="9" style="2" customWidth="1"/>
    <col min="13566" max="13566" width="9.88671875" style="2" customWidth="1"/>
    <col min="13567" max="13567" width="12" style="2" customWidth="1"/>
    <col min="13568" max="13798" width="11.44140625" style="2"/>
    <col min="13799" max="13799" width="0.33203125" style="2" customWidth="1"/>
    <col min="13800" max="13800" width="19" style="2" customWidth="1"/>
    <col min="13801" max="13801" width="7.109375" style="2" customWidth="1"/>
    <col min="13802" max="13802" width="41.33203125" style="2" customWidth="1"/>
    <col min="13803" max="13804" width="9" style="2" customWidth="1"/>
    <col min="13805" max="13805" width="10.5546875" style="2" customWidth="1"/>
    <col min="13806" max="13806" width="9.44140625" style="2" customWidth="1"/>
    <col min="13807" max="13807" width="9.88671875" style="2" customWidth="1"/>
    <col min="13808" max="13808" width="10.5546875" style="2" customWidth="1"/>
    <col min="13809" max="13810" width="9.44140625" style="2" customWidth="1"/>
    <col min="13811" max="13811" width="10.5546875" style="2" customWidth="1"/>
    <col min="13812" max="13813" width="9" style="2" customWidth="1"/>
    <col min="13814" max="13814" width="10.5546875" style="2" customWidth="1"/>
    <col min="13815" max="13816" width="9.44140625" style="2" customWidth="1"/>
    <col min="13817" max="13817" width="10.5546875" style="2" customWidth="1"/>
    <col min="13818" max="13818" width="9.44140625" style="2" customWidth="1"/>
    <col min="13819" max="13819" width="9.88671875" style="2" customWidth="1"/>
    <col min="13820" max="13820" width="10.5546875" style="2" customWidth="1"/>
    <col min="13821" max="13821" width="9" style="2" customWidth="1"/>
    <col min="13822" max="13822" width="9.88671875" style="2" customWidth="1"/>
    <col min="13823" max="13823" width="12" style="2" customWidth="1"/>
    <col min="13824" max="14054" width="11.44140625" style="2"/>
    <col min="14055" max="14055" width="0.33203125" style="2" customWidth="1"/>
    <col min="14056" max="14056" width="19" style="2" customWidth="1"/>
    <col min="14057" max="14057" width="7.109375" style="2" customWidth="1"/>
    <col min="14058" max="14058" width="41.33203125" style="2" customWidth="1"/>
    <col min="14059" max="14060" width="9" style="2" customWidth="1"/>
    <col min="14061" max="14061" width="10.5546875" style="2" customWidth="1"/>
    <col min="14062" max="14062" width="9.44140625" style="2" customWidth="1"/>
    <col min="14063" max="14063" width="9.88671875" style="2" customWidth="1"/>
    <col min="14064" max="14064" width="10.5546875" style="2" customWidth="1"/>
    <col min="14065" max="14066" width="9.44140625" style="2" customWidth="1"/>
    <col min="14067" max="14067" width="10.5546875" style="2" customWidth="1"/>
    <col min="14068" max="14069" width="9" style="2" customWidth="1"/>
    <col min="14070" max="14070" width="10.5546875" style="2" customWidth="1"/>
    <col min="14071" max="14072" width="9.44140625" style="2" customWidth="1"/>
    <col min="14073" max="14073" width="10.5546875" style="2" customWidth="1"/>
    <col min="14074" max="14074" width="9.44140625" style="2" customWidth="1"/>
    <col min="14075" max="14075" width="9.88671875" style="2" customWidth="1"/>
    <col min="14076" max="14076" width="10.5546875" style="2" customWidth="1"/>
    <col min="14077" max="14077" width="9" style="2" customWidth="1"/>
    <col min="14078" max="14078" width="9.88671875" style="2" customWidth="1"/>
    <col min="14079" max="14079" width="12" style="2" customWidth="1"/>
    <col min="14080" max="14310" width="11.44140625" style="2"/>
    <col min="14311" max="14311" width="0.33203125" style="2" customWidth="1"/>
    <col min="14312" max="14312" width="19" style="2" customWidth="1"/>
    <col min="14313" max="14313" width="7.109375" style="2" customWidth="1"/>
    <col min="14314" max="14314" width="41.33203125" style="2" customWidth="1"/>
    <col min="14315" max="14316" width="9" style="2" customWidth="1"/>
    <col min="14317" max="14317" width="10.5546875" style="2" customWidth="1"/>
    <col min="14318" max="14318" width="9.44140625" style="2" customWidth="1"/>
    <col min="14319" max="14319" width="9.88671875" style="2" customWidth="1"/>
    <col min="14320" max="14320" width="10.5546875" style="2" customWidth="1"/>
    <col min="14321" max="14322" width="9.44140625" style="2" customWidth="1"/>
    <col min="14323" max="14323" width="10.5546875" style="2" customWidth="1"/>
    <col min="14324" max="14325" width="9" style="2" customWidth="1"/>
    <col min="14326" max="14326" width="10.5546875" style="2" customWidth="1"/>
    <col min="14327" max="14328" width="9.44140625" style="2" customWidth="1"/>
    <col min="14329" max="14329" width="10.5546875" style="2" customWidth="1"/>
    <col min="14330" max="14330" width="9.44140625" style="2" customWidth="1"/>
    <col min="14331" max="14331" width="9.88671875" style="2" customWidth="1"/>
    <col min="14332" max="14332" width="10.5546875" style="2" customWidth="1"/>
    <col min="14333" max="14333" width="9" style="2" customWidth="1"/>
    <col min="14334" max="14334" width="9.88671875" style="2" customWidth="1"/>
    <col min="14335" max="14335" width="12" style="2" customWidth="1"/>
    <col min="14336" max="14566" width="11.44140625" style="2"/>
    <col min="14567" max="14567" width="0.33203125" style="2" customWidth="1"/>
    <col min="14568" max="14568" width="19" style="2" customWidth="1"/>
    <col min="14569" max="14569" width="7.109375" style="2" customWidth="1"/>
    <col min="14570" max="14570" width="41.33203125" style="2" customWidth="1"/>
    <col min="14571" max="14572" width="9" style="2" customWidth="1"/>
    <col min="14573" max="14573" width="10.5546875" style="2" customWidth="1"/>
    <col min="14574" max="14574" width="9.44140625" style="2" customWidth="1"/>
    <col min="14575" max="14575" width="9.88671875" style="2" customWidth="1"/>
    <col min="14576" max="14576" width="10.5546875" style="2" customWidth="1"/>
    <col min="14577" max="14578" width="9.44140625" style="2" customWidth="1"/>
    <col min="14579" max="14579" width="10.5546875" style="2" customWidth="1"/>
    <col min="14580" max="14581" width="9" style="2" customWidth="1"/>
    <col min="14582" max="14582" width="10.5546875" style="2" customWidth="1"/>
    <col min="14583" max="14584" width="9.44140625" style="2" customWidth="1"/>
    <col min="14585" max="14585" width="10.5546875" style="2" customWidth="1"/>
    <col min="14586" max="14586" width="9.44140625" style="2" customWidth="1"/>
    <col min="14587" max="14587" width="9.88671875" style="2" customWidth="1"/>
    <col min="14588" max="14588" width="10.5546875" style="2" customWidth="1"/>
    <col min="14589" max="14589" width="9" style="2" customWidth="1"/>
    <col min="14590" max="14590" width="9.88671875" style="2" customWidth="1"/>
    <col min="14591" max="14591" width="12" style="2" customWidth="1"/>
    <col min="14592" max="14822" width="11.44140625" style="2"/>
    <col min="14823" max="14823" width="0.33203125" style="2" customWidth="1"/>
    <col min="14824" max="14824" width="19" style="2" customWidth="1"/>
    <col min="14825" max="14825" width="7.109375" style="2" customWidth="1"/>
    <col min="14826" max="14826" width="41.33203125" style="2" customWidth="1"/>
    <col min="14827" max="14828" width="9" style="2" customWidth="1"/>
    <col min="14829" max="14829" width="10.5546875" style="2" customWidth="1"/>
    <col min="14830" max="14830" width="9.44140625" style="2" customWidth="1"/>
    <col min="14831" max="14831" width="9.88671875" style="2" customWidth="1"/>
    <col min="14832" max="14832" width="10.5546875" style="2" customWidth="1"/>
    <col min="14833" max="14834" width="9.44140625" style="2" customWidth="1"/>
    <col min="14835" max="14835" width="10.5546875" style="2" customWidth="1"/>
    <col min="14836" max="14837" width="9" style="2" customWidth="1"/>
    <col min="14838" max="14838" width="10.5546875" style="2" customWidth="1"/>
    <col min="14839" max="14840" width="9.44140625" style="2" customWidth="1"/>
    <col min="14841" max="14841" width="10.5546875" style="2" customWidth="1"/>
    <col min="14842" max="14842" width="9.44140625" style="2" customWidth="1"/>
    <col min="14843" max="14843" width="9.88671875" style="2" customWidth="1"/>
    <col min="14844" max="14844" width="10.5546875" style="2" customWidth="1"/>
    <col min="14845" max="14845" width="9" style="2" customWidth="1"/>
    <col min="14846" max="14846" width="9.88671875" style="2" customWidth="1"/>
    <col min="14847" max="14847" width="12" style="2" customWidth="1"/>
    <col min="14848" max="15078" width="11.44140625" style="2"/>
    <col min="15079" max="15079" width="0.33203125" style="2" customWidth="1"/>
    <col min="15080" max="15080" width="19" style="2" customWidth="1"/>
    <col min="15081" max="15081" width="7.109375" style="2" customWidth="1"/>
    <col min="15082" max="15082" width="41.33203125" style="2" customWidth="1"/>
    <col min="15083" max="15084" width="9" style="2" customWidth="1"/>
    <col min="15085" max="15085" width="10.5546875" style="2" customWidth="1"/>
    <col min="15086" max="15086" width="9.44140625" style="2" customWidth="1"/>
    <col min="15087" max="15087" width="9.88671875" style="2" customWidth="1"/>
    <col min="15088" max="15088" width="10.5546875" style="2" customWidth="1"/>
    <col min="15089" max="15090" width="9.44140625" style="2" customWidth="1"/>
    <col min="15091" max="15091" width="10.5546875" style="2" customWidth="1"/>
    <col min="15092" max="15093" width="9" style="2" customWidth="1"/>
    <col min="15094" max="15094" width="10.5546875" style="2" customWidth="1"/>
    <col min="15095" max="15096" width="9.44140625" style="2" customWidth="1"/>
    <col min="15097" max="15097" width="10.5546875" style="2" customWidth="1"/>
    <col min="15098" max="15098" width="9.44140625" style="2" customWidth="1"/>
    <col min="15099" max="15099" width="9.88671875" style="2" customWidth="1"/>
    <col min="15100" max="15100" width="10.5546875" style="2" customWidth="1"/>
    <col min="15101" max="15101" width="9" style="2" customWidth="1"/>
    <col min="15102" max="15102" width="9.88671875" style="2" customWidth="1"/>
    <col min="15103" max="15103" width="12" style="2" customWidth="1"/>
    <col min="15104" max="15334" width="11.44140625" style="2"/>
    <col min="15335" max="15335" width="0.33203125" style="2" customWidth="1"/>
    <col min="15336" max="15336" width="19" style="2" customWidth="1"/>
    <col min="15337" max="15337" width="7.109375" style="2" customWidth="1"/>
    <col min="15338" max="15338" width="41.33203125" style="2" customWidth="1"/>
    <col min="15339" max="15340" width="9" style="2" customWidth="1"/>
    <col min="15341" max="15341" width="10.5546875" style="2" customWidth="1"/>
    <col min="15342" max="15342" width="9.44140625" style="2" customWidth="1"/>
    <col min="15343" max="15343" width="9.88671875" style="2" customWidth="1"/>
    <col min="15344" max="15344" width="10.5546875" style="2" customWidth="1"/>
    <col min="15345" max="15346" width="9.44140625" style="2" customWidth="1"/>
    <col min="15347" max="15347" width="10.5546875" style="2" customWidth="1"/>
    <col min="15348" max="15349" width="9" style="2" customWidth="1"/>
    <col min="15350" max="15350" width="10.5546875" style="2" customWidth="1"/>
    <col min="15351" max="15352" width="9.44140625" style="2" customWidth="1"/>
    <col min="15353" max="15353" width="10.5546875" style="2" customWidth="1"/>
    <col min="15354" max="15354" width="9.44140625" style="2" customWidth="1"/>
    <col min="15355" max="15355" width="9.88671875" style="2" customWidth="1"/>
    <col min="15356" max="15356" width="10.5546875" style="2" customWidth="1"/>
    <col min="15357" max="15357" width="9" style="2" customWidth="1"/>
    <col min="15358" max="15358" width="9.88671875" style="2" customWidth="1"/>
    <col min="15359" max="15359" width="12" style="2" customWidth="1"/>
    <col min="15360" max="15590" width="11.44140625" style="2"/>
    <col min="15591" max="15591" width="0.33203125" style="2" customWidth="1"/>
    <col min="15592" max="15592" width="19" style="2" customWidth="1"/>
    <col min="15593" max="15593" width="7.109375" style="2" customWidth="1"/>
    <col min="15594" max="15594" width="41.33203125" style="2" customWidth="1"/>
    <col min="15595" max="15596" width="9" style="2" customWidth="1"/>
    <col min="15597" max="15597" width="10.5546875" style="2" customWidth="1"/>
    <col min="15598" max="15598" width="9.44140625" style="2" customWidth="1"/>
    <col min="15599" max="15599" width="9.88671875" style="2" customWidth="1"/>
    <col min="15600" max="15600" width="10.5546875" style="2" customWidth="1"/>
    <col min="15601" max="15602" width="9.44140625" style="2" customWidth="1"/>
    <col min="15603" max="15603" width="10.5546875" style="2" customWidth="1"/>
    <col min="15604" max="15605" width="9" style="2" customWidth="1"/>
    <col min="15606" max="15606" width="10.5546875" style="2" customWidth="1"/>
    <col min="15607" max="15608" width="9.44140625" style="2" customWidth="1"/>
    <col min="15609" max="15609" width="10.5546875" style="2" customWidth="1"/>
    <col min="15610" max="15610" width="9.44140625" style="2" customWidth="1"/>
    <col min="15611" max="15611" width="9.88671875" style="2" customWidth="1"/>
    <col min="15612" max="15612" width="10.5546875" style="2" customWidth="1"/>
    <col min="15613" max="15613" width="9" style="2" customWidth="1"/>
    <col min="15614" max="15614" width="9.88671875" style="2" customWidth="1"/>
    <col min="15615" max="15615" width="12" style="2" customWidth="1"/>
    <col min="15616" max="15846" width="11.44140625" style="2"/>
    <col min="15847" max="15847" width="0.33203125" style="2" customWidth="1"/>
    <col min="15848" max="15848" width="19" style="2" customWidth="1"/>
    <col min="15849" max="15849" width="7.109375" style="2" customWidth="1"/>
    <col min="15850" max="15850" width="41.33203125" style="2" customWidth="1"/>
    <col min="15851" max="15852" width="9" style="2" customWidth="1"/>
    <col min="15853" max="15853" width="10.5546875" style="2" customWidth="1"/>
    <col min="15854" max="15854" width="9.44140625" style="2" customWidth="1"/>
    <col min="15855" max="15855" width="9.88671875" style="2" customWidth="1"/>
    <col min="15856" max="15856" width="10.5546875" style="2" customWidth="1"/>
    <col min="15857" max="15858" width="9.44140625" style="2" customWidth="1"/>
    <col min="15859" max="15859" width="10.5546875" style="2" customWidth="1"/>
    <col min="15860" max="15861" width="9" style="2" customWidth="1"/>
    <col min="15862" max="15862" width="10.5546875" style="2" customWidth="1"/>
    <col min="15863" max="15864" width="9.44140625" style="2" customWidth="1"/>
    <col min="15865" max="15865" width="10.5546875" style="2" customWidth="1"/>
    <col min="15866" max="15866" width="9.44140625" style="2" customWidth="1"/>
    <col min="15867" max="15867" width="9.88671875" style="2" customWidth="1"/>
    <col min="15868" max="15868" width="10.5546875" style="2" customWidth="1"/>
    <col min="15869" max="15869" width="9" style="2" customWidth="1"/>
    <col min="15870" max="15870" width="9.88671875" style="2" customWidth="1"/>
    <col min="15871" max="15871" width="12" style="2" customWidth="1"/>
    <col min="15872" max="16102" width="11.44140625" style="2"/>
    <col min="16103" max="16103" width="0.33203125" style="2" customWidth="1"/>
    <col min="16104" max="16104" width="19" style="2" customWidth="1"/>
    <col min="16105" max="16105" width="7.109375" style="2" customWidth="1"/>
    <col min="16106" max="16106" width="41.33203125" style="2" customWidth="1"/>
    <col min="16107" max="16108" width="9" style="2" customWidth="1"/>
    <col min="16109" max="16109" width="10.5546875" style="2" customWidth="1"/>
    <col min="16110" max="16110" width="9.44140625" style="2" customWidth="1"/>
    <col min="16111" max="16111" width="9.88671875" style="2" customWidth="1"/>
    <col min="16112" max="16112" width="10.5546875" style="2" customWidth="1"/>
    <col min="16113" max="16114" width="9.44140625" style="2" customWidth="1"/>
    <col min="16115" max="16115" width="10.5546875" style="2" customWidth="1"/>
    <col min="16116" max="16117" width="9" style="2" customWidth="1"/>
    <col min="16118" max="16118" width="10.5546875" style="2" customWidth="1"/>
    <col min="16119" max="16120" width="9.44140625" style="2" customWidth="1"/>
    <col min="16121" max="16121" width="10.5546875" style="2" customWidth="1"/>
    <col min="16122" max="16122" width="9.44140625" style="2" customWidth="1"/>
    <col min="16123" max="16123" width="9.88671875" style="2" customWidth="1"/>
    <col min="16124" max="16124" width="10.5546875" style="2" customWidth="1"/>
    <col min="16125" max="16125" width="9" style="2" customWidth="1"/>
    <col min="16126" max="16126" width="9.88671875" style="2" customWidth="1"/>
    <col min="16127" max="16127" width="12" style="2" customWidth="1"/>
    <col min="16128" max="16384" width="11.44140625" style="2"/>
  </cols>
  <sheetData>
    <row r="1" spans="1:42">
      <c r="A1" s="167" t="s">
        <v>1189</v>
      </c>
      <c r="B1" s="143"/>
      <c r="Q1" s="167"/>
    </row>
    <row r="2" spans="1:42" ht="18" customHeight="1">
      <c r="A2" s="395" t="s">
        <v>56</v>
      </c>
      <c r="B2" s="32"/>
      <c r="Q2" s="606"/>
      <c r="R2" s="607"/>
      <c r="S2" s="2258" t="s">
        <v>923</v>
      </c>
      <c r="T2" s="2258"/>
      <c r="U2" s="2258"/>
      <c r="V2" s="2258"/>
      <c r="W2" s="2258"/>
      <c r="X2" s="2258"/>
      <c r="Y2" s="2258"/>
      <c r="Z2" s="2258"/>
      <c r="AA2" s="2258"/>
      <c r="AB2" s="2258"/>
      <c r="AC2" s="2258"/>
      <c r="AD2" s="2258"/>
      <c r="AE2" s="2258"/>
      <c r="AF2" s="2258"/>
      <c r="AG2" s="2258"/>
      <c r="AH2" s="2258"/>
      <c r="AI2" s="2258"/>
      <c r="AJ2" s="2258"/>
      <c r="AK2" s="2258"/>
      <c r="AL2" s="2258"/>
      <c r="AM2" s="2258"/>
      <c r="AN2" s="2258"/>
      <c r="AO2" s="2258"/>
      <c r="AP2" s="2258"/>
    </row>
    <row r="3" spans="1:42" s="289" customFormat="1" ht="14.4">
      <c r="A3" s="1460"/>
      <c r="C3" s="2258" t="s">
        <v>922</v>
      </c>
      <c r="D3" s="2258"/>
      <c r="E3" s="2258"/>
      <c r="F3" s="2258"/>
      <c r="G3" s="2258"/>
      <c r="H3" s="2258"/>
      <c r="I3" s="2258"/>
      <c r="J3" s="2258"/>
      <c r="K3" s="2258"/>
      <c r="L3" s="2258"/>
      <c r="M3" s="2258"/>
      <c r="N3" s="2258"/>
      <c r="Q3" s="1460"/>
      <c r="S3" s="2258" t="s">
        <v>1201</v>
      </c>
      <c r="T3" s="2258"/>
      <c r="U3" s="2258"/>
      <c r="V3" s="2258"/>
      <c r="W3" s="2258"/>
      <c r="X3" s="2258"/>
      <c r="Y3" s="2258"/>
      <c r="Z3" s="2258"/>
      <c r="AA3" s="2258"/>
      <c r="AB3" s="2258"/>
      <c r="AC3" s="2258"/>
      <c r="AD3" s="2258"/>
      <c r="AE3" s="2258" t="s">
        <v>1202</v>
      </c>
      <c r="AF3" s="2258"/>
      <c r="AG3" s="2258"/>
      <c r="AH3" s="2258"/>
      <c r="AI3" s="2258"/>
      <c r="AJ3" s="2258"/>
      <c r="AK3" s="2258"/>
      <c r="AL3" s="2258"/>
      <c r="AM3" s="2258"/>
      <c r="AN3" s="2258"/>
      <c r="AO3" s="2258"/>
      <c r="AP3" s="2258"/>
    </row>
    <row r="4" spans="1:42" s="13" customFormat="1" ht="15.75" customHeight="1">
      <c r="A4" s="2245" t="s">
        <v>0</v>
      </c>
      <c r="B4" s="2245" t="s">
        <v>14</v>
      </c>
      <c r="C4" s="2258">
        <v>2015</v>
      </c>
      <c r="D4" s="2258"/>
      <c r="E4" s="2258">
        <v>2016</v>
      </c>
      <c r="F4" s="2258"/>
      <c r="G4" s="2258">
        <v>2017</v>
      </c>
      <c r="H4" s="2258"/>
      <c r="I4" s="2258">
        <v>2018</v>
      </c>
      <c r="J4" s="2258"/>
      <c r="K4" s="2258">
        <v>2019</v>
      </c>
      <c r="L4" s="2258"/>
      <c r="M4" s="2258">
        <v>2020</v>
      </c>
      <c r="N4" s="2258"/>
      <c r="Q4" s="2245" t="s">
        <v>0</v>
      </c>
      <c r="R4" s="2245" t="s">
        <v>14</v>
      </c>
      <c r="S4" s="2307">
        <v>2015</v>
      </c>
      <c r="T4" s="2307"/>
      <c r="U4" s="2307">
        <v>2016</v>
      </c>
      <c r="V4" s="2307"/>
      <c r="W4" s="2307">
        <v>2017</v>
      </c>
      <c r="X4" s="2307"/>
      <c r="Y4" s="2311">
        <v>2018</v>
      </c>
      <c r="Z4" s="2312"/>
      <c r="AA4" s="2311">
        <v>2019</v>
      </c>
      <c r="AB4" s="2314"/>
      <c r="AC4" s="2311">
        <v>2020</v>
      </c>
      <c r="AD4" s="2314"/>
      <c r="AE4" s="2307">
        <v>2015</v>
      </c>
      <c r="AF4" s="2307"/>
      <c r="AG4" s="2307">
        <v>2016</v>
      </c>
      <c r="AH4" s="2307"/>
      <c r="AI4" s="2307">
        <v>2017</v>
      </c>
      <c r="AJ4" s="2307"/>
      <c r="AK4" s="2307">
        <v>2018</v>
      </c>
      <c r="AL4" s="2307"/>
      <c r="AM4" s="2307">
        <v>2019</v>
      </c>
      <c r="AN4" s="2307"/>
      <c r="AO4" s="2307">
        <v>2020</v>
      </c>
      <c r="AP4" s="2307"/>
    </row>
    <row r="5" spans="1:42" s="13" customFormat="1" ht="15.75" customHeight="1">
      <c r="A5" s="2245"/>
      <c r="B5" s="2245"/>
      <c r="C5" s="1590" t="s">
        <v>2030</v>
      </c>
      <c r="D5" s="1590" t="s">
        <v>2031</v>
      </c>
      <c r="E5" s="1590" t="s">
        <v>2030</v>
      </c>
      <c r="F5" s="1590" t="s">
        <v>2031</v>
      </c>
      <c r="G5" s="1590" t="s">
        <v>2035</v>
      </c>
      <c r="H5" s="1590" t="s">
        <v>2031</v>
      </c>
      <c r="I5" s="1590" t="s">
        <v>2035</v>
      </c>
      <c r="J5" s="1590" t="s">
        <v>2031</v>
      </c>
      <c r="K5" s="1590" t="s">
        <v>2035</v>
      </c>
      <c r="L5" s="1590" t="s">
        <v>2031</v>
      </c>
      <c r="M5" s="1590" t="s">
        <v>2035</v>
      </c>
      <c r="N5" s="1590" t="s">
        <v>2031</v>
      </c>
      <c r="Q5" s="2245"/>
      <c r="R5" s="2245"/>
      <c r="S5" s="1081" t="s">
        <v>2030</v>
      </c>
      <c r="T5" s="1081" t="s">
        <v>2031</v>
      </c>
      <c r="U5" s="1081" t="s">
        <v>2030</v>
      </c>
      <c r="V5" s="1081" t="s">
        <v>2031</v>
      </c>
      <c r="W5" s="1081" t="s">
        <v>2030</v>
      </c>
      <c r="X5" s="1081" t="s">
        <v>2031</v>
      </c>
      <c r="Y5" s="1081" t="s">
        <v>2030</v>
      </c>
      <c r="Z5" s="1081" t="s">
        <v>2031</v>
      </c>
      <c r="AA5" s="1081" t="s">
        <v>2030</v>
      </c>
      <c r="AB5" s="1081" t="s">
        <v>2031</v>
      </c>
      <c r="AC5" s="1081" t="s">
        <v>2030</v>
      </c>
      <c r="AD5" s="1081" t="s">
        <v>2031</v>
      </c>
      <c r="AE5" s="1081" t="s">
        <v>2030</v>
      </c>
      <c r="AF5" s="1081" t="s">
        <v>2031</v>
      </c>
      <c r="AG5" s="1081" t="s">
        <v>2030</v>
      </c>
      <c r="AH5" s="1081" t="s">
        <v>2031</v>
      </c>
      <c r="AI5" s="1081" t="s">
        <v>2030</v>
      </c>
      <c r="AJ5" s="1081" t="s">
        <v>2031</v>
      </c>
      <c r="AK5" s="1081" t="s">
        <v>2030</v>
      </c>
      <c r="AL5" s="1081" t="s">
        <v>2031</v>
      </c>
      <c r="AM5" s="1081" t="s">
        <v>2030</v>
      </c>
      <c r="AN5" s="1081" t="s">
        <v>2031</v>
      </c>
      <c r="AO5" s="1081" t="s">
        <v>2030</v>
      </c>
      <c r="AP5" s="1081" t="s">
        <v>2031</v>
      </c>
    </row>
    <row r="6" spans="1:42" s="289" customFormat="1" ht="15" customHeight="1">
      <c r="A6" s="2246" t="s">
        <v>1220</v>
      </c>
      <c r="B6" s="553" t="s">
        <v>19</v>
      </c>
      <c r="C6" s="307">
        <v>1</v>
      </c>
      <c r="D6" s="307"/>
      <c r="E6" s="307">
        <v>9</v>
      </c>
      <c r="F6" s="307">
        <v>11</v>
      </c>
      <c r="G6" s="307">
        <v>1</v>
      </c>
      <c r="H6" s="307">
        <v>2</v>
      </c>
      <c r="I6" s="307">
        <v>5</v>
      </c>
      <c r="J6" s="307">
        <v>3</v>
      </c>
      <c r="K6" s="307">
        <v>4</v>
      </c>
      <c r="L6" s="307">
        <v>4</v>
      </c>
      <c r="M6" s="608"/>
      <c r="N6" s="608">
        <v>1</v>
      </c>
      <c r="Q6" s="2224" t="s">
        <v>1220</v>
      </c>
      <c r="R6" s="553" t="s">
        <v>697</v>
      </c>
      <c r="S6" s="307">
        <f>C6</f>
        <v>1</v>
      </c>
      <c r="T6" s="307"/>
      <c r="U6" s="307">
        <f t="shared" ref="U6:AD6" si="0">S6+E6</f>
        <v>10</v>
      </c>
      <c r="V6" s="307">
        <f t="shared" si="0"/>
        <v>11</v>
      </c>
      <c r="W6" s="307">
        <f t="shared" si="0"/>
        <v>11</v>
      </c>
      <c r="X6" s="307">
        <f t="shared" si="0"/>
        <v>13</v>
      </c>
      <c r="Y6" s="307">
        <f t="shared" si="0"/>
        <v>16</v>
      </c>
      <c r="Z6" s="307">
        <f t="shared" si="0"/>
        <v>16</v>
      </c>
      <c r="AA6" s="307">
        <f t="shared" si="0"/>
        <v>20</v>
      </c>
      <c r="AB6" s="307">
        <f t="shared" si="0"/>
        <v>20</v>
      </c>
      <c r="AC6" s="608">
        <f t="shared" si="0"/>
        <v>20</v>
      </c>
      <c r="AD6" s="608">
        <f t="shared" si="0"/>
        <v>21</v>
      </c>
      <c r="AE6" s="313">
        <f>S6/Egreso!S6</f>
        <v>9.0909090909090912E-2</v>
      </c>
      <c r="AF6" s="313">
        <f>T6/Egreso!T6</f>
        <v>0</v>
      </c>
      <c r="AG6" s="313">
        <f>U6/Egreso!U6</f>
        <v>0.83333333333333337</v>
      </c>
      <c r="AH6" s="313">
        <f>V6/Egreso!V6</f>
        <v>0.61111111111111116</v>
      </c>
      <c r="AI6" s="313">
        <f>W6/Egreso!W6</f>
        <v>0.6470588235294118</v>
      </c>
      <c r="AJ6" s="313">
        <f>X6/Egreso!X6</f>
        <v>0.5</v>
      </c>
      <c r="AK6" s="313">
        <f>Y6/Egreso!Y6</f>
        <v>0.72727272727272729</v>
      </c>
      <c r="AL6" s="313">
        <f>Z6/Egreso!Z6</f>
        <v>0.5</v>
      </c>
      <c r="AM6" s="313">
        <f>AA6/Egreso!AA6</f>
        <v>0.7142857142857143</v>
      </c>
      <c r="AN6" s="313">
        <f>AB6/Egreso!AB6</f>
        <v>0.47619047619047616</v>
      </c>
      <c r="AO6" s="565">
        <f>AC6/Egreso!AC6</f>
        <v>0.5714285714285714</v>
      </c>
      <c r="AP6" s="565">
        <f>AD6/Egreso!AD6</f>
        <v>0.42</v>
      </c>
    </row>
    <row r="7" spans="1:42" s="289" customFormat="1" ht="28.8">
      <c r="A7" s="2247"/>
      <c r="B7" s="553" t="s">
        <v>76</v>
      </c>
      <c r="C7" s="307"/>
      <c r="D7" s="307"/>
      <c r="E7" s="307"/>
      <c r="F7" s="307"/>
      <c r="G7" s="307"/>
      <c r="H7" s="307"/>
      <c r="I7" s="307"/>
      <c r="J7" s="307"/>
      <c r="K7" s="307"/>
      <c r="L7" s="307"/>
      <c r="M7" s="608"/>
      <c r="N7" s="608"/>
      <c r="Q7" s="2224"/>
      <c r="R7" s="553" t="s">
        <v>1543</v>
      </c>
      <c r="S7" s="307"/>
      <c r="T7" s="307"/>
      <c r="U7" s="307"/>
      <c r="V7" s="307"/>
      <c r="W7" s="307"/>
      <c r="X7" s="307"/>
      <c r="Y7" s="307"/>
      <c r="Z7" s="307"/>
      <c r="AA7" s="307"/>
      <c r="AB7" s="307"/>
      <c r="AC7" s="608"/>
      <c r="AD7" s="608"/>
      <c r="AE7" s="313"/>
      <c r="AF7" s="313"/>
      <c r="AG7" s="313"/>
      <c r="AH7" s="313"/>
      <c r="AI7" s="313"/>
      <c r="AJ7" s="313"/>
      <c r="AK7" s="313"/>
      <c r="AL7" s="313"/>
      <c r="AM7" s="313"/>
      <c r="AN7" s="313"/>
      <c r="AO7" s="565"/>
      <c r="AP7" s="565"/>
    </row>
    <row r="8" spans="1:42" s="289" customFormat="1" ht="28.8">
      <c r="A8" s="2248"/>
      <c r="B8" s="553" t="s">
        <v>882</v>
      </c>
      <c r="C8" s="307"/>
      <c r="D8" s="307"/>
      <c r="E8" s="307"/>
      <c r="F8" s="307"/>
      <c r="G8" s="307"/>
      <c r="H8" s="307"/>
      <c r="I8" s="307"/>
      <c r="J8" s="307"/>
      <c r="K8" s="307"/>
      <c r="L8" s="307"/>
      <c r="M8" s="608"/>
      <c r="N8" s="608"/>
      <c r="Q8" s="2224"/>
      <c r="R8" s="553" t="s">
        <v>2022</v>
      </c>
      <c r="S8" s="307"/>
      <c r="T8" s="307"/>
      <c r="U8" s="307"/>
      <c r="V8" s="307"/>
      <c r="W8" s="307"/>
      <c r="X8" s="307"/>
      <c r="Y8" s="307"/>
      <c r="Z8" s="307"/>
      <c r="AA8" s="307"/>
      <c r="AB8" s="307"/>
      <c r="AC8" s="608"/>
      <c r="AD8" s="608"/>
      <c r="AE8" s="313"/>
      <c r="AF8" s="313"/>
      <c r="AG8" s="313"/>
      <c r="AH8" s="313"/>
      <c r="AI8" s="313"/>
      <c r="AJ8" s="313"/>
      <c r="AK8" s="313"/>
      <c r="AL8" s="313"/>
      <c r="AM8" s="313"/>
      <c r="AN8" s="313"/>
      <c r="AO8" s="565"/>
      <c r="AP8" s="565"/>
    </row>
    <row r="9" spans="1:42" s="289" customFormat="1" ht="14.25" customHeight="1">
      <c r="A9" s="2246" t="s">
        <v>1221</v>
      </c>
      <c r="B9" s="555" t="s">
        <v>21</v>
      </c>
      <c r="C9" s="307">
        <v>5</v>
      </c>
      <c r="D9" s="307">
        <v>1</v>
      </c>
      <c r="E9" s="307">
        <v>14</v>
      </c>
      <c r="F9" s="307">
        <v>6</v>
      </c>
      <c r="G9" s="307">
        <v>3</v>
      </c>
      <c r="H9" s="307">
        <v>1</v>
      </c>
      <c r="I9" s="307">
        <v>15</v>
      </c>
      <c r="J9" s="307">
        <v>7</v>
      </c>
      <c r="K9" s="307">
        <v>10</v>
      </c>
      <c r="L9" s="307">
        <v>5</v>
      </c>
      <c r="M9" s="608"/>
      <c r="N9" s="608"/>
      <c r="Q9" s="2224" t="s">
        <v>1221</v>
      </c>
      <c r="R9" s="555" t="s">
        <v>699</v>
      </c>
      <c r="S9" s="307">
        <f>C9</f>
        <v>5</v>
      </c>
      <c r="T9" s="307">
        <f>D9</f>
        <v>1</v>
      </c>
      <c r="U9" s="307">
        <f>S9+E9</f>
        <v>19</v>
      </c>
      <c r="V9" s="307">
        <f>T9+F9</f>
        <v>7</v>
      </c>
      <c r="W9" s="307">
        <f>U9+G9</f>
        <v>22</v>
      </c>
      <c r="X9" s="307">
        <f>V9+H9</f>
        <v>8</v>
      </c>
      <c r="Y9" s="307">
        <f t="shared" ref="Y9:Y13" si="1">W9+I9</f>
        <v>37</v>
      </c>
      <c r="Z9" s="307">
        <f t="shared" ref="Z9:Z13" si="2">X9+J9</f>
        <v>15</v>
      </c>
      <c r="AA9" s="307">
        <f t="shared" ref="AA9:AA15" si="3">Y9+K9</f>
        <v>47</v>
      </c>
      <c r="AB9" s="307">
        <f t="shared" ref="AB9:AB15" si="4">Z9+L9</f>
        <v>20</v>
      </c>
      <c r="AC9" s="608">
        <f t="shared" ref="AC9:AC12" si="5">AA9+M9</f>
        <v>47</v>
      </c>
      <c r="AD9" s="608">
        <f t="shared" ref="AD9:AD15" si="6">AB9+N9</f>
        <v>20</v>
      </c>
      <c r="AE9" s="313">
        <f>S9/Egreso!S9</f>
        <v>0.23809523809523808</v>
      </c>
      <c r="AF9" s="313"/>
      <c r="AG9" s="313">
        <f>U9/Egreso!U9</f>
        <v>0.73076923076923073</v>
      </c>
      <c r="AH9" s="313">
        <f>V9/Egreso!V9</f>
        <v>0.63636363636363635</v>
      </c>
      <c r="AI9" s="313">
        <f>W9/Egreso!W9</f>
        <v>0.44897959183673469</v>
      </c>
      <c r="AJ9" s="313">
        <f>X9/Egreso!X9</f>
        <v>0.44444444444444442</v>
      </c>
      <c r="AK9" s="313">
        <f>Y9/Egreso!Y9</f>
        <v>0.6271186440677966</v>
      </c>
      <c r="AL9" s="313">
        <f>Z9/Egreso!Z9</f>
        <v>0.55555555555555558</v>
      </c>
      <c r="AM9" s="313">
        <f>AA9/Egreso!AA9</f>
        <v>0.72307692307692306</v>
      </c>
      <c r="AN9" s="313">
        <f>AB9/Egreso!AB9</f>
        <v>0.68965517241379315</v>
      </c>
      <c r="AO9" s="565">
        <f>AC9/Egreso!AC9</f>
        <v>0.61842105263157898</v>
      </c>
      <c r="AP9" s="565">
        <f>AD9/Egreso!AD9</f>
        <v>0.58823529411764708</v>
      </c>
    </row>
    <row r="10" spans="1:42" s="289" customFormat="1" ht="14.25" customHeight="1">
      <c r="A10" s="2247"/>
      <c r="B10" s="555" t="s">
        <v>5457</v>
      </c>
      <c r="C10" s="307"/>
      <c r="D10" s="307"/>
      <c r="E10" s="307"/>
      <c r="F10" s="307"/>
      <c r="G10" s="307"/>
      <c r="H10" s="307"/>
      <c r="I10" s="307"/>
      <c r="J10" s="307"/>
      <c r="K10" s="307"/>
      <c r="L10" s="307"/>
      <c r="M10" s="608"/>
      <c r="N10" s="608"/>
      <c r="Q10" s="2224"/>
      <c r="R10" s="555" t="s">
        <v>1544</v>
      </c>
      <c r="S10" s="307"/>
      <c r="T10" s="307"/>
      <c r="U10" s="307"/>
      <c r="V10" s="307"/>
      <c r="W10" s="307"/>
      <c r="X10" s="307"/>
      <c r="Y10" s="307"/>
      <c r="Z10" s="307"/>
      <c r="AA10" s="307"/>
      <c r="AB10" s="307"/>
      <c r="AC10" s="608"/>
      <c r="AD10" s="608"/>
      <c r="AE10" s="313"/>
      <c r="AF10" s="313"/>
      <c r="AG10" s="313"/>
      <c r="AH10" s="313"/>
      <c r="AI10" s="313"/>
      <c r="AJ10" s="313"/>
      <c r="AK10" s="313"/>
      <c r="AL10" s="313"/>
      <c r="AM10" s="313"/>
      <c r="AN10" s="313"/>
      <c r="AO10" s="565"/>
      <c r="AP10" s="565"/>
    </row>
    <row r="11" spans="1:42" s="289" customFormat="1" ht="27.75" customHeight="1">
      <c r="A11" s="2248"/>
      <c r="B11" s="553" t="s">
        <v>2020</v>
      </c>
      <c r="C11" s="307"/>
      <c r="D11" s="307"/>
      <c r="E11" s="307"/>
      <c r="F11" s="307"/>
      <c r="G11" s="307"/>
      <c r="H11" s="307"/>
      <c r="I11" s="307"/>
      <c r="J11" s="307"/>
      <c r="K11" s="307"/>
      <c r="L11" s="307"/>
      <c r="M11" s="608"/>
      <c r="N11" s="608"/>
      <c r="Q11" s="2224"/>
      <c r="R11" s="555" t="s">
        <v>2024</v>
      </c>
      <c r="S11" s="307"/>
      <c r="T11" s="307"/>
      <c r="U11" s="307"/>
      <c r="V11" s="307"/>
      <c r="W11" s="307"/>
      <c r="X11" s="307"/>
      <c r="Y11" s="307"/>
      <c r="Z11" s="307"/>
      <c r="AA11" s="307"/>
      <c r="AB11" s="307"/>
      <c r="AC11" s="608"/>
      <c r="AD11" s="608"/>
      <c r="AE11" s="313"/>
      <c r="AF11" s="313"/>
      <c r="AG11" s="313"/>
      <c r="AH11" s="313"/>
      <c r="AI11" s="313"/>
      <c r="AJ11" s="313"/>
      <c r="AK11" s="313"/>
      <c r="AL11" s="313"/>
      <c r="AM11" s="313"/>
      <c r="AN11" s="313"/>
      <c r="AO11" s="565"/>
      <c r="AP11" s="565"/>
    </row>
    <row r="12" spans="1:42" s="289" customFormat="1" ht="15" customHeight="1">
      <c r="A12" s="2246" t="s">
        <v>1222</v>
      </c>
      <c r="B12" s="556" t="s">
        <v>20</v>
      </c>
      <c r="C12" s="307">
        <v>5</v>
      </c>
      <c r="D12" s="307"/>
      <c r="E12" s="307">
        <v>11</v>
      </c>
      <c r="F12" s="307">
        <v>5</v>
      </c>
      <c r="G12" s="307">
        <v>6</v>
      </c>
      <c r="H12" s="307">
        <v>1</v>
      </c>
      <c r="I12" s="307">
        <v>20</v>
      </c>
      <c r="J12" s="307">
        <v>5</v>
      </c>
      <c r="K12" s="307">
        <v>2</v>
      </c>
      <c r="L12" s="307">
        <v>12</v>
      </c>
      <c r="M12" s="608"/>
      <c r="N12" s="608"/>
      <c r="Q12" s="2224" t="s">
        <v>1222</v>
      </c>
      <c r="R12" s="556" t="s">
        <v>227</v>
      </c>
      <c r="S12" s="307">
        <f>C12</f>
        <v>5</v>
      </c>
      <c r="T12" s="307">
        <f>D12</f>
        <v>0</v>
      </c>
      <c r="U12" s="307">
        <f>S12+E12</f>
        <v>16</v>
      </c>
      <c r="V12" s="307">
        <f>T12+F12</f>
        <v>5</v>
      </c>
      <c r="W12" s="307">
        <f>U12+G12</f>
        <v>22</v>
      </c>
      <c r="X12" s="307">
        <f>V12+H12</f>
        <v>6</v>
      </c>
      <c r="Y12" s="307">
        <f t="shared" si="1"/>
        <v>42</v>
      </c>
      <c r="Z12" s="307">
        <f t="shared" si="2"/>
        <v>11</v>
      </c>
      <c r="AA12" s="307">
        <f t="shared" si="3"/>
        <v>44</v>
      </c>
      <c r="AB12" s="307">
        <f t="shared" si="4"/>
        <v>23</v>
      </c>
      <c r="AC12" s="608">
        <f t="shared" si="5"/>
        <v>44</v>
      </c>
      <c r="AD12" s="608">
        <f t="shared" si="6"/>
        <v>23</v>
      </c>
      <c r="AE12" s="313">
        <f>S12/Egreso!S12</f>
        <v>0.21739130434782608</v>
      </c>
      <c r="AF12" s="313">
        <f>T12/Egreso!T12</f>
        <v>0</v>
      </c>
      <c r="AG12" s="313">
        <f>U12/Egreso!U12</f>
        <v>0.48484848484848486</v>
      </c>
      <c r="AH12" s="313">
        <f>V12/Egreso!V12</f>
        <v>0.45454545454545453</v>
      </c>
      <c r="AI12" s="313">
        <f>W12/Egreso!W12</f>
        <v>0.44</v>
      </c>
      <c r="AJ12" s="313">
        <f>X12/Egreso!X12</f>
        <v>0.24</v>
      </c>
      <c r="AK12" s="313">
        <f>Y12/Egreso!Y12</f>
        <v>0.72413793103448276</v>
      </c>
      <c r="AL12" s="313">
        <f>Z12/Egreso!Z12</f>
        <v>0.33333333333333331</v>
      </c>
      <c r="AM12" s="313">
        <f>AA12/Egreso!AA12</f>
        <v>0.70967741935483875</v>
      </c>
      <c r="AN12" s="313">
        <f>AB12/Egreso!AB12</f>
        <v>0.6216216216216216</v>
      </c>
      <c r="AO12" s="565">
        <f>AC12/Egreso!AC12</f>
        <v>0.55000000000000004</v>
      </c>
      <c r="AP12" s="565">
        <f>AD12/Egreso!AD12</f>
        <v>0.51111111111111107</v>
      </c>
    </row>
    <row r="13" spans="1:42" s="289" customFormat="1" ht="15" customHeight="1">
      <c r="A13" s="2247"/>
      <c r="B13" s="556" t="s">
        <v>23</v>
      </c>
      <c r="C13" s="307"/>
      <c r="D13" s="307"/>
      <c r="E13" s="307"/>
      <c r="F13" s="307"/>
      <c r="G13" s="307"/>
      <c r="H13" s="307"/>
      <c r="I13" s="307">
        <v>1</v>
      </c>
      <c r="J13" s="307">
        <v>1</v>
      </c>
      <c r="K13" s="307">
        <v>3</v>
      </c>
      <c r="L13" s="307">
        <v>2</v>
      </c>
      <c r="M13" s="608"/>
      <c r="N13" s="608"/>
      <c r="Q13" s="2224"/>
      <c r="R13" s="556" t="s">
        <v>698</v>
      </c>
      <c r="S13" s="307"/>
      <c r="T13" s="307"/>
      <c r="U13" s="307"/>
      <c r="V13" s="307"/>
      <c r="W13" s="307"/>
      <c r="X13" s="307"/>
      <c r="Y13" s="307">
        <f t="shared" si="1"/>
        <v>1</v>
      </c>
      <c r="Z13" s="307">
        <f t="shared" si="2"/>
        <v>1</v>
      </c>
      <c r="AA13" s="307">
        <f t="shared" si="3"/>
        <v>4</v>
      </c>
      <c r="AB13" s="307">
        <f t="shared" si="4"/>
        <v>3</v>
      </c>
      <c r="AC13" s="608">
        <f t="shared" ref="AC13" si="7">AA13+M13</f>
        <v>4</v>
      </c>
      <c r="AD13" s="608">
        <f t="shared" ref="AD13" si="8">AB13+N13</f>
        <v>3</v>
      </c>
      <c r="AE13" s="313"/>
      <c r="AF13" s="313"/>
      <c r="AG13" s="313"/>
      <c r="AH13" s="313"/>
      <c r="AI13" s="313"/>
      <c r="AJ13" s="313"/>
      <c r="AK13" s="313">
        <f>Y13/Egreso!Y13</f>
        <v>0.2</v>
      </c>
      <c r="AL13" s="313">
        <f>Z13/Egreso!Z13</f>
        <v>0.14285714285714285</v>
      </c>
      <c r="AM13" s="313">
        <f>AA13/Egreso!AA13</f>
        <v>0.4</v>
      </c>
      <c r="AN13" s="313">
        <f>AB13/Egreso!AB13</f>
        <v>0.21428571428571427</v>
      </c>
      <c r="AO13" s="565">
        <f>AC13/Egreso!AC13</f>
        <v>0.21052631578947367</v>
      </c>
      <c r="AP13" s="565">
        <f>AD13/Egreso!AD13</f>
        <v>0.15</v>
      </c>
    </row>
    <row r="14" spans="1:42" s="289" customFormat="1" ht="31.5" customHeight="1">
      <c r="A14" s="2248"/>
      <c r="B14" s="553" t="s">
        <v>246</v>
      </c>
      <c r="C14" s="307"/>
      <c r="D14" s="307"/>
      <c r="E14" s="307"/>
      <c r="F14" s="307"/>
      <c r="G14" s="307"/>
      <c r="H14" s="307"/>
      <c r="I14" s="307"/>
      <c r="J14" s="307"/>
      <c r="K14" s="307"/>
      <c r="L14" s="307"/>
      <c r="M14" s="608"/>
      <c r="N14" s="608"/>
      <c r="Q14" s="2224"/>
      <c r="R14" s="556" t="s">
        <v>2023</v>
      </c>
      <c r="S14" s="307"/>
      <c r="T14" s="307"/>
      <c r="U14" s="307"/>
      <c r="V14" s="307"/>
      <c r="W14" s="307"/>
      <c r="X14" s="307"/>
      <c r="Y14" s="307"/>
      <c r="Z14" s="307"/>
      <c r="AA14" s="307"/>
      <c r="AB14" s="307"/>
      <c r="AC14" s="608"/>
      <c r="AD14" s="608"/>
      <c r="AE14" s="313"/>
      <c r="AF14" s="313"/>
      <c r="AG14" s="313"/>
      <c r="AH14" s="313"/>
      <c r="AI14" s="313"/>
      <c r="AJ14" s="313"/>
      <c r="AK14" s="313"/>
      <c r="AL14" s="313"/>
      <c r="AM14" s="313"/>
      <c r="AN14" s="313"/>
      <c r="AO14" s="565"/>
      <c r="AP14" s="565"/>
    </row>
    <row r="15" spans="1:42" s="289" customFormat="1" ht="15" customHeight="1">
      <c r="A15" s="2313" t="s">
        <v>18</v>
      </c>
      <c r="B15" s="2313"/>
      <c r="C15" s="307">
        <f>SUM(C6:C13)</f>
        <v>11</v>
      </c>
      <c r="D15" s="307">
        <f>SUM(D6:D13)</f>
        <v>1</v>
      </c>
      <c r="E15" s="307">
        <f t="shared" ref="E15:H15" si="9">SUM(E6:E13)</f>
        <v>34</v>
      </c>
      <c r="F15" s="307">
        <f t="shared" si="9"/>
        <v>22</v>
      </c>
      <c r="G15" s="307">
        <f t="shared" si="9"/>
        <v>10</v>
      </c>
      <c r="H15" s="307">
        <f t="shared" si="9"/>
        <v>4</v>
      </c>
      <c r="I15" s="307">
        <f t="shared" ref="I15:N15" si="10">SUM(I6:I14)</f>
        <v>41</v>
      </c>
      <c r="J15" s="307">
        <f t="shared" si="10"/>
        <v>16</v>
      </c>
      <c r="K15" s="307">
        <f t="shared" si="10"/>
        <v>19</v>
      </c>
      <c r="L15" s="307">
        <f t="shared" si="10"/>
        <v>23</v>
      </c>
      <c r="M15" s="608">
        <f t="shared" si="10"/>
        <v>0</v>
      </c>
      <c r="N15" s="608">
        <f t="shared" si="10"/>
        <v>1</v>
      </c>
      <c r="Q15" s="2313" t="s">
        <v>18</v>
      </c>
      <c r="R15" s="2313"/>
      <c r="S15" s="307">
        <f>SUM(S6:S13)</f>
        <v>11</v>
      </c>
      <c r="T15" s="307">
        <f>SUM(T6:T13)</f>
        <v>1</v>
      </c>
      <c r="U15" s="307">
        <f>SUM(U6:U13)</f>
        <v>45</v>
      </c>
      <c r="V15" s="307">
        <f>SUM(V6:V13)</f>
        <v>23</v>
      </c>
      <c r="W15" s="307">
        <f t="shared" ref="W15" si="11">U15+G15</f>
        <v>55</v>
      </c>
      <c r="X15" s="307">
        <f t="shared" ref="X15" si="12">V15+H15</f>
        <v>27</v>
      </c>
      <c r="Y15" s="307">
        <f>W15+I15</f>
        <v>96</v>
      </c>
      <c r="Z15" s="307">
        <f>X15+J15</f>
        <v>43</v>
      </c>
      <c r="AA15" s="307">
        <f t="shared" si="3"/>
        <v>115</v>
      </c>
      <c r="AB15" s="307">
        <f t="shared" si="4"/>
        <v>66</v>
      </c>
      <c r="AC15" s="608">
        <f>AA15+M15</f>
        <v>115</v>
      </c>
      <c r="AD15" s="608">
        <f t="shared" si="6"/>
        <v>67</v>
      </c>
      <c r="AE15" s="313">
        <f>S15/Egreso!S15</f>
        <v>0.2</v>
      </c>
      <c r="AF15" s="313">
        <f>T15/Egreso!T15</f>
        <v>3.8461538461538464E-2</v>
      </c>
      <c r="AG15" s="313">
        <f>U15/Egreso!U15</f>
        <v>0.63380281690140849</v>
      </c>
      <c r="AH15" s="313">
        <f>V15/Egreso!V15</f>
        <v>0.57499999999999996</v>
      </c>
      <c r="AI15" s="313">
        <f>W15/Egreso!W15</f>
        <v>0.46610169491525422</v>
      </c>
      <c r="AJ15" s="313">
        <f>X15/Egreso!X15</f>
        <v>0.36486486486486486</v>
      </c>
      <c r="AK15" s="313">
        <f>Y15/Egreso!Y15</f>
        <v>0.66666666666666663</v>
      </c>
      <c r="AL15" s="313">
        <f>Z15/Egreso!Z15</f>
        <v>0.43434343434343436</v>
      </c>
      <c r="AM15" s="313">
        <f>AA15/Egreso!AA15</f>
        <v>0.69696969696969702</v>
      </c>
      <c r="AN15" s="313">
        <f>AB15/Egreso!AB15</f>
        <v>0.54098360655737709</v>
      </c>
      <c r="AO15" s="565">
        <f>AC15/Egreso!AC15</f>
        <v>0.54761904761904767</v>
      </c>
      <c r="AP15" s="565">
        <f>AD15/Egreso!AD15</f>
        <v>0.44966442953020136</v>
      </c>
    </row>
    <row r="16" spans="1:42" s="289" customFormat="1" ht="15" customHeight="1">
      <c r="C16" s="293"/>
      <c r="S16" s="293"/>
    </row>
    <row r="17" spans="1:42" s="1390" customFormat="1" ht="14.4">
      <c r="A17" s="39"/>
      <c r="B17" s="39"/>
      <c r="C17" s="316">
        <v>2011</v>
      </c>
      <c r="D17" s="316">
        <v>2012</v>
      </c>
      <c r="E17" s="316">
        <v>2013</v>
      </c>
      <c r="F17" s="316">
        <v>2014</v>
      </c>
      <c r="G17" s="316">
        <v>2015</v>
      </c>
      <c r="H17" s="316">
        <v>2016</v>
      </c>
      <c r="I17" s="316">
        <v>2017</v>
      </c>
      <c r="J17" s="595">
        <v>2018</v>
      </c>
      <c r="K17" s="595">
        <v>2019</v>
      </c>
      <c r="L17" s="595">
        <v>2020</v>
      </c>
      <c r="M17" s="918"/>
      <c r="N17" s="918"/>
      <c r="Q17" s="39"/>
      <c r="R17" s="39"/>
      <c r="S17" s="316">
        <v>2011</v>
      </c>
      <c r="T17" s="316">
        <v>2012</v>
      </c>
      <c r="U17" s="316">
        <v>2013</v>
      </c>
      <c r="V17" s="316">
        <v>2014</v>
      </c>
      <c r="W17" s="316">
        <v>2015</v>
      </c>
      <c r="X17" s="316">
        <v>2016</v>
      </c>
      <c r="Y17" s="316">
        <v>2017</v>
      </c>
      <c r="Z17" s="595">
        <v>2018</v>
      </c>
      <c r="AA17" s="595">
        <v>2019</v>
      </c>
      <c r="AB17" s="595">
        <v>2020</v>
      </c>
      <c r="AC17" s="918"/>
      <c r="AD17" s="918"/>
    </row>
    <row r="18" spans="1:42" s="289" customFormat="1" ht="15" customHeight="1">
      <c r="A18" s="2308" t="s">
        <v>17</v>
      </c>
      <c r="B18" s="317" t="s">
        <v>8</v>
      </c>
      <c r="C18" s="318"/>
      <c r="D18" s="318"/>
      <c r="E18" s="318"/>
      <c r="F18" s="318"/>
      <c r="G18" s="318">
        <f>C15+D15</f>
        <v>12</v>
      </c>
      <c r="H18" s="318">
        <f>E15+F15</f>
        <v>56</v>
      </c>
      <c r="I18" s="318">
        <f>G15+H15</f>
        <v>14</v>
      </c>
      <c r="J18" s="319">
        <f>I15+J15</f>
        <v>57</v>
      </c>
      <c r="K18" s="319">
        <f>K15+L15</f>
        <v>42</v>
      </c>
      <c r="L18" s="319">
        <f>M15+N15</f>
        <v>1</v>
      </c>
      <c r="M18" s="232"/>
      <c r="N18" s="232"/>
      <c r="Q18" s="2308" t="s">
        <v>17</v>
      </c>
      <c r="R18" s="317" t="s">
        <v>8</v>
      </c>
      <c r="S18" s="318"/>
      <c r="T18" s="318"/>
      <c r="U18" s="318"/>
      <c r="V18" s="318"/>
      <c r="W18" s="318">
        <f>S15+T15</f>
        <v>12</v>
      </c>
      <c r="X18" s="318">
        <f>U15+V15</f>
        <v>68</v>
      </c>
      <c r="Y18" s="318">
        <f>W15+X15</f>
        <v>82</v>
      </c>
      <c r="Z18" s="319">
        <f>Y15+Z15</f>
        <v>139</v>
      </c>
      <c r="AA18" s="319">
        <f>AA15+AB15</f>
        <v>181</v>
      </c>
      <c r="AB18" s="319">
        <f>AC15+AD15</f>
        <v>182</v>
      </c>
      <c r="AC18" s="232"/>
      <c r="AD18" s="232"/>
    </row>
    <row r="19" spans="1:42" s="289" customFormat="1" ht="15" customHeight="1">
      <c r="A19" s="2309"/>
      <c r="B19" s="317" t="s">
        <v>2476</v>
      </c>
      <c r="C19" s="318">
        <v>3</v>
      </c>
      <c r="D19" s="318">
        <v>3</v>
      </c>
      <c r="E19" s="318">
        <v>4</v>
      </c>
      <c r="F19" s="318">
        <v>4</v>
      </c>
      <c r="G19" s="318">
        <v>4</v>
      </c>
      <c r="H19" s="318">
        <v>4</v>
      </c>
      <c r="I19" s="318">
        <v>4</v>
      </c>
      <c r="J19" s="319">
        <v>4</v>
      </c>
      <c r="K19" s="319">
        <v>4</v>
      </c>
      <c r="L19" s="319">
        <v>4</v>
      </c>
      <c r="M19" s="232"/>
      <c r="N19" s="232"/>
      <c r="Q19" s="2309"/>
      <c r="R19" s="317" t="s">
        <v>58</v>
      </c>
      <c r="S19" s="318">
        <v>3</v>
      </c>
      <c r="T19" s="318">
        <v>3</v>
      </c>
      <c r="U19" s="318">
        <v>4</v>
      </c>
      <c r="V19" s="318">
        <v>4</v>
      </c>
      <c r="W19" s="318">
        <v>4</v>
      </c>
      <c r="X19" s="318">
        <v>4</v>
      </c>
      <c r="Y19" s="318">
        <v>4</v>
      </c>
      <c r="Z19" s="319">
        <v>4</v>
      </c>
      <c r="AA19" s="319">
        <v>4</v>
      </c>
      <c r="AB19" s="319">
        <v>4</v>
      </c>
      <c r="AC19" s="232"/>
      <c r="AD19" s="232"/>
    </row>
    <row r="20" spans="1:42" s="289" customFormat="1" ht="15" customHeight="1">
      <c r="A20" s="2310"/>
      <c r="B20" s="317" t="s">
        <v>57</v>
      </c>
      <c r="C20" s="318">
        <f t="shared" ref="C20:G20" si="13">C18/C19</f>
        <v>0</v>
      </c>
      <c r="D20" s="318">
        <f t="shared" si="13"/>
        <v>0</v>
      </c>
      <c r="E20" s="318">
        <f t="shared" si="13"/>
        <v>0</v>
      </c>
      <c r="F20" s="318">
        <f t="shared" si="13"/>
        <v>0</v>
      </c>
      <c r="G20" s="318">
        <f t="shared" si="13"/>
        <v>3</v>
      </c>
      <c r="H20" s="318">
        <f>H18/H19</f>
        <v>14</v>
      </c>
      <c r="I20" s="318">
        <f>I18/I19</f>
        <v>3.5</v>
      </c>
      <c r="J20" s="319">
        <f>J18/J19</f>
        <v>14.25</v>
      </c>
      <c r="K20" s="319">
        <f>K18/K19</f>
        <v>10.5</v>
      </c>
      <c r="L20" s="1461">
        <f>L18/L19</f>
        <v>0.25</v>
      </c>
      <c r="M20" s="232"/>
      <c r="N20" s="232"/>
      <c r="Q20" s="2310"/>
      <c r="R20" s="317" t="s">
        <v>57</v>
      </c>
      <c r="S20" s="318">
        <f t="shared" ref="S20:X20" si="14">S18/S19</f>
        <v>0</v>
      </c>
      <c r="T20" s="318">
        <f t="shared" si="14"/>
        <v>0</v>
      </c>
      <c r="U20" s="318">
        <f t="shared" si="14"/>
        <v>0</v>
      </c>
      <c r="V20" s="318">
        <f t="shared" si="14"/>
        <v>0</v>
      </c>
      <c r="W20" s="318">
        <f t="shared" si="14"/>
        <v>3</v>
      </c>
      <c r="X20" s="318">
        <f t="shared" si="14"/>
        <v>17</v>
      </c>
      <c r="Y20" s="318">
        <f>Y18/Y19</f>
        <v>20.5</v>
      </c>
      <c r="Z20" s="319">
        <f>Z18/Z19</f>
        <v>34.75</v>
      </c>
      <c r="AA20" s="319">
        <f>AA18/AA19</f>
        <v>45.25</v>
      </c>
      <c r="AB20" s="319">
        <f>AB18/AB19</f>
        <v>45.5</v>
      </c>
      <c r="AC20" s="232"/>
      <c r="AD20" s="232"/>
    </row>
    <row r="21" spans="1:42" s="152" customFormat="1" ht="15" customHeight="1">
      <c r="C21" s="35"/>
      <c r="D21" s="35"/>
      <c r="E21" s="35"/>
      <c r="F21" s="35"/>
      <c r="G21" s="35"/>
      <c r="S21" s="35"/>
      <c r="T21" s="35"/>
      <c r="U21" s="35"/>
      <c r="V21" s="35"/>
      <c r="W21" s="35"/>
      <c r="X21" s="35"/>
      <c r="Y21" s="35"/>
      <c r="Z21" s="35"/>
      <c r="AA21" s="35"/>
      <c r="AB21" s="35"/>
      <c r="AC21" s="35"/>
      <c r="AD21" s="35"/>
      <c r="AE21" s="35"/>
    </row>
    <row r="22" spans="1:42" s="3" customFormat="1" ht="13.8">
      <c r="A22" s="17" t="str">
        <f>Egreso!A16</f>
        <v>Fuente: Elaborado con base en el Archivo General de Alumnos, Dirección de Sistemas Escolares, Departamento de Registro Escolar</v>
      </c>
      <c r="I22" s="152"/>
      <c r="J22" s="152"/>
      <c r="K22" s="152"/>
      <c r="L22" s="152"/>
      <c r="M22" s="152"/>
      <c r="N22" s="152"/>
      <c r="P22" s="152"/>
      <c r="Q22" s="150"/>
      <c r="R22" s="150"/>
      <c r="S22" s="150"/>
      <c r="T22" s="150"/>
      <c r="U22" s="150"/>
      <c r="V22" s="150"/>
      <c r="W22" s="150"/>
      <c r="X22" s="150"/>
      <c r="Y22" s="150"/>
      <c r="Z22" s="150"/>
      <c r="AA22" s="150"/>
      <c r="AB22" s="150"/>
      <c r="AC22" s="150"/>
      <c r="AD22" s="150"/>
      <c r="AE22" s="150"/>
      <c r="AF22" s="150"/>
      <c r="AK22" s="152"/>
      <c r="AL22" s="152"/>
      <c r="AM22" s="152"/>
      <c r="AN22" s="152"/>
      <c r="AO22" s="152"/>
      <c r="AP22" s="152"/>
    </row>
    <row r="23" spans="1:42" s="3" customFormat="1" ht="14.4">
      <c r="A23" s="14"/>
      <c r="I23" s="152"/>
      <c r="J23" s="152"/>
      <c r="K23" s="152"/>
      <c r="L23" s="152"/>
      <c r="M23" s="152"/>
      <c r="N23" s="152"/>
      <c r="P23" s="152"/>
      <c r="Q23" s="150"/>
      <c r="R23" s="150"/>
      <c r="S23" s="150"/>
      <c r="T23" s="150"/>
      <c r="U23" s="150"/>
      <c r="V23" s="150"/>
      <c r="W23" s="150"/>
      <c r="X23" s="150"/>
      <c r="Y23" s="150"/>
      <c r="Z23" s="150"/>
      <c r="AA23" s="150"/>
      <c r="AB23" s="150"/>
      <c r="AC23" s="150"/>
      <c r="AD23" s="150"/>
      <c r="AE23" s="150"/>
      <c r="AF23" s="150"/>
      <c r="AK23" s="152"/>
      <c r="AL23" s="152"/>
      <c r="AM23" s="152"/>
      <c r="AN23" s="152"/>
      <c r="AO23" s="152"/>
      <c r="AP23" s="152"/>
    </row>
  </sheetData>
  <sheetProtection algorithmName="SHA-512" hashValue="B536MFVDrMLzzpyND2zX0Fh/DOAClFSdNAKq9iSamNO/WqiF6SB1N37CCdAA5sf89B2Y/+BtaGkkYdNcJ4sGHg==" saltValue="r9Qt++xYMfTRSJs+jS1G6w==" spinCount="100000" sheet="1" objects="1" scenarios="1"/>
  <mergeCells count="36">
    <mergeCell ref="C3:N3"/>
    <mergeCell ref="AC4:AD4"/>
    <mergeCell ref="S3:AD3"/>
    <mergeCell ref="K4:L4"/>
    <mergeCell ref="AA4:AB4"/>
    <mergeCell ref="M4:N4"/>
    <mergeCell ref="AM4:AN4"/>
    <mergeCell ref="Q4:Q5"/>
    <mergeCell ref="R4:R5"/>
    <mergeCell ref="S4:T4"/>
    <mergeCell ref="U4:V4"/>
    <mergeCell ref="AK4:AL4"/>
    <mergeCell ref="A6:A8"/>
    <mergeCell ref="A9:A11"/>
    <mergeCell ref="A12:A14"/>
    <mergeCell ref="Q18:Q20"/>
    <mergeCell ref="Q6:Q8"/>
    <mergeCell ref="Q9:Q11"/>
    <mergeCell ref="Q12:Q14"/>
    <mergeCell ref="Q15:R15"/>
    <mergeCell ref="AO4:AP4"/>
    <mergeCell ref="S2:AP2"/>
    <mergeCell ref="AE3:AP3"/>
    <mergeCell ref="A18:A20"/>
    <mergeCell ref="W4:X4"/>
    <mergeCell ref="AI4:AJ4"/>
    <mergeCell ref="AE4:AF4"/>
    <mergeCell ref="AG4:AH4"/>
    <mergeCell ref="Y4:Z4"/>
    <mergeCell ref="C4:D4"/>
    <mergeCell ref="E4:F4"/>
    <mergeCell ref="I4:J4"/>
    <mergeCell ref="G4:H4"/>
    <mergeCell ref="B4:B5"/>
    <mergeCell ref="A4:A5"/>
    <mergeCell ref="A15:B15"/>
  </mergeCells>
  <hyperlinks>
    <hyperlink ref="A1" location="Índice!A1" display="ÍNDICE" xr:uid="{00000000-0004-0000-1E00-000000000000}"/>
  </hyperlinks>
  <printOptions horizontalCentered="1" verticalCentered="1"/>
  <pageMargins left="0.27559055118110237" right="0.27559055118110237" top="0.39370078740157483" bottom="0.39370078740157483" header="0" footer="0"/>
  <pageSetup scale="65" orientation="portrait" horizontalDpi="1200" verticalDpi="12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AD25A8"/>
  </sheetPr>
  <dimension ref="A1:AP154"/>
  <sheetViews>
    <sheetView showGridLines="0" zoomScale="110" zoomScaleNormal="110" workbookViewId="0"/>
  </sheetViews>
  <sheetFormatPr baseColWidth="10" defaultRowHeight="13.8"/>
  <cols>
    <col min="1" max="1" width="9.88671875" style="1431" customWidth="1"/>
    <col min="2" max="2" width="45.44140625" style="1431" bestFit="1" customWidth="1"/>
    <col min="3" max="3" width="10.109375" style="1431" bestFit="1" customWidth="1"/>
    <col min="4" max="4" width="9.6640625" style="1431" customWidth="1"/>
    <col min="5" max="5" width="10.109375" style="1431" bestFit="1" customWidth="1"/>
    <col min="6" max="6" width="9.6640625" style="1431" customWidth="1"/>
    <col min="7" max="7" width="10.109375" style="1431" bestFit="1" customWidth="1"/>
    <col min="8" max="8" width="13.6640625" style="1431" customWidth="1"/>
    <col min="9" max="9" width="10.109375" style="1431" bestFit="1" customWidth="1"/>
    <col min="10" max="10" width="9.6640625" style="1431" customWidth="1"/>
    <col min="11" max="11" width="10.109375" style="1431" bestFit="1" customWidth="1"/>
    <col min="12" max="12" width="9.6640625" style="1431" customWidth="1"/>
    <col min="13" max="13" width="9.88671875" style="1431" bestFit="1" customWidth="1"/>
    <col min="14" max="14" width="10.109375" style="1431" bestFit="1" customWidth="1"/>
    <col min="15" max="15" width="9.5546875" style="1431" customWidth="1"/>
    <col min="16" max="16" width="11" style="1431" customWidth="1"/>
    <col min="17" max="17" width="10.109375" style="1431" bestFit="1" customWidth="1"/>
    <col min="18" max="18" width="8.109375" style="1431" customWidth="1"/>
    <col min="19" max="237" width="11.44140625" style="1431"/>
    <col min="238" max="238" width="6.44140625" style="1431" customWidth="1"/>
    <col min="239" max="239" width="11.44140625" style="1431"/>
    <col min="240" max="240" width="12.88671875" style="1431" bestFit="1" customWidth="1"/>
    <col min="241" max="241" width="41.109375" style="1431" bestFit="1" customWidth="1"/>
    <col min="242" max="242" width="13.109375" style="1431" bestFit="1" customWidth="1"/>
    <col min="243" max="243" width="11.109375" style="1431" bestFit="1" customWidth="1"/>
    <col min="244" max="244" width="13.109375" style="1431" bestFit="1" customWidth="1"/>
    <col min="245" max="245" width="11.109375" style="1431" bestFit="1" customWidth="1"/>
    <col min="246" max="246" width="13.109375" style="1431" bestFit="1" customWidth="1"/>
    <col min="247" max="247" width="11.109375" style="1431" bestFit="1" customWidth="1"/>
    <col min="248" max="248" width="13" style="1431" customWidth="1"/>
    <col min="249" max="249" width="11.44140625" style="1431"/>
    <col min="250" max="250" width="13.5546875" style="1431" customWidth="1"/>
    <col min="251" max="251" width="11.44140625" style="1431"/>
    <col min="252" max="252" width="13.5546875" style="1431" customWidth="1"/>
    <col min="253" max="493" width="11.44140625" style="1431"/>
    <col min="494" max="494" width="6.44140625" style="1431" customWidth="1"/>
    <col min="495" max="495" width="11.44140625" style="1431"/>
    <col min="496" max="496" width="12.88671875" style="1431" bestFit="1" customWidth="1"/>
    <col min="497" max="497" width="41.109375" style="1431" bestFit="1" customWidth="1"/>
    <col min="498" max="498" width="13.109375" style="1431" bestFit="1" customWidth="1"/>
    <col min="499" max="499" width="11.109375" style="1431" bestFit="1" customWidth="1"/>
    <col min="500" max="500" width="13.109375" style="1431" bestFit="1" customWidth="1"/>
    <col min="501" max="501" width="11.109375" style="1431" bestFit="1" customWidth="1"/>
    <col min="502" max="502" width="13.109375" style="1431" bestFit="1" customWidth="1"/>
    <col min="503" max="503" width="11.109375" style="1431" bestFit="1" customWidth="1"/>
    <col min="504" max="504" width="13" style="1431" customWidth="1"/>
    <col min="505" max="505" width="11.44140625" style="1431"/>
    <col min="506" max="506" width="13.5546875" style="1431" customWidth="1"/>
    <col min="507" max="507" width="11.44140625" style="1431"/>
    <col min="508" max="508" width="13.5546875" style="1431" customWidth="1"/>
    <col min="509" max="749" width="11.44140625" style="1431"/>
    <col min="750" max="750" width="6.44140625" style="1431" customWidth="1"/>
    <col min="751" max="751" width="11.44140625" style="1431"/>
    <col min="752" max="752" width="12.88671875" style="1431" bestFit="1" customWidth="1"/>
    <col min="753" max="753" width="41.109375" style="1431" bestFit="1" customWidth="1"/>
    <col min="754" max="754" width="13.109375" style="1431" bestFit="1" customWidth="1"/>
    <col min="755" max="755" width="11.109375" style="1431" bestFit="1" customWidth="1"/>
    <col min="756" max="756" width="13.109375" style="1431" bestFit="1" customWidth="1"/>
    <col min="757" max="757" width="11.109375" style="1431" bestFit="1" customWidth="1"/>
    <col min="758" max="758" width="13.109375" style="1431" bestFit="1" customWidth="1"/>
    <col min="759" max="759" width="11.109375" style="1431" bestFit="1" customWidth="1"/>
    <col min="760" max="760" width="13" style="1431" customWidth="1"/>
    <col min="761" max="761" width="11.44140625" style="1431"/>
    <col min="762" max="762" width="13.5546875" style="1431" customWidth="1"/>
    <col min="763" max="763" width="11.44140625" style="1431"/>
    <col min="764" max="764" width="13.5546875" style="1431" customWidth="1"/>
    <col min="765" max="1005" width="11.44140625" style="1431"/>
    <col min="1006" max="1006" width="6.44140625" style="1431" customWidth="1"/>
    <col min="1007" max="1007" width="11.44140625" style="1431"/>
    <col min="1008" max="1008" width="12.88671875" style="1431" bestFit="1" customWidth="1"/>
    <col min="1009" max="1009" width="41.109375" style="1431" bestFit="1" customWidth="1"/>
    <col min="1010" max="1010" width="13.109375" style="1431" bestFit="1" customWidth="1"/>
    <col min="1011" max="1011" width="11.109375" style="1431" bestFit="1" customWidth="1"/>
    <col min="1012" max="1012" width="13.109375" style="1431" bestFit="1" customWidth="1"/>
    <col min="1013" max="1013" width="11.109375" style="1431" bestFit="1" customWidth="1"/>
    <col min="1014" max="1014" width="13.109375" style="1431" bestFit="1" customWidth="1"/>
    <col min="1015" max="1015" width="11.109375" style="1431" bestFit="1" customWidth="1"/>
    <col min="1016" max="1016" width="13" style="1431" customWidth="1"/>
    <col min="1017" max="1017" width="11.44140625" style="1431"/>
    <col min="1018" max="1018" width="13.5546875" style="1431" customWidth="1"/>
    <col min="1019" max="1019" width="11.44140625" style="1431"/>
    <col min="1020" max="1020" width="13.5546875" style="1431" customWidth="1"/>
    <col min="1021" max="1261" width="11.44140625" style="1431"/>
    <col min="1262" max="1262" width="6.44140625" style="1431" customWidth="1"/>
    <col min="1263" max="1263" width="11.44140625" style="1431"/>
    <col min="1264" max="1264" width="12.88671875" style="1431" bestFit="1" customWidth="1"/>
    <col min="1265" max="1265" width="41.109375" style="1431" bestFit="1" customWidth="1"/>
    <col min="1266" max="1266" width="13.109375" style="1431" bestFit="1" customWidth="1"/>
    <col min="1267" max="1267" width="11.109375" style="1431" bestFit="1" customWidth="1"/>
    <col min="1268" max="1268" width="13.109375" style="1431" bestFit="1" customWidth="1"/>
    <col min="1269" max="1269" width="11.109375" style="1431" bestFit="1" customWidth="1"/>
    <col min="1270" max="1270" width="13.109375" style="1431" bestFit="1" customWidth="1"/>
    <col min="1271" max="1271" width="11.109375" style="1431" bestFit="1" customWidth="1"/>
    <col min="1272" max="1272" width="13" style="1431" customWidth="1"/>
    <col min="1273" max="1273" width="11.44140625" style="1431"/>
    <col min="1274" max="1274" width="13.5546875" style="1431" customWidth="1"/>
    <col min="1275" max="1275" width="11.44140625" style="1431"/>
    <col min="1276" max="1276" width="13.5546875" style="1431" customWidth="1"/>
    <col min="1277" max="1517" width="11.44140625" style="1431"/>
    <col min="1518" max="1518" width="6.44140625" style="1431" customWidth="1"/>
    <col min="1519" max="1519" width="11.44140625" style="1431"/>
    <col min="1520" max="1520" width="12.88671875" style="1431" bestFit="1" customWidth="1"/>
    <col min="1521" max="1521" width="41.109375" style="1431" bestFit="1" customWidth="1"/>
    <col min="1522" max="1522" width="13.109375" style="1431" bestFit="1" customWidth="1"/>
    <col min="1523" max="1523" width="11.109375" style="1431" bestFit="1" customWidth="1"/>
    <col min="1524" max="1524" width="13.109375" style="1431" bestFit="1" customWidth="1"/>
    <col min="1525" max="1525" width="11.109375" style="1431" bestFit="1" customWidth="1"/>
    <col min="1526" max="1526" width="13.109375" style="1431" bestFit="1" customWidth="1"/>
    <col min="1527" max="1527" width="11.109375" style="1431" bestFit="1" customWidth="1"/>
    <col min="1528" max="1528" width="13" style="1431" customWidth="1"/>
    <col min="1529" max="1529" width="11.44140625" style="1431"/>
    <col min="1530" max="1530" width="13.5546875" style="1431" customWidth="1"/>
    <col min="1531" max="1531" width="11.44140625" style="1431"/>
    <col min="1532" max="1532" width="13.5546875" style="1431" customWidth="1"/>
    <col min="1533" max="1773" width="11.44140625" style="1431"/>
    <col min="1774" max="1774" width="6.44140625" style="1431" customWidth="1"/>
    <col min="1775" max="1775" width="11.44140625" style="1431"/>
    <col min="1776" max="1776" width="12.88671875" style="1431" bestFit="1" customWidth="1"/>
    <col min="1777" max="1777" width="41.109375" style="1431" bestFit="1" customWidth="1"/>
    <col min="1778" max="1778" width="13.109375" style="1431" bestFit="1" customWidth="1"/>
    <col min="1779" max="1779" width="11.109375" style="1431" bestFit="1" customWidth="1"/>
    <col min="1780" max="1780" width="13.109375" style="1431" bestFit="1" customWidth="1"/>
    <col min="1781" max="1781" width="11.109375" style="1431" bestFit="1" customWidth="1"/>
    <col min="1782" max="1782" width="13.109375" style="1431" bestFit="1" customWidth="1"/>
    <col min="1783" max="1783" width="11.109375" style="1431" bestFit="1" customWidth="1"/>
    <col min="1784" max="1784" width="13" style="1431" customWidth="1"/>
    <col min="1785" max="1785" width="11.44140625" style="1431"/>
    <col min="1786" max="1786" width="13.5546875" style="1431" customWidth="1"/>
    <col min="1787" max="1787" width="11.44140625" style="1431"/>
    <col min="1788" max="1788" width="13.5546875" style="1431" customWidth="1"/>
    <col min="1789" max="2029" width="11.44140625" style="1431"/>
    <col min="2030" max="2030" width="6.44140625" style="1431" customWidth="1"/>
    <col min="2031" max="2031" width="11.44140625" style="1431"/>
    <col min="2032" max="2032" width="12.88671875" style="1431" bestFit="1" customWidth="1"/>
    <col min="2033" max="2033" width="41.109375" style="1431" bestFit="1" customWidth="1"/>
    <col min="2034" max="2034" width="13.109375" style="1431" bestFit="1" customWidth="1"/>
    <col min="2035" max="2035" width="11.109375" style="1431" bestFit="1" customWidth="1"/>
    <col min="2036" max="2036" width="13.109375" style="1431" bestFit="1" customWidth="1"/>
    <col min="2037" max="2037" width="11.109375" style="1431" bestFit="1" customWidth="1"/>
    <col min="2038" max="2038" width="13.109375" style="1431" bestFit="1" customWidth="1"/>
    <col min="2039" max="2039" width="11.109375" style="1431" bestFit="1" customWidth="1"/>
    <col min="2040" max="2040" width="13" style="1431" customWidth="1"/>
    <col min="2041" max="2041" width="11.44140625" style="1431"/>
    <col min="2042" max="2042" width="13.5546875" style="1431" customWidth="1"/>
    <col min="2043" max="2043" width="11.44140625" style="1431"/>
    <col min="2044" max="2044" width="13.5546875" style="1431" customWidth="1"/>
    <col min="2045" max="2285" width="11.44140625" style="1431"/>
    <col min="2286" max="2286" width="6.44140625" style="1431" customWidth="1"/>
    <col min="2287" max="2287" width="11.44140625" style="1431"/>
    <col min="2288" max="2288" width="12.88671875" style="1431" bestFit="1" customWidth="1"/>
    <col min="2289" max="2289" width="41.109375" style="1431" bestFit="1" customWidth="1"/>
    <col min="2290" max="2290" width="13.109375" style="1431" bestFit="1" customWidth="1"/>
    <col min="2291" max="2291" width="11.109375" style="1431" bestFit="1" customWidth="1"/>
    <col min="2292" max="2292" width="13.109375" style="1431" bestFit="1" customWidth="1"/>
    <col min="2293" max="2293" width="11.109375" style="1431" bestFit="1" customWidth="1"/>
    <col min="2294" max="2294" width="13.109375" style="1431" bestFit="1" customWidth="1"/>
    <col min="2295" max="2295" width="11.109375" style="1431" bestFit="1" customWidth="1"/>
    <col min="2296" max="2296" width="13" style="1431" customWidth="1"/>
    <col min="2297" max="2297" width="11.44140625" style="1431"/>
    <col min="2298" max="2298" width="13.5546875" style="1431" customWidth="1"/>
    <col min="2299" max="2299" width="11.44140625" style="1431"/>
    <col min="2300" max="2300" width="13.5546875" style="1431" customWidth="1"/>
    <col min="2301" max="2541" width="11.44140625" style="1431"/>
    <col min="2542" max="2542" width="6.44140625" style="1431" customWidth="1"/>
    <col min="2543" max="2543" width="11.44140625" style="1431"/>
    <col min="2544" max="2544" width="12.88671875" style="1431" bestFit="1" customWidth="1"/>
    <col min="2545" max="2545" width="41.109375" style="1431" bestFit="1" customWidth="1"/>
    <col min="2546" max="2546" width="13.109375" style="1431" bestFit="1" customWidth="1"/>
    <col min="2547" max="2547" width="11.109375" style="1431" bestFit="1" customWidth="1"/>
    <col min="2548" max="2548" width="13.109375" style="1431" bestFit="1" customWidth="1"/>
    <col min="2549" max="2549" width="11.109375" style="1431" bestFit="1" customWidth="1"/>
    <col min="2550" max="2550" width="13.109375" style="1431" bestFit="1" customWidth="1"/>
    <col min="2551" max="2551" width="11.109375" style="1431" bestFit="1" customWidth="1"/>
    <col min="2552" max="2552" width="13" style="1431" customWidth="1"/>
    <col min="2553" max="2553" width="11.44140625" style="1431"/>
    <col min="2554" max="2554" width="13.5546875" style="1431" customWidth="1"/>
    <col min="2555" max="2555" width="11.44140625" style="1431"/>
    <col min="2556" max="2556" width="13.5546875" style="1431" customWidth="1"/>
    <col min="2557" max="2797" width="11.44140625" style="1431"/>
    <col min="2798" max="2798" width="6.44140625" style="1431" customWidth="1"/>
    <col min="2799" max="2799" width="11.44140625" style="1431"/>
    <col min="2800" max="2800" width="12.88671875" style="1431" bestFit="1" customWidth="1"/>
    <col min="2801" max="2801" width="41.109375" style="1431" bestFit="1" customWidth="1"/>
    <col min="2802" max="2802" width="13.109375" style="1431" bestFit="1" customWidth="1"/>
    <col min="2803" max="2803" width="11.109375" style="1431" bestFit="1" customWidth="1"/>
    <col min="2804" max="2804" width="13.109375" style="1431" bestFit="1" customWidth="1"/>
    <col min="2805" max="2805" width="11.109375" style="1431" bestFit="1" customWidth="1"/>
    <col min="2806" max="2806" width="13.109375" style="1431" bestFit="1" customWidth="1"/>
    <col min="2807" max="2807" width="11.109375" style="1431" bestFit="1" customWidth="1"/>
    <col min="2808" max="2808" width="13" style="1431" customWidth="1"/>
    <col min="2809" max="2809" width="11.44140625" style="1431"/>
    <col min="2810" max="2810" width="13.5546875" style="1431" customWidth="1"/>
    <col min="2811" max="2811" width="11.44140625" style="1431"/>
    <col min="2812" max="2812" width="13.5546875" style="1431" customWidth="1"/>
    <col min="2813" max="3053" width="11.44140625" style="1431"/>
    <col min="3054" max="3054" width="6.44140625" style="1431" customWidth="1"/>
    <col min="3055" max="3055" width="11.44140625" style="1431"/>
    <col min="3056" max="3056" width="12.88671875" style="1431" bestFit="1" customWidth="1"/>
    <col min="3057" max="3057" width="41.109375" style="1431" bestFit="1" customWidth="1"/>
    <col min="3058" max="3058" width="13.109375" style="1431" bestFit="1" customWidth="1"/>
    <col min="3059" max="3059" width="11.109375" style="1431" bestFit="1" customWidth="1"/>
    <col min="3060" max="3060" width="13.109375" style="1431" bestFit="1" customWidth="1"/>
    <col min="3061" max="3061" width="11.109375" style="1431" bestFit="1" customWidth="1"/>
    <col min="3062" max="3062" width="13.109375" style="1431" bestFit="1" customWidth="1"/>
    <col min="3063" max="3063" width="11.109375" style="1431" bestFit="1" customWidth="1"/>
    <col min="3064" max="3064" width="13" style="1431" customWidth="1"/>
    <col min="3065" max="3065" width="11.44140625" style="1431"/>
    <col min="3066" max="3066" width="13.5546875" style="1431" customWidth="1"/>
    <col min="3067" max="3067" width="11.44140625" style="1431"/>
    <col min="3068" max="3068" width="13.5546875" style="1431" customWidth="1"/>
    <col min="3069" max="3309" width="11.44140625" style="1431"/>
    <col min="3310" max="3310" width="6.44140625" style="1431" customWidth="1"/>
    <col min="3311" max="3311" width="11.44140625" style="1431"/>
    <col min="3312" max="3312" width="12.88671875" style="1431" bestFit="1" customWidth="1"/>
    <col min="3313" max="3313" width="41.109375" style="1431" bestFit="1" customWidth="1"/>
    <col min="3314" max="3314" width="13.109375" style="1431" bestFit="1" customWidth="1"/>
    <col min="3315" max="3315" width="11.109375" style="1431" bestFit="1" customWidth="1"/>
    <col min="3316" max="3316" width="13.109375" style="1431" bestFit="1" customWidth="1"/>
    <col min="3317" max="3317" width="11.109375" style="1431" bestFit="1" customWidth="1"/>
    <col min="3318" max="3318" width="13.109375" style="1431" bestFit="1" customWidth="1"/>
    <col min="3319" max="3319" width="11.109375" style="1431" bestFit="1" customWidth="1"/>
    <col min="3320" max="3320" width="13" style="1431" customWidth="1"/>
    <col min="3321" max="3321" width="11.44140625" style="1431"/>
    <col min="3322" max="3322" width="13.5546875" style="1431" customWidth="1"/>
    <col min="3323" max="3323" width="11.44140625" style="1431"/>
    <col min="3324" max="3324" width="13.5546875" style="1431" customWidth="1"/>
    <col min="3325" max="3565" width="11.44140625" style="1431"/>
    <col min="3566" max="3566" width="6.44140625" style="1431" customWidth="1"/>
    <col min="3567" max="3567" width="11.44140625" style="1431"/>
    <col min="3568" max="3568" width="12.88671875" style="1431" bestFit="1" customWidth="1"/>
    <col min="3569" max="3569" width="41.109375" style="1431" bestFit="1" customWidth="1"/>
    <col min="3570" max="3570" width="13.109375" style="1431" bestFit="1" customWidth="1"/>
    <col min="3571" max="3571" width="11.109375" style="1431" bestFit="1" customWidth="1"/>
    <col min="3572" max="3572" width="13.109375" style="1431" bestFit="1" customWidth="1"/>
    <col min="3573" max="3573" width="11.109375" style="1431" bestFit="1" customWidth="1"/>
    <col min="3574" max="3574" width="13.109375" style="1431" bestFit="1" customWidth="1"/>
    <col min="3575" max="3575" width="11.109375" style="1431" bestFit="1" customWidth="1"/>
    <col min="3576" max="3576" width="13" style="1431" customWidth="1"/>
    <col min="3577" max="3577" width="11.44140625" style="1431"/>
    <col min="3578" max="3578" width="13.5546875" style="1431" customWidth="1"/>
    <col min="3579" max="3579" width="11.44140625" style="1431"/>
    <col min="3580" max="3580" width="13.5546875" style="1431" customWidth="1"/>
    <col min="3581" max="3821" width="11.44140625" style="1431"/>
    <col min="3822" max="3822" width="6.44140625" style="1431" customWidth="1"/>
    <col min="3823" max="3823" width="11.44140625" style="1431"/>
    <col min="3824" max="3824" width="12.88671875" style="1431" bestFit="1" customWidth="1"/>
    <col min="3825" max="3825" width="41.109375" style="1431" bestFit="1" customWidth="1"/>
    <col min="3826" max="3826" width="13.109375" style="1431" bestFit="1" customWidth="1"/>
    <col min="3827" max="3827" width="11.109375" style="1431" bestFit="1" customWidth="1"/>
    <col min="3828" max="3828" width="13.109375" style="1431" bestFit="1" customWidth="1"/>
    <col min="3829" max="3829" width="11.109375" style="1431" bestFit="1" customWidth="1"/>
    <col min="3830" max="3830" width="13.109375" style="1431" bestFit="1" customWidth="1"/>
    <col min="3831" max="3831" width="11.109375" style="1431" bestFit="1" customWidth="1"/>
    <col min="3832" max="3832" width="13" style="1431" customWidth="1"/>
    <col min="3833" max="3833" width="11.44140625" style="1431"/>
    <col min="3834" max="3834" width="13.5546875" style="1431" customWidth="1"/>
    <col min="3835" max="3835" width="11.44140625" style="1431"/>
    <col min="3836" max="3836" width="13.5546875" style="1431" customWidth="1"/>
    <col min="3837" max="4077" width="11.44140625" style="1431"/>
    <col min="4078" max="4078" width="6.44140625" style="1431" customWidth="1"/>
    <col min="4079" max="4079" width="11.44140625" style="1431"/>
    <col min="4080" max="4080" width="12.88671875" style="1431" bestFit="1" customWidth="1"/>
    <col min="4081" max="4081" width="41.109375" style="1431" bestFit="1" customWidth="1"/>
    <col min="4082" max="4082" width="13.109375" style="1431" bestFit="1" customWidth="1"/>
    <col min="4083" max="4083" width="11.109375" style="1431" bestFit="1" customWidth="1"/>
    <col min="4084" max="4084" width="13.109375" style="1431" bestFit="1" customWidth="1"/>
    <col min="4085" max="4085" width="11.109375" style="1431" bestFit="1" customWidth="1"/>
    <col min="4086" max="4086" width="13.109375" style="1431" bestFit="1" customWidth="1"/>
    <col min="4087" max="4087" width="11.109375" style="1431" bestFit="1" customWidth="1"/>
    <col min="4088" max="4088" width="13" style="1431" customWidth="1"/>
    <col min="4089" max="4089" width="11.44140625" style="1431"/>
    <col min="4090" max="4090" width="13.5546875" style="1431" customWidth="1"/>
    <col min="4091" max="4091" width="11.44140625" style="1431"/>
    <col min="4092" max="4092" width="13.5546875" style="1431" customWidth="1"/>
    <col min="4093" max="4333" width="11.44140625" style="1431"/>
    <col min="4334" max="4334" width="6.44140625" style="1431" customWidth="1"/>
    <col min="4335" max="4335" width="11.44140625" style="1431"/>
    <col min="4336" max="4336" width="12.88671875" style="1431" bestFit="1" customWidth="1"/>
    <col min="4337" max="4337" width="41.109375" style="1431" bestFit="1" customWidth="1"/>
    <col min="4338" max="4338" width="13.109375" style="1431" bestFit="1" customWidth="1"/>
    <col min="4339" max="4339" width="11.109375" style="1431" bestFit="1" customWidth="1"/>
    <col min="4340" max="4340" width="13.109375" style="1431" bestFit="1" customWidth="1"/>
    <col min="4341" max="4341" width="11.109375" style="1431" bestFit="1" customWidth="1"/>
    <col min="4342" max="4342" width="13.109375" style="1431" bestFit="1" customWidth="1"/>
    <col min="4343" max="4343" width="11.109375" style="1431" bestFit="1" customWidth="1"/>
    <col min="4344" max="4344" width="13" style="1431" customWidth="1"/>
    <col min="4345" max="4345" width="11.44140625" style="1431"/>
    <col min="4346" max="4346" width="13.5546875" style="1431" customWidth="1"/>
    <col min="4347" max="4347" width="11.44140625" style="1431"/>
    <col min="4348" max="4348" width="13.5546875" style="1431" customWidth="1"/>
    <col min="4349" max="4589" width="11.44140625" style="1431"/>
    <col min="4590" max="4590" width="6.44140625" style="1431" customWidth="1"/>
    <col min="4591" max="4591" width="11.44140625" style="1431"/>
    <col min="4592" max="4592" width="12.88671875" style="1431" bestFit="1" customWidth="1"/>
    <col min="4593" max="4593" width="41.109375" style="1431" bestFit="1" customWidth="1"/>
    <col min="4594" max="4594" width="13.109375" style="1431" bestFit="1" customWidth="1"/>
    <col min="4595" max="4595" width="11.109375" style="1431" bestFit="1" customWidth="1"/>
    <col min="4596" max="4596" width="13.109375" style="1431" bestFit="1" customWidth="1"/>
    <col min="4597" max="4597" width="11.109375" style="1431" bestFit="1" customWidth="1"/>
    <col min="4598" max="4598" width="13.109375" style="1431" bestFit="1" customWidth="1"/>
    <col min="4599" max="4599" width="11.109375" style="1431" bestFit="1" customWidth="1"/>
    <col min="4600" max="4600" width="13" style="1431" customWidth="1"/>
    <col min="4601" max="4601" width="11.44140625" style="1431"/>
    <col min="4602" max="4602" width="13.5546875" style="1431" customWidth="1"/>
    <col min="4603" max="4603" width="11.44140625" style="1431"/>
    <col min="4604" max="4604" width="13.5546875" style="1431" customWidth="1"/>
    <col min="4605" max="4845" width="11.44140625" style="1431"/>
    <col min="4846" max="4846" width="6.44140625" style="1431" customWidth="1"/>
    <col min="4847" max="4847" width="11.44140625" style="1431"/>
    <col min="4848" max="4848" width="12.88671875" style="1431" bestFit="1" customWidth="1"/>
    <col min="4849" max="4849" width="41.109375" style="1431" bestFit="1" customWidth="1"/>
    <col min="4850" max="4850" width="13.109375" style="1431" bestFit="1" customWidth="1"/>
    <col min="4851" max="4851" width="11.109375" style="1431" bestFit="1" customWidth="1"/>
    <col min="4852" max="4852" width="13.109375" style="1431" bestFit="1" customWidth="1"/>
    <col min="4853" max="4853" width="11.109375" style="1431" bestFit="1" customWidth="1"/>
    <col min="4854" max="4854" width="13.109375" style="1431" bestFit="1" customWidth="1"/>
    <col min="4855" max="4855" width="11.109375" style="1431" bestFit="1" customWidth="1"/>
    <col min="4856" max="4856" width="13" style="1431" customWidth="1"/>
    <col min="4857" max="4857" width="11.44140625" style="1431"/>
    <col min="4858" max="4858" width="13.5546875" style="1431" customWidth="1"/>
    <col min="4859" max="4859" width="11.44140625" style="1431"/>
    <col min="4860" max="4860" width="13.5546875" style="1431" customWidth="1"/>
    <col min="4861" max="5101" width="11.44140625" style="1431"/>
    <col min="5102" max="5102" width="6.44140625" style="1431" customWidth="1"/>
    <col min="5103" max="5103" width="11.44140625" style="1431"/>
    <col min="5104" max="5104" width="12.88671875" style="1431" bestFit="1" customWidth="1"/>
    <col min="5105" max="5105" width="41.109375" style="1431" bestFit="1" customWidth="1"/>
    <col min="5106" max="5106" width="13.109375" style="1431" bestFit="1" customWidth="1"/>
    <col min="5107" max="5107" width="11.109375" style="1431" bestFit="1" customWidth="1"/>
    <col min="5108" max="5108" width="13.109375" style="1431" bestFit="1" customWidth="1"/>
    <col min="5109" max="5109" width="11.109375" style="1431" bestFit="1" customWidth="1"/>
    <col min="5110" max="5110" width="13.109375" style="1431" bestFit="1" customWidth="1"/>
    <col min="5111" max="5111" width="11.109375" style="1431" bestFit="1" customWidth="1"/>
    <col min="5112" max="5112" width="13" style="1431" customWidth="1"/>
    <col min="5113" max="5113" width="11.44140625" style="1431"/>
    <col min="5114" max="5114" width="13.5546875" style="1431" customWidth="1"/>
    <col min="5115" max="5115" width="11.44140625" style="1431"/>
    <col min="5116" max="5116" width="13.5546875" style="1431" customWidth="1"/>
    <col min="5117" max="5357" width="11.44140625" style="1431"/>
    <col min="5358" max="5358" width="6.44140625" style="1431" customWidth="1"/>
    <col min="5359" max="5359" width="11.44140625" style="1431"/>
    <col min="5360" max="5360" width="12.88671875" style="1431" bestFit="1" customWidth="1"/>
    <col min="5361" max="5361" width="41.109375" style="1431" bestFit="1" customWidth="1"/>
    <col min="5362" max="5362" width="13.109375" style="1431" bestFit="1" customWidth="1"/>
    <col min="5363" max="5363" width="11.109375" style="1431" bestFit="1" customWidth="1"/>
    <col min="5364" max="5364" width="13.109375" style="1431" bestFit="1" customWidth="1"/>
    <col min="5365" max="5365" width="11.109375" style="1431" bestFit="1" customWidth="1"/>
    <col min="5366" max="5366" width="13.109375" style="1431" bestFit="1" customWidth="1"/>
    <col min="5367" max="5367" width="11.109375" style="1431" bestFit="1" customWidth="1"/>
    <col min="5368" max="5368" width="13" style="1431" customWidth="1"/>
    <col min="5369" max="5369" width="11.44140625" style="1431"/>
    <col min="5370" max="5370" width="13.5546875" style="1431" customWidth="1"/>
    <col min="5371" max="5371" width="11.44140625" style="1431"/>
    <col min="5372" max="5372" width="13.5546875" style="1431" customWidth="1"/>
    <col min="5373" max="5613" width="11.44140625" style="1431"/>
    <col min="5614" max="5614" width="6.44140625" style="1431" customWidth="1"/>
    <col min="5615" max="5615" width="11.44140625" style="1431"/>
    <col min="5616" max="5616" width="12.88671875" style="1431" bestFit="1" customWidth="1"/>
    <col min="5617" max="5617" width="41.109375" style="1431" bestFit="1" customWidth="1"/>
    <col min="5618" max="5618" width="13.109375" style="1431" bestFit="1" customWidth="1"/>
    <col min="5619" max="5619" width="11.109375" style="1431" bestFit="1" customWidth="1"/>
    <col min="5620" max="5620" width="13.109375" style="1431" bestFit="1" customWidth="1"/>
    <col min="5621" max="5621" width="11.109375" style="1431" bestFit="1" customWidth="1"/>
    <col min="5622" max="5622" width="13.109375" style="1431" bestFit="1" customWidth="1"/>
    <col min="5623" max="5623" width="11.109375" style="1431" bestFit="1" customWidth="1"/>
    <col min="5624" max="5624" width="13" style="1431" customWidth="1"/>
    <col min="5625" max="5625" width="11.44140625" style="1431"/>
    <col min="5626" max="5626" width="13.5546875" style="1431" customWidth="1"/>
    <col min="5627" max="5627" width="11.44140625" style="1431"/>
    <col min="5628" max="5628" width="13.5546875" style="1431" customWidth="1"/>
    <col min="5629" max="5869" width="11.44140625" style="1431"/>
    <col min="5870" max="5870" width="6.44140625" style="1431" customWidth="1"/>
    <col min="5871" max="5871" width="11.44140625" style="1431"/>
    <col min="5872" max="5872" width="12.88671875" style="1431" bestFit="1" customWidth="1"/>
    <col min="5873" max="5873" width="41.109375" style="1431" bestFit="1" customWidth="1"/>
    <col min="5874" max="5874" width="13.109375" style="1431" bestFit="1" customWidth="1"/>
    <col min="5875" max="5875" width="11.109375" style="1431" bestFit="1" customWidth="1"/>
    <col min="5876" max="5876" width="13.109375" style="1431" bestFit="1" customWidth="1"/>
    <col min="5877" max="5877" width="11.109375" style="1431" bestFit="1" customWidth="1"/>
    <col min="5878" max="5878" width="13.109375" style="1431" bestFit="1" customWidth="1"/>
    <col min="5879" max="5879" width="11.109375" style="1431" bestFit="1" customWidth="1"/>
    <col min="5880" max="5880" width="13" style="1431" customWidth="1"/>
    <col min="5881" max="5881" width="11.44140625" style="1431"/>
    <col min="5882" max="5882" width="13.5546875" style="1431" customWidth="1"/>
    <col min="5883" max="5883" width="11.44140625" style="1431"/>
    <col min="5884" max="5884" width="13.5546875" style="1431" customWidth="1"/>
    <col min="5885" max="6125" width="11.44140625" style="1431"/>
    <col min="6126" max="6126" width="6.44140625" style="1431" customWidth="1"/>
    <col min="6127" max="6127" width="11.44140625" style="1431"/>
    <col min="6128" max="6128" width="12.88671875" style="1431" bestFit="1" customWidth="1"/>
    <col min="6129" max="6129" width="41.109375" style="1431" bestFit="1" customWidth="1"/>
    <col min="6130" max="6130" width="13.109375" style="1431" bestFit="1" customWidth="1"/>
    <col min="6131" max="6131" width="11.109375" style="1431" bestFit="1" customWidth="1"/>
    <col min="6132" max="6132" width="13.109375" style="1431" bestFit="1" customWidth="1"/>
    <col min="6133" max="6133" width="11.109375" style="1431" bestFit="1" customWidth="1"/>
    <col min="6134" max="6134" width="13.109375" style="1431" bestFit="1" customWidth="1"/>
    <col min="6135" max="6135" width="11.109375" style="1431" bestFit="1" customWidth="1"/>
    <col min="6136" max="6136" width="13" style="1431" customWidth="1"/>
    <col min="6137" max="6137" width="11.44140625" style="1431"/>
    <col min="6138" max="6138" width="13.5546875" style="1431" customWidth="1"/>
    <col min="6139" max="6139" width="11.44140625" style="1431"/>
    <col min="6140" max="6140" width="13.5546875" style="1431" customWidth="1"/>
    <col min="6141" max="6381" width="11.44140625" style="1431"/>
    <col min="6382" max="6382" width="6.44140625" style="1431" customWidth="1"/>
    <col min="6383" max="6383" width="11.44140625" style="1431"/>
    <col min="6384" max="6384" width="12.88671875" style="1431" bestFit="1" customWidth="1"/>
    <col min="6385" max="6385" width="41.109375" style="1431" bestFit="1" customWidth="1"/>
    <col min="6386" max="6386" width="13.109375" style="1431" bestFit="1" customWidth="1"/>
    <col min="6387" max="6387" width="11.109375" style="1431" bestFit="1" customWidth="1"/>
    <col min="6388" max="6388" width="13.109375" style="1431" bestFit="1" customWidth="1"/>
    <col min="6389" max="6389" width="11.109375" style="1431" bestFit="1" customWidth="1"/>
    <col min="6390" max="6390" width="13.109375" style="1431" bestFit="1" customWidth="1"/>
    <col min="6391" max="6391" width="11.109375" style="1431" bestFit="1" customWidth="1"/>
    <col min="6392" max="6392" width="13" style="1431" customWidth="1"/>
    <col min="6393" max="6393" width="11.44140625" style="1431"/>
    <col min="6394" max="6394" width="13.5546875" style="1431" customWidth="1"/>
    <col min="6395" max="6395" width="11.44140625" style="1431"/>
    <col min="6396" max="6396" width="13.5546875" style="1431" customWidth="1"/>
    <col min="6397" max="6637" width="11.44140625" style="1431"/>
    <col min="6638" max="6638" width="6.44140625" style="1431" customWidth="1"/>
    <col min="6639" max="6639" width="11.44140625" style="1431"/>
    <col min="6640" max="6640" width="12.88671875" style="1431" bestFit="1" customWidth="1"/>
    <col min="6641" max="6641" width="41.109375" style="1431" bestFit="1" customWidth="1"/>
    <col min="6642" max="6642" width="13.109375" style="1431" bestFit="1" customWidth="1"/>
    <col min="6643" max="6643" width="11.109375" style="1431" bestFit="1" customWidth="1"/>
    <col min="6644" max="6644" width="13.109375" style="1431" bestFit="1" customWidth="1"/>
    <col min="6645" max="6645" width="11.109375" style="1431" bestFit="1" customWidth="1"/>
    <col min="6646" max="6646" width="13.109375" style="1431" bestFit="1" customWidth="1"/>
    <col min="6647" max="6647" width="11.109375" style="1431" bestFit="1" customWidth="1"/>
    <col min="6648" max="6648" width="13" style="1431" customWidth="1"/>
    <col min="6649" max="6649" width="11.44140625" style="1431"/>
    <col min="6650" max="6650" width="13.5546875" style="1431" customWidth="1"/>
    <col min="6651" max="6651" width="11.44140625" style="1431"/>
    <col min="6652" max="6652" width="13.5546875" style="1431" customWidth="1"/>
    <col min="6653" max="6893" width="11.44140625" style="1431"/>
    <col min="6894" max="6894" width="6.44140625" style="1431" customWidth="1"/>
    <col min="6895" max="6895" width="11.44140625" style="1431"/>
    <col min="6896" max="6896" width="12.88671875" style="1431" bestFit="1" customWidth="1"/>
    <col min="6897" max="6897" width="41.109375" style="1431" bestFit="1" customWidth="1"/>
    <col min="6898" max="6898" width="13.109375" style="1431" bestFit="1" customWidth="1"/>
    <col min="6899" max="6899" width="11.109375" style="1431" bestFit="1" customWidth="1"/>
    <col min="6900" max="6900" width="13.109375" style="1431" bestFit="1" customWidth="1"/>
    <col min="6901" max="6901" width="11.109375" style="1431" bestFit="1" customWidth="1"/>
    <col min="6902" max="6902" width="13.109375" style="1431" bestFit="1" customWidth="1"/>
    <col min="6903" max="6903" width="11.109375" style="1431" bestFit="1" customWidth="1"/>
    <col min="6904" max="6904" width="13" style="1431" customWidth="1"/>
    <col min="6905" max="6905" width="11.44140625" style="1431"/>
    <col min="6906" max="6906" width="13.5546875" style="1431" customWidth="1"/>
    <col min="6907" max="6907" width="11.44140625" style="1431"/>
    <col min="6908" max="6908" width="13.5546875" style="1431" customWidth="1"/>
    <col min="6909" max="7149" width="11.44140625" style="1431"/>
    <col min="7150" max="7150" width="6.44140625" style="1431" customWidth="1"/>
    <col min="7151" max="7151" width="11.44140625" style="1431"/>
    <col min="7152" max="7152" width="12.88671875" style="1431" bestFit="1" customWidth="1"/>
    <col min="7153" max="7153" width="41.109375" style="1431" bestFit="1" customWidth="1"/>
    <col min="7154" max="7154" width="13.109375" style="1431" bestFit="1" customWidth="1"/>
    <col min="7155" max="7155" width="11.109375" style="1431" bestFit="1" customWidth="1"/>
    <col min="7156" max="7156" width="13.109375" style="1431" bestFit="1" customWidth="1"/>
    <col min="7157" max="7157" width="11.109375" style="1431" bestFit="1" customWidth="1"/>
    <col min="7158" max="7158" width="13.109375" style="1431" bestFit="1" customWidth="1"/>
    <col min="7159" max="7159" width="11.109375" style="1431" bestFit="1" customWidth="1"/>
    <col min="7160" max="7160" width="13" style="1431" customWidth="1"/>
    <col min="7161" max="7161" width="11.44140625" style="1431"/>
    <col min="7162" max="7162" width="13.5546875" style="1431" customWidth="1"/>
    <col min="7163" max="7163" width="11.44140625" style="1431"/>
    <col min="7164" max="7164" width="13.5546875" style="1431" customWidth="1"/>
    <col min="7165" max="7405" width="11.44140625" style="1431"/>
    <col min="7406" max="7406" width="6.44140625" style="1431" customWidth="1"/>
    <col min="7407" max="7407" width="11.44140625" style="1431"/>
    <col min="7408" max="7408" width="12.88671875" style="1431" bestFit="1" customWidth="1"/>
    <col min="7409" max="7409" width="41.109375" style="1431" bestFit="1" customWidth="1"/>
    <col min="7410" max="7410" width="13.109375" style="1431" bestFit="1" customWidth="1"/>
    <col min="7411" max="7411" width="11.109375" style="1431" bestFit="1" customWidth="1"/>
    <col min="7412" max="7412" width="13.109375" style="1431" bestFit="1" customWidth="1"/>
    <col min="7413" max="7413" width="11.109375" style="1431" bestFit="1" customWidth="1"/>
    <col min="7414" max="7414" width="13.109375" style="1431" bestFit="1" customWidth="1"/>
    <col min="7415" max="7415" width="11.109375" style="1431" bestFit="1" customWidth="1"/>
    <col min="7416" max="7416" width="13" style="1431" customWidth="1"/>
    <col min="7417" max="7417" width="11.44140625" style="1431"/>
    <col min="7418" max="7418" width="13.5546875" style="1431" customWidth="1"/>
    <col min="7419" max="7419" width="11.44140625" style="1431"/>
    <col min="7420" max="7420" width="13.5546875" style="1431" customWidth="1"/>
    <col min="7421" max="7661" width="11.44140625" style="1431"/>
    <col min="7662" max="7662" width="6.44140625" style="1431" customWidth="1"/>
    <col min="7663" max="7663" width="11.44140625" style="1431"/>
    <col min="7664" max="7664" width="12.88671875" style="1431" bestFit="1" customWidth="1"/>
    <col min="7665" max="7665" width="41.109375" style="1431" bestFit="1" customWidth="1"/>
    <col min="7666" max="7666" width="13.109375" style="1431" bestFit="1" customWidth="1"/>
    <col min="7667" max="7667" width="11.109375" style="1431" bestFit="1" customWidth="1"/>
    <col min="7668" max="7668" width="13.109375" style="1431" bestFit="1" customWidth="1"/>
    <col min="7669" max="7669" width="11.109375" style="1431" bestFit="1" customWidth="1"/>
    <col min="7670" max="7670" width="13.109375" style="1431" bestFit="1" customWidth="1"/>
    <col min="7671" max="7671" width="11.109375" style="1431" bestFit="1" customWidth="1"/>
    <col min="7672" max="7672" width="13" style="1431" customWidth="1"/>
    <col min="7673" max="7673" width="11.44140625" style="1431"/>
    <col min="7674" max="7674" width="13.5546875" style="1431" customWidth="1"/>
    <col min="7675" max="7675" width="11.44140625" style="1431"/>
    <col min="7676" max="7676" width="13.5546875" style="1431" customWidth="1"/>
    <col min="7677" max="7917" width="11.44140625" style="1431"/>
    <col min="7918" max="7918" width="6.44140625" style="1431" customWidth="1"/>
    <col min="7919" max="7919" width="11.44140625" style="1431"/>
    <col min="7920" max="7920" width="12.88671875" style="1431" bestFit="1" customWidth="1"/>
    <col min="7921" max="7921" width="41.109375" style="1431" bestFit="1" customWidth="1"/>
    <col min="7922" max="7922" width="13.109375" style="1431" bestFit="1" customWidth="1"/>
    <col min="7923" max="7923" width="11.109375" style="1431" bestFit="1" customWidth="1"/>
    <col min="7924" max="7924" width="13.109375" style="1431" bestFit="1" customWidth="1"/>
    <col min="7925" max="7925" width="11.109375" style="1431" bestFit="1" customWidth="1"/>
    <col min="7926" max="7926" width="13.109375" style="1431" bestFit="1" customWidth="1"/>
    <col min="7927" max="7927" width="11.109375" style="1431" bestFit="1" customWidth="1"/>
    <col min="7928" max="7928" width="13" style="1431" customWidth="1"/>
    <col min="7929" max="7929" width="11.44140625" style="1431"/>
    <col min="7930" max="7930" width="13.5546875" style="1431" customWidth="1"/>
    <col min="7931" max="7931" width="11.44140625" style="1431"/>
    <col min="7932" max="7932" width="13.5546875" style="1431" customWidth="1"/>
    <col min="7933" max="8173" width="11.44140625" style="1431"/>
    <col min="8174" max="8174" width="6.44140625" style="1431" customWidth="1"/>
    <col min="8175" max="8175" width="11.44140625" style="1431"/>
    <col min="8176" max="8176" width="12.88671875" style="1431" bestFit="1" customWidth="1"/>
    <col min="8177" max="8177" width="41.109375" style="1431" bestFit="1" customWidth="1"/>
    <col min="8178" max="8178" width="13.109375" style="1431" bestFit="1" customWidth="1"/>
    <col min="8179" max="8179" width="11.109375" style="1431" bestFit="1" customWidth="1"/>
    <col min="8180" max="8180" width="13.109375" style="1431" bestFit="1" customWidth="1"/>
    <col min="8181" max="8181" width="11.109375" style="1431" bestFit="1" customWidth="1"/>
    <col min="8182" max="8182" width="13.109375" style="1431" bestFit="1" customWidth="1"/>
    <col min="8183" max="8183" width="11.109375" style="1431" bestFit="1" customWidth="1"/>
    <col min="8184" max="8184" width="13" style="1431" customWidth="1"/>
    <col min="8185" max="8185" width="11.44140625" style="1431"/>
    <col min="8186" max="8186" width="13.5546875" style="1431" customWidth="1"/>
    <col min="8187" max="8187" width="11.44140625" style="1431"/>
    <col min="8188" max="8188" width="13.5546875" style="1431" customWidth="1"/>
    <col min="8189" max="8429" width="11.44140625" style="1431"/>
    <col min="8430" max="8430" width="6.44140625" style="1431" customWidth="1"/>
    <col min="8431" max="8431" width="11.44140625" style="1431"/>
    <col min="8432" max="8432" width="12.88671875" style="1431" bestFit="1" customWidth="1"/>
    <col min="8433" max="8433" width="41.109375" style="1431" bestFit="1" customWidth="1"/>
    <col min="8434" max="8434" width="13.109375" style="1431" bestFit="1" customWidth="1"/>
    <col min="8435" max="8435" width="11.109375" style="1431" bestFit="1" customWidth="1"/>
    <col min="8436" max="8436" width="13.109375" style="1431" bestFit="1" customWidth="1"/>
    <col min="8437" max="8437" width="11.109375" style="1431" bestFit="1" customWidth="1"/>
    <col min="8438" max="8438" width="13.109375" style="1431" bestFit="1" customWidth="1"/>
    <col min="8439" max="8439" width="11.109375" style="1431" bestFit="1" customWidth="1"/>
    <col min="8440" max="8440" width="13" style="1431" customWidth="1"/>
    <col min="8441" max="8441" width="11.44140625" style="1431"/>
    <col min="8442" max="8442" width="13.5546875" style="1431" customWidth="1"/>
    <col min="8443" max="8443" width="11.44140625" style="1431"/>
    <col min="8444" max="8444" width="13.5546875" style="1431" customWidth="1"/>
    <col min="8445" max="8685" width="11.44140625" style="1431"/>
    <col min="8686" max="8686" width="6.44140625" style="1431" customWidth="1"/>
    <col min="8687" max="8687" width="11.44140625" style="1431"/>
    <col min="8688" max="8688" width="12.88671875" style="1431" bestFit="1" customWidth="1"/>
    <col min="8689" max="8689" width="41.109375" style="1431" bestFit="1" customWidth="1"/>
    <col min="8690" max="8690" width="13.109375" style="1431" bestFit="1" customWidth="1"/>
    <col min="8691" max="8691" width="11.109375" style="1431" bestFit="1" customWidth="1"/>
    <col min="8692" max="8692" width="13.109375" style="1431" bestFit="1" customWidth="1"/>
    <col min="8693" max="8693" width="11.109375" style="1431" bestFit="1" customWidth="1"/>
    <col min="8694" max="8694" width="13.109375" style="1431" bestFit="1" customWidth="1"/>
    <col min="8695" max="8695" width="11.109375" style="1431" bestFit="1" customWidth="1"/>
    <col min="8696" max="8696" width="13" style="1431" customWidth="1"/>
    <col min="8697" max="8697" width="11.44140625" style="1431"/>
    <col min="8698" max="8698" width="13.5546875" style="1431" customWidth="1"/>
    <col min="8699" max="8699" width="11.44140625" style="1431"/>
    <col min="8700" max="8700" width="13.5546875" style="1431" customWidth="1"/>
    <col min="8701" max="8941" width="11.44140625" style="1431"/>
    <col min="8942" max="8942" width="6.44140625" style="1431" customWidth="1"/>
    <col min="8943" max="8943" width="11.44140625" style="1431"/>
    <col min="8944" max="8944" width="12.88671875" style="1431" bestFit="1" customWidth="1"/>
    <col min="8945" max="8945" width="41.109375" style="1431" bestFit="1" customWidth="1"/>
    <col min="8946" max="8946" width="13.109375" style="1431" bestFit="1" customWidth="1"/>
    <col min="8947" max="8947" width="11.109375" style="1431" bestFit="1" customWidth="1"/>
    <col min="8948" max="8948" width="13.109375" style="1431" bestFit="1" customWidth="1"/>
    <col min="8949" max="8949" width="11.109375" style="1431" bestFit="1" customWidth="1"/>
    <col min="8950" max="8950" width="13.109375" style="1431" bestFit="1" customWidth="1"/>
    <col min="8951" max="8951" width="11.109375" style="1431" bestFit="1" customWidth="1"/>
    <col min="8952" max="8952" width="13" style="1431" customWidth="1"/>
    <col min="8953" max="8953" width="11.44140625" style="1431"/>
    <col min="8954" max="8954" width="13.5546875" style="1431" customWidth="1"/>
    <col min="8955" max="8955" width="11.44140625" style="1431"/>
    <col min="8956" max="8956" width="13.5546875" style="1431" customWidth="1"/>
    <col min="8957" max="9197" width="11.44140625" style="1431"/>
    <col min="9198" max="9198" width="6.44140625" style="1431" customWidth="1"/>
    <col min="9199" max="9199" width="11.44140625" style="1431"/>
    <col min="9200" max="9200" width="12.88671875" style="1431" bestFit="1" customWidth="1"/>
    <col min="9201" max="9201" width="41.109375" style="1431" bestFit="1" customWidth="1"/>
    <col min="9202" max="9202" width="13.109375" style="1431" bestFit="1" customWidth="1"/>
    <col min="9203" max="9203" width="11.109375" style="1431" bestFit="1" customWidth="1"/>
    <col min="9204" max="9204" width="13.109375" style="1431" bestFit="1" customWidth="1"/>
    <col min="9205" max="9205" width="11.109375" style="1431" bestFit="1" customWidth="1"/>
    <col min="9206" max="9206" width="13.109375" style="1431" bestFit="1" customWidth="1"/>
    <col min="9207" max="9207" width="11.109375" style="1431" bestFit="1" customWidth="1"/>
    <col min="9208" max="9208" width="13" style="1431" customWidth="1"/>
    <col min="9209" max="9209" width="11.44140625" style="1431"/>
    <col min="9210" max="9210" width="13.5546875" style="1431" customWidth="1"/>
    <col min="9211" max="9211" width="11.44140625" style="1431"/>
    <col min="9212" max="9212" width="13.5546875" style="1431" customWidth="1"/>
    <col min="9213" max="9453" width="11.44140625" style="1431"/>
    <col min="9454" max="9454" width="6.44140625" style="1431" customWidth="1"/>
    <col min="9455" max="9455" width="11.44140625" style="1431"/>
    <col min="9456" max="9456" width="12.88671875" style="1431" bestFit="1" customWidth="1"/>
    <col min="9457" max="9457" width="41.109375" style="1431" bestFit="1" customWidth="1"/>
    <col min="9458" max="9458" width="13.109375" style="1431" bestFit="1" customWidth="1"/>
    <col min="9459" max="9459" width="11.109375" style="1431" bestFit="1" customWidth="1"/>
    <col min="9460" max="9460" width="13.109375" style="1431" bestFit="1" customWidth="1"/>
    <col min="9461" max="9461" width="11.109375" style="1431" bestFit="1" customWidth="1"/>
    <col min="9462" max="9462" width="13.109375" style="1431" bestFit="1" customWidth="1"/>
    <col min="9463" max="9463" width="11.109375" style="1431" bestFit="1" customWidth="1"/>
    <col min="9464" max="9464" width="13" style="1431" customWidth="1"/>
    <col min="9465" max="9465" width="11.44140625" style="1431"/>
    <col min="9466" max="9466" width="13.5546875" style="1431" customWidth="1"/>
    <col min="9467" max="9467" width="11.44140625" style="1431"/>
    <col min="9468" max="9468" width="13.5546875" style="1431" customWidth="1"/>
    <col min="9469" max="9709" width="11.44140625" style="1431"/>
    <col min="9710" max="9710" width="6.44140625" style="1431" customWidth="1"/>
    <col min="9711" max="9711" width="11.44140625" style="1431"/>
    <col min="9712" max="9712" width="12.88671875" style="1431" bestFit="1" customWidth="1"/>
    <col min="9713" max="9713" width="41.109375" style="1431" bestFit="1" customWidth="1"/>
    <col min="9714" max="9714" width="13.109375" style="1431" bestFit="1" customWidth="1"/>
    <col min="9715" max="9715" width="11.109375" style="1431" bestFit="1" customWidth="1"/>
    <col min="9716" max="9716" width="13.109375" style="1431" bestFit="1" customWidth="1"/>
    <col min="9717" max="9717" width="11.109375" style="1431" bestFit="1" customWidth="1"/>
    <col min="9718" max="9718" width="13.109375" style="1431" bestFit="1" customWidth="1"/>
    <col min="9719" max="9719" width="11.109375" style="1431" bestFit="1" customWidth="1"/>
    <col min="9720" max="9720" width="13" style="1431" customWidth="1"/>
    <col min="9721" max="9721" width="11.44140625" style="1431"/>
    <col min="9722" max="9722" width="13.5546875" style="1431" customWidth="1"/>
    <col min="9723" max="9723" width="11.44140625" style="1431"/>
    <col min="9724" max="9724" width="13.5546875" style="1431" customWidth="1"/>
    <col min="9725" max="9965" width="11.44140625" style="1431"/>
    <col min="9966" max="9966" width="6.44140625" style="1431" customWidth="1"/>
    <col min="9967" max="9967" width="11.44140625" style="1431"/>
    <col min="9968" max="9968" width="12.88671875" style="1431" bestFit="1" customWidth="1"/>
    <col min="9969" max="9969" width="41.109375" style="1431" bestFit="1" customWidth="1"/>
    <col min="9970" max="9970" width="13.109375" style="1431" bestFit="1" customWidth="1"/>
    <col min="9971" max="9971" width="11.109375" style="1431" bestFit="1" customWidth="1"/>
    <col min="9972" max="9972" width="13.109375" style="1431" bestFit="1" customWidth="1"/>
    <col min="9973" max="9973" width="11.109375" style="1431" bestFit="1" customWidth="1"/>
    <col min="9974" max="9974" width="13.109375" style="1431" bestFit="1" customWidth="1"/>
    <col min="9975" max="9975" width="11.109375" style="1431" bestFit="1" customWidth="1"/>
    <col min="9976" max="9976" width="13" style="1431" customWidth="1"/>
    <col min="9977" max="9977" width="11.44140625" style="1431"/>
    <col min="9978" max="9978" width="13.5546875" style="1431" customWidth="1"/>
    <col min="9979" max="9979" width="11.44140625" style="1431"/>
    <col min="9980" max="9980" width="13.5546875" style="1431" customWidth="1"/>
    <col min="9981" max="10221" width="11.44140625" style="1431"/>
    <col min="10222" max="10222" width="6.44140625" style="1431" customWidth="1"/>
    <col min="10223" max="10223" width="11.44140625" style="1431"/>
    <col min="10224" max="10224" width="12.88671875" style="1431" bestFit="1" customWidth="1"/>
    <col min="10225" max="10225" width="41.109375" style="1431" bestFit="1" customWidth="1"/>
    <col min="10226" max="10226" width="13.109375" style="1431" bestFit="1" customWidth="1"/>
    <col min="10227" max="10227" width="11.109375" style="1431" bestFit="1" customWidth="1"/>
    <col min="10228" max="10228" width="13.109375" style="1431" bestFit="1" customWidth="1"/>
    <col min="10229" max="10229" width="11.109375" style="1431" bestFit="1" customWidth="1"/>
    <col min="10230" max="10230" width="13.109375" style="1431" bestFit="1" customWidth="1"/>
    <col min="10231" max="10231" width="11.109375" style="1431" bestFit="1" customWidth="1"/>
    <col min="10232" max="10232" width="13" style="1431" customWidth="1"/>
    <col min="10233" max="10233" width="11.44140625" style="1431"/>
    <col min="10234" max="10234" width="13.5546875" style="1431" customWidth="1"/>
    <col min="10235" max="10235" width="11.44140625" style="1431"/>
    <col min="10236" max="10236" width="13.5546875" style="1431" customWidth="1"/>
    <col min="10237" max="10477" width="11.44140625" style="1431"/>
    <col min="10478" max="10478" width="6.44140625" style="1431" customWidth="1"/>
    <col min="10479" max="10479" width="11.44140625" style="1431"/>
    <col min="10480" max="10480" width="12.88671875" style="1431" bestFit="1" customWidth="1"/>
    <col min="10481" max="10481" width="41.109375" style="1431" bestFit="1" customWidth="1"/>
    <col min="10482" max="10482" width="13.109375" style="1431" bestFit="1" customWidth="1"/>
    <col min="10483" max="10483" width="11.109375" style="1431" bestFit="1" customWidth="1"/>
    <col min="10484" max="10484" width="13.109375" style="1431" bestFit="1" customWidth="1"/>
    <col min="10485" max="10485" width="11.109375" style="1431" bestFit="1" customWidth="1"/>
    <col min="10486" max="10486" width="13.109375" style="1431" bestFit="1" customWidth="1"/>
    <col min="10487" max="10487" width="11.109375" style="1431" bestFit="1" customWidth="1"/>
    <col min="10488" max="10488" width="13" style="1431" customWidth="1"/>
    <col min="10489" max="10489" width="11.44140625" style="1431"/>
    <col min="10490" max="10490" width="13.5546875" style="1431" customWidth="1"/>
    <col min="10491" max="10491" width="11.44140625" style="1431"/>
    <col min="10492" max="10492" width="13.5546875" style="1431" customWidth="1"/>
    <col min="10493" max="10733" width="11.44140625" style="1431"/>
    <col min="10734" max="10734" width="6.44140625" style="1431" customWidth="1"/>
    <col min="10735" max="10735" width="11.44140625" style="1431"/>
    <col min="10736" max="10736" width="12.88671875" style="1431" bestFit="1" customWidth="1"/>
    <col min="10737" max="10737" width="41.109375" style="1431" bestFit="1" customWidth="1"/>
    <col min="10738" max="10738" width="13.109375" style="1431" bestFit="1" customWidth="1"/>
    <col min="10739" max="10739" width="11.109375" style="1431" bestFit="1" customWidth="1"/>
    <col min="10740" max="10740" width="13.109375" style="1431" bestFit="1" customWidth="1"/>
    <col min="10741" max="10741" width="11.109375" style="1431" bestFit="1" customWidth="1"/>
    <col min="10742" max="10742" width="13.109375" style="1431" bestFit="1" customWidth="1"/>
    <col min="10743" max="10743" width="11.109375" style="1431" bestFit="1" customWidth="1"/>
    <col min="10744" max="10744" width="13" style="1431" customWidth="1"/>
    <col min="10745" max="10745" width="11.44140625" style="1431"/>
    <col min="10746" max="10746" width="13.5546875" style="1431" customWidth="1"/>
    <col min="10747" max="10747" width="11.44140625" style="1431"/>
    <col min="10748" max="10748" width="13.5546875" style="1431" customWidth="1"/>
    <col min="10749" max="10989" width="11.44140625" style="1431"/>
    <col min="10990" max="10990" width="6.44140625" style="1431" customWidth="1"/>
    <col min="10991" max="10991" width="11.44140625" style="1431"/>
    <col min="10992" max="10992" width="12.88671875" style="1431" bestFit="1" customWidth="1"/>
    <col min="10993" max="10993" width="41.109375" style="1431" bestFit="1" customWidth="1"/>
    <col min="10994" max="10994" width="13.109375" style="1431" bestFit="1" customWidth="1"/>
    <col min="10995" max="10995" width="11.109375" style="1431" bestFit="1" customWidth="1"/>
    <col min="10996" max="10996" width="13.109375" style="1431" bestFit="1" customWidth="1"/>
    <col min="10997" max="10997" width="11.109375" style="1431" bestFit="1" customWidth="1"/>
    <col min="10998" max="10998" width="13.109375" style="1431" bestFit="1" customWidth="1"/>
    <col min="10999" max="10999" width="11.109375" style="1431" bestFit="1" customWidth="1"/>
    <col min="11000" max="11000" width="13" style="1431" customWidth="1"/>
    <col min="11001" max="11001" width="11.44140625" style="1431"/>
    <col min="11002" max="11002" width="13.5546875" style="1431" customWidth="1"/>
    <col min="11003" max="11003" width="11.44140625" style="1431"/>
    <col min="11004" max="11004" width="13.5546875" style="1431" customWidth="1"/>
    <col min="11005" max="11245" width="11.44140625" style="1431"/>
    <col min="11246" max="11246" width="6.44140625" style="1431" customWidth="1"/>
    <col min="11247" max="11247" width="11.44140625" style="1431"/>
    <col min="11248" max="11248" width="12.88671875" style="1431" bestFit="1" customWidth="1"/>
    <col min="11249" max="11249" width="41.109375" style="1431" bestFit="1" customWidth="1"/>
    <col min="11250" max="11250" width="13.109375" style="1431" bestFit="1" customWidth="1"/>
    <col min="11251" max="11251" width="11.109375" style="1431" bestFit="1" customWidth="1"/>
    <col min="11252" max="11252" width="13.109375" style="1431" bestFit="1" customWidth="1"/>
    <col min="11253" max="11253" width="11.109375" style="1431" bestFit="1" customWidth="1"/>
    <col min="11254" max="11254" width="13.109375" style="1431" bestFit="1" customWidth="1"/>
    <col min="11255" max="11255" width="11.109375" style="1431" bestFit="1" customWidth="1"/>
    <col min="11256" max="11256" width="13" style="1431" customWidth="1"/>
    <col min="11257" max="11257" width="11.44140625" style="1431"/>
    <col min="11258" max="11258" width="13.5546875" style="1431" customWidth="1"/>
    <col min="11259" max="11259" width="11.44140625" style="1431"/>
    <col min="11260" max="11260" width="13.5546875" style="1431" customWidth="1"/>
    <col min="11261" max="11501" width="11.44140625" style="1431"/>
    <col min="11502" max="11502" width="6.44140625" style="1431" customWidth="1"/>
    <col min="11503" max="11503" width="11.44140625" style="1431"/>
    <col min="11504" max="11504" width="12.88671875" style="1431" bestFit="1" customWidth="1"/>
    <col min="11505" max="11505" width="41.109375" style="1431" bestFit="1" customWidth="1"/>
    <col min="11506" max="11506" width="13.109375" style="1431" bestFit="1" customWidth="1"/>
    <col min="11507" max="11507" width="11.109375" style="1431" bestFit="1" customWidth="1"/>
    <col min="11508" max="11508" width="13.109375" style="1431" bestFit="1" customWidth="1"/>
    <col min="11509" max="11509" width="11.109375" style="1431" bestFit="1" customWidth="1"/>
    <col min="11510" max="11510" width="13.109375" style="1431" bestFit="1" customWidth="1"/>
    <col min="11511" max="11511" width="11.109375" style="1431" bestFit="1" customWidth="1"/>
    <col min="11512" max="11512" width="13" style="1431" customWidth="1"/>
    <col min="11513" max="11513" width="11.44140625" style="1431"/>
    <col min="11514" max="11514" width="13.5546875" style="1431" customWidth="1"/>
    <col min="11515" max="11515" width="11.44140625" style="1431"/>
    <col min="11516" max="11516" width="13.5546875" style="1431" customWidth="1"/>
    <col min="11517" max="11757" width="11.44140625" style="1431"/>
    <col min="11758" max="11758" width="6.44140625" style="1431" customWidth="1"/>
    <col min="11759" max="11759" width="11.44140625" style="1431"/>
    <col min="11760" max="11760" width="12.88671875" style="1431" bestFit="1" customWidth="1"/>
    <col min="11761" max="11761" width="41.109375" style="1431" bestFit="1" customWidth="1"/>
    <col min="11762" max="11762" width="13.109375" style="1431" bestFit="1" customWidth="1"/>
    <col min="11763" max="11763" width="11.109375" style="1431" bestFit="1" customWidth="1"/>
    <col min="11764" max="11764" width="13.109375" style="1431" bestFit="1" customWidth="1"/>
    <col min="11765" max="11765" width="11.109375" style="1431" bestFit="1" customWidth="1"/>
    <col min="11766" max="11766" width="13.109375" style="1431" bestFit="1" customWidth="1"/>
    <col min="11767" max="11767" width="11.109375" style="1431" bestFit="1" customWidth="1"/>
    <col min="11768" max="11768" width="13" style="1431" customWidth="1"/>
    <col min="11769" max="11769" width="11.44140625" style="1431"/>
    <col min="11770" max="11770" width="13.5546875" style="1431" customWidth="1"/>
    <col min="11771" max="11771" width="11.44140625" style="1431"/>
    <col min="11772" max="11772" width="13.5546875" style="1431" customWidth="1"/>
    <col min="11773" max="12013" width="11.44140625" style="1431"/>
    <col min="12014" max="12014" width="6.44140625" style="1431" customWidth="1"/>
    <col min="12015" max="12015" width="11.44140625" style="1431"/>
    <col min="12016" max="12016" width="12.88671875" style="1431" bestFit="1" customWidth="1"/>
    <col min="12017" max="12017" width="41.109375" style="1431" bestFit="1" customWidth="1"/>
    <col min="12018" max="12018" width="13.109375" style="1431" bestFit="1" customWidth="1"/>
    <col min="12019" max="12019" width="11.109375" style="1431" bestFit="1" customWidth="1"/>
    <col min="12020" max="12020" width="13.109375" style="1431" bestFit="1" customWidth="1"/>
    <col min="12021" max="12021" width="11.109375" style="1431" bestFit="1" customWidth="1"/>
    <col min="12022" max="12022" width="13.109375" style="1431" bestFit="1" customWidth="1"/>
    <col min="12023" max="12023" width="11.109375" style="1431" bestFit="1" customWidth="1"/>
    <col min="12024" max="12024" width="13" style="1431" customWidth="1"/>
    <col min="12025" max="12025" width="11.44140625" style="1431"/>
    <col min="12026" max="12026" width="13.5546875" style="1431" customWidth="1"/>
    <col min="12027" max="12027" width="11.44140625" style="1431"/>
    <col min="12028" max="12028" width="13.5546875" style="1431" customWidth="1"/>
    <col min="12029" max="12269" width="11.44140625" style="1431"/>
    <col min="12270" max="12270" width="6.44140625" style="1431" customWidth="1"/>
    <col min="12271" max="12271" width="11.44140625" style="1431"/>
    <col min="12272" max="12272" width="12.88671875" style="1431" bestFit="1" customWidth="1"/>
    <col min="12273" max="12273" width="41.109375" style="1431" bestFit="1" customWidth="1"/>
    <col min="12274" max="12274" width="13.109375" style="1431" bestFit="1" customWidth="1"/>
    <col min="12275" max="12275" width="11.109375" style="1431" bestFit="1" customWidth="1"/>
    <col min="12276" max="12276" width="13.109375" style="1431" bestFit="1" customWidth="1"/>
    <col min="12277" max="12277" width="11.109375" style="1431" bestFit="1" customWidth="1"/>
    <col min="12278" max="12278" width="13.109375" style="1431" bestFit="1" customWidth="1"/>
    <col min="12279" max="12279" width="11.109375" style="1431" bestFit="1" customWidth="1"/>
    <col min="12280" max="12280" width="13" style="1431" customWidth="1"/>
    <col min="12281" max="12281" width="11.44140625" style="1431"/>
    <col min="12282" max="12282" width="13.5546875" style="1431" customWidth="1"/>
    <col min="12283" max="12283" width="11.44140625" style="1431"/>
    <col min="12284" max="12284" width="13.5546875" style="1431" customWidth="1"/>
    <col min="12285" max="12525" width="11.44140625" style="1431"/>
    <col min="12526" max="12526" width="6.44140625" style="1431" customWidth="1"/>
    <col min="12527" max="12527" width="11.44140625" style="1431"/>
    <col min="12528" max="12528" width="12.88671875" style="1431" bestFit="1" customWidth="1"/>
    <col min="12529" max="12529" width="41.109375" style="1431" bestFit="1" customWidth="1"/>
    <col min="12530" max="12530" width="13.109375" style="1431" bestFit="1" customWidth="1"/>
    <col min="12531" max="12531" width="11.109375" style="1431" bestFit="1" customWidth="1"/>
    <col min="12532" max="12532" width="13.109375" style="1431" bestFit="1" customWidth="1"/>
    <col min="12533" max="12533" width="11.109375" style="1431" bestFit="1" customWidth="1"/>
    <col min="12534" max="12534" width="13.109375" style="1431" bestFit="1" customWidth="1"/>
    <col min="12535" max="12535" width="11.109375" style="1431" bestFit="1" customWidth="1"/>
    <col min="12536" max="12536" width="13" style="1431" customWidth="1"/>
    <col min="12537" max="12537" width="11.44140625" style="1431"/>
    <col min="12538" max="12538" width="13.5546875" style="1431" customWidth="1"/>
    <col min="12539" max="12539" width="11.44140625" style="1431"/>
    <col min="12540" max="12540" width="13.5546875" style="1431" customWidth="1"/>
    <col min="12541" max="12781" width="11.44140625" style="1431"/>
    <col min="12782" max="12782" width="6.44140625" style="1431" customWidth="1"/>
    <col min="12783" max="12783" width="11.44140625" style="1431"/>
    <col min="12784" max="12784" width="12.88671875" style="1431" bestFit="1" customWidth="1"/>
    <col min="12785" max="12785" width="41.109375" style="1431" bestFit="1" customWidth="1"/>
    <col min="12786" max="12786" width="13.109375" style="1431" bestFit="1" customWidth="1"/>
    <col min="12787" max="12787" width="11.109375" style="1431" bestFit="1" customWidth="1"/>
    <col min="12788" max="12788" width="13.109375" style="1431" bestFit="1" customWidth="1"/>
    <col min="12789" max="12789" width="11.109375" style="1431" bestFit="1" customWidth="1"/>
    <col min="12790" max="12790" width="13.109375" style="1431" bestFit="1" customWidth="1"/>
    <col min="12791" max="12791" width="11.109375" style="1431" bestFit="1" customWidth="1"/>
    <col min="12792" max="12792" width="13" style="1431" customWidth="1"/>
    <col min="12793" max="12793" width="11.44140625" style="1431"/>
    <col min="12794" max="12794" width="13.5546875" style="1431" customWidth="1"/>
    <col min="12795" max="12795" width="11.44140625" style="1431"/>
    <col min="12796" max="12796" width="13.5546875" style="1431" customWidth="1"/>
    <col min="12797" max="13037" width="11.44140625" style="1431"/>
    <col min="13038" max="13038" width="6.44140625" style="1431" customWidth="1"/>
    <col min="13039" max="13039" width="11.44140625" style="1431"/>
    <col min="13040" max="13040" width="12.88671875" style="1431" bestFit="1" customWidth="1"/>
    <col min="13041" max="13041" width="41.109375" style="1431" bestFit="1" customWidth="1"/>
    <col min="13042" max="13042" width="13.109375" style="1431" bestFit="1" customWidth="1"/>
    <col min="13043" max="13043" width="11.109375" style="1431" bestFit="1" customWidth="1"/>
    <col min="13044" max="13044" width="13.109375" style="1431" bestFit="1" customWidth="1"/>
    <col min="13045" max="13045" width="11.109375" style="1431" bestFit="1" customWidth="1"/>
    <col min="13046" max="13046" width="13.109375" style="1431" bestFit="1" customWidth="1"/>
    <col min="13047" max="13047" width="11.109375" style="1431" bestFit="1" customWidth="1"/>
    <col min="13048" max="13048" width="13" style="1431" customWidth="1"/>
    <col min="13049" max="13049" width="11.44140625" style="1431"/>
    <col min="13050" max="13050" width="13.5546875" style="1431" customWidth="1"/>
    <col min="13051" max="13051" width="11.44140625" style="1431"/>
    <col min="13052" max="13052" width="13.5546875" style="1431" customWidth="1"/>
    <col min="13053" max="13293" width="11.44140625" style="1431"/>
    <col min="13294" max="13294" width="6.44140625" style="1431" customWidth="1"/>
    <col min="13295" max="13295" width="11.44140625" style="1431"/>
    <col min="13296" max="13296" width="12.88671875" style="1431" bestFit="1" customWidth="1"/>
    <col min="13297" max="13297" width="41.109375" style="1431" bestFit="1" customWidth="1"/>
    <col min="13298" max="13298" width="13.109375" style="1431" bestFit="1" customWidth="1"/>
    <col min="13299" max="13299" width="11.109375" style="1431" bestFit="1" customWidth="1"/>
    <col min="13300" max="13300" width="13.109375" style="1431" bestFit="1" customWidth="1"/>
    <col min="13301" max="13301" width="11.109375" style="1431" bestFit="1" customWidth="1"/>
    <col min="13302" max="13302" width="13.109375" style="1431" bestFit="1" customWidth="1"/>
    <col min="13303" max="13303" width="11.109375" style="1431" bestFit="1" customWidth="1"/>
    <col min="13304" max="13304" width="13" style="1431" customWidth="1"/>
    <col min="13305" max="13305" width="11.44140625" style="1431"/>
    <col min="13306" max="13306" width="13.5546875" style="1431" customWidth="1"/>
    <col min="13307" max="13307" width="11.44140625" style="1431"/>
    <col min="13308" max="13308" width="13.5546875" style="1431" customWidth="1"/>
    <col min="13309" max="13549" width="11.44140625" style="1431"/>
    <col min="13550" max="13550" width="6.44140625" style="1431" customWidth="1"/>
    <col min="13551" max="13551" width="11.44140625" style="1431"/>
    <col min="13552" max="13552" width="12.88671875" style="1431" bestFit="1" customWidth="1"/>
    <col min="13553" max="13553" width="41.109375" style="1431" bestFit="1" customWidth="1"/>
    <col min="13554" max="13554" width="13.109375" style="1431" bestFit="1" customWidth="1"/>
    <col min="13555" max="13555" width="11.109375" style="1431" bestFit="1" customWidth="1"/>
    <col min="13556" max="13556" width="13.109375" style="1431" bestFit="1" customWidth="1"/>
    <col min="13557" max="13557" width="11.109375" style="1431" bestFit="1" customWidth="1"/>
    <col min="13558" max="13558" width="13.109375" style="1431" bestFit="1" customWidth="1"/>
    <col min="13559" max="13559" width="11.109375" style="1431" bestFit="1" customWidth="1"/>
    <col min="13560" max="13560" width="13" style="1431" customWidth="1"/>
    <col min="13561" max="13561" width="11.44140625" style="1431"/>
    <col min="13562" max="13562" width="13.5546875" style="1431" customWidth="1"/>
    <col min="13563" max="13563" width="11.44140625" style="1431"/>
    <col min="13564" max="13564" width="13.5546875" style="1431" customWidth="1"/>
    <col min="13565" max="13805" width="11.44140625" style="1431"/>
    <col min="13806" max="13806" width="6.44140625" style="1431" customWidth="1"/>
    <col min="13807" max="13807" width="11.44140625" style="1431"/>
    <col min="13808" max="13808" width="12.88671875" style="1431" bestFit="1" customWidth="1"/>
    <col min="13809" max="13809" width="41.109375" style="1431" bestFit="1" customWidth="1"/>
    <col min="13810" max="13810" width="13.109375" style="1431" bestFit="1" customWidth="1"/>
    <col min="13811" max="13811" width="11.109375" style="1431" bestFit="1" customWidth="1"/>
    <col min="13812" max="13812" width="13.109375" style="1431" bestFit="1" customWidth="1"/>
    <col min="13813" max="13813" width="11.109375" style="1431" bestFit="1" customWidth="1"/>
    <col min="13814" max="13814" width="13.109375" style="1431" bestFit="1" customWidth="1"/>
    <col min="13815" max="13815" width="11.109375" style="1431" bestFit="1" customWidth="1"/>
    <col min="13816" max="13816" width="13" style="1431" customWidth="1"/>
    <col min="13817" max="13817" width="11.44140625" style="1431"/>
    <col min="13818" max="13818" width="13.5546875" style="1431" customWidth="1"/>
    <col min="13819" max="13819" width="11.44140625" style="1431"/>
    <col min="13820" max="13820" width="13.5546875" style="1431" customWidth="1"/>
    <col min="13821" max="14061" width="11.44140625" style="1431"/>
    <col min="14062" max="14062" width="6.44140625" style="1431" customWidth="1"/>
    <col min="14063" max="14063" width="11.44140625" style="1431"/>
    <col min="14064" max="14064" width="12.88671875" style="1431" bestFit="1" customWidth="1"/>
    <col min="14065" max="14065" width="41.109375" style="1431" bestFit="1" customWidth="1"/>
    <col min="14066" max="14066" width="13.109375" style="1431" bestFit="1" customWidth="1"/>
    <col min="14067" max="14067" width="11.109375" style="1431" bestFit="1" customWidth="1"/>
    <col min="14068" max="14068" width="13.109375" style="1431" bestFit="1" customWidth="1"/>
    <col min="14069" max="14069" width="11.109375" style="1431" bestFit="1" customWidth="1"/>
    <col min="14070" max="14070" width="13.109375" style="1431" bestFit="1" customWidth="1"/>
    <col min="14071" max="14071" width="11.109375" style="1431" bestFit="1" customWidth="1"/>
    <col min="14072" max="14072" width="13" style="1431" customWidth="1"/>
    <col min="14073" max="14073" width="11.44140625" style="1431"/>
    <col min="14074" max="14074" width="13.5546875" style="1431" customWidth="1"/>
    <col min="14075" max="14075" width="11.44140625" style="1431"/>
    <col min="14076" max="14076" width="13.5546875" style="1431" customWidth="1"/>
    <col min="14077" max="14317" width="11.44140625" style="1431"/>
    <col min="14318" max="14318" width="6.44140625" style="1431" customWidth="1"/>
    <col min="14319" max="14319" width="11.44140625" style="1431"/>
    <col min="14320" max="14320" width="12.88671875" style="1431" bestFit="1" customWidth="1"/>
    <col min="14321" max="14321" width="41.109375" style="1431" bestFit="1" customWidth="1"/>
    <col min="14322" max="14322" width="13.109375" style="1431" bestFit="1" customWidth="1"/>
    <col min="14323" max="14323" width="11.109375" style="1431" bestFit="1" customWidth="1"/>
    <col min="14324" max="14324" width="13.109375" style="1431" bestFit="1" customWidth="1"/>
    <col min="14325" max="14325" width="11.109375" style="1431" bestFit="1" customWidth="1"/>
    <col min="14326" max="14326" width="13.109375" style="1431" bestFit="1" customWidth="1"/>
    <col min="14327" max="14327" width="11.109375" style="1431" bestFit="1" customWidth="1"/>
    <col min="14328" max="14328" width="13" style="1431" customWidth="1"/>
    <col min="14329" max="14329" width="11.44140625" style="1431"/>
    <col min="14330" max="14330" width="13.5546875" style="1431" customWidth="1"/>
    <col min="14331" max="14331" width="11.44140625" style="1431"/>
    <col min="14332" max="14332" width="13.5546875" style="1431" customWidth="1"/>
    <col min="14333" max="14573" width="11.44140625" style="1431"/>
    <col min="14574" max="14574" width="6.44140625" style="1431" customWidth="1"/>
    <col min="14575" max="14575" width="11.44140625" style="1431"/>
    <col min="14576" max="14576" width="12.88671875" style="1431" bestFit="1" customWidth="1"/>
    <col min="14577" max="14577" width="41.109375" style="1431" bestFit="1" customWidth="1"/>
    <col min="14578" max="14578" width="13.109375" style="1431" bestFit="1" customWidth="1"/>
    <col min="14579" max="14579" width="11.109375" style="1431" bestFit="1" customWidth="1"/>
    <col min="14580" max="14580" width="13.109375" style="1431" bestFit="1" customWidth="1"/>
    <col min="14581" max="14581" width="11.109375" style="1431" bestFit="1" customWidth="1"/>
    <col min="14582" max="14582" width="13.109375" style="1431" bestFit="1" customWidth="1"/>
    <col min="14583" max="14583" width="11.109375" style="1431" bestFit="1" customWidth="1"/>
    <col min="14584" max="14584" width="13" style="1431" customWidth="1"/>
    <col min="14585" max="14585" width="11.44140625" style="1431"/>
    <col min="14586" max="14586" width="13.5546875" style="1431" customWidth="1"/>
    <col min="14587" max="14587" width="11.44140625" style="1431"/>
    <col min="14588" max="14588" width="13.5546875" style="1431" customWidth="1"/>
    <col min="14589" max="14829" width="11.44140625" style="1431"/>
    <col min="14830" max="14830" width="6.44140625" style="1431" customWidth="1"/>
    <col min="14831" max="14831" width="11.44140625" style="1431"/>
    <col min="14832" max="14832" width="12.88671875" style="1431" bestFit="1" customWidth="1"/>
    <col min="14833" max="14833" width="41.109375" style="1431" bestFit="1" customWidth="1"/>
    <col min="14834" max="14834" width="13.109375" style="1431" bestFit="1" customWidth="1"/>
    <col min="14835" max="14835" width="11.109375" style="1431" bestFit="1" customWidth="1"/>
    <col min="14836" max="14836" width="13.109375" style="1431" bestFit="1" customWidth="1"/>
    <col min="14837" max="14837" width="11.109375" style="1431" bestFit="1" customWidth="1"/>
    <col min="14838" max="14838" width="13.109375" style="1431" bestFit="1" customWidth="1"/>
    <col min="14839" max="14839" width="11.109375" style="1431" bestFit="1" customWidth="1"/>
    <col min="14840" max="14840" width="13" style="1431" customWidth="1"/>
    <col min="14841" max="14841" width="11.44140625" style="1431"/>
    <col min="14842" max="14842" width="13.5546875" style="1431" customWidth="1"/>
    <col min="14843" max="14843" width="11.44140625" style="1431"/>
    <col min="14844" max="14844" width="13.5546875" style="1431" customWidth="1"/>
    <col min="14845" max="15085" width="11.44140625" style="1431"/>
    <col min="15086" max="15086" width="6.44140625" style="1431" customWidth="1"/>
    <col min="15087" max="15087" width="11.44140625" style="1431"/>
    <col min="15088" max="15088" width="12.88671875" style="1431" bestFit="1" customWidth="1"/>
    <col min="15089" max="15089" width="41.109375" style="1431" bestFit="1" customWidth="1"/>
    <col min="15090" max="15090" width="13.109375" style="1431" bestFit="1" customWidth="1"/>
    <col min="15091" max="15091" width="11.109375" style="1431" bestFit="1" customWidth="1"/>
    <col min="15092" max="15092" width="13.109375" style="1431" bestFit="1" customWidth="1"/>
    <col min="15093" max="15093" width="11.109375" style="1431" bestFit="1" customWidth="1"/>
    <col min="15094" max="15094" width="13.109375" style="1431" bestFit="1" customWidth="1"/>
    <col min="15095" max="15095" width="11.109375" style="1431" bestFit="1" customWidth="1"/>
    <col min="15096" max="15096" width="13" style="1431" customWidth="1"/>
    <col min="15097" max="15097" width="11.44140625" style="1431"/>
    <col min="15098" max="15098" width="13.5546875" style="1431" customWidth="1"/>
    <col min="15099" max="15099" width="11.44140625" style="1431"/>
    <col min="15100" max="15100" width="13.5546875" style="1431" customWidth="1"/>
    <col min="15101" max="15341" width="11.44140625" style="1431"/>
    <col min="15342" max="15342" width="6.44140625" style="1431" customWidth="1"/>
    <col min="15343" max="15343" width="11.44140625" style="1431"/>
    <col min="15344" max="15344" width="12.88671875" style="1431" bestFit="1" customWidth="1"/>
    <col min="15345" max="15345" width="41.109375" style="1431" bestFit="1" customWidth="1"/>
    <col min="15346" max="15346" width="13.109375" style="1431" bestFit="1" customWidth="1"/>
    <col min="15347" max="15347" width="11.109375" style="1431" bestFit="1" customWidth="1"/>
    <col min="15348" max="15348" width="13.109375" style="1431" bestFit="1" customWidth="1"/>
    <col min="15349" max="15349" width="11.109375" style="1431" bestFit="1" customWidth="1"/>
    <col min="15350" max="15350" width="13.109375" style="1431" bestFit="1" customWidth="1"/>
    <col min="15351" max="15351" width="11.109375" style="1431" bestFit="1" customWidth="1"/>
    <col min="15352" max="15352" width="13" style="1431" customWidth="1"/>
    <col min="15353" max="15353" width="11.44140625" style="1431"/>
    <col min="15354" max="15354" width="13.5546875" style="1431" customWidth="1"/>
    <col min="15355" max="15355" width="11.44140625" style="1431"/>
    <col min="15356" max="15356" width="13.5546875" style="1431" customWidth="1"/>
    <col min="15357" max="15597" width="11.44140625" style="1431"/>
    <col min="15598" max="15598" width="6.44140625" style="1431" customWidth="1"/>
    <col min="15599" max="15599" width="11.44140625" style="1431"/>
    <col min="15600" max="15600" width="12.88671875" style="1431" bestFit="1" customWidth="1"/>
    <col min="15601" max="15601" width="41.109375" style="1431" bestFit="1" customWidth="1"/>
    <col min="15602" max="15602" width="13.109375" style="1431" bestFit="1" customWidth="1"/>
    <col min="15603" max="15603" width="11.109375" style="1431" bestFit="1" customWidth="1"/>
    <col min="15604" max="15604" width="13.109375" style="1431" bestFit="1" customWidth="1"/>
    <col min="15605" max="15605" width="11.109375" style="1431" bestFit="1" customWidth="1"/>
    <col min="15606" max="15606" width="13.109375" style="1431" bestFit="1" customWidth="1"/>
    <col min="15607" max="15607" width="11.109375" style="1431" bestFit="1" customWidth="1"/>
    <col min="15608" max="15608" width="13" style="1431" customWidth="1"/>
    <col min="15609" max="15609" width="11.44140625" style="1431"/>
    <col min="15610" max="15610" width="13.5546875" style="1431" customWidth="1"/>
    <col min="15611" max="15611" width="11.44140625" style="1431"/>
    <col min="15612" max="15612" width="13.5546875" style="1431" customWidth="1"/>
    <col min="15613" max="15853" width="11.44140625" style="1431"/>
    <col min="15854" max="15854" width="6.44140625" style="1431" customWidth="1"/>
    <col min="15855" max="15855" width="11.44140625" style="1431"/>
    <col min="15856" max="15856" width="12.88671875" style="1431" bestFit="1" customWidth="1"/>
    <col min="15857" max="15857" width="41.109375" style="1431" bestFit="1" customWidth="1"/>
    <col min="15858" max="15858" width="13.109375" style="1431" bestFit="1" customWidth="1"/>
    <col min="15859" max="15859" width="11.109375" style="1431" bestFit="1" customWidth="1"/>
    <col min="15860" max="15860" width="13.109375" style="1431" bestFit="1" customWidth="1"/>
    <col min="15861" max="15861" width="11.109375" style="1431" bestFit="1" customWidth="1"/>
    <col min="15862" max="15862" width="13.109375" style="1431" bestFit="1" customWidth="1"/>
    <col min="15863" max="15863" width="11.109375" style="1431" bestFit="1" customWidth="1"/>
    <col min="15864" max="15864" width="13" style="1431" customWidth="1"/>
    <col min="15865" max="15865" width="11.44140625" style="1431"/>
    <col min="15866" max="15866" width="13.5546875" style="1431" customWidth="1"/>
    <col min="15867" max="15867" width="11.44140625" style="1431"/>
    <col min="15868" max="15868" width="13.5546875" style="1431" customWidth="1"/>
    <col min="15869" max="16109" width="11.44140625" style="1431"/>
    <col min="16110" max="16110" width="6.44140625" style="1431" customWidth="1"/>
    <col min="16111" max="16111" width="11.44140625" style="1431"/>
    <col min="16112" max="16112" width="12.88671875" style="1431" bestFit="1" customWidth="1"/>
    <col min="16113" max="16113" width="41.109375" style="1431" bestFit="1" customWidth="1"/>
    <col min="16114" max="16114" width="13.109375" style="1431" bestFit="1" customWidth="1"/>
    <col min="16115" max="16115" width="11.109375" style="1431" bestFit="1" customWidth="1"/>
    <col min="16116" max="16116" width="13.109375" style="1431" bestFit="1" customWidth="1"/>
    <col min="16117" max="16117" width="11.109375" style="1431" bestFit="1" customWidth="1"/>
    <col min="16118" max="16118" width="13.109375" style="1431" bestFit="1" customWidth="1"/>
    <col min="16119" max="16119" width="11.109375" style="1431" bestFit="1" customWidth="1"/>
    <col min="16120" max="16120" width="13" style="1431" customWidth="1"/>
    <col min="16121" max="16121" width="11.44140625" style="1431"/>
    <col min="16122" max="16122" width="13.5546875" style="1431" customWidth="1"/>
    <col min="16123" max="16123" width="11.44140625" style="1431"/>
    <col min="16124" max="16124" width="13.5546875" style="1431" customWidth="1"/>
    <col min="16125" max="16384" width="11.44140625" style="1431"/>
  </cols>
  <sheetData>
    <row r="1" spans="1:42" s="158" customFormat="1">
      <c r="A1" s="1691" t="s">
        <v>1189</v>
      </c>
    </row>
    <row r="2" spans="1:42" s="1718" customFormat="1" ht="27" customHeight="1">
      <c r="A2" s="400" t="s">
        <v>1861</v>
      </c>
      <c r="B2" s="1717"/>
      <c r="I2" s="2315"/>
      <c r="J2" s="2315"/>
      <c r="K2" s="2315"/>
      <c r="L2" s="2315"/>
      <c r="M2" s="2315"/>
      <c r="N2" s="2315"/>
      <c r="O2" s="2315"/>
      <c r="P2" s="2315"/>
      <c r="Q2" s="2315"/>
      <c r="R2" s="2315"/>
      <c r="S2" s="2315"/>
      <c r="T2" s="2315"/>
      <c r="U2" s="2315"/>
      <c r="V2" s="2315"/>
      <c r="W2" s="2315"/>
      <c r="X2" s="2315"/>
      <c r="Y2" s="2315"/>
      <c r="Z2" s="2315"/>
      <c r="AA2" s="2315"/>
      <c r="AB2" s="2315"/>
      <c r="AC2" s="2315"/>
      <c r="AD2" s="2315"/>
    </row>
    <row r="3" spans="1:42" ht="14.4">
      <c r="A3" s="2323" t="s">
        <v>15</v>
      </c>
      <c r="B3" s="2323" t="s">
        <v>11</v>
      </c>
      <c r="C3" s="2323">
        <v>2011</v>
      </c>
      <c r="D3" s="2324"/>
      <c r="E3" s="2323">
        <v>2012</v>
      </c>
      <c r="F3" s="2324"/>
      <c r="G3" s="2323">
        <v>2013</v>
      </c>
      <c r="H3" s="2324"/>
      <c r="I3" s="2318">
        <v>2014</v>
      </c>
      <c r="J3" s="2319"/>
      <c r="K3" s="2318">
        <v>2015</v>
      </c>
      <c r="L3" s="2319"/>
      <c r="M3" s="2317" t="s">
        <v>832</v>
      </c>
      <c r="N3" s="2317"/>
      <c r="O3" s="2317"/>
      <c r="P3" s="2317" t="s">
        <v>833</v>
      </c>
      <c r="Q3" s="2317"/>
      <c r="R3" s="2317"/>
      <c r="S3" s="2317" t="s">
        <v>1652</v>
      </c>
      <c r="T3" s="2317"/>
      <c r="U3" s="2317"/>
      <c r="V3" s="2317" t="s">
        <v>1653</v>
      </c>
      <c r="W3" s="2317"/>
      <c r="X3" s="2317"/>
      <c r="Y3" s="2317" t="s">
        <v>2036</v>
      </c>
      <c r="Z3" s="2317"/>
      <c r="AA3" s="2317"/>
      <c r="AB3" s="2317" t="s">
        <v>2037</v>
      </c>
      <c r="AC3" s="2317"/>
      <c r="AD3" s="2317"/>
      <c r="AE3" s="2317" t="s">
        <v>2922</v>
      </c>
      <c r="AF3" s="2317"/>
      <c r="AG3" s="2317"/>
      <c r="AH3" s="2317" t="s">
        <v>2923</v>
      </c>
      <c r="AI3" s="2317"/>
      <c r="AJ3" s="2317"/>
      <c r="AK3" s="2317" t="s">
        <v>4397</v>
      </c>
      <c r="AL3" s="2317"/>
      <c r="AM3" s="2317"/>
      <c r="AN3" s="2317" t="s">
        <v>4398</v>
      </c>
      <c r="AO3" s="2317"/>
      <c r="AP3" s="2317"/>
    </row>
    <row r="4" spans="1:42" ht="13.5" customHeight="1">
      <c r="A4" s="2336"/>
      <c r="B4" s="2336"/>
      <c r="C4" s="609" t="s">
        <v>25</v>
      </c>
      <c r="D4" s="609" t="s">
        <v>26</v>
      </c>
      <c r="E4" s="609" t="s">
        <v>25</v>
      </c>
      <c r="F4" s="609" t="s">
        <v>26</v>
      </c>
      <c r="G4" s="609" t="s">
        <v>25</v>
      </c>
      <c r="H4" s="609" t="s">
        <v>26</v>
      </c>
      <c r="I4" s="609" t="s">
        <v>25</v>
      </c>
      <c r="J4" s="609" t="s">
        <v>26</v>
      </c>
      <c r="K4" s="609" t="s">
        <v>25</v>
      </c>
      <c r="L4" s="609" t="s">
        <v>26</v>
      </c>
      <c r="M4" s="609" t="s">
        <v>831</v>
      </c>
      <c r="N4" s="609" t="s">
        <v>33</v>
      </c>
      <c r="O4" s="610" t="s">
        <v>8</v>
      </c>
      <c r="P4" s="609" t="s">
        <v>32</v>
      </c>
      <c r="Q4" s="609" t="s">
        <v>33</v>
      </c>
      <c r="R4" s="610" t="s">
        <v>8</v>
      </c>
      <c r="S4" s="609" t="s">
        <v>831</v>
      </c>
      <c r="T4" s="609" t="s">
        <v>33</v>
      </c>
      <c r="U4" s="611" t="s">
        <v>8</v>
      </c>
      <c r="V4" s="609" t="s">
        <v>32</v>
      </c>
      <c r="W4" s="609" t="s">
        <v>33</v>
      </c>
      <c r="X4" s="611" t="s">
        <v>8</v>
      </c>
      <c r="Y4" s="609" t="s">
        <v>831</v>
      </c>
      <c r="Z4" s="609" t="s">
        <v>33</v>
      </c>
      <c r="AA4" s="611" t="s">
        <v>8</v>
      </c>
      <c r="AB4" s="609" t="s">
        <v>32</v>
      </c>
      <c r="AC4" s="609" t="s">
        <v>33</v>
      </c>
      <c r="AD4" s="611" t="s">
        <v>8</v>
      </c>
      <c r="AE4" s="609" t="s">
        <v>831</v>
      </c>
      <c r="AF4" s="609" t="s">
        <v>33</v>
      </c>
      <c r="AG4" s="611" t="s">
        <v>8</v>
      </c>
      <c r="AH4" s="609" t="s">
        <v>32</v>
      </c>
      <c r="AI4" s="609" t="s">
        <v>33</v>
      </c>
      <c r="AJ4" s="611" t="s">
        <v>8</v>
      </c>
      <c r="AK4" s="609" t="s">
        <v>831</v>
      </c>
      <c r="AL4" s="609" t="s">
        <v>33</v>
      </c>
      <c r="AM4" s="1332" t="s">
        <v>8</v>
      </c>
      <c r="AN4" s="609" t="s">
        <v>32</v>
      </c>
      <c r="AO4" s="609" t="s">
        <v>33</v>
      </c>
      <c r="AP4" s="1332" t="s">
        <v>8</v>
      </c>
    </row>
    <row r="5" spans="1:42" ht="14.25" customHeight="1">
      <c r="A5" s="2325" t="s">
        <v>1220</v>
      </c>
      <c r="B5" s="657" t="s">
        <v>19</v>
      </c>
      <c r="C5" s="320">
        <v>22</v>
      </c>
      <c r="D5" s="320">
        <v>22</v>
      </c>
      <c r="E5" s="320">
        <v>17</v>
      </c>
      <c r="F5" s="320">
        <v>40</v>
      </c>
      <c r="G5" s="320">
        <v>18</v>
      </c>
      <c r="H5" s="320">
        <v>50</v>
      </c>
      <c r="I5" s="320">
        <v>8</v>
      </c>
      <c r="J5" s="320">
        <v>45</v>
      </c>
      <c r="K5" s="321">
        <v>31</v>
      </c>
      <c r="L5" s="321">
        <v>61</v>
      </c>
      <c r="M5" s="450">
        <v>5</v>
      </c>
      <c r="N5" s="450">
        <v>9</v>
      </c>
      <c r="O5" s="450">
        <f>SUM(M5:N5)</f>
        <v>14</v>
      </c>
      <c r="P5" s="450">
        <v>27</v>
      </c>
      <c r="Q5" s="450">
        <v>22</v>
      </c>
      <c r="R5" s="450">
        <f>SUM(P5:Q5)</f>
        <v>49</v>
      </c>
      <c r="S5" s="450">
        <v>12</v>
      </c>
      <c r="T5" s="450">
        <v>15</v>
      </c>
      <c r="U5" s="450">
        <f>SUM(S5:T5)</f>
        <v>27</v>
      </c>
      <c r="V5" s="450">
        <v>19</v>
      </c>
      <c r="W5" s="450">
        <v>16</v>
      </c>
      <c r="X5" s="450">
        <f t="shared" ref="X5:X12" si="0">SUM(V5:W5)</f>
        <v>35</v>
      </c>
      <c r="Y5" s="450">
        <v>4</v>
      </c>
      <c r="Z5" s="450">
        <v>5</v>
      </c>
      <c r="AA5" s="450">
        <f t="shared" ref="AA5:AA13" si="1">SUM(Y5:Z5)</f>
        <v>9</v>
      </c>
      <c r="AB5" s="450">
        <v>20</v>
      </c>
      <c r="AC5" s="450">
        <v>19</v>
      </c>
      <c r="AD5" s="450">
        <f t="shared" ref="AD5:AD13" si="2">SUM(AB5:AC5)</f>
        <v>39</v>
      </c>
      <c r="AE5" s="450">
        <v>10</v>
      </c>
      <c r="AF5" s="450">
        <v>7</v>
      </c>
      <c r="AG5" s="450">
        <f t="shared" ref="AG5:AG13" si="3">SUM(AE5:AF5)</f>
        <v>17</v>
      </c>
      <c r="AH5" s="450">
        <v>10</v>
      </c>
      <c r="AI5" s="450">
        <v>6</v>
      </c>
      <c r="AJ5" s="450">
        <f t="shared" ref="AJ5:AJ13" si="4">SUM(AH5:AI5)</f>
        <v>16</v>
      </c>
      <c r="AK5" s="1333">
        <v>7</v>
      </c>
      <c r="AL5" s="1333">
        <v>6</v>
      </c>
      <c r="AM5" s="1333">
        <f>SUM(AK5:AL5)</f>
        <v>13</v>
      </c>
      <c r="AN5" s="1333">
        <v>7</v>
      </c>
      <c r="AO5" s="1333">
        <v>6</v>
      </c>
      <c r="AP5" s="1333">
        <f>SUM(AN5:AO5)</f>
        <v>13</v>
      </c>
    </row>
    <row r="6" spans="1:42" ht="14.25" customHeight="1">
      <c r="A6" s="2326"/>
      <c r="B6" s="657" t="str">
        <f>Titulación!B7</f>
        <v>Ingeniería en Computación y Telecomunicaciones</v>
      </c>
      <c r="C6" s="2320"/>
      <c r="D6" s="2321"/>
      <c r="E6" s="2321"/>
      <c r="F6" s="2321"/>
      <c r="G6" s="2321"/>
      <c r="H6" s="2321"/>
      <c r="I6" s="2321"/>
      <c r="J6" s="2321"/>
      <c r="K6" s="2321"/>
      <c r="L6" s="2321"/>
      <c r="M6" s="2321"/>
      <c r="N6" s="2321"/>
      <c r="O6" s="2321"/>
      <c r="P6" s="2321"/>
      <c r="Q6" s="2321"/>
      <c r="R6" s="2322"/>
      <c r="S6" s="450">
        <v>4</v>
      </c>
      <c r="T6" s="450">
        <v>13</v>
      </c>
      <c r="U6" s="450">
        <f>SUM(S6:T6)</f>
        <v>17</v>
      </c>
      <c r="V6" s="450">
        <v>4</v>
      </c>
      <c r="W6" s="450">
        <v>13</v>
      </c>
      <c r="X6" s="450">
        <f t="shared" si="0"/>
        <v>17</v>
      </c>
      <c r="Y6" s="450">
        <v>0</v>
      </c>
      <c r="Z6" s="450">
        <v>7</v>
      </c>
      <c r="AA6" s="450">
        <f t="shared" si="1"/>
        <v>7</v>
      </c>
      <c r="AB6" s="450">
        <v>0</v>
      </c>
      <c r="AC6" s="450">
        <v>7</v>
      </c>
      <c r="AD6" s="450">
        <f t="shared" si="2"/>
        <v>7</v>
      </c>
      <c r="AE6" s="450">
        <v>7</v>
      </c>
      <c r="AF6" s="450">
        <v>13</v>
      </c>
      <c r="AG6" s="450">
        <f t="shared" si="3"/>
        <v>20</v>
      </c>
      <c r="AH6" s="450">
        <v>6</v>
      </c>
      <c r="AI6" s="450">
        <v>13</v>
      </c>
      <c r="AJ6" s="450">
        <f t="shared" si="4"/>
        <v>19</v>
      </c>
      <c r="AK6" s="1333">
        <v>1</v>
      </c>
      <c r="AL6" s="1333">
        <v>2</v>
      </c>
      <c r="AM6" s="1333">
        <f t="shared" ref="AM6:AM13" si="5">SUM(AK6:AL6)</f>
        <v>3</v>
      </c>
      <c r="AN6" s="1333">
        <v>1</v>
      </c>
      <c r="AO6" s="1333">
        <v>2</v>
      </c>
      <c r="AP6" s="1333">
        <f t="shared" ref="AP6:AP13" si="6">SUM(AN6:AO6)</f>
        <v>3</v>
      </c>
    </row>
    <row r="7" spans="1:42" ht="14.25" customHeight="1">
      <c r="A7" s="2327"/>
      <c r="B7" s="657" t="s">
        <v>882</v>
      </c>
      <c r="C7" s="2320"/>
      <c r="D7" s="2321"/>
      <c r="E7" s="2321"/>
      <c r="F7" s="2321"/>
      <c r="G7" s="2321"/>
      <c r="H7" s="2321"/>
      <c r="I7" s="2321"/>
      <c r="J7" s="2321"/>
      <c r="K7" s="2321"/>
      <c r="L7" s="2321"/>
      <c r="M7" s="2321"/>
      <c r="N7" s="2321"/>
      <c r="O7" s="2321"/>
      <c r="P7" s="2321"/>
      <c r="Q7" s="2321"/>
      <c r="R7" s="2321"/>
      <c r="S7" s="2321"/>
      <c r="T7" s="2321"/>
      <c r="U7" s="2321"/>
      <c r="V7" s="2321"/>
      <c r="W7" s="2321"/>
      <c r="X7" s="2322"/>
      <c r="Y7" s="450">
        <v>6</v>
      </c>
      <c r="Z7" s="450">
        <v>12</v>
      </c>
      <c r="AA7" s="450">
        <f t="shared" si="1"/>
        <v>18</v>
      </c>
      <c r="AB7" s="450">
        <v>9</v>
      </c>
      <c r="AC7" s="450">
        <v>24</v>
      </c>
      <c r="AD7" s="450">
        <f t="shared" si="2"/>
        <v>33</v>
      </c>
      <c r="AE7" s="450">
        <v>0</v>
      </c>
      <c r="AF7" s="450">
        <v>7</v>
      </c>
      <c r="AG7" s="450">
        <f t="shared" si="3"/>
        <v>7</v>
      </c>
      <c r="AH7" s="450">
        <v>0</v>
      </c>
      <c r="AI7" s="450">
        <v>7</v>
      </c>
      <c r="AJ7" s="450">
        <f t="shared" si="4"/>
        <v>7</v>
      </c>
      <c r="AK7" s="1334">
        <v>0</v>
      </c>
      <c r="AL7" s="1334">
        <v>0</v>
      </c>
      <c r="AM7" s="1333">
        <f t="shared" si="5"/>
        <v>0</v>
      </c>
      <c r="AN7" s="1334">
        <v>0</v>
      </c>
      <c r="AO7" s="1334">
        <v>0</v>
      </c>
      <c r="AP7" s="1333">
        <f t="shared" si="6"/>
        <v>0</v>
      </c>
    </row>
    <row r="8" spans="1:42" ht="15" customHeight="1">
      <c r="A8" s="2325" t="s">
        <v>1221</v>
      </c>
      <c r="B8" s="657" t="s">
        <v>21</v>
      </c>
      <c r="C8" s="320">
        <v>29</v>
      </c>
      <c r="D8" s="320">
        <v>26</v>
      </c>
      <c r="E8" s="320">
        <v>9</v>
      </c>
      <c r="F8" s="320">
        <v>28</v>
      </c>
      <c r="G8" s="320">
        <v>20</v>
      </c>
      <c r="H8" s="320">
        <v>34</v>
      </c>
      <c r="I8" s="320">
        <v>22</v>
      </c>
      <c r="J8" s="320">
        <v>50</v>
      </c>
      <c r="K8" s="321">
        <v>46</v>
      </c>
      <c r="L8" s="321">
        <v>89</v>
      </c>
      <c r="M8" s="450">
        <v>20</v>
      </c>
      <c r="N8" s="450">
        <v>4</v>
      </c>
      <c r="O8" s="450">
        <f t="shared" ref="O8:O14" si="7">SUM(M8:N8)</f>
        <v>24</v>
      </c>
      <c r="P8" s="450">
        <v>63</v>
      </c>
      <c r="Q8" s="450">
        <v>23</v>
      </c>
      <c r="R8" s="450">
        <f>SUM(P8:Q8)</f>
        <v>86</v>
      </c>
      <c r="S8" s="450">
        <v>23</v>
      </c>
      <c r="T8" s="450">
        <v>7</v>
      </c>
      <c r="U8" s="450">
        <f t="shared" ref="U8:U14" si="8">SUM(S8:T8)</f>
        <v>30</v>
      </c>
      <c r="V8" s="450">
        <v>46</v>
      </c>
      <c r="W8" s="450">
        <v>13</v>
      </c>
      <c r="X8" s="450">
        <f t="shared" si="0"/>
        <v>59</v>
      </c>
      <c r="Y8" s="450">
        <v>8</v>
      </c>
      <c r="Z8" s="450">
        <v>3</v>
      </c>
      <c r="AA8" s="450">
        <f t="shared" si="1"/>
        <v>11</v>
      </c>
      <c r="AB8" s="450">
        <v>55</v>
      </c>
      <c r="AC8" s="450">
        <v>15</v>
      </c>
      <c r="AD8" s="450">
        <f t="shared" si="2"/>
        <v>70</v>
      </c>
      <c r="AE8" s="450">
        <v>34</v>
      </c>
      <c r="AF8" s="450">
        <v>10</v>
      </c>
      <c r="AG8" s="450">
        <f t="shared" si="3"/>
        <v>44</v>
      </c>
      <c r="AH8" s="450">
        <v>33</v>
      </c>
      <c r="AI8" s="450">
        <v>10</v>
      </c>
      <c r="AJ8" s="450">
        <f t="shared" si="4"/>
        <v>43</v>
      </c>
      <c r="AK8" s="1333">
        <v>8</v>
      </c>
      <c r="AL8" s="1333">
        <v>4</v>
      </c>
      <c r="AM8" s="1333">
        <f t="shared" si="5"/>
        <v>12</v>
      </c>
      <c r="AN8" s="1333">
        <v>8</v>
      </c>
      <c r="AO8" s="1333">
        <v>4</v>
      </c>
      <c r="AP8" s="1333">
        <f t="shared" si="6"/>
        <v>12</v>
      </c>
    </row>
    <row r="9" spans="1:42" ht="15" customHeight="1">
      <c r="A9" s="2326"/>
      <c r="B9" s="657" t="str">
        <f>Titulación!B10</f>
        <v>Psicología Ambiental</v>
      </c>
      <c r="C9" s="320">
        <v>0</v>
      </c>
      <c r="D9" s="320">
        <v>0</v>
      </c>
      <c r="E9" s="320">
        <v>0</v>
      </c>
      <c r="F9" s="320">
        <v>0</v>
      </c>
      <c r="G9" s="320">
        <v>0</v>
      </c>
      <c r="H9" s="320">
        <v>0</v>
      </c>
      <c r="I9" s="320">
        <v>0</v>
      </c>
      <c r="J9" s="320">
        <v>0</v>
      </c>
      <c r="K9" s="321">
        <v>0</v>
      </c>
      <c r="L9" s="321">
        <v>0</v>
      </c>
      <c r="M9" s="450">
        <v>0</v>
      </c>
      <c r="N9" s="450">
        <v>0</v>
      </c>
      <c r="O9" s="450">
        <f t="shared" si="7"/>
        <v>0</v>
      </c>
      <c r="P9" s="450">
        <v>0</v>
      </c>
      <c r="Q9" s="450">
        <v>0</v>
      </c>
      <c r="R9" s="450">
        <v>0</v>
      </c>
      <c r="S9" s="450">
        <v>11</v>
      </c>
      <c r="T9" s="450">
        <v>3</v>
      </c>
      <c r="U9" s="450">
        <f t="shared" si="8"/>
        <v>14</v>
      </c>
      <c r="V9" s="450">
        <v>11</v>
      </c>
      <c r="W9" s="450">
        <v>3</v>
      </c>
      <c r="X9" s="450">
        <f t="shared" si="0"/>
        <v>14</v>
      </c>
      <c r="Y9" s="450">
        <v>10</v>
      </c>
      <c r="Z9" s="450">
        <v>2</v>
      </c>
      <c r="AA9" s="450">
        <f t="shared" si="1"/>
        <v>12</v>
      </c>
      <c r="AB9" s="450">
        <v>10</v>
      </c>
      <c r="AC9" s="450">
        <v>2</v>
      </c>
      <c r="AD9" s="450">
        <f t="shared" si="2"/>
        <v>12</v>
      </c>
      <c r="AE9" s="450">
        <v>11</v>
      </c>
      <c r="AF9" s="450">
        <v>6</v>
      </c>
      <c r="AG9" s="450">
        <f t="shared" si="3"/>
        <v>17</v>
      </c>
      <c r="AH9" s="450">
        <v>10</v>
      </c>
      <c r="AI9" s="450">
        <v>6</v>
      </c>
      <c r="AJ9" s="450">
        <f t="shared" si="4"/>
        <v>16</v>
      </c>
      <c r="AK9" s="1333">
        <v>2</v>
      </c>
      <c r="AL9" s="1333">
        <v>0</v>
      </c>
      <c r="AM9" s="1333">
        <f t="shared" si="5"/>
        <v>2</v>
      </c>
      <c r="AN9" s="1333">
        <v>2</v>
      </c>
      <c r="AO9" s="1333">
        <v>0</v>
      </c>
      <c r="AP9" s="1333">
        <f t="shared" si="6"/>
        <v>2</v>
      </c>
    </row>
    <row r="10" spans="1:42" ht="15" customHeight="1">
      <c r="A10" s="2327"/>
      <c r="B10" s="657" t="s">
        <v>2020</v>
      </c>
      <c r="C10" s="2320"/>
      <c r="D10" s="2321"/>
      <c r="E10" s="2321"/>
      <c r="F10" s="2321"/>
      <c r="G10" s="2321"/>
      <c r="H10" s="2321"/>
      <c r="I10" s="2321"/>
      <c r="J10" s="2321"/>
      <c r="K10" s="2321"/>
      <c r="L10" s="2321"/>
      <c r="M10" s="2321"/>
      <c r="N10" s="2321"/>
      <c r="O10" s="2321"/>
      <c r="P10" s="2321"/>
      <c r="Q10" s="2321"/>
      <c r="R10" s="2321"/>
      <c r="S10" s="2321"/>
      <c r="T10" s="2321"/>
      <c r="U10" s="2321"/>
      <c r="V10" s="2321"/>
      <c r="W10" s="2321"/>
      <c r="X10" s="2322"/>
      <c r="Y10" s="450">
        <v>10</v>
      </c>
      <c r="Z10" s="450">
        <v>5</v>
      </c>
      <c r="AA10" s="450">
        <f t="shared" si="1"/>
        <v>15</v>
      </c>
      <c r="AB10" s="450">
        <v>18</v>
      </c>
      <c r="AC10" s="450">
        <v>8</v>
      </c>
      <c r="AD10" s="450">
        <f t="shared" si="2"/>
        <v>26</v>
      </c>
      <c r="AE10" s="450">
        <v>9</v>
      </c>
      <c r="AF10" s="450">
        <v>2</v>
      </c>
      <c r="AG10" s="450">
        <f t="shared" si="3"/>
        <v>11</v>
      </c>
      <c r="AH10" s="450">
        <v>9</v>
      </c>
      <c r="AI10" s="450">
        <v>2</v>
      </c>
      <c r="AJ10" s="450">
        <f t="shared" si="4"/>
        <v>11</v>
      </c>
      <c r="AK10" s="1333">
        <v>1</v>
      </c>
      <c r="AL10" s="1333">
        <v>1</v>
      </c>
      <c r="AM10" s="1333">
        <f t="shared" si="5"/>
        <v>2</v>
      </c>
      <c r="AN10" s="1333">
        <v>1</v>
      </c>
      <c r="AO10" s="1333">
        <v>1</v>
      </c>
      <c r="AP10" s="1333">
        <f t="shared" si="6"/>
        <v>2</v>
      </c>
    </row>
    <row r="11" spans="1:42" ht="15" customHeight="1">
      <c r="A11" s="2325" t="s">
        <v>1222</v>
      </c>
      <c r="B11" s="657" t="s">
        <v>20</v>
      </c>
      <c r="C11" s="320">
        <v>25</v>
      </c>
      <c r="D11" s="320">
        <v>25</v>
      </c>
      <c r="E11" s="320">
        <v>20</v>
      </c>
      <c r="F11" s="320">
        <v>45</v>
      </c>
      <c r="G11" s="320">
        <v>19</v>
      </c>
      <c r="H11" s="320">
        <v>4</v>
      </c>
      <c r="I11" s="320">
        <v>12</v>
      </c>
      <c r="J11" s="320">
        <v>65</v>
      </c>
      <c r="K11" s="321">
        <v>27</v>
      </c>
      <c r="L11" s="321">
        <v>83</v>
      </c>
      <c r="M11" s="450">
        <v>18</v>
      </c>
      <c r="N11" s="450">
        <v>19</v>
      </c>
      <c r="O11" s="450">
        <f t="shared" si="7"/>
        <v>37</v>
      </c>
      <c r="P11" s="450">
        <v>52</v>
      </c>
      <c r="Q11" s="450">
        <v>29</v>
      </c>
      <c r="R11" s="450">
        <f>SUM(P11:Q11)</f>
        <v>81</v>
      </c>
      <c r="S11" s="450">
        <v>20</v>
      </c>
      <c r="T11" s="450">
        <v>6</v>
      </c>
      <c r="U11" s="450">
        <f t="shared" si="8"/>
        <v>26</v>
      </c>
      <c r="V11" s="450">
        <v>30</v>
      </c>
      <c r="W11" s="450">
        <v>13</v>
      </c>
      <c r="X11" s="450">
        <f t="shared" si="0"/>
        <v>43</v>
      </c>
      <c r="Y11" s="450">
        <v>13</v>
      </c>
      <c r="Z11" s="450">
        <v>5</v>
      </c>
      <c r="AA11" s="450">
        <f t="shared" si="1"/>
        <v>18</v>
      </c>
      <c r="AB11" s="450">
        <v>43</v>
      </c>
      <c r="AC11" s="450">
        <v>16</v>
      </c>
      <c r="AD11" s="450">
        <f t="shared" si="2"/>
        <v>59</v>
      </c>
      <c r="AE11" s="450">
        <v>23</v>
      </c>
      <c r="AF11" s="450">
        <v>7</v>
      </c>
      <c r="AG11" s="450">
        <f t="shared" si="3"/>
        <v>30</v>
      </c>
      <c r="AH11" s="450">
        <v>23</v>
      </c>
      <c r="AI11" s="450">
        <v>7</v>
      </c>
      <c r="AJ11" s="450">
        <f t="shared" si="4"/>
        <v>30</v>
      </c>
      <c r="AK11" s="1333">
        <v>6</v>
      </c>
      <c r="AL11" s="1333">
        <v>2</v>
      </c>
      <c r="AM11" s="1333">
        <f>SUM(AK11:AL11)</f>
        <v>8</v>
      </c>
      <c r="AN11" s="1333">
        <v>6</v>
      </c>
      <c r="AO11" s="1333">
        <v>2</v>
      </c>
      <c r="AP11" s="1333">
        <f t="shared" si="6"/>
        <v>8</v>
      </c>
    </row>
    <row r="12" spans="1:42" ht="15" customHeight="1">
      <c r="A12" s="2326"/>
      <c r="B12" s="657" t="s">
        <v>24</v>
      </c>
      <c r="C12" s="320">
        <v>0</v>
      </c>
      <c r="D12" s="320">
        <v>0</v>
      </c>
      <c r="E12" s="320">
        <v>0</v>
      </c>
      <c r="F12" s="320">
        <v>0</v>
      </c>
      <c r="G12" s="320">
        <v>4</v>
      </c>
      <c r="H12" s="320">
        <v>57</v>
      </c>
      <c r="I12" s="320">
        <v>9</v>
      </c>
      <c r="J12" s="320">
        <v>12</v>
      </c>
      <c r="K12" s="321">
        <v>18</v>
      </c>
      <c r="L12" s="321">
        <v>27</v>
      </c>
      <c r="M12" s="450">
        <v>6</v>
      </c>
      <c r="N12" s="450">
        <v>2</v>
      </c>
      <c r="O12" s="450">
        <f t="shared" si="7"/>
        <v>8</v>
      </c>
      <c r="P12" s="450">
        <v>17</v>
      </c>
      <c r="Q12" s="450">
        <v>15</v>
      </c>
      <c r="R12" s="450">
        <f>SUM(P12:Q12)</f>
        <v>32</v>
      </c>
      <c r="S12" s="450">
        <v>6</v>
      </c>
      <c r="T12" s="450">
        <v>5</v>
      </c>
      <c r="U12" s="450">
        <f t="shared" si="8"/>
        <v>11</v>
      </c>
      <c r="V12" s="450">
        <v>16</v>
      </c>
      <c r="W12" s="450">
        <v>13</v>
      </c>
      <c r="X12" s="450">
        <f t="shared" si="0"/>
        <v>29</v>
      </c>
      <c r="Y12" s="450">
        <v>18</v>
      </c>
      <c r="Z12" s="450">
        <v>5</v>
      </c>
      <c r="AA12" s="450">
        <f t="shared" si="1"/>
        <v>23</v>
      </c>
      <c r="AB12" s="450">
        <v>17</v>
      </c>
      <c r="AC12" s="450">
        <v>4</v>
      </c>
      <c r="AD12" s="450">
        <f t="shared" si="2"/>
        <v>21</v>
      </c>
      <c r="AE12" s="450">
        <v>19</v>
      </c>
      <c r="AF12" s="450">
        <v>12</v>
      </c>
      <c r="AG12" s="450">
        <f t="shared" si="3"/>
        <v>31</v>
      </c>
      <c r="AH12" s="450">
        <v>19</v>
      </c>
      <c r="AI12" s="450">
        <v>11</v>
      </c>
      <c r="AJ12" s="450">
        <f t="shared" si="4"/>
        <v>30</v>
      </c>
      <c r="AK12" s="1333">
        <v>0</v>
      </c>
      <c r="AL12" s="1333">
        <v>2</v>
      </c>
      <c r="AM12" s="1333">
        <f t="shared" si="5"/>
        <v>2</v>
      </c>
      <c r="AN12" s="1333">
        <v>0</v>
      </c>
      <c r="AO12" s="1333">
        <v>2</v>
      </c>
      <c r="AP12" s="1333">
        <f t="shared" si="6"/>
        <v>2</v>
      </c>
    </row>
    <row r="13" spans="1:42" ht="15" customHeight="1">
      <c r="A13" s="2327"/>
      <c r="B13" s="657" t="s">
        <v>246</v>
      </c>
      <c r="C13" s="2320"/>
      <c r="D13" s="2321"/>
      <c r="E13" s="2321"/>
      <c r="F13" s="2321"/>
      <c r="G13" s="2321"/>
      <c r="H13" s="2321"/>
      <c r="I13" s="2321"/>
      <c r="J13" s="2321"/>
      <c r="K13" s="2321"/>
      <c r="L13" s="2321"/>
      <c r="M13" s="2321"/>
      <c r="N13" s="2321"/>
      <c r="O13" s="2321"/>
      <c r="P13" s="2321"/>
      <c r="Q13" s="2321"/>
      <c r="R13" s="2321"/>
      <c r="S13" s="2321"/>
      <c r="T13" s="2321"/>
      <c r="U13" s="2321"/>
      <c r="V13" s="2321"/>
      <c r="W13" s="2321"/>
      <c r="X13" s="2322"/>
      <c r="Y13" s="450">
        <v>6</v>
      </c>
      <c r="Z13" s="450">
        <v>7</v>
      </c>
      <c r="AA13" s="450">
        <f t="shared" si="1"/>
        <v>13</v>
      </c>
      <c r="AB13" s="450">
        <v>22</v>
      </c>
      <c r="AC13" s="450">
        <v>19</v>
      </c>
      <c r="AD13" s="450">
        <f t="shared" si="2"/>
        <v>41</v>
      </c>
      <c r="AE13" s="450">
        <v>14</v>
      </c>
      <c r="AF13" s="450">
        <v>3</v>
      </c>
      <c r="AG13" s="450">
        <f t="shared" si="3"/>
        <v>17</v>
      </c>
      <c r="AH13" s="450">
        <v>14</v>
      </c>
      <c r="AI13" s="450">
        <v>3</v>
      </c>
      <c r="AJ13" s="450">
        <f t="shared" si="4"/>
        <v>17</v>
      </c>
      <c r="AK13" s="1333">
        <v>1</v>
      </c>
      <c r="AL13" s="1333">
        <v>1</v>
      </c>
      <c r="AM13" s="1333">
        <f t="shared" si="5"/>
        <v>2</v>
      </c>
      <c r="AN13" s="1333">
        <v>1</v>
      </c>
      <c r="AO13" s="1333">
        <v>1</v>
      </c>
      <c r="AP13" s="1333">
        <f t="shared" si="6"/>
        <v>2</v>
      </c>
    </row>
    <row r="14" spans="1:42" ht="15" customHeight="1">
      <c r="A14" s="2337" t="s">
        <v>77</v>
      </c>
      <c r="B14" s="2337"/>
      <c r="C14" s="612">
        <f t="shared" ref="C14:N14" si="9">SUM(C5:C12)</f>
        <v>76</v>
      </c>
      <c r="D14" s="612">
        <f t="shared" si="9"/>
        <v>73</v>
      </c>
      <c r="E14" s="612">
        <f t="shared" si="9"/>
        <v>46</v>
      </c>
      <c r="F14" s="612">
        <f t="shared" si="9"/>
        <v>113</v>
      </c>
      <c r="G14" s="612">
        <f t="shared" si="9"/>
        <v>61</v>
      </c>
      <c r="H14" s="612">
        <f t="shared" si="9"/>
        <v>145</v>
      </c>
      <c r="I14" s="612">
        <f t="shared" si="9"/>
        <v>51</v>
      </c>
      <c r="J14" s="612">
        <f t="shared" si="9"/>
        <v>172</v>
      </c>
      <c r="K14" s="612">
        <f t="shared" si="9"/>
        <v>122</v>
      </c>
      <c r="L14" s="612">
        <f t="shared" si="9"/>
        <v>260</v>
      </c>
      <c r="M14" s="612">
        <f t="shared" si="9"/>
        <v>49</v>
      </c>
      <c r="N14" s="612">
        <f t="shared" si="9"/>
        <v>34</v>
      </c>
      <c r="O14" s="612">
        <f t="shared" si="7"/>
        <v>83</v>
      </c>
      <c r="P14" s="612">
        <f>SUM(P5:P12)</f>
        <v>159</v>
      </c>
      <c r="Q14" s="612">
        <f>SUM(Q5:Q12)</f>
        <v>89</v>
      </c>
      <c r="R14" s="612">
        <f>SUM(R5:R12)</f>
        <v>248</v>
      </c>
      <c r="S14" s="612">
        <f>SUM(S5:S12)</f>
        <v>76</v>
      </c>
      <c r="T14" s="612">
        <f>SUM(T5:T12)</f>
        <v>49</v>
      </c>
      <c r="U14" s="612">
        <f t="shared" si="8"/>
        <v>125</v>
      </c>
      <c r="V14" s="612">
        <f>SUM(V5:V12)</f>
        <v>126</v>
      </c>
      <c r="W14" s="612">
        <f>SUM(W5:W12)</f>
        <v>71</v>
      </c>
      <c r="X14" s="612">
        <f>SUM(X5:X12)</f>
        <v>197</v>
      </c>
      <c r="Y14" s="612">
        <f t="shared" ref="Y14:AC14" si="10">SUM(Y5:Y13)</f>
        <v>75</v>
      </c>
      <c r="Z14" s="612">
        <f t="shared" si="10"/>
        <v>51</v>
      </c>
      <c r="AA14" s="612">
        <f t="shared" si="10"/>
        <v>126</v>
      </c>
      <c r="AB14" s="612">
        <f t="shared" si="10"/>
        <v>194</v>
      </c>
      <c r="AC14" s="612">
        <f t="shared" si="10"/>
        <v>114</v>
      </c>
      <c r="AD14" s="612">
        <f>SUM(AD5:AD13)</f>
        <v>308</v>
      </c>
      <c r="AE14" s="612">
        <f t="shared" ref="AE14:AI14" si="11">SUM(AE5:AE13)</f>
        <v>127</v>
      </c>
      <c r="AF14" s="612">
        <f t="shared" si="11"/>
        <v>67</v>
      </c>
      <c r="AG14" s="612">
        <f t="shared" si="11"/>
        <v>194</v>
      </c>
      <c r="AH14" s="612">
        <f t="shared" si="11"/>
        <v>124</v>
      </c>
      <c r="AI14" s="612">
        <f t="shared" si="11"/>
        <v>65</v>
      </c>
      <c r="AJ14" s="612">
        <f t="shared" ref="AJ14:AP14" si="12">SUM(AJ5:AJ13)</f>
        <v>189</v>
      </c>
      <c r="AK14" s="613">
        <f t="shared" si="12"/>
        <v>26</v>
      </c>
      <c r="AL14" s="613">
        <f t="shared" si="12"/>
        <v>18</v>
      </c>
      <c r="AM14" s="613">
        <f t="shared" si="12"/>
        <v>44</v>
      </c>
      <c r="AN14" s="613">
        <f t="shared" si="12"/>
        <v>26</v>
      </c>
      <c r="AO14" s="613">
        <f t="shared" si="12"/>
        <v>18</v>
      </c>
      <c r="AP14" s="613">
        <f t="shared" si="12"/>
        <v>44</v>
      </c>
    </row>
    <row r="15" spans="1:42" s="1432" customFormat="1" ht="15.75" customHeight="1">
      <c r="A15" s="476" t="s">
        <v>5356</v>
      </c>
      <c r="H15" s="1433"/>
      <c r="I15" s="1434"/>
    </row>
    <row r="16" spans="1:42" s="1432" customFormat="1" ht="12" customHeight="1">
      <c r="A16" s="242" t="s">
        <v>49</v>
      </c>
      <c r="H16" s="1433"/>
      <c r="I16" s="1434"/>
    </row>
    <row r="17" spans="1:36" ht="15.75" customHeight="1">
      <c r="A17" s="2323" t="s">
        <v>15</v>
      </c>
      <c r="B17" s="2323" t="s">
        <v>11</v>
      </c>
      <c r="C17" s="2323">
        <v>2014</v>
      </c>
      <c r="D17" s="2324"/>
      <c r="E17" s="2323">
        <v>2015</v>
      </c>
      <c r="F17" s="2324"/>
      <c r="G17" s="2316" t="s">
        <v>832</v>
      </c>
      <c r="H17" s="2316"/>
      <c r="I17" s="2316"/>
      <c r="J17" s="2316" t="s">
        <v>833</v>
      </c>
      <c r="K17" s="2316"/>
      <c r="L17" s="2316"/>
      <c r="M17" s="2316" t="s">
        <v>1652</v>
      </c>
      <c r="N17" s="2316"/>
      <c r="O17" s="2316"/>
      <c r="P17" s="2316" t="s">
        <v>1653</v>
      </c>
      <c r="Q17" s="2316"/>
      <c r="R17" s="2316"/>
      <c r="S17" s="2316" t="s">
        <v>2036</v>
      </c>
      <c r="T17" s="2316"/>
      <c r="U17" s="2316"/>
      <c r="V17" s="2316" t="s">
        <v>2037</v>
      </c>
      <c r="W17" s="2316"/>
      <c r="X17" s="2316"/>
      <c r="Y17" s="2316" t="s">
        <v>2922</v>
      </c>
      <c r="Z17" s="2316"/>
      <c r="AA17" s="2316"/>
      <c r="AB17" s="2316" t="s">
        <v>2923</v>
      </c>
      <c r="AC17" s="2316"/>
      <c r="AD17" s="2316"/>
      <c r="AE17" s="2316" t="s">
        <v>4397</v>
      </c>
      <c r="AF17" s="2316"/>
      <c r="AG17" s="2316"/>
      <c r="AH17" s="2316" t="s">
        <v>4398</v>
      </c>
      <c r="AI17" s="2316"/>
      <c r="AJ17" s="2316"/>
    </row>
    <row r="18" spans="1:36" ht="13.5" customHeight="1">
      <c r="A18" s="2336"/>
      <c r="B18" s="2336"/>
      <c r="C18" s="609" t="s">
        <v>25</v>
      </c>
      <c r="D18" s="609" t="s">
        <v>26</v>
      </c>
      <c r="E18" s="609" t="s">
        <v>25</v>
      </c>
      <c r="F18" s="609" t="s">
        <v>26</v>
      </c>
      <c r="G18" s="609" t="s">
        <v>32</v>
      </c>
      <c r="H18" s="609" t="s">
        <v>33</v>
      </c>
      <c r="I18" s="610" t="s">
        <v>8</v>
      </c>
      <c r="J18" s="609" t="s">
        <v>32</v>
      </c>
      <c r="K18" s="609" t="s">
        <v>33</v>
      </c>
      <c r="L18" s="610" t="s">
        <v>8</v>
      </c>
      <c r="M18" s="609" t="s">
        <v>32</v>
      </c>
      <c r="N18" s="609" t="s">
        <v>33</v>
      </c>
      <c r="O18" s="611" t="s">
        <v>8</v>
      </c>
      <c r="P18" s="609" t="s">
        <v>32</v>
      </c>
      <c r="Q18" s="609" t="s">
        <v>33</v>
      </c>
      <c r="R18" s="611" t="s">
        <v>8</v>
      </c>
      <c r="S18" s="609" t="s">
        <v>32</v>
      </c>
      <c r="T18" s="609" t="s">
        <v>33</v>
      </c>
      <c r="U18" s="611" t="s">
        <v>8</v>
      </c>
      <c r="V18" s="609" t="s">
        <v>32</v>
      </c>
      <c r="W18" s="609" t="s">
        <v>33</v>
      </c>
      <c r="X18" s="611" t="s">
        <v>8</v>
      </c>
      <c r="Y18" s="609" t="s">
        <v>32</v>
      </c>
      <c r="Z18" s="609" t="s">
        <v>33</v>
      </c>
      <c r="AA18" s="611" t="s">
        <v>8</v>
      </c>
      <c r="AB18" s="609" t="s">
        <v>32</v>
      </c>
      <c r="AC18" s="609" t="s">
        <v>33</v>
      </c>
      <c r="AD18" s="611" t="s">
        <v>8</v>
      </c>
      <c r="AE18" s="1331" t="s">
        <v>32</v>
      </c>
      <c r="AF18" s="1331" t="s">
        <v>33</v>
      </c>
      <c r="AG18" s="1332" t="s">
        <v>8</v>
      </c>
      <c r="AH18" s="1331" t="s">
        <v>32</v>
      </c>
      <c r="AI18" s="1331" t="s">
        <v>33</v>
      </c>
      <c r="AJ18" s="1332" t="s">
        <v>8</v>
      </c>
    </row>
    <row r="19" spans="1:36" ht="15" customHeight="1">
      <c r="A19" s="2325" t="s">
        <v>1220</v>
      </c>
      <c r="B19" s="657" t="str">
        <f>B5</f>
        <v>Ingeniería en Recursos Hídricos</v>
      </c>
      <c r="C19" s="320">
        <v>17</v>
      </c>
      <c r="D19" s="320">
        <v>17</v>
      </c>
      <c r="E19" s="321">
        <v>5</v>
      </c>
      <c r="F19" s="321">
        <v>22</v>
      </c>
      <c r="G19" s="450">
        <v>0</v>
      </c>
      <c r="H19" s="450">
        <v>1</v>
      </c>
      <c r="I19" s="450">
        <f>SUM(G19:H19)</f>
        <v>1</v>
      </c>
      <c r="J19" s="450">
        <v>1</v>
      </c>
      <c r="K19" s="450">
        <v>2</v>
      </c>
      <c r="L19" s="450">
        <f>SUM(J19:K19)</f>
        <v>3</v>
      </c>
      <c r="M19" s="450">
        <v>0</v>
      </c>
      <c r="N19" s="450">
        <v>0</v>
      </c>
      <c r="O19" s="450">
        <f>SUM(M19:N19)</f>
        <v>0</v>
      </c>
      <c r="P19" s="450">
        <v>0</v>
      </c>
      <c r="Q19" s="450">
        <v>0</v>
      </c>
      <c r="R19" s="450">
        <f>SUM(P19:Q19)</f>
        <v>0</v>
      </c>
      <c r="S19" s="450">
        <v>0</v>
      </c>
      <c r="T19" s="450">
        <v>0</v>
      </c>
      <c r="U19" s="450">
        <f>SUM(S19:T19)</f>
        <v>0</v>
      </c>
      <c r="V19" s="450">
        <v>0</v>
      </c>
      <c r="W19" s="450">
        <v>0</v>
      </c>
      <c r="X19" s="450">
        <f>SUM(V19:W19)</f>
        <v>0</v>
      </c>
      <c r="Y19" s="450">
        <v>2</v>
      </c>
      <c r="Z19" s="450">
        <v>0</v>
      </c>
      <c r="AA19" s="450">
        <f>SUM(Y19:Z19)</f>
        <v>2</v>
      </c>
      <c r="AB19" s="450">
        <v>2</v>
      </c>
      <c r="AC19" s="450">
        <v>0</v>
      </c>
      <c r="AD19" s="450">
        <f>SUM(AB19:AC19)</f>
        <v>2</v>
      </c>
      <c r="AE19" s="1333">
        <v>2</v>
      </c>
      <c r="AF19" s="1334">
        <v>0</v>
      </c>
      <c r="AG19" s="1334">
        <f>SUM(AE19:AF19)</f>
        <v>2</v>
      </c>
      <c r="AH19" s="1333">
        <v>2</v>
      </c>
      <c r="AI19" s="1334">
        <v>0</v>
      </c>
      <c r="AJ19" s="1334">
        <f>SUM(AH19:AI19)</f>
        <v>2</v>
      </c>
    </row>
    <row r="20" spans="1:36" ht="15" customHeight="1">
      <c r="A20" s="2326"/>
      <c r="B20" s="657" t="str">
        <f t="shared" ref="B20:B27" si="13">B6</f>
        <v>Ingeniería en Computación y Telecomunicaciones</v>
      </c>
      <c r="C20" s="2320"/>
      <c r="D20" s="2321"/>
      <c r="E20" s="2321"/>
      <c r="F20" s="2321"/>
      <c r="G20" s="2321"/>
      <c r="H20" s="2321"/>
      <c r="I20" s="2321"/>
      <c r="J20" s="2321"/>
      <c r="K20" s="2321"/>
      <c r="L20" s="2322"/>
      <c r="M20" s="450">
        <v>0</v>
      </c>
      <c r="N20" s="450">
        <v>0</v>
      </c>
      <c r="O20" s="450">
        <v>0</v>
      </c>
      <c r="P20" s="450">
        <v>0</v>
      </c>
      <c r="Q20" s="450">
        <v>0</v>
      </c>
      <c r="R20" s="450">
        <v>0</v>
      </c>
      <c r="S20" s="450">
        <v>0</v>
      </c>
      <c r="T20" s="450">
        <v>0</v>
      </c>
      <c r="U20" s="450">
        <v>0</v>
      </c>
      <c r="V20" s="450">
        <v>0</v>
      </c>
      <c r="W20" s="450">
        <v>0</v>
      </c>
      <c r="X20" s="450">
        <f t="shared" ref="X20:X27" si="14">SUM(V20:W20)</f>
        <v>0</v>
      </c>
      <c r="Y20" s="450">
        <v>0</v>
      </c>
      <c r="Z20" s="450">
        <v>0</v>
      </c>
      <c r="AA20" s="450">
        <f t="shared" ref="AA20:AA27" si="15">SUM(Y20:Z20)</f>
        <v>0</v>
      </c>
      <c r="AB20" s="450">
        <v>0</v>
      </c>
      <c r="AC20" s="450">
        <v>0</v>
      </c>
      <c r="AD20" s="450">
        <f t="shared" ref="AD20:AD27" si="16">SUM(AB20:AC20)</f>
        <v>0</v>
      </c>
      <c r="AE20" s="1334">
        <v>0</v>
      </c>
      <c r="AF20" s="1334">
        <v>0</v>
      </c>
      <c r="AG20" s="1334">
        <f t="shared" ref="AG20:AG21" si="17">SUM(AE20:AF20)</f>
        <v>0</v>
      </c>
      <c r="AH20" s="1334">
        <v>0</v>
      </c>
      <c r="AI20" s="1334">
        <v>0</v>
      </c>
      <c r="AJ20" s="1334">
        <f t="shared" ref="AJ20:AJ21" si="18">SUM(AH20:AI20)</f>
        <v>0</v>
      </c>
    </row>
    <row r="21" spans="1:36" ht="15" customHeight="1">
      <c r="A21" s="2327"/>
      <c r="B21" s="657" t="str">
        <f t="shared" si="13"/>
        <v>Ingeniería en Sistemas Mecatrónicos Industriales</v>
      </c>
      <c r="C21" s="2320"/>
      <c r="D21" s="2321"/>
      <c r="E21" s="2321"/>
      <c r="F21" s="2321"/>
      <c r="G21" s="2321"/>
      <c r="H21" s="2321"/>
      <c r="I21" s="2321"/>
      <c r="J21" s="2321"/>
      <c r="K21" s="2321"/>
      <c r="L21" s="2321"/>
      <c r="M21" s="2321"/>
      <c r="N21" s="2321"/>
      <c r="O21" s="2321"/>
      <c r="P21" s="2321"/>
      <c r="Q21" s="2321"/>
      <c r="R21" s="2322"/>
      <c r="S21" s="450">
        <v>0</v>
      </c>
      <c r="T21" s="450">
        <v>0</v>
      </c>
      <c r="U21" s="450">
        <v>0</v>
      </c>
      <c r="V21" s="450">
        <v>0</v>
      </c>
      <c r="W21" s="450">
        <v>0</v>
      </c>
      <c r="X21" s="450">
        <f t="shared" si="14"/>
        <v>0</v>
      </c>
      <c r="Y21" s="450">
        <v>0</v>
      </c>
      <c r="Z21" s="450">
        <v>0</v>
      </c>
      <c r="AA21" s="450">
        <f t="shared" si="15"/>
        <v>0</v>
      </c>
      <c r="AB21" s="450">
        <v>0</v>
      </c>
      <c r="AC21" s="450">
        <v>0</v>
      </c>
      <c r="AD21" s="450">
        <f t="shared" si="16"/>
        <v>0</v>
      </c>
      <c r="AE21" s="1334">
        <v>0</v>
      </c>
      <c r="AF21" s="1334">
        <v>0</v>
      </c>
      <c r="AG21" s="1334">
        <f t="shared" si="17"/>
        <v>0</v>
      </c>
      <c r="AH21" s="1334">
        <v>0</v>
      </c>
      <c r="AI21" s="1334">
        <v>0</v>
      </c>
      <c r="AJ21" s="1334">
        <f t="shared" si="18"/>
        <v>0</v>
      </c>
    </row>
    <row r="22" spans="1:36" ht="14.25" customHeight="1">
      <c r="A22" s="2325" t="s">
        <v>1221</v>
      </c>
      <c r="B22" s="657" t="str">
        <f t="shared" si="13"/>
        <v>Biología Ambiental</v>
      </c>
      <c r="C22" s="320">
        <v>6</v>
      </c>
      <c r="D22" s="320">
        <v>5</v>
      </c>
      <c r="E22" s="321">
        <v>2</v>
      </c>
      <c r="F22" s="321">
        <v>8</v>
      </c>
      <c r="G22" s="450">
        <v>1</v>
      </c>
      <c r="H22" s="450">
        <v>3</v>
      </c>
      <c r="I22" s="450">
        <f>SUM(G22:H22)</f>
        <v>4</v>
      </c>
      <c r="J22" s="450">
        <v>1</v>
      </c>
      <c r="K22" s="450">
        <v>3</v>
      </c>
      <c r="L22" s="450">
        <f>SUM(J22:K22)</f>
        <v>4</v>
      </c>
      <c r="M22" s="450">
        <v>0</v>
      </c>
      <c r="N22" s="450">
        <v>0</v>
      </c>
      <c r="O22" s="450">
        <f>SUM(M22:N22)</f>
        <v>0</v>
      </c>
      <c r="P22" s="450">
        <v>0</v>
      </c>
      <c r="Q22" s="450">
        <v>0</v>
      </c>
      <c r="R22" s="450">
        <f>SUM(P22:Q22)</f>
        <v>0</v>
      </c>
      <c r="S22" s="450">
        <v>3</v>
      </c>
      <c r="T22" s="450">
        <v>3</v>
      </c>
      <c r="U22" s="450">
        <f>SUM(S22:T22)</f>
        <v>6</v>
      </c>
      <c r="V22" s="450">
        <v>3</v>
      </c>
      <c r="W22" s="450">
        <v>2</v>
      </c>
      <c r="X22" s="450">
        <f t="shared" si="14"/>
        <v>5</v>
      </c>
      <c r="Y22" s="450">
        <v>11</v>
      </c>
      <c r="Z22" s="450">
        <v>3</v>
      </c>
      <c r="AA22" s="450">
        <f t="shared" si="15"/>
        <v>14</v>
      </c>
      <c r="AB22" s="450">
        <v>10</v>
      </c>
      <c r="AC22" s="450">
        <v>3</v>
      </c>
      <c r="AD22" s="450">
        <f t="shared" si="16"/>
        <v>13</v>
      </c>
      <c r="AE22" s="1333">
        <v>10</v>
      </c>
      <c r="AF22" s="1333">
        <v>4</v>
      </c>
      <c r="AG22" s="1334">
        <f>SUM(AE22:AF22)</f>
        <v>14</v>
      </c>
      <c r="AH22" s="1333">
        <v>10</v>
      </c>
      <c r="AI22" s="1333">
        <v>4</v>
      </c>
      <c r="AJ22" s="1334">
        <f>SUM(AH22:AI22)</f>
        <v>14</v>
      </c>
    </row>
    <row r="23" spans="1:36" ht="14.25" customHeight="1">
      <c r="A23" s="2326"/>
      <c r="B23" s="657" t="str">
        <f t="shared" si="13"/>
        <v>Psicología Ambiental</v>
      </c>
      <c r="C23" s="320">
        <v>0</v>
      </c>
      <c r="D23" s="320">
        <v>0</v>
      </c>
      <c r="E23" s="321">
        <v>0</v>
      </c>
      <c r="F23" s="321">
        <v>0</v>
      </c>
      <c r="G23" s="450">
        <v>0</v>
      </c>
      <c r="H23" s="450">
        <v>0</v>
      </c>
      <c r="I23" s="450">
        <v>0</v>
      </c>
      <c r="J23" s="450">
        <v>0</v>
      </c>
      <c r="K23" s="450">
        <v>0</v>
      </c>
      <c r="L23" s="450">
        <v>0</v>
      </c>
      <c r="M23" s="450">
        <v>0</v>
      </c>
      <c r="N23" s="450">
        <v>0</v>
      </c>
      <c r="O23" s="450">
        <v>0</v>
      </c>
      <c r="P23" s="450">
        <v>0</v>
      </c>
      <c r="Q23" s="450">
        <v>0</v>
      </c>
      <c r="R23" s="450">
        <v>0</v>
      </c>
      <c r="S23" s="450">
        <v>0</v>
      </c>
      <c r="T23" s="450">
        <v>0</v>
      </c>
      <c r="U23" s="450">
        <v>0</v>
      </c>
      <c r="V23" s="450">
        <v>0</v>
      </c>
      <c r="W23" s="450">
        <v>0</v>
      </c>
      <c r="X23" s="450">
        <f t="shared" si="14"/>
        <v>0</v>
      </c>
      <c r="Y23" s="450">
        <v>0</v>
      </c>
      <c r="Z23" s="450">
        <v>0</v>
      </c>
      <c r="AA23" s="450">
        <f t="shared" si="15"/>
        <v>0</v>
      </c>
      <c r="AB23" s="450">
        <v>0</v>
      </c>
      <c r="AC23" s="450">
        <v>0</v>
      </c>
      <c r="AD23" s="450">
        <f t="shared" si="16"/>
        <v>0</v>
      </c>
      <c r="AE23" s="1334">
        <v>0</v>
      </c>
      <c r="AF23" s="1334">
        <v>0</v>
      </c>
      <c r="AG23" s="1334">
        <f t="shared" ref="AG23:AG24" si="19">SUM(AE23:AF23)</f>
        <v>0</v>
      </c>
      <c r="AH23" s="1334">
        <v>0</v>
      </c>
      <c r="AI23" s="1334">
        <v>0</v>
      </c>
      <c r="AJ23" s="1334">
        <f t="shared" ref="AJ23:AJ24" si="20">SUM(AH23:AI23)</f>
        <v>0</v>
      </c>
    </row>
    <row r="24" spans="1:36" ht="14.25" customHeight="1">
      <c r="A24" s="2327"/>
      <c r="B24" s="657" t="str">
        <f t="shared" si="13"/>
        <v>Ciencia y Tecnología de los Alimentos</v>
      </c>
      <c r="C24" s="2320"/>
      <c r="D24" s="2321"/>
      <c r="E24" s="2321"/>
      <c r="F24" s="2321"/>
      <c r="G24" s="2321"/>
      <c r="H24" s="2321"/>
      <c r="I24" s="2321"/>
      <c r="J24" s="2321"/>
      <c r="K24" s="2321"/>
      <c r="L24" s="2321"/>
      <c r="M24" s="2321"/>
      <c r="N24" s="2321"/>
      <c r="O24" s="2321"/>
      <c r="P24" s="2321"/>
      <c r="Q24" s="2321"/>
      <c r="R24" s="2322"/>
      <c r="S24" s="450">
        <v>0</v>
      </c>
      <c r="T24" s="450">
        <v>0</v>
      </c>
      <c r="U24" s="450">
        <v>0</v>
      </c>
      <c r="V24" s="450">
        <v>0</v>
      </c>
      <c r="W24" s="450">
        <v>0</v>
      </c>
      <c r="X24" s="450">
        <f t="shared" si="14"/>
        <v>0</v>
      </c>
      <c r="Y24" s="450">
        <v>0</v>
      </c>
      <c r="Z24" s="450">
        <v>0</v>
      </c>
      <c r="AA24" s="450">
        <f t="shared" si="15"/>
        <v>0</v>
      </c>
      <c r="AB24" s="450">
        <v>0</v>
      </c>
      <c r="AC24" s="450">
        <v>0</v>
      </c>
      <c r="AD24" s="450">
        <f t="shared" si="16"/>
        <v>0</v>
      </c>
      <c r="AE24" s="1334">
        <v>0</v>
      </c>
      <c r="AF24" s="1334">
        <v>0</v>
      </c>
      <c r="AG24" s="1334">
        <f t="shared" si="19"/>
        <v>0</v>
      </c>
      <c r="AH24" s="1334">
        <v>0</v>
      </c>
      <c r="AI24" s="1334">
        <v>0</v>
      </c>
      <c r="AJ24" s="1334">
        <f t="shared" si="20"/>
        <v>0</v>
      </c>
    </row>
    <row r="25" spans="1:36" ht="15" customHeight="1">
      <c r="A25" s="2325" t="s">
        <v>1222</v>
      </c>
      <c r="B25" s="657" t="str">
        <f t="shared" si="13"/>
        <v>Políticas Públicas</v>
      </c>
      <c r="C25" s="320">
        <v>30</v>
      </c>
      <c r="D25" s="320">
        <v>30</v>
      </c>
      <c r="E25" s="321">
        <v>6</v>
      </c>
      <c r="F25" s="321">
        <v>36</v>
      </c>
      <c r="G25" s="450">
        <v>6</v>
      </c>
      <c r="H25" s="450">
        <v>1</v>
      </c>
      <c r="I25" s="450">
        <f>SUM(G25:H25)</f>
        <v>7</v>
      </c>
      <c r="J25" s="450">
        <v>9</v>
      </c>
      <c r="K25" s="450">
        <v>3</v>
      </c>
      <c r="L25" s="450">
        <f>SUM(J25:K25)</f>
        <v>12</v>
      </c>
      <c r="M25" s="450">
        <v>0</v>
      </c>
      <c r="N25" s="450">
        <v>0</v>
      </c>
      <c r="O25" s="450">
        <f>SUM(M25:N25)</f>
        <v>0</v>
      </c>
      <c r="P25" s="450">
        <v>0</v>
      </c>
      <c r="Q25" s="450">
        <v>0</v>
      </c>
      <c r="R25" s="450">
        <f>SUM(P25:Q25)</f>
        <v>0</v>
      </c>
      <c r="S25" s="450">
        <v>4</v>
      </c>
      <c r="T25" s="450">
        <v>0</v>
      </c>
      <c r="U25" s="450">
        <f>SUM(S25:T25)</f>
        <v>4</v>
      </c>
      <c r="V25" s="450">
        <v>4</v>
      </c>
      <c r="W25" s="450">
        <v>0</v>
      </c>
      <c r="X25" s="450">
        <f t="shared" si="14"/>
        <v>4</v>
      </c>
      <c r="Y25" s="450">
        <v>6</v>
      </c>
      <c r="Z25" s="450">
        <v>2</v>
      </c>
      <c r="AA25" s="450">
        <f t="shared" si="15"/>
        <v>8</v>
      </c>
      <c r="AB25" s="450">
        <v>6</v>
      </c>
      <c r="AC25" s="450">
        <v>2</v>
      </c>
      <c r="AD25" s="450">
        <f t="shared" si="16"/>
        <v>8</v>
      </c>
      <c r="AE25" s="1333">
        <v>4</v>
      </c>
      <c r="AF25" s="1333">
        <v>2</v>
      </c>
      <c r="AG25" s="1334">
        <f>SUM(AE25:AF25)</f>
        <v>6</v>
      </c>
      <c r="AH25" s="1333">
        <v>4</v>
      </c>
      <c r="AI25" s="1333">
        <v>2</v>
      </c>
      <c r="AJ25" s="1334">
        <f>SUM(AH25:AI25)</f>
        <v>6</v>
      </c>
    </row>
    <row r="26" spans="1:36" ht="15" customHeight="1">
      <c r="A26" s="2326"/>
      <c r="B26" s="657" t="str">
        <f t="shared" si="13"/>
        <v>Arte y Comunicaciones Digitales</v>
      </c>
      <c r="C26" s="320">
        <v>0</v>
      </c>
      <c r="D26" s="320">
        <v>0</v>
      </c>
      <c r="E26" s="321">
        <v>0</v>
      </c>
      <c r="F26" s="321">
        <v>0</v>
      </c>
      <c r="G26" s="450">
        <v>0</v>
      </c>
      <c r="H26" s="450">
        <v>0</v>
      </c>
      <c r="I26" s="450">
        <v>0</v>
      </c>
      <c r="J26" s="450">
        <v>0</v>
      </c>
      <c r="K26" s="450">
        <v>0</v>
      </c>
      <c r="L26" s="450">
        <f>SUM(J26:K26)</f>
        <v>0</v>
      </c>
      <c r="M26" s="450">
        <v>0</v>
      </c>
      <c r="N26" s="450">
        <v>0</v>
      </c>
      <c r="O26" s="450">
        <v>0</v>
      </c>
      <c r="P26" s="450">
        <v>0</v>
      </c>
      <c r="Q26" s="450">
        <v>0</v>
      </c>
      <c r="R26" s="450">
        <f>SUM(P26:Q26)</f>
        <v>0</v>
      </c>
      <c r="S26" s="450">
        <v>6</v>
      </c>
      <c r="T26" s="450">
        <v>4</v>
      </c>
      <c r="U26" s="450">
        <v>0</v>
      </c>
      <c r="V26" s="450">
        <v>6</v>
      </c>
      <c r="W26" s="450">
        <v>4</v>
      </c>
      <c r="X26" s="450">
        <f t="shared" si="14"/>
        <v>10</v>
      </c>
      <c r="Y26" s="450">
        <v>2</v>
      </c>
      <c r="Z26" s="450">
        <v>4</v>
      </c>
      <c r="AA26" s="450">
        <f t="shared" si="15"/>
        <v>6</v>
      </c>
      <c r="AB26" s="450">
        <v>2</v>
      </c>
      <c r="AC26" s="450">
        <v>4</v>
      </c>
      <c r="AD26" s="450">
        <f t="shared" si="16"/>
        <v>6</v>
      </c>
      <c r="AE26" s="1333">
        <v>9</v>
      </c>
      <c r="AF26" s="1333">
        <v>2</v>
      </c>
      <c r="AG26" s="1334">
        <f>SUM(AE26:AF26)</f>
        <v>11</v>
      </c>
      <c r="AH26" s="1333">
        <v>9</v>
      </c>
      <c r="AI26" s="1333">
        <v>2</v>
      </c>
      <c r="AJ26" s="1334">
        <f>SUM(AH26:AI26)</f>
        <v>11</v>
      </c>
    </row>
    <row r="27" spans="1:36" ht="15" customHeight="1">
      <c r="A27" s="2327"/>
      <c r="B27" s="657" t="str">
        <f t="shared" si="13"/>
        <v>Educación y Tecnologías Digitales</v>
      </c>
      <c r="C27" s="2320"/>
      <c r="D27" s="2321"/>
      <c r="E27" s="2321"/>
      <c r="F27" s="2321"/>
      <c r="G27" s="2321"/>
      <c r="H27" s="2321"/>
      <c r="I27" s="2321"/>
      <c r="J27" s="2321"/>
      <c r="K27" s="2321"/>
      <c r="L27" s="2321"/>
      <c r="M27" s="2321"/>
      <c r="N27" s="2321"/>
      <c r="O27" s="2321"/>
      <c r="P27" s="2321"/>
      <c r="Q27" s="2321"/>
      <c r="R27" s="2322"/>
      <c r="S27" s="450">
        <v>0</v>
      </c>
      <c r="T27" s="450">
        <v>0</v>
      </c>
      <c r="U27" s="450">
        <v>0</v>
      </c>
      <c r="V27" s="450">
        <v>0</v>
      </c>
      <c r="W27" s="450">
        <v>0</v>
      </c>
      <c r="X27" s="450">
        <f t="shared" si="14"/>
        <v>0</v>
      </c>
      <c r="Y27" s="450">
        <v>0</v>
      </c>
      <c r="Z27" s="450">
        <v>0</v>
      </c>
      <c r="AA27" s="450">
        <f t="shared" si="15"/>
        <v>0</v>
      </c>
      <c r="AB27" s="450">
        <v>0</v>
      </c>
      <c r="AC27" s="450">
        <v>0</v>
      </c>
      <c r="AD27" s="450">
        <f t="shared" si="16"/>
        <v>0</v>
      </c>
      <c r="AE27" s="1334">
        <v>0</v>
      </c>
      <c r="AF27" s="1334">
        <v>0</v>
      </c>
      <c r="AG27" s="1334">
        <f>SUM(AE27:AF27)</f>
        <v>0</v>
      </c>
      <c r="AH27" s="1334">
        <v>0</v>
      </c>
      <c r="AI27" s="1334">
        <v>0</v>
      </c>
      <c r="AJ27" s="1334">
        <f t="shared" ref="AJ27" si="21">SUM(AH27:AI27)</f>
        <v>0</v>
      </c>
    </row>
    <row r="28" spans="1:36" ht="15" customHeight="1">
      <c r="A28" s="2337" t="s">
        <v>77</v>
      </c>
      <c r="B28" s="2337"/>
      <c r="C28" s="612">
        <f t="shared" ref="C28:K28" si="22">SUM(C19:C26)</f>
        <v>53</v>
      </c>
      <c r="D28" s="612">
        <f t="shared" si="22"/>
        <v>52</v>
      </c>
      <c r="E28" s="612">
        <f t="shared" si="22"/>
        <v>13</v>
      </c>
      <c r="F28" s="612">
        <f t="shared" si="22"/>
        <v>66</v>
      </c>
      <c r="G28" s="612">
        <f t="shared" si="22"/>
        <v>7</v>
      </c>
      <c r="H28" s="612">
        <f t="shared" si="22"/>
        <v>5</v>
      </c>
      <c r="I28" s="612">
        <f t="shared" si="22"/>
        <v>12</v>
      </c>
      <c r="J28" s="612">
        <f t="shared" si="22"/>
        <v>11</v>
      </c>
      <c r="K28" s="612">
        <f t="shared" si="22"/>
        <v>8</v>
      </c>
      <c r="L28" s="612">
        <f>SUM(J28:K28)</f>
        <v>19</v>
      </c>
      <c r="M28" s="612">
        <f>SUM(M19:M26)</f>
        <v>0</v>
      </c>
      <c r="N28" s="612">
        <f>SUM(N19:N26)</f>
        <v>0</v>
      </c>
      <c r="O28" s="612">
        <f>SUM(O19:O26)</f>
        <v>0</v>
      </c>
      <c r="P28" s="612">
        <f>SUM(P19:P26)</f>
        <v>0</v>
      </c>
      <c r="Q28" s="612">
        <f>SUM(Q19:Q26)</f>
        <v>0</v>
      </c>
      <c r="R28" s="612">
        <f>SUM(P28:Q28)</f>
        <v>0</v>
      </c>
      <c r="S28" s="612">
        <f t="shared" ref="S28:X28" si="23">SUM(S19:S27)</f>
        <v>13</v>
      </c>
      <c r="T28" s="612">
        <f t="shared" si="23"/>
        <v>7</v>
      </c>
      <c r="U28" s="612">
        <f t="shared" si="23"/>
        <v>10</v>
      </c>
      <c r="V28" s="612">
        <f t="shared" si="23"/>
        <v>13</v>
      </c>
      <c r="W28" s="612">
        <f t="shared" si="23"/>
        <v>6</v>
      </c>
      <c r="X28" s="612">
        <f t="shared" si="23"/>
        <v>19</v>
      </c>
      <c r="Y28" s="612">
        <f t="shared" ref="Y28:AD28" si="24">SUM(Y19:Y27)</f>
        <v>21</v>
      </c>
      <c r="Z28" s="612">
        <f t="shared" si="24"/>
        <v>9</v>
      </c>
      <c r="AA28" s="612">
        <f t="shared" si="24"/>
        <v>30</v>
      </c>
      <c r="AB28" s="612">
        <f t="shared" si="24"/>
        <v>20</v>
      </c>
      <c r="AC28" s="612">
        <f t="shared" si="24"/>
        <v>9</v>
      </c>
      <c r="AD28" s="612">
        <f t="shared" si="24"/>
        <v>29</v>
      </c>
      <c r="AE28" s="613">
        <f t="shared" ref="AE28:AJ28" si="25">SUM(AE19:AE27)</f>
        <v>25</v>
      </c>
      <c r="AF28" s="613">
        <f t="shared" si="25"/>
        <v>8</v>
      </c>
      <c r="AG28" s="613">
        <f t="shared" si="25"/>
        <v>33</v>
      </c>
      <c r="AH28" s="613">
        <f t="shared" si="25"/>
        <v>25</v>
      </c>
      <c r="AI28" s="613">
        <f t="shared" si="25"/>
        <v>8</v>
      </c>
      <c r="AJ28" s="613">
        <f t="shared" si="25"/>
        <v>33</v>
      </c>
    </row>
    <row r="29" spans="1:36" s="158" customFormat="1">
      <c r="A29" s="476" t="s">
        <v>5357</v>
      </c>
    </row>
    <row r="30" spans="1:36" s="158" customFormat="1" ht="18">
      <c r="A30" s="242" t="s">
        <v>46</v>
      </c>
    </row>
    <row r="31" spans="1:36" s="1719" customFormat="1" ht="15" customHeight="1">
      <c r="A31" s="2329" t="s">
        <v>37</v>
      </c>
      <c r="B31" s="2329" t="s">
        <v>36</v>
      </c>
      <c r="C31" s="2331">
        <v>2014</v>
      </c>
      <c r="D31" s="2331"/>
      <c r="E31" s="2331"/>
      <c r="F31" s="2330">
        <v>2015</v>
      </c>
      <c r="G31" s="2330"/>
      <c r="H31" s="2330"/>
      <c r="I31" s="2316" t="s">
        <v>832</v>
      </c>
      <c r="J31" s="2316"/>
      <c r="K31" s="2316"/>
      <c r="L31" s="2316" t="s">
        <v>833</v>
      </c>
      <c r="M31" s="2316"/>
      <c r="N31" s="2316"/>
      <c r="O31" s="2316" t="s">
        <v>1653</v>
      </c>
      <c r="P31" s="2316"/>
      <c r="Q31" s="2316"/>
      <c r="R31" s="2316" t="s">
        <v>2037</v>
      </c>
      <c r="S31" s="2316"/>
      <c r="T31" s="2316"/>
      <c r="U31" s="2316" t="s">
        <v>2923</v>
      </c>
      <c r="V31" s="2316"/>
      <c r="W31" s="2316"/>
      <c r="X31" s="2316">
        <v>2020</v>
      </c>
      <c r="Y31" s="2316"/>
      <c r="Z31" s="2316"/>
    </row>
    <row r="32" spans="1:36" s="1719" customFormat="1" ht="14.4">
      <c r="A32" s="2329"/>
      <c r="B32" s="2329"/>
      <c r="C32" s="614" t="s">
        <v>47</v>
      </c>
      <c r="D32" s="614" t="s">
        <v>48</v>
      </c>
      <c r="E32" s="1720" t="s">
        <v>8</v>
      </c>
      <c r="F32" s="614" t="s">
        <v>47</v>
      </c>
      <c r="G32" s="614" t="s">
        <v>48</v>
      </c>
      <c r="H32" s="1720" t="s">
        <v>8</v>
      </c>
      <c r="I32" s="609" t="s">
        <v>47</v>
      </c>
      <c r="J32" s="609" t="s">
        <v>48</v>
      </c>
      <c r="K32" s="610" t="s">
        <v>8</v>
      </c>
      <c r="L32" s="609" t="s">
        <v>47</v>
      </c>
      <c r="M32" s="609" t="s">
        <v>48</v>
      </c>
      <c r="N32" s="610" t="s">
        <v>8</v>
      </c>
      <c r="O32" s="609" t="s">
        <v>47</v>
      </c>
      <c r="P32" s="609" t="s">
        <v>48</v>
      </c>
      <c r="Q32" s="611" t="s">
        <v>8</v>
      </c>
      <c r="R32" s="609" t="s">
        <v>47</v>
      </c>
      <c r="S32" s="609" t="s">
        <v>48</v>
      </c>
      <c r="T32" s="611" t="s">
        <v>8</v>
      </c>
      <c r="U32" s="609" t="s">
        <v>47</v>
      </c>
      <c r="V32" s="609" t="s">
        <v>48</v>
      </c>
      <c r="W32" s="611" t="s">
        <v>8</v>
      </c>
      <c r="X32" s="609" t="s">
        <v>47</v>
      </c>
      <c r="Y32" s="609" t="s">
        <v>48</v>
      </c>
      <c r="Z32" s="611" t="s">
        <v>8</v>
      </c>
    </row>
    <row r="33" spans="1:26" s="1719" customFormat="1" ht="14.4">
      <c r="A33" s="2325" t="s">
        <v>1220</v>
      </c>
      <c r="B33" s="1721" t="str">
        <f>B19</f>
        <v>Ingeniería en Recursos Hídricos</v>
      </c>
      <c r="C33" s="1722">
        <v>0</v>
      </c>
      <c r="D33" s="1722">
        <v>0</v>
      </c>
      <c r="E33" s="1722">
        <f>SUM(C33:D33)</f>
        <v>0</v>
      </c>
      <c r="F33" s="1722">
        <v>0</v>
      </c>
      <c r="G33" s="1722">
        <v>1</v>
      </c>
      <c r="H33" s="1720">
        <f>SUM(F33:G33)</f>
        <v>1</v>
      </c>
      <c r="I33" s="450">
        <v>0</v>
      </c>
      <c r="J33" s="450">
        <v>0</v>
      </c>
      <c r="K33" s="450">
        <f>SUM(I33:J33)</f>
        <v>0</v>
      </c>
      <c r="L33" s="450">
        <v>0</v>
      </c>
      <c r="M33" s="450">
        <v>1</v>
      </c>
      <c r="N33" s="450">
        <f>SUM(L33:M33)</f>
        <v>1</v>
      </c>
      <c r="O33" s="450">
        <v>0</v>
      </c>
      <c r="P33" s="450">
        <v>0</v>
      </c>
      <c r="Q33" s="450">
        <f>SUM(O33:P33)</f>
        <v>0</v>
      </c>
      <c r="R33" s="450">
        <v>0</v>
      </c>
      <c r="S33" s="450">
        <v>0</v>
      </c>
      <c r="T33" s="450">
        <f>SUM(R33:S33)</f>
        <v>0</v>
      </c>
      <c r="U33" s="450">
        <v>0</v>
      </c>
      <c r="V33" s="450">
        <v>0</v>
      </c>
      <c r="W33" s="450">
        <f>SUM(U33:V33)</f>
        <v>0</v>
      </c>
      <c r="X33" s="322">
        <v>0</v>
      </c>
      <c r="Y33" s="322">
        <v>0</v>
      </c>
      <c r="Z33" s="322">
        <f>SUM(X33:Y33)</f>
        <v>0</v>
      </c>
    </row>
    <row r="34" spans="1:26" s="1719" customFormat="1" ht="14.4">
      <c r="A34" s="2326"/>
      <c r="B34" s="1721" t="str">
        <f t="shared" ref="B34:B41" si="26">B20</f>
        <v>Ingeniería en Computación y Telecomunicaciones</v>
      </c>
      <c r="C34" s="2338">
        <v>0</v>
      </c>
      <c r="D34" s="2339"/>
      <c r="E34" s="2339"/>
      <c r="F34" s="2339"/>
      <c r="G34" s="2339"/>
      <c r="H34" s="2339"/>
      <c r="I34" s="2339"/>
      <c r="J34" s="2339"/>
      <c r="K34" s="2339"/>
      <c r="L34" s="2339"/>
      <c r="M34" s="2339"/>
      <c r="N34" s="2339"/>
      <c r="O34" s="2339"/>
      <c r="P34" s="2339"/>
      <c r="Q34" s="2340"/>
      <c r="R34" s="450">
        <v>0</v>
      </c>
      <c r="S34" s="450">
        <v>0</v>
      </c>
      <c r="T34" s="450">
        <f t="shared" ref="T34:T41" si="27">SUM(R34:S34)</f>
        <v>0</v>
      </c>
      <c r="U34" s="450">
        <v>0</v>
      </c>
      <c r="V34" s="450">
        <v>0</v>
      </c>
      <c r="W34" s="450">
        <f t="shared" ref="W34:W41" si="28">SUM(U34:V34)</f>
        <v>0</v>
      </c>
      <c r="X34" s="322">
        <v>0</v>
      </c>
      <c r="Y34" s="322">
        <v>0</v>
      </c>
      <c r="Z34" s="322">
        <f t="shared" ref="Z34:Z41" si="29">SUM(X34:Y34)</f>
        <v>0</v>
      </c>
    </row>
    <row r="35" spans="1:26" s="1719" customFormat="1" ht="14.4">
      <c r="A35" s="2327"/>
      <c r="B35" s="1721" t="str">
        <f t="shared" si="26"/>
        <v>Ingeniería en Sistemas Mecatrónicos Industriales</v>
      </c>
      <c r="C35" s="1722"/>
      <c r="D35" s="1722"/>
      <c r="E35" s="1722"/>
      <c r="F35" s="1722"/>
      <c r="G35" s="1722"/>
      <c r="H35" s="1720"/>
      <c r="I35" s="450"/>
      <c r="J35" s="450"/>
      <c r="K35" s="450"/>
      <c r="L35" s="450"/>
      <c r="M35" s="450"/>
      <c r="N35" s="450"/>
      <c r="O35" s="450">
        <v>0</v>
      </c>
      <c r="P35" s="450">
        <v>0</v>
      </c>
      <c r="Q35" s="450">
        <f t="shared" ref="Q35:Q40" si="30">SUM(O35:P35)</f>
        <v>0</v>
      </c>
      <c r="R35" s="450">
        <v>0</v>
      </c>
      <c r="S35" s="450">
        <v>0</v>
      </c>
      <c r="T35" s="450">
        <f t="shared" si="27"/>
        <v>0</v>
      </c>
      <c r="U35" s="450">
        <v>0</v>
      </c>
      <c r="V35" s="450">
        <v>0</v>
      </c>
      <c r="W35" s="450">
        <f t="shared" si="28"/>
        <v>0</v>
      </c>
      <c r="X35" s="322">
        <v>0</v>
      </c>
      <c r="Y35" s="322">
        <v>0</v>
      </c>
      <c r="Z35" s="322">
        <f t="shared" si="29"/>
        <v>0</v>
      </c>
    </row>
    <row r="36" spans="1:26" s="1719" customFormat="1" ht="14.4">
      <c r="A36" s="2325" t="s">
        <v>1221</v>
      </c>
      <c r="B36" s="1721" t="str">
        <f t="shared" si="26"/>
        <v>Biología Ambiental</v>
      </c>
      <c r="C36" s="1722">
        <v>0</v>
      </c>
      <c r="D36" s="1722">
        <v>0</v>
      </c>
      <c r="E36" s="1722">
        <f>SUM(C36:D36)</f>
        <v>0</v>
      </c>
      <c r="F36" s="1722">
        <v>0</v>
      </c>
      <c r="G36" s="1722">
        <v>0</v>
      </c>
      <c r="H36" s="1720">
        <f>SUM(F36:G36)</f>
        <v>0</v>
      </c>
      <c r="I36" s="450">
        <v>0</v>
      </c>
      <c r="J36" s="450">
        <v>0</v>
      </c>
      <c r="K36" s="450">
        <v>0</v>
      </c>
      <c r="L36" s="450">
        <v>0</v>
      </c>
      <c r="M36" s="450">
        <v>0</v>
      </c>
      <c r="N36" s="450">
        <f>SUM(L36:M36)</f>
        <v>0</v>
      </c>
      <c r="O36" s="450">
        <v>0</v>
      </c>
      <c r="P36" s="450">
        <v>0</v>
      </c>
      <c r="Q36" s="450">
        <f t="shared" si="30"/>
        <v>0</v>
      </c>
      <c r="R36" s="450">
        <v>0</v>
      </c>
      <c r="S36" s="450">
        <v>0</v>
      </c>
      <c r="T36" s="450">
        <f t="shared" si="27"/>
        <v>0</v>
      </c>
      <c r="U36" s="450">
        <v>0</v>
      </c>
      <c r="V36" s="450">
        <v>0</v>
      </c>
      <c r="W36" s="450">
        <f t="shared" si="28"/>
        <v>0</v>
      </c>
      <c r="X36" s="322">
        <v>0</v>
      </c>
      <c r="Y36" s="322">
        <v>0</v>
      </c>
      <c r="Z36" s="322">
        <f t="shared" si="29"/>
        <v>0</v>
      </c>
    </row>
    <row r="37" spans="1:26" s="1719" customFormat="1" ht="14.4">
      <c r="A37" s="2326"/>
      <c r="B37" s="1721" t="str">
        <f t="shared" si="26"/>
        <v>Psicología Ambiental</v>
      </c>
      <c r="C37" s="2338">
        <v>0</v>
      </c>
      <c r="D37" s="2339"/>
      <c r="E37" s="2339"/>
      <c r="F37" s="2339"/>
      <c r="G37" s="2339"/>
      <c r="H37" s="2339"/>
      <c r="I37" s="2339"/>
      <c r="J37" s="2339"/>
      <c r="K37" s="2339"/>
      <c r="L37" s="2339"/>
      <c r="M37" s="2339"/>
      <c r="N37" s="2339"/>
      <c r="O37" s="2339"/>
      <c r="P37" s="2339"/>
      <c r="Q37" s="2340"/>
      <c r="R37" s="450">
        <v>0</v>
      </c>
      <c r="S37" s="450">
        <v>0</v>
      </c>
      <c r="T37" s="450">
        <f t="shared" si="27"/>
        <v>0</v>
      </c>
      <c r="U37" s="450">
        <v>0</v>
      </c>
      <c r="V37" s="450">
        <v>0</v>
      </c>
      <c r="W37" s="450">
        <f t="shared" si="28"/>
        <v>0</v>
      </c>
      <c r="X37" s="322">
        <v>0</v>
      </c>
      <c r="Y37" s="322">
        <v>0</v>
      </c>
      <c r="Z37" s="322">
        <f t="shared" si="29"/>
        <v>0</v>
      </c>
    </row>
    <row r="38" spans="1:26" s="1719" customFormat="1" ht="14.4">
      <c r="A38" s="2327"/>
      <c r="B38" s="1721" t="str">
        <f t="shared" si="26"/>
        <v>Ciencia y Tecnología de los Alimentos</v>
      </c>
      <c r="C38" s="1722"/>
      <c r="D38" s="1722"/>
      <c r="E38" s="1722"/>
      <c r="F38" s="1722"/>
      <c r="G38" s="1722"/>
      <c r="H38" s="1720"/>
      <c r="I38" s="450"/>
      <c r="J38" s="450"/>
      <c r="K38" s="450"/>
      <c r="L38" s="450"/>
      <c r="M38" s="450"/>
      <c r="N38" s="450"/>
      <c r="O38" s="450">
        <v>0</v>
      </c>
      <c r="P38" s="450">
        <v>0</v>
      </c>
      <c r="Q38" s="450">
        <f t="shared" si="30"/>
        <v>0</v>
      </c>
      <c r="R38" s="450">
        <v>0</v>
      </c>
      <c r="S38" s="450">
        <v>0</v>
      </c>
      <c r="T38" s="450">
        <f t="shared" si="27"/>
        <v>0</v>
      </c>
      <c r="U38" s="450">
        <v>0</v>
      </c>
      <c r="V38" s="450">
        <v>0</v>
      </c>
      <c r="W38" s="450">
        <f t="shared" si="28"/>
        <v>0</v>
      </c>
      <c r="X38" s="322">
        <v>0</v>
      </c>
      <c r="Y38" s="322">
        <v>0</v>
      </c>
      <c r="Z38" s="322">
        <f t="shared" si="29"/>
        <v>0</v>
      </c>
    </row>
    <row r="39" spans="1:26" s="25" customFormat="1" ht="14.4">
      <c r="A39" s="2325" t="s">
        <v>1222</v>
      </c>
      <c r="B39" s="1721" t="str">
        <f t="shared" si="26"/>
        <v>Políticas Públicas</v>
      </c>
      <c r="C39" s="1722">
        <v>0</v>
      </c>
      <c r="D39" s="1722">
        <v>0</v>
      </c>
      <c r="E39" s="1722">
        <f>SUM(C39:D39)</f>
        <v>0</v>
      </c>
      <c r="F39" s="1722">
        <v>0</v>
      </c>
      <c r="G39" s="1722">
        <v>0</v>
      </c>
      <c r="H39" s="1720">
        <f>SUM(F39:G39)</f>
        <v>0</v>
      </c>
      <c r="I39" s="450">
        <v>0</v>
      </c>
      <c r="J39" s="450">
        <v>0</v>
      </c>
      <c r="K39" s="450">
        <f>SUM(I39:J39)</f>
        <v>0</v>
      </c>
      <c r="L39" s="450">
        <v>0</v>
      </c>
      <c r="M39" s="450">
        <v>0</v>
      </c>
      <c r="N39" s="450">
        <f>SUM(L39:M39)</f>
        <v>0</v>
      </c>
      <c r="O39" s="450">
        <v>0</v>
      </c>
      <c r="P39" s="450">
        <v>0</v>
      </c>
      <c r="Q39" s="450">
        <f t="shared" si="30"/>
        <v>0</v>
      </c>
      <c r="R39" s="450">
        <v>0</v>
      </c>
      <c r="S39" s="450">
        <v>0</v>
      </c>
      <c r="T39" s="450">
        <f t="shared" si="27"/>
        <v>0</v>
      </c>
      <c r="U39" s="450">
        <v>0</v>
      </c>
      <c r="V39" s="450">
        <v>0</v>
      </c>
      <c r="W39" s="450">
        <f t="shared" si="28"/>
        <v>0</v>
      </c>
      <c r="X39" s="322">
        <v>0</v>
      </c>
      <c r="Y39" s="322">
        <v>0</v>
      </c>
      <c r="Z39" s="322">
        <f t="shared" si="29"/>
        <v>0</v>
      </c>
    </row>
    <row r="40" spans="1:26" s="1719" customFormat="1" ht="14.4">
      <c r="A40" s="2326"/>
      <c r="B40" s="1721" t="str">
        <f t="shared" si="26"/>
        <v>Arte y Comunicaciones Digitales</v>
      </c>
      <c r="C40" s="1722">
        <v>0</v>
      </c>
      <c r="D40" s="1722">
        <v>0</v>
      </c>
      <c r="E40" s="1722">
        <f>SUM(C40:D40)</f>
        <v>0</v>
      </c>
      <c r="F40" s="1722">
        <v>0</v>
      </c>
      <c r="G40" s="1722">
        <v>0</v>
      </c>
      <c r="H40" s="1720">
        <f>SUM(F40:G40)</f>
        <v>0</v>
      </c>
      <c r="I40" s="450">
        <v>0</v>
      </c>
      <c r="J40" s="450">
        <v>0</v>
      </c>
      <c r="K40" s="450">
        <f>SUM(I40:J40)</f>
        <v>0</v>
      </c>
      <c r="L40" s="450">
        <v>0</v>
      </c>
      <c r="M40" s="450">
        <v>0</v>
      </c>
      <c r="N40" s="450">
        <f>SUM(L40:M40)</f>
        <v>0</v>
      </c>
      <c r="O40" s="450">
        <v>0</v>
      </c>
      <c r="P40" s="450">
        <v>0</v>
      </c>
      <c r="Q40" s="450">
        <f t="shared" si="30"/>
        <v>0</v>
      </c>
      <c r="R40" s="450">
        <v>0</v>
      </c>
      <c r="S40" s="450">
        <v>0</v>
      </c>
      <c r="T40" s="450">
        <f t="shared" si="27"/>
        <v>0</v>
      </c>
      <c r="U40" s="450">
        <v>0</v>
      </c>
      <c r="V40" s="450">
        <v>0</v>
      </c>
      <c r="W40" s="450">
        <f t="shared" si="28"/>
        <v>0</v>
      </c>
      <c r="X40" s="322">
        <v>0</v>
      </c>
      <c r="Y40" s="322">
        <v>0</v>
      </c>
      <c r="Z40" s="322">
        <f t="shared" si="29"/>
        <v>0</v>
      </c>
    </row>
    <row r="41" spans="1:26" s="1719" customFormat="1" ht="14.4">
      <c r="A41" s="2327"/>
      <c r="B41" s="1721" t="str">
        <f t="shared" si="26"/>
        <v>Educación y Tecnologías Digitales</v>
      </c>
      <c r="C41" s="2338">
        <v>0</v>
      </c>
      <c r="D41" s="2339"/>
      <c r="E41" s="2339"/>
      <c r="F41" s="2339"/>
      <c r="G41" s="2339"/>
      <c r="H41" s="2339"/>
      <c r="I41" s="2339"/>
      <c r="J41" s="2339"/>
      <c r="K41" s="2339"/>
      <c r="L41" s="2339"/>
      <c r="M41" s="2339"/>
      <c r="N41" s="2339"/>
      <c r="O41" s="2339"/>
      <c r="P41" s="2339"/>
      <c r="Q41" s="2340"/>
      <c r="R41" s="450">
        <v>0</v>
      </c>
      <c r="S41" s="450">
        <v>0</v>
      </c>
      <c r="T41" s="450">
        <f t="shared" si="27"/>
        <v>0</v>
      </c>
      <c r="U41" s="450">
        <v>0</v>
      </c>
      <c r="V41" s="450">
        <v>0</v>
      </c>
      <c r="W41" s="450">
        <f t="shared" si="28"/>
        <v>0</v>
      </c>
      <c r="X41" s="322">
        <v>0</v>
      </c>
      <c r="Y41" s="322">
        <v>0</v>
      </c>
      <c r="Z41" s="322">
        <f t="shared" si="29"/>
        <v>0</v>
      </c>
    </row>
    <row r="42" spans="1:26" s="1719" customFormat="1" ht="15" customHeight="1">
      <c r="A42" s="2328" t="s">
        <v>77</v>
      </c>
      <c r="B42" s="2328"/>
      <c r="C42" s="615">
        <f>SUM(C33:C40)</f>
        <v>0</v>
      </c>
      <c r="D42" s="615">
        <f>SUM(D33:D40)</f>
        <v>0</v>
      </c>
      <c r="E42" s="615">
        <f>SUM(C42:D42)</f>
        <v>0</v>
      </c>
      <c r="F42" s="615">
        <f>SUM(F33:F40)</f>
        <v>0</v>
      </c>
      <c r="G42" s="615">
        <f>SUM(G33:G40)</f>
        <v>1</v>
      </c>
      <c r="H42" s="615">
        <f>SUM(F42:G42)</f>
        <v>1</v>
      </c>
      <c r="I42" s="612">
        <f>SUM(I33:I40)</f>
        <v>0</v>
      </c>
      <c r="J42" s="612">
        <f>SUM(J33:J40)</f>
        <v>0</v>
      </c>
      <c r="K42" s="612">
        <f>SUM(K33:K40)</f>
        <v>0</v>
      </c>
      <c r="L42" s="612">
        <f>SUM(L33:L40)</f>
        <v>0</v>
      </c>
      <c r="M42" s="612">
        <f>SUM(M33:M40)</f>
        <v>1</v>
      </c>
      <c r="N42" s="612">
        <f>SUM(L42:M42)</f>
        <v>1</v>
      </c>
      <c r="O42" s="612">
        <f>SUM(O33:O40)</f>
        <v>0</v>
      </c>
      <c r="P42" s="612">
        <f>SUM(P33:P40)</f>
        <v>0</v>
      </c>
      <c r="Q42" s="612">
        <f>SUM(O42:P42)</f>
        <v>0</v>
      </c>
      <c r="R42" s="612">
        <f>SUM(R33:R40)</f>
        <v>0</v>
      </c>
      <c r="S42" s="612">
        <f>SUM(S33:S40)</f>
        <v>0</v>
      </c>
      <c r="T42" s="612">
        <f>SUM(R42:S42)</f>
        <v>0</v>
      </c>
      <c r="U42" s="612">
        <f>SUM(U33:U40)</f>
        <v>0</v>
      </c>
      <c r="V42" s="612">
        <f>SUM(V33:V40)</f>
        <v>0</v>
      </c>
      <c r="W42" s="612">
        <f>SUM(U42:V42)</f>
        <v>0</v>
      </c>
      <c r="X42" s="613">
        <f>SUM(X33:X40)</f>
        <v>0</v>
      </c>
      <c r="Y42" s="613">
        <f>SUM(Y33:Y40)</f>
        <v>0</v>
      </c>
      <c r="Z42" s="613">
        <f>SUM(X42:Y42)</f>
        <v>0</v>
      </c>
    </row>
    <row r="43" spans="1:26" s="158" customFormat="1">
      <c r="A43" s="476" t="s">
        <v>5357</v>
      </c>
    </row>
    <row r="44" spans="1:26" ht="18">
      <c r="A44" s="243" t="s">
        <v>55</v>
      </c>
      <c r="D44" s="16"/>
      <c r="E44" s="16"/>
      <c r="F44" s="16"/>
      <c r="G44" s="16"/>
      <c r="H44" s="16"/>
    </row>
    <row r="45" spans="1:26" s="1719" customFormat="1" ht="14.4">
      <c r="A45" s="2329" t="s">
        <v>37</v>
      </c>
      <c r="B45" s="2329" t="s">
        <v>36</v>
      </c>
      <c r="C45" s="2331">
        <v>2014</v>
      </c>
      <c r="D45" s="2331"/>
      <c r="E45" s="2331"/>
      <c r="F45" s="2330">
        <v>2015</v>
      </c>
      <c r="G45" s="2330"/>
      <c r="H45" s="2330"/>
      <c r="I45" s="2316" t="s">
        <v>832</v>
      </c>
      <c r="J45" s="2316"/>
      <c r="K45" s="2316"/>
      <c r="L45" s="2316" t="s">
        <v>833</v>
      </c>
      <c r="M45" s="2316"/>
      <c r="N45" s="2316"/>
      <c r="O45" s="2316" t="s">
        <v>1653</v>
      </c>
      <c r="P45" s="2316"/>
      <c r="Q45" s="2316"/>
      <c r="R45" s="2316" t="s">
        <v>2037</v>
      </c>
      <c r="S45" s="2316"/>
      <c r="T45" s="2316"/>
      <c r="U45" s="2316" t="s">
        <v>2923</v>
      </c>
      <c r="V45" s="2316"/>
      <c r="W45" s="2316"/>
      <c r="X45" s="2316" t="s">
        <v>4398</v>
      </c>
      <c r="Y45" s="2316"/>
      <c r="Z45" s="2316"/>
    </row>
    <row r="46" spans="1:26" s="1719" customFormat="1" ht="14.4">
      <c r="A46" s="2329"/>
      <c r="B46" s="2329"/>
      <c r="C46" s="614" t="s">
        <v>47</v>
      </c>
      <c r="D46" s="614" t="s">
        <v>48</v>
      </c>
      <c r="E46" s="1720" t="s">
        <v>8</v>
      </c>
      <c r="F46" s="614" t="s">
        <v>47</v>
      </c>
      <c r="G46" s="614" t="s">
        <v>48</v>
      </c>
      <c r="H46" s="1720" t="s">
        <v>8</v>
      </c>
      <c r="I46" s="609" t="s">
        <v>47</v>
      </c>
      <c r="J46" s="609" t="s">
        <v>48</v>
      </c>
      <c r="K46" s="610" t="s">
        <v>8</v>
      </c>
      <c r="L46" s="609" t="s">
        <v>47</v>
      </c>
      <c r="M46" s="609" t="s">
        <v>48</v>
      </c>
      <c r="N46" s="616" t="s">
        <v>8</v>
      </c>
      <c r="O46" s="609" t="s">
        <v>47</v>
      </c>
      <c r="P46" s="609" t="s">
        <v>48</v>
      </c>
      <c r="Q46" s="617" t="s">
        <v>8</v>
      </c>
      <c r="R46" s="609" t="s">
        <v>47</v>
      </c>
      <c r="S46" s="609" t="s">
        <v>48</v>
      </c>
      <c r="T46" s="617" t="s">
        <v>8</v>
      </c>
      <c r="U46" s="609" t="s">
        <v>47</v>
      </c>
      <c r="V46" s="609" t="s">
        <v>48</v>
      </c>
      <c r="W46" s="617" t="s">
        <v>8</v>
      </c>
      <c r="X46" s="609" t="s">
        <v>47</v>
      </c>
      <c r="Y46" s="609" t="s">
        <v>48</v>
      </c>
      <c r="Z46" s="617" t="s">
        <v>8</v>
      </c>
    </row>
    <row r="47" spans="1:26" s="1719" customFormat="1" ht="14.4">
      <c r="A47" s="2325" t="s">
        <v>1220</v>
      </c>
      <c r="B47" s="1721" t="str">
        <f>B33</f>
        <v>Ingeniería en Recursos Hídricos</v>
      </c>
      <c r="C47" s="1722">
        <v>2</v>
      </c>
      <c r="D47" s="1722">
        <v>1</v>
      </c>
      <c r="E47" s="1722">
        <f>SUM(C47:D47)</f>
        <v>3</v>
      </c>
      <c r="F47" s="1722">
        <v>2</v>
      </c>
      <c r="G47" s="1722">
        <v>1</v>
      </c>
      <c r="H47" s="1720">
        <f>SUM(F47:G47)</f>
        <v>3</v>
      </c>
      <c r="I47" s="450">
        <v>3</v>
      </c>
      <c r="J47" s="450">
        <v>3</v>
      </c>
      <c r="K47" s="450">
        <f>SUM(I47:J47)</f>
        <v>6</v>
      </c>
      <c r="L47" s="450">
        <v>2</v>
      </c>
      <c r="M47" s="450">
        <v>3</v>
      </c>
      <c r="N47" s="450">
        <f>SUM(L47:M47)</f>
        <v>5</v>
      </c>
      <c r="O47" s="450">
        <v>0</v>
      </c>
      <c r="P47" s="450">
        <v>0</v>
      </c>
      <c r="Q47" s="450">
        <f>SUM(O47:P47)</f>
        <v>0</v>
      </c>
      <c r="R47" s="450">
        <v>0</v>
      </c>
      <c r="S47" s="450">
        <v>0</v>
      </c>
      <c r="T47" s="450">
        <f>SUM(R47:S47)</f>
        <v>0</v>
      </c>
      <c r="U47" s="450">
        <v>1</v>
      </c>
      <c r="V47" s="450">
        <v>0</v>
      </c>
      <c r="W47" s="450">
        <f>SUM(U47:V47)</f>
        <v>1</v>
      </c>
      <c r="X47" s="322">
        <v>0</v>
      </c>
      <c r="Y47" s="322">
        <v>0</v>
      </c>
      <c r="Z47" s="322">
        <f>SUM(X47:Y47)</f>
        <v>0</v>
      </c>
    </row>
    <row r="48" spans="1:26" s="1719" customFormat="1" ht="14.4">
      <c r="A48" s="2326"/>
      <c r="B48" s="1721" t="str">
        <f t="shared" ref="B48:B55" si="31">B34</f>
        <v>Ingeniería en Computación y Telecomunicaciones</v>
      </c>
      <c r="C48" s="2333"/>
      <c r="D48" s="2334"/>
      <c r="E48" s="2334"/>
      <c r="F48" s="2334"/>
      <c r="G48" s="2334"/>
      <c r="H48" s="2334"/>
      <c r="I48" s="2334"/>
      <c r="J48" s="2334"/>
      <c r="K48" s="2334"/>
      <c r="L48" s="2334"/>
      <c r="M48" s="2334"/>
      <c r="N48" s="2334"/>
      <c r="O48" s="2334"/>
      <c r="P48" s="2334"/>
      <c r="Q48" s="2335"/>
      <c r="R48" s="450">
        <v>0</v>
      </c>
      <c r="S48" s="450">
        <v>0</v>
      </c>
      <c r="T48" s="450">
        <f t="shared" ref="T48:T55" si="32">SUM(R48:S48)</f>
        <v>0</v>
      </c>
      <c r="U48" s="450">
        <v>0</v>
      </c>
      <c r="V48" s="450">
        <v>0</v>
      </c>
      <c r="W48" s="450">
        <f t="shared" ref="W48:W55" si="33">SUM(U48:V48)</f>
        <v>0</v>
      </c>
      <c r="X48" s="322">
        <v>0</v>
      </c>
      <c r="Y48" s="322">
        <v>0</v>
      </c>
      <c r="Z48" s="322">
        <f t="shared" ref="Z48:Z55" si="34">SUM(X48:Y48)</f>
        <v>0</v>
      </c>
    </row>
    <row r="49" spans="1:26" s="1719" customFormat="1" ht="14.4">
      <c r="A49" s="2327"/>
      <c r="B49" s="1721" t="str">
        <f t="shared" si="31"/>
        <v>Ingeniería en Sistemas Mecatrónicos Industriales</v>
      </c>
      <c r="C49" s="2333"/>
      <c r="D49" s="2334"/>
      <c r="E49" s="2334"/>
      <c r="F49" s="2334"/>
      <c r="G49" s="2334"/>
      <c r="H49" s="2334"/>
      <c r="I49" s="2334"/>
      <c r="J49" s="2334"/>
      <c r="K49" s="2334"/>
      <c r="L49" s="2334"/>
      <c r="M49" s="2334"/>
      <c r="N49" s="2334"/>
      <c r="O49" s="2334"/>
      <c r="P49" s="2334"/>
      <c r="Q49" s="2335"/>
      <c r="R49" s="450">
        <v>0</v>
      </c>
      <c r="S49" s="450">
        <v>0</v>
      </c>
      <c r="T49" s="450">
        <f t="shared" si="32"/>
        <v>0</v>
      </c>
      <c r="U49" s="450">
        <v>0</v>
      </c>
      <c r="V49" s="450">
        <v>0</v>
      </c>
      <c r="W49" s="450">
        <f t="shared" si="33"/>
        <v>0</v>
      </c>
      <c r="X49" s="322">
        <v>0</v>
      </c>
      <c r="Y49" s="322">
        <v>0</v>
      </c>
      <c r="Z49" s="322">
        <f t="shared" si="34"/>
        <v>0</v>
      </c>
    </row>
    <row r="50" spans="1:26" s="1719" customFormat="1" ht="13.2" customHeight="1">
      <c r="A50" s="2325" t="s">
        <v>1221</v>
      </c>
      <c r="B50" s="1721" t="str">
        <f t="shared" si="31"/>
        <v>Biología Ambiental</v>
      </c>
      <c r="C50" s="1722">
        <v>3</v>
      </c>
      <c r="D50" s="1722">
        <v>1</v>
      </c>
      <c r="E50" s="1722">
        <f>SUM(C50:D50)</f>
        <v>4</v>
      </c>
      <c r="F50" s="1722">
        <v>3</v>
      </c>
      <c r="G50" s="1722">
        <v>1</v>
      </c>
      <c r="H50" s="1720">
        <f>SUM(F50:G50)</f>
        <v>4</v>
      </c>
      <c r="I50" s="450">
        <v>0</v>
      </c>
      <c r="J50" s="450">
        <v>0</v>
      </c>
      <c r="K50" s="450">
        <f>SUM(I50:J50)</f>
        <v>0</v>
      </c>
      <c r="L50" s="450">
        <v>0</v>
      </c>
      <c r="M50" s="450">
        <v>0</v>
      </c>
      <c r="N50" s="450">
        <f>SUM(L50:M50)</f>
        <v>0</v>
      </c>
      <c r="O50" s="450">
        <v>0</v>
      </c>
      <c r="P50" s="450">
        <v>0</v>
      </c>
      <c r="Q50" s="450">
        <f>SUM(O50:P50)</f>
        <v>0</v>
      </c>
      <c r="R50" s="450">
        <v>0</v>
      </c>
      <c r="S50" s="450">
        <v>0</v>
      </c>
      <c r="T50" s="450">
        <f t="shared" si="32"/>
        <v>0</v>
      </c>
      <c r="U50" s="450">
        <v>5</v>
      </c>
      <c r="V50" s="450">
        <v>2</v>
      </c>
      <c r="W50" s="450">
        <f t="shared" si="33"/>
        <v>7</v>
      </c>
      <c r="X50" s="322">
        <v>1</v>
      </c>
      <c r="Y50" s="322">
        <v>0</v>
      </c>
      <c r="Z50" s="322">
        <f t="shared" si="34"/>
        <v>1</v>
      </c>
    </row>
    <row r="51" spans="1:26" s="1719" customFormat="1" ht="13.2" customHeight="1">
      <c r="A51" s="2326"/>
      <c r="B51" s="1721" t="str">
        <f t="shared" si="31"/>
        <v>Psicología Ambiental</v>
      </c>
      <c r="C51" s="2333"/>
      <c r="D51" s="2334"/>
      <c r="E51" s="2334"/>
      <c r="F51" s="2334"/>
      <c r="G51" s="2334"/>
      <c r="H51" s="2334"/>
      <c r="I51" s="2334"/>
      <c r="J51" s="2334"/>
      <c r="K51" s="2334"/>
      <c r="L51" s="2334"/>
      <c r="M51" s="2334"/>
      <c r="N51" s="2334"/>
      <c r="O51" s="2334"/>
      <c r="P51" s="2334"/>
      <c r="Q51" s="2335"/>
      <c r="R51" s="450">
        <v>0</v>
      </c>
      <c r="S51" s="450">
        <v>0</v>
      </c>
      <c r="T51" s="450">
        <f t="shared" si="32"/>
        <v>0</v>
      </c>
      <c r="U51" s="450">
        <v>0</v>
      </c>
      <c r="V51" s="450">
        <v>0</v>
      </c>
      <c r="W51" s="450">
        <f t="shared" si="33"/>
        <v>0</v>
      </c>
      <c r="X51" s="322">
        <v>0</v>
      </c>
      <c r="Y51" s="322">
        <v>0</v>
      </c>
      <c r="Z51" s="322">
        <f t="shared" si="34"/>
        <v>0</v>
      </c>
    </row>
    <row r="52" spans="1:26" s="1719" customFormat="1" ht="13.2" customHeight="1">
      <c r="A52" s="2327"/>
      <c r="B52" s="1721" t="str">
        <f t="shared" si="31"/>
        <v>Ciencia y Tecnología de los Alimentos</v>
      </c>
      <c r="C52" s="2333"/>
      <c r="D52" s="2334"/>
      <c r="E52" s="2334"/>
      <c r="F52" s="2334"/>
      <c r="G52" s="2334"/>
      <c r="H52" s="2334"/>
      <c r="I52" s="2334"/>
      <c r="J52" s="2334"/>
      <c r="K52" s="2334"/>
      <c r="L52" s="2334"/>
      <c r="M52" s="2334"/>
      <c r="N52" s="2334"/>
      <c r="O52" s="2334"/>
      <c r="P52" s="2334"/>
      <c r="Q52" s="2335"/>
      <c r="R52" s="450">
        <v>0</v>
      </c>
      <c r="S52" s="450">
        <v>0</v>
      </c>
      <c r="T52" s="450">
        <f t="shared" si="32"/>
        <v>0</v>
      </c>
      <c r="U52" s="450">
        <v>0</v>
      </c>
      <c r="V52" s="450">
        <v>0</v>
      </c>
      <c r="W52" s="450">
        <f t="shared" si="33"/>
        <v>0</v>
      </c>
      <c r="X52" s="322">
        <v>0</v>
      </c>
      <c r="Y52" s="322">
        <v>0</v>
      </c>
      <c r="Z52" s="322">
        <f t="shared" si="34"/>
        <v>0</v>
      </c>
    </row>
    <row r="53" spans="1:26" s="25" customFormat="1" ht="14.4">
      <c r="A53" s="2325" t="s">
        <v>1222</v>
      </c>
      <c r="B53" s="1721" t="str">
        <f t="shared" si="31"/>
        <v>Políticas Públicas</v>
      </c>
      <c r="C53" s="1722">
        <v>0</v>
      </c>
      <c r="D53" s="1722">
        <v>0</v>
      </c>
      <c r="E53" s="1722">
        <f>SUM(C53:D53)</f>
        <v>0</v>
      </c>
      <c r="F53" s="1722">
        <v>0</v>
      </c>
      <c r="G53" s="1722">
        <v>0</v>
      </c>
      <c r="H53" s="1720">
        <f>SUM(F53:G53)</f>
        <v>0</v>
      </c>
      <c r="I53" s="450">
        <v>2</v>
      </c>
      <c r="J53" s="450">
        <v>1</v>
      </c>
      <c r="K53" s="450">
        <f>SUM(I53:J53)</f>
        <v>3</v>
      </c>
      <c r="L53" s="450">
        <v>1</v>
      </c>
      <c r="M53" s="450">
        <v>1</v>
      </c>
      <c r="N53" s="450">
        <f>SUM(L53:M53)</f>
        <v>2</v>
      </c>
      <c r="O53" s="450">
        <v>0</v>
      </c>
      <c r="P53" s="450">
        <v>0</v>
      </c>
      <c r="Q53" s="450">
        <f>SUM(O53:P53)</f>
        <v>0</v>
      </c>
      <c r="R53" s="450">
        <v>0</v>
      </c>
      <c r="S53" s="450">
        <v>0</v>
      </c>
      <c r="T53" s="450">
        <f t="shared" si="32"/>
        <v>0</v>
      </c>
      <c r="U53" s="450">
        <v>1</v>
      </c>
      <c r="V53" s="450">
        <v>2</v>
      </c>
      <c r="W53" s="450">
        <f t="shared" si="33"/>
        <v>3</v>
      </c>
      <c r="X53" s="322">
        <v>5</v>
      </c>
      <c r="Y53" s="322">
        <v>0</v>
      </c>
      <c r="Z53" s="322">
        <f t="shared" si="34"/>
        <v>5</v>
      </c>
    </row>
    <row r="54" spans="1:26" s="1719" customFormat="1" ht="14.4">
      <c r="A54" s="2326"/>
      <c r="B54" s="1721" t="str">
        <f t="shared" si="31"/>
        <v>Arte y Comunicaciones Digitales</v>
      </c>
      <c r="C54" s="1722">
        <v>0</v>
      </c>
      <c r="D54" s="1722">
        <v>0</v>
      </c>
      <c r="E54" s="1722">
        <f>SUM(C54:D54)</f>
        <v>0</v>
      </c>
      <c r="F54" s="1722">
        <v>0</v>
      </c>
      <c r="G54" s="1722">
        <v>0</v>
      </c>
      <c r="H54" s="1720">
        <f>SUM(F54:G54)</f>
        <v>0</v>
      </c>
      <c r="I54" s="450">
        <v>6</v>
      </c>
      <c r="J54" s="450">
        <v>1</v>
      </c>
      <c r="K54" s="450">
        <f>SUM(I54:J54)</f>
        <v>7</v>
      </c>
      <c r="L54" s="450">
        <v>6</v>
      </c>
      <c r="M54" s="450">
        <v>1</v>
      </c>
      <c r="N54" s="450">
        <f>SUM(L54:M54)</f>
        <v>7</v>
      </c>
      <c r="O54" s="450">
        <v>0</v>
      </c>
      <c r="P54" s="450">
        <v>0</v>
      </c>
      <c r="Q54" s="450">
        <f>SUM(O54:P54)</f>
        <v>0</v>
      </c>
      <c r="R54" s="450">
        <v>0</v>
      </c>
      <c r="S54" s="450">
        <v>0</v>
      </c>
      <c r="T54" s="450">
        <f t="shared" si="32"/>
        <v>0</v>
      </c>
      <c r="U54" s="450">
        <v>0</v>
      </c>
      <c r="V54" s="450">
        <v>2</v>
      </c>
      <c r="W54" s="450">
        <f t="shared" si="33"/>
        <v>2</v>
      </c>
      <c r="X54" s="322">
        <v>1</v>
      </c>
      <c r="Y54" s="322">
        <v>1</v>
      </c>
      <c r="Z54" s="322">
        <f t="shared" si="34"/>
        <v>2</v>
      </c>
    </row>
    <row r="55" spans="1:26" s="25" customFormat="1" ht="14.4">
      <c r="A55" s="2327"/>
      <c r="B55" s="1721" t="str">
        <f t="shared" si="31"/>
        <v>Educación y Tecnologías Digitales</v>
      </c>
      <c r="C55" s="2341"/>
      <c r="D55" s="2342"/>
      <c r="E55" s="2342"/>
      <c r="F55" s="2342"/>
      <c r="G55" s="2342"/>
      <c r="H55" s="2342"/>
      <c r="I55" s="2342"/>
      <c r="J55" s="2342"/>
      <c r="K55" s="2342"/>
      <c r="L55" s="2342"/>
      <c r="M55" s="2342"/>
      <c r="N55" s="2342"/>
      <c r="O55" s="2342"/>
      <c r="P55" s="2342"/>
      <c r="Q55" s="2343"/>
      <c r="R55" s="450">
        <v>0</v>
      </c>
      <c r="S55" s="450">
        <v>0</v>
      </c>
      <c r="T55" s="450">
        <f t="shared" si="32"/>
        <v>0</v>
      </c>
      <c r="U55" s="450">
        <v>0</v>
      </c>
      <c r="V55" s="450">
        <v>0</v>
      </c>
      <c r="W55" s="450">
        <f t="shared" si="33"/>
        <v>0</v>
      </c>
      <c r="X55" s="322">
        <v>0</v>
      </c>
      <c r="Y55" s="322">
        <v>0</v>
      </c>
      <c r="Z55" s="322">
        <f t="shared" si="34"/>
        <v>0</v>
      </c>
    </row>
    <row r="56" spans="1:26" s="1719" customFormat="1" ht="15" customHeight="1">
      <c r="A56" s="2328" t="s">
        <v>77</v>
      </c>
      <c r="B56" s="2328"/>
      <c r="C56" s="1598">
        <f>SUM(C47:C54)</f>
        <v>5</v>
      </c>
      <c r="D56" s="1598">
        <f>SUM(D47:D54)</f>
        <v>2</v>
      </c>
      <c r="E56" s="1598">
        <f>SUM(C56:D56)</f>
        <v>7</v>
      </c>
      <c r="F56" s="615">
        <f>SUM(F47:F54)</f>
        <v>5</v>
      </c>
      <c r="G56" s="615">
        <f>SUM(G47:G54)</f>
        <v>2</v>
      </c>
      <c r="H56" s="615">
        <f>SUM(F56:G56)</f>
        <v>7</v>
      </c>
      <c r="I56" s="612">
        <f>SUM(I47:I54)</f>
        <v>11</v>
      </c>
      <c r="J56" s="612">
        <f>SUM(J47:J54)</f>
        <v>5</v>
      </c>
      <c r="K56" s="612">
        <f>SUM(K47:K54)</f>
        <v>16</v>
      </c>
      <c r="L56" s="612">
        <f>SUM(L47:L54)</f>
        <v>9</v>
      </c>
      <c r="M56" s="612">
        <f>SUM(M47:M54)</f>
        <v>5</v>
      </c>
      <c r="N56" s="612">
        <f>SUM(L56:M56)</f>
        <v>14</v>
      </c>
      <c r="O56" s="612">
        <f>SUM(O47:O54)</f>
        <v>0</v>
      </c>
      <c r="P56" s="612">
        <f>SUM(P47:P54)</f>
        <v>0</v>
      </c>
      <c r="Q56" s="612">
        <f>SUM(O56:P56)</f>
        <v>0</v>
      </c>
      <c r="R56" s="612">
        <f>SUM(R47:R54)</f>
        <v>0</v>
      </c>
      <c r="S56" s="612">
        <f>SUM(S47:S54)</f>
        <v>0</v>
      </c>
      <c r="T56" s="612">
        <f>SUM(R56:S56)</f>
        <v>0</v>
      </c>
      <c r="U56" s="612">
        <f>SUM(U47:U54)</f>
        <v>7</v>
      </c>
      <c r="V56" s="612">
        <f>SUM(V47:V54)</f>
        <v>6</v>
      </c>
      <c r="W56" s="612">
        <f>SUM(U56:V56)</f>
        <v>13</v>
      </c>
      <c r="X56" s="613">
        <f>SUM(X47:X54)</f>
        <v>7</v>
      </c>
      <c r="Y56" s="613">
        <f>SUM(Y47:Y54)</f>
        <v>1</v>
      </c>
      <c r="Z56" s="613">
        <f>SUM(X56:Y56)</f>
        <v>8</v>
      </c>
    </row>
    <row r="57" spans="1:26" ht="14.4">
      <c r="A57" s="476" t="s">
        <v>5357</v>
      </c>
      <c r="D57" s="16"/>
      <c r="E57" s="16"/>
      <c r="F57" s="16"/>
      <c r="G57" s="16"/>
      <c r="H57" s="16"/>
    </row>
    <row r="58" spans="1:26" s="1719" customFormat="1" ht="18">
      <c r="A58" s="27" t="s">
        <v>5355</v>
      </c>
    </row>
    <row r="59" spans="1:26" s="1719" customFormat="1" ht="14.4">
      <c r="A59" s="2329" t="s">
        <v>37</v>
      </c>
      <c r="B59" s="2329" t="s">
        <v>36</v>
      </c>
      <c r="C59" s="2330">
        <v>2014</v>
      </c>
      <c r="D59" s="2330"/>
      <c r="E59" s="2330"/>
      <c r="F59" s="2330">
        <v>2015</v>
      </c>
      <c r="G59" s="2330"/>
      <c r="H59" s="2330"/>
      <c r="I59" s="2332">
        <v>2016</v>
      </c>
      <c r="J59" s="2332"/>
      <c r="K59" s="2332"/>
      <c r="L59" s="2332" t="s">
        <v>1875</v>
      </c>
      <c r="M59" s="2332"/>
      <c r="N59" s="2332"/>
      <c r="O59" s="2332">
        <v>2018</v>
      </c>
      <c r="P59" s="2332"/>
      <c r="Q59" s="2332"/>
      <c r="R59" s="2332">
        <v>2019</v>
      </c>
      <c r="S59" s="2332"/>
      <c r="T59" s="2332"/>
      <c r="U59" s="2332">
        <v>2020</v>
      </c>
      <c r="V59" s="2332"/>
      <c r="W59" s="2332"/>
    </row>
    <row r="60" spans="1:26" s="1719" customFormat="1" ht="14.4">
      <c r="A60" s="2329"/>
      <c r="B60" s="2329"/>
      <c r="C60" s="614" t="s">
        <v>47</v>
      </c>
      <c r="D60" s="614" t="s">
        <v>48</v>
      </c>
      <c r="E60" s="1720" t="s">
        <v>8</v>
      </c>
      <c r="F60" s="614" t="s">
        <v>47</v>
      </c>
      <c r="G60" s="614" t="s">
        <v>48</v>
      </c>
      <c r="H60" s="1720" t="s">
        <v>8</v>
      </c>
      <c r="I60" s="448" t="s">
        <v>47</v>
      </c>
      <c r="J60" s="448" t="s">
        <v>48</v>
      </c>
      <c r="K60" s="1723" t="s">
        <v>8</v>
      </c>
      <c r="L60" s="448" t="s">
        <v>47</v>
      </c>
      <c r="M60" s="448" t="s">
        <v>48</v>
      </c>
      <c r="N60" s="618" t="s">
        <v>8</v>
      </c>
      <c r="O60" s="448" t="s">
        <v>47</v>
      </c>
      <c r="P60" s="448" t="s">
        <v>48</v>
      </c>
      <c r="Q60" s="618" t="s">
        <v>8</v>
      </c>
      <c r="R60" s="448" t="s">
        <v>47</v>
      </c>
      <c r="S60" s="448" t="s">
        <v>48</v>
      </c>
      <c r="T60" s="618" t="s">
        <v>8</v>
      </c>
      <c r="U60" s="448" t="s">
        <v>47</v>
      </c>
      <c r="V60" s="448" t="s">
        <v>48</v>
      </c>
      <c r="W60" s="618" t="s">
        <v>8</v>
      </c>
    </row>
    <row r="61" spans="1:26" s="1719" customFormat="1" ht="14.4">
      <c r="A61" s="2325" t="s">
        <v>1220</v>
      </c>
      <c r="B61" s="1721" t="str">
        <f>B47</f>
        <v>Ingeniería en Recursos Hídricos</v>
      </c>
      <c r="C61" s="1722">
        <v>1</v>
      </c>
      <c r="D61" s="1722">
        <v>1</v>
      </c>
      <c r="E61" s="1722">
        <f>SUM(C61:D61)</f>
        <v>2</v>
      </c>
      <c r="F61" s="1722">
        <v>2</v>
      </c>
      <c r="G61" s="1722"/>
      <c r="H61" s="1720">
        <f>SUM(F61:G61)</f>
        <v>2</v>
      </c>
      <c r="I61" s="1723">
        <v>0</v>
      </c>
      <c r="J61" s="1723">
        <v>0</v>
      </c>
      <c r="K61" s="1723">
        <f>SUM(I61:J61)</f>
        <v>0</v>
      </c>
      <c r="L61" s="1723">
        <v>6</v>
      </c>
      <c r="M61" s="1723">
        <v>0</v>
      </c>
      <c r="N61" s="1723">
        <f>SUM(L61:M61)</f>
        <v>6</v>
      </c>
      <c r="O61" s="1723">
        <v>4</v>
      </c>
      <c r="P61" s="1723">
        <v>2</v>
      </c>
      <c r="Q61" s="1723">
        <f>SUM(O61:P61)</f>
        <v>6</v>
      </c>
      <c r="R61" s="1723">
        <v>2</v>
      </c>
      <c r="S61" s="1723">
        <v>2</v>
      </c>
      <c r="T61" s="1723">
        <f>SUM(R61:S61)</f>
        <v>4</v>
      </c>
      <c r="U61" s="449">
        <v>6</v>
      </c>
      <c r="V61" s="449">
        <v>4</v>
      </c>
      <c r="W61" s="449">
        <f>SUM(U61:V61)</f>
        <v>10</v>
      </c>
    </row>
    <row r="62" spans="1:26" s="1719" customFormat="1" ht="14.4">
      <c r="A62" s="2326"/>
      <c r="B62" s="1721" t="str">
        <f t="shared" ref="B62:B69" si="35">B48</f>
        <v>Ingeniería en Computación y Telecomunicaciones</v>
      </c>
      <c r="C62" s="2333"/>
      <c r="D62" s="2334"/>
      <c r="E62" s="2334"/>
      <c r="F62" s="2334"/>
      <c r="G62" s="2334"/>
      <c r="H62" s="2334"/>
      <c r="I62" s="2334"/>
      <c r="J62" s="2334"/>
      <c r="K62" s="2334"/>
      <c r="L62" s="2334"/>
      <c r="M62" s="2334"/>
      <c r="N62" s="2335"/>
      <c r="O62" s="1723">
        <v>0</v>
      </c>
      <c r="P62" s="1723">
        <v>0</v>
      </c>
      <c r="Q62" s="1723">
        <v>0</v>
      </c>
      <c r="R62" s="1723">
        <v>0</v>
      </c>
      <c r="S62" s="1723">
        <v>0</v>
      </c>
      <c r="T62" s="1723">
        <v>0</v>
      </c>
      <c r="U62" s="449">
        <v>0</v>
      </c>
      <c r="V62" s="449">
        <v>3</v>
      </c>
      <c r="W62" s="449">
        <f t="shared" ref="W62:W69" si="36">SUM(U62:V62)</f>
        <v>3</v>
      </c>
    </row>
    <row r="63" spans="1:26" s="1719" customFormat="1" ht="14.4">
      <c r="A63" s="2327"/>
      <c r="B63" s="1721" t="str">
        <f t="shared" si="35"/>
        <v>Ingeniería en Sistemas Mecatrónicos Industriales</v>
      </c>
      <c r="C63" s="2333"/>
      <c r="D63" s="2334"/>
      <c r="E63" s="2334"/>
      <c r="F63" s="2334"/>
      <c r="G63" s="2334"/>
      <c r="H63" s="2334"/>
      <c r="I63" s="2334"/>
      <c r="J63" s="2334"/>
      <c r="K63" s="2334"/>
      <c r="L63" s="2334"/>
      <c r="M63" s="2334"/>
      <c r="N63" s="2335"/>
      <c r="O63" s="1723">
        <v>0</v>
      </c>
      <c r="P63" s="1723">
        <v>0</v>
      </c>
      <c r="Q63" s="1723">
        <v>0</v>
      </c>
      <c r="R63" s="1723">
        <v>0</v>
      </c>
      <c r="S63" s="1723">
        <v>0</v>
      </c>
      <c r="T63" s="1723">
        <v>0</v>
      </c>
      <c r="U63" s="449">
        <v>0</v>
      </c>
      <c r="V63" s="449">
        <v>2</v>
      </c>
      <c r="W63" s="449">
        <f t="shared" si="36"/>
        <v>2</v>
      </c>
    </row>
    <row r="64" spans="1:26" s="1719" customFormat="1" ht="14.4">
      <c r="A64" s="2325" t="s">
        <v>1221</v>
      </c>
      <c r="B64" s="1721" t="str">
        <f t="shared" si="35"/>
        <v>Biología Ambiental</v>
      </c>
      <c r="C64" s="1722">
        <v>4</v>
      </c>
      <c r="D64" s="1722">
        <v>0</v>
      </c>
      <c r="E64" s="1722">
        <f>SUM(C64:D64)</f>
        <v>4</v>
      </c>
      <c r="F64" s="1722">
        <v>5</v>
      </c>
      <c r="G64" s="1722">
        <v>0</v>
      </c>
      <c r="H64" s="1720">
        <f>SUM(F64:G64)</f>
        <v>5</v>
      </c>
      <c r="I64" s="1723">
        <v>0</v>
      </c>
      <c r="J64" s="1723">
        <v>0</v>
      </c>
      <c r="K64" s="1723">
        <f>SUM(I64:J64)</f>
        <v>0</v>
      </c>
      <c r="L64" s="1723">
        <v>9</v>
      </c>
      <c r="M64" s="1723">
        <v>5</v>
      </c>
      <c r="N64" s="1723">
        <f>SUM(L64:M64)</f>
        <v>14</v>
      </c>
      <c r="O64" s="1723">
        <v>11</v>
      </c>
      <c r="P64" s="1723">
        <v>1</v>
      </c>
      <c r="Q64" s="1723">
        <f>SUM(O64:P64)</f>
        <v>12</v>
      </c>
      <c r="R64" s="1723">
        <v>15</v>
      </c>
      <c r="S64" s="1723">
        <v>2</v>
      </c>
      <c r="T64" s="1723">
        <f>SUM(R64:S64)</f>
        <v>17</v>
      </c>
      <c r="U64" s="449">
        <v>12</v>
      </c>
      <c r="V64" s="449">
        <v>3</v>
      </c>
      <c r="W64" s="449">
        <f t="shared" si="36"/>
        <v>15</v>
      </c>
    </row>
    <row r="65" spans="1:23" s="1719" customFormat="1" ht="14.4">
      <c r="A65" s="2326"/>
      <c r="B65" s="1721" t="str">
        <f t="shared" si="35"/>
        <v>Psicología Ambiental</v>
      </c>
      <c r="C65" s="2333"/>
      <c r="D65" s="2334"/>
      <c r="E65" s="2334"/>
      <c r="F65" s="2334"/>
      <c r="G65" s="2334"/>
      <c r="H65" s="2334"/>
      <c r="I65" s="2334"/>
      <c r="J65" s="2334"/>
      <c r="K65" s="2334"/>
      <c r="L65" s="2334"/>
      <c r="M65" s="2334"/>
      <c r="N65" s="2335"/>
      <c r="O65" s="1723">
        <v>0</v>
      </c>
      <c r="P65" s="1723">
        <v>0</v>
      </c>
      <c r="Q65" s="1723">
        <v>0</v>
      </c>
      <c r="R65" s="1723">
        <v>4</v>
      </c>
      <c r="S65" s="1723">
        <v>1</v>
      </c>
      <c r="T65" s="1723">
        <f>SUM(R65:S65)</f>
        <v>5</v>
      </c>
      <c r="U65" s="449">
        <v>4</v>
      </c>
      <c r="V65" s="449">
        <v>0</v>
      </c>
      <c r="W65" s="449">
        <f t="shared" si="36"/>
        <v>4</v>
      </c>
    </row>
    <row r="66" spans="1:23" s="1719" customFormat="1" ht="14.4">
      <c r="A66" s="2327"/>
      <c r="B66" s="1721" t="str">
        <f t="shared" si="35"/>
        <v>Ciencia y Tecnología de los Alimentos</v>
      </c>
      <c r="C66" s="2333"/>
      <c r="D66" s="2334"/>
      <c r="E66" s="2334"/>
      <c r="F66" s="2334"/>
      <c r="G66" s="2334"/>
      <c r="H66" s="2334"/>
      <c r="I66" s="2334"/>
      <c r="J66" s="2334"/>
      <c r="K66" s="2334"/>
      <c r="L66" s="2334"/>
      <c r="M66" s="2334"/>
      <c r="N66" s="2335"/>
      <c r="O66" s="1723">
        <v>0</v>
      </c>
      <c r="P66" s="1723">
        <v>0</v>
      </c>
      <c r="Q66" s="1723">
        <v>0</v>
      </c>
      <c r="R66" s="1723">
        <v>0</v>
      </c>
      <c r="S66" s="1723">
        <v>0</v>
      </c>
      <c r="T66" s="1723">
        <v>0</v>
      </c>
      <c r="U66" s="449">
        <v>4</v>
      </c>
      <c r="V66" s="449">
        <v>1</v>
      </c>
      <c r="W66" s="449">
        <f t="shared" si="36"/>
        <v>5</v>
      </c>
    </row>
    <row r="67" spans="1:23" s="25" customFormat="1" ht="14.4">
      <c r="A67" s="2325" t="s">
        <v>1222</v>
      </c>
      <c r="B67" s="1721" t="str">
        <f t="shared" si="35"/>
        <v>Políticas Públicas</v>
      </c>
      <c r="C67" s="1722">
        <v>0</v>
      </c>
      <c r="D67" s="1722">
        <v>1</v>
      </c>
      <c r="E67" s="1722">
        <f>SUM(C67:D67)</f>
        <v>1</v>
      </c>
      <c r="F67" s="1722">
        <v>5</v>
      </c>
      <c r="G67" s="1722">
        <v>2</v>
      </c>
      <c r="H67" s="1720">
        <f>SUM(F67:G67)</f>
        <v>7</v>
      </c>
      <c r="I67" s="1723">
        <v>0</v>
      </c>
      <c r="J67" s="1723">
        <v>0</v>
      </c>
      <c r="K67" s="1723">
        <f>SUM(I67:J67)</f>
        <v>0</v>
      </c>
      <c r="L67" s="1723">
        <v>5</v>
      </c>
      <c r="M67" s="1723">
        <v>0</v>
      </c>
      <c r="N67" s="1723">
        <f>SUM(L67:M67)</f>
        <v>5</v>
      </c>
      <c r="O67" s="1723">
        <v>6</v>
      </c>
      <c r="P67" s="1723">
        <v>2</v>
      </c>
      <c r="Q67" s="1723">
        <f>SUM(O67:P67)</f>
        <v>8</v>
      </c>
      <c r="R67" s="1723">
        <v>5</v>
      </c>
      <c r="S67" s="1723">
        <v>6</v>
      </c>
      <c r="T67" s="1723">
        <f>SUM(R67:S67)</f>
        <v>11</v>
      </c>
      <c r="U67" s="449">
        <v>3</v>
      </c>
      <c r="V67" s="449">
        <v>2</v>
      </c>
      <c r="W67" s="449">
        <f t="shared" si="36"/>
        <v>5</v>
      </c>
    </row>
    <row r="68" spans="1:23" s="1719" customFormat="1" ht="14.4">
      <c r="A68" s="2326"/>
      <c r="B68" s="1721" t="str">
        <f t="shared" si="35"/>
        <v>Arte y Comunicaciones Digitales</v>
      </c>
      <c r="C68" s="1722">
        <v>0</v>
      </c>
      <c r="D68" s="1722">
        <v>0</v>
      </c>
      <c r="E68" s="1722">
        <f>SUM(C68:D68)</f>
        <v>0</v>
      </c>
      <c r="F68" s="1722">
        <v>1</v>
      </c>
      <c r="G68" s="1722">
        <v>1</v>
      </c>
      <c r="H68" s="1720">
        <f>SUM(F68:G68)</f>
        <v>2</v>
      </c>
      <c r="I68" s="1723">
        <v>0</v>
      </c>
      <c r="J68" s="1723">
        <v>0</v>
      </c>
      <c r="K68" s="1723">
        <f>SUM(I68:J68)</f>
        <v>0</v>
      </c>
      <c r="L68" s="1723">
        <v>4</v>
      </c>
      <c r="M68" s="1723">
        <v>4</v>
      </c>
      <c r="N68" s="1723">
        <f>SUM(L68:M68)</f>
        <v>8</v>
      </c>
      <c r="O68" s="1723">
        <v>7</v>
      </c>
      <c r="P68" s="1723">
        <v>1</v>
      </c>
      <c r="Q68" s="1723">
        <f>SUM(O68:P68)</f>
        <v>8</v>
      </c>
      <c r="R68" s="1723">
        <v>9</v>
      </c>
      <c r="S68" s="1723">
        <v>4</v>
      </c>
      <c r="T68" s="1723">
        <f>SUM(R68:S68)</f>
        <v>13</v>
      </c>
      <c r="U68" s="449">
        <v>2</v>
      </c>
      <c r="V68" s="449">
        <v>3</v>
      </c>
      <c r="W68" s="449">
        <f t="shared" si="36"/>
        <v>5</v>
      </c>
    </row>
    <row r="69" spans="1:23" s="25" customFormat="1" ht="14.4">
      <c r="A69" s="2327"/>
      <c r="B69" s="1721" t="str">
        <f t="shared" si="35"/>
        <v>Educación y Tecnologías Digitales</v>
      </c>
      <c r="C69" s="2341"/>
      <c r="D69" s="2342"/>
      <c r="E69" s="2342"/>
      <c r="F69" s="2342"/>
      <c r="G69" s="2342"/>
      <c r="H69" s="2342"/>
      <c r="I69" s="2342"/>
      <c r="J69" s="2342"/>
      <c r="K69" s="2342"/>
      <c r="L69" s="2342"/>
      <c r="M69" s="2342"/>
      <c r="N69" s="2343"/>
      <c r="O69" s="1723">
        <v>0</v>
      </c>
      <c r="P69" s="1723">
        <v>0</v>
      </c>
      <c r="Q69" s="1723">
        <v>0</v>
      </c>
      <c r="R69" s="1723">
        <v>0</v>
      </c>
      <c r="S69" s="1723">
        <v>0</v>
      </c>
      <c r="T69" s="1723">
        <v>0</v>
      </c>
      <c r="U69" s="449">
        <v>7</v>
      </c>
      <c r="V69" s="449">
        <v>2</v>
      </c>
      <c r="W69" s="449">
        <f t="shared" si="36"/>
        <v>9</v>
      </c>
    </row>
    <row r="70" spans="1:23" s="1719" customFormat="1" ht="15" customHeight="1">
      <c r="A70" s="2328" t="s">
        <v>77</v>
      </c>
      <c r="B70" s="2328"/>
      <c r="C70" s="1598">
        <f t="shared" ref="C70:Q70" si="37">SUM(C61:C68)</f>
        <v>5</v>
      </c>
      <c r="D70" s="1598">
        <f t="shared" si="37"/>
        <v>2</v>
      </c>
      <c r="E70" s="615">
        <f t="shared" si="37"/>
        <v>7</v>
      </c>
      <c r="F70" s="1598">
        <f t="shared" si="37"/>
        <v>13</v>
      </c>
      <c r="G70" s="1598">
        <f t="shared" si="37"/>
        <v>3</v>
      </c>
      <c r="H70" s="615">
        <f t="shared" si="37"/>
        <v>16</v>
      </c>
      <c r="I70" s="619">
        <f t="shared" si="37"/>
        <v>0</v>
      </c>
      <c r="J70" s="619">
        <f t="shared" si="37"/>
        <v>0</v>
      </c>
      <c r="K70" s="620">
        <f t="shared" si="37"/>
        <v>0</v>
      </c>
      <c r="L70" s="620">
        <f t="shared" si="37"/>
        <v>24</v>
      </c>
      <c r="M70" s="620">
        <f t="shared" si="37"/>
        <v>9</v>
      </c>
      <c r="N70" s="620">
        <f t="shared" si="37"/>
        <v>33</v>
      </c>
      <c r="O70" s="620">
        <f>SUM(O61:O69)</f>
        <v>28</v>
      </c>
      <c r="P70" s="620">
        <f>SUM(P61:P69)</f>
        <v>6</v>
      </c>
      <c r="Q70" s="620">
        <f t="shared" si="37"/>
        <v>34</v>
      </c>
      <c r="R70" s="620">
        <f t="shared" ref="R70:W70" si="38">SUM(R61:R69)</f>
        <v>35</v>
      </c>
      <c r="S70" s="620">
        <f t="shared" si="38"/>
        <v>15</v>
      </c>
      <c r="T70" s="620">
        <f t="shared" si="38"/>
        <v>50</v>
      </c>
      <c r="U70" s="619">
        <f t="shared" si="38"/>
        <v>38</v>
      </c>
      <c r="V70" s="619">
        <f t="shared" si="38"/>
        <v>20</v>
      </c>
      <c r="W70" s="619">
        <f t="shared" si="38"/>
        <v>58</v>
      </c>
    </row>
    <row r="71" spans="1:23" s="1719" customFormat="1" ht="14.4">
      <c r="A71" s="1724" t="s">
        <v>5358</v>
      </c>
      <c r="I71" s="1725"/>
      <c r="J71" s="1725"/>
      <c r="K71" s="1725"/>
      <c r="L71" s="1725"/>
      <c r="M71" s="1725"/>
      <c r="N71" s="1725"/>
      <c r="O71" s="1725"/>
    </row>
    <row r="72" spans="1:23" s="1719" customFormat="1" ht="18">
      <c r="A72" s="27" t="s">
        <v>5354</v>
      </c>
      <c r="I72" s="1725"/>
      <c r="J72" s="1725"/>
      <c r="K72" s="1725"/>
      <c r="L72" s="1725"/>
      <c r="M72" s="1725"/>
      <c r="N72" s="1725"/>
      <c r="O72" s="1725"/>
    </row>
    <row r="73" spans="1:23" s="1719" customFormat="1" ht="14.4">
      <c r="A73" s="2329" t="s">
        <v>37</v>
      </c>
      <c r="B73" s="2329" t="s">
        <v>36</v>
      </c>
      <c r="C73" s="2330">
        <v>2019</v>
      </c>
      <c r="D73" s="2330"/>
      <c r="E73" s="2330"/>
      <c r="F73" s="2330">
        <v>2020</v>
      </c>
      <c r="G73" s="2330"/>
      <c r="H73" s="2330"/>
      <c r="I73" s="1725"/>
      <c r="J73" s="1725"/>
      <c r="K73" s="1725"/>
      <c r="L73" s="1725"/>
      <c r="M73" s="1725"/>
      <c r="N73" s="1725"/>
      <c r="O73" s="1725"/>
    </row>
    <row r="74" spans="1:23" s="1719" customFormat="1" ht="14.4">
      <c r="A74" s="2329"/>
      <c r="B74" s="2329"/>
      <c r="C74" s="614" t="s">
        <v>47</v>
      </c>
      <c r="D74" s="614" t="s">
        <v>48</v>
      </c>
      <c r="E74" s="1720" t="s">
        <v>8</v>
      </c>
      <c r="F74" s="614" t="s">
        <v>47</v>
      </c>
      <c r="G74" s="614" t="s">
        <v>48</v>
      </c>
      <c r="H74" s="1720" t="s">
        <v>8</v>
      </c>
      <c r="I74" s="1725"/>
      <c r="J74" s="1725"/>
      <c r="K74" s="1725"/>
      <c r="L74" s="1725"/>
      <c r="M74" s="1725"/>
      <c r="N74" s="1725"/>
      <c r="O74" s="1725"/>
    </row>
    <row r="75" spans="1:23" s="1719" customFormat="1" ht="14.4">
      <c r="A75" s="2325" t="s">
        <v>1220</v>
      </c>
      <c r="B75" s="1721" t="str">
        <f>B61</f>
        <v>Ingeniería en Recursos Hídricos</v>
      </c>
      <c r="C75" s="1722">
        <v>0</v>
      </c>
      <c r="D75" s="1722">
        <v>0</v>
      </c>
      <c r="E75" s="1722">
        <f>SUM(C75:D75)</f>
        <v>0</v>
      </c>
      <c r="F75" s="622">
        <v>0</v>
      </c>
      <c r="G75" s="622">
        <v>0</v>
      </c>
      <c r="H75" s="622">
        <f>SUM(F75:G75)</f>
        <v>0</v>
      </c>
      <c r="I75" s="1725"/>
      <c r="J75" s="1725"/>
      <c r="K75" s="1725"/>
      <c r="L75" s="1725"/>
      <c r="M75" s="1725"/>
      <c r="N75" s="1725"/>
      <c r="O75" s="1725"/>
    </row>
    <row r="76" spans="1:23" s="1719" customFormat="1" ht="14.4">
      <c r="A76" s="2326"/>
      <c r="B76" s="1721" t="str">
        <f t="shared" ref="B76:B83" si="39">B62</f>
        <v>Ingeniería en Computación y Telecomunicaciones</v>
      </c>
      <c r="C76" s="1722">
        <v>0</v>
      </c>
      <c r="D76" s="1722">
        <v>0</v>
      </c>
      <c r="E76" s="1722">
        <v>0</v>
      </c>
      <c r="F76" s="622">
        <v>0</v>
      </c>
      <c r="G76" s="622">
        <v>0</v>
      </c>
      <c r="H76" s="622">
        <v>0</v>
      </c>
      <c r="I76" s="1725"/>
      <c r="J76" s="1725"/>
      <c r="K76" s="1725"/>
      <c r="L76" s="1725"/>
      <c r="M76" s="1725"/>
      <c r="N76" s="1725"/>
      <c r="O76" s="1725"/>
    </row>
    <row r="77" spans="1:23" s="1719" customFormat="1" ht="14.4">
      <c r="A77" s="2327"/>
      <c r="B77" s="1721" t="str">
        <f t="shared" si="39"/>
        <v>Ingeniería en Sistemas Mecatrónicos Industriales</v>
      </c>
      <c r="C77" s="1722">
        <v>0</v>
      </c>
      <c r="D77" s="1722">
        <v>0</v>
      </c>
      <c r="E77" s="1722">
        <v>0</v>
      </c>
      <c r="F77" s="622">
        <v>0</v>
      </c>
      <c r="G77" s="622">
        <v>0</v>
      </c>
      <c r="H77" s="622">
        <v>0</v>
      </c>
      <c r="I77" s="1725"/>
      <c r="J77" s="1725"/>
      <c r="K77" s="1725"/>
      <c r="L77" s="1725"/>
      <c r="M77" s="1725"/>
      <c r="N77" s="1725"/>
      <c r="O77" s="1725"/>
    </row>
    <row r="78" spans="1:23" s="1719" customFormat="1" ht="14.4">
      <c r="A78" s="2325" t="s">
        <v>1221</v>
      </c>
      <c r="B78" s="1721" t="str">
        <f t="shared" si="39"/>
        <v>Biología Ambiental</v>
      </c>
      <c r="C78" s="1722">
        <v>0</v>
      </c>
      <c r="D78" s="1722">
        <v>0</v>
      </c>
      <c r="E78" s="1722">
        <f>SUM(C78:D78)</f>
        <v>0</v>
      </c>
      <c r="F78" s="622">
        <v>0</v>
      </c>
      <c r="G78" s="622">
        <v>0</v>
      </c>
      <c r="H78" s="622">
        <f>SUM(F78:G78)</f>
        <v>0</v>
      </c>
      <c r="I78" s="1725"/>
      <c r="J78" s="1725"/>
      <c r="K78" s="1725"/>
      <c r="L78" s="1725"/>
      <c r="M78" s="1725"/>
      <c r="N78" s="1725"/>
      <c r="O78" s="1725"/>
    </row>
    <row r="79" spans="1:23" s="1719" customFormat="1" ht="14.4">
      <c r="A79" s="2326"/>
      <c r="B79" s="1721" t="str">
        <f t="shared" si="39"/>
        <v>Psicología Ambiental</v>
      </c>
      <c r="C79" s="1722">
        <v>0</v>
      </c>
      <c r="D79" s="1722">
        <v>0</v>
      </c>
      <c r="E79" s="1722">
        <v>0</v>
      </c>
      <c r="F79" s="622">
        <v>1</v>
      </c>
      <c r="G79" s="622">
        <v>0</v>
      </c>
      <c r="H79" s="622">
        <f>SUM(F79:G79)</f>
        <v>1</v>
      </c>
      <c r="I79" s="1725"/>
      <c r="J79" s="1725"/>
      <c r="K79" s="1725"/>
      <c r="L79" s="1725"/>
      <c r="M79" s="1725"/>
      <c r="N79" s="1725"/>
      <c r="O79" s="1725"/>
    </row>
    <row r="80" spans="1:23" s="1719" customFormat="1" ht="14.4">
      <c r="A80" s="2327"/>
      <c r="B80" s="1721" t="str">
        <f t="shared" si="39"/>
        <v>Ciencia y Tecnología de los Alimentos</v>
      </c>
      <c r="C80" s="1722">
        <v>0</v>
      </c>
      <c r="D80" s="1722">
        <v>0</v>
      </c>
      <c r="E80" s="1722">
        <v>0</v>
      </c>
      <c r="F80" s="622">
        <v>0</v>
      </c>
      <c r="G80" s="622">
        <v>0</v>
      </c>
      <c r="H80" s="622">
        <v>0</v>
      </c>
      <c r="I80" s="1725"/>
      <c r="J80" s="1725"/>
      <c r="K80" s="1725"/>
      <c r="L80" s="1725"/>
      <c r="M80" s="1725"/>
      <c r="N80" s="1725"/>
      <c r="O80" s="1725"/>
    </row>
    <row r="81" spans="1:23" s="1719" customFormat="1" ht="14.4">
      <c r="A81" s="2325" t="s">
        <v>1222</v>
      </c>
      <c r="B81" s="1721" t="str">
        <f t="shared" si="39"/>
        <v>Políticas Públicas</v>
      </c>
      <c r="C81" s="1722">
        <v>1</v>
      </c>
      <c r="D81" s="1722">
        <v>0</v>
      </c>
      <c r="E81" s="1722">
        <f>SUM(C81:D81)</f>
        <v>1</v>
      </c>
      <c r="F81" s="622">
        <v>0</v>
      </c>
      <c r="G81" s="622">
        <v>0</v>
      </c>
      <c r="H81" s="622">
        <f>SUM(F81:G81)</f>
        <v>0</v>
      </c>
      <c r="I81" s="1725"/>
      <c r="J81" s="1725"/>
      <c r="K81" s="1725"/>
      <c r="L81" s="1725"/>
      <c r="M81" s="1725"/>
      <c r="N81" s="1725"/>
      <c r="O81" s="1725"/>
    </row>
    <row r="82" spans="1:23" s="1719" customFormat="1" ht="14.4">
      <c r="A82" s="2326"/>
      <c r="B82" s="1721" t="str">
        <f t="shared" si="39"/>
        <v>Arte y Comunicaciones Digitales</v>
      </c>
      <c r="C82" s="1722">
        <v>1</v>
      </c>
      <c r="D82" s="1722">
        <v>0</v>
      </c>
      <c r="E82" s="1722">
        <f>SUM(C82:D82)</f>
        <v>1</v>
      </c>
      <c r="F82" s="622">
        <v>2</v>
      </c>
      <c r="G82" s="622">
        <v>1</v>
      </c>
      <c r="H82" s="622">
        <f>SUM(F82:G82)</f>
        <v>3</v>
      </c>
      <c r="I82" s="1725"/>
      <c r="J82" s="1725"/>
      <c r="K82" s="1725"/>
      <c r="L82" s="1725"/>
      <c r="M82" s="1725"/>
      <c r="N82" s="1725"/>
      <c r="O82" s="1725"/>
    </row>
    <row r="83" spans="1:23" s="1719" customFormat="1" ht="14.4">
      <c r="A83" s="2327"/>
      <c r="B83" s="1721" t="str">
        <f t="shared" si="39"/>
        <v>Educación y Tecnologías Digitales</v>
      </c>
      <c r="C83" s="660">
        <v>0</v>
      </c>
      <c r="D83" s="660">
        <v>0</v>
      </c>
      <c r="E83" s="660">
        <v>0</v>
      </c>
      <c r="F83" s="622">
        <v>0</v>
      </c>
      <c r="G83" s="622">
        <v>0</v>
      </c>
      <c r="H83" s="622">
        <f>SUM(F83:G83)</f>
        <v>0</v>
      </c>
      <c r="I83" s="1725"/>
      <c r="J83" s="1725"/>
      <c r="K83" s="1725"/>
      <c r="L83" s="1725"/>
      <c r="M83" s="1725"/>
      <c r="N83" s="1725"/>
      <c r="O83" s="1725"/>
    </row>
    <row r="84" spans="1:23" s="1719" customFormat="1" ht="14.4">
      <c r="A84" s="2328" t="s">
        <v>77</v>
      </c>
      <c r="B84" s="2328"/>
      <c r="C84" s="1598">
        <f>SUM(C75:C83)</f>
        <v>2</v>
      </c>
      <c r="D84" s="1598">
        <f>SUM(D75:D83)</f>
        <v>0</v>
      </c>
      <c r="E84" s="615">
        <f t="shared" ref="E84" si="40">SUM(E75:E82)</f>
        <v>2</v>
      </c>
      <c r="F84" s="1598">
        <f>SUM(F75:F83)</f>
        <v>3</v>
      </c>
      <c r="G84" s="1598">
        <f>SUM(G75:G83)</f>
        <v>1</v>
      </c>
      <c r="H84" s="1598">
        <f>SUM(H75:H83)</f>
        <v>4</v>
      </c>
      <c r="I84" s="1725"/>
      <c r="J84" s="1725"/>
      <c r="K84" s="1725"/>
      <c r="L84" s="1725"/>
      <c r="M84" s="1725"/>
      <c r="N84" s="1725"/>
      <c r="O84" s="1725"/>
    </row>
    <row r="85" spans="1:23" s="1719" customFormat="1" ht="14.4">
      <c r="A85" s="1435" t="s">
        <v>5359</v>
      </c>
      <c r="I85" s="1725"/>
      <c r="J85" s="1725"/>
      <c r="K85" s="1725"/>
      <c r="L85" s="1725"/>
      <c r="M85" s="1725"/>
      <c r="N85" s="1725"/>
      <c r="O85" s="1725"/>
    </row>
    <row r="86" spans="1:23" s="1726" customFormat="1" ht="18">
      <c r="A86" s="29" t="s">
        <v>50</v>
      </c>
      <c r="G86" s="26"/>
      <c r="H86" s="1719"/>
      <c r="I86" s="1719"/>
    </row>
    <row r="87" spans="1:23" s="1719" customFormat="1" ht="14.4">
      <c r="A87" s="2329" t="s">
        <v>37</v>
      </c>
      <c r="B87" s="2329" t="s">
        <v>36</v>
      </c>
      <c r="C87" s="2331">
        <v>2014</v>
      </c>
      <c r="D87" s="2331"/>
      <c r="E87" s="2331"/>
      <c r="F87" s="2330">
        <v>2015</v>
      </c>
      <c r="G87" s="2330"/>
      <c r="H87" s="2330"/>
      <c r="I87" s="2330">
        <v>2016</v>
      </c>
      <c r="J87" s="2330"/>
      <c r="K87" s="2330"/>
      <c r="L87" s="2330">
        <v>2017</v>
      </c>
      <c r="M87" s="2330"/>
      <c r="N87" s="2330"/>
      <c r="O87" s="2330">
        <v>2018</v>
      </c>
      <c r="P87" s="2330"/>
      <c r="Q87" s="2330"/>
      <c r="R87" s="2330">
        <v>2019</v>
      </c>
      <c r="S87" s="2330"/>
      <c r="T87" s="2330"/>
      <c r="U87" s="2330">
        <v>2020</v>
      </c>
      <c r="V87" s="2330"/>
      <c r="W87" s="2330"/>
    </row>
    <row r="88" spans="1:23" s="1719" customFormat="1" ht="14.4">
      <c r="A88" s="2329"/>
      <c r="B88" s="2329"/>
      <c r="C88" s="614" t="s">
        <v>47</v>
      </c>
      <c r="D88" s="614" t="s">
        <v>48</v>
      </c>
      <c r="E88" s="1720" t="s">
        <v>8</v>
      </c>
      <c r="F88" s="614" t="s">
        <v>47</v>
      </c>
      <c r="G88" s="614" t="s">
        <v>48</v>
      </c>
      <c r="H88" s="1720" t="s">
        <v>8</v>
      </c>
      <c r="I88" s="614" t="s">
        <v>47</v>
      </c>
      <c r="J88" s="614" t="s">
        <v>48</v>
      </c>
      <c r="K88" s="621" t="s">
        <v>8</v>
      </c>
      <c r="L88" s="614" t="s">
        <v>47</v>
      </c>
      <c r="M88" s="614" t="s">
        <v>48</v>
      </c>
      <c r="N88" s="621" t="s">
        <v>8</v>
      </c>
      <c r="O88" s="614" t="s">
        <v>47</v>
      </c>
      <c r="P88" s="614" t="s">
        <v>48</v>
      </c>
      <c r="Q88" s="621" t="s">
        <v>8</v>
      </c>
      <c r="R88" s="614" t="s">
        <v>47</v>
      </c>
      <c r="S88" s="614" t="s">
        <v>48</v>
      </c>
      <c r="T88" s="621" t="s">
        <v>8</v>
      </c>
      <c r="U88" s="614" t="s">
        <v>47</v>
      </c>
      <c r="V88" s="614" t="s">
        <v>48</v>
      </c>
      <c r="W88" s="621" t="s">
        <v>8</v>
      </c>
    </row>
    <row r="89" spans="1:23" s="1719" customFormat="1" ht="14.4">
      <c r="A89" s="2325" t="s">
        <v>1220</v>
      </c>
      <c r="B89" s="1721" t="str">
        <f t="shared" ref="B89:B97" si="41">B61</f>
        <v>Ingeniería en Recursos Hídricos</v>
      </c>
      <c r="C89" s="1722">
        <v>1</v>
      </c>
      <c r="D89" s="1722">
        <v>2</v>
      </c>
      <c r="E89" s="1722">
        <f>SUM(C89:D89)</f>
        <v>3</v>
      </c>
      <c r="F89" s="1722">
        <v>0</v>
      </c>
      <c r="G89" s="1722">
        <v>1</v>
      </c>
      <c r="H89" s="1720">
        <f>SUM(F89:G89)</f>
        <v>1</v>
      </c>
      <c r="I89" s="1720">
        <v>0</v>
      </c>
      <c r="J89" s="1720">
        <v>0</v>
      </c>
      <c r="K89" s="1720">
        <f>SUM(I89:J89)</f>
        <v>0</v>
      </c>
      <c r="L89" s="1720">
        <v>1</v>
      </c>
      <c r="M89" s="1720">
        <v>0</v>
      </c>
      <c r="N89" s="1720">
        <f>SUM(L89:M89)</f>
        <v>1</v>
      </c>
      <c r="O89" s="1720">
        <v>0</v>
      </c>
      <c r="P89" s="1720">
        <v>0</v>
      </c>
      <c r="Q89" s="1720">
        <f>SUM(O89:P89)</f>
        <v>0</v>
      </c>
      <c r="R89" s="1720">
        <v>1</v>
      </c>
      <c r="S89" s="1720">
        <v>0</v>
      </c>
      <c r="T89" s="1720">
        <f>SUM(R89:S89)</f>
        <v>1</v>
      </c>
      <c r="U89" s="622">
        <v>0</v>
      </c>
      <c r="V89" s="622">
        <v>0</v>
      </c>
      <c r="W89" s="622">
        <f>SUM(U89:V89)</f>
        <v>0</v>
      </c>
    </row>
    <row r="90" spans="1:23" s="1719" customFormat="1" ht="14.4">
      <c r="A90" s="2326"/>
      <c r="B90" s="1721" t="str">
        <f t="shared" si="41"/>
        <v>Ingeniería en Computación y Telecomunicaciones</v>
      </c>
      <c r="C90" s="2333"/>
      <c r="D90" s="2334"/>
      <c r="E90" s="2334"/>
      <c r="F90" s="2334"/>
      <c r="G90" s="2334"/>
      <c r="H90" s="2334"/>
      <c r="I90" s="2334"/>
      <c r="J90" s="2334"/>
      <c r="K90" s="2334"/>
      <c r="L90" s="2334"/>
      <c r="M90" s="2334"/>
      <c r="N90" s="2335"/>
      <c r="O90" s="1720">
        <v>0</v>
      </c>
      <c r="P90" s="1720">
        <v>0</v>
      </c>
      <c r="Q90" s="1720">
        <v>0</v>
      </c>
      <c r="R90" s="1720">
        <v>0</v>
      </c>
      <c r="S90" s="1720">
        <v>0</v>
      </c>
      <c r="T90" s="1720">
        <v>0</v>
      </c>
      <c r="U90" s="622">
        <v>0</v>
      </c>
      <c r="V90" s="622">
        <v>0</v>
      </c>
      <c r="W90" s="622">
        <f t="shared" ref="W90:W97" si="42">SUM(U90:V90)</f>
        <v>0</v>
      </c>
    </row>
    <row r="91" spans="1:23" s="1719" customFormat="1" ht="14.4">
      <c r="A91" s="2327"/>
      <c r="B91" s="1721" t="str">
        <f t="shared" si="41"/>
        <v>Ingeniería en Sistemas Mecatrónicos Industriales</v>
      </c>
      <c r="C91" s="2333"/>
      <c r="D91" s="2334"/>
      <c r="E91" s="2334"/>
      <c r="F91" s="2334"/>
      <c r="G91" s="2334"/>
      <c r="H91" s="2334"/>
      <c r="I91" s="2334"/>
      <c r="J91" s="2334"/>
      <c r="K91" s="2334"/>
      <c r="L91" s="2334"/>
      <c r="M91" s="2334"/>
      <c r="N91" s="2335"/>
      <c r="O91" s="1720">
        <v>0</v>
      </c>
      <c r="P91" s="1720">
        <v>0</v>
      </c>
      <c r="Q91" s="1720">
        <v>0</v>
      </c>
      <c r="R91" s="1720">
        <v>0</v>
      </c>
      <c r="S91" s="1720">
        <v>0</v>
      </c>
      <c r="T91" s="1720">
        <v>0</v>
      </c>
      <c r="U91" s="622">
        <v>0</v>
      </c>
      <c r="V91" s="622">
        <v>0</v>
      </c>
      <c r="W91" s="622">
        <f t="shared" si="42"/>
        <v>0</v>
      </c>
    </row>
    <row r="92" spans="1:23" s="1719" customFormat="1" ht="14.4">
      <c r="A92" s="2325" t="s">
        <v>1221</v>
      </c>
      <c r="B92" s="1721" t="str">
        <f t="shared" si="41"/>
        <v>Biología Ambiental</v>
      </c>
      <c r="C92" s="1722">
        <v>1</v>
      </c>
      <c r="D92" s="1722">
        <v>0</v>
      </c>
      <c r="E92" s="1722">
        <f>SUM(C92:D92)</f>
        <v>1</v>
      </c>
      <c r="F92" s="1722">
        <v>1</v>
      </c>
      <c r="G92" s="1722">
        <v>4</v>
      </c>
      <c r="H92" s="1720">
        <f>SUM(F92:G92)</f>
        <v>5</v>
      </c>
      <c r="I92" s="1720">
        <v>13</v>
      </c>
      <c r="J92" s="1720">
        <v>2</v>
      </c>
      <c r="K92" s="1720">
        <f>SUM(I92:J92)</f>
        <v>15</v>
      </c>
      <c r="L92" s="1720">
        <v>1</v>
      </c>
      <c r="M92" s="1720">
        <v>1</v>
      </c>
      <c r="N92" s="1720">
        <f>SUM(L92:M92)</f>
        <v>2</v>
      </c>
      <c r="O92" s="1720">
        <v>0</v>
      </c>
      <c r="P92" s="1720">
        <v>1</v>
      </c>
      <c r="Q92" s="1720">
        <f>SUM(O92:P92)</f>
        <v>1</v>
      </c>
      <c r="R92" s="1720">
        <v>2</v>
      </c>
      <c r="S92" s="1720">
        <v>0</v>
      </c>
      <c r="T92" s="1720">
        <f>SUM(R92:S92)</f>
        <v>2</v>
      </c>
      <c r="U92" s="622">
        <v>0</v>
      </c>
      <c r="V92" s="622">
        <v>0</v>
      </c>
      <c r="W92" s="622">
        <f t="shared" si="42"/>
        <v>0</v>
      </c>
    </row>
    <row r="93" spans="1:23" s="1719" customFormat="1" ht="14.4">
      <c r="A93" s="2326"/>
      <c r="B93" s="1721" t="str">
        <f t="shared" si="41"/>
        <v>Psicología Ambiental</v>
      </c>
      <c r="C93" s="2333"/>
      <c r="D93" s="2334"/>
      <c r="E93" s="2334"/>
      <c r="F93" s="2334"/>
      <c r="G93" s="2334"/>
      <c r="H93" s="2334"/>
      <c r="I93" s="2334"/>
      <c r="J93" s="2334"/>
      <c r="K93" s="2334"/>
      <c r="L93" s="2334"/>
      <c r="M93" s="2334"/>
      <c r="N93" s="2335"/>
      <c r="O93" s="1720">
        <v>0</v>
      </c>
      <c r="P93" s="1720">
        <v>0</v>
      </c>
      <c r="Q93" s="1720">
        <v>0</v>
      </c>
      <c r="R93" s="1720">
        <v>0</v>
      </c>
      <c r="S93" s="1720">
        <v>0</v>
      </c>
      <c r="T93" s="1720">
        <v>0</v>
      </c>
      <c r="U93" s="622">
        <v>0</v>
      </c>
      <c r="V93" s="622">
        <v>0</v>
      </c>
      <c r="W93" s="622">
        <f t="shared" si="42"/>
        <v>0</v>
      </c>
    </row>
    <row r="94" spans="1:23" s="1719" customFormat="1" ht="14.4">
      <c r="A94" s="2327"/>
      <c r="B94" s="1721" t="str">
        <f t="shared" si="41"/>
        <v>Ciencia y Tecnología de los Alimentos</v>
      </c>
      <c r="C94" s="2333"/>
      <c r="D94" s="2334"/>
      <c r="E94" s="2334"/>
      <c r="F94" s="2334"/>
      <c r="G94" s="2334"/>
      <c r="H94" s="2334"/>
      <c r="I94" s="2334"/>
      <c r="J94" s="2334"/>
      <c r="K94" s="2334"/>
      <c r="L94" s="2334"/>
      <c r="M94" s="2334"/>
      <c r="N94" s="2335"/>
      <c r="O94" s="1720">
        <v>0</v>
      </c>
      <c r="P94" s="1720">
        <v>0</v>
      </c>
      <c r="Q94" s="1720">
        <v>0</v>
      </c>
      <c r="R94" s="1720">
        <v>0</v>
      </c>
      <c r="S94" s="1720">
        <v>0</v>
      </c>
      <c r="T94" s="1720">
        <v>0</v>
      </c>
      <c r="U94" s="622">
        <v>0</v>
      </c>
      <c r="V94" s="622">
        <v>0</v>
      </c>
      <c r="W94" s="622">
        <f t="shared" si="42"/>
        <v>0</v>
      </c>
    </row>
    <row r="95" spans="1:23" s="25" customFormat="1" ht="14.4">
      <c r="A95" s="2325" t="s">
        <v>1222</v>
      </c>
      <c r="B95" s="1721" t="str">
        <f t="shared" si="41"/>
        <v>Políticas Públicas</v>
      </c>
      <c r="C95" s="1722">
        <v>0</v>
      </c>
      <c r="D95" s="1722">
        <v>0</v>
      </c>
      <c r="E95" s="1722">
        <f>SUM(C95:D95)</f>
        <v>0</v>
      </c>
      <c r="F95" s="1722">
        <v>3</v>
      </c>
      <c r="G95" s="1722">
        <v>0</v>
      </c>
      <c r="H95" s="1720">
        <f>SUM(F95:G95)</f>
        <v>3</v>
      </c>
      <c r="I95" s="1720">
        <v>6</v>
      </c>
      <c r="J95" s="1720">
        <v>3</v>
      </c>
      <c r="K95" s="1720">
        <f>SUM(I95:J95)</f>
        <v>9</v>
      </c>
      <c r="L95" s="1720">
        <v>1</v>
      </c>
      <c r="M95" s="1720">
        <v>0</v>
      </c>
      <c r="N95" s="1720">
        <f>SUM(L95:M95)</f>
        <v>1</v>
      </c>
      <c r="O95" s="1720">
        <v>0</v>
      </c>
      <c r="P95" s="1720">
        <v>0</v>
      </c>
      <c r="Q95" s="1720">
        <f>SUM(O95:P95)</f>
        <v>0</v>
      </c>
      <c r="R95" s="1720">
        <v>0</v>
      </c>
      <c r="S95" s="1720">
        <v>0</v>
      </c>
      <c r="T95" s="1720">
        <v>0</v>
      </c>
      <c r="U95" s="622">
        <v>0</v>
      </c>
      <c r="V95" s="622">
        <v>0</v>
      </c>
      <c r="W95" s="622">
        <f t="shared" si="42"/>
        <v>0</v>
      </c>
    </row>
    <row r="96" spans="1:23" s="1719" customFormat="1" ht="14.4">
      <c r="A96" s="2326"/>
      <c r="B96" s="1721" t="str">
        <f t="shared" si="41"/>
        <v>Arte y Comunicaciones Digitales</v>
      </c>
      <c r="C96" s="1722">
        <v>0</v>
      </c>
      <c r="D96" s="1722">
        <v>0</v>
      </c>
      <c r="E96" s="1722">
        <f>SUM(C96:D96)</f>
        <v>0</v>
      </c>
      <c r="F96" s="1722">
        <v>0</v>
      </c>
      <c r="G96" s="1722">
        <v>0</v>
      </c>
      <c r="H96" s="1720">
        <f>SUM(F96:G96)</f>
        <v>0</v>
      </c>
      <c r="I96" s="1720">
        <v>2</v>
      </c>
      <c r="J96" s="1720">
        <v>6</v>
      </c>
      <c r="K96" s="1720">
        <f>SUM(I96:J96)</f>
        <v>8</v>
      </c>
      <c r="L96" s="1720">
        <v>1</v>
      </c>
      <c r="M96" s="1720">
        <v>2</v>
      </c>
      <c r="N96" s="1720">
        <f>SUM(L96:M96)</f>
        <v>3</v>
      </c>
      <c r="O96" s="1720">
        <v>2</v>
      </c>
      <c r="P96" s="1720">
        <v>4</v>
      </c>
      <c r="Q96" s="1720">
        <f>SUM(O96:P96)</f>
        <v>6</v>
      </c>
      <c r="R96" s="1720">
        <v>2</v>
      </c>
      <c r="S96" s="1720">
        <v>4</v>
      </c>
      <c r="T96" s="1720">
        <f>SUM(R96:S96)</f>
        <v>6</v>
      </c>
      <c r="U96" s="622">
        <v>0</v>
      </c>
      <c r="V96" s="622">
        <v>0</v>
      </c>
      <c r="W96" s="622">
        <f t="shared" si="42"/>
        <v>0</v>
      </c>
    </row>
    <row r="97" spans="1:23" s="1719" customFormat="1" ht="14.4">
      <c r="A97" s="2327"/>
      <c r="B97" s="1721" t="str">
        <f t="shared" si="41"/>
        <v>Educación y Tecnologías Digitales</v>
      </c>
      <c r="C97" s="2333"/>
      <c r="D97" s="2334"/>
      <c r="E97" s="2334"/>
      <c r="F97" s="2334"/>
      <c r="G97" s="2334"/>
      <c r="H97" s="2334"/>
      <c r="I97" s="2334"/>
      <c r="J97" s="2334"/>
      <c r="K97" s="2334"/>
      <c r="L97" s="2334"/>
      <c r="M97" s="2334"/>
      <c r="N97" s="2335"/>
      <c r="O97" s="1720">
        <v>0</v>
      </c>
      <c r="P97" s="1720">
        <v>0</v>
      </c>
      <c r="Q97" s="1720">
        <v>0</v>
      </c>
      <c r="R97" s="1720">
        <v>2</v>
      </c>
      <c r="S97" s="1720">
        <v>0</v>
      </c>
      <c r="T97" s="1720">
        <f>SUM(R97:S97)</f>
        <v>2</v>
      </c>
      <c r="U97" s="622">
        <v>0</v>
      </c>
      <c r="V97" s="622">
        <v>0</v>
      </c>
      <c r="W97" s="622">
        <f t="shared" si="42"/>
        <v>0</v>
      </c>
    </row>
    <row r="98" spans="1:23" s="1719" customFormat="1" ht="15" customHeight="1">
      <c r="A98" s="2328" t="s">
        <v>77</v>
      </c>
      <c r="B98" s="2328"/>
      <c r="C98" s="615">
        <f t="shared" ref="C98:Q98" si="43">SUM(C89:C97)</f>
        <v>2</v>
      </c>
      <c r="D98" s="615">
        <f t="shared" si="43"/>
        <v>2</v>
      </c>
      <c r="E98" s="615">
        <f t="shared" si="43"/>
        <v>4</v>
      </c>
      <c r="F98" s="615">
        <f t="shared" si="43"/>
        <v>4</v>
      </c>
      <c r="G98" s="615">
        <f t="shared" si="43"/>
        <v>5</v>
      </c>
      <c r="H98" s="615">
        <f t="shared" si="43"/>
        <v>9</v>
      </c>
      <c r="I98" s="615">
        <f t="shared" si="43"/>
        <v>21</v>
      </c>
      <c r="J98" s="615">
        <f t="shared" si="43"/>
        <v>11</v>
      </c>
      <c r="K98" s="615">
        <f t="shared" si="43"/>
        <v>32</v>
      </c>
      <c r="L98" s="615">
        <f t="shared" si="43"/>
        <v>4</v>
      </c>
      <c r="M98" s="615">
        <f t="shared" si="43"/>
        <v>3</v>
      </c>
      <c r="N98" s="615">
        <f t="shared" si="43"/>
        <v>7</v>
      </c>
      <c r="O98" s="615">
        <f t="shared" si="43"/>
        <v>2</v>
      </c>
      <c r="P98" s="615">
        <f t="shared" si="43"/>
        <v>5</v>
      </c>
      <c r="Q98" s="615">
        <f t="shared" si="43"/>
        <v>7</v>
      </c>
      <c r="R98" s="615">
        <f t="shared" ref="R98:T98" si="44">SUM(R89:R97)</f>
        <v>7</v>
      </c>
      <c r="S98" s="615">
        <f t="shared" si="44"/>
        <v>4</v>
      </c>
      <c r="T98" s="615">
        <f t="shared" si="44"/>
        <v>11</v>
      </c>
      <c r="U98" s="1598">
        <f t="shared" ref="U98:W98" si="45">SUM(U89:U97)</f>
        <v>0</v>
      </c>
      <c r="V98" s="1598">
        <f t="shared" si="45"/>
        <v>0</v>
      </c>
      <c r="W98" s="1598">
        <f t="shared" si="45"/>
        <v>0</v>
      </c>
    </row>
    <row r="99" spans="1:23" s="1726" customFormat="1" ht="14.4">
      <c r="A99" s="1726" t="s">
        <v>5360</v>
      </c>
      <c r="G99" s="1719"/>
      <c r="H99" s="1719"/>
      <c r="I99" s="1719"/>
    </row>
    <row r="100" spans="1:23" s="1719" customFormat="1" ht="18">
      <c r="A100" s="27" t="s">
        <v>51</v>
      </c>
    </row>
    <row r="101" spans="1:23" s="1719" customFormat="1" ht="14.4">
      <c r="A101" s="2329" t="s">
        <v>37</v>
      </c>
      <c r="B101" s="2329" t="s">
        <v>36</v>
      </c>
      <c r="C101" s="2331">
        <v>2014</v>
      </c>
      <c r="D101" s="2331"/>
      <c r="E101" s="2331"/>
      <c r="F101" s="2331">
        <v>2015</v>
      </c>
      <c r="G101" s="2331"/>
      <c r="H101" s="2331"/>
      <c r="I101" s="2330">
        <v>2016</v>
      </c>
      <c r="J101" s="2330"/>
      <c r="K101" s="2330"/>
      <c r="L101" s="2330">
        <v>2017</v>
      </c>
      <c r="M101" s="2330"/>
      <c r="N101" s="2330"/>
      <c r="O101" s="2330">
        <v>2018</v>
      </c>
      <c r="P101" s="2330"/>
      <c r="Q101" s="2330"/>
      <c r="R101" s="2330">
        <v>2019</v>
      </c>
      <c r="S101" s="2330"/>
      <c r="T101" s="2330"/>
      <c r="U101" s="2330">
        <v>2020</v>
      </c>
      <c r="V101" s="2330"/>
      <c r="W101" s="2330"/>
    </row>
    <row r="102" spans="1:23" s="1719" customFormat="1" ht="14.4">
      <c r="A102" s="2329"/>
      <c r="B102" s="2329"/>
      <c r="C102" s="614" t="s">
        <v>47</v>
      </c>
      <c r="D102" s="614" t="s">
        <v>48</v>
      </c>
      <c r="E102" s="1720" t="s">
        <v>8</v>
      </c>
      <c r="F102" s="614" t="s">
        <v>47</v>
      </c>
      <c r="G102" s="614" t="s">
        <v>48</v>
      </c>
      <c r="H102" s="1720" t="s">
        <v>8</v>
      </c>
      <c r="I102" s="614" t="s">
        <v>47</v>
      </c>
      <c r="J102" s="614" t="s">
        <v>48</v>
      </c>
      <c r="K102" s="621" t="s">
        <v>8</v>
      </c>
      <c r="L102" s="614" t="s">
        <v>47</v>
      </c>
      <c r="M102" s="614" t="s">
        <v>48</v>
      </c>
      <c r="N102" s="621" t="s">
        <v>8</v>
      </c>
      <c r="O102" s="614" t="s">
        <v>47</v>
      </c>
      <c r="P102" s="614" t="s">
        <v>48</v>
      </c>
      <c r="Q102" s="621" t="s">
        <v>8</v>
      </c>
      <c r="R102" s="614" t="s">
        <v>47</v>
      </c>
      <c r="S102" s="614" t="s">
        <v>48</v>
      </c>
      <c r="T102" s="621" t="s">
        <v>8</v>
      </c>
      <c r="U102" s="614" t="s">
        <v>47</v>
      </c>
      <c r="V102" s="614" t="s">
        <v>48</v>
      </c>
      <c r="W102" s="621" t="s">
        <v>8</v>
      </c>
    </row>
    <row r="103" spans="1:23" s="1719" customFormat="1" ht="14.4">
      <c r="A103" s="2325" t="s">
        <v>1220</v>
      </c>
      <c r="B103" s="1721" t="str">
        <f>B89</f>
        <v>Ingeniería en Recursos Hídricos</v>
      </c>
      <c r="C103" s="1722">
        <v>0</v>
      </c>
      <c r="D103" s="1722">
        <v>0</v>
      </c>
      <c r="E103" s="1722">
        <f>SUM(C103:D103)</f>
        <v>0</v>
      </c>
      <c r="F103" s="1722">
        <v>1</v>
      </c>
      <c r="G103" s="1722">
        <v>3</v>
      </c>
      <c r="H103" s="1720">
        <f>SUM(F103:G103)</f>
        <v>4</v>
      </c>
      <c r="I103" s="1720">
        <v>2</v>
      </c>
      <c r="J103" s="1720">
        <v>4</v>
      </c>
      <c r="K103" s="1720">
        <f>SUM(I103:J103)</f>
        <v>6</v>
      </c>
      <c r="L103" s="1720">
        <v>2</v>
      </c>
      <c r="M103" s="1720">
        <v>0</v>
      </c>
      <c r="N103" s="1720">
        <f>SUM(L103:M103)</f>
        <v>2</v>
      </c>
      <c r="O103" s="1720">
        <v>2</v>
      </c>
      <c r="P103" s="1720">
        <v>0</v>
      </c>
      <c r="Q103" s="1720">
        <f>SUM(O103:P103)</f>
        <v>2</v>
      </c>
      <c r="R103" s="1720">
        <v>1</v>
      </c>
      <c r="S103" s="1720">
        <v>1</v>
      </c>
      <c r="T103" s="1720">
        <f>SUM(R103:S103)</f>
        <v>2</v>
      </c>
      <c r="U103" s="622">
        <v>0</v>
      </c>
      <c r="V103" s="622">
        <v>0</v>
      </c>
      <c r="W103" s="622">
        <f>SUM(U103:V103)</f>
        <v>0</v>
      </c>
    </row>
    <row r="104" spans="1:23" s="1719" customFormat="1" ht="14.4">
      <c r="A104" s="2326"/>
      <c r="B104" s="1721" t="str">
        <f t="shared" ref="B104:B111" si="46">B90</f>
        <v>Ingeniería en Computación y Telecomunicaciones</v>
      </c>
      <c r="C104" s="2333"/>
      <c r="D104" s="2334"/>
      <c r="E104" s="2334"/>
      <c r="F104" s="2334"/>
      <c r="G104" s="2334"/>
      <c r="H104" s="2334"/>
      <c r="I104" s="2334"/>
      <c r="J104" s="2334"/>
      <c r="K104" s="2334"/>
      <c r="L104" s="2334"/>
      <c r="M104" s="2334"/>
      <c r="N104" s="2335"/>
      <c r="O104" s="1720">
        <v>0</v>
      </c>
      <c r="P104" s="1720">
        <v>0</v>
      </c>
      <c r="Q104" s="1720">
        <v>0</v>
      </c>
      <c r="R104" s="1720">
        <v>0</v>
      </c>
      <c r="S104" s="1720">
        <v>0</v>
      </c>
      <c r="T104" s="1720">
        <v>0</v>
      </c>
      <c r="U104" s="622">
        <v>0</v>
      </c>
      <c r="V104" s="622">
        <v>0</v>
      </c>
      <c r="W104" s="622">
        <v>0</v>
      </c>
    </row>
    <row r="105" spans="1:23" s="1719" customFormat="1" ht="14.4">
      <c r="A105" s="2327"/>
      <c r="B105" s="1721" t="str">
        <f t="shared" si="46"/>
        <v>Ingeniería en Sistemas Mecatrónicos Industriales</v>
      </c>
      <c r="C105" s="2333"/>
      <c r="D105" s="2334"/>
      <c r="E105" s="2334"/>
      <c r="F105" s="2334"/>
      <c r="G105" s="2334"/>
      <c r="H105" s="2334"/>
      <c r="I105" s="2334"/>
      <c r="J105" s="2334"/>
      <c r="K105" s="2334"/>
      <c r="L105" s="2334"/>
      <c r="M105" s="2334"/>
      <c r="N105" s="2335"/>
      <c r="O105" s="1720">
        <v>0</v>
      </c>
      <c r="P105" s="1720">
        <v>0</v>
      </c>
      <c r="Q105" s="1720">
        <v>0</v>
      </c>
      <c r="R105" s="1720">
        <v>0</v>
      </c>
      <c r="S105" s="1720">
        <v>0</v>
      </c>
      <c r="T105" s="1720">
        <v>0</v>
      </c>
      <c r="U105" s="622">
        <v>0</v>
      </c>
      <c r="V105" s="622">
        <v>0</v>
      </c>
      <c r="W105" s="622">
        <v>0</v>
      </c>
    </row>
    <row r="106" spans="1:23" s="1719" customFormat="1" ht="14.4">
      <c r="A106" s="2325" t="s">
        <v>1221</v>
      </c>
      <c r="B106" s="1721" t="str">
        <f t="shared" si="46"/>
        <v>Biología Ambiental</v>
      </c>
      <c r="C106" s="1722">
        <v>5</v>
      </c>
      <c r="D106" s="1722">
        <v>0</v>
      </c>
      <c r="E106" s="1722">
        <f>SUM(C106:D106)</f>
        <v>5</v>
      </c>
      <c r="F106" s="1722">
        <v>3</v>
      </c>
      <c r="G106" s="1722">
        <v>0</v>
      </c>
      <c r="H106" s="1720">
        <f>SUM(F106:G106)</f>
        <v>3</v>
      </c>
      <c r="I106" s="1720">
        <v>9</v>
      </c>
      <c r="J106" s="1720">
        <v>1</v>
      </c>
      <c r="K106" s="1720">
        <f>SUM(I106:J106)</f>
        <v>10</v>
      </c>
      <c r="L106" s="1720">
        <v>3</v>
      </c>
      <c r="M106" s="1720">
        <v>0</v>
      </c>
      <c r="N106" s="1720">
        <f>SUM(L106:M106)</f>
        <v>3</v>
      </c>
      <c r="O106" s="1720">
        <v>15</v>
      </c>
      <c r="P106" s="1720">
        <v>3</v>
      </c>
      <c r="Q106" s="1720">
        <f>SUM(O106:P106)</f>
        <v>18</v>
      </c>
      <c r="R106" s="1720">
        <v>7</v>
      </c>
      <c r="S106" s="1720">
        <v>1</v>
      </c>
      <c r="T106" s="1720">
        <f>SUM(R106:S106)</f>
        <v>8</v>
      </c>
      <c r="U106" s="622">
        <v>1</v>
      </c>
      <c r="V106" s="622">
        <v>0</v>
      </c>
      <c r="W106" s="622">
        <f>SUM(U106:V106)</f>
        <v>1</v>
      </c>
    </row>
    <row r="107" spans="1:23" s="1719" customFormat="1" ht="14.4">
      <c r="A107" s="2326"/>
      <c r="B107" s="1721" t="str">
        <f t="shared" si="46"/>
        <v>Psicología Ambiental</v>
      </c>
      <c r="C107" s="2333"/>
      <c r="D107" s="2334"/>
      <c r="E107" s="2334"/>
      <c r="F107" s="2334"/>
      <c r="G107" s="2334"/>
      <c r="H107" s="2334"/>
      <c r="I107" s="2334"/>
      <c r="J107" s="2334"/>
      <c r="K107" s="2334"/>
      <c r="L107" s="2334"/>
      <c r="M107" s="2334"/>
      <c r="N107" s="2335"/>
      <c r="O107" s="1720">
        <v>0</v>
      </c>
      <c r="P107" s="1720">
        <v>0</v>
      </c>
      <c r="Q107" s="1720">
        <v>0</v>
      </c>
      <c r="R107" s="1720">
        <v>0</v>
      </c>
      <c r="S107" s="1720">
        <v>0</v>
      </c>
      <c r="T107" s="1720">
        <v>0</v>
      </c>
      <c r="U107" s="622">
        <v>0</v>
      </c>
      <c r="V107" s="622">
        <v>0</v>
      </c>
      <c r="W107" s="622">
        <v>0</v>
      </c>
    </row>
    <row r="108" spans="1:23" s="1719" customFormat="1" ht="14.4">
      <c r="A108" s="2327"/>
      <c r="B108" s="1721" t="str">
        <f t="shared" si="46"/>
        <v>Ciencia y Tecnología de los Alimentos</v>
      </c>
      <c r="C108" s="2333"/>
      <c r="D108" s="2334"/>
      <c r="E108" s="2334"/>
      <c r="F108" s="2334"/>
      <c r="G108" s="2334"/>
      <c r="H108" s="2334"/>
      <c r="I108" s="2334"/>
      <c r="J108" s="2334"/>
      <c r="K108" s="2334"/>
      <c r="L108" s="2334"/>
      <c r="M108" s="2334"/>
      <c r="N108" s="2335"/>
      <c r="O108" s="1720">
        <v>0</v>
      </c>
      <c r="P108" s="1720">
        <v>0</v>
      </c>
      <c r="Q108" s="1720">
        <v>0</v>
      </c>
      <c r="R108" s="1720">
        <v>0</v>
      </c>
      <c r="S108" s="1720">
        <v>0</v>
      </c>
      <c r="T108" s="1720">
        <v>0</v>
      </c>
      <c r="U108" s="622">
        <v>0</v>
      </c>
      <c r="V108" s="622">
        <v>0</v>
      </c>
      <c r="W108" s="622">
        <v>0</v>
      </c>
    </row>
    <row r="109" spans="1:23" s="25" customFormat="1" ht="14.4">
      <c r="A109" s="2325" t="s">
        <v>1222</v>
      </c>
      <c r="B109" s="1721" t="str">
        <f t="shared" si="46"/>
        <v>Políticas Públicas</v>
      </c>
      <c r="C109" s="1722">
        <v>0</v>
      </c>
      <c r="D109" s="1722">
        <v>2</v>
      </c>
      <c r="E109" s="1722">
        <f>SUM(C109:D109)</f>
        <v>2</v>
      </c>
      <c r="F109" s="1722">
        <v>1</v>
      </c>
      <c r="G109" s="1722">
        <v>0</v>
      </c>
      <c r="H109" s="1720">
        <f>SUM(F109:G109)</f>
        <v>1</v>
      </c>
      <c r="I109" s="1720">
        <v>4</v>
      </c>
      <c r="J109" s="1720">
        <v>3</v>
      </c>
      <c r="K109" s="1720">
        <f>SUM(I109:J109)</f>
        <v>7</v>
      </c>
      <c r="L109" s="1720">
        <v>1</v>
      </c>
      <c r="M109" s="1720">
        <v>1</v>
      </c>
      <c r="N109" s="1720">
        <f>SUM(L109:M109)</f>
        <v>2</v>
      </c>
      <c r="O109" s="1720">
        <v>2</v>
      </c>
      <c r="P109" s="1720">
        <v>1</v>
      </c>
      <c r="Q109" s="1720">
        <f>SUM(O109:P109)</f>
        <v>3</v>
      </c>
      <c r="R109" s="1720"/>
      <c r="S109" s="1720">
        <v>1</v>
      </c>
      <c r="T109" s="1720">
        <f>SUM(R109:S109)</f>
        <v>1</v>
      </c>
      <c r="U109" s="622">
        <v>1</v>
      </c>
      <c r="V109" s="622">
        <v>1</v>
      </c>
      <c r="W109" s="622">
        <f>SUM(U109:V109)</f>
        <v>2</v>
      </c>
    </row>
    <row r="110" spans="1:23" s="1719" customFormat="1" ht="14.4">
      <c r="A110" s="2326"/>
      <c r="B110" s="1721" t="str">
        <f t="shared" si="46"/>
        <v>Arte y Comunicaciones Digitales</v>
      </c>
      <c r="C110" s="1722">
        <v>0</v>
      </c>
      <c r="D110" s="1722">
        <v>0</v>
      </c>
      <c r="E110" s="1722">
        <f>SUM(C110:D110)</f>
        <v>0</v>
      </c>
      <c r="F110" s="1722">
        <v>0</v>
      </c>
      <c r="G110" s="1722">
        <v>0</v>
      </c>
      <c r="H110" s="1720">
        <f>SUM(F110:G110)</f>
        <v>0</v>
      </c>
      <c r="I110" s="1720">
        <v>1</v>
      </c>
      <c r="J110" s="1720">
        <v>0</v>
      </c>
      <c r="K110" s="1720">
        <f>SUM(I110:J110)</f>
        <v>1</v>
      </c>
      <c r="L110" s="1720">
        <v>1</v>
      </c>
      <c r="M110" s="1720">
        <v>5</v>
      </c>
      <c r="N110" s="1720">
        <f>SUM(L110:M110)</f>
        <v>6</v>
      </c>
      <c r="O110" s="1720">
        <v>6</v>
      </c>
      <c r="P110" s="1720">
        <v>8</v>
      </c>
      <c r="Q110" s="1720">
        <f>SUM(O110:P110)</f>
        <v>14</v>
      </c>
      <c r="R110" s="1720">
        <v>5</v>
      </c>
      <c r="S110" s="1720">
        <v>1</v>
      </c>
      <c r="T110" s="1720">
        <f>SUM(R110:S110)</f>
        <v>6</v>
      </c>
      <c r="U110" s="622">
        <v>2</v>
      </c>
      <c r="V110" s="622">
        <v>0</v>
      </c>
      <c r="W110" s="622">
        <f>SUM(U110:V110)</f>
        <v>2</v>
      </c>
    </row>
    <row r="111" spans="1:23" s="25" customFormat="1" ht="14.4">
      <c r="A111" s="2327"/>
      <c r="B111" s="1721" t="str">
        <f t="shared" si="46"/>
        <v>Educación y Tecnologías Digitales</v>
      </c>
      <c r="C111" s="2341"/>
      <c r="D111" s="2342"/>
      <c r="E111" s="2342"/>
      <c r="F111" s="2342"/>
      <c r="G111" s="2342"/>
      <c r="H111" s="2342"/>
      <c r="I111" s="2342"/>
      <c r="J111" s="2342"/>
      <c r="K111" s="2342"/>
      <c r="L111" s="2342"/>
      <c r="M111" s="2342"/>
      <c r="N111" s="2343"/>
      <c r="O111" s="1720">
        <v>0</v>
      </c>
      <c r="P111" s="1720">
        <v>0</v>
      </c>
      <c r="Q111" s="1720">
        <v>0</v>
      </c>
      <c r="R111" s="1720">
        <v>0</v>
      </c>
      <c r="S111" s="1720">
        <v>0</v>
      </c>
      <c r="T111" s="1720">
        <v>0</v>
      </c>
      <c r="U111" s="622">
        <v>0</v>
      </c>
      <c r="V111" s="622">
        <v>0</v>
      </c>
      <c r="W111" s="622">
        <v>0</v>
      </c>
    </row>
    <row r="112" spans="1:23" s="1719" customFormat="1" ht="15" customHeight="1">
      <c r="A112" s="2328" t="s">
        <v>77</v>
      </c>
      <c r="B112" s="2328"/>
      <c r="C112" s="615">
        <f t="shared" ref="C112:Q112" si="47">SUM(C103:C110)</f>
        <v>5</v>
      </c>
      <c r="D112" s="615">
        <f t="shared" si="47"/>
        <v>2</v>
      </c>
      <c r="E112" s="615">
        <f t="shared" si="47"/>
        <v>7</v>
      </c>
      <c r="F112" s="615">
        <f t="shared" si="47"/>
        <v>5</v>
      </c>
      <c r="G112" s="615">
        <f t="shared" si="47"/>
        <v>3</v>
      </c>
      <c r="H112" s="615">
        <f t="shared" si="47"/>
        <v>8</v>
      </c>
      <c r="I112" s="615">
        <f t="shared" si="47"/>
        <v>16</v>
      </c>
      <c r="J112" s="615">
        <f t="shared" si="47"/>
        <v>8</v>
      </c>
      <c r="K112" s="615">
        <f t="shared" si="47"/>
        <v>24</v>
      </c>
      <c r="L112" s="615">
        <f t="shared" si="47"/>
        <v>7</v>
      </c>
      <c r="M112" s="615">
        <f t="shared" si="47"/>
        <v>6</v>
      </c>
      <c r="N112" s="615">
        <f t="shared" si="47"/>
        <v>13</v>
      </c>
      <c r="O112" s="615">
        <f>SUM(O103:O111)</f>
        <v>25</v>
      </c>
      <c r="P112" s="615">
        <f>SUM(P103:P111)</f>
        <v>12</v>
      </c>
      <c r="Q112" s="615">
        <f t="shared" si="47"/>
        <v>37</v>
      </c>
      <c r="R112" s="615">
        <f>SUM(R103:R111)</f>
        <v>13</v>
      </c>
      <c r="S112" s="615">
        <f>SUM(S103:S111)</f>
        <v>4</v>
      </c>
      <c r="T112" s="615">
        <f t="shared" ref="T112" si="48">SUM(T103:T110)</f>
        <v>17</v>
      </c>
      <c r="U112" s="1598">
        <f>SUM(U103:U111)</f>
        <v>4</v>
      </c>
      <c r="V112" s="1598">
        <f>SUM(V103:V111)</f>
        <v>1</v>
      </c>
      <c r="W112" s="1598">
        <f t="shared" ref="W112" si="49">SUM(W103:W110)</f>
        <v>5</v>
      </c>
    </row>
    <row r="113" spans="1:14">
      <c r="A113" s="1431" t="s">
        <v>5357</v>
      </c>
    </row>
    <row r="114" spans="1:14" ht="18">
      <c r="A114" s="919" t="s">
        <v>2924</v>
      </c>
      <c r="B114" s="1727"/>
    </row>
    <row r="115" spans="1:14">
      <c r="A115" s="2346" t="s">
        <v>37</v>
      </c>
      <c r="B115" s="2346" t="s">
        <v>36</v>
      </c>
      <c r="C115" s="2317" t="s">
        <v>2922</v>
      </c>
      <c r="D115" s="2317"/>
      <c r="E115" s="2317"/>
      <c r="F115" s="2317" t="s">
        <v>2923</v>
      </c>
      <c r="G115" s="2317"/>
      <c r="H115" s="2317"/>
      <c r="I115" s="2317" t="s">
        <v>4397</v>
      </c>
      <c r="J115" s="2317"/>
      <c r="K115" s="2317"/>
      <c r="L115" s="2317" t="s">
        <v>4398</v>
      </c>
      <c r="M115" s="2317"/>
      <c r="N115" s="2317"/>
    </row>
    <row r="116" spans="1:14">
      <c r="A116" s="2347"/>
      <c r="B116" s="2347"/>
      <c r="C116" s="609" t="s">
        <v>831</v>
      </c>
      <c r="D116" s="609" t="s">
        <v>33</v>
      </c>
      <c r="E116" s="611" t="s">
        <v>8</v>
      </c>
      <c r="F116" s="609" t="s">
        <v>32</v>
      </c>
      <c r="G116" s="609" t="s">
        <v>33</v>
      </c>
      <c r="H116" s="611" t="s">
        <v>8</v>
      </c>
      <c r="I116" s="609" t="s">
        <v>831</v>
      </c>
      <c r="J116" s="609" t="s">
        <v>33</v>
      </c>
      <c r="K116" s="611" t="s">
        <v>8</v>
      </c>
      <c r="L116" s="609" t="s">
        <v>32</v>
      </c>
      <c r="M116" s="609" t="s">
        <v>33</v>
      </c>
      <c r="N116" s="611" t="s">
        <v>8</v>
      </c>
    </row>
    <row r="117" spans="1:14" ht="14.4">
      <c r="A117" s="2325" t="s">
        <v>1220</v>
      </c>
      <c r="B117" s="1721" t="str">
        <f>B103</f>
        <v>Ingeniería en Recursos Hídricos</v>
      </c>
      <c r="C117" s="1728">
        <v>5</v>
      </c>
      <c r="D117" s="1728">
        <v>2</v>
      </c>
      <c r="E117" s="1728">
        <v>7</v>
      </c>
      <c r="F117" s="1728">
        <v>4</v>
      </c>
      <c r="G117" s="1728">
        <v>2</v>
      </c>
      <c r="H117" s="1728">
        <v>6</v>
      </c>
      <c r="I117" s="920">
        <v>12</v>
      </c>
      <c r="J117" s="920">
        <v>15</v>
      </c>
      <c r="K117" s="920">
        <f>SUM(I117:J117)</f>
        <v>27</v>
      </c>
      <c r="L117" s="920">
        <v>12</v>
      </c>
      <c r="M117" s="920">
        <v>15</v>
      </c>
      <c r="N117" s="920">
        <f>SUM(L117:M117)</f>
        <v>27</v>
      </c>
    </row>
    <row r="118" spans="1:14" ht="14.4">
      <c r="A118" s="2326"/>
      <c r="B118" s="1721" t="str">
        <f t="shared" ref="B118:B125" si="50">B104</f>
        <v>Ingeniería en Computación y Telecomunicaciones</v>
      </c>
      <c r="C118" s="1728">
        <v>2</v>
      </c>
      <c r="D118" s="1728">
        <v>5</v>
      </c>
      <c r="E118" s="1728">
        <v>7</v>
      </c>
      <c r="F118" s="1728">
        <v>2</v>
      </c>
      <c r="G118" s="1728">
        <v>5</v>
      </c>
      <c r="H118" s="1728">
        <v>7</v>
      </c>
      <c r="I118" s="920">
        <v>6</v>
      </c>
      <c r="J118" s="920">
        <v>12</v>
      </c>
      <c r="K118" s="920">
        <f t="shared" ref="K118:K125" si="51">SUM(I118:J118)</f>
        <v>18</v>
      </c>
      <c r="L118" s="920">
        <v>6</v>
      </c>
      <c r="M118" s="920">
        <v>11</v>
      </c>
      <c r="N118" s="920">
        <f t="shared" ref="N118:N125" si="52">SUM(L118:M118)</f>
        <v>17</v>
      </c>
    </row>
    <row r="119" spans="1:14" ht="14.4">
      <c r="A119" s="2327"/>
      <c r="B119" s="1721" t="str">
        <f t="shared" si="50"/>
        <v>Ingeniería en Sistemas Mecatrónicos Industriales</v>
      </c>
      <c r="C119" s="1728">
        <v>1</v>
      </c>
      <c r="D119" s="1728">
        <v>6</v>
      </c>
      <c r="E119" s="1728">
        <v>7</v>
      </c>
      <c r="F119" s="1728">
        <v>1</v>
      </c>
      <c r="G119" s="1728">
        <v>6</v>
      </c>
      <c r="H119" s="1728">
        <v>7</v>
      </c>
      <c r="I119" s="920">
        <v>4</v>
      </c>
      <c r="J119" s="920">
        <v>21</v>
      </c>
      <c r="K119" s="920">
        <f t="shared" si="51"/>
        <v>25</v>
      </c>
      <c r="L119" s="920">
        <v>4</v>
      </c>
      <c r="M119" s="920">
        <v>20</v>
      </c>
      <c r="N119" s="920">
        <f t="shared" si="52"/>
        <v>24</v>
      </c>
    </row>
    <row r="120" spans="1:14" ht="14.4">
      <c r="A120" s="2325" t="s">
        <v>1221</v>
      </c>
      <c r="B120" s="1721" t="str">
        <f t="shared" si="50"/>
        <v>Biología Ambiental</v>
      </c>
      <c r="C120" s="1728">
        <v>14</v>
      </c>
      <c r="D120" s="1728">
        <v>3</v>
      </c>
      <c r="E120" s="1728">
        <v>17</v>
      </c>
      <c r="F120" s="1728">
        <v>13</v>
      </c>
      <c r="G120" s="1728">
        <v>3</v>
      </c>
      <c r="H120" s="1728">
        <v>16</v>
      </c>
      <c r="I120" s="920">
        <v>40</v>
      </c>
      <c r="J120" s="920">
        <v>13</v>
      </c>
      <c r="K120" s="920">
        <f t="shared" si="51"/>
        <v>53</v>
      </c>
      <c r="L120" s="920">
        <v>38</v>
      </c>
      <c r="M120" s="920">
        <v>13</v>
      </c>
      <c r="N120" s="920">
        <f t="shared" si="52"/>
        <v>51</v>
      </c>
    </row>
    <row r="121" spans="1:14" ht="14.4">
      <c r="A121" s="2326"/>
      <c r="B121" s="1721" t="str">
        <f t="shared" si="50"/>
        <v>Psicología Ambiental</v>
      </c>
      <c r="C121" s="1728">
        <v>8</v>
      </c>
      <c r="D121" s="1728">
        <v>1</v>
      </c>
      <c r="E121" s="1728">
        <v>9</v>
      </c>
      <c r="F121" s="1728">
        <v>8</v>
      </c>
      <c r="G121" s="1728">
        <v>1</v>
      </c>
      <c r="H121" s="1728">
        <v>9</v>
      </c>
      <c r="I121" s="920">
        <v>33</v>
      </c>
      <c r="J121" s="920">
        <v>11</v>
      </c>
      <c r="K121" s="920">
        <f t="shared" si="51"/>
        <v>44</v>
      </c>
      <c r="L121" s="920">
        <v>31</v>
      </c>
      <c r="M121" s="920">
        <v>10</v>
      </c>
      <c r="N121" s="920">
        <f t="shared" si="52"/>
        <v>41</v>
      </c>
    </row>
    <row r="122" spans="1:14" ht="14.4">
      <c r="A122" s="2327"/>
      <c r="B122" s="1721" t="str">
        <f t="shared" si="50"/>
        <v>Ciencia y Tecnología de los Alimentos</v>
      </c>
      <c r="C122" s="1728">
        <v>7</v>
      </c>
      <c r="D122" s="1728">
        <v>1</v>
      </c>
      <c r="E122" s="1728">
        <v>8</v>
      </c>
      <c r="F122" s="1728">
        <v>7</v>
      </c>
      <c r="G122" s="1728">
        <v>1</v>
      </c>
      <c r="H122" s="1728">
        <v>8</v>
      </c>
      <c r="I122" s="920">
        <v>30</v>
      </c>
      <c r="J122" s="920">
        <v>6</v>
      </c>
      <c r="K122" s="920">
        <f t="shared" si="51"/>
        <v>36</v>
      </c>
      <c r="L122" s="920">
        <v>29</v>
      </c>
      <c r="M122" s="920">
        <v>6</v>
      </c>
      <c r="N122" s="920">
        <f t="shared" si="52"/>
        <v>35</v>
      </c>
    </row>
    <row r="123" spans="1:14" ht="14.4">
      <c r="A123" s="2325" t="s">
        <v>1222</v>
      </c>
      <c r="B123" s="1721" t="str">
        <f t="shared" si="50"/>
        <v>Políticas Públicas</v>
      </c>
      <c r="C123" s="1728">
        <v>14</v>
      </c>
      <c r="D123" s="1728">
        <v>12</v>
      </c>
      <c r="E123" s="1728">
        <v>26</v>
      </c>
      <c r="F123" s="1728">
        <v>14</v>
      </c>
      <c r="G123" s="1728">
        <v>12</v>
      </c>
      <c r="H123" s="1728">
        <v>26</v>
      </c>
      <c r="I123" s="920">
        <v>34</v>
      </c>
      <c r="J123" s="920">
        <v>16</v>
      </c>
      <c r="K123" s="920">
        <f t="shared" si="51"/>
        <v>50</v>
      </c>
      <c r="L123" s="920">
        <v>34</v>
      </c>
      <c r="M123" s="920">
        <v>16</v>
      </c>
      <c r="N123" s="920">
        <f t="shared" si="52"/>
        <v>50</v>
      </c>
    </row>
    <row r="124" spans="1:14" ht="14.4">
      <c r="A124" s="2326"/>
      <c r="B124" s="1721" t="str">
        <f t="shared" si="50"/>
        <v>Arte y Comunicaciones Digitales</v>
      </c>
      <c r="C124" s="1728">
        <v>6</v>
      </c>
      <c r="D124" s="1728">
        <v>7</v>
      </c>
      <c r="E124" s="1728">
        <v>13</v>
      </c>
      <c r="F124" s="1728">
        <v>4</v>
      </c>
      <c r="G124" s="1728">
        <v>6</v>
      </c>
      <c r="H124" s="1728">
        <v>10</v>
      </c>
      <c r="I124" s="920">
        <v>24</v>
      </c>
      <c r="J124" s="920">
        <v>19</v>
      </c>
      <c r="K124" s="920">
        <f t="shared" si="51"/>
        <v>43</v>
      </c>
      <c r="L124" s="920">
        <v>24</v>
      </c>
      <c r="M124" s="920">
        <v>19</v>
      </c>
      <c r="N124" s="920">
        <f t="shared" si="52"/>
        <v>43</v>
      </c>
    </row>
    <row r="125" spans="1:14" ht="14.4">
      <c r="A125" s="2327"/>
      <c r="B125" s="1721" t="str">
        <f t="shared" si="50"/>
        <v>Educación y Tecnologías Digitales</v>
      </c>
      <c r="C125" s="1728">
        <v>3</v>
      </c>
      <c r="D125" s="1728">
        <v>2</v>
      </c>
      <c r="E125" s="1728">
        <v>5</v>
      </c>
      <c r="F125" s="1728">
        <v>3</v>
      </c>
      <c r="G125" s="1728">
        <v>2</v>
      </c>
      <c r="H125" s="1728">
        <v>5</v>
      </c>
      <c r="I125" s="920">
        <v>15</v>
      </c>
      <c r="J125" s="920">
        <v>9</v>
      </c>
      <c r="K125" s="920">
        <f t="shared" si="51"/>
        <v>24</v>
      </c>
      <c r="L125" s="920">
        <v>15</v>
      </c>
      <c r="M125" s="920">
        <v>7</v>
      </c>
      <c r="N125" s="920">
        <f t="shared" si="52"/>
        <v>22</v>
      </c>
    </row>
    <row r="126" spans="1:14" ht="14.4">
      <c r="A126" s="2344" t="s">
        <v>77</v>
      </c>
      <c r="B126" s="2345"/>
      <c r="C126" s="612">
        <v>60</v>
      </c>
      <c r="D126" s="612">
        <v>39</v>
      </c>
      <c r="E126" s="612">
        <v>99</v>
      </c>
      <c r="F126" s="612">
        <v>56</v>
      </c>
      <c r="G126" s="612">
        <v>38</v>
      </c>
      <c r="H126" s="612">
        <v>94</v>
      </c>
      <c r="I126" s="613">
        <f>SUM(I117:I125)</f>
        <v>198</v>
      </c>
      <c r="J126" s="613">
        <f t="shared" ref="J126:N126" si="53">SUM(J117:J125)</f>
        <v>122</v>
      </c>
      <c r="K126" s="613">
        <f t="shared" si="53"/>
        <v>320</v>
      </c>
      <c r="L126" s="613">
        <f t="shared" si="53"/>
        <v>193</v>
      </c>
      <c r="M126" s="613">
        <f t="shared" si="53"/>
        <v>117</v>
      </c>
      <c r="N126" s="613">
        <f t="shared" si="53"/>
        <v>310</v>
      </c>
    </row>
    <row r="127" spans="1:14">
      <c r="A127" s="1431" t="s">
        <v>5357</v>
      </c>
    </row>
    <row r="129" spans="1:3" ht="18">
      <c r="A129" s="919" t="s">
        <v>5452</v>
      </c>
    </row>
    <row r="130" spans="1:3" ht="14.4">
      <c r="A130" s="1588" t="s">
        <v>5453</v>
      </c>
    </row>
    <row r="131" spans="1:3" ht="14.4">
      <c r="A131" s="1586" t="s">
        <v>270</v>
      </c>
      <c r="B131" s="1586" t="s">
        <v>5455</v>
      </c>
      <c r="C131" s="1586">
        <v>2020</v>
      </c>
    </row>
    <row r="132" spans="1:3" ht="14.4">
      <c r="A132" s="2325" t="s">
        <v>1220</v>
      </c>
      <c r="B132" s="1729" t="str">
        <f>B117</f>
        <v>Ingeniería en Recursos Hídricos</v>
      </c>
      <c r="C132" s="1677">
        <v>55</v>
      </c>
    </row>
    <row r="133" spans="1:3" ht="14.4">
      <c r="A133" s="2326"/>
      <c r="B133" s="1729" t="str">
        <f>B146</f>
        <v>Ingeniería en Computación y Telecomunicaciones</v>
      </c>
      <c r="C133" s="1677">
        <v>30</v>
      </c>
    </row>
    <row r="134" spans="1:3" ht="14.4">
      <c r="A134" s="2327"/>
      <c r="B134" s="1729" t="str">
        <f t="shared" ref="B134:B140" si="54">B119</f>
        <v>Ingeniería en Sistemas Mecatrónicos Industriales</v>
      </c>
      <c r="C134" s="1677">
        <v>16</v>
      </c>
    </row>
    <row r="135" spans="1:3" ht="14.4">
      <c r="A135" s="2325" t="s">
        <v>1221</v>
      </c>
      <c r="B135" s="1729" t="str">
        <f t="shared" si="54"/>
        <v>Biología Ambiental</v>
      </c>
      <c r="C135" s="1677">
        <v>30</v>
      </c>
    </row>
    <row r="136" spans="1:3" ht="14.4">
      <c r="A136" s="2326"/>
      <c r="B136" s="1729" t="str">
        <f>B149</f>
        <v>Psicología Biomédica</v>
      </c>
      <c r="C136" s="1677">
        <v>16</v>
      </c>
    </row>
    <row r="137" spans="1:3" ht="14.4">
      <c r="A137" s="2327"/>
      <c r="B137" s="1729" t="str">
        <f t="shared" si="54"/>
        <v>Ciencia y Tecnología de los Alimentos</v>
      </c>
      <c r="C137" s="1677">
        <v>12</v>
      </c>
    </row>
    <row r="138" spans="1:3" ht="14.4">
      <c r="A138" s="2325" t="s">
        <v>1222</v>
      </c>
      <c r="B138" s="1729" t="str">
        <f t="shared" si="54"/>
        <v>Políticas Públicas</v>
      </c>
      <c r="C138" s="1677">
        <v>56</v>
      </c>
    </row>
    <row r="139" spans="1:3" ht="14.4">
      <c r="A139" s="2326"/>
      <c r="B139" s="1729" t="str">
        <f t="shared" si="54"/>
        <v>Arte y Comunicaciones Digitales</v>
      </c>
      <c r="C139" s="1677">
        <v>5</v>
      </c>
    </row>
    <row r="140" spans="1:3" ht="14.4">
      <c r="A140" s="2327"/>
      <c r="B140" s="1729" t="str">
        <f t="shared" si="54"/>
        <v>Educación y Tecnologías Digitales</v>
      </c>
      <c r="C140" s="1677">
        <v>23</v>
      </c>
    </row>
    <row r="141" spans="1:3" ht="14.4">
      <c r="A141" s="2344" t="s">
        <v>77</v>
      </c>
      <c r="B141" s="2345"/>
      <c r="C141" s="1587">
        <f>SUM(C132:C140)</f>
        <v>243</v>
      </c>
    </row>
    <row r="142" spans="1:3">
      <c r="A142" s="461"/>
      <c r="B142" s="461"/>
      <c r="C142" s="461"/>
    </row>
    <row r="143" spans="1:3" ht="14.4">
      <c r="A143" s="1588" t="s">
        <v>5454</v>
      </c>
      <c r="C143" s="461"/>
    </row>
    <row r="144" spans="1:3" ht="14.4">
      <c r="A144" s="1586" t="s">
        <v>270</v>
      </c>
      <c r="B144" s="1586" t="s">
        <v>5455</v>
      </c>
      <c r="C144" s="1586">
        <v>2020</v>
      </c>
    </row>
    <row r="145" spans="1:3" ht="14.4">
      <c r="A145" s="2325" t="s">
        <v>1220</v>
      </c>
      <c r="B145" s="1585" t="s">
        <v>19</v>
      </c>
      <c r="C145" s="1678">
        <v>42</v>
      </c>
    </row>
    <row r="146" spans="1:3" ht="14.4">
      <c r="A146" s="2326"/>
      <c r="B146" s="1585" t="s">
        <v>76</v>
      </c>
      <c r="C146" s="1678">
        <v>20</v>
      </c>
    </row>
    <row r="147" spans="1:3" ht="14.4">
      <c r="A147" s="2327"/>
      <c r="B147" s="1585" t="s">
        <v>882</v>
      </c>
      <c r="C147" s="1678">
        <v>9</v>
      </c>
    </row>
    <row r="148" spans="1:3" ht="14.4">
      <c r="A148" s="2325" t="s">
        <v>1221</v>
      </c>
      <c r="B148" s="1585" t="s">
        <v>21</v>
      </c>
      <c r="C148" s="1678">
        <v>30</v>
      </c>
    </row>
    <row r="149" spans="1:3" ht="14.4">
      <c r="A149" s="2326"/>
      <c r="B149" s="1585" t="s">
        <v>75</v>
      </c>
      <c r="C149" s="1678">
        <v>20</v>
      </c>
    </row>
    <row r="150" spans="1:3" ht="14.4">
      <c r="A150" s="2327"/>
      <c r="B150" s="1585" t="s">
        <v>2020</v>
      </c>
      <c r="C150" s="1678">
        <v>11</v>
      </c>
    </row>
    <row r="151" spans="1:3" ht="14.4">
      <c r="A151" s="2325" t="s">
        <v>1222</v>
      </c>
      <c r="B151" s="1585" t="s">
        <v>20</v>
      </c>
      <c r="C151" s="1678">
        <v>50</v>
      </c>
    </row>
    <row r="152" spans="1:3" ht="14.4">
      <c r="A152" s="2326"/>
      <c r="B152" s="1585" t="s">
        <v>24</v>
      </c>
      <c r="C152" s="1678">
        <v>3</v>
      </c>
    </row>
    <row r="153" spans="1:3" ht="14.4">
      <c r="A153" s="2327"/>
      <c r="B153" s="1585" t="s">
        <v>246</v>
      </c>
      <c r="C153" s="1678">
        <v>21</v>
      </c>
    </row>
    <row r="154" spans="1:3" ht="14.4">
      <c r="A154" s="2344" t="s">
        <v>77</v>
      </c>
      <c r="B154" s="2345"/>
      <c r="C154" s="1589">
        <f>SUM(C145:C153)</f>
        <v>206</v>
      </c>
    </row>
  </sheetData>
  <sheetProtection algorithmName="SHA-512" hashValue="cK24ltuLScmkNMiJNgatKVDDjOaxlzhPDYs9mbXzlB75ZVqaDPWa6qDkEG24qGJtm1fjJT2z07lXJyYv34kLUg==" saltValue="inMDLh9jpSdyKdfaPtxWBQ==" spinCount="100000" sheet="1" objects="1" scenarios="1"/>
  <mergeCells count="164">
    <mergeCell ref="A132:A134"/>
    <mergeCell ref="A135:A137"/>
    <mergeCell ref="A138:A140"/>
    <mergeCell ref="A145:A147"/>
    <mergeCell ref="A148:A150"/>
    <mergeCell ref="A151:A153"/>
    <mergeCell ref="A141:B141"/>
    <mergeCell ref="A154:B154"/>
    <mergeCell ref="C91:N91"/>
    <mergeCell ref="C93:N93"/>
    <mergeCell ref="C94:N94"/>
    <mergeCell ref="C97:N97"/>
    <mergeCell ref="C104:N104"/>
    <mergeCell ref="C105:N105"/>
    <mergeCell ref="L101:N101"/>
    <mergeCell ref="C90:N90"/>
    <mergeCell ref="A120:A122"/>
    <mergeCell ref="A123:A125"/>
    <mergeCell ref="A126:B126"/>
    <mergeCell ref="R101:T101"/>
    <mergeCell ref="A115:A116"/>
    <mergeCell ref="B115:B116"/>
    <mergeCell ref="C115:E115"/>
    <mergeCell ref="F115:H115"/>
    <mergeCell ref="A112:B112"/>
    <mergeCell ref="O101:Q101"/>
    <mergeCell ref="F101:H101"/>
    <mergeCell ref="A106:A108"/>
    <mergeCell ref="A109:A111"/>
    <mergeCell ref="A103:A105"/>
    <mergeCell ref="I115:K115"/>
    <mergeCell ref="L115:N115"/>
    <mergeCell ref="C108:N108"/>
    <mergeCell ref="C111:N111"/>
    <mergeCell ref="C107:N107"/>
    <mergeCell ref="A117:A119"/>
    <mergeCell ref="Y17:AA17"/>
    <mergeCell ref="AB17:AD17"/>
    <mergeCell ref="U31:W31"/>
    <mergeCell ref="X45:Z45"/>
    <mergeCell ref="F73:H73"/>
    <mergeCell ref="U59:W59"/>
    <mergeCell ref="U87:W87"/>
    <mergeCell ref="O59:Q59"/>
    <mergeCell ref="L87:N87"/>
    <mergeCell ref="C69:N69"/>
    <mergeCell ref="C55:Q55"/>
    <mergeCell ref="C62:N62"/>
    <mergeCell ref="C63:N63"/>
    <mergeCell ref="C87:E87"/>
    <mergeCell ref="U101:W101"/>
    <mergeCell ref="C7:X7"/>
    <mergeCell ref="C10:X10"/>
    <mergeCell ref="C13:X13"/>
    <mergeCell ref="C21:R21"/>
    <mergeCell ref="C24:R24"/>
    <mergeCell ref="C34:Q34"/>
    <mergeCell ref="C37:Q37"/>
    <mergeCell ref="C41:Q41"/>
    <mergeCell ref="C20:L20"/>
    <mergeCell ref="C48:Q48"/>
    <mergeCell ref="C49:Q49"/>
    <mergeCell ref="C51:Q51"/>
    <mergeCell ref="C52:Q52"/>
    <mergeCell ref="C45:E45"/>
    <mergeCell ref="I45:K45"/>
    <mergeCell ref="F45:H45"/>
    <mergeCell ref="U45:W45"/>
    <mergeCell ref="R59:T59"/>
    <mergeCell ref="R87:T87"/>
    <mergeCell ref="F87:H87"/>
    <mergeCell ref="O87:Q87"/>
    <mergeCell ref="O45:Q45"/>
    <mergeCell ref="R45:T45"/>
    <mergeCell ref="A19:A21"/>
    <mergeCell ref="A22:A24"/>
    <mergeCell ref="AK3:AM3"/>
    <mergeCell ref="AN3:AP3"/>
    <mergeCell ref="AE17:AG17"/>
    <mergeCell ref="AH17:AJ17"/>
    <mergeCell ref="A33:A35"/>
    <mergeCell ref="A3:A4"/>
    <mergeCell ref="C31:E31"/>
    <mergeCell ref="F31:H31"/>
    <mergeCell ref="G17:I17"/>
    <mergeCell ref="Y3:AA3"/>
    <mergeCell ref="B3:B4"/>
    <mergeCell ref="A14:B14"/>
    <mergeCell ref="A11:A13"/>
    <mergeCell ref="A8:A10"/>
    <mergeCell ref="A5:A7"/>
    <mergeCell ref="A28:B28"/>
    <mergeCell ref="A17:A18"/>
    <mergeCell ref="B17:B18"/>
    <mergeCell ref="E17:F17"/>
    <mergeCell ref="B31:B32"/>
    <mergeCell ref="AE3:AG3"/>
    <mergeCell ref="AH3:AJ3"/>
    <mergeCell ref="A25:A27"/>
    <mergeCell ref="L45:N45"/>
    <mergeCell ref="A31:A32"/>
    <mergeCell ref="A42:B42"/>
    <mergeCell ref="A45:A46"/>
    <mergeCell ref="B45:B46"/>
    <mergeCell ref="A47:A49"/>
    <mergeCell ref="A61:A63"/>
    <mergeCell ref="A64:A66"/>
    <mergeCell ref="F59:H59"/>
    <mergeCell ref="A56:B56"/>
    <mergeCell ref="A59:A60"/>
    <mergeCell ref="I59:K59"/>
    <mergeCell ref="L59:N59"/>
    <mergeCell ref="C65:N65"/>
    <mergeCell ref="C66:N66"/>
    <mergeCell ref="A36:A38"/>
    <mergeCell ref="A39:A41"/>
    <mergeCell ref="A67:A69"/>
    <mergeCell ref="A53:A55"/>
    <mergeCell ref="A50:A52"/>
    <mergeCell ref="A89:A91"/>
    <mergeCell ref="A70:B70"/>
    <mergeCell ref="A87:A88"/>
    <mergeCell ref="B87:B88"/>
    <mergeCell ref="I87:K87"/>
    <mergeCell ref="I101:K101"/>
    <mergeCell ref="C59:E59"/>
    <mergeCell ref="C73:E73"/>
    <mergeCell ref="C101:E101"/>
    <mergeCell ref="B59:B60"/>
    <mergeCell ref="B73:B74"/>
    <mergeCell ref="A98:B98"/>
    <mergeCell ref="A101:A102"/>
    <mergeCell ref="B101:B102"/>
    <mergeCell ref="A95:A97"/>
    <mergeCell ref="A75:A77"/>
    <mergeCell ref="A78:A80"/>
    <mergeCell ref="A81:A83"/>
    <mergeCell ref="A92:A94"/>
    <mergeCell ref="A73:A74"/>
    <mergeCell ref="A84:B84"/>
    <mergeCell ref="I2:AD2"/>
    <mergeCell ref="S17:U17"/>
    <mergeCell ref="V17:X17"/>
    <mergeCell ref="O31:Q31"/>
    <mergeCell ref="I31:K31"/>
    <mergeCell ref="R31:T31"/>
    <mergeCell ref="V3:X3"/>
    <mergeCell ref="M17:O17"/>
    <mergeCell ref="P17:R17"/>
    <mergeCell ref="I3:J3"/>
    <mergeCell ref="K3:L3"/>
    <mergeCell ref="M3:O3"/>
    <mergeCell ref="P3:R3"/>
    <mergeCell ref="J17:L17"/>
    <mergeCell ref="L31:N31"/>
    <mergeCell ref="S3:U3"/>
    <mergeCell ref="X31:Z31"/>
    <mergeCell ref="C6:R6"/>
    <mergeCell ref="E3:F3"/>
    <mergeCell ref="G3:H3"/>
    <mergeCell ref="C3:D3"/>
    <mergeCell ref="AB3:AD3"/>
    <mergeCell ref="C27:R27"/>
    <mergeCell ref="C17:D17"/>
  </mergeCells>
  <hyperlinks>
    <hyperlink ref="A1" location="Índice!A1" display="INDICE" xr:uid="{00000000-0004-0000-1F00-000000000000}"/>
  </hyperlinks>
  <printOptions horizontalCentered="1" verticalCentered="1"/>
  <pageMargins left="0.74803149606299213" right="0.74803149606299213" top="0.39370078740157483" bottom="0.39370078740157483" header="0" footer="0"/>
  <pageSetup scale="60" pageOrder="overThenDown" orientation="landscape" r:id="rId1"/>
  <headerFooter alignWithMargins="0"/>
  <ignoredErrors>
    <ignoredError sqref="O14 O5 O8:O9 O11:O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0">
    <tabColor rgb="FFAD25A8"/>
  </sheetPr>
  <dimension ref="A1:AD31"/>
  <sheetViews>
    <sheetView showGridLines="0" zoomScale="95" zoomScaleNormal="95" workbookViewId="0"/>
  </sheetViews>
  <sheetFormatPr baseColWidth="10" defaultColWidth="11.44140625" defaultRowHeight="14.4"/>
  <cols>
    <col min="1" max="1" width="20.109375" style="95" bestFit="1" customWidth="1"/>
    <col min="2" max="3" width="9.109375" style="95" bestFit="1" customWidth="1"/>
    <col min="4" max="4" width="9.109375" style="94" bestFit="1" customWidth="1"/>
    <col min="5" max="6" width="9.109375" style="130" bestFit="1" customWidth="1"/>
    <col min="7" max="7" width="9.109375" style="94" bestFit="1" customWidth="1"/>
    <col min="8" max="9" width="9.109375" style="130" bestFit="1" customWidth="1"/>
    <col min="10" max="10" width="9.109375" style="94" bestFit="1" customWidth="1"/>
    <col min="11" max="12" width="9.109375" style="130" bestFit="1" customWidth="1"/>
    <col min="13" max="13" width="9.109375" style="94" bestFit="1" customWidth="1"/>
    <col min="14" max="14" width="9.109375" style="114" bestFit="1" customWidth="1"/>
    <col min="15" max="15" width="9.109375" style="94" bestFit="1" customWidth="1"/>
    <col min="16" max="16" width="9.109375" style="127" bestFit="1" customWidth="1"/>
    <col min="17" max="19" width="9.109375" style="95" bestFit="1" customWidth="1"/>
    <col min="20" max="16384" width="11.44140625" style="95"/>
  </cols>
  <sheetData>
    <row r="1" spans="1:30">
      <c r="A1" s="167" t="s">
        <v>41</v>
      </c>
      <c r="B1" s="167"/>
      <c r="C1" s="167"/>
      <c r="D1" s="467"/>
      <c r="E1" s="467"/>
      <c r="F1" s="467"/>
      <c r="G1" s="468"/>
      <c r="H1" s="468"/>
      <c r="I1" s="468"/>
      <c r="J1" s="469"/>
      <c r="K1" s="469"/>
      <c r="L1" s="469"/>
      <c r="M1" s="112"/>
      <c r="O1" s="112"/>
    </row>
    <row r="2" spans="1:30" ht="18">
      <c r="A2" s="394" t="s">
        <v>900</v>
      </c>
      <c r="B2" s="394"/>
      <c r="C2" s="394"/>
    </row>
    <row r="3" spans="1:30">
      <c r="A3" s="281"/>
      <c r="B3" s="281"/>
      <c r="C3" s="281"/>
      <c r="D3" s="282"/>
      <c r="E3" s="282"/>
      <c r="F3" s="282"/>
      <c r="G3" s="282"/>
      <c r="H3" s="282"/>
      <c r="I3" s="282"/>
      <c r="J3" s="282"/>
      <c r="K3" s="282"/>
      <c r="L3" s="282"/>
      <c r="M3" s="282"/>
      <c r="N3" s="282"/>
      <c r="O3" s="282"/>
      <c r="P3" s="282"/>
      <c r="Q3" s="281"/>
      <c r="R3" s="281"/>
      <c r="S3" s="281"/>
    </row>
    <row r="4" spans="1:30" ht="15.75" customHeight="1">
      <c r="A4" s="283"/>
      <c r="B4" s="2175" t="s">
        <v>677</v>
      </c>
      <c r="C4" s="2175"/>
      <c r="D4" s="2175"/>
      <c r="E4" s="2175"/>
      <c r="F4" s="2175"/>
      <c r="G4" s="2175"/>
      <c r="H4" s="2175"/>
      <c r="I4" s="2175"/>
      <c r="J4" s="2175"/>
      <c r="K4" s="2175"/>
      <c r="L4" s="2175"/>
      <c r="M4" s="2175"/>
      <c r="N4" s="2175"/>
      <c r="O4" s="2175"/>
      <c r="P4" s="2175"/>
      <c r="Q4" s="2175"/>
      <c r="R4" s="2175"/>
      <c r="S4" s="2175"/>
      <c r="T4" s="2175"/>
      <c r="U4" s="2175"/>
      <c r="V4" s="2175"/>
      <c r="W4" s="2175"/>
      <c r="X4" s="2175"/>
      <c r="Y4" s="2175"/>
      <c r="Z4" s="2175"/>
      <c r="AA4" s="2175"/>
      <c r="AB4" s="2175"/>
    </row>
    <row r="5" spans="1:30">
      <c r="A5" s="283"/>
      <c r="B5" s="2174" t="s">
        <v>681</v>
      </c>
      <c r="C5" s="2174"/>
      <c r="D5" s="2174"/>
      <c r="E5" s="2174" t="s">
        <v>682</v>
      </c>
      <c r="F5" s="2174"/>
      <c r="G5" s="2174"/>
      <c r="H5" s="2174" t="s">
        <v>683</v>
      </c>
      <c r="I5" s="2174"/>
      <c r="J5" s="2174"/>
      <c r="K5" s="2174" t="s">
        <v>237</v>
      </c>
      <c r="L5" s="2174"/>
      <c r="M5" s="2174"/>
      <c r="N5" s="2174" t="s">
        <v>238</v>
      </c>
      <c r="O5" s="2174"/>
      <c r="P5" s="2174"/>
      <c r="Q5" s="2174" t="s">
        <v>1542</v>
      </c>
      <c r="R5" s="2174"/>
      <c r="S5" s="2174"/>
      <c r="T5" s="2174" t="s">
        <v>1519</v>
      </c>
      <c r="U5" s="2174"/>
      <c r="V5" s="2174"/>
      <c r="W5" s="2174" t="s">
        <v>2254</v>
      </c>
      <c r="X5" s="2174"/>
      <c r="Y5" s="2174"/>
      <c r="Z5" s="2174" t="s">
        <v>3053</v>
      </c>
      <c r="AA5" s="2174"/>
      <c r="AB5" s="2174"/>
    </row>
    <row r="6" spans="1:30">
      <c r="A6" s="283"/>
      <c r="B6" s="524" t="s">
        <v>47</v>
      </c>
      <c r="C6" s="524" t="s">
        <v>48</v>
      </c>
      <c r="D6" s="524" t="s">
        <v>8</v>
      </c>
      <c r="E6" s="524" t="s">
        <v>47</v>
      </c>
      <c r="F6" s="524" t="s">
        <v>48</v>
      </c>
      <c r="G6" s="524" t="s">
        <v>8</v>
      </c>
      <c r="H6" s="524" t="s">
        <v>47</v>
      </c>
      <c r="I6" s="524" t="s">
        <v>48</v>
      </c>
      <c r="J6" s="524" t="s">
        <v>8</v>
      </c>
      <c r="K6" s="524" t="s">
        <v>47</v>
      </c>
      <c r="L6" s="524" t="s">
        <v>48</v>
      </c>
      <c r="M6" s="524" t="s">
        <v>8</v>
      </c>
      <c r="N6" s="524" t="s">
        <v>47</v>
      </c>
      <c r="O6" s="524" t="s">
        <v>48</v>
      </c>
      <c r="P6" s="524" t="s">
        <v>8</v>
      </c>
      <c r="Q6" s="524" t="s">
        <v>47</v>
      </c>
      <c r="R6" s="524" t="s">
        <v>48</v>
      </c>
      <c r="S6" s="524" t="s">
        <v>8</v>
      </c>
      <c r="T6" s="524" t="s">
        <v>47</v>
      </c>
      <c r="U6" s="524" t="s">
        <v>48</v>
      </c>
      <c r="V6" s="524" t="s">
        <v>8</v>
      </c>
      <c r="W6" s="1015" t="s">
        <v>47</v>
      </c>
      <c r="X6" s="1015" t="s">
        <v>48</v>
      </c>
      <c r="Y6" s="1015" t="s">
        <v>8</v>
      </c>
      <c r="Z6" s="1016" t="s">
        <v>47</v>
      </c>
      <c r="AA6" s="1016" t="s">
        <v>48</v>
      </c>
      <c r="AB6" s="1016" t="s">
        <v>8</v>
      </c>
    </row>
    <row r="7" spans="1:30">
      <c r="A7" s="526" t="s">
        <v>686</v>
      </c>
      <c r="B7" s="480">
        <f t="shared" ref="B7:K7" si="0">B21-B14</f>
        <v>1792943</v>
      </c>
      <c r="C7" s="480">
        <f t="shared" si="0"/>
        <v>1782982</v>
      </c>
      <c r="D7" s="525">
        <f t="shared" si="0"/>
        <v>3575925</v>
      </c>
      <c r="E7" s="284">
        <f t="shared" si="0"/>
        <v>1833700</v>
      </c>
      <c r="F7" s="284">
        <f t="shared" si="0"/>
        <v>1838340</v>
      </c>
      <c r="G7" s="284">
        <f t="shared" si="0"/>
        <v>3672040</v>
      </c>
      <c r="H7" s="284">
        <f t="shared" si="0"/>
        <v>1866201</v>
      </c>
      <c r="I7" s="284">
        <f t="shared" si="0"/>
        <v>1887579</v>
      </c>
      <c r="J7" s="284">
        <f t="shared" si="0"/>
        <v>3753780</v>
      </c>
      <c r="K7" s="284">
        <f t="shared" si="0"/>
        <v>1939535</v>
      </c>
      <c r="L7" s="284">
        <f t="shared" ref="L7" si="1">L21-L14</f>
        <v>1967265</v>
      </c>
      <c r="M7" s="284">
        <f>M21-M14</f>
        <v>3906800</v>
      </c>
      <c r="N7" s="284">
        <f>N21-N14</f>
        <v>2021142</v>
      </c>
      <c r="O7" s="284">
        <f t="shared" ref="N7:P9" si="2">O21-O14</f>
        <v>2036085</v>
      </c>
      <c r="P7" s="284">
        <f t="shared" si="2"/>
        <v>4057227</v>
      </c>
      <c r="Q7" s="642">
        <f>Q21-Q14</f>
        <v>2085797</v>
      </c>
      <c r="R7" s="642">
        <f t="shared" ref="Q7:R9" si="3">R21-R14</f>
        <v>2079868</v>
      </c>
      <c r="S7" s="642">
        <f>Q7+R7</f>
        <v>4165665</v>
      </c>
      <c r="T7" s="1009">
        <f>T21-T14</f>
        <v>2129306</v>
      </c>
      <c r="U7" s="1009">
        <f>U21-U14</f>
        <v>2107821</v>
      </c>
      <c r="V7" s="1009">
        <f>SUM(T7:U7)</f>
        <v>4237127</v>
      </c>
      <c r="W7" s="1017">
        <f>W21-W14</f>
        <v>2139185</v>
      </c>
      <c r="X7" s="1017">
        <f>X21-X14</f>
        <v>2103015</v>
      </c>
      <c r="Y7" s="1017">
        <f>SUM(W7:X7)</f>
        <v>4242200</v>
      </c>
      <c r="Z7" s="479">
        <f>Z21-Z14</f>
        <v>2120919</v>
      </c>
      <c r="AA7" s="479">
        <f>AA21-AA14</f>
        <v>2064535</v>
      </c>
      <c r="AB7" s="479">
        <f>SUM(Z7:AA7)</f>
        <v>4185454</v>
      </c>
    </row>
    <row r="8" spans="1:30">
      <c r="A8" s="526" t="s">
        <v>687</v>
      </c>
      <c r="B8" s="480">
        <f t="shared" ref="B8:J8" si="4">B22-B15</f>
        <v>228979</v>
      </c>
      <c r="C8" s="480">
        <f t="shared" si="4"/>
        <v>214825</v>
      </c>
      <c r="D8" s="525">
        <f t="shared" si="4"/>
        <v>443804</v>
      </c>
      <c r="E8" s="284">
        <f t="shared" si="4"/>
        <v>233973</v>
      </c>
      <c r="F8" s="284">
        <f t="shared" si="4"/>
        <v>222507</v>
      </c>
      <c r="G8" s="284">
        <f t="shared" si="4"/>
        <v>456480</v>
      </c>
      <c r="H8" s="284">
        <f t="shared" si="4"/>
        <v>236393</v>
      </c>
      <c r="I8" s="284">
        <f t="shared" si="4"/>
        <v>226950</v>
      </c>
      <c r="J8" s="284">
        <f t="shared" si="4"/>
        <v>463343</v>
      </c>
      <c r="K8" s="284">
        <f t="shared" ref="K8:M8" si="5">K22-K15</f>
        <v>250046</v>
      </c>
      <c r="L8" s="284">
        <f t="shared" si="5"/>
        <v>242310</v>
      </c>
      <c r="M8" s="284">
        <f t="shared" si="5"/>
        <v>492356</v>
      </c>
      <c r="N8" s="284">
        <f t="shared" si="2"/>
        <v>264702</v>
      </c>
      <c r="O8" s="284">
        <f t="shared" si="2"/>
        <v>254945</v>
      </c>
      <c r="P8" s="284">
        <f t="shared" si="2"/>
        <v>519647</v>
      </c>
      <c r="Q8" s="642">
        <f t="shared" si="3"/>
        <v>273995</v>
      </c>
      <c r="R8" s="642">
        <f t="shared" si="3"/>
        <v>263403</v>
      </c>
      <c r="S8" s="642">
        <f>Q8+R8</f>
        <v>537398</v>
      </c>
      <c r="T8" s="1009">
        <f t="shared" ref="T8:U9" si="6">T22-T15</f>
        <v>280135</v>
      </c>
      <c r="U8" s="1009">
        <f t="shared" si="6"/>
        <v>267456</v>
      </c>
      <c r="V8" s="1009">
        <f>SUM(T8:U8)</f>
        <v>547591</v>
      </c>
      <c r="W8" s="1017">
        <f t="shared" ref="W8:X8" si="7">W22-W15</f>
        <v>282325</v>
      </c>
      <c r="X8" s="1017">
        <f t="shared" si="7"/>
        <v>269432</v>
      </c>
      <c r="Y8" s="1017">
        <f>SUM(W8:X8)</f>
        <v>551757</v>
      </c>
      <c r="Z8" s="479">
        <f t="shared" ref="Z8:AA8" si="8">Z22-Z15</f>
        <v>286604</v>
      </c>
      <c r="AA8" s="479">
        <f t="shared" si="8"/>
        <v>269790</v>
      </c>
      <c r="AB8" s="479">
        <f>SUM(Z8:AA8)</f>
        <v>556394</v>
      </c>
    </row>
    <row r="9" spans="1:30">
      <c r="A9" s="526" t="s">
        <v>688</v>
      </c>
      <c r="B9" s="480">
        <f t="shared" ref="B9:J9" si="9">B23-B16</f>
        <v>33405</v>
      </c>
      <c r="C9" s="480">
        <f t="shared" si="9"/>
        <v>32142</v>
      </c>
      <c r="D9" s="525">
        <f t="shared" si="9"/>
        <v>65547</v>
      </c>
      <c r="E9" s="284">
        <f t="shared" si="9"/>
        <v>34896</v>
      </c>
      <c r="F9" s="284">
        <f t="shared" si="9"/>
        <v>33391</v>
      </c>
      <c r="G9" s="284">
        <f t="shared" si="9"/>
        <v>68287</v>
      </c>
      <c r="H9" s="284">
        <f t="shared" si="9"/>
        <v>34802</v>
      </c>
      <c r="I9" s="284">
        <f t="shared" si="9"/>
        <v>33812</v>
      </c>
      <c r="J9" s="284">
        <f t="shared" si="9"/>
        <v>68614</v>
      </c>
      <c r="K9" s="284">
        <f t="shared" ref="K9:M9" si="10">K23-K16</f>
        <v>36601</v>
      </c>
      <c r="L9" s="284">
        <f t="shared" si="10"/>
        <v>35396</v>
      </c>
      <c r="M9" s="284">
        <f t="shared" si="10"/>
        <v>71997</v>
      </c>
      <c r="N9" s="284">
        <f t="shared" si="2"/>
        <v>38479</v>
      </c>
      <c r="O9" s="284">
        <f t="shared" si="2"/>
        <v>37014</v>
      </c>
      <c r="P9" s="284">
        <f>P23-P16</f>
        <v>75493</v>
      </c>
      <c r="Q9" s="642">
        <f t="shared" si="3"/>
        <v>40431</v>
      </c>
      <c r="R9" s="642">
        <f t="shared" si="3"/>
        <v>38419</v>
      </c>
      <c r="S9" s="642">
        <f>Q9+R9</f>
        <v>78850</v>
      </c>
      <c r="T9" s="1009">
        <f t="shared" si="6"/>
        <v>41457</v>
      </c>
      <c r="U9" s="1009">
        <f>U23-U16</f>
        <v>39012</v>
      </c>
      <c r="V9" s="1009">
        <f>SUM(T9:U9)</f>
        <v>80469</v>
      </c>
      <c r="W9" s="1017">
        <f t="shared" ref="W9" si="11">W23-W16</f>
        <v>41959</v>
      </c>
      <c r="X9" s="1017">
        <f>X23-X16</f>
        <v>39711</v>
      </c>
      <c r="Y9" s="1017">
        <f>SUM(W9:X9)</f>
        <v>81670</v>
      </c>
      <c r="Z9" s="479">
        <f>Z23-Z16</f>
        <v>42755</v>
      </c>
      <c r="AA9" s="479">
        <f>AA23-AA16</f>
        <v>39766</v>
      </c>
      <c r="AB9" s="479">
        <f>SUM(Z9:AA9)</f>
        <v>82521</v>
      </c>
    </row>
    <row r="10" spans="1:30">
      <c r="A10" s="285"/>
      <c r="B10" s="285"/>
      <c r="C10" s="285"/>
      <c r="D10" s="286"/>
      <c r="E10" s="286"/>
      <c r="F10" s="286"/>
      <c r="G10" s="286"/>
      <c r="H10" s="286"/>
      <c r="I10" s="286"/>
      <c r="J10" s="286"/>
      <c r="K10" s="286"/>
      <c r="L10" s="286"/>
      <c r="M10" s="287"/>
      <c r="N10" s="287"/>
      <c r="O10" s="287"/>
      <c r="P10" s="287"/>
      <c r="Q10" s="285"/>
      <c r="R10" s="285"/>
      <c r="S10" s="285"/>
    </row>
    <row r="11" spans="1:30" ht="15.75" customHeight="1">
      <c r="A11" s="283"/>
      <c r="B11" s="2175" t="s">
        <v>692</v>
      </c>
      <c r="C11" s="2175"/>
      <c r="D11" s="2175"/>
      <c r="E11" s="2175"/>
      <c r="F11" s="2175"/>
      <c r="G11" s="2175"/>
      <c r="H11" s="2175"/>
      <c r="I11" s="2175"/>
      <c r="J11" s="2175"/>
      <c r="K11" s="2175"/>
      <c r="L11" s="2175"/>
      <c r="M11" s="2175"/>
      <c r="N11" s="2175"/>
      <c r="O11" s="2175"/>
      <c r="P11" s="2175"/>
      <c r="Q11" s="2175"/>
      <c r="R11" s="2175"/>
      <c r="S11" s="2175"/>
      <c r="T11" s="2175"/>
      <c r="U11" s="2175"/>
      <c r="V11" s="2175"/>
      <c r="W11" s="2175"/>
      <c r="X11" s="2175"/>
      <c r="Y11" s="2175"/>
      <c r="Z11" s="2175"/>
      <c r="AA11" s="2175"/>
      <c r="AB11" s="2175"/>
    </row>
    <row r="12" spans="1:30">
      <c r="A12" s="283"/>
      <c r="B12" s="2174" t="s">
        <v>681</v>
      </c>
      <c r="C12" s="2174"/>
      <c r="D12" s="2174"/>
      <c r="E12" s="2174" t="s">
        <v>682</v>
      </c>
      <c r="F12" s="2174"/>
      <c r="G12" s="2174"/>
      <c r="H12" s="2174" t="s">
        <v>683</v>
      </c>
      <c r="I12" s="2174"/>
      <c r="J12" s="2174"/>
      <c r="K12" s="2174" t="s">
        <v>237</v>
      </c>
      <c r="L12" s="2174"/>
      <c r="M12" s="2174"/>
      <c r="N12" s="2174" t="s">
        <v>238</v>
      </c>
      <c r="O12" s="2174"/>
      <c r="P12" s="2174"/>
      <c r="Q12" s="2174" t="s">
        <v>1542</v>
      </c>
      <c r="R12" s="2174"/>
      <c r="S12" s="2174"/>
      <c r="T12" s="2174" t="s">
        <v>1519</v>
      </c>
      <c r="U12" s="2174"/>
      <c r="V12" s="2174"/>
      <c r="W12" s="2174" t="s">
        <v>2254</v>
      </c>
      <c r="X12" s="2174"/>
      <c r="Y12" s="2174"/>
      <c r="Z12" s="2174" t="s">
        <v>3053</v>
      </c>
      <c r="AA12" s="2174"/>
      <c r="AB12" s="2174"/>
      <c r="AD12" s="751"/>
    </row>
    <row r="13" spans="1:30" ht="15.75" customHeight="1">
      <c r="A13" s="283"/>
      <c r="B13" s="524" t="s">
        <v>47</v>
      </c>
      <c r="C13" s="524" t="s">
        <v>48</v>
      </c>
      <c r="D13" s="524" t="s">
        <v>8</v>
      </c>
      <c r="E13" s="524" t="s">
        <v>47</v>
      </c>
      <c r="F13" s="524" t="s">
        <v>48</v>
      </c>
      <c r="G13" s="524" t="s">
        <v>8</v>
      </c>
      <c r="H13" s="524" t="s">
        <v>47</v>
      </c>
      <c r="I13" s="524" t="s">
        <v>48</v>
      </c>
      <c r="J13" s="524" t="s">
        <v>8</v>
      </c>
      <c r="K13" s="524" t="s">
        <v>47</v>
      </c>
      <c r="L13" s="524" t="s">
        <v>48</v>
      </c>
      <c r="M13" s="524" t="s">
        <v>8</v>
      </c>
      <c r="N13" s="524" t="s">
        <v>47</v>
      </c>
      <c r="O13" s="524" t="s">
        <v>48</v>
      </c>
      <c r="P13" s="524" t="s">
        <v>8</v>
      </c>
      <c r="Q13" s="524" t="s">
        <v>47</v>
      </c>
      <c r="R13" s="524" t="s">
        <v>48</v>
      </c>
      <c r="S13" s="524" t="s">
        <v>8</v>
      </c>
      <c r="T13" s="524" t="s">
        <v>47</v>
      </c>
      <c r="U13" s="524" t="s">
        <v>48</v>
      </c>
      <c r="V13" s="524" t="s">
        <v>8</v>
      </c>
      <c r="W13" s="1015" t="s">
        <v>47</v>
      </c>
      <c r="X13" s="1015" t="s">
        <v>48</v>
      </c>
      <c r="Y13" s="1015" t="s">
        <v>8</v>
      </c>
      <c r="Z13" s="1016" t="s">
        <v>47</v>
      </c>
      <c r="AA13" s="1016" t="s">
        <v>48</v>
      </c>
      <c r="AB13" s="1016" t="s">
        <v>8</v>
      </c>
    </row>
    <row r="14" spans="1:30">
      <c r="A14" s="527" t="s">
        <v>686</v>
      </c>
      <c r="B14" s="480">
        <v>393479</v>
      </c>
      <c r="C14" s="480">
        <v>364185</v>
      </c>
      <c r="D14" s="284">
        <f>B14+C14</f>
        <v>757664</v>
      </c>
      <c r="E14" s="284">
        <v>400382</v>
      </c>
      <c r="F14" s="284">
        <v>371370</v>
      </c>
      <c r="G14" s="284">
        <f>E14+F14</f>
        <v>771752</v>
      </c>
      <c r="H14" s="284">
        <v>477696</v>
      </c>
      <c r="I14" s="284">
        <v>450860</v>
      </c>
      <c r="J14" s="284">
        <f>H14+I14</f>
        <v>928556</v>
      </c>
      <c r="K14" s="284">
        <v>466704</v>
      </c>
      <c r="L14" s="284">
        <v>439661</v>
      </c>
      <c r="M14" s="284">
        <f>K14+L14</f>
        <v>906365</v>
      </c>
      <c r="N14" s="284">
        <v>479413</v>
      </c>
      <c r="O14" s="284">
        <v>448440</v>
      </c>
      <c r="P14" s="284">
        <f>N14+O14</f>
        <v>927853</v>
      </c>
      <c r="Q14" s="642">
        <f>499579</f>
        <v>499579</v>
      </c>
      <c r="R14" s="642">
        <v>463274</v>
      </c>
      <c r="S14" s="642">
        <f>Q14+R14</f>
        <v>962853</v>
      </c>
      <c r="T14" s="1009">
        <v>522093</v>
      </c>
      <c r="U14" s="1009">
        <v>477783</v>
      </c>
      <c r="V14" s="1009">
        <f>SUM(T14:U14)</f>
        <v>999876</v>
      </c>
      <c r="W14" s="1017">
        <v>521450</v>
      </c>
      <c r="X14" s="1017">
        <v>476025</v>
      </c>
      <c r="Y14" s="1017">
        <f>SUM(W14:X14)</f>
        <v>997475</v>
      </c>
      <c r="Z14" s="479">
        <v>466936</v>
      </c>
      <c r="AA14" s="479">
        <v>431708</v>
      </c>
      <c r="AB14" s="479">
        <f>SUM(Z14:AA14)</f>
        <v>898644</v>
      </c>
      <c r="AC14" s="1019"/>
    </row>
    <row r="15" spans="1:30">
      <c r="A15" s="527" t="s">
        <v>687</v>
      </c>
      <c r="B15" s="480">
        <v>45300</v>
      </c>
      <c r="C15" s="480">
        <v>42260</v>
      </c>
      <c r="D15" s="284">
        <f>B15+C15</f>
        <v>87560</v>
      </c>
      <c r="E15" s="284">
        <v>45478</v>
      </c>
      <c r="F15" s="284">
        <v>42211</v>
      </c>
      <c r="G15" s="284">
        <f>E15+F15</f>
        <v>87689</v>
      </c>
      <c r="H15" s="284">
        <v>52700</v>
      </c>
      <c r="I15" s="284">
        <v>51369</v>
      </c>
      <c r="J15" s="284">
        <f>H15+I15</f>
        <v>104069</v>
      </c>
      <c r="K15" s="284">
        <v>51845</v>
      </c>
      <c r="L15" s="284">
        <v>50974</v>
      </c>
      <c r="M15" s="284">
        <f>K15+L15</f>
        <v>102819</v>
      </c>
      <c r="N15" s="284">
        <v>51201</v>
      </c>
      <c r="O15" s="284">
        <v>48744</v>
      </c>
      <c r="P15" s="284">
        <f>N15+O15</f>
        <v>99945</v>
      </c>
      <c r="Q15" s="642">
        <v>53200</v>
      </c>
      <c r="R15" s="642">
        <v>51785</v>
      </c>
      <c r="S15" s="642">
        <f>Q15+R15</f>
        <v>104985</v>
      </c>
      <c r="T15" s="1009">
        <v>56327</v>
      </c>
      <c r="U15" s="1009">
        <v>52991</v>
      </c>
      <c r="V15" s="1009">
        <f>SUM(T15:U15)</f>
        <v>109318</v>
      </c>
      <c r="W15" s="1017">
        <v>58724</v>
      </c>
      <c r="X15" s="1017">
        <v>54539</v>
      </c>
      <c r="Y15" s="1017">
        <f>SUM(W15:X15)</f>
        <v>113263</v>
      </c>
      <c r="Z15" s="479">
        <v>58094</v>
      </c>
      <c r="AA15" s="479">
        <v>53416</v>
      </c>
      <c r="AB15" s="479">
        <f>SUM(Z15:AA15)</f>
        <v>111510</v>
      </c>
      <c r="AC15" s="1019"/>
    </row>
    <row r="16" spans="1:30">
      <c r="A16" s="527" t="s">
        <v>688</v>
      </c>
      <c r="B16" s="480">
        <v>12414</v>
      </c>
      <c r="C16" s="480">
        <v>11359</v>
      </c>
      <c r="D16" s="284">
        <f>B16+C16</f>
        <v>23773</v>
      </c>
      <c r="E16" s="284">
        <v>12429</v>
      </c>
      <c r="F16" s="284">
        <v>11134</v>
      </c>
      <c r="G16" s="284">
        <f>E16+F16</f>
        <v>23563</v>
      </c>
      <c r="H16" s="284">
        <v>13098</v>
      </c>
      <c r="I16" s="284">
        <v>12113</v>
      </c>
      <c r="J16" s="284">
        <f>H16+I16</f>
        <v>25211</v>
      </c>
      <c r="K16" s="284">
        <v>12545</v>
      </c>
      <c r="L16" s="284">
        <v>12046</v>
      </c>
      <c r="M16" s="284">
        <f>K16+L16</f>
        <v>24591</v>
      </c>
      <c r="N16" s="284">
        <v>12527</v>
      </c>
      <c r="O16" s="284">
        <v>12188</v>
      </c>
      <c r="P16" s="284">
        <f>N16+O16</f>
        <v>24715</v>
      </c>
      <c r="Q16" s="642">
        <v>13108</v>
      </c>
      <c r="R16" s="642">
        <v>13058</v>
      </c>
      <c r="S16" s="642">
        <f>Q16+R16</f>
        <v>26166</v>
      </c>
      <c r="T16" s="1009">
        <v>14635</v>
      </c>
      <c r="U16" s="1009">
        <v>13727</v>
      </c>
      <c r="V16" s="1009">
        <f>SUM(T16:U16)</f>
        <v>28362</v>
      </c>
      <c r="W16" s="1017">
        <v>15044</v>
      </c>
      <c r="X16" s="1017">
        <v>14190</v>
      </c>
      <c r="Y16" s="1017">
        <f>SUM(W16:X16)</f>
        <v>29234</v>
      </c>
      <c r="Z16" s="479">
        <v>13850</v>
      </c>
      <c r="AA16" s="479">
        <v>13197</v>
      </c>
      <c r="AB16" s="479">
        <f>SUM(Z16:AA16)</f>
        <v>27047</v>
      </c>
      <c r="AC16" s="1019"/>
    </row>
    <row r="17" spans="1:29">
      <c r="A17" s="285"/>
      <c r="B17" s="285"/>
      <c r="C17" s="285"/>
      <c r="D17" s="286"/>
      <c r="E17" s="286"/>
      <c r="F17" s="286"/>
      <c r="G17" s="286"/>
      <c r="H17" s="286"/>
      <c r="I17" s="286"/>
      <c r="J17" s="286"/>
      <c r="K17" s="286"/>
      <c r="L17" s="286"/>
      <c r="M17" s="287"/>
      <c r="N17" s="287"/>
      <c r="O17" s="287"/>
      <c r="P17" s="287"/>
      <c r="Q17" s="285"/>
      <c r="R17" s="285"/>
      <c r="S17" s="285"/>
    </row>
    <row r="18" spans="1:29" ht="15.75" customHeight="1">
      <c r="A18" s="283"/>
      <c r="B18" s="2176" t="s">
        <v>901</v>
      </c>
      <c r="C18" s="2177"/>
      <c r="D18" s="2177"/>
      <c r="E18" s="2177"/>
      <c r="F18" s="2177"/>
      <c r="G18" s="2177"/>
      <c r="H18" s="2177"/>
      <c r="I18" s="2177"/>
      <c r="J18" s="2177"/>
      <c r="K18" s="2177"/>
      <c r="L18" s="2177"/>
      <c r="M18" s="2177"/>
      <c r="N18" s="2177"/>
      <c r="O18" s="2177"/>
      <c r="P18" s="2177"/>
      <c r="Q18" s="2177"/>
      <c r="R18" s="2177"/>
      <c r="S18" s="2177"/>
      <c r="T18" s="2177"/>
      <c r="U18" s="2177"/>
      <c r="V18" s="2177"/>
      <c r="W18" s="2177"/>
      <c r="X18" s="2177"/>
      <c r="Y18" s="2177"/>
      <c r="Z18" s="2177"/>
      <c r="AA18" s="2177"/>
      <c r="AB18" s="2178"/>
    </row>
    <row r="19" spans="1:29">
      <c r="A19" s="283"/>
      <c r="B19" s="2174" t="s">
        <v>681</v>
      </c>
      <c r="C19" s="2174"/>
      <c r="D19" s="2174"/>
      <c r="E19" s="2174" t="s">
        <v>682</v>
      </c>
      <c r="F19" s="2174"/>
      <c r="G19" s="2174"/>
      <c r="H19" s="2174" t="s">
        <v>683</v>
      </c>
      <c r="I19" s="2174"/>
      <c r="J19" s="2174"/>
      <c r="K19" s="2174" t="s">
        <v>237</v>
      </c>
      <c r="L19" s="2174"/>
      <c r="M19" s="2174"/>
      <c r="N19" s="2174" t="s">
        <v>238</v>
      </c>
      <c r="O19" s="2174"/>
      <c r="P19" s="2174"/>
      <c r="Q19" s="2174" t="s">
        <v>1542</v>
      </c>
      <c r="R19" s="2174"/>
      <c r="S19" s="2174"/>
      <c r="T19" s="2174" t="s">
        <v>1519</v>
      </c>
      <c r="U19" s="2174"/>
      <c r="V19" s="2174"/>
      <c r="W19" s="2174" t="s">
        <v>2254</v>
      </c>
      <c r="X19" s="2174"/>
      <c r="Y19" s="2174"/>
      <c r="Z19" s="2174" t="s">
        <v>3053</v>
      </c>
      <c r="AA19" s="2174"/>
      <c r="AB19" s="2174"/>
    </row>
    <row r="20" spans="1:29">
      <c r="A20" s="283"/>
      <c r="B20" s="524" t="s">
        <v>47</v>
      </c>
      <c r="C20" s="524" t="s">
        <v>48</v>
      </c>
      <c r="D20" s="524" t="s">
        <v>8</v>
      </c>
      <c r="E20" s="524" t="s">
        <v>47</v>
      </c>
      <c r="F20" s="524" t="s">
        <v>48</v>
      </c>
      <c r="G20" s="524" t="s">
        <v>8</v>
      </c>
      <c r="H20" s="524" t="s">
        <v>47</v>
      </c>
      <c r="I20" s="524" t="s">
        <v>48</v>
      </c>
      <c r="J20" s="524" t="s">
        <v>8</v>
      </c>
      <c r="K20" s="524" t="s">
        <v>47</v>
      </c>
      <c r="L20" s="524" t="s">
        <v>48</v>
      </c>
      <c r="M20" s="524" t="s">
        <v>8</v>
      </c>
      <c r="N20" s="524" t="s">
        <v>47</v>
      </c>
      <c r="O20" s="524" t="s">
        <v>48</v>
      </c>
      <c r="P20" s="524" t="s">
        <v>8</v>
      </c>
      <c r="Q20" s="524" t="s">
        <v>47</v>
      </c>
      <c r="R20" s="524" t="s">
        <v>48</v>
      </c>
      <c r="S20" s="524" t="s">
        <v>8</v>
      </c>
      <c r="T20" s="524" t="s">
        <v>47</v>
      </c>
      <c r="U20" s="524" t="s">
        <v>48</v>
      </c>
      <c r="V20" s="524" t="s">
        <v>8</v>
      </c>
      <c r="W20" s="1015" t="s">
        <v>47</v>
      </c>
      <c r="X20" s="1015" t="s">
        <v>48</v>
      </c>
      <c r="Y20" s="1015" t="s">
        <v>8</v>
      </c>
      <c r="Z20" s="1016" t="s">
        <v>47</v>
      </c>
      <c r="AA20" s="1016" t="s">
        <v>48</v>
      </c>
      <c r="AB20" s="1016" t="s">
        <v>8</v>
      </c>
    </row>
    <row r="21" spans="1:29">
      <c r="A21" s="527" t="s">
        <v>686</v>
      </c>
      <c r="B21" s="480">
        <v>2186422</v>
      </c>
      <c r="C21" s="480">
        <v>2147167</v>
      </c>
      <c r="D21" s="284">
        <f>B21+C21</f>
        <v>4333589</v>
      </c>
      <c r="E21" s="284">
        <v>2234082</v>
      </c>
      <c r="F21" s="284">
        <v>2209710</v>
      </c>
      <c r="G21" s="284">
        <f>E21+F21</f>
        <v>4443792</v>
      </c>
      <c r="H21" s="284">
        <v>2343897</v>
      </c>
      <c r="I21" s="284">
        <v>2338439</v>
      </c>
      <c r="J21" s="284">
        <f>H21+I21</f>
        <v>4682336</v>
      </c>
      <c r="K21" s="284">
        <v>2406239</v>
      </c>
      <c r="L21" s="284">
        <v>2406926</v>
      </c>
      <c r="M21" s="284">
        <f>K21+L21</f>
        <v>4813165</v>
      </c>
      <c r="N21" s="284">
        <v>2500555</v>
      </c>
      <c r="O21" s="528">
        <v>2484525</v>
      </c>
      <c r="P21" s="284">
        <f>N21+O21</f>
        <v>4985080</v>
      </c>
      <c r="Q21" s="642">
        <v>2585376</v>
      </c>
      <c r="R21" s="642">
        <v>2543142</v>
      </c>
      <c r="S21" s="642">
        <f>Q21+R21</f>
        <v>5128518</v>
      </c>
      <c r="T21" s="1009">
        <v>2651399</v>
      </c>
      <c r="U21" s="1009">
        <v>2585604</v>
      </c>
      <c r="V21" s="1009">
        <f>SUM(T21:U21)</f>
        <v>5237003</v>
      </c>
      <c r="W21" s="1017">
        <v>2660635</v>
      </c>
      <c r="X21" s="1017">
        <v>2579040</v>
      </c>
      <c r="Y21" s="1017">
        <f>SUM(W21:X21)</f>
        <v>5239675</v>
      </c>
      <c r="Z21" s="479">
        <v>2587855</v>
      </c>
      <c r="AA21" s="479">
        <v>2496243</v>
      </c>
      <c r="AB21" s="479">
        <f>SUM(Z21:AA21)</f>
        <v>5084098</v>
      </c>
      <c r="AC21" s="1018"/>
    </row>
    <row r="22" spans="1:29">
      <c r="A22" s="527" t="s">
        <v>687</v>
      </c>
      <c r="B22" s="480">
        <v>274279</v>
      </c>
      <c r="C22" s="480">
        <v>257085</v>
      </c>
      <c r="D22" s="284">
        <f>B22+C22</f>
        <v>531364</v>
      </c>
      <c r="E22" s="284">
        <v>279451</v>
      </c>
      <c r="F22" s="284">
        <v>264718</v>
      </c>
      <c r="G22" s="284">
        <f>E22+F22</f>
        <v>544169</v>
      </c>
      <c r="H22" s="284">
        <v>289093</v>
      </c>
      <c r="I22" s="284">
        <v>278319</v>
      </c>
      <c r="J22" s="284">
        <f>H22+I22</f>
        <v>567412</v>
      </c>
      <c r="K22" s="284">
        <v>301891</v>
      </c>
      <c r="L22" s="284">
        <v>293284</v>
      </c>
      <c r="M22" s="284">
        <f>K22+L22</f>
        <v>595175</v>
      </c>
      <c r="N22" s="284">
        <v>315903</v>
      </c>
      <c r="O22" s="529">
        <v>303689</v>
      </c>
      <c r="P22" s="284">
        <f>N22+O22</f>
        <v>619592</v>
      </c>
      <c r="Q22" s="642">
        <v>327195</v>
      </c>
      <c r="R22" s="529">
        <v>315188</v>
      </c>
      <c r="S22" s="642">
        <f>Q22+R22</f>
        <v>642383</v>
      </c>
      <c r="T22" s="1009">
        <v>336462</v>
      </c>
      <c r="U22" s="1009">
        <v>320447</v>
      </c>
      <c r="V22" s="1009">
        <f>SUM(T22:U22)</f>
        <v>656909</v>
      </c>
      <c r="W22" s="1017">
        <v>341049</v>
      </c>
      <c r="X22" s="1017">
        <v>323971</v>
      </c>
      <c r="Y22" s="1017">
        <f>SUM(W22:X22)</f>
        <v>665020</v>
      </c>
      <c r="Z22" s="479">
        <v>344698</v>
      </c>
      <c r="AA22" s="479">
        <v>323206</v>
      </c>
      <c r="AB22" s="479">
        <f>SUM(Z22:AA22)</f>
        <v>667904</v>
      </c>
      <c r="AC22" s="1018"/>
    </row>
    <row r="23" spans="1:29">
      <c r="A23" s="527" t="s">
        <v>688</v>
      </c>
      <c r="B23" s="480">
        <v>45819</v>
      </c>
      <c r="C23" s="480">
        <v>43501</v>
      </c>
      <c r="D23" s="284">
        <f>B23+C23</f>
        <v>89320</v>
      </c>
      <c r="E23" s="284">
        <v>47325</v>
      </c>
      <c r="F23" s="284">
        <v>44525</v>
      </c>
      <c r="G23" s="284">
        <f>E23+F23</f>
        <v>91850</v>
      </c>
      <c r="H23" s="284">
        <v>47900</v>
      </c>
      <c r="I23" s="284">
        <v>45925</v>
      </c>
      <c r="J23" s="284">
        <f>H23+I23</f>
        <v>93825</v>
      </c>
      <c r="K23" s="284">
        <v>49146</v>
      </c>
      <c r="L23" s="284">
        <v>47442</v>
      </c>
      <c r="M23" s="284">
        <f>K23+L23</f>
        <v>96588</v>
      </c>
      <c r="N23" s="284">
        <v>51006</v>
      </c>
      <c r="O23" s="530">
        <v>49202</v>
      </c>
      <c r="P23" s="529">
        <f>N23+O23</f>
        <v>100208</v>
      </c>
      <c r="Q23" s="642">
        <v>53539</v>
      </c>
      <c r="R23" s="643">
        <v>51477</v>
      </c>
      <c r="S23" s="529">
        <f>Q23+R23</f>
        <v>105016</v>
      </c>
      <c r="T23" s="1009">
        <v>56092</v>
      </c>
      <c r="U23" s="1009">
        <v>52739</v>
      </c>
      <c r="V23" s="1009">
        <f>SUM(T23:U23)</f>
        <v>108831</v>
      </c>
      <c r="W23" s="1017">
        <v>57003</v>
      </c>
      <c r="X23" s="1017">
        <v>53901</v>
      </c>
      <c r="Y23" s="1017">
        <f>SUM(W23:X23)</f>
        <v>110904</v>
      </c>
      <c r="Z23" s="479">
        <v>56605</v>
      </c>
      <c r="AA23" s="479">
        <v>52963</v>
      </c>
      <c r="AB23" s="479">
        <f>SUM(Z23:AA23)</f>
        <v>109568</v>
      </c>
      <c r="AC23" s="1018"/>
    </row>
    <row r="24" spans="1:29">
      <c r="A24" s="115" t="s">
        <v>2026</v>
      </c>
      <c r="B24" s="115"/>
      <c r="C24" s="115"/>
      <c r="D24" s="263"/>
      <c r="E24" s="263"/>
      <c r="F24" s="263"/>
      <c r="G24" s="263"/>
      <c r="H24" s="263"/>
      <c r="I24" s="263"/>
      <c r="J24" s="263"/>
      <c r="K24" s="263"/>
      <c r="L24" s="263"/>
      <c r="M24" s="263"/>
      <c r="N24" s="263"/>
      <c r="O24" s="263"/>
      <c r="P24" s="263"/>
    </row>
    <row r="25" spans="1:29" ht="15.75" customHeight="1">
      <c r="A25" s="2172" t="s">
        <v>689</v>
      </c>
      <c r="B25" s="2173"/>
      <c r="C25" s="2173"/>
      <c r="D25" s="2173"/>
      <c r="E25" s="2173"/>
      <c r="F25" s="2173"/>
      <c r="G25" s="2173"/>
      <c r="H25" s="2173"/>
      <c r="I25" s="2173"/>
      <c r="J25" s="2173"/>
      <c r="K25" s="2173"/>
      <c r="L25" s="2173"/>
      <c r="M25" s="2173"/>
      <c r="N25" s="2173"/>
      <c r="O25" s="2173"/>
      <c r="P25" s="2173"/>
      <c r="W25" s="751"/>
    </row>
    <row r="31" spans="1:29" ht="15.75" customHeight="1"/>
  </sheetData>
  <sheetProtection algorithmName="SHA-512" hashValue="M3WV7fiLWtv19QNTyU2ADxK147tqPHs0BVM8nGrghmzvnOElEWgdiCWIz+yJSM7irWS9k8MLd+nbOy1PY4DzwQ==" saltValue="QYRL4fAaO19+z371FtrtDg==" spinCount="100000" sheet="1" objects="1" scenarios="1"/>
  <mergeCells count="31">
    <mergeCell ref="B4:AB4"/>
    <mergeCell ref="Z5:AB5"/>
    <mergeCell ref="Z12:AB12"/>
    <mergeCell ref="Z19:AB19"/>
    <mergeCell ref="B18:AB18"/>
    <mergeCell ref="W5:Y5"/>
    <mergeCell ref="W12:Y12"/>
    <mergeCell ref="W19:Y19"/>
    <mergeCell ref="T5:V5"/>
    <mergeCell ref="T12:V12"/>
    <mergeCell ref="T19:V19"/>
    <mergeCell ref="B5:D5"/>
    <mergeCell ref="B12:D12"/>
    <mergeCell ref="B19:D19"/>
    <mergeCell ref="B11:AB11"/>
    <mergeCell ref="A25:P25"/>
    <mergeCell ref="N5:P5"/>
    <mergeCell ref="N12:P12"/>
    <mergeCell ref="Q5:S5"/>
    <mergeCell ref="Q12:S12"/>
    <mergeCell ref="Q19:S19"/>
    <mergeCell ref="N19:P19"/>
    <mergeCell ref="K5:M5"/>
    <mergeCell ref="K12:M12"/>
    <mergeCell ref="K19:M19"/>
    <mergeCell ref="H5:J5"/>
    <mergeCell ref="E5:G5"/>
    <mergeCell ref="E12:G12"/>
    <mergeCell ref="E19:G19"/>
    <mergeCell ref="H12:J12"/>
    <mergeCell ref="H19:J19"/>
  </mergeCells>
  <hyperlinks>
    <hyperlink ref="A1" location="Índice!A1" display="INDICE" xr:uid="{00000000-0004-0000-03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AD25A8"/>
    <pageSetUpPr fitToPage="1"/>
  </sheetPr>
  <dimension ref="A1:AE193"/>
  <sheetViews>
    <sheetView showGridLines="0" zoomScaleNormal="100" workbookViewId="0">
      <selection activeCell="A3" sqref="A3:XFD3"/>
    </sheetView>
  </sheetViews>
  <sheetFormatPr baseColWidth="10" defaultColWidth="43.33203125" defaultRowHeight="14.4"/>
  <cols>
    <col min="1" max="1" width="8" style="198" bestFit="1" customWidth="1"/>
    <col min="2" max="2" width="8.109375" style="197" bestFit="1" customWidth="1"/>
    <col min="3" max="3" width="52.88671875" style="1607" bestFit="1" customWidth="1"/>
    <col min="4" max="4" width="34" style="197" customWidth="1"/>
    <col min="5" max="6" width="31" style="197" customWidth="1"/>
    <col min="7" max="10" width="4.88671875" style="198" bestFit="1" customWidth="1"/>
    <col min="11" max="15" width="4.88671875" style="198" customWidth="1"/>
    <col min="16" max="16" width="11.33203125" style="198" customWidth="1"/>
    <col min="17" max="17" width="10.44140625" style="198" customWidth="1"/>
    <col min="18" max="18" width="23.88671875" style="197" customWidth="1"/>
    <col min="19" max="19" width="10.109375" style="198" bestFit="1" customWidth="1"/>
    <col min="20" max="20" width="11.21875" style="198" bestFit="1" customWidth="1"/>
    <col min="21" max="21" width="14" style="197" customWidth="1"/>
    <col min="22" max="22" width="34.109375" style="197" bestFit="1" customWidth="1"/>
    <col min="23" max="31" width="5.5546875" style="197" bestFit="1" customWidth="1"/>
    <col min="32" max="16384" width="43.33203125" style="197"/>
  </cols>
  <sheetData>
    <row r="1" spans="1:31" s="158" customFormat="1" ht="13.8">
      <c r="A1" s="1691" t="s">
        <v>1189</v>
      </c>
    </row>
    <row r="2" spans="1:31" ht="18">
      <c r="A2" s="401" t="s">
        <v>590</v>
      </c>
    </row>
    <row r="3" spans="1:31" ht="15" customHeight="1">
      <c r="G3" s="2357" t="s">
        <v>477</v>
      </c>
      <c r="H3" s="2358"/>
      <c r="I3" s="2358"/>
      <c r="J3" s="2358"/>
      <c r="K3" s="2358"/>
      <c r="L3" s="2358"/>
      <c r="M3" s="2358"/>
      <c r="N3" s="2358"/>
      <c r="O3" s="2359"/>
      <c r="W3" s="2360" t="s">
        <v>477</v>
      </c>
      <c r="X3" s="2360"/>
      <c r="Y3" s="2360"/>
      <c r="Z3" s="2360"/>
      <c r="AA3" s="2360"/>
      <c r="AB3" s="2360"/>
      <c r="AC3" s="2360"/>
      <c r="AD3" s="2360"/>
      <c r="AE3" s="2360"/>
    </row>
    <row r="4" spans="1:31" s="199" customFormat="1">
      <c r="A4" s="1604" t="s">
        <v>3331</v>
      </c>
      <c r="B4" s="624" t="s">
        <v>3332</v>
      </c>
      <c r="C4" s="625" t="s">
        <v>3278</v>
      </c>
      <c r="D4" s="624" t="s">
        <v>269</v>
      </c>
      <c r="E4" s="624" t="s">
        <v>1424</v>
      </c>
      <c r="F4" s="624" t="s">
        <v>1426</v>
      </c>
      <c r="G4" s="1604">
        <v>2012</v>
      </c>
      <c r="H4" s="1604">
        <v>2013</v>
      </c>
      <c r="I4" s="1604">
        <v>2014</v>
      </c>
      <c r="J4" s="1604">
        <v>2015</v>
      </c>
      <c r="K4" s="1604">
        <v>2016</v>
      </c>
      <c r="L4" s="1604">
        <v>2017</v>
      </c>
      <c r="M4" s="1604">
        <v>2018</v>
      </c>
      <c r="N4" s="1604">
        <v>2019</v>
      </c>
      <c r="O4" s="1604">
        <v>2020</v>
      </c>
      <c r="P4" s="1604" t="s">
        <v>296</v>
      </c>
      <c r="Q4" s="1604" t="s">
        <v>295</v>
      </c>
      <c r="R4" s="624" t="s">
        <v>368</v>
      </c>
      <c r="S4" s="1604" t="s">
        <v>3333</v>
      </c>
      <c r="T4" s="1604" t="s">
        <v>364</v>
      </c>
      <c r="W4" s="1604">
        <v>2012</v>
      </c>
      <c r="X4" s="1604">
        <v>2013</v>
      </c>
      <c r="Y4" s="1604">
        <v>2014</v>
      </c>
      <c r="Z4" s="1604">
        <v>2015</v>
      </c>
      <c r="AA4" s="1604">
        <v>2016</v>
      </c>
      <c r="AB4" s="1604">
        <v>2017</v>
      </c>
      <c r="AC4" s="1604">
        <v>2018</v>
      </c>
      <c r="AD4" s="1604">
        <v>2019</v>
      </c>
      <c r="AE4" s="1604">
        <v>2020</v>
      </c>
    </row>
    <row r="5" spans="1:31" s="199" customFormat="1" ht="30" customHeight="1">
      <c r="A5" s="2383" t="s">
        <v>1075</v>
      </c>
      <c r="B5" s="2348" t="s">
        <v>2972</v>
      </c>
      <c r="C5" s="1603" t="s">
        <v>1076</v>
      </c>
      <c r="D5" s="1608" t="s">
        <v>972</v>
      </c>
      <c r="E5" s="1608" t="s">
        <v>1425</v>
      </c>
      <c r="F5" s="1608" t="s">
        <v>1427</v>
      </c>
      <c r="G5" s="1602"/>
      <c r="H5" s="1602"/>
      <c r="I5" s="1602"/>
      <c r="J5" s="1602" t="s">
        <v>365</v>
      </c>
      <c r="K5" s="1602" t="s">
        <v>365</v>
      </c>
      <c r="L5" s="1602" t="s">
        <v>365</v>
      </c>
      <c r="M5" s="1602"/>
      <c r="N5" s="1602"/>
      <c r="O5" s="1602"/>
      <c r="P5" s="1602">
        <v>43.7</v>
      </c>
      <c r="Q5" s="275">
        <v>42188</v>
      </c>
      <c r="R5" s="1608" t="s">
        <v>371</v>
      </c>
      <c r="S5" s="275">
        <f t="shared" ref="S5:S13" si="0">Q5</f>
        <v>42188</v>
      </c>
      <c r="T5" s="275">
        <v>43283</v>
      </c>
      <c r="V5" s="709" t="str">
        <f>A5</f>
        <v>CONSEJO ACADÉMICO
(PROGRAMAS)</v>
      </c>
      <c r="W5" s="1602">
        <f t="shared" ref="W5:AE5" si="1">G14</f>
        <v>0</v>
      </c>
      <c r="X5" s="1602">
        <f t="shared" si="1"/>
        <v>0</v>
      </c>
      <c r="Y5" s="1602">
        <f t="shared" si="1"/>
        <v>0</v>
      </c>
      <c r="Z5" s="1602">
        <f t="shared" si="1"/>
        <v>1</v>
      </c>
      <c r="AA5" s="1602">
        <f t="shared" si="1"/>
        <v>4</v>
      </c>
      <c r="AB5" s="1602">
        <f t="shared" si="1"/>
        <v>5</v>
      </c>
      <c r="AC5" s="1602">
        <f t="shared" si="1"/>
        <v>6</v>
      </c>
      <c r="AD5" s="1602">
        <f t="shared" si="1"/>
        <v>3</v>
      </c>
      <c r="AE5" s="274">
        <f t="shared" si="1"/>
        <v>4</v>
      </c>
    </row>
    <row r="6" spans="1:31" s="199" customFormat="1" ht="28.8">
      <c r="A6" s="2384"/>
      <c r="B6" s="2349"/>
      <c r="C6" s="1603" t="s">
        <v>1077</v>
      </c>
      <c r="D6" s="1608" t="s">
        <v>972</v>
      </c>
      <c r="E6" s="1608" t="s">
        <v>1428</v>
      </c>
      <c r="F6" s="1608" t="s">
        <v>1427</v>
      </c>
      <c r="G6" s="1602"/>
      <c r="H6" s="1602"/>
      <c r="I6" s="1602"/>
      <c r="J6" s="1602"/>
      <c r="K6" s="1602" t="s">
        <v>365</v>
      </c>
      <c r="L6" s="1602" t="s">
        <v>365</v>
      </c>
      <c r="M6" s="1602" t="s">
        <v>365</v>
      </c>
      <c r="N6" s="1602"/>
      <c r="O6" s="1602"/>
      <c r="P6" s="1602" t="s">
        <v>1078</v>
      </c>
      <c r="Q6" s="275">
        <v>42510</v>
      </c>
      <c r="R6" s="1608" t="s">
        <v>371</v>
      </c>
      <c r="S6" s="275">
        <f t="shared" si="0"/>
        <v>42510</v>
      </c>
      <c r="T6" s="275">
        <v>43604</v>
      </c>
      <c r="V6" s="709" t="str">
        <f>A15</f>
        <v>DIVISIÓN DE CIENCIAS BÁSICAS E INGENIERÍA</v>
      </c>
      <c r="W6" s="1602">
        <f t="shared" ref="W6:AE6" si="2">G46</f>
        <v>0</v>
      </c>
      <c r="X6" s="1602">
        <f t="shared" si="2"/>
        <v>3</v>
      </c>
      <c r="Y6" s="1602">
        <f t="shared" si="2"/>
        <v>5</v>
      </c>
      <c r="Z6" s="1602">
        <f t="shared" si="2"/>
        <v>10</v>
      </c>
      <c r="AA6" s="1602">
        <f t="shared" si="2"/>
        <v>10</v>
      </c>
      <c r="AB6" s="1602">
        <f t="shared" si="2"/>
        <v>10</v>
      </c>
      <c r="AC6" s="1602">
        <f t="shared" si="2"/>
        <v>4</v>
      </c>
      <c r="AD6" s="1602">
        <f t="shared" si="2"/>
        <v>7</v>
      </c>
      <c r="AE6" s="274">
        <f t="shared" si="2"/>
        <v>3</v>
      </c>
    </row>
    <row r="7" spans="1:31" s="199" customFormat="1" ht="28.8">
      <c r="A7" s="2384"/>
      <c r="B7" s="2349"/>
      <c r="C7" s="1603" t="s">
        <v>1079</v>
      </c>
      <c r="D7" s="1608" t="s">
        <v>972</v>
      </c>
      <c r="E7" s="1608" t="s">
        <v>1428</v>
      </c>
      <c r="F7" s="1608" t="s">
        <v>1427</v>
      </c>
      <c r="G7" s="1602"/>
      <c r="H7" s="1602"/>
      <c r="I7" s="1602"/>
      <c r="J7" s="1602"/>
      <c r="K7" s="1602" t="s">
        <v>365</v>
      </c>
      <c r="L7" s="1602" t="s">
        <v>365</v>
      </c>
      <c r="M7" s="1602" t="s">
        <v>365</v>
      </c>
      <c r="N7" s="1602"/>
      <c r="O7" s="1602"/>
      <c r="P7" s="1602" t="s">
        <v>1080</v>
      </c>
      <c r="Q7" s="275">
        <v>42566</v>
      </c>
      <c r="R7" s="1608" t="s">
        <v>371</v>
      </c>
      <c r="S7" s="275">
        <f t="shared" si="0"/>
        <v>42566</v>
      </c>
      <c r="T7" s="275">
        <v>43660</v>
      </c>
      <c r="V7" s="709" t="str">
        <f>A47</f>
        <v>DIVISIÓN DE CIENCIAS BIOLÓGICAS Y DE LA SALUD</v>
      </c>
      <c r="W7" s="1602">
        <f t="shared" ref="W7:AE7" si="3">G108</f>
        <v>0</v>
      </c>
      <c r="X7" s="1602">
        <f t="shared" si="3"/>
        <v>0</v>
      </c>
      <c r="Y7" s="1602">
        <f t="shared" si="3"/>
        <v>16</v>
      </c>
      <c r="Z7" s="1602">
        <f t="shared" si="3"/>
        <v>26</v>
      </c>
      <c r="AA7" s="1602">
        <f t="shared" si="3"/>
        <v>18</v>
      </c>
      <c r="AB7" s="1602">
        <f t="shared" si="3"/>
        <v>22</v>
      </c>
      <c r="AC7" s="1602">
        <f t="shared" si="3"/>
        <v>18</v>
      </c>
      <c r="AD7" s="1602">
        <f t="shared" si="3"/>
        <v>14</v>
      </c>
      <c r="AE7" s="274">
        <f t="shared" si="3"/>
        <v>14</v>
      </c>
    </row>
    <row r="8" spans="1:31" s="199" customFormat="1" ht="28.8">
      <c r="A8" s="2384"/>
      <c r="B8" s="2349"/>
      <c r="C8" s="1603" t="s">
        <v>3279</v>
      </c>
      <c r="D8" s="1608" t="s">
        <v>972</v>
      </c>
      <c r="E8" s="1608" t="s">
        <v>1425</v>
      </c>
      <c r="F8" s="1608" t="s">
        <v>1427</v>
      </c>
      <c r="G8" s="1602"/>
      <c r="H8" s="1602"/>
      <c r="I8" s="1602"/>
      <c r="J8" s="1602"/>
      <c r="K8" s="1602" t="s">
        <v>365</v>
      </c>
      <c r="L8" s="1602" t="s">
        <v>365</v>
      </c>
      <c r="M8" s="1602" t="s">
        <v>365</v>
      </c>
      <c r="N8" s="1602"/>
      <c r="O8" s="1602"/>
      <c r="P8" s="1602" t="s">
        <v>1081</v>
      </c>
      <c r="Q8" s="275">
        <v>42566</v>
      </c>
      <c r="R8" s="1608" t="s">
        <v>371</v>
      </c>
      <c r="S8" s="275">
        <f t="shared" si="0"/>
        <v>42566</v>
      </c>
      <c r="T8" s="275">
        <v>43660</v>
      </c>
      <c r="V8" s="709" t="str">
        <f>A109</f>
        <v>DIVISIÓN DE CIENCIAS SOCIALES Y HUMANIDADES</v>
      </c>
      <c r="W8" s="1602">
        <f t="shared" ref="W8:AE8" si="4">G192</f>
        <v>0</v>
      </c>
      <c r="X8" s="1602">
        <f t="shared" si="4"/>
        <v>3</v>
      </c>
      <c r="Y8" s="1602">
        <f t="shared" si="4"/>
        <v>3</v>
      </c>
      <c r="Z8" s="1602">
        <f t="shared" si="4"/>
        <v>16</v>
      </c>
      <c r="AA8" s="1602">
        <f t="shared" si="4"/>
        <v>26</v>
      </c>
      <c r="AB8" s="1602">
        <f t="shared" si="4"/>
        <v>22</v>
      </c>
      <c r="AC8" s="1602">
        <f t="shared" si="4"/>
        <v>17</v>
      </c>
      <c r="AD8" s="1602">
        <f t="shared" si="4"/>
        <v>18</v>
      </c>
      <c r="AE8" s="274">
        <f t="shared" si="4"/>
        <v>27</v>
      </c>
    </row>
    <row r="9" spans="1:31" s="199" customFormat="1">
      <c r="A9" s="2384"/>
      <c r="B9" s="2349"/>
      <c r="C9" s="1603" t="s">
        <v>1635</v>
      </c>
      <c r="D9" s="1608" t="s">
        <v>963</v>
      </c>
      <c r="E9" s="1608" t="s">
        <v>1425</v>
      </c>
      <c r="F9" s="1608" t="s">
        <v>1427</v>
      </c>
      <c r="G9" s="1602"/>
      <c r="H9" s="1602"/>
      <c r="I9" s="1602"/>
      <c r="J9" s="1602"/>
      <c r="K9" s="1602"/>
      <c r="L9" s="1602" t="s">
        <v>365</v>
      </c>
      <c r="M9" s="1602" t="s">
        <v>365</v>
      </c>
      <c r="N9" s="1602" t="s">
        <v>365</v>
      </c>
      <c r="O9" s="1602"/>
      <c r="P9" s="1602">
        <v>57.3</v>
      </c>
      <c r="Q9" s="275">
        <v>42828</v>
      </c>
      <c r="R9" s="1608" t="s">
        <v>371</v>
      </c>
      <c r="S9" s="275">
        <f t="shared" si="0"/>
        <v>42828</v>
      </c>
      <c r="T9" s="275">
        <v>43924</v>
      </c>
      <c r="V9" s="276"/>
      <c r="W9" s="197"/>
      <c r="X9" s="197"/>
      <c r="Y9" s="197"/>
      <c r="Z9" s="197"/>
      <c r="AA9" s="197"/>
    </row>
    <row r="10" spans="1:31" s="199" customFormat="1">
      <c r="A10" s="2384"/>
      <c r="B10" s="2349"/>
      <c r="C10" s="1603" t="s">
        <v>2048</v>
      </c>
      <c r="D10" s="1608" t="s">
        <v>389</v>
      </c>
      <c r="E10" s="1608" t="s">
        <v>1425</v>
      </c>
      <c r="F10" s="1608" t="s">
        <v>1427</v>
      </c>
      <c r="G10" s="1602"/>
      <c r="H10" s="1602"/>
      <c r="I10" s="1602"/>
      <c r="J10" s="1602"/>
      <c r="K10" s="1602"/>
      <c r="L10" s="1602"/>
      <c r="M10" s="1602" t="s">
        <v>365</v>
      </c>
      <c r="N10" s="1602" t="s">
        <v>365</v>
      </c>
      <c r="O10" s="1602" t="s">
        <v>365</v>
      </c>
      <c r="P10" s="1602" t="s">
        <v>2049</v>
      </c>
      <c r="Q10" s="275">
        <v>43269</v>
      </c>
      <c r="R10" s="1608" t="s">
        <v>371</v>
      </c>
      <c r="S10" s="275">
        <f t="shared" si="0"/>
        <v>43269</v>
      </c>
      <c r="T10" s="275">
        <v>44364</v>
      </c>
      <c r="V10" s="276"/>
      <c r="W10" s="197"/>
      <c r="X10" s="197"/>
      <c r="Y10" s="197"/>
      <c r="Z10" s="197"/>
      <c r="AA10" s="197"/>
    </row>
    <row r="11" spans="1:31" s="199" customFormat="1" ht="43.2">
      <c r="A11" s="2384"/>
      <c r="B11" s="2349"/>
      <c r="C11" s="1603" t="s">
        <v>2429</v>
      </c>
      <c r="D11" s="1608" t="s">
        <v>977</v>
      </c>
      <c r="E11" s="1608" t="s">
        <v>1425</v>
      </c>
      <c r="F11" s="1608" t="s">
        <v>1427</v>
      </c>
      <c r="G11" s="1602"/>
      <c r="H11" s="1602"/>
      <c r="I11" s="1602"/>
      <c r="J11" s="1602"/>
      <c r="K11" s="1602"/>
      <c r="L11" s="1602"/>
      <c r="M11" s="1602" t="s">
        <v>365</v>
      </c>
      <c r="N11" s="1602" t="s">
        <v>365</v>
      </c>
      <c r="O11" s="1602" t="s">
        <v>365</v>
      </c>
      <c r="P11" s="1602">
        <v>86.1</v>
      </c>
      <c r="Q11" s="275">
        <v>43437</v>
      </c>
      <c r="R11" s="1608" t="s">
        <v>371</v>
      </c>
      <c r="S11" s="275">
        <f t="shared" si="0"/>
        <v>43437</v>
      </c>
      <c r="T11" s="275">
        <v>44532</v>
      </c>
      <c r="V11" s="276"/>
      <c r="W11" s="197"/>
      <c r="X11" s="197"/>
      <c r="Y11" s="197"/>
      <c r="Z11" s="197"/>
      <c r="AA11" s="197"/>
    </row>
    <row r="12" spans="1:31" s="199" customFormat="1" ht="86.4">
      <c r="A12" s="2384"/>
      <c r="B12" s="2349"/>
      <c r="C12" s="269" t="s">
        <v>3280</v>
      </c>
      <c r="D12" s="268" t="s">
        <v>3329</v>
      </c>
      <c r="E12" s="268" t="s">
        <v>1425</v>
      </c>
      <c r="F12" s="268" t="s">
        <v>1427</v>
      </c>
      <c r="G12" s="270"/>
      <c r="H12" s="270"/>
      <c r="I12" s="270"/>
      <c r="J12" s="270"/>
      <c r="K12" s="270"/>
      <c r="L12" s="270"/>
      <c r="M12" s="270"/>
      <c r="N12" s="270"/>
      <c r="O12" s="270" t="s">
        <v>365</v>
      </c>
      <c r="P12" s="270">
        <v>102.4</v>
      </c>
      <c r="Q12" s="271">
        <v>44008</v>
      </c>
      <c r="R12" s="268" t="s">
        <v>371</v>
      </c>
      <c r="S12" s="271">
        <f t="shared" si="0"/>
        <v>44008</v>
      </c>
      <c r="T12" s="271">
        <v>44372</v>
      </c>
      <c r="V12" s="276"/>
      <c r="W12" s="197"/>
      <c r="X12" s="197"/>
      <c r="Y12" s="197"/>
      <c r="Z12" s="197"/>
      <c r="AA12" s="197"/>
    </row>
    <row r="13" spans="1:31" s="199" customFormat="1" ht="57.6">
      <c r="A13" s="2385"/>
      <c r="B13" s="2350"/>
      <c r="C13" s="269" t="s">
        <v>3224</v>
      </c>
      <c r="D13" s="268" t="s">
        <v>3330</v>
      </c>
      <c r="E13" s="268" t="s">
        <v>1425</v>
      </c>
      <c r="F13" s="268" t="s">
        <v>1427</v>
      </c>
      <c r="G13" s="270"/>
      <c r="H13" s="270"/>
      <c r="I13" s="270"/>
      <c r="J13" s="270"/>
      <c r="K13" s="270"/>
      <c r="L13" s="270"/>
      <c r="M13" s="270"/>
      <c r="N13" s="270"/>
      <c r="O13" s="270" t="s">
        <v>365</v>
      </c>
      <c r="P13" s="270">
        <v>102.5</v>
      </c>
      <c r="Q13" s="271">
        <v>44008</v>
      </c>
      <c r="R13" s="268" t="s">
        <v>371</v>
      </c>
      <c r="S13" s="271">
        <f t="shared" si="0"/>
        <v>44008</v>
      </c>
      <c r="T13" s="271">
        <v>45102</v>
      </c>
      <c r="V13" s="276"/>
      <c r="W13" s="197"/>
      <c r="X13" s="197"/>
      <c r="Y13" s="197"/>
      <c r="Z13" s="197"/>
      <c r="AA13" s="197"/>
    </row>
    <row r="14" spans="1:31" s="199" customFormat="1">
      <c r="A14" s="626"/>
      <c r="B14" s="627"/>
      <c r="C14" s="628"/>
      <c r="D14" s="629"/>
      <c r="E14" s="629"/>
      <c r="F14" s="629"/>
      <c r="G14" s="274">
        <f>COUNTA(G5:G10)</f>
        <v>0</v>
      </c>
      <c r="H14" s="274">
        <f t="shared" ref="H14:L14" si="5">COUNTA(H5:H10)</f>
        <v>0</v>
      </c>
      <c r="I14" s="274">
        <f t="shared" si="5"/>
        <v>0</v>
      </c>
      <c r="J14" s="274">
        <f t="shared" si="5"/>
        <v>1</v>
      </c>
      <c r="K14" s="274">
        <f t="shared" si="5"/>
        <v>4</v>
      </c>
      <c r="L14" s="274">
        <f t="shared" si="5"/>
        <v>5</v>
      </c>
      <c r="M14" s="274">
        <f>COUNTA(M5:M11)</f>
        <v>6</v>
      </c>
      <c r="N14" s="274">
        <f>COUNTA(N5:N11)</f>
        <v>3</v>
      </c>
      <c r="O14" s="274">
        <f>COUNTA(O5:O13)</f>
        <v>4</v>
      </c>
      <c r="P14" s="627"/>
      <c r="Q14" s="630"/>
      <c r="R14" s="629"/>
      <c r="S14" s="630"/>
      <c r="T14" s="630"/>
    </row>
    <row r="15" spans="1:31" ht="15" customHeight="1">
      <c r="A15" s="2380" t="s">
        <v>2969</v>
      </c>
      <c r="B15" s="1603" t="s">
        <v>1539</v>
      </c>
      <c r="C15" s="1603" t="s">
        <v>566</v>
      </c>
      <c r="D15" s="1608" t="s">
        <v>1082</v>
      </c>
      <c r="E15" s="1608"/>
      <c r="F15" s="1608"/>
      <c r="G15" s="1602"/>
      <c r="H15" s="1602" t="s">
        <v>365</v>
      </c>
      <c r="I15" s="1602" t="s">
        <v>365</v>
      </c>
      <c r="J15" s="1602" t="s">
        <v>365</v>
      </c>
      <c r="K15" s="1602"/>
      <c r="L15" s="1602"/>
      <c r="M15" s="1602"/>
      <c r="N15" s="1602"/>
      <c r="O15" s="1602"/>
      <c r="P15" s="1602" t="s">
        <v>559</v>
      </c>
      <c r="Q15" s="1606">
        <v>41339</v>
      </c>
      <c r="R15" s="1605" t="s">
        <v>371</v>
      </c>
      <c r="S15" s="1606">
        <f>Q15</f>
        <v>41339</v>
      </c>
      <c r="T15" s="1606" t="s">
        <v>1083</v>
      </c>
    </row>
    <row r="16" spans="1:31" ht="42" customHeight="1">
      <c r="A16" s="2381"/>
      <c r="B16" s="1603" t="s">
        <v>1084</v>
      </c>
      <c r="C16" s="1603" t="s">
        <v>3281</v>
      </c>
      <c r="D16" s="1608" t="s">
        <v>3282</v>
      </c>
      <c r="E16" s="1608"/>
      <c r="F16" s="1608"/>
      <c r="G16" s="1602"/>
      <c r="H16" s="1602" t="s">
        <v>365</v>
      </c>
      <c r="I16" s="1602" t="s">
        <v>365</v>
      </c>
      <c r="J16" s="1602"/>
      <c r="K16" s="1602"/>
      <c r="L16" s="1602"/>
      <c r="M16" s="1602"/>
      <c r="N16" s="1602"/>
      <c r="O16" s="1602"/>
      <c r="P16" s="1602">
        <v>16.5</v>
      </c>
      <c r="Q16" s="1606">
        <v>41592</v>
      </c>
      <c r="R16" s="1605" t="s">
        <v>371</v>
      </c>
      <c r="S16" s="1606">
        <f>Q16</f>
        <v>41592</v>
      </c>
      <c r="T16" s="1606">
        <v>41840</v>
      </c>
    </row>
    <row r="17" spans="1:20">
      <c r="A17" s="2381"/>
      <c r="B17" s="1603" t="s">
        <v>1539</v>
      </c>
      <c r="C17" s="1603" t="s">
        <v>457</v>
      </c>
      <c r="D17" s="1608" t="s">
        <v>3283</v>
      </c>
      <c r="E17" s="1608"/>
      <c r="F17" s="1608"/>
      <c r="G17" s="1602"/>
      <c r="H17" s="1602" t="s">
        <v>365</v>
      </c>
      <c r="I17" s="1602" t="s">
        <v>365</v>
      </c>
      <c r="J17" s="1602" t="s">
        <v>365</v>
      </c>
      <c r="K17" s="1602"/>
      <c r="L17" s="1602"/>
      <c r="M17" s="1602"/>
      <c r="N17" s="1602"/>
      <c r="O17" s="1602"/>
      <c r="P17" s="1602" t="s">
        <v>560</v>
      </c>
      <c r="Q17" s="1606">
        <v>41339</v>
      </c>
      <c r="R17" s="1605" t="s">
        <v>371</v>
      </c>
      <c r="S17" s="1606">
        <f>Q17</f>
        <v>41339</v>
      </c>
      <c r="T17" s="1606" t="s">
        <v>1085</v>
      </c>
    </row>
    <row r="18" spans="1:20" ht="72.75" customHeight="1">
      <c r="A18" s="2381"/>
      <c r="B18" s="1603" t="s">
        <v>1084</v>
      </c>
      <c r="C18" s="1603" t="s">
        <v>1086</v>
      </c>
      <c r="D18" s="1608" t="s">
        <v>609</v>
      </c>
      <c r="E18" s="1608"/>
      <c r="F18" s="1608"/>
      <c r="G18" s="1602"/>
      <c r="H18" s="1602"/>
      <c r="I18" s="1602" t="s">
        <v>365</v>
      </c>
      <c r="J18" s="1602" t="s">
        <v>365</v>
      </c>
      <c r="K18" s="1602"/>
      <c r="L18" s="1602"/>
      <c r="M18" s="1602"/>
      <c r="N18" s="1602"/>
      <c r="O18" s="1602"/>
      <c r="P18" s="1602" t="s">
        <v>561</v>
      </c>
      <c r="Q18" s="1606">
        <v>41851</v>
      </c>
      <c r="R18" s="1608" t="s">
        <v>371</v>
      </c>
      <c r="S18" s="2367" t="s">
        <v>1087</v>
      </c>
      <c r="T18" s="2367"/>
    </row>
    <row r="19" spans="1:20" ht="29.1" customHeight="1">
      <c r="A19" s="2381"/>
      <c r="B19" s="2355" t="s">
        <v>1084</v>
      </c>
      <c r="C19" s="2355" t="s">
        <v>565</v>
      </c>
      <c r="D19" s="2355" t="s">
        <v>973</v>
      </c>
      <c r="E19" s="2354"/>
      <c r="F19" s="2354"/>
      <c r="G19" s="2354"/>
      <c r="H19" s="2354"/>
      <c r="I19" s="2354" t="s">
        <v>365</v>
      </c>
      <c r="J19" s="2354"/>
      <c r="K19" s="2354"/>
      <c r="L19" s="2354"/>
      <c r="M19" s="2353"/>
      <c r="N19" s="1601"/>
      <c r="O19" s="1599"/>
      <c r="P19" s="1602" t="s">
        <v>476</v>
      </c>
      <c r="Q19" s="1606">
        <v>41841</v>
      </c>
      <c r="R19" s="1608" t="s">
        <v>371</v>
      </c>
      <c r="S19" s="1606">
        <f>Q19</f>
        <v>41841</v>
      </c>
      <c r="T19" s="1606"/>
    </row>
    <row r="20" spans="1:20" ht="29.1" customHeight="1">
      <c r="A20" s="2381"/>
      <c r="B20" s="2355"/>
      <c r="C20" s="2355"/>
      <c r="D20" s="2355"/>
      <c r="E20" s="2354"/>
      <c r="F20" s="2354"/>
      <c r="G20" s="2354"/>
      <c r="H20" s="2354"/>
      <c r="I20" s="2354"/>
      <c r="J20" s="2354"/>
      <c r="K20" s="2354"/>
      <c r="L20" s="2354"/>
      <c r="M20" s="2350"/>
      <c r="N20" s="1600"/>
      <c r="O20" s="1600"/>
      <c r="P20" s="1602" t="s">
        <v>567</v>
      </c>
      <c r="Q20" s="1606">
        <v>42062</v>
      </c>
      <c r="R20" s="1608" t="s">
        <v>395</v>
      </c>
      <c r="S20" s="1606"/>
      <c r="T20" s="1606">
        <f>Q20</f>
        <v>42062</v>
      </c>
    </row>
    <row r="21" spans="1:20" ht="45" customHeight="1">
      <c r="A21" s="2381"/>
      <c r="B21" s="2355" t="s">
        <v>1084</v>
      </c>
      <c r="C21" s="2355" t="s">
        <v>564</v>
      </c>
      <c r="D21" s="2355" t="s">
        <v>562</v>
      </c>
      <c r="E21" s="2355" t="s">
        <v>1425</v>
      </c>
      <c r="F21" s="2355" t="s">
        <v>1427</v>
      </c>
      <c r="G21" s="2354"/>
      <c r="H21" s="2354"/>
      <c r="I21" s="2354"/>
      <c r="J21" s="2354" t="s">
        <v>365</v>
      </c>
      <c r="K21" s="2354" t="s">
        <v>365</v>
      </c>
      <c r="L21" s="2354" t="s">
        <v>365</v>
      </c>
      <c r="M21" s="2353" t="s">
        <v>365</v>
      </c>
      <c r="N21" s="2353" t="s">
        <v>365</v>
      </c>
      <c r="O21" s="2348"/>
      <c r="P21" s="1602">
        <v>16.5</v>
      </c>
      <c r="Q21" s="1606">
        <v>41592</v>
      </c>
      <c r="R21" s="1608" t="s">
        <v>371</v>
      </c>
      <c r="S21" s="1606">
        <f>Q21</f>
        <v>41592</v>
      </c>
      <c r="T21" s="1606">
        <v>42687</v>
      </c>
    </row>
    <row r="22" spans="1:20">
      <c r="A22" s="2381"/>
      <c r="B22" s="2355"/>
      <c r="C22" s="2355"/>
      <c r="D22" s="2355"/>
      <c r="E22" s="2355"/>
      <c r="F22" s="2355"/>
      <c r="G22" s="2354"/>
      <c r="H22" s="2354"/>
      <c r="I22" s="2354"/>
      <c r="J22" s="2354"/>
      <c r="K22" s="2354"/>
      <c r="L22" s="2354"/>
      <c r="M22" s="2350"/>
      <c r="N22" s="2350"/>
      <c r="O22" s="2350"/>
      <c r="P22" s="1602">
        <v>65.5</v>
      </c>
      <c r="Q22" s="1606">
        <v>42898</v>
      </c>
      <c r="R22" s="1608" t="s">
        <v>1560</v>
      </c>
      <c r="S22" s="1606">
        <v>42899</v>
      </c>
      <c r="T22" s="1606">
        <v>43995</v>
      </c>
    </row>
    <row r="23" spans="1:20" ht="28.8">
      <c r="A23" s="2381"/>
      <c r="B23" s="2355" t="s">
        <v>1084</v>
      </c>
      <c r="C23" s="1608" t="s">
        <v>563</v>
      </c>
      <c r="D23" s="2355" t="s">
        <v>609</v>
      </c>
      <c r="E23" s="1603" t="s">
        <v>1428</v>
      </c>
      <c r="F23" s="1603" t="s">
        <v>1430</v>
      </c>
      <c r="G23" s="2354"/>
      <c r="H23" s="2354"/>
      <c r="I23" s="2354"/>
      <c r="J23" s="2354" t="s">
        <v>365</v>
      </c>
      <c r="K23" s="2354" t="s">
        <v>365</v>
      </c>
      <c r="L23" s="2354" t="s">
        <v>365</v>
      </c>
      <c r="M23" s="2353"/>
      <c r="N23" s="2353"/>
      <c r="O23" s="2348"/>
      <c r="P23" s="2354" t="s">
        <v>568</v>
      </c>
      <c r="Q23" s="2368">
        <v>42093</v>
      </c>
      <c r="R23" s="2355" t="s">
        <v>371</v>
      </c>
      <c r="S23" s="2368">
        <f>Q23</f>
        <v>42093</v>
      </c>
      <c r="T23" s="2368"/>
    </row>
    <row r="24" spans="1:20" ht="15" customHeight="1">
      <c r="A24" s="2381"/>
      <c r="B24" s="2355"/>
      <c r="C24" s="2355" t="s">
        <v>576</v>
      </c>
      <c r="D24" s="2355"/>
      <c r="E24" s="2355" t="s">
        <v>1428</v>
      </c>
      <c r="F24" s="2355" t="s">
        <v>1430</v>
      </c>
      <c r="G24" s="2354"/>
      <c r="H24" s="2354"/>
      <c r="I24" s="2354"/>
      <c r="J24" s="2354"/>
      <c r="K24" s="2354"/>
      <c r="L24" s="2354"/>
      <c r="M24" s="2349"/>
      <c r="N24" s="2349"/>
      <c r="O24" s="2349"/>
      <c r="P24" s="2354"/>
      <c r="Q24" s="2368"/>
      <c r="R24" s="2355"/>
      <c r="S24" s="2368"/>
      <c r="T24" s="2368"/>
    </row>
    <row r="25" spans="1:20">
      <c r="A25" s="2381"/>
      <c r="B25" s="2355"/>
      <c r="C25" s="2355"/>
      <c r="D25" s="2355"/>
      <c r="E25" s="2355"/>
      <c r="F25" s="2355"/>
      <c r="G25" s="2354"/>
      <c r="H25" s="2354"/>
      <c r="I25" s="2354"/>
      <c r="J25" s="2354"/>
      <c r="K25" s="2354"/>
      <c r="L25" s="2354"/>
      <c r="M25" s="2350"/>
      <c r="N25" s="2350"/>
      <c r="O25" s="2350"/>
      <c r="P25" s="1602" t="s">
        <v>575</v>
      </c>
      <c r="Q25" s="1606">
        <v>42198</v>
      </c>
      <c r="R25" s="1608" t="s">
        <v>574</v>
      </c>
      <c r="S25" s="1606"/>
      <c r="T25" s="1606" t="s">
        <v>1088</v>
      </c>
    </row>
    <row r="26" spans="1:20">
      <c r="A26" s="2381"/>
      <c r="B26" s="2355" t="s">
        <v>1084</v>
      </c>
      <c r="C26" s="1608" t="s">
        <v>578</v>
      </c>
      <c r="D26" s="2355" t="s">
        <v>609</v>
      </c>
      <c r="E26" s="2355" t="s">
        <v>1428</v>
      </c>
      <c r="F26" s="2355" t="s">
        <v>1430</v>
      </c>
      <c r="G26" s="2354"/>
      <c r="H26" s="2354"/>
      <c r="I26" s="2354"/>
      <c r="J26" s="2354" t="s">
        <v>365</v>
      </c>
      <c r="K26" s="2354" t="s">
        <v>365</v>
      </c>
      <c r="L26" s="2354" t="s">
        <v>365</v>
      </c>
      <c r="M26" s="2353"/>
      <c r="N26" s="2353"/>
      <c r="O26" s="2348"/>
      <c r="P26" s="1602" t="s">
        <v>577</v>
      </c>
      <c r="Q26" s="1606">
        <v>42026</v>
      </c>
      <c r="R26" s="1608" t="s">
        <v>371</v>
      </c>
      <c r="S26" s="1606">
        <f>Q26</f>
        <v>42026</v>
      </c>
      <c r="T26" s="1606"/>
    </row>
    <row r="27" spans="1:20" ht="28.8">
      <c r="A27" s="2381"/>
      <c r="B27" s="2355"/>
      <c r="C27" s="1603" t="s">
        <v>579</v>
      </c>
      <c r="D27" s="2355"/>
      <c r="E27" s="2355"/>
      <c r="F27" s="2355"/>
      <c r="G27" s="2354"/>
      <c r="H27" s="2354"/>
      <c r="I27" s="2354"/>
      <c r="J27" s="2354"/>
      <c r="K27" s="2354"/>
      <c r="L27" s="2354"/>
      <c r="M27" s="2350"/>
      <c r="N27" s="2350"/>
      <c r="O27" s="2350"/>
      <c r="P27" s="1602" t="s">
        <v>575</v>
      </c>
      <c r="Q27" s="1606">
        <v>42198</v>
      </c>
      <c r="R27" s="1608" t="s">
        <v>574</v>
      </c>
      <c r="S27" s="1606"/>
      <c r="T27" s="1606" t="s">
        <v>1089</v>
      </c>
    </row>
    <row r="28" spans="1:20">
      <c r="A28" s="2381"/>
      <c r="B28" s="1603" t="s">
        <v>1084</v>
      </c>
      <c r="C28" s="1608" t="s">
        <v>569</v>
      </c>
      <c r="D28" s="1608" t="s">
        <v>609</v>
      </c>
      <c r="E28" s="1603" t="s">
        <v>1428</v>
      </c>
      <c r="F28" s="1603" t="s">
        <v>1430</v>
      </c>
      <c r="G28" s="1602"/>
      <c r="H28" s="1602"/>
      <c r="I28" s="1602"/>
      <c r="J28" s="1602" t="s">
        <v>365</v>
      </c>
      <c r="K28" s="1602" t="s">
        <v>365</v>
      </c>
      <c r="L28" s="1602" t="s">
        <v>365</v>
      </c>
      <c r="M28" s="1602"/>
      <c r="N28" s="1602"/>
      <c r="O28" s="1602"/>
      <c r="P28" s="1602" t="s">
        <v>573</v>
      </c>
      <c r="Q28" s="1606">
        <v>42198</v>
      </c>
      <c r="R28" s="1608" t="s">
        <v>371</v>
      </c>
      <c r="S28" s="1606">
        <f t="shared" ref="S28:S35" si="6">Q28</f>
        <v>42198</v>
      </c>
      <c r="T28" s="1606">
        <v>43146</v>
      </c>
    </row>
    <row r="29" spans="1:20">
      <c r="A29" s="2381"/>
      <c r="B29" s="1603" t="s">
        <v>1084</v>
      </c>
      <c r="C29" s="1608" t="s">
        <v>570</v>
      </c>
      <c r="D29" s="1608" t="s">
        <v>609</v>
      </c>
      <c r="E29" s="1603" t="s">
        <v>1428</v>
      </c>
      <c r="F29" s="1603" t="s">
        <v>1430</v>
      </c>
      <c r="G29" s="1602"/>
      <c r="H29" s="1602"/>
      <c r="I29" s="1602"/>
      <c r="J29" s="1602" t="s">
        <v>365</v>
      </c>
      <c r="K29" s="1602" t="s">
        <v>365</v>
      </c>
      <c r="L29" s="1602" t="s">
        <v>365</v>
      </c>
      <c r="M29" s="1602"/>
      <c r="N29" s="1602"/>
      <c r="O29" s="1602"/>
      <c r="P29" s="1602" t="s">
        <v>573</v>
      </c>
      <c r="Q29" s="1606">
        <v>42198</v>
      </c>
      <c r="R29" s="1608" t="s">
        <v>371</v>
      </c>
      <c r="S29" s="1606">
        <f t="shared" si="6"/>
        <v>42198</v>
      </c>
      <c r="T29" s="1606">
        <v>43312</v>
      </c>
    </row>
    <row r="30" spans="1:20">
      <c r="A30" s="2381"/>
      <c r="B30" s="1608" t="s">
        <v>1084</v>
      </c>
      <c r="C30" s="1608" t="s">
        <v>571</v>
      </c>
      <c r="D30" s="1608" t="s">
        <v>609</v>
      </c>
      <c r="E30" s="1603" t="s">
        <v>1428</v>
      </c>
      <c r="F30" s="1603" t="s">
        <v>1430</v>
      </c>
      <c r="G30" s="1602"/>
      <c r="H30" s="1602"/>
      <c r="I30" s="1602"/>
      <c r="J30" s="1602" t="s">
        <v>365</v>
      </c>
      <c r="K30" s="1602" t="s">
        <v>365</v>
      </c>
      <c r="L30" s="1602" t="s">
        <v>365</v>
      </c>
      <c r="M30" s="1602"/>
      <c r="N30" s="1602"/>
      <c r="O30" s="1602"/>
      <c r="P30" s="1602" t="s">
        <v>573</v>
      </c>
      <c r="Q30" s="1606">
        <v>42198</v>
      </c>
      <c r="R30" s="1608" t="s">
        <v>371</v>
      </c>
      <c r="S30" s="1606">
        <f t="shared" si="6"/>
        <v>42198</v>
      </c>
      <c r="T30" s="1606">
        <v>43193</v>
      </c>
    </row>
    <row r="31" spans="1:20">
      <c r="A31" s="2381"/>
      <c r="B31" s="1608" t="s">
        <v>1084</v>
      </c>
      <c r="C31" s="1608" t="s">
        <v>572</v>
      </c>
      <c r="D31" s="1608" t="s">
        <v>609</v>
      </c>
      <c r="E31" s="1603" t="s">
        <v>1428</v>
      </c>
      <c r="F31" s="1603" t="s">
        <v>1430</v>
      </c>
      <c r="G31" s="1602"/>
      <c r="H31" s="1602"/>
      <c r="I31" s="1602"/>
      <c r="J31" s="1602" t="s">
        <v>365</v>
      </c>
      <c r="K31" s="1602" t="s">
        <v>365</v>
      </c>
      <c r="L31" s="1602" t="s">
        <v>365</v>
      </c>
      <c r="M31" s="1602"/>
      <c r="N31" s="1602"/>
      <c r="O31" s="1602"/>
      <c r="P31" s="1602" t="s">
        <v>573</v>
      </c>
      <c r="Q31" s="1606">
        <v>42198</v>
      </c>
      <c r="R31" s="1608" t="s">
        <v>371</v>
      </c>
      <c r="S31" s="1606">
        <f t="shared" si="6"/>
        <v>42198</v>
      </c>
      <c r="T31" s="1606">
        <v>43131</v>
      </c>
    </row>
    <row r="32" spans="1:20">
      <c r="A32" s="2381"/>
      <c r="B32" s="2365" t="s">
        <v>1084</v>
      </c>
      <c r="C32" s="2365" t="s">
        <v>1090</v>
      </c>
      <c r="D32" s="2365" t="s">
        <v>617</v>
      </c>
      <c r="E32" s="2365" t="s">
        <v>1425</v>
      </c>
      <c r="F32" s="2365" t="s">
        <v>1430</v>
      </c>
      <c r="G32" s="2365"/>
      <c r="H32" s="2365"/>
      <c r="I32" s="2365"/>
      <c r="J32" s="2365"/>
      <c r="K32" s="2353" t="s">
        <v>365</v>
      </c>
      <c r="L32" s="2353" t="s">
        <v>365</v>
      </c>
      <c r="M32" s="2353"/>
      <c r="N32" s="2353" t="s">
        <v>365</v>
      </c>
      <c r="O32" s="2348" t="s">
        <v>365</v>
      </c>
      <c r="P32" s="1602">
        <v>42.3</v>
      </c>
      <c r="Q32" s="1606" t="s">
        <v>985</v>
      </c>
      <c r="R32" s="1608" t="s">
        <v>371</v>
      </c>
      <c r="S32" s="1606" t="str">
        <f t="shared" si="6"/>
        <v>01-mzo-16</v>
      </c>
      <c r="T32" s="1606">
        <v>43131</v>
      </c>
    </row>
    <row r="33" spans="1:20">
      <c r="A33" s="2381"/>
      <c r="B33" s="2372"/>
      <c r="C33" s="2366"/>
      <c r="D33" s="2366"/>
      <c r="E33" s="2366"/>
      <c r="F33" s="2366"/>
      <c r="G33" s="2366"/>
      <c r="H33" s="2366"/>
      <c r="I33" s="2366"/>
      <c r="J33" s="2366"/>
      <c r="K33" s="2352"/>
      <c r="L33" s="2352"/>
      <c r="M33" s="2352"/>
      <c r="N33" s="2352"/>
      <c r="O33" s="2350"/>
      <c r="P33" s="1602">
        <v>95.5</v>
      </c>
      <c r="Q33" s="1606">
        <v>43817</v>
      </c>
      <c r="R33" s="1608" t="s">
        <v>1560</v>
      </c>
      <c r="S33" s="1606" t="s">
        <v>2694</v>
      </c>
      <c r="T33" s="1606">
        <v>44620</v>
      </c>
    </row>
    <row r="34" spans="1:20" ht="28.8">
      <c r="A34" s="2381"/>
      <c r="B34" s="1608" t="s">
        <v>1084</v>
      </c>
      <c r="C34" s="1608" t="s">
        <v>1091</v>
      </c>
      <c r="D34" s="1608" t="s">
        <v>609</v>
      </c>
      <c r="E34" s="1603" t="s">
        <v>1428</v>
      </c>
      <c r="F34" s="1603" t="s">
        <v>1430</v>
      </c>
      <c r="G34" s="1602"/>
      <c r="H34" s="1602"/>
      <c r="I34" s="1602"/>
      <c r="J34" s="1602"/>
      <c r="K34" s="1602" t="s">
        <v>365</v>
      </c>
      <c r="L34" s="1602" t="s">
        <v>365</v>
      </c>
      <c r="M34" s="1602" t="s">
        <v>365</v>
      </c>
      <c r="N34" s="1602"/>
      <c r="O34" s="1602"/>
      <c r="P34" s="1602">
        <v>50.3</v>
      </c>
      <c r="Q34" s="1606">
        <v>42536</v>
      </c>
      <c r="R34" s="1608" t="s">
        <v>371</v>
      </c>
      <c r="S34" s="1606">
        <f t="shared" si="6"/>
        <v>42536</v>
      </c>
      <c r="T34" s="1606">
        <v>43616</v>
      </c>
    </row>
    <row r="35" spans="1:20" ht="43.2">
      <c r="A35" s="2381"/>
      <c r="B35" s="1608" t="s">
        <v>1084</v>
      </c>
      <c r="C35" s="1608" t="s">
        <v>1092</v>
      </c>
      <c r="D35" s="1608" t="s">
        <v>609</v>
      </c>
      <c r="E35" s="1603" t="s">
        <v>1428</v>
      </c>
      <c r="F35" s="1603" t="s">
        <v>1430</v>
      </c>
      <c r="G35" s="1602"/>
      <c r="H35" s="1602"/>
      <c r="I35" s="1602"/>
      <c r="J35" s="1602"/>
      <c r="K35" s="1602" t="s">
        <v>365</v>
      </c>
      <c r="L35" s="1602" t="s">
        <v>365</v>
      </c>
      <c r="M35" s="1602" t="s">
        <v>365</v>
      </c>
      <c r="N35" s="1602"/>
      <c r="O35" s="1602"/>
      <c r="P35" s="1602">
        <v>52.5</v>
      </c>
      <c r="Q35" s="1606">
        <v>42571</v>
      </c>
      <c r="R35" s="1608" t="s">
        <v>371</v>
      </c>
      <c r="S35" s="1606">
        <f t="shared" si="6"/>
        <v>42571</v>
      </c>
      <c r="T35" s="1606">
        <v>43511</v>
      </c>
    </row>
    <row r="36" spans="1:20" ht="28.8">
      <c r="A36" s="2381"/>
      <c r="B36" s="1608" t="s">
        <v>1084</v>
      </c>
      <c r="C36" s="1608" t="s">
        <v>2388</v>
      </c>
      <c r="D36" s="1608" t="s">
        <v>2408</v>
      </c>
      <c r="E36" s="1603" t="s">
        <v>2409</v>
      </c>
      <c r="F36" s="1603" t="s">
        <v>1427</v>
      </c>
      <c r="G36" s="1602"/>
      <c r="H36" s="1602"/>
      <c r="I36" s="1602"/>
      <c r="J36" s="1602"/>
      <c r="K36" s="1602"/>
      <c r="L36" s="1602"/>
      <c r="M36" s="1602" t="s">
        <v>365</v>
      </c>
      <c r="N36" s="1602"/>
      <c r="O36" s="1602"/>
      <c r="P36" s="1602">
        <v>83.6</v>
      </c>
      <c r="Q36" s="1606">
        <v>43402</v>
      </c>
      <c r="R36" s="1608" t="s">
        <v>371</v>
      </c>
      <c r="S36" s="1606">
        <v>43409</v>
      </c>
      <c r="T36" s="1606">
        <v>43559</v>
      </c>
    </row>
    <row r="37" spans="1:20" ht="28.8" customHeight="1">
      <c r="A37" s="2381"/>
      <c r="B37" s="1608" t="s">
        <v>1084</v>
      </c>
      <c r="C37" s="1608" t="s">
        <v>576</v>
      </c>
      <c r="D37" s="1730" t="s">
        <v>2691</v>
      </c>
      <c r="E37" s="1731" t="s">
        <v>1428</v>
      </c>
      <c r="F37" s="1731" t="s">
        <v>1430</v>
      </c>
      <c r="G37" s="1602"/>
      <c r="H37" s="1602"/>
      <c r="I37" s="1602"/>
      <c r="J37" s="1602"/>
      <c r="K37" s="1602"/>
      <c r="L37" s="1602"/>
      <c r="M37" s="1602"/>
      <c r="N37" s="1602" t="s">
        <v>365</v>
      </c>
      <c r="O37" s="1602" t="s">
        <v>365</v>
      </c>
      <c r="P37" s="1602">
        <v>91.8</v>
      </c>
      <c r="Q37" s="1606">
        <v>43661</v>
      </c>
      <c r="R37" s="1608" t="s">
        <v>371</v>
      </c>
      <c r="S37" s="1606">
        <v>43662</v>
      </c>
      <c r="T37" s="1606">
        <v>44757</v>
      </c>
    </row>
    <row r="38" spans="1:20" ht="43.2">
      <c r="A38" s="2381"/>
      <c r="B38" s="1608" t="s">
        <v>1084</v>
      </c>
      <c r="C38" s="1608" t="s">
        <v>1092</v>
      </c>
      <c r="D38" s="1730" t="s">
        <v>2691</v>
      </c>
      <c r="E38" s="1731" t="s">
        <v>1428</v>
      </c>
      <c r="F38" s="1731" t="s">
        <v>1430</v>
      </c>
      <c r="G38" s="1602"/>
      <c r="H38" s="1602"/>
      <c r="I38" s="1602"/>
      <c r="J38" s="1602"/>
      <c r="K38" s="1602"/>
      <c r="L38" s="1602"/>
      <c r="M38" s="1602"/>
      <c r="N38" s="1602" t="s">
        <v>365</v>
      </c>
      <c r="O38" s="1602"/>
      <c r="P38" s="1602">
        <v>91.8</v>
      </c>
      <c r="Q38" s="1606">
        <v>43661</v>
      </c>
      <c r="R38" s="1608" t="s">
        <v>371</v>
      </c>
      <c r="S38" s="1606">
        <v>43662</v>
      </c>
      <c r="T38" s="1606">
        <v>44027</v>
      </c>
    </row>
    <row r="39" spans="1:20" ht="43.2">
      <c r="A39" s="2381"/>
      <c r="B39" s="1608" t="s">
        <v>1084</v>
      </c>
      <c r="C39" s="1608" t="s">
        <v>2686</v>
      </c>
      <c r="D39" s="1730" t="s">
        <v>2691</v>
      </c>
      <c r="E39" s="1731" t="s">
        <v>1428</v>
      </c>
      <c r="F39" s="1731" t="s">
        <v>1430</v>
      </c>
      <c r="G39" s="1602"/>
      <c r="H39" s="1602"/>
      <c r="I39" s="1602"/>
      <c r="J39" s="1602"/>
      <c r="K39" s="1602"/>
      <c r="L39" s="1602"/>
      <c r="M39" s="1602"/>
      <c r="N39" s="1602" t="s">
        <v>365</v>
      </c>
      <c r="O39" s="1602"/>
      <c r="P39" s="1602">
        <v>91.8</v>
      </c>
      <c r="Q39" s="1606">
        <v>43661</v>
      </c>
      <c r="R39" s="1608" t="s">
        <v>371</v>
      </c>
      <c r="S39" s="1606">
        <v>43662</v>
      </c>
      <c r="T39" s="1606">
        <v>44027</v>
      </c>
    </row>
    <row r="40" spans="1:20" ht="28.8">
      <c r="A40" s="2381"/>
      <c r="B40" s="1608" t="s">
        <v>1084</v>
      </c>
      <c r="C40" s="1608" t="s">
        <v>2693</v>
      </c>
      <c r="D40" s="1730" t="s">
        <v>1021</v>
      </c>
      <c r="E40" s="1731" t="s">
        <v>1428</v>
      </c>
      <c r="F40" s="1731" t="s">
        <v>1430</v>
      </c>
      <c r="G40" s="1602"/>
      <c r="H40" s="1602"/>
      <c r="I40" s="1602"/>
      <c r="J40" s="1602"/>
      <c r="K40" s="1602"/>
      <c r="L40" s="1602"/>
      <c r="M40" s="1602"/>
      <c r="N40" s="1602" t="s">
        <v>365</v>
      </c>
      <c r="O40" s="1602"/>
      <c r="P40" s="1602">
        <v>95.5</v>
      </c>
      <c r="Q40" s="1606">
        <v>43817</v>
      </c>
      <c r="R40" s="1608" t="s">
        <v>371</v>
      </c>
      <c r="S40" s="1606">
        <v>43790</v>
      </c>
      <c r="T40" s="1606">
        <v>44155</v>
      </c>
    </row>
    <row r="41" spans="1:20" ht="28.8">
      <c r="A41" s="2381"/>
      <c r="B41" s="1608" t="s">
        <v>1084</v>
      </c>
      <c r="C41" s="1608" t="s">
        <v>3334</v>
      </c>
      <c r="D41" s="1730" t="s">
        <v>609</v>
      </c>
      <c r="E41" s="1731" t="s">
        <v>1425</v>
      </c>
      <c r="F41" s="1731" t="s">
        <v>1430</v>
      </c>
      <c r="G41" s="1602"/>
      <c r="H41" s="1602"/>
      <c r="I41" s="1602"/>
      <c r="J41" s="1602"/>
      <c r="K41" s="1602"/>
      <c r="L41" s="1602"/>
      <c r="M41" s="1602"/>
      <c r="N41" s="1602" t="s">
        <v>365</v>
      </c>
      <c r="O41" s="1602" t="s">
        <v>365</v>
      </c>
      <c r="P41" s="1602">
        <v>95.5</v>
      </c>
      <c r="Q41" s="1606">
        <v>43817</v>
      </c>
      <c r="R41" s="1608" t="s">
        <v>371</v>
      </c>
      <c r="S41" s="1606">
        <v>43790</v>
      </c>
      <c r="T41" s="1606">
        <v>44885</v>
      </c>
    </row>
    <row r="42" spans="1:20" ht="40.200000000000003" customHeight="1">
      <c r="A42" s="2381"/>
      <c r="B42" s="1608" t="s">
        <v>1084</v>
      </c>
      <c r="C42" s="268" t="s">
        <v>3062</v>
      </c>
      <c r="D42" s="1732" t="s">
        <v>3277</v>
      </c>
      <c r="E42" s="1733" t="s">
        <v>1428</v>
      </c>
      <c r="F42" s="1733" t="s">
        <v>1430</v>
      </c>
      <c r="G42" s="270"/>
      <c r="H42" s="270"/>
      <c r="I42" s="270"/>
      <c r="J42" s="270"/>
      <c r="K42" s="270"/>
      <c r="L42" s="270"/>
      <c r="M42" s="270"/>
      <c r="N42" s="270"/>
      <c r="O42" s="270" t="s">
        <v>365</v>
      </c>
      <c r="P42" s="270">
        <v>100.7</v>
      </c>
      <c r="Q42" s="272">
        <v>44015</v>
      </c>
      <c r="R42" s="268" t="s">
        <v>371</v>
      </c>
      <c r="S42" s="2363" t="s">
        <v>3064</v>
      </c>
      <c r="T42" s="2364"/>
    </row>
    <row r="43" spans="1:20" ht="43.2" customHeight="1">
      <c r="A43" s="2381"/>
      <c r="B43" s="1608" t="s">
        <v>1084</v>
      </c>
      <c r="C43" s="268" t="s">
        <v>3063</v>
      </c>
      <c r="D43" s="1732" t="s">
        <v>3277</v>
      </c>
      <c r="E43" s="1733" t="s">
        <v>1428</v>
      </c>
      <c r="F43" s="1733" t="s">
        <v>1430</v>
      </c>
      <c r="G43" s="270"/>
      <c r="H43" s="270"/>
      <c r="I43" s="270"/>
      <c r="J43" s="270"/>
      <c r="K43" s="270"/>
      <c r="L43" s="270"/>
      <c r="M43" s="270"/>
      <c r="N43" s="270"/>
      <c r="O43" s="270" t="s">
        <v>365</v>
      </c>
      <c r="P43" s="270">
        <v>100.7</v>
      </c>
      <c r="Q43" s="272">
        <v>44015</v>
      </c>
      <c r="R43" s="268" t="s">
        <v>371</v>
      </c>
      <c r="S43" s="2363" t="s">
        <v>3065</v>
      </c>
      <c r="T43" s="2364"/>
    </row>
    <row r="44" spans="1:20" ht="43.2" customHeight="1">
      <c r="A44" s="2381"/>
      <c r="B44" s="1608" t="s">
        <v>1084</v>
      </c>
      <c r="C44" s="268" t="s">
        <v>3284</v>
      </c>
      <c r="D44" s="1732" t="s">
        <v>1013</v>
      </c>
      <c r="E44" s="1733" t="s">
        <v>2409</v>
      </c>
      <c r="F44" s="1733" t="s">
        <v>1430</v>
      </c>
      <c r="G44" s="270"/>
      <c r="H44" s="270"/>
      <c r="I44" s="270"/>
      <c r="J44" s="270"/>
      <c r="K44" s="270"/>
      <c r="L44" s="270"/>
      <c r="M44" s="270"/>
      <c r="N44" s="270"/>
      <c r="O44" s="270" t="s">
        <v>365</v>
      </c>
      <c r="P44" s="270">
        <v>103.5</v>
      </c>
      <c r="Q44" s="272">
        <v>44119</v>
      </c>
      <c r="R44" s="268" t="s">
        <v>371</v>
      </c>
      <c r="S44" s="2363" t="s">
        <v>3064</v>
      </c>
      <c r="T44" s="2364"/>
    </row>
    <row r="45" spans="1:20" ht="43.2" customHeight="1">
      <c r="A45" s="2382"/>
      <c r="B45" s="1608"/>
      <c r="C45" s="268" t="s">
        <v>3336</v>
      </c>
      <c r="D45" s="1732" t="s">
        <v>3447</v>
      </c>
      <c r="E45" s="1733" t="s">
        <v>1428</v>
      </c>
      <c r="F45" s="1733" t="s">
        <v>1589</v>
      </c>
      <c r="G45" s="270"/>
      <c r="H45" s="270"/>
      <c r="I45" s="270"/>
      <c r="J45" s="270"/>
      <c r="K45" s="270"/>
      <c r="L45" s="270"/>
      <c r="M45" s="270"/>
      <c r="N45" s="270"/>
      <c r="O45" s="270" t="s">
        <v>365</v>
      </c>
      <c r="P45" s="270">
        <v>105.5</v>
      </c>
      <c r="Q45" s="272">
        <v>44182</v>
      </c>
      <c r="R45" s="268" t="s">
        <v>371</v>
      </c>
      <c r="S45" s="2363" t="s">
        <v>3337</v>
      </c>
      <c r="T45" s="2364"/>
    </row>
    <row r="46" spans="1:20">
      <c r="A46" s="627"/>
      <c r="B46" s="629"/>
      <c r="C46" s="628"/>
      <c r="D46" s="629"/>
      <c r="E46" s="629"/>
      <c r="F46" s="629"/>
      <c r="G46" s="274">
        <f t="shared" ref="G46:L46" si="7">COUNTA(G15:G35)</f>
        <v>0</v>
      </c>
      <c r="H46" s="274">
        <f t="shared" si="7"/>
        <v>3</v>
      </c>
      <c r="I46" s="274">
        <f t="shared" si="7"/>
        <v>5</v>
      </c>
      <c r="J46" s="274">
        <f t="shared" si="7"/>
        <v>10</v>
      </c>
      <c r="K46" s="274">
        <f t="shared" si="7"/>
        <v>10</v>
      </c>
      <c r="L46" s="274">
        <f t="shared" si="7"/>
        <v>10</v>
      </c>
      <c r="M46" s="274">
        <f>COUNTA(M15:M36)</f>
        <v>4</v>
      </c>
      <c r="N46" s="274">
        <f>COUNTA(N15:N41)</f>
        <v>7</v>
      </c>
      <c r="O46" s="274">
        <f>COUNTA(O15:O41)</f>
        <v>3</v>
      </c>
      <c r="P46" s="627"/>
      <c r="Q46" s="627"/>
      <c r="R46" s="629"/>
      <c r="S46" s="627"/>
      <c r="T46" s="627"/>
    </row>
    <row r="47" spans="1:20" ht="45" customHeight="1">
      <c r="A47" s="2380" t="s">
        <v>2970</v>
      </c>
      <c r="B47" s="1608" t="s">
        <v>230</v>
      </c>
      <c r="C47" s="1608" t="s">
        <v>385</v>
      </c>
      <c r="D47" s="1608" t="s">
        <v>386</v>
      </c>
      <c r="E47" s="1608"/>
      <c r="F47" s="1608"/>
      <c r="G47" s="1602"/>
      <c r="H47" s="1602"/>
      <c r="I47" s="1602" t="s">
        <v>365</v>
      </c>
      <c r="J47" s="1602" t="s">
        <v>365</v>
      </c>
      <c r="K47" s="1602"/>
      <c r="L47" s="1602"/>
      <c r="M47" s="1602"/>
      <c r="N47" s="1602"/>
      <c r="O47" s="1602"/>
      <c r="P47" s="1602" t="s">
        <v>535</v>
      </c>
      <c r="Q47" s="1606">
        <v>41919</v>
      </c>
      <c r="R47" s="1605" t="s">
        <v>371</v>
      </c>
      <c r="S47" s="1606">
        <f>Q47</f>
        <v>41919</v>
      </c>
      <c r="T47" s="1606">
        <v>42399</v>
      </c>
    </row>
    <row r="48" spans="1:20" ht="43.2">
      <c r="A48" s="2381"/>
      <c r="B48" s="1608" t="s">
        <v>230</v>
      </c>
      <c r="C48" s="1608" t="s">
        <v>388</v>
      </c>
      <c r="D48" s="1608" t="s">
        <v>389</v>
      </c>
      <c r="E48" s="1608" t="s">
        <v>1425</v>
      </c>
      <c r="F48" s="1608" t="s">
        <v>1430</v>
      </c>
      <c r="G48" s="1602"/>
      <c r="H48" s="1602"/>
      <c r="I48" s="1602" t="s">
        <v>365</v>
      </c>
      <c r="J48" s="1602" t="s">
        <v>365</v>
      </c>
      <c r="K48" s="1602" t="s">
        <v>365</v>
      </c>
      <c r="L48" s="1602"/>
      <c r="M48" s="1602"/>
      <c r="N48" s="1602"/>
      <c r="O48" s="1602"/>
      <c r="P48" s="1602" t="s">
        <v>535</v>
      </c>
      <c r="Q48" s="1606">
        <v>41919</v>
      </c>
      <c r="R48" s="1605" t="s">
        <v>371</v>
      </c>
      <c r="S48" s="1606">
        <f t="shared" ref="S48:S63" si="8">Q48</f>
        <v>41919</v>
      </c>
      <c r="T48" s="1606">
        <v>42735</v>
      </c>
    </row>
    <row r="49" spans="1:20" ht="28.8">
      <c r="A49" s="2381"/>
      <c r="B49" s="1608" t="s">
        <v>230</v>
      </c>
      <c r="C49" s="1608" t="s">
        <v>391</v>
      </c>
      <c r="D49" s="1608" t="s">
        <v>392</v>
      </c>
      <c r="E49" s="1608" t="s">
        <v>1432</v>
      </c>
      <c r="F49" s="1608" t="s">
        <v>1430</v>
      </c>
      <c r="G49" s="1602"/>
      <c r="H49" s="1602"/>
      <c r="I49" s="1602" t="s">
        <v>365</v>
      </c>
      <c r="J49" s="1602" t="s">
        <v>365</v>
      </c>
      <c r="K49" s="1602" t="s">
        <v>365</v>
      </c>
      <c r="L49" s="1602" t="s">
        <v>365</v>
      </c>
      <c r="M49" s="1602"/>
      <c r="N49" s="1602"/>
      <c r="O49" s="1602"/>
      <c r="P49" s="1602" t="s">
        <v>535</v>
      </c>
      <c r="Q49" s="1606">
        <v>41919</v>
      </c>
      <c r="R49" s="1605" t="s">
        <v>371</v>
      </c>
      <c r="S49" s="1606">
        <f t="shared" si="8"/>
        <v>41919</v>
      </c>
      <c r="T49" s="1606">
        <v>43100</v>
      </c>
    </row>
    <row r="50" spans="1:20" ht="28.8">
      <c r="A50" s="2381"/>
      <c r="B50" s="1608" t="s">
        <v>230</v>
      </c>
      <c r="C50" s="1608" t="s">
        <v>396</v>
      </c>
      <c r="D50" s="1608" t="s">
        <v>397</v>
      </c>
      <c r="E50" s="1608"/>
      <c r="F50" s="1608"/>
      <c r="G50" s="1602"/>
      <c r="H50" s="1602"/>
      <c r="I50" s="1602" t="s">
        <v>365</v>
      </c>
      <c r="J50" s="1602" t="s">
        <v>365</v>
      </c>
      <c r="K50" s="1602"/>
      <c r="L50" s="1602"/>
      <c r="M50" s="1602"/>
      <c r="N50" s="1602"/>
      <c r="O50" s="1602"/>
      <c r="P50" s="1602" t="s">
        <v>535</v>
      </c>
      <c r="Q50" s="1606">
        <v>41919</v>
      </c>
      <c r="R50" s="1605" t="s">
        <v>371</v>
      </c>
      <c r="S50" s="1606">
        <f t="shared" si="8"/>
        <v>41919</v>
      </c>
      <c r="T50" s="1606">
        <v>42004</v>
      </c>
    </row>
    <row r="51" spans="1:20" ht="28.8">
      <c r="A51" s="2381"/>
      <c r="B51" s="1608" t="s">
        <v>230</v>
      </c>
      <c r="C51" s="1608" t="s">
        <v>401</v>
      </c>
      <c r="D51" s="1608" t="s">
        <v>402</v>
      </c>
      <c r="E51" s="1608"/>
      <c r="F51" s="1608"/>
      <c r="G51" s="1602"/>
      <c r="H51" s="1602"/>
      <c r="I51" s="1602" t="s">
        <v>365</v>
      </c>
      <c r="J51" s="1602" t="s">
        <v>365</v>
      </c>
      <c r="K51" s="1602"/>
      <c r="L51" s="1602"/>
      <c r="M51" s="1602"/>
      <c r="N51" s="1602"/>
      <c r="O51" s="1602"/>
      <c r="P51" s="1602" t="s">
        <v>535</v>
      </c>
      <c r="Q51" s="1606">
        <v>41919</v>
      </c>
      <c r="R51" s="1605" t="s">
        <v>371</v>
      </c>
      <c r="S51" s="1606">
        <f t="shared" si="8"/>
        <v>41919</v>
      </c>
      <c r="T51" s="1606"/>
    </row>
    <row r="52" spans="1:20" ht="28.8">
      <c r="A52" s="2381"/>
      <c r="B52" s="1608" t="s">
        <v>230</v>
      </c>
      <c r="C52" s="1608" t="s">
        <v>405</v>
      </c>
      <c r="D52" s="1608" t="s">
        <v>406</v>
      </c>
      <c r="E52" s="1608"/>
      <c r="F52" s="1608"/>
      <c r="G52" s="1602"/>
      <c r="H52" s="1602"/>
      <c r="I52" s="1602" t="s">
        <v>365</v>
      </c>
      <c r="J52" s="1602" t="s">
        <v>365</v>
      </c>
      <c r="K52" s="1602"/>
      <c r="L52" s="1602"/>
      <c r="M52" s="1602"/>
      <c r="N52" s="1602"/>
      <c r="O52" s="1602"/>
      <c r="P52" s="1602" t="s">
        <v>535</v>
      </c>
      <c r="Q52" s="1606">
        <v>41919</v>
      </c>
      <c r="R52" s="1605" t="s">
        <v>371</v>
      </c>
      <c r="S52" s="1606">
        <f t="shared" si="8"/>
        <v>41919</v>
      </c>
      <c r="T52" s="1606">
        <v>42124</v>
      </c>
    </row>
    <row r="53" spans="1:20" ht="28.8">
      <c r="A53" s="2381"/>
      <c r="B53" s="1608" t="s">
        <v>230</v>
      </c>
      <c r="C53" s="1608" t="s">
        <v>409</v>
      </c>
      <c r="D53" s="1608" t="s">
        <v>410</v>
      </c>
      <c r="E53" s="1608"/>
      <c r="F53" s="1608"/>
      <c r="G53" s="1602"/>
      <c r="H53" s="1602"/>
      <c r="I53" s="1602" t="s">
        <v>365</v>
      </c>
      <c r="J53" s="1602" t="s">
        <v>365</v>
      </c>
      <c r="K53" s="1602"/>
      <c r="L53" s="1602"/>
      <c r="M53" s="1602"/>
      <c r="N53" s="1602"/>
      <c r="O53" s="1602"/>
      <c r="P53" s="1602" t="s">
        <v>535</v>
      </c>
      <c r="Q53" s="1606">
        <v>41919</v>
      </c>
      <c r="R53" s="1605" t="s">
        <v>371</v>
      </c>
      <c r="S53" s="1606">
        <f t="shared" si="8"/>
        <v>41919</v>
      </c>
      <c r="T53" s="1606">
        <v>42004</v>
      </c>
    </row>
    <row r="54" spans="1:20" ht="57.6">
      <c r="A54" s="2381"/>
      <c r="B54" s="1608" t="s">
        <v>230</v>
      </c>
      <c r="C54" s="1608" t="s">
        <v>3285</v>
      </c>
      <c r="D54" s="1608" t="s">
        <v>414</v>
      </c>
      <c r="E54" s="1608"/>
      <c r="F54" s="1608"/>
      <c r="G54" s="1602"/>
      <c r="H54" s="1602"/>
      <c r="I54" s="1602" t="s">
        <v>365</v>
      </c>
      <c r="J54" s="1602" t="s">
        <v>365</v>
      </c>
      <c r="K54" s="1602"/>
      <c r="L54" s="1602"/>
      <c r="M54" s="1602"/>
      <c r="N54" s="1602"/>
      <c r="O54" s="1602"/>
      <c r="P54" s="1602" t="s">
        <v>535</v>
      </c>
      <c r="Q54" s="1606">
        <v>41919</v>
      </c>
      <c r="R54" s="1605" t="s">
        <v>371</v>
      </c>
      <c r="S54" s="1606">
        <f t="shared" si="8"/>
        <v>41919</v>
      </c>
      <c r="T54" s="1606" t="s">
        <v>996</v>
      </c>
    </row>
    <row r="55" spans="1:20" ht="15.6" customHeight="1">
      <c r="A55" s="2381"/>
      <c r="B55" s="1608" t="s">
        <v>230</v>
      </c>
      <c r="C55" s="1608" t="s">
        <v>3286</v>
      </c>
      <c r="D55" s="1608" t="s">
        <v>661</v>
      </c>
      <c r="E55" s="1608"/>
      <c r="F55" s="1608"/>
      <c r="G55" s="1602"/>
      <c r="H55" s="1602"/>
      <c r="I55" s="1602" t="s">
        <v>365</v>
      </c>
      <c r="J55" s="1602" t="s">
        <v>365</v>
      </c>
      <c r="K55" s="1602"/>
      <c r="L55" s="1602"/>
      <c r="M55" s="1602"/>
      <c r="N55" s="1602"/>
      <c r="O55" s="1602"/>
      <c r="P55" s="1602" t="s">
        <v>535</v>
      </c>
      <c r="Q55" s="1606">
        <v>41919</v>
      </c>
      <c r="R55" s="1605" t="s">
        <v>371</v>
      </c>
      <c r="S55" s="1606">
        <f t="shared" si="8"/>
        <v>41919</v>
      </c>
      <c r="T55" s="1606">
        <v>41973</v>
      </c>
    </row>
    <row r="56" spans="1:20" ht="57.6">
      <c r="A56" s="2381"/>
      <c r="B56" s="1608" t="s">
        <v>230</v>
      </c>
      <c r="C56" s="1608" t="s">
        <v>423</v>
      </c>
      <c r="D56" s="1608" t="s">
        <v>424</v>
      </c>
      <c r="E56" s="1608"/>
      <c r="F56" s="1608"/>
      <c r="G56" s="1602"/>
      <c r="H56" s="1602"/>
      <c r="I56" s="1602" t="s">
        <v>365</v>
      </c>
      <c r="J56" s="1602" t="s">
        <v>365</v>
      </c>
      <c r="K56" s="1602"/>
      <c r="L56" s="1602"/>
      <c r="M56" s="1602"/>
      <c r="N56" s="1602"/>
      <c r="O56" s="1602"/>
      <c r="P56" s="1602" t="s">
        <v>535</v>
      </c>
      <c r="Q56" s="1606">
        <v>41919</v>
      </c>
      <c r="R56" s="1605" t="s">
        <v>371</v>
      </c>
      <c r="S56" s="1606">
        <f t="shared" si="8"/>
        <v>41919</v>
      </c>
      <c r="T56" s="1606">
        <v>42399</v>
      </c>
    </row>
    <row r="57" spans="1:20" ht="28.8">
      <c r="A57" s="2381"/>
      <c r="B57" s="1608" t="s">
        <v>230</v>
      </c>
      <c r="C57" s="1603" t="s">
        <v>426</v>
      </c>
      <c r="D57" s="1608" t="s">
        <v>427</v>
      </c>
      <c r="E57" s="1608"/>
      <c r="F57" s="1608"/>
      <c r="G57" s="1602"/>
      <c r="H57" s="1602"/>
      <c r="I57" s="1602" t="s">
        <v>365</v>
      </c>
      <c r="J57" s="1602" t="s">
        <v>365</v>
      </c>
      <c r="K57" s="1602"/>
      <c r="L57" s="1602"/>
      <c r="M57" s="1602"/>
      <c r="N57" s="1602"/>
      <c r="O57" s="1602"/>
      <c r="P57" s="1602" t="s">
        <v>535</v>
      </c>
      <c r="Q57" s="1606">
        <v>41919</v>
      </c>
      <c r="R57" s="1605" t="s">
        <v>371</v>
      </c>
      <c r="S57" s="1606">
        <f t="shared" si="8"/>
        <v>41919</v>
      </c>
      <c r="T57" s="1606">
        <v>42034</v>
      </c>
    </row>
    <row r="58" spans="1:20" ht="28.8">
      <c r="A58" s="2381"/>
      <c r="B58" s="1608" t="s">
        <v>230</v>
      </c>
      <c r="C58" s="1608" t="s">
        <v>429</v>
      </c>
      <c r="D58" s="1608" t="s">
        <v>389</v>
      </c>
      <c r="E58" s="1608" t="s">
        <v>1425</v>
      </c>
      <c r="F58" s="1608" t="s">
        <v>1430</v>
      </c>
      <c r="G58" s="1602"/>
      <c r="H58" s="1602"/>
      <c r="I58" s="1602" t="s">
        <v>365</v>
      </c>
      <c r="J58" s="1602" t="s">
        <v>365</v>
      </c>
      <c r="K58" s="1602" t="s">
        <v>365</v>
      </c>
      <c r="L58" s="1602" t="s">
        <v>365</v>
      </c>
      <c r="M58" s="1602"/>
      <c r="N58" s="1602"/>
      <c r="O58" s="1602"/>
      <c r="P58" s="1602" t="s">
        <v>535</v>
      </c>
      <c r="Q58" s="1606">
        <v>41919</v>
      </c>
      <c r="R58" s="1605" t="s">
        <v>371</v>
      </c>
      <c r="S58" s="1606">
        <f t="shared" si="8"/>
        <v>41919</v>
      </c>
      <c r="T58" s="1606">
        <v>43099</v>
      </c>
    </row>
    <row r="59" spans="1:20" ht="28.8">
      <c r="A59" s="2381"/>
      <c r="B59" s="1608" t="s">
        <v>230</v>
      </c>
      <c r="C59" s="1608" t="s">
        <v>432</v>
      </c>
      <c r="D59" s="1608" t="s">
        <v>433</v>
      </c>
      <c r="E59" s="1608"/>
      <c r="F59" s="1608"/>
      <c r="G59" s="1602"/>
      <c r="H59" s="1602"/>
      <c r="I59" s="1602" t="s">
        <v>365</v>
      </c>
      <c r="J59" s="1602" t="s">
        <v>365</v>
      </c>
      <c r="K59" s="1602"/>
      <c r="L59" s="1602"/>
      <c r="M59" s="1602"/>
      <c r="N59" s="1602"/>
      <c r="O59" s="1602"/>
      <c r="P59" s="1602" t="s">
        <v>535</v>
      </c>
      <c r="Q59" s="1606">
        <v>41919</v>
      </c>
      <c r="R59" s="1605" t="s">
        <v>371</v>
      </c>
      <c r="S59" s="1606">
        <f t="shared" si="8"/>
        <v>41919</v>
      </c>
      <c r="T59" s="1606">
        <v>42399</v>
      </c>
    </row>
    <row r="60" spans="1:20" ht="43.2">
      <c r="A60" s="2381"/>
      <c r="B60" s="1608" t="s">
        <v>230</v>
      </c>
      <c r="C60" s="1608" t="s">
        <v>437</v>
      </c>
      <c r="D60" s="1608" t="s">
        <v>438</v>
      </c>
      <c r="E60" s="1608"/>
      <c r="F60" s="1608"/>
      <c r="G60" s="1602"/>
      <c r="H60" s="1602"/>
      <c r="I60" s="1602" t="s">
        <v>365</v>
      </c>
      <c r="J60" s="1602" t="s">
        <v>365</v>
      </c>
      <c r="K60" s="1602"/>
      <c r="L60" s="1602"/>
      <c r="M60" s="1602"/>
      <c r="N60" s="1602"/>
      <c r="O60" s="1602"/>
      <c r="P60" s="1602" t="s">
        <v>535</v>
      </c>
      <c r="Q60" s="1606">
        <v>41919</v>
      </c>
      <c r="R60" s="1605" t="s">
        <v>371</v>
      </c>
      <c r="S60" s="1606">
        <f t="shared" si="8"/>
        <v>41919</v>
      </c>
      <c r="T60" s="1606">
        <v>42004</v>
      </c>
    </row>
    <row r="61" spans="1:20" ht="43.2">
      <c r="A61" s="2381"/>
      <c r="B61" s="1608" t="s">
        <v>232</v>
      </c>
      <c r="C61" s="1608" t="s">
        <v>441</v>
      </c>
      <c r="D61" s="1608" t="s">
        <v>3287</v>
      </c>
      <c r="E61" s="1608"/>
      <c r="F61" s="1608"/>
      <c r="G61" s="1602"/>
      <c r="H61" s="1602"/>
      <c r="I61" s="1602" t="s">
        <v>365</v>
      </c>
      <c r="J61" s="1602" t="s">
        <v>365</v>
      </c>
      <c r="K61" s="1602"/>
      <c r="L61" s="1602"/>
      <c r="M61" s="1602"/>
      <c r="N61" s="1602"/>
      <c r="O61" s="1602"/>
      <c r="P61" s="1602" t="s">
        <v>535</v>
      </c>
      <c r="Q61" s="1606">
        <v>41919</v>
      </c>
      <c r="R61" s="1605" t="s">
        <v>371</v>
      </c>
      <c r="S61" s="1606">
        <f t="shared" si="8"/>
        <v>41919</v>
      </c>
      <c r="T61" s="1606">
        <v>42307</v>
      </c>
    </row>
    <row r="62" spans="1:20" ht="57.6" customHeight="1">
      <c r="A62" s="2381"/>
      <c r="B62" s="1608" t="s">
        <v>232</v>
      </c>
      <c r="C62" s="1608" t="s">
        <v>447</v>
      </c>
      <c r="D62" s="1608" t="s">
        <v>448</v>
      </c>
      <c r="E62" s="1608"/>
      <c r="F62" s="1608"/>
      <c r="G62" s="1602"/>
      <c r="H62" s="1602"/>
      <c r="I62" s="1602" t="s">
        <v>365</v>
      </c>
      <c r="J62" s="1602" t="s">
        <v>365</v>
      </c>
      <c r="K62" s="1602"/>
      <c r="L62" s="1602"/>
      <c r="M62" s="1602"/>
      <c r="N62" s="1602"/>
      <c r="O62" s="1602"/>
      <c r="P62" s="1602" t="s">
        <v>535</v>
      </c>
      <c r="Q62" s="1606">
        <v>41919</v>
      </c>
      <c r="R62" s="1605" t="s">
        <v>371</v>
      </c>
      <c r="S62" s="1606">
        <f t="shared" si="8"/>
        <v>41919</v>
      </c>
      <c r="T62" s="1606" t="s">
        <v>1083</v>
      </c>
    </row>
    <row r="63" spans="1:20" ht="28.8">
      <c r="A63" s="2381"/>
      <c r="B63" s="1608" t="s">
        <v>230</v>
      </c>
      <c r="C63" s="1608" t="s">
        <v>1093</v>
      </c>
      <c r="D63" s="1608" t="s">
        <v>661</v>
      </c>
      <c r="E63" s="1608" t="s">
        <v>1428</v>
      </c>
      <c r="F63" s="1608" t="s">
        <v>1430</v>
      </c>
      <c r="G63" s="1602"/>
      <c r="H63" s="1602"/>
      <c r="I63" s="1602"/>
      <c r="J63" s="1602" t="s">
        <v>365</v>
      </c>
      <c r="K63" s="1602" t="s">
        <v>365</v>
      </c>
      <c r="L63" s="1602"/>
      <c r="M63" s="1602"/>
      <c r="N63" s="1602"/>
      <c r="O63" s="1602"/>
      <c r="P63" s="1602" t="s">
        <v>1094</v>
      </c>
      <c r="Q63" s="1606" t="s">
        <v>1095</v>
      </c>
      <c r="R63" s="1605" t="s">
        <v>371</v>
      </c>
      <c r="S63" s="1606" t="str">
        <f t="shared" si="8"/>
        <v>03-mzo-15</v>
      </c>
      <c r="T63" s="1606">
        <v>42799</v>
      </c>
    </row>
    <row r="64" spans="1:20">
      <c r="A64" s="2381"/>
      <c r="B64" s="2355" t="s">
        <v>230</v>
      </c>
      <c r="C64" s="2355" t="s">
        <v>539</v>
      </c>
      <c r="D64" s="1608" t="s">
        <v>537</v>
      </c>
      <c r="E64" s="2355" t="s">
        <v>1425</v>
      </c>
      <c r="F64" s="2355" t="s">
        <v>1430</v>
      </c>
      <c r="G64" s="2355"/>
      <c r="H64" s="2355"/>
      <c r="I64" s="2355"/>
      <c r="J64" s="2355" t="s">
        <v>365</v>
      </c>
      <c r="K64" s="2355" t="s">
        <v>365</v>
      </c>
      <c r="L64" s="2355" t="s">
        <v>365</v>
      </c>
      <c r="M64" s="2353"/>
      <c r="N64" s="1601"/>
      <c r="O64" s="1599"/>
      <c r="P64" s="1602" t="s">
        <v>536</v>
      </c>
      <c r="Q64" s="1606">
        <v>42094</v>
      </c>
      <c r="R64" s="1605" t="s">
        <v>371</v>
      </c>
      <c r="S64" s="1606">
        <v>42095</v>
      </c>
      <c r="T64" s="1606">
        <v>42826</v>
      </c>
    </row>
    <row r="65" spans="1:20">
      <c r="A65" s="2381"/>
      <c r="B65" s="2355"/>
      <c r="C65" s="2362"/>
      <c r="D65" s="279" t="s">
        <v>397</v>
      </c>
      <c r="E65" s="2362"/>
      <c r="F65" s="2362"/>
      <c r="G65" s="2362"/>
      <c r="H65" s="2362"/>
      <c r="I65" s="2362"/>
      <c r="J65" s="2362"/>
      <c r="K65" s="2362"/>
      <c r="L65" s="2362"/>
      <c r="M65" s="2350"/>
      <c r="N65" s="1600"/>
      <c r="O65" s="1600"/>
      <c r="P65" s="1602" t="s">
        <v>1717</v>
      </c>
      <c r="Q65" s="1606">
        <v>43033</v>
      </c>
      <c r="R65" s="1605" t="s">
        <v>461</v>
      </c>
      <c r="S65" s="1606"/>
      <c r="T65" s="1606"/>
    </row>
    <row r="66" spans="1:20" ht="28.8" customHeight="1">
      <c r="A66" s="2381"/>
      <c r="B66" s="1608" t="s">
        <v>230</v>
      </c>
      <c r="C66" s="1608" t="s">
        <v>538</v>
      </c>
      <c r="D66" s="1608" t="s">
        <v>406</v>
      </c>
      <c r="E66" s="1608" t="s">
        <v>1425</v>
      </c>
      <c r="F66" s="1608" t="s">
        <v>1430</v>
      </c>
      <c r="G66" s="1602"/>
      <c r="H66" s="1602"/>
      <c r="I66" s="1602"/>
      <c r="J66" s="1602" t="s">
        <v>365</v>
      </c>
      <c r="K66" s="1602"/>
      <c r="L66" s="1602"/>
      <c r="M66" s="1602"/>
      <c r="N66" s="1602"/>
      <c r="O66" s="1602"/>
      <c r="P66" s="1602" t="s">
        <v>540</v>
      </c>
      <c r="Q66" s="1606">
        <v>42132</v>
      </c>
      <c r="R66" s="1605" t="s">
        <v>371</v>
      </c>
      <c r="S66" s="1606">
        <f>Q66</f>
        <v>42132</v>
      </c>
      <c r="T66" s="1606">
        <v>42498</v>
      </c>
    </row>
    <row r="67" spans="1:20" ht="28.8">
      <c r="A67" s="2381"/>
      <c r="B67" s="1608" t="s">
        <v>230</v>
      </c>
      <c r="C67" s="1608" t="s">
        <v>542</v>
      </c>
      <c r="D67" s="1608" t="s">
        <v>543</v>
      </c>
      <c r="E67" s="1608" t="s">
        <v>1428</v>
      </c>
      <c r="F67" s="1608" t="s">
        <v>1430</v>
      </c>
      <c r="G67" s="1602"/>
      <c r="H67" s="1602"/>
      <c r="I67" s="1602"/>
      <c r="J67" s="1602" t="s">
        <v>365</v>
      </c>
      <c r="K67" s="1602" t="s">
        <v>365</v>
      </c>
      <c r="L67" s="1602"/>
      <c r="M67" s="1602"/>
      <c r="N67" s="1602"/>
      <c r="O67" s="1602"/>
      <c r="P67" s="1602" t="s">
        <v>541</v>
      </c>
      <c r="Q67" s="1606">
        <v>42185</v>
      </c>
      <c r="R67" s="1605" t="s">
        <v>371</v>
      </c>
      <c r="S67" s="1606">
        <f>Q67</f>
        <v>42185</v>
      </c>
      <c r="T67" s="1606">
        <v>42993</v>
      </c>
    </row>
    <row r="68" spans="1:20">
      <c r="A68" s="2381"/>
      <c r="B68" s="2355" t="s">
        <v>230</v>
      </c>
      <c r="C68" s="2355" t="s">
        <v>544</v>
      </c>
      <c r="D68" s="2355" t="s">
        <v>543</v>
      </c>
      <c r="E68" s="2355" t="s">
        <v>1428</v>
      </c>
      <c r="F68" s="2355" t="s">
        <v>1430</v>
      </c>
      <c r="G68" s="2355"/>
      <c r="H68" s="2355"/>
      <c r="I68" s="2355"/>
      <c r="J68" s="2354" t="s">
        <v>365</v>
      </c>
      <c r="K68" s="2354" t="s">
        <v>365</v>
      </c>
      <c r="L68" s="2354" t="s">
        <v>365</v>
      </c>
      <c r="M68" s="2361" t="s">
        <v>365</v>
      </c>
      <c r="N68" s="2361" t="s">
        <v>365</v>
      </c>
      <c r="O68" s="2351"/>
      <c r="P68" s="1602" t="s">
        <v>545</v>
      </c>
      <c r="Q68" s="1606">
        <v>42185</v>
      </c>
      <c r="R68" s="1605" t="s">
        <v>371</v>
      </c>
      <c r="S68" s="1606">
        <f>Q68</f>
        <v>42185</v>
      </c>
      <c r="T68" s="1606">
        <v>42916</v>
      </c>
    </row>
    <row r="69" spans="1:20">
      <c r="A69" s="2381"/>
      <c r="B69" s="2355"/>
      <c r="C69" s="2362"/>
      <c r="D69" s="2362"/>
      <c r="E69" s="2362"/>
      <c r="F69" s="2362"/>
      <c r="G69" s="2362"/>
      <c r="H69" s="2362"/>
      <c r="I69" s="2362"/>
      <c r="J69" s="2356"/>
      <c r="K69" s="2356"/>
      <c r="L69" s="2356"/>
      <c r="M69" s="2352"/>
      <c r="N69" s="2352"/>
      <c r="O69" s="2352"/>
      <c r="P69" s="1602" t="s">
        <v>1718</v>
      </c>
      <c r="Q69" s="1606">
        <v>43047</v>
      </c>
      <c r="R69" s="1605" t="s">
        <v>400</v>
      </c>
      <c r="S69" s="1606">
        <v>43009</v>
      </c>
      <c r="T69" s="1606">
        <v>44104</v>
      </c>
    </row>
    <row r="70" spans="1:20" ht="28.8">
      <c r="A70" s="2381"/>
      <c r="B70" s="1608" t="s">
        <v>230</v>
      </c>
      <c r="C70" s="1608" t="s">
        <v>549</v>
      </c>
      <c r="D70" s="1608" t="s">
        <v>550</v>
      </c>
      <c r="E70" s="1608" t="s">
        <v>1428</v>
      </c>
      <c r="F70" s="1608" t="s">
        <v>1430</v>
      </c>
      <c r="G70" s="1602"/>
      <c r="H70" s="1602"/>
      <c r="I70" s="1602"/>
      <c r="J70" s="1602" t="s">
        <v>365</v>
      </c>
      <c r="K70" s="1602" t="s">
        <v>365</v>
      </c>
      <c r="L70" s="1602" t="s">
        <v>365</v>
      </c>
      <c r="M70" s="1602"/>
      <c r="N70" s="1602"/>
      <c r="O70" s="1602"/>
      <c r="P70" s="1602" t="s">
        <v>546</v>
      </c>
      <c r="Q70" s="1606">
        <v>42185</v>
      </c>
      <c r="R70" s="1605" t="s">
        <v>371</v>
      </c>
      <c r="S70" s="1606">
        <f>Q70</f>
        <v>42185</v>
      </c>
      <c r="T70" s="1606">
        <v>43190</v>
      </c>
    </row>
    <row r="71" spans="1:20">
      <c r="A71" s="2381"/>
      <c r="B71" s="2365" t="s">
        <v>230</v>
      </c>
      <c r="C71" s="2365" t="s">
        <v>551</v>
      </c>
      <c r="D71" s="2365" t="s">
        <v>552</v>
      </c>
      <c r="E71" s="2365" t="s">
        <v>1428</v>
      </c>
      <c r="F71" s="2365" t="s">
        <v>1430</v>
      </c>
      <c r="G71" s="2365"/>
      <c r="H71" s="2365"/>
      <c r="I71" s="2365"/>
      <c r="J71" s="2353" t="s">
        <v>365</v>
      </c>
      <c r="K71" s="2353" t="s">
        <v>365</v>
      </c>
      <c r="L71" s="2353" t="s">
        <v>365</v>
      </c>
      <c r="M71" s="2353" t="s">
        <v>365</v>
      </c>
      <c r="N71" s="2353" t="s">
        <v>365</v>
      </c>
      <c r="O71" s="2348"/>
      <c r="P71" s="1602" t="s">
        <v>547</v>
      </c>
      <c r="Q71" s="1606">
        <v>42185</v>
      </c>
      <c r="R71" s="1605" t="s">
        <v>371</v>
      </c>
      <c r="S71" s="1606">
        <f>Q71</f>
        <v>42185</v>
      </c>
      <c r="T71" s="1606">
        <v>43131</v>
      </c>
    </row>
    <row r="72" spans="1:20">
      <c r="A72" s="2381"/>
      <c r="B72" s="2372"/>
      <c r="C72" s="2366"/>
      <c r="D72" s="2366"/>
      <c r="E72" s="2366"/>
      <c r="F72" s="2366"/>
      <c r="G72" s="2366"/>
      <c r="H72" s="2366"/>
      <c r="I72" s="2366"/>
      <c r="J72" s="2352"/>
      <c r="K72" s="2352"/>
      <c r="L72" s="2352"/>
      <c r="M72" s="2352"/>
      <c r="N72" s="2350"/>
      <c r="O72" s="2350"/>
      <c r="P72" s="1602" t="s">
        <v>2637</v>
      </c>
      <c r="Q72" s="1606">
        <v>43669</v>
      </c>
      <c r="R72" s="1605" t="s">
        <v>400</v>
      </c>
      <c r="S72" s="1606">
        <v>43435</v>
      </c>
      <c r="T72" s="1606">
        <v>43830</v>
      </c>
    </row>
    <row r="73" spans="1:20" ht="28.8">
      <c r="A73" s="2381"/>
      <c r="B73" s="1608" t="s">
        <v>232</v>
      </c>
      <c r="C73" s="1608" t="s">
        <v>553</v>
      </c>
      <c r="D73" s="1608" t="s">
        <v>554</v>
      </c>
      <c r="E73" s="1608" t="s">
        <v>1428</v>
      </c>
      <c r="F73" s="1608" t="s">
        <v>1430</v>
      </c>
      <c r="G73" s="1602"/>
      <c r="H73" s="1602"/>
      <c r="I73" s="1602"/>
      <c r="J73" s="1602" t="s">
        <v>365</v>
      </c>
      <c r="K73" s="1602" t="s">
        <v>365</v>
      </c>
      <c r="L73" s="1602" t="s">
        <v>365</v>
      </c>
      <c r="M73" s="1602"/>
      <c r="N73" s="1602"/>
      <c r="O73" s="1602"/>
      <c r="P73" s="1602" t="s">
        <v>548</v>
      </c>
      <c r="Q73" s="1606">
        <v>42185</v>
      </c>
      <c r="R73" s="1605" t="s">
        <v>371</v>
      </c>
      <c r="S73" s="1606">
        <v>42156</v>
      </c>
      <c r="T73" s="1606">
        <v>43281</v>
      </c>
    </row>
    <row r="74" spans="1:20" ht="15.6" customHeight="1">
      <c r="A74" s="2381"/>
      <c r="B74" s="1608" t="s">
        <v>230</v>
      </c>
      <c r="C74" s="1608" t="s">
        <v>557</v>
      </c>
      <c r="D74" s="1608" t="s">
        <v>406</v>
      </c>
      <c r="E74" s="1608" t="s">
        <v>1428</v>
      </c>
      <c r="F74" s="1608" t="s">
        <v>1430</v>
      </c>
      <c r="G74" s="1602"/>
      <c r="H74" s="1602"/>
      <c r="I74" s="1602"/>
      <c r="J74" s="1602" t="s">
        <v>365</v>
      </c>
      <c r="K74" s="1602" t="s">
        <v>365</v>
      </c>
      <c r="L74" s="1602" t="s">
        <v>365</v>
      </c>
      <c r="M74" s="1602"/>
      <c r="N74" s="1602"/>
      <c r="O74" s="1602"/>
      <c r="P74" s="1602" t="s">
        <v>555</v>
      </c>
      <c r="Q74" s="1606">
        <v>42213</v>
      </c>
      <c r="R74" s="1605" t="s">
        <v>371</v>
      </c>
      <c r="S74" s="1606">
        <f>Q74</f>
        <v>42213</v>
      </c>
      <c r="T74" s="1606">
        <v>43281</v>
      </c>
    </row>
    <row r="75" spans="1:20" ht="28.8">
      <c r="A75" s="2381"/>
      <c r="B75" s="1608" t="s">
        <v>230</v>
      </c>
      <c r="C75" s="1608" t="s">
        <v>558</v>
      </c>
      <c r="D75" s="1608" t="s">
        <v>424</v>
      </c>
      <c r="E75" s="1608" t="s">
        <v>1428</v>
      </c>
      <c r="F75" s="1608" t="s">
        <v>1430</v>
      </c>
      <c r="G75" s="1602"/>
      <c r="H75" s="1602"/>
      <c r="I75" s="1602"/>
      <c r="J75" s="1602" t="s">
        <v>365</v>
      </c>
      <c r="K75" s="1602" t="s">
        <v>365</v>
      </c>
      <c r="L75" s="1602" t="s">
        <v>365</v>
      </c>
      <c r="M75" s="1602"/>
      <c r="N75" s="1602"/>
      <c r="O75" s="1602"/>
      <c r="P75" s="1602" t="s">
        <v>556</v>
      </c>
      <c r="Q75" s="1606">
        <v>42213</v>
      </c>
      <c r="R75" s="1605" t="s">
        <v>371</v>
      </c>
      <c r="S75" s="1606">
        <f t="shared" ref="S75:S81" si="9">Q75</f>
        <v>42213</v>
      </c>
      <c r="T75" s="1606">
        <v>43281</v>
      </c>
    </row>
    <row r="76" spans="1:20" ht="57.6">
      <c r="A76" s="2381"/>
      <c r="B76" s="1608" t="s">
        <v>231</v>
      </c>
      <c r="C76" s="1608" t="s">
        <v>3288</v>
      </c>
      <c r="D76" s="1608" t="s">
        <v>615</v>
      </c>
      <c r="E76" s="1608" t="s">
        <v>1428</v>
      </c>
      <c r="F76" s="1608" t="s">
        <v>1430</v>
      </c>
      <c r="G76" s="1602"/>
      <c r="H76" s="1602"/>
      <c r="I76" s="1602"/>
      <c r="J76" s="1602"/>
      <c r="K76" s="1602" t="s">
        <v>365</v>
      </c>
      <c r="L76" s="1602" t="s">
        <v>365</v>
      </c>
      <c r="M76" s="1602" t="s">
        <v>365</v>
      </c>
      <c r="N76" s="1602"/>
      <c r="O76" s="1602"/>
      <c r="P76" s="1602" t="s">
        <v>1096</v>
      </c>
      <c r="Q76" s="1606" t="s">
        <v>1032</v>
      </c>
      <c r="R76" s="1605" t="s">
        <v>371</v>
      </c>
      <c r="S76" s="1606" t="str">
        <f t="shared" si="9"/>
        <v>31-mzo-16</v>
      </c>
      <c r="T76" s="1606" t="s">
        <v>1097</v>
      </c>
    </row>
    <row r="77" spans="1:20">
      <c r="A77" s="2381"/>
      <c r="B77" s="1608" t="s">
        <v>230</v>
      </c>
      <c r="C77" s="1608" t="s">
        <v>1098</v>
      </c>
      <c r="D77" s="1608" t="s">
        <v>661</v>
      </c>
      <c r="E77" s="1608" t="s">
        <v>1428</v>
      </c>
      <c r="F77" s="1608" t="s">
        <v>1430</v>
      </c>
      <c r="G77" s="1602"/>
      <c r="H77" s="1602"/>
      <c r="I77" s="1602"/>
      <c r="J77" s="1602"/>
      <c r="K77" s="1602" t="s">
        <v>365</v>
      </c>
      <c r="L77" s="1602" t="s">
        <v>365</v>
      </c>
      <c r="M77" s="1602"/>
      <c r="N77" s="1602"/>
      <c r="O77" s="1602"/>
      <c r="P77" s="1602" t="s">
        <v>1096</v>
      </c>
      <c r="Q77" s="1606" t="s">
        <v>1032</v>
      </c>
      <c r="R77" s="1605" t="s">
        <v>371</v>
      </c>
      <c r="S77" s="1606" t="str">
        <f t="shared" si="9"/>
        <v>31-mzo-16</v>
      </c>
      <c r="T77" s="1606">
        <v>43312</v>
      </c>
    </row>
    <row r="78" spans="1:20">
      <c r="A78" s="2381"/>
      <c r="B78" s="1608" t="s">
        <v>230</v>
      </c>
      <c r="C78" s="1608" t="s">
        <v>1099</v>
      </c>
      <c r="D78" s="1608" t="s">
        <v>406</v>
      </c>
      <c r="E78" s="1608" t="s">
        <v>1428</v>
      </c>
      <c r="F78" s="1608" t="s">
        <v>1430</v>
      </c>
      <c r="G78" s="1602"/>
      <c r="H78" s="1602"/>
      <c r="I78" s="1602"/>
      <c r="J78" s="1602"/>
      <c r="K78" s="1602" t="s">
        <v>365</v>
      </c>
      <c r="L78" s="1602" t="s">
        <v>365</v>
      </c>
      <c r="M78" s="1602" t="s">
        <v>365</v>
      </c>
      <c r="N78" s="1602"/>
      <c r="O78" s="1602"/>
      <c r="P78" s="1602" t="s">
        <v>1096</v>
      </c>
      <c r="Q78" s="1606" t="s">
        <v>1032</v>
      </c>
      <c r="R78" s="1605" t="s">
        <v>371</v>
      </c>
      <c r="S78" s="1606" t="str">
        <f t="shared" si="9"/>
        <v>31-mzo-16</v>
      </c>
      <c r="T78" s="1606" t="s">
        <v>1097</v>
      </c>
    </row>
    <row r="79" spans="1:20">
      <c r="A79" s="2381"/>
      <c r="B79" s="1608" t="s">
        <v>230</v>
      </c>
      <c r="C79" s="1608" t="s">
        <v>1100</v>
      </c>
      <c r="D79" s="1608" t="s">
        <v>424</v>
      </c>
      <c r="E79" s="1608" t="s">
        <v>1428</v>
      </c>
      <c r="F79" s="1608" t="s">
        <v>1430</v>
      </c>
      <c r="G79" s="1602"/>
      <c r="H79" s="1602"/>
      <c r="I79" s="1602"/>
      <c r="J79" s="1602"/>
      <c r="K79" s="1602" t="s">
        <v>365</v>
      </c>
      <c r="L79" s="1602" t="s">
        <v>365</v>
      </c>
      <c r="M79" s="1602" t="s">
        <v>365</v>
      </c>
      <c r="N79" s="1602"/>
      <c r="O79" s="1602"/>
      <c r="P79" s="1602" t="s">
        <v>1101</v>
      </c>
      <c r="Q79" s="1606">
        <v>42627</v>
      </c>
      <c r="R79" s="1605" t="s">
        <v>371</v>
      </c>
      <c r="S79" s="1606">
        <f t="shared" si="9"/>
        <v>42627</v>
      </c>
      <c r="T79" s="1606">
        <v>43738</v>
      </c>
    </row>
    <row r="80" spans="1:20" ht="43.2">
      <c r="A80" s="2381"/>
      <c r="B80" s="1608" t="s">
        <v>232</v>
      </c>
      <c r="C80" s="1608" t="s">
        <v>3289</v>
      </c>
      <c r="D80" s="1608" t="s">
        <v>448</v>
      </c>
      <c r="E80" s="1608" t="s">
        <v>1425</v>
      </c>
      <c r="F80" s="1608" t="s">
        <v>1427</v>
      </c>
      <c r="G80" s="1602"/>
      <c r="H80" s="1602"/>
      <c r="I80" s="1602"/>
      <c r="J80" s="1602"/>
      <c r="K80" s="1602" t="s">
        <v>365</v>
      </c>
      <c r="L80" s="1602"/>
      <c r="M80" s="1602"/>
      <c r="N80" s="1602"/>
      <c r="O80" s="1602"/>
      <c r="P80" s="1602" t="s">
        <v>1102</v>
      </c>
      <c r="Q80" s="1606">
        <v>42704</v>
      </c>
      <c r="R80" s="1605" t="s">
        <v>371</v>
      </c>
      <c r="S80" s="1606">
        <f t="shared" si="9"/>
        <v>42704</v>
      </c>
      <c r="T80" s="1606">
        <v>43069</v>
      </c>
    </row>
    <row r="81" spans="1:20" ht="28.8">
      <c r="A81" s="2381"/>
      <c r="B81" s="1608" t="s">
        <v>230</v>
      </c>
      <c r="C81" s="1608" t="s">
        <v>1431</v>
      </c>
      <c r="D81" s="1608" t="s">
        <v>424</v>
      </c>
      <c r="E81" s="1608" t="s">
        <v>1428</v>
      </c>
      <c r="F81" s="1608" t="s">
        <v>1430</v>
      </c>
      <c r="G81" s="1602"/>
      <c r="H81" s="1602"/>
      <c r="I81" s="1602"/>
      <c r="J81" s="1602"/>
      <c r="K81" s="1602" t="s">
        <v>365</v>
      </c>
      <c r="L81" s="1602"/>
      <c r="M81" s="1602"/>
      <c r="N81" s="1602"/>
      <c r="O81" s="1602"/>
      <c r="P81" s="1602" t="s">
        <v>1102</v>
      </c>
      <c r="Q81" s="1606">
        <v>42704</v>
      </c>
      <c r="R81" s="1605" t="s">
        <v>371</v>
      </c>
      <c r="S81" s="1606">
        <f t="shared" si="9"/>
        <v>42704</v>
      </c>
      <c r="T81" s="1606">
        <v>43069</v>
      </c>
    </row>
    <row r="82" spans="1:20" ht="28.8">
      <c r="A82" s="2381"/>
      <c r="B82" s="1608" t="s">
        <v>230</v>
      </c>
      <c r="C82" s="1608" t="s">
        <v>1580</v>
      </c>
      <c r="D82" s="1608" t="s">
        <v>1581</v>
      </c>
      <c r="E82" s="1608" t="s">
        <v>1425</v>
      </c>
      <c r="F82" s="1608" t="s">
        <v>1430</v>
      </c>
      <c r="G82" s="1602"/>
      <c r="H82" s="1602"/>
      <c r="I82" s="1602"/>
      <c r="J82" s="1602"/>
      <c r="K82" s="1602"/>
      <c r="L82" s="1602" t="s">
        <v>365</v>
      </c>
      <c r="M82" s="1602" t="s">
        <v>365</v>
      </c>
      <c r="N82" s="1602" t="s">
        <v>365</v>
      </c>
      <c r="O82" s="1602"/>
      <c r="P82" s="1602" t="s">
        <v>1582</v>
      </c>
      <c r="Q82" s="1606" t="s">
        <v>1577</v>
      </c>
      <c r="R82" s="1605" t="s">
        <v>371</v>
      </c>
      <c r="S82" s="1606" t="s">
        <v>1168</v>
      </c>
      <c r="T82" s="1606" t="s">
        <v>1590</v>
      </c>
    </row>
    <row r="83" spans="1:20" ht="28.8">
      <c r="A83" s="2381"/>
      <c r="B83" s="1608" t="s">
        <v>230</v>
      </c>
      <c r="C83" s="1608" t="s">
        <v>1583</v>
      </c>
      <c r="D83" s="1608" t="s">
        <v>386</v>
      </c>
      <c r="E83" s="1608" t="s">
        <v>1428</v>
      </c>
      <c r="F83" s="1608" t="s">
        <v>1430</v>
      </c>
      <c r="G83" s="1602"/>
      <c r="H83" s="1602"/>
      <c r="I83" s="1602"/>
      <c r="J83" s="1602"/>
      <c r="K83" s="1602"/>
      <c r="L83" s="1602" t="s">
        <v>365</v>
      </c>
      <c r="M83" s="1602" t="s">
        <v>365</v>
      </c>
      <c r="N83" s="1602" t="s">
        <v>365</v>
      </c>
      <c r="O83" s="1602"/>
      <c r="P83" s="1602" t="s">
        <v>1582</v>
      </c>
      <c r="Q83" s="1606" t="s">
        <v>1577</v>
      </c>
      <c r="R83" s="1605" t="s">
        <v>371</v>
      </c>
      <c r="S83" s="1606" t="s">
        <v>1168</v>
      </c>
      <c r="T83" s="1606" t="s">
        <v>1590</v>
      </c>
    </row>
    <row r="84" spans="1:20" ht="28.8">
      <c r="A84" s="2381"/>
      <c r="B84" s="1608" t="s">
        <v>230</v>
      </c>
      <c r="C84" s="1608" t="s">
        <v>1587</v>
      </c>
      <c r="D84" s="1608" t="s">
        <v>424</v>
      </c>
      <c r="E84" s="1608" t="s">
        <v>1432</v>
      </c>
      <c r="F84" s="1608" t="s">
        <v>1430</v>
      </c>
      <c r="G84" s="1602"/>
      <c r="H84" s="1602"/>
      <c r="I84" s="1602"/>
      <c r="J84" s="1602"/>
      <c r="K84" s="1602"/>
      <c r="L84" s="1602" t="s">
        <v>365</v>
      </c>
      <c r="M84" s="1602" t="s">
        <v>365</v>
      </c>
      <c r="N84" s="1602"/>
      <c r="O84" s="1602"/>
      <c r="P84" s="1602" t="s">
        <v>1588</v>
      </c>
      <c r="Q84" s="1606">
        <v>42851</v>
      </c>
      <c r="R84" s="1605" t="s">
        <v>371</v>
      </c>
      <c r="S84" s="1606">
        <v>42852</v>
      </c>
      <c r="T84" s="1606">
        <v>43582</v>
      </c>
    </row>
    <row r="85" spans="1:20" ht="28.8">
      <c r="A85" s="2381"/>
      <c r="B85" s="1608" t="s">
        <v>230</v>
      </c>
      <c r="C85" s="1608" t="s">
        <v>1041</v>
      </c>
      <c r="D85" s="1608" t="s">
        <v>424</v>
      </c>
      <c r="E85" s="1608" t="s">
        <v>1428</v>
      </c>
      <c r="F85" s="1608" t="s">
        <v>1589</v>
      </c>
      <c r="G85" s="1602"/>
      <c r="H85" s="1602"/>
      <c r="I85" s="1602"/>
      <c r="J85" s="1602"/>
      <c r="K85" s="1602"/>
      <c r="L85" s="1602" t="s">
        <v>365</v>
      </c>
      <c r="M85" s="1602" t="s">
        <v>365</v>
      </c>
      <c r="N85" s="1602"/>
      <c r="O85" s="1602"/>
      <c r="P85" s="1602" t="s">
        <v>1588</v>
      </c>
      <c r="Q85" s="1606">
        <v>42851</v>
      </c>
      <c r="R85" s="1605" t="s">
        <v>371</v>
      </c>
      <c r="S85" s="1606">
        <v>42852</v>
      </c>
      <c r="T85" s="1606">
        <v>43582</v>
      </c>
    </row>
    <row r="86" spans="1:20" ht="43.2">
      <c r="A86" s="2381"/>
      <c r="B86" s="1608" t="s">
        <v>230</v>
      </c>
      <c r="C86" s="1608" t="s">
        <v>1713</v>
      </c>
      <c r="D86" s="1608" t="s">
        <v>424</v>
      </c>
      <c r="E86" s="1608" t="s">
        <v>1428</v>
      </c>
      <c r="F86" s="1608" t="s">
        <v>1430</v>
      </c>
      <c r="G86" s="1602"/>
      <c r="H86" s="1602"/>
      <c r="I86" s="1602"/>
      <c r="J86" s="1602"/>
      <c r="K86" s="1602"/>
      <c r="L86" s="1602" t="s">
        <v>365</v>
      </c>
      <c r="M86" s="1602" t="s">
        <v>365</v>
      </c>
      <c r="N86" s="1602"/>
      <c r="O86" s="1602"/>
      <c r="P86" s="1602" t="s">
        <v>1714</v>
      </c>
      <c r="Q86" s="1606">
        <v>43033</v>
      </c>
      <c r="R86" s="1605" t="s">
        <v>371</v>
      </c>
      <c r="S86" s="1606">
        <v>43009</v>
      </c>
      <c r="T86" s="1606">
        <v>43738</v>
      </c>
    </row>
    <row r="87" spans="1:20" ht="28.8">
      <c r="A87" s="2381"/>
      <c r="B87" s="1608" t="s">
        <v>230</v>
      </c>
      <c r="C87" s="1608" t="s">
        <v>1715</v>
      </c>
      <c r="D87" s="1608" t="s">
        <v>424</v>
      </c>
      <c r="E87" s="1608" t="s">
        <v>1428</v>
      </c>
      <c r="F87" s="1608" t="s">
        <v>1430</v>
      </c>
      <c r="G87" s="1602"/>
      <c r="H87" s="1602"/>
      <c r="I87" s="1602"/>
      <c r="J87" s="1602"/>
      <c r="K87" s="1602"/>
      <c r="L87" s="1602" t="s">
        <v>365</v>
      </c>
      <c r="M87" s="1602" t="s">
        <v>365</v>
      </c>
      <c r="N87" s="1602"/>
      <c r="O87" s="1602"/>
      <c r="P87" s="1602" t="s">
        <v>1714</v>
      </c>
      <c r="Q87" s="1606">
        <v>43033</v>
      </c>
      <c r="R87" s="1605" t="s">
        <v>371</v>
      </c>
      <c r="S87" s="1606">
        <v>43009</v>
      </c>
      <c r="T87" s="1606">
        <v>43738</v>
      </c>
    </row>
    <row r="88" spans="1:20" ht="64.5" customHeight="1">
      <c r="A88" s="2381"/>
      <c r="B88" s="1608" t="s">
        <v>230</v>
      </c>
      <c r="C88" s="1608" t="s">
        <v>1716</v>
      </c>
      <c r="D88" s="1608" t="s">
        <v>424</v>
      </c>
      <c r="E88" s="1608" t="s">
        <v>1425</v>
      </c>
      <c r="F88" s="1608" t="s">
        <v>1430</v>
      </c>
      <c r="G88" s="1602"/>
      <c r="H88" s="1602"/>
      <c r="I88" s="1602"/>
      <c r="J88" s="1602"/>
      <c r="K88" s="1602"/>
      <c r="L88" s="1602" t="s">
        <v>365</v>
      </c>
      <c r="M88" s="1602" t="s">
        <v>365</v>
      </c>
      <c r="N88" s="1602" t="s">
        <v>365</v>
      </c>
      <c r="O88" s="1602"/>
      <c r="P88" s="1602" t="s">
        <v>1714</v>
      </c>
      <c r="Q88" s="1606">
        <v>43033</v>
      </c>
      <c r="R88" s="1605" t="s">
        <v>371</v>
      </c>
      <c r="S88" s="1606">
        <v>43009</v>
      </c>
      <c r="T88" s="1606">
        <v>44104</v>
      </c>
    </row>
    <row r="89" spans="1:20">
      <c r="A89" s="2381"/>
      <c r="B89" s="2365" t="s">
        <v>232</v>
      </c>
      <c r="C89" s="2365" t="s">
        <v>3290</v>
      </c>
      <c r="D89" s="2365" t="s">
        <v>427</v>
      </c>
      <c r="E89" s="2365" t="s">
        <v>1425</v>
      </c>
      <c r="F89" s="2365" t="s">
        <v>1430</v>
      </c>
      <c r="G89" s="2365"/>
      <c r="H89" s="2365"/>
      <c r="I89" s="2365"/>
      <c r="J89" s="2365"/>
      <c r="K89" s="2365"/>
      <c r="L89" s="2353" t="s">
        <v>365</v>
      </c>
      <c r="M89" s="2353" t="s">
        <v>365</v>
      </c>
      <c r="N89" s="2353" t="s">
        <v>365</v>
      </c>
      <c r="O89" s="2348" t="s">
        <v>365</v>
      </c>
      <c r="P89" s="1602" t="s">
        <v>1714</v>
      </c>
      <c r="Q89" s="1606">
        <v>43033</v>
      </c>
      <c r="R89" s="1605" t="s">
        <v>371</v>
      </c>
      <c r="S89" s="1606">
        <v>43009</v>
      </c>
      <c r="T89" s="1606">
        <v>43373</v>
      </c>
    </row>
    <row r="90" spans="1:20" ht="31.5" customHeight="1">
      <c r="A90" s="2381"/>
      <c r="B90" s="2372"/>
      <c r="C90" s="2366"/>
      <c r="D90" s="2366"/>
      <c r="E90" s="2366"/>
      <c r="F90" s="2366"/>
      <c r="G90" s="2366"/>
      <c r="H90" s="2366"/>
      <c r="I90" s="2366"/>
      <c r="J90" s="2366"/>
      <c r="K90" s="2366"/>
      <c r="L90" s="2352"/>
      <c r="M90" s="2352"/>
      <c r="N90" s="2350"/>
      <c r="O90" s="2350"/>
      <c r="P90" s="1602" t="s">
        <v>2633</v>
      </c>
      <c r="Q90" s="1606">
        <v>43629</v>
      </c>
      <c r="R90" s="1605" t="s">
        <v>400</v>
      </c>
      <c r="S90" s="1606">
        <v>43630</v>
      </c>
      <c r="T90" s="1606">
        <v>44725</v>
      </c>
    </row>
    <row r="91" spans="1:20">
      <c r="A91" s="2381"/>
      <c r="B91" s="1608" t="s">
        <v>230</v>
      </c>
      <c r="C91" s="1608" t="s">
        <v>1828</v>
      </c>
      <c r="D91" s="1608" t="s">
        <v>661</v>
      </c>
      <c r="E91" s="1608" t="s">
        <v>1425</v>
      </c>
      <c r="F91" s="1608" t="s">
        <v>1430</v>
      </c>
      <c r="G91" s="1602"/>
      <c r="H91" s="1602"/>
      <c r="I91" s="1602"/>
      <c r="J91" s="1602"/>
      <c r="K91" s="1602"/>
      <c r="L91" s="1602" t="s">
        <v>365</v>
      </c>
      <c r="M91" s="1602"/>
      <c r="N91" s="1602"/>
      <c r="O91" s="1602"/>
      <c r="P91" s="1602" t="s">
        <v>1829</v>
      </c>
      <c r="Q91" s="1606">
        <v>43080</v>
      </c>
      <c r="R91" s="1605" t="s">
        <v>400</v>
      </c>
      <c r="S91" s="1606">
        <v>43081</v>
      </c>
      <c r="T91" s="1606">
        <v>43810</v>
      </c>
    </row>
    <row r="92" spans="1:20" ht="28.8">
      <c r="A92" s="2381"/>
      <c r="B92" s="1608" t="s">
        <v>230</v>
      </c>
      <c r="C92" s="1608" t="s">
        <v>2058</v>
      </c>
      <c r="D92" s="1608" t="s">
        <v>424</v>
      </c>
      <c r="E92" s="1608" t="s">
        <v>1428</v>
      </c>
      <c r="F92" s="1608" t="s">
        <v>1430</v>
      </c>
      <c r="G92" s="1602"/>
      <c r="H92" s="1602"/>
      <c r="I92" s="1602"/>
      <c r="J92" s="1602"/>
      <c r="K92" s="1602"/>
      <c r="L92" s="1602"/>
      <c r="M92" s="1602" t="s">
        <v>365</v>
      </c>
      <c r="N92" s="1602"/>
      <c r="O92" s="1602"/>
      <c r="P92" s="1602" t="s">
        <v>2059</v>
      </c>
      <c r="Q92" s="1606" t="s">
        <v>2060</v>
      </c>
      <c r="R92" s="1605" t="s">
        <v>371</v>
      </c>
      <c r="S92" s="1606">
        <v>43147</v>
      </c>
      <c r="T92" s="1606">
        <v>43511</v>
      </c>
    </row>
    <row r="93" spans="1:20">
      <c r="A93" s="2381"/>
      <c r="B93" s="1608" t="s">
        <v>230</v>
      </c>
      <c r="C93" s="1608" t="s">
        <v>2061</v>
      </c>
      <c r="D93" s="1608" t="s">
        <v>661</v>
      </c>
      <c r="E93" s="1608" t="s">
        <v>1428</v>
      </c>
      <c r="F93" s="1608" t="s">
        <v>1430</v>
      </c>
      <c r="G93" s="1602"/>
      <c r="H93" s="1602"/>
      <c r="I93" s="1602"/>
      <c r="J93" s="1602"/>
      <c r="K93" s="1602"/>
      <c r="L93" s="1602"/>
      <c r="M93" s="1602" t="s">
        <v>365</v>
      </c>
      <c r="N93" s="1602" t="s">
        <v>365</v>
      </c>
      <c r="O93" s="1602"/>
      <c r="P93" s="1602" t="s">
        <v>2062</v>
      </c>
      <c r="Q93" s="1606">
        <v>43216</v>
      </c>
      <c r="R93" s="1605" t="s">
        <v>371</v>
      </c>
      <c r="S93" s="1606">
        <v>43221</v>
      </c>
      <c r="T93" s="1606">
        <v>43862</v>
      </c>
    </row>
    <row r="94" spans="1:20">
      <c r="A94" s="2381"/>
      <c r="B94" s="1608" t="s">
        <v>232</v>
      </c>
      <c r="C94" s="1608" t="s">
        <v>2063</v>
      </c>
      <c r="D94" s="1608" t="s">
        <v>930</v>
      </c>
      <c r="E94" s="1608" t="s">
        <v>1425</v>
      </c>
      <c r="F94" s="1608" t="s">
        <v>1430</v>
      </c>
      <c r="G94" s="1602"/>
      <c r="H94" s="1602"/>
      <c r="I94" s="1602"/>
      <c r="J94" s="1602"/>
      <c r="K94" s="1602"/>
      <c r="L94" s="1602"/>
      <c r="M94" s="1602" t="s">
        <v>365</v>
      </c>
      <c r="N94" s="1602" t="s">
        <v>365</v>
      </c>
      <c r="O94" s="1602" t="s">
        <v>365</v>
      </c>
      <c r="P94" s="1602" t="s">
        <v>2064</v>
      </c>
      <c r="Q94" s="1606">
        <v>43216</v>
      </c>
      <c r="R94" s="1605" t="s">
        <v>371</v>
      </c>
      <c r="S94" s="1606">
        <v>43221</v>
      </c>
      <c r="T94" s="1606">
        <v>44228</v>
      </c>
    </row>
    <row r="95" spans="1:20" ht="28.8">
      <c r="A95" s="2381"/>
      <c r="B95" s="1608" t="s">
        <v>231</v>
      </c>
      <c r="C95" s="1608" t="s">
        <v>2065</v>
      </c>
      <c r="D95" s="1608" t="s">
        <v>1594</v>
      </c>
      <c r="E95" s="1608" t="s">
        <v>1425</v>
      </c>
      <c r="F95" s="1608" t="s">
        <v>1430</v>
      </c>
      <c r="G95" s="1602"/>
      <c r="H95" s="1602"/>
      <c r="I95" s="1602"/>
      <c r="J95" s="1602"/>
      <c r="K95" s="1602"/>
      <c r="L95" s="1602"/>
      <c r="M95" s="1602" t="s">
        <v>365</v>
      </c>
      <c r="N95" s="1602" t="s">
        <v>365</v>
      </c>
      <c r="O95" s="1602"/>
      <c r="P95" s="1602" t="s">
        <v>2066</v>
      </c>
      <c r="Q95" s="1606">
        <v>43262</v>
      </c>
      <c r="R95" s="1605" t="s">
        <v>371</v>
      </c>
      <c r="S95" s="1606">
        <v>43263</v>
      </c>
      <c r="T95" s="1606">
        <v>43993</v>
      </c>
    </row>
    <row r="96" spans="1:20">
      <c r="A96" s="2381"/>
      <c r="B96" s="800" t="s">
        <v>230</v>
      </c>
      <c r="C96" s="800" t="s">
        <v>2067</v>
      </c>
      <c r="D96" s="1565" t="s">
        <v>410</v>
      </c>
      <c r="E96" s="800" t="s">
        <v>1425</v>
      </c>
      <c r="F96" s="800" t="s">
        <v>1430</v>
      </c>
      <c r="G96" s="1601"/>
      <c r="H96" s="1601"/>
      <c r="I96" s="1601"/>
      <c r="J96" s="1601"/>
      <c r="K96" s="1601"/>
      <c r="L96" s="1601"/>
      <c r="M96" s="1601" t="s">
        <v>365</v>
      </c>
      <c r="N96" s="1601" t="s">
        <v>365</v>
      </c>
      <c r="O96" s="1599" t="s">
        <v>365</v>
      </c>
      <c r="P96" s="1601" t="s">
        <v>2068</v>
      </c>
      <c r="Q96" s="801">
        <v>43304</v>
      </c>
      <c r="R96" s="802" t="s">
        <v>371</v>
      </c>
      <c r="S96" s="801">
        <v>43344</v>
      </c>
      <c r="T96" s="801">
        <v>44440</v>
      </c>
    </row>
    <row r="97" spans="1:20" ht="28.8">
      <c r="A97" s="2381"/>
      <c r="B97" s="1608" t="s">
        <v>230</v>
      </c>
      <c r="C97" s="1608" t="s">
        <v>2630</v>
      </c>
      <c r="D97" s="1734" t="s">
        <v>389</v>
      </c>
      <c r="E97" s="1608" t="s">
        <v>1425</v>
      </c>
      <c r="F97" s="1608" t="s">
        <v>1430</v>
      </c>
      <c r="G97" s="1602"/>
      <c r="H97" s="1602"/>
      <c r="I97" s="1602"/>
      <c r="J97" s="1602"/>
      <c r="K97" s="1602"/>
      <c r="L97" s="1602"/>
      <c r="M97" s="1602"/>
      <c r="N97" s="1602" t="s">
        <v>365</v>
      </c>
      <c r="O97" s="1602" t="s">
        <v>365</v>
      </c>
      <c r="P97" s="1602" t="s">
        <v>2631</v>
      </c>
      <c r="Q97" s="1606">
        <v>43629</v>
      </c>
      <c r="R97" s="1605" t="s">
        <v>371</v>
      </c>
      <c r="S97" s="1606">
        <v>43647</v>
      </c>
      <c r="T97" s="1606">
        <v>44743</v>
      </c>
    </row>
    <row r="98" spans="1:20" ht="78.75" customHeight="1">
      <c r="A98" s="2381"/>
      <c r="B98" s="1608" t="s">
        <v>230</v>
      </c>
      <c r="C98" s="1608" t="s">
        <v>3291</v>
      </c>
      <c r="D98" s="1734" t="s">
        <v>661</v>
      </c>
      <c r="E98" s="1608" t="s">
        <v>1425</v>
      </c>
      <c r="F98" s="1608" t="s">
        <v>1430</v>
      </c>
      <c r="G98" s="1602"/>
      <c r="H98" s="1602"/>
      <c r="I98" s="1602"/>
      <c r="J98" s="1602"/>
      <c r="K98" s="1602"/>
      <c r="L98" s="1602"/>
      <c r="M98" s="1602"/>
      <c r="N98" s="1602" t="s">
        <v>365</v>
      </c>
      <c r="O98" s="1602" t="s">
        <v>365</v>
      </c>
      <c r="P98" s="1602" t="s">
        <v>2631</v>
      </c>
      <c r="Q98" s="1606">
        <v>43629</v>
      </c>
      <c r="R98" s="1605" t="s">
        <v>371</v>
      </c>
      <c r="S98" s="1606">
        <v>43630</v>
      </c>
      <c r="T98" s="1606">
        <v>44725</v>
      </c>
    </row>
    <row r="99" spans="1:20" ht="28.8">
      <c r="A99" s="2381"/>
      <c r="B99" s="1608" t="s">
        <v>230</v>
      </c>
      <c r="C99" s="1608" t="s">
        <v>2632</v>
      </c>
      <c r="D99" s="1734" t="s">
        <v>410</v>
      </c>
      <c r="E99" s="1608" t="s">
        <v>1425</v>
      </c>
      <c r="F99" s="1608" t="s">
        <v>1430</v>
      </c>
      <c r="G99" s="1602"/>
      <c r="H99" s="1602"/>
      <c r="I99" s="1602"/>
      <c r="J99" s="1602"/>
      <c r="K99" s="1602"/>
      <c r="L99" s="1602"/>
      <c r="M99" s="1602"/>
      <c r="N99" s="1602" t="s">
        <v>365</v>
      </c>
      <c r="O99" s="1602" t="s">
        <v>365</v>
      </c>
      <c r="P99" s="1602" t="s">
        <v>2631</v>
      </c>
      <c r="Q99" s="1606">
        <v>43629</v>
      </c>
      <c r="R99" s="1605" t="s">
        <v>371</v>
      </c>
      <c r="S99" s="1606">
        <v>43630</v>
      </c>
      <c r="T99" s="1606">
        <v>44725</v>
      </c>
    </row>
    <row r="100" spans="1:20" ht="43.2">
      <c r="A100" s="2381"/>
      <c r="B100" s="1608" t="s">
        <v>230</v>
      </c>
      <c r="C100" s="1608" t="s">
        <v>2635</v>
      </c>
      <c r="D100" s="1734" t="s">
        <v>397</v>
      </c>
      <c r="E100" s="1608" t="s">
        <v>1425</v>
      </c>
      <c r="F100" s="1608" t="s">
        <v>1430</v>
      </c>
      <c r="G100" s="1602"/>
      <c r="H100" s="1602"/>
      <c r="I100" s="1602"/>
      <c r="J100" s="1602"/>
      <c r="K100" s="1602"/>
      <c r="L100" s="1602"/>
      <c r="M100" s="1602"/>
      <c r="N100" s="1602" t="s">
        <v>365</v>
      </c>
      <c r="O100" s="1602" t="s">
        <v>365</v>
      </c>
      <c r="P100" s="1602" t="s">
        <v>2636</v>
      </c>
      <c r="Q100" s="1606">
        <v>43669</v>
      </c>
      <c r="R100" s="1605" t="s">
        <v>371</v>
      </c>
      <c r="S100" s="1606">
        <v>43678</v>
      </c>
      <c r="T100" s="1606">
        <v>44409</v>
      </c>
    </row>
    <row r="101" spans="1:20" ht="28.8">
      <c r="A101" s="2381"/>
      <c r="B101" s="268" t="s">
        <v>232</v>
      </c>
      <c r="C101" s="268" t="s">
        <v>2986</v>
      </c>
      <c r="D101" s="1735" t="s">
        <v>448</v>
      </c>
      <c r="E101" s="268" t="s">
        <v>1428</v>
      </c>
      <c r="F101" s="268" t="s">
        <v>1430</v>
      </c>
      <c r="G101" s="270"/>
      <c r="H101" s="270"/>
      <c r="I101" s="270"/>
      <c r="J101" s="270"/>
      <c r="K101" s="270"/>
      <c r="L101" s="270"/>
      <c r="M101" s="270"/>
      <c r="N101" s="270"/>
      <c r="O101" s="270" t="s">
        <v>365</v>
      </c>
      <c r="P101" s="270" t="s">
        <v>2987</v>
      </c>
      <c r="Q101" s="272">
        <v>43859</v>
      </c>
      <c r="R101" s="273" t="s">
        <v>371</v>
      </c>
      <c r="S101" s="272">
        <v>43862</v>
      </c>
      <c r="T101" s="272">
        <v>44956</v>
      </c>
    </row>
    <row r="102" spans="1:20">
      <c r="A102" s="2381"/>
      <c r="B102" s="268" t="s">
        <v>230</v>
      </c>
      <c r="C102" s="268" t="s">
        <v>2988</v>
      </c>
      <c r="D102" s="1735" t="s">
        <v>2989</v>
      </c>
      <c r="E102" s="268" t="s">
        <v>1428</v>
      </c>
      <c r="F102" s="268" t="s">
        <v>1430</v>
      </c>
      <c r="G102" s="270"/>
      <c r="H102" s="270"/>
      <c r="I102" s="270"/>
      <c r="J102" s="270"/>
      <c r="K102" s="270"/>
      <c r="L102" s="270"/>
      <c r="M102" s="270"/>
      <c r="N102" s="270"/>
      <c r="O102" s="270" t="s">
        <v>365</v>
      </c>
      <c r="P102" s="270" t="s">
        <v>2990</v>
      </c>
      <c r="Q102" s="272">
        <v>43909</v>
      </c>
      <c r="R102" s="273" t="s">
        <v>371</v>
      </c>
      <c r="S102" s="272">
        <v>43922</v>
      </c>
      <c r="T102" s="272">
        <v>44286</v>
      </c>
    </row>
    <row r="103" spans="1:20" ht="57.6">
      <c r="A103" s="2381"/>
      <c r="B103" s="268" t="s">
        <v>230</v>
      </c>
      <c r="C103" s="268" t="s">
        <v>3021</v>
      </c>
      <c r="D103" s="1735" t="s">
        <v>2989</v>
      </c>
      <c r="E103" s="268" t="s">
        <v>1428</v>
      </c>
      <c r="F103" s="268" t="s">
        <v>1430</v>
      </c>
      <c r="G103" s="270"/>
      <c r="H103" s="270"/>
      <c r="I103" s="270"/>
      <c r="J103" s="270"/>
      <c r="K103" s="270"/>
      <c r="L103" s="270"/>
      <c r="M103" s="270"/>
      <c r="N103" s="270"/>
      <c r="O103" s="270" t="s">
        <v>365</v>
      </c>
      <c r="P103" s="270" t="s">
        <v>3022</v>
      </c>
      <c r="Q103" s="272">
        <v>44106</v>
      </c>
      <c r="R103" s="273" t="s">
        <v>371</v>
      </c>
      <c r="S103" s="272">
        <v>44075</v>
      </c>
      <c r="T103" s="272">
        <v>44499</v>
      </c>
    </row>
    <row r="104" spans="1:20" ht="28.8">
      <c r="A104" s="2381"/>
      <c r="B104" s="268" t="s">
        <v>230</v>
      </c>
      <c r="C104" s="268" t="s">
        <v>3023</v>
      </c>
      <c r="D104" s="1735" t="s">
        <v>661</v>
      </c>
      <c r="E104" s="268" t="s">
        <v>1428</v>
      </c>
      <c r="F104" s="268" t="s">
        <v>1430</v>
      </c>
      <c r="G104" s="270"/>
      <c r="H104" s="270"/>
      <c r="I104" s="270"/>
      <c r="J104" s="270"/>
      <c r="K104" s="270"/>
      <c r="L104" s="270"/>
      <c r="M104" s="270"/>
      <c r="N104" s="270"/>
      <c r="O104" s="270" t="s">
        <v>365</v>
      </c>
      <c r="P104" s="270" t="s">
        <v>3022</v>
      </c>
      <c r="Q104" s="272">
        <v>44106</v>
      </c>
      <c r="R104" s="273" t="s">
        <v>371</v>
      </c>
      <c r="S104" s="272">
        <v>44075</v>
      </c>
      <c r="T104" s="272">
        <v>44499</v>
      </c>
    </row>
    <row r="105" spans="1:20" ht="28.8">
      <c r="A105" s="2381"/>
      <c r="B105" s="268" t="s">
        <v>230</v>
      </c>
      <c r="C105" s="268" t="s">
        <v>3024</v>
      </c>
      <c r="D105" s="1735" t="s">
        <v>661</v>
      </c>
      <c r="E105" s="268" t="s">
        <v>1428</v>
      </c>
      <c r="F105" s="268" t="s">
        <v>1430</v>
      </c>
      <c r="G105" s="270"/>
      <c r="H105" s="270"/>
      <c r="I105" s="270"/>
      <c r="J105" s="270"/>
      <c r="K105" s="270"/>
      <c r="L105" s="270"/>
      <c r="M105" s="270"/>
      <c r="N105" s="270"/>
      <c r="O105" s="270" t="s">
        <v>365</v>
      </c>
      <c r="P105" s="270" t="s">
        <v>3022</v>
      </c>
      <c r="Q105" s="272">
        <v>44106</v>
      </c>
      <c r="R105" s="273" t="s">
        <v>371</v>
      </c>
      <c r="S105" s="272">
        <v>44075</v>
      </c>
      <c r="T105" s="272">
        <v>45229</v>
      </c>
    </row>
    <row r="106" spans="1:20" ht="28.8">
      <c r="A106" s="2381"/>
      <c r="B106" s="268" t="s">
        <v>230</v>
      </c>
      <c r="C106" s="268" t="s">
        <v>3030</v>
      </c>
      <c r="D106" s="1735" t="s">
        <v>620</v>
      </c>
      <c r="E106" s="268" t="s">
        <v>1425</v>
      </c>
      <c r="F106" s="268" t="s">
        <v>1430</v>
      </c>
      <c r="G106" s="270"/>
      <c r="H106" s="270"/>
      <c r="I106" s="270"/>
      <c r="J106" s="270"/>
      <c r="K106" s="270"/>
      <c r="L106" s="270"/>
      <c r="M106" s="270"/>
      <c r="N106" s="270"/>
      <c r="O106" s="270" t="s">
        <v>365</v>
      </c>
      <c r="P106" s="270" t="s">
        <v>3031</v>
      </c>
      <c r="Q106" s="272">
        <v>44112</v>
      </c>
      <c r="R106" s="273" t="s">
        <v>371</v>
      </c>
      <c r="S106" s="272">
        <v>44113</v>
      </c>
      <c r="T106" s="272">
        <v>44842</v>
      </c>
    </row>
    <row r="107" spans="1:20" ht="57.6">
      <c r="A107" s="2382"/>
      <c r="B107" s="268" t="s">
        <v>232</v>
      </c>
      <c r="C107" s="268" t="s">
        <v>3037</v>
      </c>
      <c r="D107" s="1735" t="s">
        <v>427</v>
      </c>
      <c r="E107" s="268" t="s">
        <v>1425</v>
      </c>
      <c r="F107" s="268" t="s">
        <v>1430</v>
      </c>
      <c r="G107" s="270"/>
      <c r="H107" s="270"/>
      <c r="I107" s="270"/>
      <c r="J107" s="270"/>
      <c r="K107" s="270"/>
      <c r="L107" s="270"/>
      <c r="M107" s="270"/>
      <c r="N107" s="270"/>
      <c r="O107" s="270" t="s">
        <v>365</v>
      </c>
      <c r="P107" s="270" t="s">
        <v>3038</v>
      </c>
      <c r="Q107" s="272">
        <v>44182</v>
      </c>
      <c r="R107" s="273" t="s">
        <v>371</v>
      </c>
      <c r="S107" s="272">
        <v>44197</v>
      </c>
      <c r="T107" s="272">
        <v>45291</v>
      </c>
    </row>
    <row r="108" spans="1:20" ht="14.25" customHeight="1">
      <c r="A108" s="627"/>
      <c r="B108" s="629"/>
      <c r="C108" s="628"/>
      <c r="D108" s="629"/>
      <c r="E108" s="629"/>
      <c r="F108" s="629"/>
      <c r="G108" s="274">
        <f>COUNTA(G47:G81)</f>
        <v>0</v>
      </c>
      <c r="H108" s="274">
        <f>COUNTA(H47:H81)</f>
        <v>0</v>
      </c>
      <c r="I108" s="274">
        <f>COUNTA(I47:I81)</f>
        <v>16</v>
      </c>
      <c r="J108" s="274">
        <f>COUNTA(J47:J81)</f>
        <v>26</v>
      </c>
      <c r="K108" s="274">
        <f>COUNTA(K47:K81)</f>
        <v>18</v>
      </c>
      <c r="L108" s="274">
        <f>COUNTA(L47:L91)</f>
        <v>22</v>
      </c>
      <c r="M108" s="274">
        <f>COUNTA(M47:M96)</f>
        <v>18</v>
      </c>
      <c r="N108" s="274">
        <f>COUNTA(N47:N100)</f>
        <v>14</v>
      </c>
      <c r="O108" s="274">
        <f>COUNTA(O47:O107)</f>
        <v>14</v>
      </c>
      <c r="P108" s="627"/>
      <c r="Q108" s="627"/>
      <c r="R108" s="629"/>
      <c r="S108" s="627"/>
      <c r="T108" s="627"/>
    </row>
    <row r="109" spans="1:20" ht="15" customHeight="1">
      <c r="A109" s="2380" t="s">
        <v>2971</v>
      </c>
      <c r="B109" s="1608" t="s">
        <v>2</v>
      </c>
      <c r="C109" s="1608" t="s">
        <v>506</v>
      </c>
      <c r="D109" s="1608" t="s">
        <v>1103</v>
      </c>
      <c r="E109" s="1608"/>
      <c r="F109" s="1608"/>
      <c r="G109" s="1602"/>
      <c r="H109" s="1602" t="s">
        <v>365</v>
      </c>
      <c r="I109" s="1602" t="s">
        <v>365</v>
      </c>
      <c r="J109" s="1602" t="s">
        <v>365</v>
      </c>
      <c r="K109" s="1602"/>
      <c r="L109" s="1602"/>
      <c r="M109" s="1602"/>
      <c r="N109" s="1602"/>
      <c r="O109" s="1602"/>
      <c r="P109" s="1602">
        <v>15.04</v>
      </c>
      <c r="Q109" s="1606">
        <v>41577</v>
      </c>
      <c r="R109" s="1605" t="s">
        <v>371</v>
      </c>
      <c r="S109" s="1606">
        <f>Q109</f>
        <v>41577</v>
      </c>
      <c r="T109" s="1606">
        <v>42369</v>
      </c>
    </row>
    <row r="110" spans="1:20" ht="15.6" customHeight="1">
      <c r="A110" s="2381"/>
      <c r="B110" s="1608" t="s">
        <v>2</v>
      </c>
      <c r="C110" s="1608" t="s">
        <v>525</v>
      </c>
      <c r="D110" s="1608" t="s">
        <v>1104</v>
      </c>
      <c r="E110" s="1608"/>
      <c r="F110" s="1608"/>
      <c r="G110" s="1602"/>
      <c r="H110" s="1602" t="s">
        <v>365</v>
      </c>
      <c r="I110" s="1602" t="s">
        <v>365</v>
      </c>
      <c r="J110" s="1602" t="s">
        <v>365</v>
      </c>
      <c r="K110" s="1602"/>
      <c r="L110" s="1602"/>
      <c r="M110" s="1602"/>
      <c r="N110" s="1602"/>
      <c r="O110" s="1602"/>
      <c r="P110" s="1602">
        <v>16.09</v>
      </c>
      <c r="Q110" s="1606">
        <v>41586</v>
      </c>
      <c r="R110" s="1605" t="s">
        <v>371</v>
      </c>
      <c r="S110" s="1606">
        <f>Q110</f>
        <v>41586</v>
      </c>
      <c r="T110" s="1606">
        <v>42374</v>
      </c>
    </row>
    <row r="111" spans="1:20" ht="45" customHeight="1">
      <c r="A111" s="2381"/>
      <c r="B111" s="2355" t="s">
        <v>2</v>
      </c>
      <c r="C111" s="2355" t="s">
        <v>526</v>
      </c>
      <c r="D111" s="2355" t="s">
        <v>580</v>
      </c>
      <c r="E111" s="2355" t="s">
        <v>1428</v>
      </c>
      <c r="F111" s="2355" t="s">
        <v>1429</v>
      </c>
      <c r="G111" s="2354"/>
      <c r="H111" s="2354" t="s">
        <v>365</v>
      </c>
      <c r="I111" s="2354" t="s">
        <v>365</v>
      </c>
      <c r="J111" s="2354" t="s">
        <v>365</v>
      </c>
      <c r="K111" s="2354"/>
      <c r="L111" s="2354"/>
      <c r="M111" s="2353"/>
      <c r="N111" s="1601"/>
      <c r="O111" s="2348"/>
      <c r="P111" s="1602" t="s">
        <v>507</v>
      </c>
      <c r="Q111" s="1606">
        <v>41586</v>
      </c>
      <c r="R111" s="1605" t="s">
        <v>371</v>
      </c>
      <c r="S111" s="1606">
        <f>Q111</f>
        <v>41586</v>
      </c>
      <c r="T111" s="1606"/>
    </row>
    <row r="112" spans="1:20">
      <c r="A112" s="2381"/>
      <c r="B112" s="2355"/>
      <c r="C112" s="2355"/>
      <c r="D112" s="2355"/>
      <c r="E112" s="2355"/>
      <c r="F112" s="2355"/>
      <c r="G112" s="2354"/>
      <c r="H112" s="2354"/>
      <c r="I112" s="2354"/>
      <c r="J112" s="2354"/>
      <c r="K112" s="2354"/>
      <c r="L112" s="2354"/>
      <c r="M112" s="2350"/>
      <c r="N112" s="1600"/>
      <c r="O112" s="2350"/>
      <c r="P112" s="327">
        <v>46.1</v>
      </c>
      <c r="Q112" s="1606">
        <v>42466</v>
      </c>
      <c r="R112" s="1605" t="s">
        <v>395</v>
      </c>
      <c r="S112" s="1606"/>
      <c r="T112" s="1606">
        <f>Q112</f>
        <v>42466</v>
      </c>
    </row>
    <row r="113" spans="1:20">
      <c r="A113" s="2381"/>
      <c r="B113" s="2355" t="s">
        <v>235</v>
      </c>
      <c r="C113" s="2355" t="s">
        <v>527</v>
      </c>
      <c r="D113" s="2355" t="s">
        <v>479</v>
      </c>
      <c r="E113" s="2355" t="s">
        <v>1428</v>
      </c>
      <c r="F113" s="2355" t="s">
        <v>1430</v>
      </c>
      <c r="G113" s="2354"/>
      <c r="H113" s="2354"/>
      <c r="I113" s="2354"/>
      <c r="J113" s="2354" t="s">
        <v>365</v>
      </c>
      <c r="K113" s="2354" t="s">
        <v>365</v>
      </c>
      <c r="L113" s="2354" t="s">
        <v>365</v>
      </c>
      <c r="M113" s="2353"/>
      <c r="N113" s="1601"/>
      <c r="O113" s="2348"/>
      <c r="P113" s="1602" t="s">
        <v>508</v>
      </c>
      <c r="Q113" s="1606">
        <v>42039</v>
      </c>
      <c r="R113" s="1605" t="s">
        <v>371</v>
      </c>
      <c r="S113" s="1606">
        <f t="shared" ref="S113:S118" si="10">Q113</f>
        <v>42039</v>
      </c>
      <c r="T113" s="1606">
        <v>43134</v>
      </c>
    </row>
    <row r="114" spans="1:20" ht="28.8">
      <c r="A114" s="2381"/>
      <c r="B114" s="2362"/>
      <c r="C114" s="2355"/>
      <c r="D114" s="2362"/>
      <c r="E114" s="2362"/>
      <c r="F114" s="2362"/>
      <c r="G114" s="2354"/>
      <c r="H114" s="2354"/>
      <c r="I114" s="2354"/>
      <c r="J114" s="2356"/>
      <c r="K114" s="2356"/>
      <c r="L114" s="2356"/>
      <c r="M114" s="2350"/>
      <c r="N114" s="1600"/>
      <c r="O114" s="2350"/>
      <c r="P114" s="1602" t="s">
        <v>1751</v>
      </c>
      <c r="Q114" s="1606">
        <v>42822</v>
      </c>
      <c r="R114" s="1605" t="s">
        <v>1750</v>
      </c>
      <c r="S114" s="1606">
        <f t="shared" si="10"/>
        <v>42822</v>
      </c>
      <c r="T114" s="1606"/>
    </row>
    <row r="115" spans="1:20" ht="36" customHeight="1">
      <c r="A115" s="2381"/>
      <c r="B115" s="1608" t="s">
        <v>235</v>
      </c>
      <c r="C115" s="1603" t="s">
        <v>528</v>
      </c>
      <c r="D115" s="1608" t="s">
        <v>509</v>
      </c>
      <c r="E115" s="1603" t="s">
        <v>1425</v>
      </c>
      <c r="F115" s="1603" t="s">
        <v>1430</v>
      </c>
      <c r="G115" s="1602"/>
      <c r="H115" s="1602"/>
      <c r="I115" s="1602"/>
      <c r="J115" s="1602" t="s">
        <v>365</v>
      </c>
      <c r="K115" s="1602" t="s">
        <v>365</v>
      </c>
      <c r="L115" s="1602" t="s">
        <v>365</v>
      </c>
      <c r="M115" s="1602"/>
      <c r="N115" s="1602"/>
      <c r="O115" s="1602"/>
      <c r="P115" s="1602" t="s">
        <v>510</v>
      </c>
      <c r="Q115" s="1606">
        <v>42039</v>
      </c>
      <c r="R115" s="1605" t="s">
        <v>371</v>
      </c>
      <c r="S115" s="1606">
        <f t="shared" si="10"/>
        <v>42039</v>
      </c>
      <c r="T115" s="1606">
        <v>43134</v>
      </c>
    </row>
    <row r="116" spans="1:20">
      <c r="A116" s="2381"/>
      <c r="B116" s="2355" t="s">
        <v>235</v>
      </c>
      <c r="C116" s="2355" t="s">
        <v>529</v>
      </c>
      <c r="D116" s="2355" t="s">
        <v>489</v>
      </c>
      <c r="E116" s="2355" t="s">
        <v>1428</v>
      </c>
      <c r="F116" s="2355" t="s">
        <v>1430</v>
      </c>
      <c r="G116" s="2354"/>
      <c r="H116" s="2354"/>
      <c r="I116" s="2354"/>
      <c r="J116" s="2354" t="s">
        <v>365</v>
      </c>
      <c r="K116" s="2354" t="s">
        <v>365</v>
      </c>
      <c r="L116" s="2354"/>
      <c r="M116" s="2353"/>
      <c r="N116" s="2348"/>
      <c r="O116" s="2348"/>
      <c r="P116" s="1602" t="s">
        <v>511</v>
      </c>
      <c r="Q116" s="1606">
        <v>42039</v>
      </c>
      <c r="R116" s="1605" t="s">
        <v>371</v>
      </c>
      <c r="S116" s="1606">
        <f t="shared" si="10"/>
        <v>42039</v>
      </c>
      <c r="T116" s="1606">
        <v>42769</v>
      </c>
    </row>
    <row r="117" spans="1:20" ht="27.75" customHeight="1">
      <c r="A117" s="2381"/>
      <c r="B117" s="2355"/>
      <c r="C117" s="2362"/>
      <c r="D117" s="2362"/>
      <c r="E117" s="2362"/>
      <c r="F117" s="2362"/>
      <c r="G117" s="2354"/>
      <c r="H117" s="2354"/>
      <c r="I117" s="2354"/>
      <c r="J117" s="2354"/>
      <c r="K117" s="2354"/>
      <c r="L117" s="2354"/>
      <c r="M117" s="2350"/>
      <c r="N117" s="2350"/>
      <c r="O117" s="2350"/>
      <c r="P117" s="1602" t="s">
        <v>1753</v>
      </c>
      <c r="Q117" s="1606">
        <v>42822</v>
      </c>
      <c r="R117" s="1605" t="s">
        <v>1750</v>
      </c>
      <c r="S117" s="1606">
        <f t="shared" si="10"/>
        <v>42822</v>
      </c>
      <c r="T117" s="1606"/>
    </row>
    <row r="118" spans="1:20" ht="15" customHeight="1">
      <c r="A118" s="2381"/>
      <c r="B118" s="2355" t="s">
        <v>235</v>
      </c>
      <c r="C118" s="2355" t="s">
        <v>3292</v>
      </c>
      <c r="D118" s="2355" t="s">
        <v>479</v>
      </c>
      <c r="E118" s="2355" t="s">
        <v>1428</v>
      </c>
      <c r="F118" s="2355" t="s">
        <v>1430</v>
      </c>
      <c r="G118" s="2370"/>
      <c r="H118" s="2370"/>
      <c r="I118" s="2370"/>
      <c r="J118" s="2370" t="s">
        <v>365</v>
      </c>
      <c r="K118" s="2370" t="s">
        <v>365</v>
      </c>
      <c r="L118" s="2370"/>
      <c r="M118" s="2353"/>
      <c r="N118" s="2348"/>
      <c r="O118" s="2348"/>
      <c r="P118" s="1602" t="s">
        <v>512</v>
      </c>
      <c r="Q118" s="1606">
        <v>42039</v>
      </c>
      <c r="R118" s="1605" t="s">
        <v>371</v>
      </c>
      <c r="S118" s="1606">
        <f t="shared" si="10"/>
        <v>42039</v>
      </c>
      <c r="T118" s="1606"/>
    </row>
    <row r="119" spans="1:20">
      <c r="A119" s="2381"/>
      <c r="B119" s="2355"/>
      <c r="C119" s="2355"/>
      <c r="D119" s="2355"/>
      <c r="E119" s="2355"/>
      <c r="F119" s="2355"/>
      <c r="G119" s="2370"/>
      <c r="H119" s="2370"/>
      <c r="I119" s="2370"/>
      <c r="J119" s="2370"/>
      <c r="K119" s="2370"/>
      <c r="L119" s="2370"/>
      <c r="M119" s="2349"/>
      <c r="N119" s="2349"/>
      <c r="O119" s="2349"/>
      <c r="P119" s="1602">
        <v>54.11</v>
      </c>
      <c r="Q119" s="1606">
        <v>42569</v>
      </c>
      <c r="R119" s="1605" t="s">
        <v>1105</v>
      </c>
      <c r="S119" s="1606"/>
      <c r="T119" s="1606">
        <v>42717</v>
      </c>
    </row>
    <row r="120" spans="1:20" ht="28.8">
      <c r="A120" s="2381"/>
      <c r="B120" s="2355"/>
      <c r="C120" s="2362"/>
      <c r="D120" s="2362"/>
      <c r="E120" s="2362"/>
      <c r="F120" s="2362"/>
      <c r="G120" s="2370"/>
      <c r="H120" s="2371"/>
      <c r="I120" s="2371"/>
      <c r="J120" s="2371"/>
      <c r="K120" s="2371"/>
      <c r="L120" s="2371"/>
      <c r="M120" s="2350"/>
      <c r="N120" s="2350"/>
      <c r="O120" s="2350"/>
      <c r="P120" s="1602" t="s">
        <v>1752</v>
      </c>
      <c r="Q120" s="1606">
        <v>42822</v>
      </c>
      <c r="R120" s="1605" t="s">
        <v>1750</v>
      </c>
      <c r="S120" s="1606"/>
      <c r="T120" s="1606"/>
    </row>
    <row r="121" spans="1:20" ht="43.2">
      <c r="A121" s="2381"/>
      <c r="B121" s="1608" t="s">
        <v>235</v>
      </c>
      <c r="C121" s="1608" t="s">
        <v>1106</v>
      </c>
      <c r="D121" s="1608" t="s">
        <v>3293</v>
      </c>
      <c r="E121" s="1603" t="s">
        <v>1428</v>
      </c>
      <c r="F121" s="1603" t="s">
        <v>1430</v>
      </c>
      <c r="G121" s="1602"/>
      <c r="H121" s="1602"/>
      <c r="I121" s="1602"/>
      <c r="J121" s="1602" t="s">
        <v>365</v>
      </c>
      <c r="K121" s="1602"/>
      <c r="L121" s="1602"/>
      <c r="M121" s="1602"/>
      <c r="N121" s="1602"/>
      <c r="O121" s="1602"/>
      <c r="P121" s="1602" t="s">
        <v>513</v>
      </c>
      <c r="Q121" s="1606">
        <v>42039</v>
      </c>
      <c r="R121" s="1605" t="s">
        <v>371</v>
      </c>
      <c r="S121" s="1606"/>
      <c r="T121" s="1606">
        <v>42403</v>
      </c>
    </row>
    <row r="122" spans="1:20" ht="30" customHeight="1">
      <c r="A122" s="2381"/>
      <c r="B122" s="2353" t="s">
        <v>534</v>
      </c>
      <c r="C122" s="2365" t="s">
        <v>3294</v>
      </c>
      <c r="D122" s="2365" t="s">
        <v>977</v>
      </c>
      <c r="E122" s="2365" t="s">
        <v>1425</v>
      </c>
      <c r="F122" s="2365" t="s">
        <v>1427</v>
      </c>
      <c r="G122" s="2365"/>
      <c r="H122" s="2365"/>
      <c r="I122" s="2365"/>
      <c r="J122" s="2353" t="s">
        <v>365</v>
      </c>
      <c r="K122" s="2353" t="s">
        <v>365</v>
      </c>
      <c r="L122" s="2353" t="s">
        <v>365</v>
      </c>
      <c r="M122" s="2353" t="s">
        <v>365</v>
      </c>
      <c r="N122" s="2353" t="s">
        <v>365</v>
      </c>
      <c r="O122" s="2348" t="s">
        <v>365</v>
      </c>
      <c r="P122" s="1602" t="s">
        <v>460</v>
      </c>
      <c r="Q122" s="1606">
        <v>42164</v>
      </c>
      <c r="R122" s="1605" t="s">
        <v>371</v>
      </c>
      <c r="S122" s="1606">
        <f t="shared" ref="S122:S152" si="11">Q122</f>
        <v>42164</v>
      </c>
      <c r="T122" s="1606">
        <v>43259</v>
      </c>
    </row>
    <row r="123" spans="1:20">
      <c r="A123" s="2381"/>
      <c r="B123" s="2349"/>
      <c r="C123" s="2377"/>
      <c r="D123" s="2377"/>
      <c r="E123" s="2377"/>
      <c r="F123" s="2377"/>
      <c r="G123" s="2377"/>
      <c r="H123" s="2377"/>
      <c r="I123" s="2377"/>
      <c r="J123" s="2349"/>
      <c r="K123" s="2349"/>
      <c r="L123" s="2349"/>
      <c r="M123" s="2349"/>
      <c r="N123" s="2379"/>
      <c r="O123" s="2349"/>
      <c r="P123" s="1602">
        <v>80.900000000000006</v>
      </c>
      <c r="Q123" s="1606">
        <v>43382</v>
      </c>
      <c r="R123" s="1605" t="s">
        <v>1560</v>
      </c>
      <c r="S123" s="1606"/>
      <c r="T123" s="1606">
        <v>43563</v>
      </c>
    </row>
    <row r="124" spans="1:20">
      <c r="A124" s="2381"/>
      <c r="B124" s="2350"/>
      <c r="C124" s="2372"/>
      <c r="D124" s="2366"/>
      <c r="E124" s="2366"/>
      <c r="F124" s="2366"/>
      <c r="G124" s="2366"/>
      <c r="H124" s="2366"/>
      <c r="I124" s="2366"/>
      <c r="J124" s="2352"/>
      <c r="K124" s="2352"/>
      <c r="L124" s="2352"/>
      <c r="M124" s="2352"/>
      <c r="N124" s="2352"/>
      <c r="O124" s="2350"/>
      <c r="P124" s="1602">
        <v>91.9</v>
      </c>
      <c r="Q124" s="1606">
        <v>43643</v>
      </c>
      <c r="R124" s="1605" t="s">
        <v>1560</v>
      </c>
      <c r="S124" s="1606">
        <v>43644</v>
      </c>
      <c r="T124" s="1606">
        <v>44739</v>
      </c>
    </row>
    <row r="125" spans="1:20" ht="28.8">
      <c r="A125" s="2381"/>
      <c r="B125" s="1608" t="s">
        <v>534</v>
      </c>
      <c r="C125" s="1608" t="s">
        <v>3295</v>
      </c>
      <c r="D125" s="1608" t="s">
        <v>514</v>
      </c>
      <c r="E125" s="1603" t="s">
        <v>1425</v>
      </c>
      <c r="F125" s="1603" t="s">
        <v>1427</v>
      </c>
      <c r="G125" s="1602"/>
      <c r="H125" s="1602"/>
      <c r="I125" s="1602"/>
      <c r="J125" s="1602" t="s">
        <v>365</v>
      </c>
      <c r="K125" s="1602"/>
      <c r="L125" s="1602"/>
      <c r="M125" s="1602"/>
      <c r="N125" s="1602"/>
      <c r="O125" s="1602"/>
      <c r="P125" s="1602" t="s">
        <v>475</v>
      </c>
      <c r="Q125" s="1606">
        <v>42164</v>
      </c>
      <c r="R125" s="1605" t="s">
        <v>371</v>
      </c>
      <c r="S125" s="1606">
        <f t="shared" si="11"/>
        <v>42164</v>
      </c>
      <c r="T125" s="1606">
        <v>42529</v>
      </c>
    </row>
    <row r="126" spans="1:20" ht="28.8">
      <c r="A126" s="2381"/>
      <c r="B126" s="1608" t="s">
        <v>233</v>
      </c>
      <c r="C126" s="1603" t="s">
        <v>530</v>
      </c>
      <c r="D126" s="1608" t="s">
        <v>3296</v>
      </c>
      <c r="E126" s="1603" t="s">
        <v>1425</v>
      </c>
      <c r="F126" s="1603" t="s">
        <v>1430</v>
      </c>
      <c r="G126" s="1602"/>
      <c r="H126" s="1602"/>
      <c r="I126" s="1602"/>
      <c r="J126" s="1602" t="s">
        <v>365</v>
      </c>
      <c r="K126" s="1602"/>
      <c r="L126" s="1602"/>
      <c r="M126" s="1602"/>
      <c r="N126" s="1602"/>
      <c r="O126" s="1602"/>
      <c r="P126" s="1602" t="s">
        <v>515</v>
      </c>
      <c r="Q126" s="1606">
        <v>42164</v>
      </c>
      <c r="R126" s="1605" t="s">
        <v>371</v>
      </c>
      <c r="S126" s="1606">
        <f t="shared" si="11"/>
        <v>42164</v>
      </c>
      <c r="T126" s="1606">
        <v>42529</v>
      </c>
    </row>
    <row r="127" spans="1:20" ht="15.6" customHeight="1">
      <c r="A127" s="2381"/>
      <c r="B127" s="1608" t="s">
        <v>235</v>
      </c>
      <c r="C127" s="1608" t="s">
        <v>531</v>
      </c>
      <c r="D127" s="1608" t="s">
        <v>516</v>
      </c>
      <c r="E127" s="1603" t="s">
        <v>1425</v>
      </c>
      <c r="F127" s="1603" t="s">
        <v>1430</v>
      </c>
      <c r="G127" s="1602"/>
      <c r="H127" s="1602"/>
      <c r="I127" s="1602"/>
      <c r="J127" s="1602" t="s">
        <v>365</v>
      </c>
      <c r="K127" s="1602" t="s">
        <v>365</v>
      </c>
      <c r="L127" s="1602"/>
      <c r="M127" s="1602"/>
      <c r="N127" s="1602"/>
      <c r="O127" s="1602"/>
      <c r="P127" s="1602" t="s">
        <v>517</v>
      </c>
      <c r="Q127" s="1606">
        <v>42164</v>
      </c>
      <c r="R127" s="1605" t="s">
        <v>371</v>
      </c>
      <c r="S127" s="1606">
        <f t="shared" si="11"/>
        <v>42164</v>
      </c>
      <c r="T127" s="1606">
        <v>42894</v>
      </c>
    </row>
    <row r="128" spans="1:20" ht="28.8">
      <c r="A128" s="2381"/>
      <c r="B128" s="1608" t="s">
        <v>235</v>
      </c>
      <c r="C128" s="1608" t="s">
        <v>532</v>
      </c>
      <c r="D128" s="1608" t="s">
        <v>518</v>
      </c>
      <c r="E128" s="1603" t="s">
        <v>1425</v>
      </c>
      <c r="F128" s="1603" t="s">
        <v>1430</v>
      </c>
      <c r="G128" s="1602"/>
      <c r="H128" s="1602"/>
      <c r="I128" s="1602"/>
      <c r="J128" s="1602" t="s">
        <v>365</v>
      </c>
      <c r="K128" s="1602" t="s">
        <v>365</v>
      </c>
      <c r="L128" s="1602" t="s">
        <v>365</v>
      </c>
      <c r="M128" s="1602"/>
      <c r="N128" s="1602"/>
      <c r="O128" s="1602"/>
      <c r="P128" s="1602" t="s">
        <v>519</v>
      </c>
      <c r="Q128" s="1606">
        <v>42303</v>
      </c>
      <c r="R128" s="1605" t="s">
        <v>371</v>
      </c>
      <c r="S128" s="1606">
        <f t="shared" si="11"/>
        <v>42303</v>
      </c>
      <c r="T128" s="1606">
        <v>43398</v>
      </c>
    </row>
    <row r="129" spans="1:20">
      <c r="A129" s="2381"/>
      <c r="B129" s="2365" t="s">
        <v>235</v>
      </c>
      <c r="C129" s="2365" t="s">
        <v>497</v>
      </c>
      <c r="D129" s="2365" t="s">
        <v>520</v>
      </c>
      <c r="E129" s="2365" t="s">
        <v>1425</v>
      </c>
      <c r="F129" s="2365" t="s">
        <v>1427</v>
      </c>
      <c r="G129" s="2353"/>
      <c r="H129" s="2353"/>
      <c r="I129" s="2353"/>
      <c r="J129" s="2353" t="s">
        <v>365</v>
      </c>
      <c r="K129" s="2353" t="s">
        <v>365</v>
      </c>
      <c r="L129" s="2353" t="s">
        <v>365</v>
      </c>
      <c r="M129" s="2353" t="s">
        <v>365</v>
      </c>
      <c r="N129" s="2353" t="s">
        <v>365</v>
      </c>
      <c r="O129" s="2348"/>
      <c r="P129" s="1602" t="s">
        <v>521</v>
      </c>
      <c r="Q129" s="1606">
        <v>42303</v>
      </c>
      <c r="R129" s="1605" t="s">
        <v>371</v>
      </c>
      <c r="S129" s="1606">
        <f t="shared" si="11"/>
        <v>42303</v>
      </c>
      <c r="T129" s="1606">
        <v>43398</v>
      </c>
    </row>
    <row r="130" spans="1:20">
      <c r="A130" s="2381"/>
      <c r="B130" s="2372"/>
      <c r="C130" s="2366"/>
      <c r="D130" s="2366"/>
      <c r="E130" s="2366"/>
      <c r="F130" s="2366"/>
      <c r="G130" s="2350"/>
      <c r="H130" s="2350"/>
      <c r="I130" s="2350"/>
      <c r="J130" s="2350"/>
      <c r="K130" s="2350"/>
      <c r="L130" s="2350"/>
      <c r="M130" s="2350"/>
      <c r="N130" s="2350"/>
      <c r="O130" s="2350"/>
      <c r="P130" s="327">
        <v>80.099999999999994</v>
      </c>
      <c r="Q130" s="1606">
        <v>43382</v>
      </c>
      <c r="R130" s="1605" t="s">
        <v>1560</v>
      </c>
      <c r="S130" s="1606"/>
      <c r="T130" s="1606">
        <v>44128</v>
      </c>
    </row>
    <row r="131" spans="1:20">
      <c r="A131" s="2381"/>
      <c r="B131" s="2373" t="s">
        <v>235</v>
      </c>
      <c r="C131" s="2373" t="s">
        <v>533</v>
      </c>
      <c r="D131" s="2373" t="s">
        <v>516</v>
      </c>
      <c r="E131" s="2373" t="s">
        <v>1425</v>
      </c>
      <c r="F131" s="2373" t="s">
        <v>1430</v>
      </c>
      <c r="G131" s="2348"/>
      <c r="H131" s="2348"/>
      <c r="I131" s="2348"/>
      <c r="J131" s="2348" t="s">
        <v>365</v>
      </c>
      <c r="K131" s="2348" t="s">
        <v>365</v>
      </c>
      <c r="L131" s="2348" t="s">
        <v>365</v>
      </c>
      <c r="M131" s="2348" t="s">
        <v>365</v>
      </c>
      <c r="N131" s="2348" t="s">
        <v>365</v>
      </c>
      <c r="O131" s="2348" t="s">
        <v>365</v>
      </c>
      <c r="P131" s="1602" t="s">
        <v>522</v>
      </c>
      <c r="Q131" s="1606">
        <v>42303</v>
      </c>
      <c r="R131" s="1605" t="s">
        <v>371</v>
      </c>
      <c r="S131" s="1606">
        <f t="shared" si="11"/>
        <v>42303</v>
      </c>
      <c r="T131" s="1606">
        <v>43398</v>
      </c>
    </row>
    <row r="132" spans="1:20">
      <c r="A132" s="2381"/>
      <c r="B132" s="2377"/>
      <c r="C132" s="2378"/>
      <c r="D132" s="2378"/>
      <c r="E132" s="2378"/>
      <c r="F132" s="2378"/>
      <c r="G132" s="2349"/>
      <c r="H132" s="2349"/>
      <c r="I132" s="2349"/>
      <c r="J132" s="2349"/>
      <c r="K132" s="2349"/>
      <c r="L132" s="2349"/>
      <c r="M132" s="2349"/>
      <c r="N132" s="2349"/>
      <c r="O132" s="2349"/>
      <c r="P132" s="1602">
        <v>80.11</v>
      </c>
      <c r="Q132" s="1606">
        <v>43382</v>
      </c>
      <c r="R132" s="1605" t="s">
        <v>1560</v>
      </c>
      <c r="S132" s="1606"/>
      <c r="T132" s="1606">
        <v>44493</v>
      </c>
    </row>
    <row r="133" spans="1:20">
      <c r="A133" s="2381"/>
      <c r="B133" s="2372"/>
      <c r="C133" s="2366"/>
      <c r="D133" s="2366"/>
      <c r="E133" s="2366"/>
      <c r="F133" s="2366"/>
      <c r="G133" s="2350"/>
      <c r="H133" s="2350"/>
      <c r="I133" s="2350"/>
      <c r="J133" s="2350"/>
      <c r="K133" s="2350"/>
      <c r="L133" s="2350"/>
      <c r="M133" s="2350"/>
      <c r="N133" s="2350"/>
      <c r="O133" s="2350"/>
      <c r="P133" s="270">
        <v>114.9</v>
      </c>
      <c r="Q133" s="272">
        <v>44153</v>
      </c>
      <c r="R133" s="273" t="s">
        <v>1105</v>
      </c>
      <c r="S133" s="272"/>
      <c r="T133" s="272">
        <v>43944</v>
      </c>
    </row>
    <row r="134" spans="1:20" ht="28.8">
      <c r="A134" s="2381"/>
      <c r="B134" s="1608" t="s">
        <v>235</v>
      </c>
      <c r="C134" s="1608" t="s">
        <v>486</v>
      </c>
      <c r="D134" s="1608" t="s">
        <v>524</v>
      </c>
      <c r="E134" s="1603" t="s">
        <v>1425</v>
      </c>
      <c r="F134" s="1603" t="s">
        <v>1430</v>
      </c>
      <c r="G134" s="1602"/>
      <c r="H134" s="1602"/>
      <c r="I134" s="1602"/>
      <c r="J134" s="1602" t="s">
        <v>365</v>
      </c>
      <c r="K134" s="1602"/>
      <c r="L134" s="1602"/>
      <c r="M134" s="1602"/>
      <c r="N134" s="1602"/>
      <c r="O134" s="1602"/>
      <c r="P134" s="1602" t="s">
        <v>523</v>
      </c>
      <c r="Q134" s="1606">
        <v>42303</v>
      </c>
      <c r="R134" s="1605" t="s">
        <v>371</v>
      </c>
      <c r="S134" s="1606">
        <f t="shared" si="11"/>
        <v>42303</v>
      </c>
      <c r="T134" s="1606">
        <v>42668</v>
      </c>
    </row>
    <row r="135" spans="1:20" ht="28.8">
      <c r="A135" s="2381"/>
      <c r="B135" s="1608" t="s">
        <v>235</v>
      </c>
      <c r="C135" s="1603" t="s">
        <v>1513</v>
      </c>
      <c r="D135" s="1608" t="s">
        <v>1107</v>
      </c>
      <c r="E135" s="1603" t="s">
        <v>1428</v>
      </c>
      <c r="F135" s="1603" t="s">
        <v>1430</v>
      </c>
      <c r="G135" s="1602"/>
      <c r="H135" s="1602"/>
      <c r="I135" s="1602"/>
      <c r="J135" s="1602"/>
      <c r="K135" s="1602" t="s">
        <v>365</v>
      </c>
      <c r="L135" s="1602" t="s">
        <v>365</v>
      </c>
      <c r="M135" s="1602" t="s">
        <v>365</v>
      </c>
      <c r="N135" s="1602"/>
      <c r="O135" s="1602"/>
      <c r="P135" s="1602">
        <v>45.8</v>
      </c>
      <c r="Q135" s="1602" t="s">
        <v>1069</v>
      </c>
      <c r="R135" s="1608" t="s">
        <v>371</v>
      </c>
      <c r="S135" s="1602" t="str">
        <f t="shared" si="11"/>
        <v>02-mzo-16</v>
      </c>
      <c r="T135" s="1602" t="s">
        <v>1108</v>
      </c>
    </row>
    <row r="136" spans="1:20" ht="14.4" customHeight="1">
      <c r="A136" s="2381"/>
      <c r="B136" s="1608" t="s">
        <v>235</v>
      </c>
      <c r="C136" s="1603" t="s">
        <v>1109</v>
      </c>
      <c r="D136" s="1608" t="s">
        <v>1107</v>
      </c>
      <c r="E136" s="1603" t="s">
        <v>1428</v>
      </c>
      <c r="F136" s="1603" t="s">
        <v>1430</v>
      </c>
      <c r="G136" s="1602"/>
      <c r="H136" s="1602"/>
      <c r="I136" s="1602"/>
      <c r="J136" s="1602"/>
      <c r="K136" s="1602" t="s">
        <v>365</v>
      </c>
      <c r="L136" s="1602" t="s">
        <v>365</v>
      </c>
      <c r="M136" s="1602"/>
      <c r="N136" s="1602"/>
      <c r="O136" s="1602"/>
      <c r="P136" s="1602">
        <v>45.9</v>
      </c>
      <c r="Q136" s="1602" t="s">
        <v>1069</v>
      </c>
      <c r="R136" s="1608" t="s">
        <v>371</v>
      </c>
      <c r="S136" s="1602" t="str">
        <f t="shared" si="11"/>
        <v>02-mzo-16</v>
      </c>
      <c r="T136" s="275">
        <v>43434</v>
      </c>
    </row>
    <row r="137" spans="1:20">
      <c r="A137" s="2381"/>
      <c r="B137" s="1608" t="s">
        <v>235</v>
      </c>
      <c r="C137" s="1603" t="s">
        <v>1110</v>
      </c>
      <c r="D137" s="1608" t="s">
        <v>1107</v>
      </c>
      <c r="E137" s="1603" t="s">
        <v>1428</v>
      </c>
      <c r="F137" s="1603" t="s">
        <v>1430</v>
      </c>
      <c r="G137" s="1602"/>
      <c r="H137" s="1602"/>
      <c r="I137" s="1602"/>
      <c r="J137" s="1602"/>
      <c r="K137" s="1602" t="s">
        <v>365</v>
      </c>
      <c r="L137" s="1602" t="s">
        <v>365</v>
      </c>
      <c r="M137" s="1602"/>
      <c r="N137" s="1602"/>
      <c r="O137" s="1602"/>
      <c r="P137" s="327">
        <v>45.1</v>
      </c>
      <c r="Q137" s="1602" t="s">
        <v>1069</v>
      </c>
      <c r="R137" s="1608" t="s">
        <v>371</v>
      </c>
      <c r="S137" s="1602" t="str">
        <f t="shared" si="11"/>
        <v>02-mzo-16</v>
      </c>
      <c r="T137" s="275">
        <v>43434</v>
      </c>
    </row>
    <row r="138" spans="1:20">
      <c r="A138" s="2381"/>
      <c r="B138" s="1608" t="s">
        <v>235</v>
      </c>
      <c r="C138" s="1603" t="s">
        <v>1111</v>
      </c>
      <c r="D138" s="1608" t="s">
        <v>1107</v>
      </c>
      <c r="E138" s="1603" t="s">
        <v>1428</v>
      </c>
      <c r="F138" s="1603" t="s">
        <v>1430</v>
      </c>
      <c r="G138" s="1602"/>
      <c r="H138" s="1602"/>
      <c r="I138" s="1602"/>
      <c r="J138" s="1602"/>
      <c r="K138" s="1602" t="s">
        <v>365</v>
      </c>
      <c r="L138" s="1602" t="s">
        <v>365</v>
      </c>
      <c r="M138" s="1602"/>
      <c r="N138" s="1602"/>
      <c r="O138" s="1602"/>
      <c r="P138" s="1602">
        <v>45.11</v>
      </c>
      <c r="Q138" s="1602" t="s">
        <v>1069</v>
      </c>
      <c r="R138" s="1608" t="s">
        <v>371</v>
      </c>
      <c r="S138" s="1602" t="str">
        <f t="shared" si="11"/>
        <v>02-mzo-16</v>
      </c>
      <c r="T138" s="275">
        <v>43434</v>
      </c>
    </row>
    <row r="139" spans="1:20" ht="28.8">
      <c r="A139" s="2381"/>
      <c r="B139" s="1608" t="s">
        <v>235</v>
      </c>
      <c r="C139" s="1603" t="s">
        <v>1112</v>
      </c>
      <c r="D139" s="1608" t="s">
        <v>516</v>
      </c>
      <c r="E139" s="1603" t="s">
        <v>1425</v>
      </c>
      <c r="F139" s="1603" t="s">
        <v>1430</v>
      </c>
      <c r="G139" s="1602"/>
      <c r="H139" s="1602"/>
      <c r="I139" s="1602"/>
      <c r="J139" s="1602"/>
      <c r="K139" s="1602" t="s">
        <v>365</v>
      </c>
      <c r="L139" s="1602"/>
      <c r="M139" s="1602"/>
      <c r="N139" s="1602"/>
      <c r="O139" s="1602"/>
      <c r="P139" s="1602">
        <v>46.6</v>
      </c>
      <c r="Q139" s="275">
        <v>42466</v>
      </c>
      <c r="R139" s="1608" t="s">
        <v>371</v>
      </c>
      <c r="S139" s="275">
        <f t="shared" si="11"/>
        <v>42466</v>
      </c>
      <c r="T139" s="275">
        <v>42648</v>
      </c>
    </row>
    <row r="140" spans="1:20">
      <c r="A140" s="2381"/>
      <c r="B140" s="1608" t="s">
        <v>235</v>
      </c>
      <c r="C140" s="1603" t="s">
        <v>1113</v>
      </c>
      <c r="D140" s="1608" t="s">
        <v>1107</v>
      </c>
      <c r="E140" s="1603" t="s">
        <v>1425</v>
      </c>
      <c r="F140" s="1603" t="s">
        <v>1430</v>
      </c>
      <c r="G140" s="1602"/>
      <c r="H140" s="1602"/>
      <c r="I140" s="1602"/>
      <c r="J140" s="1602"/>
      <c r="K140" s="1602" t="s">
        <v>365</v>
      </c>
      <c r="L140" s="1602"/>
      <c r="M140" s="1602"/>
      <c r="N140" s="1602"/>
      <c r="O140" s="1602"/>
      <c r="P140" s="1602">
        <v>46.7</v>
      </c>
      <c r="Q140" s="275">
        <v>42466</v>
      </c>
      <c r="R140" s="1608" t="s">
        <v>371</v>
      </c>
      <c r="S140" s="275">
        <f t="shared" si="11"/>
        <v>42466</v>
      </c>
      <c r="T140" s="275">
        <v>42648</v>
      </c>
    </row>
    <row r="141" spans="1:20">
      <c r="A141" s="2381"/>
      <c r="B141" s="1608" t="s">
        <v>235</v>
      </c>
      <c r="C141" s="1603" t="s">
        <v>1114</v>
      </c>
      <c r="D141" s="1608" t="s">
        <v>1107</v>
      </c>
      <c r="E141" s="1603" t="s">
        <v>1428</v>
      </c>
      <c r="F141" s="1603" t="s">
        <v>1430</v>
      </c>
      <c r="G141" s="1602"/>
      <c r="H141" s="1602"/>
      <c r="I141" s="1602"/>
      <c r="J141" s="1602"/>
      <c r="K141" s="1602" t="s">
        <v>365</v>
      </c>
      <c r="L141" s="1602" t="s">
        <v>365</v>
      </c>
      <c r="M141" s="1602" t="s">
        <v>365</v>
      </c>
      <c r="N141" s="1602"/>
      <c r="O141" s="1602"/>
      <c r="P141" s="1602">
        <v>46.8</v>
      </c>
      <c r="Q141" s="275">
        <v>42466</v>
      </c>
      <c r="R141" s="1608" t="s">
        <v>371</v>
      </c>
      <c r="S141" s="275">
        <f t="shared" si="11"/>
        <v>42466</v>
      </c>
      <c r="T141" s="275">
        <v>43561</v>
      </c>
    </row>
    <row r="142" spans="1:20">
      <c r="A142" s="2381"/>
      <c r="B142" s="2373" t="s">
        <v>351</v>
      </c>
      <c r="C142" s="2373" t="s">
        <v>1114</v>
      </c>
      <c r="D142" s="2373" t="s">
        <v>1611</v>
      </c>
      <c r="E142" s="2373" t="s">
        <v>1428</v>
      </c>
      <c r="F142" s="2373" t="s">
        <v>1430</v>
      </c>
      <c r="G142" s="2373"/>
      <c r="H142" s="2373"/>
      <c r="I142" s="2373"/>
      <c r="J142" s="2373"/>
      <c r="K142" s="2373"/>
      <c r="L142" s="2373"/>
      <c r="M142" s="2373"/>
      <c r="N142" s="2348" t="s">
        <v>365</v>
      </c>
      <c r="O142" s="2348" t="s">
        <v>365</v>
      </c>
      <c r="P142" s="327">
        <v>102.1</v>
      </c>
      <c r="Q142" s="275">
        <v>43794</v>
      </c>
      <c r="R142" s="1608" t="s">
        <v>1560</v>
      </c>
      <c r="S142" s="275">
        <v>43591</v>
      </c>
      <c r="T142" s="275">
        <v>43956</v>
      </c>
    </row>
    <row r="143" spans="1:20">
      <c r="A143" s="2381"/>
      <c r="B143" s="2372"/>
      <c r="C143" s="2366"/>
      <c r="D143" s="2366"/>
      <c r="E143" s="2366"/>
      <c r="F143" s="2366"/>
      <c r="G143" s="2366"/>
      <c r="H143" s="2366"/>
      <c r="I143" s="2366"/>
      <c r="J143" s="2366"/>
      <c r="K143" s="2366"/>
      <c r="L143" s="2366"/>
      <c r="M143" s="2366"/>
      <c r="N143" s="2352"/>
      <c r="O143" s="2352"/>
      <c r="P143" s="1027">
        <v>114.11</v>
      </c>
      <c r="Q143" s="271">
        <v>44153</v>
      </c>
      <c r="R143" s="268" t="s">
        <v>1105</v>
      </c>
      <c r="S143" s="271"/>
      <c r="T143" s="271">
        <v>44322</v>
      </c>
    </row>
    <row r="144" spans="1:20" ht="28.8" customHeight="1">
      <c r="A144" s="2381"/>
      <c r="B144" s="1608" t="s">
        <v>235</v>
      </c>
      <c r="C144" s="1603" t="s">
        <v>1115</v>
      </c>
      <c r="D144" s="1608" t="s">
        <v>1107</v>
      </c>
      <c r="E144" s="1603" t="s">
        <v>1428</v>
      </c>
      <c r="F144" s="1603" t="s">
        <v>1430</v>
      </c>
      <c r="G144" s="1602"/>
      <c r="H144" s="1602"/>
      <c r="I144" s="1602"/>
      <c r="J144" s="1602"/>
      <c r="K144" s="1602" t="s">
        <v>365</v>
      </c>
      <c r="L144" s="1602"/>
      <c r="M144" s="1602"/>
      <c r="N144" s="1602"/>
      <c r="O144" s="1602"/>
      <c r="P144" s="1602">
        <v>46.9</v>
      </c>
      <c r="Q144" s="275">
        <v>42466</v>
      </c>
      <c r="R144" s="1608" t="s">
        <v>371</v>
      </c>
      <c r="S144" s="275">
        <f t="shared" si="11"/>
        <v>42466</v>
      </c>
      <c r="T144" s="275">
        <v>42466</v>
      </c>
    </row>
    <row r="145" spans="1:20">
      <c r="A145" s="2381"/>
      <c r="B145" s="1608" t="s">
        <v>235</v>
      </c>
      <c r="C145" s="1603" t="s">
        <v>1116</v>
      </c>
      <c r="D145" s="1608" t="s">
        <v>1107</v>
      </c>
      <c r="E145" s="1603" t="s">
        <v>1425</v>
      </c>
      <c r="F145" s="1603" t="s">
        <v>1430</v>
      </c>
      <c r="G145" s="1602"/>
      <c r="H145" s="1602"/>
      <c r="I145" s="1602"/>
      <c r="J145" s="1602"/>
      <c r="K145" s="1602" t="s">
        <v>365</v>
      </c>
      <c r="L145" s="1602"/>
      <c r="M145" s="1602"/>
      <c r="N145" s="1602"/>
      <c r="O145" s="1602"/>
      <c r="P145" s="1602">
        <v>54.8</v>
      </c>
      <c r="Q145" s="275">
        <v>42569</v>
      </c>
      <c r="R145" s="1608" t="s">
        <v>371</v>
      </c>
      <c r="S145" s="275">
        <f t="shared" si="11"/>
        <v>42569</v>
      </c>
      <c r="T145" s="275">
        <v>42752</v>
      </c>
    </row>
    <row r="146" spans="1:20">
      <c r="A146" s="2381"/>
      <c r="B146" s="2365" t="s">
        <v>233</v>
      </c>
      <c r="C146" s="2365" t="s">
        <v>1117</v>
      </c>
      <c r="D146" s="2365" t="s">
        <v>601</v>
      </c>
      <c r="E146" s="2365" t="s">
        <v>1425</v>
      </c>
      <c r="F146" s="2365" t="s">
        <v>1430</v>
      </c>
      <c r="G146" s="2365"/>
      <c r="H146" s="2365"/>
      <c r="I146" s="2365"/>
      <c r="J146" s="2365"/>
      <c r="K146" s="2353" t="s">
        <v>365</v>
      </c>
      <c r="L146" s="2353" t="s">
        <v>365</v>
      </c>
      <c r="M146" s="2353" t="s">
        <v>365</v>
      </c>
      <c r="N146" s="2353" t="s">
        <v>365</v>
      </c>
      <c r="O146" s="2348" t="s">
        <v>365</v>
      </c>
      <c r="P146" s="1602">
        <v>54.9</v>
      </c>
      <c r="Q146" s="275">
        <v>42569</v>
      </c>
      <c r="R146" s="1608" t="s">
        <v>371</v>
      </c>
      <c r="S146" s="275">
        <f t="shared" si="11"/>
        <v>42569</v>
      </c>
      <c r="T146" s="275">
        <v>43298</v>
      </c>
    </row>
    <row r="147" spans="1:20">
      <c r="A147" s="2381"/>
      <c r="B147" s="2377"/>
      <c r="C147" s="2378"/>
      <c r="D147" s="2378"/>
      <c r="E147" s="2378"/>
      <c r="F147" s="2378"/>
      <c r="G147" s="2377"/>
      <c r="H147" s="2377"/>
      <c r="I147" s="2377"/>
      <c r="J147" s="2377"/>
      <c r="K147" s="2349"/>
      <c r="L147" s="2349"/>
      <c r="M147" s="2349"/>
      <c r="N147" s="2379"/>
      <c r="O147" s="2349"/>
      <c r="P147" s="1602">
        <v>79.599999999999994</v>
      </c>
      <c r="Q147" s="275">
        <v>43299</v>
      </c>
      <c r="R147" s="1608" t="s">
        <v>1560</v>
      </c>
      <c r="S147" s="275">
        <f t="shared" si="11"/>
        <v>43299</v>
      </c>
      <c r="T147" s="275">
        <v>43482</v>
      </c>
    </row>
    <row r="148" spans="1:20">
      <c r="A148" s="2381"/>
      <c r="B148" s="2377"/>
      <c r="C148" s="2378"/>
      <c r="D148" s="2378"/>
      <c r="E148" s="2378"/>
      <c r="F148" s="2378"/>
      <c r="G148" s="2377"/>
      <c r="H148" s="2377"/>
      <c r="I148" s="2377"/>
      <c r="J148" s="2377"/>
      <c r="K148" s="2349"/>
      <c r="L148" s="2349"/>
      <c r="M148" s="2349"/>
      <c r="N148" s="2379"/>
      <c r="O148" s="2349"/>
      <c r="P148" s="1602" t="s">
        <v>2118</v>
      </c>
      <c r="Q148" s="275">
        <v>43382</v>
      </c>
      <c r="R148" s="2374" t="s">
        <v>2119</v>
      </c>
      <c r="S148" s="2375"/>
      <c r="T148" s="2376"/>
    </row>
    <row r="149" spans="1:20">
      <c r="A149" s="2381"/>
      <c r="B149" s="2372"/>
      <c r="C149" s="2366"/>
      <c r="D149" s="2366"/>
      <c r="E149" s="2366"/>
      <c r="F149" s="2366"/>
      <c r="G149" s="2366"/>
      <c r="H149" s="2366"/>
      <c r="I149" s="2366"/>
      <c r="J149" s="2366"/>
      <c r="K149" s="2352"/>
      <c r="L149" s="2352"/>
      <c r="M149" s="2352"/>
      <c r="N149" s="2352"/>
      <c r="O149" s="2350"/>
      <c r="P149" s="1602">
        <v>91.8</v>
      </c>
      <c r="Q149" s="275">
        <v>43643</v>
      </c>
      <c r="R149" s="1609" t="s">
        <v>1560</v>
      </c>
      <c r="S149" s="1122">
        <v>43644</v>
      </c>
      <c r="T149" s="1123">
        <v>44739</v>
      </c>
    </row>
    <row r="150" spans="1:20">
      <c r="A150" s="2381"/>
      <c r="B150" s="2373" t="s">
        <v>233</v>
      </c>
      <c r="C150" s="2373" t="s">
        <v>1118</v>
      </c>
      <c r="D150" s="2373" t="s">
        <v>601</v>
      </c>
      <c r="E150" s="2373" t="s">
        <v>1425</v>
      </c>
      <c r="F150" s="2373" t="s">
        <v>1430</v>
      </c>
      <c r="G150" s="2348"/>
      <c r="H150" s="2348"/>
      <c r="I150" s="2348"/>
      <c r="J150" s="2348"/>
      <c r="K150" s="2348" t="s">
        <v>365</v>
      </c>
      <c r="L150" s="2348" t="s">
        <v>365</v>
      </c>
      <c r="M150" s="2348" t="s">
        <v>365</v>
      </c>
      <c r="N150" s="2348"/>
      <c r="O150" s="2348" t="s">
        <v>365</v>
      </c>
      <c r="P150" s="327">
        <v>54.1</v>
      </c>
      <c r="Q150" s="275">
        <v>42569</v>
      </c>
      <c r="R150" s="1608" t="s">
        <v>371</v>
      </c>
      <c r="S150" s="275">
        <f t="shared" si="11"/>
        <v>42569</v>
      </c>
      <c r="T150" s="275">
        <v>43663</v>
      </c>
    </row>
    <row r="151" spans="1:20">
      <c r="A151" s="2381"/>
      <c r="B151" s="2372"/>
      <c r="C151" s="2372"/>
      <c r="D151" s="2366"/>
      <c r="E151" s="2366"/>
      <c r="F151" s="2366"/>
      <c r="G151" s="2350"/>
      <c r="H151" s="2350"/>
      <c r="I151" s="2350"/>
      <c r="J151" s="2350"/>
      <c r="K151" s="2350"/>
      <c r="L151" s="2350"/>
      <c r="M151" s="2350"/>
      <c r="N151" s="2350"/>
      <c r="O151" s="2350"/>
      <c r="P151" s="1029">
        <v>109.9</v>
      </c>
      <c r="Q151" s="271">
        <v>44028</v>
      </c>
      <c r="R151" s="268" t="s">
        <v>1036</v>
      </c>
      <c r="S151" s="271">
        <v>44030</v>
      </c>
      <c r="T151" s="271">
        <v>45124</v>
      </c>
    </row>
    <row r="152" spans="1:20">
      <c r="A152" s="2381"/>
      <c r="B152" s="1608" t="s">
        <v>235</v>
      </c>
      <c r="C152" s="1603" t="s">
        <v>1119</v>
      </c>
      <c r="D152" s="1608" t="s">
        <v>1107</v>
      </c>
      <c r="E152" s="1603" t="s">
        <v>1428</v>
      </c>
      <c r="F152" s="1603" t="s">
        <v>1430</v>
      </c>
      <c r="G152" s="1602"/>
      <c r="H152" s="1602"/>
      <c r="I152" s="1602"/>
      <c r="J152" s="1602"/>
      <c r="K152" s="1602" t="s">
        <v>365</v>
      </c>
      <c r="L152" s="1602" t="s">
        <v>365</v>
      </c>
      <c r="M152" s="1602" t="s">
        <v>365</v>
      </c>
      <c r="N152" s="1602"/>
      <c r="O152" s="1602"/>
      <c r="P152" s="1602">
        <v>55.8</v>
      </c>
      <c r="Q152" s="275">
        <v>42664</v>
      </c>
      <c r="R152" s="1608" t="s">
        <v>371</v>
      </c>
      <c r="S152" s="275">
        <f t="shared" si="11"/>
        <v>42664</v>
      </c>
      <c r="T152" s="275">
        <v>43758</v>
      </c>
    </row>
    <row r="153" spans="1:20" ht="30" customHeight="1">
      <c r="A153" s="2381"/>
      <c r="B153" s="2355" t="s">
        <v>235</v>
      </c>
      <c r="C153" s="2355" t="s">
        <v>3297</v>
      </c>
      <c r="D153" s="2355" t="s">
        <v>1107</v>
      </c>
      <c r="E153" s="2355" t="s">
        <v>1428</v>
      </c>
      <c r="F153" s="2355" t="s">
        <v>1430</v>
      </c>
      <c r="G153" s="2354"/>
      <c r="H153" s="2354"/>
      <c r="I153" s="2354"/>
      <c r="J153" s="2354"/>
      <c r="K153" s="2354" t="s">
        <v>365</v>
      </c>
      <c r="L153" s="2354" t="s">
        <v>365</v>
      </c>
      <c r="M153" s="2353"/>
      <c r="N153" s="1601"/>
      <c r="O153" s="1599"/>
      <c r="P153" s="1602">
        <v>55.9</v>
      </c>
      <c r="Q153" s="275">
        <v>42664</v>
      </c>
      <c r="R153" s="1608" t="s">
        <v>371</v>
      </c>
      <c r="S153" s="275">
        <f t="shared" ref="S153:S161" si="12">Q153</f>
        <v>42664</v>
      </c>
      <c r="T153" s="275">
        <v>43028</v>
      </c>
    </row>
    <row r="154" spans="1:20">
      <c r="A154" s="2381"/>
      <c r="B154" s="2355"/>
      <c r="C154" s="2355"/>
      <c r="D154" s="2355"/>
      <c r="E154" s="2355"/>
      <c r="F154" s="2355"/>
      <c r="G154" s="2354"/>
      <c r="H154" s="2354"/>
      <c r="I154" s="2354"/>
      <c r="J154" s="2354"/>
      <c r="K154" s="2354"/>
      <c r="L154" s="2354"/>
      <c r="M154" s="2350"/>
      <c r="N154" s="1600"/>
      <c r="O154" s="1600"/>
      <c r="P154" s="1602">
        <v>68.099999999999994</v>
      </c>
      <c r="Q154" s="275">
        <v>43042</v>
      </c>
      <c r="R154" s="1608" t="s">
        <v>1560</v>
      </c>
      <c r="S154" s="275">
        <f t="shared" si="12"/>
        <v>43042</v>
      </c>
      <c r="T154" s="275">
        <v>43407</v>
      </c>
    </row>
    <row r="155" spans="1:20" ht="27.6" customHeight="1">
      <c r="A155" s="2381"/>
      <c r="B155" s="2373" t="s">
        <v>351</v>
      </c>
      <c r="C155" s="2373" t="s">
        <v>3297</v>
      </c>
      <c r="D155" s="2373" t="s">
        <v>1611</v>
      </c>
      <c r="E155" s="2373" t="s">
        <v>1428</v>
      </c>
      <c r="F155" s="2373" t="s">
        <v>1589</v>
      </c>
      <c r="G155" s="2348"/>
      <c r="H155" s="2348"/>
      <c r="I155" s="2348"/>
      <c r="J155" s="2348"/>
      <c r="K155" s="2348"/>
      <c r="L155" s="2348"/>
      <c r="M155" s="2348"/>
      <c r="N155" s="2348" t="s">
        <v>365</v>
      </c>
      <c r="O155" s="2348" t="s">
        <v>365</v>
      </c>
      <c r="P155" s="1602">
        <v>102.9</v>
      </c>
      <c r="Q155" s="275">
        <v>43794</v>
      </c>
      <c r="R155" s="1608" t="s">
        <v>1560</v>
      </c>
      <c r="S155" s="275">
        <v>43710</v>
      </c>
      <c r="T155" s="275">
        <v>44075</v>
      </c>
    </row>
    <row r="156" spans="1:20" ht="27.6" customHeight="1">
      <c r="A156" s="2381"/>
      <c r="B156" s="2372"/>
      <c r="C156" s="2366"/>
      <c r="D156" s="2366"/>
      <c r="E156" s="2366"/>
      <c r="F156" s="2366"/>
      <c r="G156" s="2350"/>
      <c r="H156" s="2350"/>
      <c r="I156" s="2350"/>
      <c r="J156" s="2350"/>
      <c r="K156" s="2350"/>
      <c r="L156" s="2350"/>
      <c r="M156" s="2350"/>
      <c r="N156" s="2350"/>
      <c r="O156" s="2350"/>
      <c r="P156" s="270">
        <v>114.7</v>
      </c>
      <c r="Q156" s="271">
        <v>44153</v>
      </c>
      <c r="R156" s="268" t="s">
        <v>1105</v>
      </c>
      <c r="S156" s="271"/>
      <c r="T156" s="271">
        <v>44806</v>
      </c>
    </row>
    <row r="157" spans="1:20" ht="28.8">
      <c r="A157" s="2381"/>
      <c r="B157" s="1608" t="s">
        <v>235</v>
      </c>
      <c r="C157" s="1603" t="s">
        <v>1120</v>
      </c>
      <c r="D157" s="1608" t="s">
        <v>1107</v>
      </c>
      <c r="E157" s="1603" t="s">
        <v>1428</v>
      </c>
      <c r="F157" s="1603" t="s">
        <v>1430</v>
      </c>
      <c r="G157" s="1602"/>
      <c r="H157" s="1602"/>
      <c r="I157" s="1602"/>
      <c r="J157" s="1602"/>
      <c r="K157" s="1602" t="s">
        <v>365</v>
      </c>
      <c r="L157" s="1602"/>
      <c r="M157" s="1602"/>
      <c r="N157" s="1602"/>
      <c r="O157" s="1602"/>
      <c r="P157" s="327">
        <v>55.1</v>
      </c>
      <c r="Q157" s="275">
        <v>42664</v>
      </c>
      <c r="R157" s="1608" t="s">
        <v>371</v>
      </c>
      <c r="S157" s="275">
        <f t="shared" si="12"/>
        <v>42664</v>
      </c>
      <c r="T157" s="275">
        <v>43028</v>
      </c>
    </row>
    <row r="158" spans="1:20" ht="28.8">
      <c r="A158" s="2381"/>
      <c r="B158" s="1608" t="s">
        <v>233</v>
      </c>
      <c r="C158" s="1603" t="s">
        <v>1121</v>
      </c>
      <c r="D158" s="1608" t="s">
        <v>981</v>
      </c>
      <c r="E158" s="1603" t="s">
        <v>1425</v>
      </c>
      <c r="F158" s="1603" t="s">
        <v>1430</v>
      </c>
      <c r="G158" s="1602"/>
      <c r="H158" s="1602"/>
      <c r="I158" s="1602"/>
      <c r="J158" s="1602"/>
      <c r="K158" s="1602" t="s">
        <v>365</v>
      </c>
      <c r="L158" s="1602"/>
      <c r="M158" s="1602"/>
      <c r="N158" s="1602"/>
      <c r="O158" s="1602"/>
      <c r="P158" s="1602">
        <v>55.11</v>
      </c>
      <c r="Q158" s="275">
        <v>42664</v>
      </c>
      <c r="R158" s="1608" t="s">
        <v>371</v>
      </c>
      <c r="S158" s="275">
        <f t="shared" si="12"/>
        <v>42664</v>
      </c>
      <c r="T158" s="275">
        <v>43028</v>
      </c>
    </row>
    <row r="159" spans="1:20">
      <c r="A159" s="2381"/>
      <c r="B159" s="1608" t="s">
        <v>235</v>
      </c>
      <c r="C159" s="1603" t="s">
        <v>1122</v>
      </c>
      <c r="D159" s="1608" t="s">
        <v>1107</v>
      </c>
      <c r="E159" s="1603" t="s">
        <v>1428</v>
      </c>
      <c r="F159" s="1603" t="s">
        <v>1430</v>
      </c>
      <c r="G159" s="1602"/>
      <c r="H159" s="1602"/>
      <c r="I159" s="1602"/>
      <c r="J159" s="1602"/>
      <c r="K159" s="1602" t="s">
        <v>365</v>
      </c>
      <c r="L159" s="1602" t="s">
        <v>365</v>
      </c>
      <c r="M159" s="1602"/>
      <c r="N159" s="1602"/>
      <c r="O159" s="1602"/>
      <c r="P159" s="1602">
        <v>57.11</v>
      </c>
      <c r="Q159" s="275">
        <v>42699</v>
      </c>
      <c r="R159" s="1608" t="s">
        <v>371</v>
      </c>
      <c r="S159" s="275">
        <f t="shared" si="12"/>
        <v>42699</v>
      </c>
      <c r="T159" s="275">
        <v>43434</v>
      </c>
    </row>
    <row r="160" spans="1:20">
      <c r="A160" s="2381"/>
      <c r="B160" s="1608" t="s">
        <v>351</v>
      </c>
      <c r="C160" s="1603" t="s">
        <v>2672</v>
      </c>
      <c r="D160" s="1608" t="s">
        <v>1611</v>
      </c>
      <c r="E160" s="1603" t="s">
        <v>2409</v>
      </c>
      <c r="F160" s="1603" t="s">
        <v>1430</v>
      </c>
      <c r="G160" s="1602"/>
      <c r="H160" s="1602"/>
      <c r="I160" s="1602"/>
      <c r="J160" s="1602"/>
      <c r="K160" s="1602"/>
      <c r="L160" s="1602"/>
      <c r="M160" s="1602"/>
      <c r="N160" s="1602" t="s">
        <v>365</v>
      </c>
      <c r="O160" s="1602" t="s">
        <v>365</v>
      </c>
      <c r="P160" s="1602">
        <v>102.8</v>
      </c>
      <c r="Q160" s="275">
        <v>43794</v>
      </c>
      <c r="R160" s="1608" t="s">
        <v>1560</v>
      </c>
      <c r="S160" s="275">
        <f t="shared" si="12"/>
        <v>43794</v>
      </c>
      <c r="T160" s="275">
        <v>44530</v>
      </c>
    </row>
    <row r="161" spans="1:20" ht="28.8">
      <c r="A161" s="2381"/>
      <c r="B161" s="1608" t="s">
        <v>235</v>
      </c>
      <c r="C161" s="1603" t="s">
        <v>1123</v>
      </c>
      <c r="D161" s="1608" t="s">
        <v>1066</v>
      </c>
      <c r="E161" s="1603" t="s">
        <v>1425</v>
      </c>
      <c r="F161" s="1603" t="s">
        <v>1430</v>
      </c>
      <c r="G161" s="1602"/>
      <c r="H161" s="1602"/>
      <c r="I161" s="1602"/>
      <c r="J161" s="1602"/>
      <c r="K161" s="1602" t="s">
        <v>365</v>
      </c>
      <c r="L161" s="1602" t="s">
        <v>365</v>
      </c>
      <c r="M161" s="1602" t="s">
        <v>365</v>
      </c>
      <c r="N161" s="1602"/>
      <c r="O161" s="1602"/>
      <c r="P161" s="1602">
        <v>57.12</v>
      </c>
      <c r="Q161" s="275">
        <v>42699</v>
      </c>
      <c r="R161" s="1608" t="s">
        <v>371</v>
      </c>
      <c r="S161" s="275">
        <f t="shared" si="12"/>
        <v>42699</v>
      </c>
      <c r="T161" s="275">
        <v>43793</v>
      </c>
    </row>
    <row r="162" spans="1:20" ht="28.8">
      <c r="A162" s="2381"/>
      <c r="B162" s="1608" t="s">
        <v>234</v>
      </c>
      <c r="C162" s="1603" t="s">
        <v>1610</v>
      </c>
      <c r="D162" s="1608" t="s">
        <v>1611</v>
      </c>
      <c r="E162" s="1603" t="s">
        <v>1425</v>
      </c>
      <c r="F162" s="1603" t="s">
        <v>1430</v>
      </c>
      <c r="G162" s="1602"/>
      <c r="H162" s="1602"/>
      <c r="I162" s="1602"/>
      <c r="J162" s="1602"/>
      <c r="K162" s="1602"/>
      <c r="L162" s="1602" t="s">
        <v>365</v>
      </c>
      <c r="M162" s="1602" t="s">
        <v>365</v>
      </c>
      <c r="N162" s="1602"/>
      <c r="O162" s="1602"/>
      <c r="P162" s="1602">
        <v>60.5</v>
      </c>
      <c r="Q162" s="275" t="s">
        <v>1605</v>
      </c>
      <c r="R162" s="1608" t="s">
        <v>371</v>
      </c>
      <c r="S162" s="275" t="s">
        <v>1608</v>
      </c>
      <c r="T162" s="275" t="s">
        <v>1612</v>
      </c>
    </row>
    <row r="163" spans="1:20">
      <c r="A163" s="2381"/>
      <c r="B163" s="2365" t="s">
        <v>235</v>
      </c>
      <c r="C163" s="2365" t="s">
        <v>1613</v>
      </c>
      <c r="D163" s="2365" t="s">
        <v>489</v>
      </c>
      <c r="E163" s="2365" t="s">
        <v>1432</v>
      </c>
      <c r="F163" s="2365" t="s">
        <v>1430</v>
      </c>
      <c r="G163" s="2365"/>
      <c r="H163" s="2365"/>
      <c r="I163" s="2365"/>
      <c r="J163" s="2365"/>
      <c r="K163" s="2365"/>
      <c r="L163" s="2353" t="s">
        <v>365</v>
      </c>
      <c r="M163" s="2353"/>
      <c r="N163" s="1601"/>
      <c r="O163" s="1599"/>
      <c r="P163" s="1602">
        <v>60.6</v>
      </c>
      <c r="Q163" s="275" t="s">
        <v>1605</v>
      </c>
      <c r="R163" s="1608" t="s">
        <v>371</v>
      </c>
      <c r="S163" s="275" t="s">
        <v>1608</v>
      </c>
      <c r="T163" s="275" t="s">
        <v>1614</v>
      </c>
    </row>
    <row r="164" spans="1:20">
      <c r="A164" s="2381"/>
      <c r="B164" s="2372"/>
      <c r="C164" s="2366"/>
      <c r="D164" s="2366"/>
      <c r="E164" s="2366"/>
      <c r="F164" s="2366"/>
      <c r="G164" s="2366"/>
      <c r="H164" s="2366"/>
      <c r="I164" s="2366"/>
      <c r="J164" s="2366"/>
      <c r="K164" s="2366"/>
      <c r="L164" s="2352"/>
      <c r="M164" s="2352"/>
      <c r="N164" s="1736"/>
      <c r="O164" s="1736"/>
      <c r="P164" s="1602">
        <v>76.8</v>
      </c>
      <c r="Q164" s="275">
        <v>43243</v>
      </c>
      <c r="R164" s="1608" t="s">
        <v>1560</v>
      </c>
      <c r="S164" s="275">
        <v>43243</v>
      </c>
      <c r="T164" s="275">
        <v>43426</v>
      </c>
    </row>
    <row r="165" spans="1:20">
      <c r="A165" s="2381"/>
      <c r="B165" s="1608" t="s">
        <v>351</v>
      </c>
      <c r="C165" s="1603" t="s">
        <v>1620</v>
      </c>
      <c r="D165" s="1608" t="s">
        <v>1107</v>
      </c>
      <c r="E165" s="1603" t="s">
        <v>1425</v>
      </c>
      <c r="F165" s="1603" t="s">
        <v>1430</v>
      </c>
      <c r="G165" s="1602"/>
      <c r="H165" s="1602"/>
      <c r="I165" s="1602"/>
      <c r="J165" s="1602"/>
      <c r="K165" s="1602"/>
      <c r="L165" s="1602" t="s">
        <v>365</v>
      </c>
      <c r="M165" s="1602"/>
      <c r="N165" s="1602"/>
      <c r="O165" s="1602"/>
      <c r="P165" s="1602">
        <v>64.7</v>
      </c>
      <c r="Q165" s="275">
        <v>42894</v>
      </c>
      <c r="R165" s="1608" t="s">
        <v>371</v>
      </c>
      <c r="S165" s="275">
        <v>42895</v>
      </c>
      <c r="T165" s="275">
        <v>43260</v>
      </c>
    </row>
    <row r="166" spans="1:20">
      <c r="A166" s="2381"/>
      <c r="B166" s="2373" t="s">
        <v>351</v>
      </c>
      <c r="C166" s="2373" t="s">
        <v>1632</v>
      </c>
      <c r="D166" s="2373" t="s">
        <v>1611</v>
      </c>
      <c r="E166" s="2373" t="s">
        <v>1425</v>
      </c>
      <c r="F166" s="2373" t="s">
        <v>1430</v>
      </c>
      <c r="G166" s="2348"/>
      <c r="H166" s="2348"/>
      <c r="I166" s="2348"/>
      <c r="J166" s="2348"/>
      <c r="K166" s="2348"/>
      <c r="L166" s="2348" t="s">
        <v>365</v>
      </c>
      <c r="M166" s="2348" t="s">
        <v>365</v>
      </c>
      <c r="N166" s="2348" t="s">
        <v>365</v>
      </c>
      <c r="O166" s="2348" t="s">
        <v>365</v>
      </c>
      <c r="P166" s="1602">
        <v>66.5</v>
      </c>
      <c r="Q166" s="275">
        <v>42935</v>
      </c>
      <c r="R166" s="1608" t="s">
        <v>371</v>
      </c>
      <c r="S166" s="275">
        <v>42936</v>
      </c>
      <c r="T166" s="275">
        <v>44032</v>
      </c>
    </row>
    <row r="167" spans="1:20">
      <c r="A167" s="2381"/>
      <c r="B167" s="2372"/>
      <c r="C167" s="2372"/>
      <c r="D167" s="2366"/>
      <c r="E167" s="2372"/>
      <c r="F167" s="2366"/>
      <c r="G167" s="2350"/>
      <c r="H167" s="2350"/>
      <c r="I167" s="2350"/>
      <c r="J167" s="2350"/>
      <c r="K167" s="2350"/>
      <c r="L167" s="2350"/>
      <c r="M167" s="2350"/>
      <c r="N167" s="2350"/>
      <c r="O167" s="2350"/>
      <c r="P167" s="270">
        <v>114.8</v>
      </c>
      <c r="Q167" s="271">
        <v>44153</v>
      </c>
      <c r="R167" s="268" t="s">
        <v>1105</v>
      </c>
      <c r="S167" s="271"/>
      <c r="T167" s="271">
        <v>45126</v>
      </c>
    </row>
    <row r="168" spans="1:20" ht="43.2">
      <c r="A168" s="2381"/>
      <c r="B168" s="1608" t="s">
        <v>235</v>
      </c>
      <c r="C168" s="1603" t="s">
        <v>3298</v>
      </c>
      <c r="D168" s="1608" t="s">
        <v>1704</v>
      </c>
      <c r="E168" s="1603" t="s">
        <v>1425</v>
      </c>
      <c r="F168" s="1603" t="s">
        <v>1430</v>
      </c>
      <c r="G168" s="1602"/>
      <c r="H168" s="1602"/>
      <c r="I168" s="1602"/>
      <c r="J168" s="1602"/>
      <c r="K168" s="1602"/>
      <c r="L168" s="1602" t="s">
        <v>365</v>
      </c>
      <c r="M168" s="1602" t="s">
        <v>365</v>
      </c>
      <c r="N168" s="1602"/>
      <c r="O168" s="1602"/>
      <c r="P168" s="1602">
        <v>68.11</v>
      </c>
      <c r="Q168" s="275">
        <v>43042</v>
      </c>
      <c r="R168" s="1608" t="s">
        <v>371</v>
      </c>
      <c r="S168" s="275">
        <v>43042</v>
      </c>
      <c r="T168" s="275">
        <v>43407</v>
      </c>
    </row>
    <row r="169" spans="1:20">
      <c r="A169" s="2381"/>
      <c r="B169" s="2373" t="s">
        <v>234</v>
      </c>
      <c r="C169" s="2373" t="s">
        <v>2084</v>
      </c>
      <c r="D169" s="2373" t="s">
        <v>490</v>
      </c>
      <c r="E169" s="2373" t="s">
        <v>1425</v>
      </c>
      <c r="F169" s="2373" t="s">
        <v>1430</v>
      </c>
      <c r="G169" s="2348"/>
      <c r="H169" s="2348"/>
      <c r="I169" s="2348"/>
      <c r="J169" s="2348"/>
      <c r="K169" s="2348"/>
      <c r="L169" s="2348"/>
      <c r="M169" s="2348" t="s">
        <v>365</v>
      </c>
      <c r="N169" s="2348" t="s">
        <v>365</v>
      </c>
      <c r="O169" s="2348" t="s">
        <v>365</v>
      </c>
      <c r="P169" s="1602">
        <v>70.7</v>
      </c>
      <c r="Q169" s="275">
        <v>43130</v>
      </c>
      <c r="R169" s="1608" t="s">
        <v>371</v>
      </c>
      <c r="S169" s="275">
        <v>43130</v>
      </c>
      <c r="T169" s="275">
        <v>43859</v>
      </c>
    </row>
    <row r="170" spans="1:20">
      <c r="A170" s="2381"/>
      <c r="B170" s="2372"/>
      <c r="C170" s="2366"/>
      <c r="D170" s="2366"/>
      <c r="E170" s="2366"/>
      <c r="F170" s="2366"/>
      <c r="G170" s="2350"/>
      <c r="H170" s="2350"/>
      <c r="I170" s="2350"/>
      <c r="J170" s="2350"/>
      <c r="K170" s="2350"/>
      <c r="L170" s="2350"/>
      <c r="M170" s="2350"/>
      <c r="N170" s="2350"/>
      <c r="O170" s="2350"/>
      <c r="P170" s="270">
        <v>114.1</v>
      </c>
      <c r="Q170" s="271">
        <v>44153</v>
      </c>
      <c r="R170" s="268" t="s">
        <v>1105</v>
      </c>
      <c r="S170" s="271"/>
      <c r="T170" s="271">
        <v>44591</v>
      </c>
    </row>
    <row r="171" spans="1:20">
      <c r="A171" s="2381"/>
      <c r="B171" s="1608" t="s">
        <v>351</v>
      </c>
      <c r="C171" s="1603" t="s">
        <v>2086</v>
      </c>
      <c r="D171" s="1608" t="s">
        <v>1107</v>
      </c>
      <c r="E171" s="1603" t="s">
        <v>1425</v>
      </c>
      <c r="F171" s="1603" t="s">
        <v>1430</v>
      </c>
      <c r="G171" s="1602"/>
      <c r="H171" s="1602"/>
      <c r="I171" s="1602"/>
      <c r="J171" s="1602"/>
      <c r="K171" s="1602"/>
      <c r="L171" s="1602"/>
      <c r="M171" s="1602" t="s">
        <v>365</v>
      </c>
      <c r="N171" s="1602" t="s">
        <v>365</v>
      </c>
      <c r="O171" s="1602" t="s">
        <v>365</v>
      </c>
      <c r="P171" s="1602">
        <v>76.5</v>
      </c>
      <c r="Q171" s="275">
        <v>43243</v>
      </c>
      <c r="R171" s="1608" t="s">
        <v>371</v>
      </c>
      <c r="S171" s="275">
        <v>43243</v>
      </c>
      <c r="T171" s="275">
        <v>44338</v>
      </c>
    </row>
    <row r="172" spans="1:20">
      <c r="A172" s="2381"/>
      <c r="B172" s="1608" t="s">
        <v>233</v>
      </c>
      <c r="C172" s="1603" t="s">
        <v>1618</v>
      </c>
      <c r="D172" s="1608" t="s">
        <v>501</v>
      </c>
      <c r="E172" s="1603" t="s">
        <v>1425</v>
      </c>
      <c r="F172" s="1603" t="s">
        <v>1430</v>
      </c>
      <c r="G172" s="1602"/>
      <c r="H172" s="1602"/>
      <c r="I172" s="1602"/>
      <c r="J172" s="1602"/>
      <c r="K172" s="1602"/>
      <c r="L172" s="1602"/>
      <c r="M172" s="1602" t="s">
        <v>365</v>
      </c>
      <c r="N172" s="1602" t="s">
        <v>365</v>
      </c>
      <c r="O172" s="1602" t="s">
        <v>365</v>
      </c>
      <c r="P172" s="1602">
        <v>76.599999999999994</v>
      </c>
      <c r="Q172" s="275">
        <v>43243</v>
      </c>
      <c r="R172" s="1608" t="s">
        <v>371</v>
      </c>
      <c r="S172" s="275">
        <v>43243</v>
      </c>
      <c r="T172" s="275">
        <v>44338</v>
      </c>
    </row>
    <row r="173" spans="1:20">
      <c r="A173" s="2381"/>
      <c r="B173" s="2365" t="s">
        <v>233</v>
      </c>
      <c r="C173" s="2365" t="s">
        <v>2087</v>
      </c>
      <c r="D173" s="2365" t="s">
        <v>2088</v>
      </c>
      <c r="E173" s="2365" t="s">
        <v>1425</v>
      </c>
      <c r="F173" s="2365" t="s">
        <v>1430</v>
      </c>
      <c r="G173" s="2365"/>
      <c r="H173" s="2365"/>
      <c r="I173" s="2365"/>
      <c r="J173" s="2365"/>
      <c r="K173" s="2365"/>
      <c r="L173" s="2365"/>
      <c r="M173" s="2353" t="s">
        <v>365</v>
      </c>
      <c r="N173" s="2353" t="s">
        <v>365</v>
      </c>
      <c r="O173" s="2348"/>
      <c r="P173" s="1602">
        <v>76.7</v>
      </c>
      <c r="Q173" s="275">
        <v>43243</v>
      </c>
      <c r="R173" s="1608" t="s">
        <v>371</v>
      </c>
      <c r="S173" s="275">
        <v>43243</v>
      </c>
      <c r="T173" s="275">
        <v>43607</v>
      </c>
    </row>
    <row r="174" spans="1:20">
      <c r="A174" s="2381"/>
      <c r="B174" s="2372"/>
      <c r="C174" s="2366"/>
      <c r="D174" s="2366"/>
      <c r="E174" s="2366"/>
      <c r="F174" s="2366"/>
      <c r="G174" s="2366"/>
      <c r="H174" s="2366"/>
      <c r="I174" s="2366"/>
      <c r="J174" s="2366"/>
      <c r="K174" s="2366"/>
      <c r="L174" s="2366"/>
      <c r="M174" s="2352"/>
      <c r="N174" s="2352"/>
      <c r="O174" s="2350"/>
      <c r="P174" s="1602">
        <v>102.12</v>
      </c>
      <c r="Q174" s="275">
        <v>43794</v>
      </c>
      <c r="R174" s="1608" t="s">
        <v>1560</v>
      </c>
      <c r="S174" s="275">
        <v>43606</v>
      </c>
      <c r="T174" s="275">
        <v>43971</v>
      </c>
    </row>
    <row r="175" spans="1:20">
      <c r="A175" s="2381"/>
      <c r="B175" s="1608" t="s">
        <v>351</v>
      </c>
      <c r="C175" s="1603" t="s">
        <v>2085</v>
      </c>
      <c r="D175" s="1608" t="s">
        <v>1107</v>
      </c>
      <c r="E175" s="1603" t="s">
        <v>1428</v>
      </c>
      <c r="F175" s="1603" t="s">
        <v>1430</v>
      </c>
      <c r="G175" s="1602"/>
      <c r="H175" s="1602"/>
      <c r="I175" s="1602"/>
      <c r="J175" s="1602"/>
      <c r="K175" s="1602"/>
      <c r="L175" s="1602"/>
      <c r="M175" s="1602" t="s">
        <v>365</v>
      </c>
      <c r="N175" s="1602" t="s">
        <v>365</v>
      </c>
      <c r="O175" s="1602" t="s">
        <v>365</v>
      </c>
      <c r="P175" s="1602">
        <v>79.7</v>
      </c>
      <c r="Q175" s="275">
        <v>43299</v>
      </c>
      <c r="R175" s="1608" t="s">
        <v>371</v>
      </c>
      <c r="S175" s="275">
        <v>43299</v>
      </c>
      <c r="T175" s="275">
        <v>44394</v>
      </c>
    </row>
    <row r="176" spans="1:20" ht="28.8">
      <c r="A176" s="2381"/>
      <c r="B176" s="1608" t="s">
        <v>233</v>
      </c>
      <c r="C176" s="1603" t="s">
        <v>2663</v>
      </c>
      <c r="D176" s="1608" t="s">
        <v>601</v>
      </c>
      <c r="E176" s="1603" t="s">
        <v>1425</v>
      </c>
      <c r="F176" s="1603" t="s">
        <v>1430</v>
      </c>
      <c r="G176" s="1602"/>
      <c r="H176" s="1602"/>
      <c r="I176" s="1602"/>
      <c r="J176" s="1602"/>
      <c r="K176" s="1602"/>
      <c r="L176" s="1602"/>
      <c r="M176" s="1602"/>
      <c r="N176" s="1602" t="s">
        <v>365</v>
      </c>
      <c r="O176" s="1602" t="s">
        <v>365</v>
      </c>
      <c r="P176" s="1602">
        <v>91.5</v>
      </c>
      <c r="Q176" s="275">
        <v>43643</v>
      </c>
      <c r="R176" s="1608" t="s">
        <v>371</v>
      </c>
      <c r="S176" s="275">
        <v>43644</v>
      </c>
      <c r="T176" s="275">
        <v>44739</v>
      </c>
    </row>
    <row r="177" spans="1:20">
      <c r="A177" s="2381"/>
      <c r="B177" s="1608" t="s">
        <v>351</v>
      </c>
      <c r="C177" s="1603" t="s">
        <v>2665</v>
      </c>
      <c r="D177" s="1608" t="s">
        <v>1611</v>
      </c>
      <c r="E177" s="1603" t="s">
        <v>1428</v>
      </c>
      <c r="F177" s="1603" t="s">
        <v>1589</v>
      </c>
      <c r="G177" s="1602"/>
      <c r="H177" s="1602"/>
      <c r="I177" s="1602"/>
      <c r="J177" s="1602"/>
      <c r="K177" s="1602"/>
      <c r="L177" s="1602"/>
      <c r="M177" s="1602"/>
      <c r="N177" s="1602" t="s">
        <v>365</v>
      </c>
      <c r="O177" s="1602" t="s">
        <v>365</v>
      </c>
      <c r="P177" s="1602">
        <v>91.6</v>
      </c>
      <c r="Q177" s="275">
        <v>43643</v>
      </c>
      <c r="R177" s="1608" t="s">
        <v>371</v>
      </c>
      <c r="S177" s="275">
        <v>43644</v>
      </c>
      <c r="T177" s="275">
        <v>44739</v>
      </c>
    </row>
    <row r="178" spans="1:20">
      <c r="A178" s="2381"/>
      <c r="B178" s="1608" t="s">
        <v>351</v>
      </c>
      <c r="C178" s="1603" t="s">
        <v>2666</v>
      </c>
      <c r="D178" s="1608" t="s">
        <v>1611</v>
      </c>
      <c r="E178" s="1603" t="s">
        <v>1428</v>
      </c>
      <c r="F178" s="1603" t="s">
        <v>1589</v>
      </c>
      <c r="G178" s="1602"/>
      <c r="H178" s="1602"/>
      <c r="I178" s="1602"/>
      <c r="J178" s="1602"/>
      <c r="K178" s="1602"/>
      <c r="L178" s="1602"/>
      <c r="M178" s="1602"/>
      <c r="N178" s="1602" t="s">
        <v>365</v>
      </c>
      <c r="O178" s="1602" t="s">
        <v>365</v>
      </c>
      <c r="P178" s="1602">
        <v>91.7</v>
      </c>
      <c r="Q178" s="275">
        <v>43643</v>
      </c>
      <c r="R178" s="1608" t="s">
        <v>371</v>
      </c>
      <c r="S178" s="275">
        <v>43644</v>
      </c>
      <c r="T178" s="275">
        <v>44739</v>
      </c>
    </row>
    <row r="179" spans="1:20">
      <c r="A179" s="2381"/>
      <c r="B179" s="2373" t="s">
        <v>351</v>
      </c>
      <c r="C179" s="2373" t="s">
        <v>2667</v>
      </c>
      <c r="D179" s="2373" t="s">
        <v>1611</v>
      </c>
      <c r="E179" s="2373" t="s">
        <v>1425</v>
      </c>
      <c r="F179" s="2373" t="s">
        <v>1430</v>
      </c>
      <c r="G179" s="2348"/>
      <c r="H179" s="2348"/>
      <c r="I179" s="2348"/>
      <c r="J179" s="2348"/>
      <c r="K179" s="2348"/>
      <c r="L179" s="2348"/>
      <c r="M179" s="2348"/>
      <c r="N179" s="2348" t="s">
        <v>365</v>
      </c>
      <c r="O179" s="2348" t="s">
        <v>365</v>
      </c>
      <c r="P179" s="1602">
        <v>91.1</v>
      </c>
      <c r="Q179" s="275">
        <v>43643</v>
      </c>
      <c r="R179" s="1608" t="s">
        <v>371</v>
      </c>
      <c r="S179" s="275">
        <v>43644</v>
      </c>
      <c r="T179" s="275">
        <v>44010</v>
      </c>
    </row>
    <row r="180" spans="1:20">
      <c r="A180" s="2381"/>
      <c r="B180" s="2372"/>
      <c r="C180" s="2372"/>
      <c r="D180" s="2366"/>
      <c r="E180" s="2366"/>
      <c r="F180" s="2366"/>
      <c r="G180" s="2350"/>
      <c r="H180" s="2350"/>
      <c r="I180" s="2350"/>
      <c r="J180" s="2350"/>
      <c r="K180" s="2350"/>
      <c r="L180" s="2350"/>
      <c r="M180" s="2350"/>
      <c r="N180" s="2350"/>
      <c r="O180" s="2350"/>
      <c r="P180" s="270">
        <v>114.6</v>
      </c>
      <c r="Q180" s="271">
        <v>44163</v>
      </c>
      <c r="R180" s="268" t="s">
        <v>1105</v>
      </c>
      <c r="S180" s="271"/>
      <c r="T180" s="271">
        <v>45104</v>
      </c>
    </row>
    <row r="181" spans="1:20">
      <c r="A181" s="2381"/>
      <c r="B181" s="1608" t="s">
        <v>233</v>
      </c>
      <c r="C181" s="1603" t="s">
        <v>2673</v>
      </c>
      <c r="D181" s="1608" t="s">
        <v>2674</v>
      </c>
      <c r="E181" s="1603" t="s">
        <v>1425</v>
      </c>
      <c r="F181" s="1603" t="s">
        <v>1430</v>
      </c>
      <c r="G181" s="1602"/>
      <c r="H181" s="1602"/>
      <c r="I181" s="1602"/>
      <c r="J181" s="1602"/>
      <c r="K181" s="1602"/>
      <c r="L181" s="1602"/>
      <c r="M181" s="1602"/>
      <c r="N181" s="1602" t="s">
        <v>365</v>
      </c>
      <c r="O181" s="1602" t="s">
        <v>365</v>
      </c>
      <c r="P181" s="1602">
        <v>201.13</v>
      </c>
      <c r="Q181" s="275">
        <v>43794</v>
      </c>
      <c r="R181" s="1608" t="s">
        <v>371</v>
      </c>
      <c r="S181" s="275">
        <v>43795</v>
      </c>
      <c r="T181" s="275">
        <v>44890</v>
      </c>
    </row>
    <row r="182" spans="1:20">
      <c r="A182" s="2381"/>
      <c r="B182" s="268" t="s">
        <v>351</v>
      </c>
      <c r="C182" s="269" t="s">
        <v>3113</v>
      </c>
      <c r="D182" s="268" t="s">
        <v>607</v>
      </c>
      <c r="E182" s="269" t="s">
        <v>1428</v>
      </c>
      <c r="F182" s="269" t="s">
        <v>1430</v>
      </c>
      <c r="G182" s="270"/>
      <c r="H182" s="270"/>
      <c r="I182" s="270"/>
      <c r="J182" s="270"/>
      <c r="K182" s="270"/>
      <c r="L182" s="270"/>
      <c r="M182" s="270"/>
      <c r="N182" s="270"/>
      <c r="O182" s="270" t="s">
        <v>365</v>
      </c>
      <c r="P182" s="1027">
        <v>109.1</v>
      </c>
      <c r="Q182" s="271">
        <v>44028</v>
      </c>
      <c r="R182" s="268" t="s">
        <v>371</v>
      </c>
      <c r="S182" s="271">
        <v>44029</v>
      </c>
      <c r="T182" s="271">
        <v>44758</v>
      </c>
    </row>
    <row r="183" spans="1:20" ht="28.8">
      <c r="A183" s="2381"/>
      <c r="B183" s="268" t="s">
        <v>235</v>
      </c>
      <c r="C183" s="269" t="s">
        <v>3128</v>
      </c>
      <c r="D183" s="268" t="s">
        <v>2427</v>
      </c>
      <c r="E183" s="269" t="s">
        <v>1425</v>
      </c>
      <c r="F183" s="269" t="s">
        <v>1430</v>
      </c>
      <c r="G183" s="270"/>
      <c r="H183" s="270"/>
      <c r="I183" s="270"/>
      <c r="J183" s="270"/>
      <c r="K183" s="270"/>
      <c r="L183" s="270"/>
      <c r="M183" s="270"/>
      <c r="N183" s="270"/>
      <c r="O183" s="270" t="s">
        <v>365</v>
      </c>
      <c r="P183" s="1027">
        <v>112.13</v>
      </c>
      <c r="Q183" s="271">
        <v>44120</v>
      </c>
      <c r="R183" s="268" t="s">
        <v>371</v>
      </c>
      <c r="S183" s="271">
        <v>44029</v>
      </c>
      <c r="T183" s="271">
        <v>44393</v>
      </c>
    </row>
    <row r="184" spans="1:20">
      <c r="A184" s="2381"/>
      <c r="B184" s="268" t="s">
        <v>235</v>
      </c>
      <c r="C184" s="269" t="s">
        <v>3135</v>
      </c>
      <c r="D184" s="268" t="s">
        <v>493</v>
      </c>
      <c r="E184" s="269" t="s">
        <v>1425</v>
      </c>
      <c r="F184" s="269" t="s">
        <v>1430</v>
      </c>
      <c r="G184" s="270"/>
      <c r="H184" s="270"/>
      <c r="I184" s="270"/>
      <c r="J184" s="270"/>
      <c r="K184" s="270"/>
      <c r="L184" s="270"/>
      <c r="M184" s="270"/>
      <c r="N184" s="270"/>
      <c r="O184" s="270" t="s">
        <v>365</v>
      </c>
      <c r="P184" s="1027">
        <v>114.12</v>
      </c>
      <c r="Q184" s="271">
        <v>44153</v>
      </c>
      <c r="R184" s="268" t="s">
        <v>371</v>
      </c>
      <c r="S184" s="271">
        <v>44154</v>
      </c>
      <c r="T184" s="271">
        <v>45248</v>
      </c>
    </row>
    <row r="185" spans="1:20" ht="43.2">
      <c r="A185" s="2381"/>
      <c r="B185" s="268" t="s">
        <v>235</v>
      </c>
      <c r="C185" s="269" t="s">
        <v>3136</v>
      </c>
      <c r="D185" s="268" t="s">
        <v>1690</v>
      </c>
      <c r="E185" s="269" t="s">
        <v>1425</v>
      </c>
      <c r="F185" s="269" t="s">
        <v>1430</v>
      </c>
      <c r="G185" s="270"/>
      <c r="H185" s="270"/>
      <c r="I185" s="270"/>
      <c r="J185" s="270"/>
      <c r="K185" s="270"/>
      <c r="L185" s="270"/>
      <c r="M185" s="270"/>
      <c r="N185" s="270"/>
      <c r="O185" s="270" t="s">
        <v>365</v>
      </c>
      <c r="P185" s="1027">
        <v>114.13</v>
      </c>
      <c r="Q185" s="271">
        <v>44153</v>
      </c>
      <c r="R185" s="268" t="s">
        <v>371</v>
      </c>
      <c r="S185" s="271">
        <v>44154</v>
      </c>
      <c r="T185" s="271">
        <v>45248</v>
      </c>
    </row>
    <row r="186" spans="1:20" ht="28.8">
      <c r="A186" s="2381"/>
      <c r="B186" s="268" t="s">
        <v>235</v>
      </c>
      <c r="C186" s="269" t="s">
        <v>3138</v>
      </c>
      <c r="D186" s="268" t="s">
        <v>3314</v>
      </c>
      <c r="E186" s="269" t="s">
        <v>1425</v>
      </c>
      <c r="F186" s="269" t="s">
        <v>1430</v>
      </c>
      <c r="G186" s="270"/>
      <c r="H186" s="270"/>
      <c r="I186" s="270"/>
      <c r="J186" s="270"/>
      <c r="K186" s="270"/>
      <c r="L186" s="270"/>
      <c r="M186" s="270"/>
      <c r="N186" s="270"/>
      <c r="O186" s="270" t="s">
        <v>365</v>
      </c>
      <c r="P186" s="1029">
        <v>115.3</v>
      </c>
      <c r="Q186" s="271">
        <v>44168</v>
      </c>
      <c r="R186" s="268" t="s">
        <v>371</v>
      </c>
      <c r="S186" s="271">
        <v>44169</v>
      </c>
      <c r="T186" s="271">
        <v>45263</v>
      </c>
    </row>
    <row r="187" spans="1:20" ht="28.8">
      <c r="A187" s="2381"/>
      <c r="B187" s="268" t="s">
        <v>233</v>
      </c>
      <c r="C187" s="269" t="s">
        <v>3139</v>
      </c>
      <c r="D187" s="268" t="s">
        <v>3140</v>
      </c>
      <c r="E187" s="269" t="s">
        <v>1425</v>
      </c>
      <c r="F187" s="269" t="s">
        <v>1430</v>
      </c>
      <c r="G187" s="270"/>
      <c r="H187" s="270"/>
      <c r="I187" s="270"/>
      <c r="J187" s="270"/>
      <c r="K187" s="270"/>
      <c r="L187" s="270"/>
      <c r="M187" s="270"/>
      <c r="N187" s="270"/>
      <c r="O187" s="270" t="s">
        <v>365</v>
      </c>
      <c r="P187" s="1029">
        <v>115.4</v>
      </c>
      <c r="Q187" s="271">
        <v>44168</v>
      </c>
      <c r="R187" s="268" t="s">
        <v>371</v>
      </c>
      <c r="S187" s="271">
        <v>44169</v>
      </c>
      <c r="T187" s="271">
        <v>45263</v>
      </c>
    </row>
    <row r="188" spans="1:20" ht="28.8">
      <c r="A188" s="2381"/>
      <c r="B188" s="268" t="s">
        <v>235</v>
      </c>
      <c r="C188" s="269" t="s">
        <v>3127</v>
      </c>
      <c r="D188" s="268" t="s">
        <v>1697</v>
      </c>
      <c r="E188" s="269" t="s">
        <v>1425</v>
      </c>
      <c r="F188" s="269" t="s">
        <v>1430</v>
      </c>
      <c r="G188" s="270"/>
      <c r="H188" s="270"/>
      <c r="I188" s="270"/>
      <c r="J188" s="270"/>
      <c r="K188" s="270"/>
      <c r="L188" s="270"/>
      <c r="M188" s="270"/>
      <c r="N188" s="270"/>
      <c r="O188" s="270" t="s">
        <v>365</v>
      </c>
      <c r="P188" s="1029">
        <v>115.5</v>
      </c>
      <c r="Q188" s="271">
        <v>44168</v>
      </c>
      <c r="R188" s="268" t="s">
        <v>371</v>
      </c>
      <c r="S188" s="271">
        <v>44169</v>
      </c>
      <c r="T188" s="271">
        <v>44898</v>
      </c>
    </row>
    <row r="189" spans="1:20" ht="43.2">
      <c r="A189" s="2381"/>
      <c r="B189" s="268" t="s">
        <v>235</v>
      </c>
      <c r="C189" s="269" t="s">
        <v>3298</v>
      </c>
      <c r="D189" s="268" t="s">
        <v>1704</v>
      </c>
      <c r="E189" s="269" t="s">
        <v>1425</v>
      </c>
      <c r="F189" s="269" t="s">
        <v>1430</v>
      </c>
      <c r="G189" s="270"/>
      <c r="H189" s="270"/>
      <c r="I189" s="270"/>
      <c r="J189" s="270"/>
      <c r="K189" s="270"/>
      <c r="L189" s="270"/>
      <c r="M189" s="270"/>
      <c r="N189" s="270"/>
      <c r="O189" s="270" t="s">
        <v>365</v>
      </c>
      <c r="P189" s="1029">
        <v>115.6</v>
      </c>
      <c r="Q189" s="271">
        <v>44168</v>
      </c>
      <c r="R189" s="268" t="s">
        <v>371</v>
      </c>
      <c r="S189" s="271">
        <v>44169</v>
      </c>
      <c r="T189" s="271">
        <v>44533</v>
      </c>
    </row>
    <row r="190" spans="1:20" ht="28.8">
      <c r="A190" s="2381"/>
      <c r="B190" s="268" t="s">
        <v>233</v>
      </c>
      <c r="C190" s="269" t="s">
        <v>3120</v>
      </c>
      <c r="D190" s="268" t="s">
        <v>2088</v>
      </c>
      <c r="E190" s="269" t="s">
        <v>1425</v>
      </c>
      <c r="F190" s="269" t="s">
        <v>1430</v>
      </c>
      <c r="G190" s="270"/>
      <c r="H190" s="270"/>
      <c r="I190" s="270"/>
      <c r="J190" s="270"/>
      <c r="K190" s="270"/>
      <c r="L190" s="270"/>
      <c r="M190" s="270"/>
      <c r="N190" s="270"/>
      <c r="O190" s="270" t="s">
        <v>365</v>
      </c>
      <c r="P190" s="1029">
        <v>115.7</v>
      </c>
      <c r="Q190" s="271">
        <v>44168</v>
      </c>
      <c r="R190" s="268" t="s">
        <v>371</v>
      </c>
      <c r="S190" s="271">
        <v>44169</v>
      </c>
      <c r="T190" s="271">
        <v>44898</v>
      </c>
    </row>
    <row r="191" spans="1:20">
      <c r="A191" s="2382"/>
      <c r="B191" s="268" t="s">
        <v>235</v>
      </c>
      <c r="C191" s="269" t="s">
        <v>3141</v>
      </c>
      <c r="D191" s="268" t="s">
        <v>489</v>
      </c>
      <c r="E191" s="269" t="s">
        <v>1425</v>
      </c>
      <c r="F191" s="269" t="s">
        <v>1430</v>
      </c>
      <c r="G191" s="270"/>
      <c r="H191" s="270"/>
      <c r="I191" s="270"/>
      <c r="J191" s="270"/>
      <c r="K191" s="270"/>
      <c r="L191" s="270"/>
      <c r="M191" s="270"/>
      <c r="N191" s="270"/>
      <c r="O191" s="270" t="s">
        <v>365</v>
      </c>
      <c r="P191" s="1029">
        <v>115.8</v>
      </c>
      <c r="Q191" s="271">
        <v>44168</v>
      </c>
      <c r="R191" s="268" t="s">
        <v>371</v>
      </c>
      <c r="S191" s="271">
        <v>44169</v>
      </c>
      <c r="T191" s="271">
        <v>44898</v>
      </c>
    </row>
    <row r="192" spans="1:20" ht="15.75" customHeight="1">
      <c r="A192" s="627"/>
      <c r="B192" s="629"/>
      <c r="C192" s="628"/>
      <c r="D192" s="629"/>
      <c r="E192" s="629"/>
      <c r="F192" s="629"/>
      <c r="G192" s="274">
        <f>COUNTA(G109:G161)</f>
        <v>0</v>
      </c>
      <c r="H192" s="274">
        <f>COUNTA(H109:H161)</f>
        <v>3</v>
      </c>
      <c r="I192" s="274">
        <f>COUNTA(I109:I161)</f>
        <v>3</v>
      </c>
      <c r="J192" s="274">
        <f>COUNTA(J109:J161)</f>
        <v>16</v>
      </c>
      <c r="K192" s="274">
        <f>COUNTA(K109:K161)</f>
        <v>26</v>
      </c>
      <c r="L192" s="274">
        <f>COUNTA(L109:L168)</f>
        <v>22</v>
      </c>
      <c r="M192" s="274">
        <f>COUNTA(M109:M175)</f>
        <v>17</v>
      </c>
      <c r="N192" s="274">
        <f>COUNTA(N109:N181)</f>
        <v>18</v>
      </c>
      <c r="O192" s="274">
        <f>COUNTA(O109:O191)</f>
        <v>27</v>
      </c>
      <c r="P192" s="627"/>
      <c r="Q192" s="627"/>
      <c r="R192" s="629"/>
      <c r="S192" s="627"/>
      <c r="T192" s="627"/>
    </row>
    <row r="193" spans="1:6">
      <c r="A193" s="2369" t="s">
        <v>2713</v>
      </c>
      <c r="B193" s="2369"/>
      <c r="C193" s="2369"/>
      <c r="D193" s="2369"/>
      <c r="E193" s="2369"/>
      <c r="F193" s="2369"/>
    </row>
  </sheetData>
  <sheetProtection algorithmName="SHA-512" hashValue="f3SJejoe570vf4NQZvvDLL242ujyNHHyXIljaW8utUI8/ZtWFtsp70ZIyfbJoDwKBzFTAkKbrXb+yY125zJPRg==" saltValue="liN9YraTvWNc307M8RtuxA==" spinCount="100000" sheet="1" objects="1" scenarios="1"/>
  <mergeCells count="371">
    <mergeCell ref="S45:T45"/>
    <mergeCell ref="A15:A45"/>
    <mergeCell ref="A5:A13"/>
    <mergeCell ref="B5:B13"/>
    <mergeCell ref="O21:O22"/>
    <mergeCell ref="O23:O25"/>
    <mergeCell ref="O26:O27"/>
    <mergeCell ref="O173:O174"/>
    <mergeCell ref="A47:A107"/>
    <mergeCell ref="A109:A191"/>
    <mergeCell ref="N142:N143"/>
    <mergeCell ref="O142:O143"/>
    <mergeCell ref="O131:O133"/>
    <mergeCell ref="B169:B170"/>
    <mergeCell ref="C169:C170"/>
    <mergeCell ref="D169:D170"/>
    <mergeCell ref="E169:E170"/>
    <mergeCell ref="F169:F170"/>
    <mergeCell ref="G169:G170"/>
    <mergeCell ref="H169:H170"/>
    <mergeCell ref="I169:I170"/>
    <mergeCell ref="J169:J170"/>
    <mergeCell ref="K169:K170"/>
    <mergeCell ref="L169:L170"/>
    <mergeCell ref="N131:N133"/>
    <mergeCell ref="N155:N156"/>
    <mergeCell ref="O155:O156"/>
    <mergeCell ref="B166:B167"/>
    <mergeCell ref="B150:B151"/>
    <mergeCell ref="E142:E143"/>
    <mergeCell ref="F142:F143"/>
    <mergeCell ref="G142:G143"/>
    <mergeCell ref="H142:H143"/>
    <mergeCell ref="C150:C151"/>
    <mergeCell ref="D150:D151"/>
    <mergeCell ref="E150:E151"/>
    <mergeCell ref="I150:I151"/>
    <mergeCell ref="B155:B156"/>
    <mergeCell ref="C155:C156"/>
    <mergeCell ref="D155:D156"/>
    <mergeCell ref="E155:E156"/>
    <mergeCell ref="E153:E154"/>
    <mergeCell ref="F153:F154"/>
    <mergeCell ref="E131:E133"/>
    <mergeCell ref="E163:E164"/>
    <mergeCell ref="F163:F164"/>
    <mergeCell ref="G163:G164"/>
    <mergeCell ref="E129:E130"/>
    <mergeCell ref="F129:F130"/>
    <mergeCell ref="G129:G130"/>
    <mergeCell ref="H129:H130"/>
    <mergeCell ref="B179:B180"/>
    <mergeCell ref="C179:C180"/>
    <mergeCell ref="D179:D180"/>
    <mergeCell ref="E179:E180"/>
    <mergeCell ref="F179:F180"/>
    <mergeCell ref="G179:G180"/>
    <mergeCell ref="H179:H180"/>
    <mergeCell ref="F150:F151"/>
    <mergeCell ref="G150:G151"/>
    <mergeCell ref="H150:H151"/>
    <mergeCell ref="F166:F167"/>
    <mergeCell ref="G166:G167"/>
    <mergeCell ref="H166:H167"/>
    <mergeCell ref="F155:F156"/>
    <mergeCell ref="G155:G156"/>
    <mergeCell ref="H155:H156"/>
    <mergeCell ref="H173:H174"/>
    <mergeCell ref="B142:B143"/>
    <mergeCell ref="C142:C143"/>
    <mergeCell ref="D142:D143"/>
    <mergeCell ref="N122:N124"/>
    <mergeCell ref="H163:H164"/>
    <mergeCell ref="L129:L130"/>
    <mergeCell ref="L118:L120"/>
    <mergeCell ref="N118:N120"/>
    <mergeCell ref="I173:I174"/>
    <mergeCell ref="L173:L174"/>
    <mergeCell ref="M173:M174"/>
    <mergeCell ref="I163:I164"/>
    <mergeCell ref="J163:J164"/>
    <mergeCell ref="L166:L167"/>
    <mergeCell ref="M166:M167"/>
    <mergeCell ref="N166:N167"/>
    <mergeCell ref="N150:N151"/>
    <mergeCell ref="J150:J151"/>
    <mergeCell ref="M153:M154"/>
    <mergeCell ref="I166:I167"/>
    <mergeCell ref="J166:J167"/>
    <mergeCell ref="K166:K167"/>
    <mergeCell ref="I155:I156"/>
    <mergeCell ref="N173:N174"/>
    <mergeCell ref="M169:M170"/>
    <mergeCell ref="N169:N170"/>
    <mergeCell ref="J173:J174"/>
    <mergeCell ref="O179:O180"/>
    <mergeCell ref="N179:N180"/>
    <mergeCell ref="J131:J133"/>
    <mergeCell ref="K131:K133"/>
    <mergeCell ref="L131:L133"/>
    <mergeCell ref="M131:M133"/>
    <mergeCell ref="I142:I143"/>
    <mergeCell ref="F131:F133"/>
    <mergeCell ref="G131:G133"/>
    <mergeCell ref="H131:H133"/>
    <mergeCell ref="I131:I133"/>
    <mergeCell ref="J142:J143"/>
    <mergeCell ref="K142:K143"/>
    <mergeCell ref="L142:L143"/>
    <mergeCell ref="M142:M143"/>
    <mergeCell ref="K179:K180"/>
    <mergeCell ref="L179:L180"/>
    <mergeCell ref="I179:I180"/>
    <mergeCell ref="J179:J180"/>
    <mergeCell ref="M179:M180"/>
    <mergeCell ref="O166:O167"/>
    <mergeCell ref="O150:O151"/>
    <mergeCell ref="O169:O170"/>
    <mergeCell ref="L163:L164"/>
    <mergeCell ref="J19:J20"/>
    <mergeCell ref="K19:K20"/>
    <mergeCell ref="K21:K22"/>
    <mergeCell ref="G26:G27"/>
    <mergeCell ref="H26:H27"/>
    <mergeCell ref="J21:J22"/>
    <mergeCell ref="I26:I27"/>
    <mergeCell ref="H32:H33"/>
    <mergeCell ref="I32:I33"/>
    <mergeCell ref="J32:J33"/>
    <mergeCell ref="K32:K33"/>
    <mergeCell ref="B122:B124"/>
    <mergeCell ref="C122:C124"/>
    <mergeCell ref="D122:D124"/>
    <mergeCell ref="H116:H117"/>
    <mergeCell ref="H113:H114"/>
    <mergeCell ref="C111:C112"/>
    <mergeCell ref="I122:I124"/>
    <mergeCell ref="D173:D174"/>
    <mergeCell ref="E173:E174"/>
    <mergeCell ref="F173:F174"/>
    <mergeCell ref="G173:G174"/>
    <mergeCell ref="B116:B117"/>
    <mergeCell ref="B113:B114"/>
    <mergeCell ref="B111:B112"/>
    <mergeCell ref="G116:G117"/>
    <mergeCell ref="G113:G114"/>
    <mergeCell ref="B131:B133"/>
    <mergeCell ref="C131:C133"/>
    <mergeCell ref="D131:D133"/>
    <mergeCell ref="B153:B154"/>
    <mergeCell ref="D153:D154"/>
    <mergeCell ref="B118:B120"/>
    <mergeCell ref="C118:C120"/>
    <mergeCell ref="B163:B164"/>
    <mergeCell ref="F122:F124"/>
    <mergeCell ref="G122:G124"/>
    <mergeCell ref="J122:J124"/>
    <mergeCell ref="K122:K124"/>
    <mergeCell ref="I118:I120"/>
    <mergeCell ref="E122:E124"/>
    <mergeCell ref="C113:C114"/>
    <mergeCell ref="C116:C117"/>
    <mergeCell ref="I89:I90"/>
    <mergeCell ref="G89:G90"/>
    <mergeCell ref="H89:H90"/>
    <mergeCell ref="C89:C90"/>
    <mergeCell ref="H122:H124"/>
    <mergeCell ref="I113:I114"/>
    <mergeCell ref="I116:I117"/>
    <mergeCell ref="D89:D90"/>
    <mergeCell ref="D111:D112"/>
    <mergeCell ref="J89:J90"/>
    <mergeCell ref="E113:E114"/>
    <mergeCell ref="D113:D114"/>
    <mergeCell ref="F113:F114"/>
    <mergeCell ref="J113:J114"/>
    <mergeCell ref="J111:J112"/>
    <mergeCell ref="L32:L33"/>
    <mergeCell ref="M32:M33"/>
    <mergeCell ref="H68:H69"/>
    <mergeCell ref="B32:B33"/>
    <mergeCell ref="C32:C33"/>
    <mergeCell ref="D32:D33"/>
    <mergeCell ref="G32:G33"/>
    <mergeCell ref="J71:J72"/>
    <mergeCell ref="I71:I72"/>
    <mergeCell ref="H71:H72"/>
    <mergeCell ref="B64:B65"/>
    <mergeCell ref="G64:G65"/>
    <mergeCell ref="C68:C69"/>
    <mergeCell ref="D68:D69"/>
    <mergeCell ref="B68:B69"/>
    <mergeCell ref="C64:C65"/>
    <mergeCell ref="K173:K174"/>
    <mergeCell ref="M163:M164"/>
    <mergeCell ref="M118:M120"/>
    <mergeCell ref="K150:K151"/>
    <mergeCell ref="L150:L151"/>
    <mergeCell ref="M150:M151"/>
    <mergeCell ref="J155:J156"/>
    <mergeCell ref="K155:K156"/>
    <mergeCell ref="L155:L156"/>
    <mergeCell ref="M155:M156"/>
    <mergeCell ref="M129:M130"/>
    <mergeCell ref="L153:L154"/>
    <mergeCell ref="L122:L124"/>
    <mergeCell ref="M122:M124"/>
    <mergeCell ref="I129:I130"/>
    <mergeCell ref="E166:E167"/>
    <mergeCell ref="R148:T148"/>
    <mergeCell ref="B146:B149"/>
    <mergeCell ref="C146:C149"/>
    <mergeCell ref="D146:D149"/>
    <mergeCell ref="E146:E149"/>
    <mergeCell ref="F146:F149"/>
    <mergeCell ref="G146:G149"/>
    <mergeCell ref="H146:H149"/>
    <mergeCell ref="I146:I149"/>
    <mergeCell ref="J146:J149"/>
    <mergeCell ref="K146:K149"/>
    <mergeCell ref="L146:L149"/>
    <mergeCell ref="M146:M149"/>
    <mergeCell ref="N146:N149"/>
    <mergeCell ref="N129:N130"/>
    <mergeCell ref="C163:C164"/>
    <mergeCell ref="D163:D164"/>
    <mergeCell ref="B129:B130"/>
    <mergeCell ref="C129:C130"/>
    <mergeCell ref="C166:C167"/>
    <mergeCell ref="D166:D167"/>
    <mergeCell ref="D129:D130"/>
    <mergeCell ref="C24:C25"/>
    <mergeCell ref="B23:B25"/>
    <mergeCell ref="E19:E20"/>
    <mergeCell ref="F111:F112"/>
    <mergeCell ref="E26:E27"/>
    <mergeCell ref="F26:F27"/>
    <mergeCell ref="E24:E25"/>
    <mergeCell ref="F24:F25"/>
    <mergeCell ref="E64:E65"/>
    <mergeCell ref="E68:E69"/>
    <mergeCell ref="F68:F69"/>
    <mergeCell ref="E32:E33"/>
    <mergeCell ref="F32:F33"/>
    <mergeCell ref="E111:E112"/>
    <mergeCell ref="E89:E90"/>
    <mergeCell ref="F89:F90"/>
    <mergeCell ref="F64:F65"/>
    <mergeCell ref="B71:B72"/>
    <mergeCell ref="C71:C72"/>
    <mergeCell ref="D71:D72"/>
    <mergeCell ref="E71:E72"/>
    <mergeCell ref="F71:F72"/>
    <mergeCell ref="B89:B90"/>
    <mergeCell ref="A193:F193"/>
    <mergeCell ref="K116:K117"/>
    <mergeCell ref="D118:D120"/>
    <mergeCell ref="E118:E120"/>
    <mergeCell ref="F118:F120"/>
    <mergeCell ref="G118:G120"/>
    <mergeCell ref="K153:K154"/>
    <mergeCell ref="C153:C154"/>
    <mergeCell ref="H118:H120"/>
    <mergeCell ref="G153:G154"/>
    <mergeCell ref="H153:H154"/>
    <mergeCell ref="I153:I154"/>
    <mergeCell ref="J153:J154"/>
    <mergeCell ref="K129:K130"/>
    <mergeCell ref="J118:J120"/>
    <mergeCell ref="J129:J130"/>
    <mergeCell ref="K118:K120"/>
    <mergeCell ref="K163:K164"/>
    <mergeCell ref="J116:J117"/>
    <mergeCell ref="D116:D117"/>
    <mergeCell ref="E116:E117"/>
    <mergeCell ref="F116:F117"/>
    <mergeCell ref="B173:B174"/>
    <mergeCell ref="C173:C174"/>
    <mergeCell ref="N116:N117"/>
    <mergeCell ref="S18:T18"/>
    <mergeCell ref="L64:L65"/>
    <mergeCell ref="K64:K65"/>
    <mergeCell ref="L68:L69"/>
    <mergeCell ref="G68:G69"/>
    <mergeCell ref="K68:K69"/>
    <mergeCell ref="I68:I69"/>
    <mergeCell ref="J68:J69"/>
    <mergeCell ref="J26:J27"/>
    <mergeCell ref="P23:P24"/>
    <mergeCell ref="Q23:Q24"/>
    <mergeCell ref="R23:R24"/>
    <mergeCell ref="S23:S24"/>
    <mergeCell ref="L23:L25"/>
    <mergeCell ref="J23:J25"/>
    <mergeCell ref="T23:T24"/>
    <mergeCell ref="M19:M20"/>
    <mergeCell ref="M26:M27"/>
    <mergeCell ref="M68:M69"/>
    <mergeCell ref="M64:M65"/>
    <mergeCell ref="M23:M25"/>
    <mergeCell ref="L21:L22"/>
    <mergeCell ref="S43:T43"/>
    <mergeCell ref="M89:M90"/>
    <mergeCell ref="K71:K72"/>
    <mergeCell ref="L71:L72"/>
    <mergeCell ref="M71:M72"/>
    <mergeCell ref="M111:M112"/>
    <mergeCell ref="M113:M114"/>
    <mergeCell ref="L89:L90"/>
    <mergeCell ref="G111:G112"/>
    <mergeCell ref="H111:H112"/>
    <mergeCell ref="I111:I112"/>
    <mergeCell ref="G71:G72"/>
    <mergeCell ref="M116:M117"/>
    <mergeCell ref="K111:K112"/>
    <mergeCell ref="L111:L112"/>
    <mergeCell ref="L113:L114"/>
    <mergeCell ref="K113:K114"/>
    <mergeCell ref="L116:L117"/>
    <mergeCell ref="G3:O3"/>
    <mergeCell ref="O89:O90"/>
    <mergeCell ref="W3:AE3"/>
    <mergeCell ref="N21:N22"/>
    <mergeCell ref="N23:N25"/>
    <mergeCell ref="N26:N27"/>
    <mergeCell ref="N68:N69"/>
    <mergeCell ref="N71:N72"/>
    <mergeCell ref="N89:N90"/>
    <mergeCell ref="K23:K25"/>
    <mergeCell ref="M21:M22"/>
    <mergeCell ref="H64:H65"/>
    <mergeCell ref="I64:I65"/>
    <mergeCell ref="J64:J65"/>
    <mergeCell ref="K26:K27"/>
    <mergeCell ref="S44:T44"/>
    <mergeCell ref="S42:T42"/>
    <mergeCell ref="K89:K90"/>
    <mergeCell ref="N32:N33"/>
    <mergeCell ref="L19:L20"/>
    <mergeCell ref="G19:G20"/>
    <mergeCell ref="H19:H20"/>
    <mergeCell ref="I19:I20"/>
    <mergeCell ref="D19:D20"/>
    <mergeCell ref="F19:F20"/>
    <mergeCell ref="B19:B20"/>
    <mergeCell ref="C19:C20"/>
    <mergeCell ref="L26:L27"/>
    <mergeCell ref="D26:D27"/>
    <mergeCell ref="B26:B27"/>
    <mergeCell ref="C21:C22"/>
    <mergeCell ref="B21:B22"/>
    <mergeCell ref="D21:D22"/>
    <mergeCell ref="E21:E22"/>
    <mergeCell ref="F21:F22"/>
    <mergeCell ref="G21:G22"/>
    <mergeCell ref="H21:H22"/>
    <mergeCell ref="I21:I22"/>
    <mergeCell ref="D23:D25"/>
    <mergeCell ref="G23:G25"/>
    <mergeCell ref="H23:H25"/>
    <mergeCell ref="I23:I25"/>
    <mergeCell ref="O122:O124"/>
    <mergeCell ref="O129:O130"/>
    <mergeCell ref="O146:O149"/>
    <mergeCell ref="O32:O33"/>
    <mergeCell ref="O68:O69"/>
    <mergeCell ref="O71:O72"/>
    <mergeCell ref="O111:O112"/>
    <mergeCell ref="O113:O114"/>
    <mergeCell ref="O116:O117"/>
    <mergeCell ref="O118:O120"/>
  </mergeCells>
  <hyperlinks>
    <hyperlink ref="A1" location="Índice!A1" display="ÍNDICE" xr:uid="{00000000-0004-0000-2000-000000000000}"/>
  </hyperlinks>
  <pageMargins left="0.7" right="0.7" top="0.75" bottom="0.75" header="0.3" footer="0.3"/>
  <pageSetup scale="18"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AD25A8"/>
  </sheetPr>
  <dimension ref="A1:O116"/>
  <sheetViews>
    <sheetView showGridLines="0" zoomScaleNormal="100" workbookViewId="0">
      <selection activeCell="B17" sqref="B17"/>
    </sheetView>
  </sheetViews>
  <sheetFormatPr baseColWidth="10" defaultColWidth="11.44140625" defaultRowHeight="14.4"/>
  <cols>
    <col min="1" max="1" width="11.44140625" style="247" customWidth="1"/>
    <col min="2" max="2" width="31.109375" style="247" customWidth="1"/>
    <col min="3" max="3" width="9.109375" style="247" bestFit="1" customWidth="1"/>
    <col min="4" max="4" width="9.44140625" style="247" bestFit="1" customWidth="1"/>
    <col min="5" max="5" width="9.109375" style="247" bestFit="1" customWidth="1"/>
    <col min="6" max="6" width="9.44140625" style="247" bestFit="1" customWidth="1"/>
    <col min="7" max="7" width="9.109375" style="247" bestFit="1" customWidth="1"/>
    <col min="8" max="8" width="9.44140625" style="247" bestFit="1" customWidth="1"/>
    <col min="9" max="11" width="9.109375" style="247" bestFit="1" customWidth="1"/>
    <col min="12" max="12" width="9.44140625" style="247" bestFit="1" customWidth="1"/>
    <col min="13" max="13" width="7.6640625" style="247" customWidth="1"/>
    <col min="14" max="14" width="15.109375" style="247" customWidth="1"/>
    <col min="15" max="15" width="13.5546875" style="247" customWidth="1"/>
    <col min="16" max="16384" width="11.44140625" style="247"/>
  </cols>
  <sheetData>
    <row r="1" spans="1:15">
      <c r="A1" s="913" t="s">
        <v>1189</v>
      </c>
    </row>
    <row r="2" spans="1:15" ht="18">
      <c r="A2" s="2387" t="s">
        <v>3879</v>
      </c>
      <c r="B2" s="2387"/>
      <c r="C2" s="2387"/>
      <c r="D2" s="2387"/>
      <c r="E2" s="2387"/>
      <c r="F2" s="2387"/>
      <c r="G2" s="2387"/>
      <c r="H2" s="2387"/>
      <c r="I2" s="2387"/>
      <c r="J2" s="2387"/>
      <c r="K2" s="2387"/>
      <c r="L2" s="2387"/>
      <c r="M2" s="2387"/>
    </row>
    <row r="3" spans="1:15">
      <c r="A3" s="2388" t="s">
        <v>0</v>
      </c>
      <c r="B3" s="2388" t="s">
        <v>14</v>
      </c>
      <c r="C3" s="2391" t="s">
        <v>1477</v>
      </c>
      <c r="D3" s="2392"/>
      <c r="E3" s="2392"/>
      <c r="F3" s="2392"/>
      <c r="G3" s="2392"/>
      <c r="H3" s="2392"/>
      <c r="I3" s="2392"/>
      <c r="J3" s="2393"/>
      <c r="K3" s="2394" t="s">
        <v>4</v>
      </c>
      <c r="L3" s="2395"/>
      <c r="M3" s="2396"/>
      <c r="N3" s="2400" t="s">
        <v>1478</v>
      </c>
      <c r="O3" s="2401"/>
    </row>
    <row r="4" spans="1:15">
      <c r="A4" s="2389"/>
      <c r="B4" s="2389"/>
      <c r="C4" s="2402" t="s">
        <v>1479</v>
      </c>
      <c r="D4" s="2403"/>
      <c r="E4" s="2402" t="s">
        <v>1480</v>
      </c>
      <c r="F4" s="2403"/>
      <c r="G4" s="2402" t="s">
        <v>1481</v>
      </c>
      <c r="H4" s="2403"/>
      <c r="I4" s="2404" t="s">
        <v>1482</v>
      </c>
      <c r="J4" s="2404"/>
      <c r="K4" s="2397"/>
      <c r="L4" s="2398"/>
      <c r="M4" s="2399"/>
      <c r="N4" s="2405" t="s">
        <v>1229</v>
      </c>
      <c r="O4" s="2407" t="s">
        <v>1230</v>
      </c>
    </row>
    <row r="5" spans="1:15">
      <c r="A5" s="2390"/>
      <c r="B5" s="2390"/>
      <c r="C5" s="1303" t="s">
        <v>32</v>
      </c>
      <c r="D5" s="1304" t="s">
        <v>33</v>
      </c>
      <c r="E5" s="1303" t="s">
        <v>32</v>
      </c>
      <c r="F5" s="1304" t="s">
        <v>33</v>
      </c>
      <c r="G5" s="1303" t="s">
        <v>32</v>
      </c>
      <c r="H5" s="1304" t="s">
        <v>33</v>
      </c>
      <c r="I5" s="1303" t="s">
        <v>32</v>
      </c>
      <c r="J5" s="1304" t="s">
        <v>33</v>
      </c>
      <c r="K5" s="1303" t="s">
        <v>32</v>
      </c>
      <c r="L5" s="1304" t="s">
        <v>33</v>
      </c>
      <c r="M5" s="1305" t="s">
        <v>8</v>
      </c>
      <c r="N5" s="2406"/>
      <c r="O5" s="2406"/>
    </row>
    <row r="6" spans="1:15" ht="28.8">
      <c r="A6" s="1737" t="s">
        <v>1220</v>
      </c>
      <c r="B6" s="1306" t="s">
        <v>3875</v>
      </c>
      <c r="C6" s="1652"/>
      <c r="D6" s="1652">
        <v>1</v>
      </c>
      <c r="E6" s="1652"/>
      <c r="F6" s="1652">
        <v>1</v>
      </c>
      <c r="G6" s="1652"/>
      <c r="H6" s="1652"/>
      <c r="I6" s="1652">
        <v>4</v>
      </c>
      <c r="J6" s="1652">
        <v>4</v>
      </c>
      <c r="K6" s="1652">
        <f>SUM(C6,E6,G6,I6)</f>
        <v>4</v>
      </c>
      <c r="L6" s="1652">
        <f>SUM(D6,F6,H6,J6)</f>
        <v>6</v>
      </c>
      <c r="M6" s="804">
        <f>SUM(C6:J6)</f>
        <v>10</v>
      </c>
      <c r="N6" s="804">
        <v>0</v>
      </c>
      <c r="O6" s="804">
        <v>0</v>
      </c>
    </row>
    <row r="7" spans="1:15">
      <c r="A7" s="1737" t="s">
        <v>1221</v>
      </c>
      <c r="B7" s="1306" t="s">
        <v>3876</v>
      </c>
      <c r="C7" s="1652">
        <v>6</v>
      </c>
      <c r="D7" s="1652">
        <v>4</v>
      </c>
      <c r="E7" s="1652"/>
      <c r="F7" s="1652"/>
      <c r="G7" s="1652">
        <v>1</v>
      </c>
      <c r="H7" s="1652"/>
      <c r="I7" s="1652">
        <v>2</v>
      </c>
      <c r="J7" s="1652">
        <v>1</v>
      </c>
      <c r="K7" s="1652">
        <f t="shared" ref="K7:L9" si="0">SUM(C7,E7,G7,I7)</f>
        <v>9</v>
      </c>
      <c r="L7" s="1652">
        <f t="shared" si="0"/>
        <v>5</v>
      </c>
      <c r="M7" s="804">
        <f t="shared" ref="M7:M9" si="1">SUM(C7:J7)</f>
        <v>14</v>
      </c>
      <c r="N7" s="804">
        <v>0</v>
      </c>
      <c r="O7" s="804">
        <v>0</v>
      </c>
    </row>
    <row r="8" spans="1:15">
      <c r="A8" s="2386" t="s">
        <v>1222</v>
      </c>
      <c r="B8" s="1306" t="s">
        <v>3877</v>
      </c>
      <c r="C8" s="1652">
        <v>14</v>
      </c>
      <c r="D8" s="1652">
        <v>3</v>
      </c>
      <c r="E8" s="1652"/>
      <c r="F8" s="1652"/>
      <c r="G8" s="1652"/>
      <c r="H8" s="1652"/>
      <c r="I8" s="1652">
        <v>3</v>
      </c>
      <c r="J8" s="1652">
        <v>1</v>
      </c>
      <c r="K8" s="1652">
        <f t="shared" si="0"/>
        <v>17</v>
      </c>
      <c r="L8" s="1652">
        <f t="shared" si="0"/>
        <v>4</v>
      </c>
      <c r="M8" s="804">
        <f t="shared" si="1"/>
        <v>21</v>
      </c>
      <c r="N8" s="804">
        <v>0</v>
      </c>
      <c r="O8" s="804">
        <v>0</v>
      </c>
    </row>
    <row r="9" spans="1:15" ht="28.8">
      <c r="A9" s="2386"/>
      <c r="B9" s="1306" t="s">
        <v>3878</v>
      </c>
      <c r="C9" s="1652">
        <v>1</v>
      </c>
      <c r="D9" s="1652"/>
      <c r="E9" s="1652"/>
      <c r="F9" s="1652"/>
      <c r="G9" s="1652"/>
      <c r="H9" s="1652"/>
      <c r="I9" s="1652">
        <v>3</v>
      </c>
      <c r="J9" s="1652">
        <v>2</v>
      </c>
      <c r="K9" s="1652">
        <f t="shared" si="0"/>
        <v>4</v>
      </c>
      <c r="L9" s="1652">
        <f t="shared" si="0"/>
        <v>2</v>
      </c>
      <c r="M9" s="804">
        <f t="shared" si="1"/>
        <v>6</v>
      </c>
      <c r="N9" s="804">
        <v>0</v>
      </c>
      <c r="O9" s="804">
        <v>0</v>
      </c>
    </row>
    <row r="10" spans="1:15">
      <c r="A10" s="1118"/>
      <c r="B10" s="1302" t="s">
        <v>8</v>
      </c>
      <c r="C10" s="1307">
        <f t="shared" ref="C10:J10" si="2">SUM(C6:C9)</f>
        <v>21</v>
      </c>
      <c r="D10" s="1308">
        <f t="shared" si="2"/>
        <v>8</v>
      </c>
      <c r="E10" s="1307">
        <f t="shared" si="2"/>
        <v>0</v>
      </c>
      <c r="F10" s="1308">
        <f t="shared" si="2"/>
        <v>1</v>
      </c>
      <c r="G10" s="1307">
        <f t="shared" si="2"/>
        <v>1</v>
      </c>
      <c r="H10" s="1308">
        <f t="shared" si="2"/>
        <v>0</v>
      </c>
      <c r="I10" s="1307">
        <f t="shared" si="2"/>
        <v>12</v>
      </c>
      <c r="J10" s="1308">
        <f t="shared" si="2"/>
        <v>8</v>
      </c>
      <c r="K10" s="1307">
        <f t="shared" ref="K10:L10" si="3">SUM(C10,E10,G10)</f>
        <v>22</v>
      </c>
      <c r="L10" s="1308">
        <f t="shared" si="3"/>
        <v>9</v>
      </c>
      <c r="M10" s="1309">
        <f>SUM(M6:M9)</f>
        <v>51</v>
      </c>
      <c r="N10" s="1309">
        <f>SUM(N6:N9)</f>
        <v>0</v>
      </c>
      <c r="O10" s="1309">
        <f>SUM(O6:O9)</f>
        <v>0</v>
      </c>
    </row>
    <row r="11" spans="1:15">
      <c r="A11" s="1738" t="s">
        <v>3880</v>
      </c>
    </row>
    <row r="13" spans="1:15" ht="18">
      <c r="A13" s="2387" t="s">
        <v>2700</v>
      </c>
      <c r="B13" s="2387"/>
      <c r="C13" s="2387"/>
      <c r="D13" s="2387"/>
      <c r="E13" s="2387"/>
      <c r="F13" s="2387"/>
      <c r="G13" s="2387"/>
      <c r="H13" s="2387"/>
      <c r="I13" s="2387"/>
      <c r="J13" s="2387"/>
      <c r="K13" s="2387"/>
      <c r="L13" s="2387"/>
      <c r="M13" s="2387"/>
      <c r="N13" s="246"/>
    </row>
    <row r="14" spans="1:15">
      <c r="A14" s="2418" t="s">
        <v>0</v>
      </c>
      <c r="B14" s="2418" t="s">
        <v>14</v>
      </c>
      <c r="C14" s="2421" t="s">
        <v>1477</v>
      </c>
      <c r="D14" s="2422"/>
      <c r="E14" s="2422"/>
      <c r="F14" s="2422"/>
      <c r="G14" s="2422"/>
      <c r="H14" s="2422"/>
      <c r="I14" s="2422"/>
      <c r="J14" s="2423"/>
      <c r="K14" s="2424" t="s">
        <v>4</v>
      </c>
      <c r="L14" s="2425"/>
      <c r="M14" s="2426"/>
      <c r="N14" s="2410" t="s">
        <v>1478</v>
      </c>
      <c r="O14" s="2411"/>
    </row>
    <row r="15" spans="1:15">
      <c r="A15" s="2419"/>
      <c r="B15" s="2419"/>
      <c r="C15" s="2412" t="s">
        <v>1479</v>
      </c>
      <c r="D15" s="2413"/>
      <c r="E15" s="2412" t="s">
        <v>1480</v>
      </c>
      <c r="F15" s="2413"/>
      <c r="G15" s="2412" t="s">
        <v>1481</v>
      </c>
      <c r="H15" s="2413"/>
      <c r="I15" s="2414" t="s">
        <v>1482</v>
      </c>
      <c r="J15" s="2414"/>
      <c r="K15" s="2427"/>
      <c r="L15" s="2428"/>
      <c r="M15" s="2429"/>
      <c r="N15" s="2415" t="s">
        <v>1229</v>
      </c>
      <c r="O15" s="2417" t="s">
        <v>1230</v>
      </c>
    </row>
    <row r="16" spans="1:15">
      <c r="A16" s="2420"/>
      <c r="B16" s="2420"/>
      <c r="C16" s="1741" t="s">
        <v>32</v>
      </c>
      <c r="D16" s="1741" t="s">
        <v>33</v>
      </c>
      <c r="E16" s="1741" t="s">
        <v>32</v>
      </c>
      <c r="F16" s="1741" t="s">
        <v>33</v>
      </c>
      <c r="G16" s="1741" t="s">
        <v>32</v>
      </c>
      <c r="H16" s="1741" t="s">
        <v>33</v>
      </c>
      <c r="I16" s="1741" t="s">
        <v>32</v>
      </c>
      <c r="J16" s="1741" t="s">
        <v>33</v>
      </c>
      <c r="K16" s="1741" t="s">
        <v>32</v>
      </c>
      <c r="L16" s="1741" t="s">
        <v>33</v>
      </c>
      <c r="M16" s="1742" t="s">
        <v>8</v>
      </c>
      <c r="N16" s="2416"/>
      <c r="O16" s="2416"/>
    </row>
    <row r="17" spans="1:15">
      <c r="A17" s="1760" t="s">
        <v>1220</v>
      </c>
      <c r="B17" s="1306" t="str">
        <f>Admisión!B5</f>
        <v>Ingeniería en Recursos Hídricos</v>
      </c>
      <c r="C17" s="1652">
        <v>4</v>
      </c>
      <c r="D17" s="1652"/>
      <c r="E17" s="1652"/>
      <c r="F17" s="1652"/>
      <c r="G17" s="1652"/>
      <c r="H17" s="1652"/>
      <c r="I17" s="1652">
        <v>2</v>
      </c>
      <c r="J17" s="1652">
        <v>6</v>
      </c>
      <c r="K17" s="1652">
        <f>C17+E17+G17+I17</f>
        <v>6</v>
      </c>
      <c r="L17" s="1652">
        <f>D17+F17+H17+J17</f>
        <v>6</v>
      </c>
      <c r="M17" s="1743">
        <f>SUM(C17:J17)</f>
        <v>12</v>
      </c>
      <c r="N17" s="1744">
        <v>0</v>
      </c>
      <c r="O17" s="1744">
        <v>0</v>
      </c>
    </row>
    <row r="18" spans="1:15">
      <c r="A18" s="1760" t="s">
        <v>1221</v>
      </c>
      <c r="B18" s="1306" t="str">
        <f>Admisión!B8</f>
        <v>Biología Ambiental</v>
      </c>
      <c r="C18" s="1652">
        <v>1</v>
      </c>
      <c r="D18" s="1652">
        <v>2</v>
      </c>
      <c r="E18" s="1652"/>
      <c r="F18" s="1652"/>
      <c r="G18" s="1652"/>
      <c r="H18" s="1652"/>
      <c r="I18" s="1652">
        <v>7</v>
      </c>
      <c r="J18" s="1652">
        <v>5</v>
      </c>
      <c r="K18" s="1652">
        <f t="shared" ref="K18:K20" si="4">C18+E18+G18+I18</f>
        <v>8</v>
      </c>
      <c r="L18" s="1652">
        <f t="shared" ref="L18:L20" si="5">D18+F18+H18+J18</f>
        <v>7</v>
      </c>
      <c r="M18" s="1743">
        <f t="shared" ref="M18:M20" si="6">SUM(C18:J18)</f>
        <v>15</v>
      </c>
      <c r="N18" s="1745">
        <v>0</v>
      </c>
      <c r="O18" s="1745">
        <v>0</v>
      </c>
    </row>
    <row r="19" spans="1:15">
      <c r="A19" s="2408" t="s">
        <v>1222</v>
      </c>
      <c r="B19" s="1306" t="str">
        <f>Admisión!B11</f>
        <v>Arte y Comunicación Digitales</v>
      </c>
      <c r="C19" s="1652"/>
      <c r="D19" s="1652"/>
      <c r="E19" s="1652"/>
      <c r="F19" s="1652"/>
      <c r="G19" s="1652"/>
      <c r="H19" s="1652"/>
      <c r="I19" s="1652">
        <v>4</v>
      </c>
      <c r="J19" s="1652">
        <v>2</v>
      </c>
      <c r="K19" s="1652">
        <f t="shared" si="4"/>
        <v>4</v>
      </c>
      <c r="L19" s="1652">
        <f t="shared" si="5"/>
        <v>2</v>
      </c>
      <c r="M19" s="1743">
        <f t="shared" si="6"/>
        <v>6</v>
      </c>
      <c r="N19" s="1746">
        <v>0</v>
      </c>
      <c r="O19" s="1746">
        <v>0</v>
      </c>
    </row>
    <row r="20" spans="1:15">
      <c r="A20" s="2409"/>
      <c r="B20" s="1306" t="str">
        <f>Admisión!B12</f>
        <v>Políticas Públicas</v>
      </c>
      <c r="C20" s="1652">
        <v>2</v>
      </c>
      <c r="D20" s="1652">
        <v>6</v>
      </c>
      <c r="E20" s="1652"/>
      <c r="F20" s="1652"/>
      <c r="G20" s="1652"/>
      <c r="H20" s="1652"/>
      <c r="I20" s="1652"/>
      <c r="J20" s="1652"/>
      <c r="K20" s="1652">
        <f t="shared" si="4"/>
        <v>2</v>
      </c>
      <c r="L20" s="1652">
        <f t="shared" si="5"/>
        <v>6</v>
      </c>
      <c r="M20" s="1743">
        <f t="shared" si="6"/>
        <v>8</v>
      </c>
      <c r="N20" s="1744">
        <v>0</v>
      </c>
      <c r="O20" s="1744">
        <v>0</v>
      </c>
    </row>
    <row r="21" spans="1:15">
      <c r="A21" s="1747"/>
      <c r="B21" s="1748" t="s">
        <v>8</v>
      </c>
      <c r="C21" s="1749">
        <f t="shared" ref="C21:J21" si="7">SUM(C17:C20)</f>
        <v>7</v>
      </c>
      <c r="D21" s="1749">
        <f t="shared" si="7"/>
        <v>8</v>
      </c>
      <c r="E21" s="1749">
        <f t="shared" si="7"/>
        <v>0</v>
      </c>
      <c r="F21" s="1749">
        <f t="shared" si="7"/>
        <v>0</v>
      </c>
      <c r="G21" s="1749">
        <f t="shared" si="7"/>
        <v>0</v>
      </c>
      <c r="H21" s="1749">
        <f t="shared" si="7"/>
        <v>0</v>
      </c>
      <c r="I21" s="1749">
        <f t="shared" si="7"/>
        <v>13</v>
      </c>
      <c r="J21" s="1749">
        <f t="shared" si="7"/>
        <v>13</v>
      </c>
      <c r="K21" s="1750">
        <f>SUM(C21,E21,G21)</f>
        <v>7</v>
      </c>
      <c r="L21" s="1750">
        <f>SUM(D21,F21,H21)</f>
        <v>8</v>
      </c>
      <c r="M21" s="1749">
        <f>SUM(M17:M20)</f>
        <v>41</v>
      </c>
      <c r="N21" s="1749">
        <f>SUM(N17:N20)</f>
        <v>0</v>
      </c>
      <c r="O21" s="1749">
        <f>SUM(O17:O20)</f>
        <v>0</v>
      </c>
    </row>
    <row r="22" spans="1:15" ht="15.6">
      <c r="A22" s="1738" t="s">
        <v>3880</v>
      </c>
      <c r="B22" s="346"/>
      <c r="C22" s="346"/>
      <c r="D22" s="346"/>
      <c r="E22" s="346"/>
      <c r="F22" s="346"/>
      <c r="G22" s="346"/>
      <c r="H22" s="346"/>
      <c r="I22" s="346"/>
      <c r="J22" s="346"/>
      <c r="K22" s="346"/>
      <c r="L22" s="346"/>
      <c r="M22" s="346"/>
      <c r="N22" s="246"/>
    </row>
    <row r="23" spans="1:15" ht="15.6">
      <c r="A23" s="477"/>
      <c r="B23" s="346"/>
      <c r="C23" s="346"/>
      <c r="D23" s="346"/>
      <c r="E23" s="346"/>
      <c r="F23" s="346"/>
      <c r="G23" s="346"/>
      <c r="H23" s="346"/>
      <c r="I23" s="346"/>
      <c r="J23" s="346"/>
      <c r="K23" s="346"/>
      <c r="L23" s="346"/>
      <c r="M23" s="346"/>
      <c r="N23" s="246"/>
    </row>
    <row r="24" spans="1:15" ht="18">
      <c r="A24" s="2387" t="s">
        <v>2120</v>
      </c>
      <c r="B24" s="2387"/>
      <c r="C24" s="2387"/>
      <c r="D24" s="2387"/>
      <c r="E24" s="2387"/>
      <c r="F24" s="2387"/>
      <c r="G24" s="2387"/>
      <c r="H24" s="2387"/>
      <c r="I24" s="2387"/>
      <c r="J24" s="2387"/>
      <c r="K24" s="2387"/>
      <c r="L24" s="2387"/>
      <c r="M24" s="2387"/>
      <c r="N24" s="246"/>
    </row>
    <row r="25" spans="1:15">
      <c r="A25" s="2418" t="s">
        <v>0</v>
      </c>
      <c r="B25" s="2418" t="s">
        <v>14</v>
      </c>
      <c r="C25" s="2421" t="s">
        <v>1477</v>
      </c>
      <c r="D25" s="2422"/>
      <c r="E25" s="2422"/>
      <c r="F25" s="2422"/>
      <c r="G25" s="2422"/>
      <c r="H25" s="2422"/>
      <c r="I25" s="2422"/>
      <c r="J25" s="2423"/>
      <c r="K25" s="2424" t="s">
        <v>4</v>
      </c>
      <c r="L25" s="2425"/>
      <c r="M25" s="2426"/>
      <c r="N25" s="2410" t="s">
        <v>1478</v>
      </c>
      <c r="O25" s="2411"/>
    </row>
    <row r="26" spans="1:15">
      <c r="A26" s="2419"/>
      <c r="B26" s="2419"/>
      <c r="C26" s="2412" t="s">
        <v>1479</v>
      </c>
      <c r="D26" s="2413"/>
      <c r="E26" s="2412" t="s">
        <v>1480</v>
      </c>
      <c r="F26" s="2413"/>
      <c r="G26" s="2412" t="s">
        <v>1481</v>
      </c>
      <c r="H26" s="2413"/>
      <c r="I26" s="2414" t="s">
        <v>1482</v>
      </c>
      <c r="J26" s="2414"/>
      <c r="K26" s="2427"/>
      <c r="L26" s="2428"/>
      <c r="M26" s="2429"/>
      <c r="N26" s="2415" t="s">
        <v>1229</v>
      </c>
      <c r="O26" s="2417" t="s">
        <v>1230</v>
      </c>
    </row>
    <row r="27" spans="1:15">
      <c r="A27" s="2420"/>
      <c r="B27" s="2420"/>
      <c r="C27" s="1741" t="s">
        <v>32</v>
      </c>
      <c r="D27" s="1741" t="s">
        <v>33</v>
      </c>
      <c r="E27" s="1741" t="s">
        <v>32</v>
      </c>
      <c r="F27" s="1741" t="s">
        <v>33</v>
      </c>
      <c r="G27" s="1741" t="s">
        <v>32</v>
      </c>
      <c r="H27" s="1741" t="s">
        <v>33</v>
      </c>
      <c r="I27" s="1741" t="s">
        <v>32</v>
      </c>
      <c r="J27" s="1741" t="s">
        <v>33</v>
      </c>
      <c r="K27" s="1741" t="s">
        <v>32</v>
      </c>
      <c r="L27" s="1741" t="s">
        <v>33</v>
      </c>
      <c r="M27" s="1742" t="s">
        <v>8</v>
      </c>
      <c r="N27" s="2416"/>
      <c r="O27" s="2416"/>
    </row>
    <row r="28" spans="1:15">
      <c r="A28" s="1737" t="s">
        <v>1220</v>
      </c>
      <c r="B28" s="1306" t="s">
        <v>19</v>
      </c>
      <c r="C28" s="1652">
        <v>2</v>
      </c>
      <c r="D28" s="1652">
        <v>4</v>
      </c>
      <c r="E28" s="1652"/>
      <c r="F28" s="1652"/>
      <c r="G28" s="1652"/>
      <c r="H28" s="1652"/>
      <c r="I28" s="1652">
        <v>4</v>
      </c>
      <c r="J28" s="1652">
        <v>2</v>
      </c>
      <c r="K28" s="1652">
        <f>SUM(C28,E28,G28)</f>
        <v>2</v>
      </c>
      <c r="L28" s="1652">
        <f>SUM(D28,F28,H28)</f>
        <v>4</v>
      </c>
      <c r="M28" s="1743">
        <f>SUM(C28:J28)</f>
        <v>12</v>
      </c>
      <c r="N28" s="1744">
        <v>0</v>
      </c>
      <c r="O28" s="1744">
        <v>0</v>
      </c>
    </row>
    <row r="29" spans="1:15">
      <c r="A29" s="1737" t="s">
        <v>1221</v>
      </c>
      <c r="B29" s="1306" t="s">
        <v>21</v>
      </c>
      <c r="C29" s="1652">
        <v>3</v>
      </c>
      <c r="D29" s="1652">
        <v>4</v>
      </c>
      <c r="E29" s="1652"/>
      <c r="F29" s="1652"/>
      <c r="G29" s="1652"/>
      <c r="H29" s="1652"/>
      <c r="I29" s="1652">
        <v>8</v>
      </c>
      <c r="J29" s="1652">
        <v>4</v>
      </c>
      <c r="K29" s="1652">
        <f t="shared" ref="K29:K31" si="8">SUM(C29,E29,G29)</f>
        <v>3</v>
      </c>
      <c r="L29" s="1652">
        <f t="shared" ref="L29:L31" si="9">SUM(D29,F29,H29)</f>
        <v>4</v>
      </c>
      <c r="M29" s="1743">
        <f t="shared" ref="M29:M31" si="10">SUM(C29:J29)</f>
        <v>19</v>
      </c>
      <c r="N29" s="1745">
        <v>0</v>
      </c>
      <c r="O29" s="1745">
        <v>0</v>
      </c>
    </row>
    <row r="30" spans="1:15">
      <c r="A30" s="2408" t="s">
        <v>1222</v>
      </c>
      <c r="B30" s="1306" t="s">
        <v>23</v>
      </c>
      <c r="C30" s="1652">
        <v>5</v>
      </c>
      <c r="D30" s="1652">
        <v>2</v>
      </c>
      <c r="E30" s="1652"/>
      <c r="F30" s="1652"/>
      <c r="G30" s="1652"/>
      <c r="H30" s="1652"/>
      <c r="I30" s="1652">
        <v>1</v>
      </c>
      <c r="J30" s="1652">
        <v>2</v>
      </c>
      <c r="K30" s="1652">
        <f t="shared" si="8"/>
        <v>5</v>
      </c>
      <c r="L30" s="1652">
        <f t="shared" si="9"/>
        <v>2</v>
      </c>
      <c r="M30" s="1743">
        <f t="shared" si="10"/>
        <v>10</v>
      </c>
      <c r="N30" s="1746">
        <v>0</v>
      </c>
      <c r="O30" s="1746">
        <v>0</v>
      </c>
    </row>
    <row r="31" spans="1:15">
      <c r="A31" s="2430"/>
      <c r="B31" s="1306" t="s">
        <v>20</v>
      </c>
      <c r="C31" s="1652">
        <v>9</v>
      </c>
      <c r="D31" s="1652">
        <v>2</v>
      </c>
      <c r="E31" s="1652"/>
      <c r="F31" s="1652"/>
      <c r="G31" s="1652">
        <v>1</v>
      </c>
      <c r="H31" s="1652"/>
      <c r="I31" s="1652">
        <v>7</v>
      </c>
      <c r="J31" s="1652">
        <v>7</v>
      </c>
      <c r="K31" s="1652">
        <f t="shared" si="8"/>
        <v>10</v>
      </c>
      <c r="L31" s="1652">
        <f t="shared" si="9"/>
        <v>2</v>
      </c>
      <c r="M31" s="1743">
        <f t="shared" si="10"/>
        <v>26</v>
      </c>
      <c r="N31" s="1744">
        <v>0</v>
      </c>
      <c r="O31" s="1744">
        <v>0</v>
      </c>
    </row>
    <row r="32" spans="1:15">
      <c r="A32" s="1747"/>
      <c r="B32" s="1748" t="s">
        <v>8</v>
      </c>
      <c r="C32" s="1751">
        <f t="shared" ref="C32:J32" si="11">SUM(C28:C31)</f>
        <v>19</v>
      </c>
      <c r="D32" s="1751">
        <f t="shared" si="11"/>
        <v>12</v>
      </c>
      <c r="E32" s="1751">
        <f t="shared" si="11"/>
        <v>0</v>
      </c>
      <c r="F32" s="1751">
        <f t="shared" si="11"/>
        <v>0</v>
      </c>
      <c r="G32" s="1751">
        <f t="shared" si="11"/>
        <v>1</v>
      </c>
      <c r="H32" s="1751">
        <f t="shared" si="11"/>
        <v>0</v>
      </c>
      <c r="I32" s="1751">
        <f t="shared" si="11"/>
        <v>20</v>
      </c>
      <c r="J32" s="1751">
        <f t="shared" si="11"/>
        <v>15</v>
      </c>
      <c r="K32" s="1750">
        <f>SUM(C32,E32,G32)</f>
        <v>20</v>
      </c>
      <c r="L32" s="1750">
        <f>SUM(D32,F32,H32)</f>
        <v>12</v>
      </c>
      <c r="M32" s="1749">
        <f>SUM(M28:M31)</f>
        <v>67</v>
      </c>
      <c r="N32" s="1751">
        <f>SUM(N28:N31)</f>
        <v>0</v>
      </c>
      <c r="O32" s="1751">
        <f>SUM(O28:O31)</f>
        <v>0</v>
      </c>
    </row>
    <row r="33" spans="1:15" ht="15.6">
      <c r="A33" s="477" t="s">
        <v>2136</v>
      </c>
      <c r="B33" s="346"/>
      <c r="C33" s="346"/>
      <c r="D33" s="346"/>
      <c r="E33" s="346"/>
      <c r="F33" s="346"/>
      <c r="G33" s="346"/>
      <c r="H33" s="346"/>
      <c r="I33" s="346"/>
      <c r="J33" s="346"/>
      <c r="K33" s="346"/>
      <c r="L33" s="346"/>
      <c r="M33" s="346"/>
      <c r="N33" s="246"/>
    </row>
    <row r="36" spans="1:15" ht="16.5" customHeight="1">
      <c r="A36" s="2387" t="s">
        <v>1844</v>
      </c>
      <c r="B36" s="2387"/>
      <c r="C36" s="2387"/>
      <c r="D36" s="2387"/>
      <c r="E36" s="2387"/>
      <c r="F36" s="2387"/>
      <c r="G36" s="2387"/>
      <c r="H36" s="2387"/>
      <c r="I36" s="2387"/>
      <c r="J36" s="2387"/>
      <c r="K36" s="2387"/>
      <c r="L36" s="2387"/>
      <c r="M36" s="2387"/>
      <c r="N36" s="246"/>
    </row>
    <row r="37" spans="1:15">
      <c r="A37" s="2418" t="s">
        <v>0</v>
      </c>
      <c r="B37" s="2418" t="s">
        <v>14</v>
      </c>
      <c r="C37" s="2421" t="s">
        <v>1477</v>
      </c>
      <c r="D37" s="2422"/>
      <c r="E37" s="2422"/>
      <c r="F37" s="2422"/>
      <c r="G37" s="2422"/>
      <c r="H37" s="2422"/>
      <c r="I37" s="2422"/>
      <c r="J37" s="2423"/>
      <c r="K37" s="2424" t="s">
        <v>4</v>
      </c>
      <c r="L37" s="2425"/>
      <c r="M37" s="2426"/>
      <c r="N37" s="2410" t="s">
        <v>1478</v>
      </c>
      <c r="O37" s="2411"/>
    </row>
    <row r="38" spans="1:15" ht="14.25" customHeight="1">
      <c r="A38" s="2419"/>
      <c r="B38" s="2419"/>
      <c r="C38" s="2412" t="s">
        <v>1479</v>
      </c>
      <c r="D38" s="2413"/>
      <c r="E38" s="2412" t="s">
        <v>1480</v>
      </c>
      <c r="F38" s="2413"/>
      <c r="G38" s="2412" t="s">
        <v>1481</v>
      </c>
      <c r="H38" s="2413"/>
      <c r="I38" s="2414" t="s">
        <v>1482</v>
      </c>
      <c r="J38" s="2414"/>
      <c r="K38" s="2427"/>
      <c r="L38" s="2428"/>
      <c r="M38" s="2429"/>
      <c r="N38" s="2415" t="s">
        <v>1229</v>
      </c>
      <c r="O38" s="2417" t="s">
        <v>1230</v>
      </c>
    </row>
    <row r="39" spans="1:15">
      <c r="A39" s="2420"/>
      <c r="B39" s="2420"/>
      <c r="C39" s="1741" t="s">
        <v>32</v>
      </c>
      <c r="D39" s="1741" t="s">
        <v>33</v>
      </c>
      <c r="E39" s="1741" t="s">
        <v>32</v>
      </c>
      <c r="F39" s="1741" t="s">
        <v>33</v>
      </c>
      <c r="G39" s="1741" t="s">
        <v>32</v>
      </c>
      <c r="H39" s="1741" t="s">
        <v>33</v>
      </c>
      <c r="I39" s="1741" t="s">
        <v>32</v>
      </c>
      <c r="J39" s="1741" t="s">
        <v>33</v>
      </c>
      <c r="K39" s="1741" t="s">
        <v>32</v>
      </c>
      <c r="L39" s="1741" t="s">
        <v>33</v>
      </c>
      <c r="M39" s="1742" t="s">
        <v>8</v>
      </c>
      <c r="N39" s="2416"/>
      <c r="O39" s="2416"/>
    </row>
    <row r="40" spans="1:15">
      <c r="A40" s="1737" t="s">
        <v>1220</v>
      </c>
      <c r="B40" s="1306" t="s">
        <v>19</v>
      </c>
      <c r="C40" s="1652">
        <v>12</v>
      </c>
      <c r="D40" s="1652">
        <v>14</v>
      </c>
      <c r="E40" s="1652">
        <v>0</v>
      </c>
      <c r="F40" s="1652">
        <v>0</v>
      </c>
      <c r="G40" s="1652">
        <v>1</v>
      </c>
      <c r="H40" s="1652">
        <v>2</v>
      </c>
      <c r="I40" s="1652">
        <v>6</v>
      </c>
      <c r="J40" s="1652">
        <v>13</v>
      </c>
      <c r="K40" s="1652">
        <f t="shared" ref="K40:L43" si="12">SUM(C40,E40,G40,I40)</f>
        <v>19</v>
      </c>
      <c r="L40" s="1652">
        <f t="shared" si="12"/>
        <v>29</v>
      </c>
      <c r="M40" s="1743">
        <f>SUM(C40:J40)</f>
        <v>48</v>
      </c>
      <c r="N40" s="1744">
        <v>0</v>
      </c>
      <c r="O40" s="1744">
        <v>0</v>
      </c>
    </row>
    <row r="41" spans="1:15">
      <c r="A41" s="1737" t="s">
        <v>1221</v>
      </c>
      <c r="B41" s="1306" t="s">
        <v>21</v>
      </c>
      <c r="C41" s="1652">
        <v>7</v>
      </c>
      <c r="D41" s="1652">
        <v>0</v>
      </c>
      <c r="E41" s="1652">
        <v>0</v>
      </c>
      <c r="F41" s="1652">
        <v>0</v>
      </c>
      <c r="G41" s="1652">
        <v>0</v>
      </c>
      <c r="H41" s="1652">
        <v>0</v>
      </c>
      <c r="I41" s="1652">
        <v>1</v>
      </c>
      <c r="J41" s="1652">
        <v>2</v>
      </c>
      <c r="K41" s="1652">
        <f t="shared" si="12"/>
        <v>8</v>
      </c>
      <c r="L41" s="1652">
        <f t="shared" si="12"/>
        <v>2</v>
      </c>
      <c r="M41" s="1743">
        <f>SUM(C41:J41)</f>
        <v>10</v>
      </c>
      <c r="N41" s="1745">
        <v>0</v>
      </c>
      <c r="O41" s="1745">
        <v>0</v>
      </c>
    </row>
    <row r="42" spans="1:15">
      <c r="A42" s="2408" t="s">
        <v>1222</v>
      </c>
      <c r="B42" s="1306" t="s">
        <v>23</v>
      </c>
      <c r="C42" s="1652">
        <v>2</v>
      </c>
      <c r="D42" s="1652">
        <v>1</v>
      </c>
      <c r="E42" s="1652">
        <v>0</v>
      </c>
      <c r="F42" s="1652">
        <v>0</v>
      </c>
      <c r="G42" s="1652">
        <v>0</v>
      </c>
      <c r="H42" s="1652">
        <v>1</v>
      </c>
      <c r="I42" s="1652">
        <v>0</v>
      </c>
      <c r="J42" s="1652">
        <v>0</v>
      </c>
      <c r="K42" s="1652">
        <f t="shared" si="12"/>
        <v>2</v>
      </c>
      <c r="L42" s="1652">
        <f t="shared" si="12"/>
        <v>2</v>
      </c>
      <c r="M42" s="1743">
        <f>SUM(C42:J42)</f>
        <v>4</v>
      </c>
      <c r="N42" s="1746">
        <v>0</v>
      </c>
      <c r="O42" s="1746">
        <v>0</v>
      </c>
    </row>
    <row r="43" spans="1:15">
      <c r="A43" s="2430"/>
      <c r="B43" s="1306" t="s">
        <v>20</v>
      </c>
      <c r="C43" s="1652">
        <v>33</v>
      </c>
      <c r="D43" s="1652">
        <v>17</v>
      </c>
      <c r="E43" s="1652">
        <v>2</v>
      </c>
      <c r="F43" s="1652">
        <v>5</v>
      </c>
      <c r="G43" s="1652">
        <v>1</v>
      </c>
      <c r="H43" s="1652">
        <v>1</v>
      </c>
      <c r="I43" s="1652">
        <v>21</v>
      </c>
      <c r="J43" s="1652">
        <v>7</v>
      </c>
      <c r="K43" s="1652">
        <f t="shared" si="12"/>
        <v>57</v>
      </c>
      <c r="L43" s="1652">
        <f t="shared" si="12"/>
        <v>30</v>
      </c>
      <c r="M43" s="1743">
        <f>SUM(C43:J43)</f>
        <v>87</v>
      </c>
      <c r="N43" s="1744">
        <v>0</v>
      </c>
      <c r="O43" s="1744">
        <v>0</v>
      </c>
    </row>
    <row r="44" spans="1:15">
      <c r="A44" s="1747"/>
      <c r="B44" s="1748" t="s">
        <v>8</v>
      </c>
      <c r="C44" s="1751">
        <f t="shared" ref="C44:J44" si="13">SUM(C40:C43)</f>
        <v>54</v>
      </c>
      <c r="D44" s="1751">
        <f t="shared" si="13"/>
        <v>32</v>
      </c>
      <c r="E44" s="1751">
        <f t="shared" si="13"/>
        <v>2</v>
      </c>
      <c r="F44" s="1751">
        <f t="shared" si="13"/>
        <v>5</v>
      </c>
      <c r="G44" s="1751">
        <f t="shared" si="13"/>
        <v>2</v>
      </c>
      <c r="H44" s="1751">
        <f t="shared" si="13"/>
        <v>4</v>
      </c>
      <c r="I44" s="1751">
        <f t="shared" si="13"/>
        <v>28</v>
      </c>
      <c r="J44" s="1751">
        <f t="shared" si="13"/>
        <v>22</v>
      </c>
      <c r="K44" s="1750">
        <f>SUM(C44,E44,G44)</f>
        <v>58</v>
      </c>
      <c r="L44" s="1752">
        <f>SUM(D44,F44,H44)</f>
        <v>41</v>
      </c>
      <c r="M44" s="1751">
        <f>SUM(M40:M43)</f>
        <v>149</v>
      </c>
      <c r="N44" s="1751">
        <f>SUM(N40:N43)</f>
        <v>0</v>
      </c>
      <c r="O44" s="1751">
        <f>SUM(O40:O43)</f>
        <v>0</v>
      </c>
    </row>
    <row r="45" spans="1:15" ht="16.5" customHeight="1">
      <c r="A45" s="477" t="s">
        <v>2008</v>
      </c>
      <c r="B45" s="346"/>
      <c r="C45" s="346"/>
      <c r="D45" s="346"/>
      <c r="E45" s="346"/>
      <c r="F45" s="346"/>
      <c r="G45" s="346"/>
      <c r="H45" s="346"/>
      <c r="I45" s="346"/>
      <c r="J45" s="346"/>
      <c r="K45" s="346"/>
      <c r="L45" s="346"/>
      <c r="M45" s="346"/>
      <c r="N45" s="246"/>
    </row>
    <row r="46" spans="1:15" ht="16.5" customHeight="1">
      <c r="A46" s="2387" t="s">
        <v>1845</v>
      </c>
      <c r="B46" s="2387"/>
      <c r="C46" s="2387"/>
      <c r="D46" s="2387"/>
      <c r="E46" s="2387"/>
      <c r="F46" s="2387"/>
      <c r="G46" s="2387"/>
      <c r="H46" s="2387"/>
      <c r="I46" s="2387"/>
      <c r="J46" s="2387"/>
      <c r="K46" s="2387"/>
      <c r="L46" s="2387"/>
      <c r="M46" s="2387"/>
      <c r="N46" s="246"/>
    </row>
    <row r="47" spans="1:15">
      <c r="A47" s="2418" t="s">
        <v>0</v>
      </c>
      <c r="B47" s="2418" t="s">
        <v>14</v>
      </c>
      <c r="C47" s="2431" t="s">
        <v>1477</v>
      </c>
      <c r="D47" s="2432"/>
      <c r="E47" s="2432"/>
      <c r="F47" s="2432"/>
      <c r="G47" s="2432"/>
      <c r="H47" s="2432"/>
      <c r="I47" s="2432"/>
      <c r="J47" s="2433"/>
      <c r="K47" s="2424" t="s">
        <v>4</v>
      </c>
      <c r="L47" s="2425"/>
      <c r="M47" s="2426"/>
      <c r="N47" s="2410" t="s">
        <v>1478</v>
      </c>
      <c r="O47" s="2411"/>
    </row>
    <row r="48" spans="1:15" ht="14.25" customHeight="1">
      <c r="A48" s="2419"/>
      <c r="B48" s="2419"/>
      <c r="C48" s="2412" t="s">
        <v>1479</v>
      </c>
      <c r="D48" s="2413"/>
      <c r="E48" s="2412" t="s">
        <v>1480</v>
      </c>
      <c r="F48" s="2413"/>
      <c r="G48" s="2412" t="s">
        <v>1481</v>
      </c>
      <c r="H48" s="2413"/>
      <c r="I48" s="2414" t="s">
        <v>1482</v>
      </c>
      <c r="J48" s="2414"/>
      <c r="K48" s="2427"/>
      <c r="L48" s="2428"/>
      <c r="M48" s="2429"/>
      <c r="N48" s="2415" t="s">
        <v>1229</v>
      </c>
      <c r="O48" s="2417" t="s">
        <v>1230</v>
      </c>
    </row>
    <row r="49" spans="1:15">
      <c r="A49" s="2420"/>
      <c r="B49" s="2420"/>
      <c r="C49" s="1741" t="s">
        <v>32</v>
      </c>
      <c r="D49" s="1741" t="s">
        <v>33</v>
      </c>
      <c r="E49" s="1741" t="s">
        <v>32</v>
      </c>
      <c r="F49" s="1741" t="s">
        <v>33</v>
      </c>
      <c r="G49" s="1741" t="s">
        <v>32</v>
      </c>
      <c r="H49" s="1741" t="s">
        <v>33</v>
      </c>
      <c r="I49" s="1741" t="s">
        <v>32</v>
      </c>
      <c r="J49" s="1741" t="s">
        <v>33</v>
      </c>
      <c r="K49" s="1741" t="s">
        <v>32</v>
      </c>
      <c r="L49" s="1741" t="s">
        <v>33</v>
      </c>
      <c r="M49" s="1742" t="s">
        <v>8</v>
      </c>
      <c r="N49" s="2416"/>
      <c r="O49" s="2416"/>
    </row>
    <row r="50" spans="1:15">
      <c r="A50" s="1753" t="s">
        <v>1222</v>
      </c>
      <c r="B50" s="1758" t="s">
        <v>20</v>
      </c>
      <c r="C50" s="1754">
        <v>31</v>
      </c>
      <c r="D50" s="1754">
        <v>15</v>
      </c>
      <c r="E50" s="1754">
        <v>0</v>
      </c>
      <c r="F50" s="1754">
        <v>0</v>
      </c>
      <c r="G50" s="1754">
        <v>1</v>
      </c>
      <c r="H50" s="1754">
        <v>2</v>
      </c>
      <c r="I50" s="1754">
        <v>15</v>
      </c>
      <c r="J50" s="1754">
        <v>4</v>
      </c>
      <c r="K50" s="1754">
        <v>32</v>
      </c>
      <c r="L50" s="1754">
        <v>17</v>
      </c>
      <c r="M50" s="1745">
        <v>49</v>
      </c>
      <c r="N50" s="1744">
        <v>0</v>
      </c>
      <c r="O50" s="1744">
        <v>0</v>
      </c>
    </row>
    <row r="51" spans="1:15">
      <c r="A51" s="1755" t="s">
        <v>1220</v>
      </c>
      <c r="B51" s="1759" t="s">
        <v>19</v>
      </c>
      <c r="C51" s="1756">
        <v>3</v>
      </c>
      <c r="D51" s="1756">
        <v>3</v>
      </c>
      <c r="E51" s="1756">
        <v>0</v>
      </c>
      <c r="F51" s="1756">
        <v>0</v>
      </c>
      <c r="G51" s="1756">
        <v>1</v>
      </c>
      <c r="H51" s="1756">
        <v>2</v>
      </c>
      <c r="I51" s="1756">
        <v>6</v>
      </c>
      <c r="J51" s="1756">
        <v>7</v>
      </c>
      <c r="K51" s="1756">
        <v>10</v>
      </c>
      <c r="L51" s="1756">
        <v>12</v>
      </c>
      <c r="M51" s="1745">
        <v>22</v>
      </c>
      <c r="N51" s="1745">
        <v>0</v>
      </c>
      <c r="O51" s="1745">
        <v>0</v>
      </c>
    </row>
    <row r="52" spans="1:15">
      <c r="A52" s="1753" t="s">
        <v>1221</v>
      </c>
      <c r="B52" s="1758" t="s">
        <v>21</v>
      </c>
      <c r="C52" s="1754">
        <v>2</v>
      </c>
      <c r="D52" s="1754">
        <v>2</v>
      </c>
      <c r="E52" s="1754">
        <v>0</v>
      </c>
      <c r="F52" s="1754">
        <v>0</v>
      </c>
      <c r="G52" s="1754">
        <v>1</v>
      </c>
      <c r="H52" s="1754">
        <v>2</v>
      </c>
      <c r="I52" s="1754">
        <v>6</v>
      </c>
      <c r="J52" s="1754">
        <v>4</v>
      </c>
      <c r="K52" s="1754">
        <v>9</v>
      </c>
      <c r="L52" s="1754">
        <v>8</v>
      </c>
      <c r="M52" s="1745">
        <v>17</v>
      </c>
      <c r="N52" s="1744">
        <v>0</v>
      </c>
      <c r="O52" s="1744">
        <v>0</v>
      </c>
    </row>
    <row r="53" spans="1:15">
      <c r="A53" s="1757"/>
      <c r="B53" s="1748" t="s">
        <v>8</v>
      </c>
      <c r="C53" s="1751">
        <f t="shared" ref="C53:J53" si="14">SUM(C50:C52)</f>
        <v>36</v>
      </c>
      <c r="D53" s="1751">
        <f t="shared" si="14"/>
        <v>20</v>
      </c>
      <c r="E53" s="1751">
        <f t="shared" si="14"/>
        <v>0</v>
      </c>
      <c r="F53" s="1751">
        <f t="shared" si="14"/>
        <v>0</v>
      </c>
      <c r="G53" s="1751">
        <f t="shared" si="14"/>
        <v>3</v>
      </c>
      <c r="H53" s="1751">
        <f t="shared" si="14"/>
        <v>6</v>
      </c>
      <c r="I53" s="1751">
        <f t="shared" si="14"/>
        <v>27</v>
      </c>
      <c r="J53" s="1751">
        <f t="shared" si="14"/>
        <v>15</v>
      </c>
      <c r="K53" s="1752">
        <f>SUM(C53,E53,G53)</f>
        <v>39</v>
      </c>
      <c r="L53" s="1752">
        <f>SUM(D53,F53,H53)</f>
        <v>26</v>
      </c>
      <c r="M53" s="1751">
        <f>SUM(M50:M52)</f>
        <v>88</v>
      </c>
      <c r="N53" s="1751">
        <f>SUM(N50:N52)</f>
        <v>0</v>
      </c>
      <c r="O53" s="1751">
        <f>SUM(O50:O52)</f>
        <v>0</v>
      </c>
    </row>
    <row r="54" spans="1:15" ht="18" customHeight="1">
      <c r="A54" s="250" t="s">
        <v>1232</v>
      </c>
      <c r="B54" s="247" t="s">
        <v>1483</v>
      </c>
      <c r="C54" s="249"/>
      <c r="D54" s="249"/>
      <c r="E54" s="249"/>
      <c r="F54" s="249"/>
      <c r="G54" s="249"/>
      <c r="H54" s="249"/>
      <c r="I54" s="249"/>
      <c r="J54" s="249"/>
      <c r="K54" s="249"/>
      <c r="L54" s="249"/>
    </row>
    <row r="55" spans="1:15">
      <c r="B55" s="251"/>
      <c r="C55" s="252"/>
      <c r="D55" s="252"/>
      <c r="E55" s="252"/>
      <c r="F55" s="252"/>
    </row>
    <row r="56" spans="1:15">
      <c r="B56" s="1739"/>
    </row>
    <row r="57" spans="1:15">
      <c r="B57" s="251"/>
    </row>
    <row r="65" spans="1:6" ht="15.6">
      <c r="A65" s="1740"/>
      <c r="B65" s="1740"/>
      <c r="C65" s="1740"/>
      <c r="D65" s="1740"/>
      <c r="E65" s="1740"/>
      <c r="F65" s="1740"/>
    </row>
    <row r="83" spans="1:6" ht="15.6">
      <c r="A83" s="1740"/>
      <c r="B83" s="1740"/>
      <c r="C83" s="1740"/>
      <c r="D83" s="1740"/>
      <c r="E83" s="1740"/>
      <c r="F83" s="1740"/>
    </row>
    <row r="93" spans="1:6" ht="15.6">
      <c r="A93" s="1740"/>
      <c r="B93" s="1740"/>
      <c r="C93" s="1740"/>
      <c r="D93" s="1740"/>
      <c r="E93" s="1740"/>
      <c r="F93" s="1740"/>
    </row>
    <row r="116" spans="1:6" ht="15.6">
      <c r="A116" s="1740"/>
      <c r="B116" s="1740"/>
      <c r="C116" s="1740"/>
      <c r="D116" s="1740"/>
      <c r="E116" s="1740"/>
      <c r="F116" s="1740"/>
    </row>
  </sheetData>
  <sheetProtection algorithmName="SHA-512" hashValue="8oUEPzXmVzlx39GFNpN6EhKqqZ/+1Cg8oxvk56nzb8ZnTjirA003Nus2HTXLKKpnpCUx66DfeHbizgSdIjhG+g==" saltValue="BtzXQ1FYqUpt28igS+EVlQ==" spinCount="100000" sheet="1" objects="1" scenarios="1"/>
  <mergeCells count="64">
    <mergeCell ref="A30:A31"/>
    <mergeCell ref="N25:O25"/>
    <mergeCell ref="C26:D26"/>
    <mergeCell ref="E26:F26"/>
    <mergeCell ref="G26:H26"/>
    <mergeCell ref="I26:J26"/>
    <mergeCell ref="N26:N27"/>
    <mergeCell ref="O26:O27"/>
    <mergeCell ref="A24:M24"/>
    <mergeCell ref="A25:A27"/>
    <mergeCell ref="B25:B27"/>
    <mergeCell ref="C25:J25"/>
    <mergeCell ref="K25:M26"/>
    <mergeCell ref="N48:N49"/>
    <mergeCell ref="O48:O49"/>
    <mergeCell ref="A36:M36"/>
    <mergeCell ref="A47:A49"/>
    <mergeCell ref="B47:B49"/>
    <mergeCell ref="C47:J47"/>
    <mergeCell ref="K47:M48"/>
    <mergeCell ref="N47:O47"/>
    <mergeCell ref="C48:D48"/>
    <mergeCell ref="E48:F48"/>
    <mergeCell ref="G48:H48"/>
    <mergeCell ref="I48:J48"/>
    <mergeCell ref="A37:A39"/>
    <mergeCell ref="B37:B39"/>
    <mergeCell ref="C37:J37"/>
    <mergeCell ref="K37:M38"/>
    <mergeCell ref="A46:M46"/>
    <mergeCell ref="A42:A43"/>
    <mergeCell ref="N37:O37"/>
    <mergeCell ref="C38:D38"/>
    <mergeCell ref="E38:F38"/>
    <mergeCell ref="G38:H38"/>
    <mergeCell ref="I38:J38"/>
    <mergeCell ref="N38:N39"/>
    <mergeCell ref="O38:O39"/>
    <mergeCell ref="A13:M13"/>
    <mergeCell ref="A14:A16"/>
    <mergeCell ref="B14:B16"/>
    <mergeCell ref="C14:J14"/>
    <mergeCell ref="K14:M15"/>
    <mergeCell ref="A19:A20"/>
    <mergeCell ref="N14:O14"/>
    <mergeCell ref="C15:D15"/>
    <mergeCell ref="E15:F15"/>
    <mergeCell ref="G15:H15"/>
    <mergeCell ref="I15:J15"/>
    <mergeCell ref="N15:N16"/>
    <mergeCell ref="O15:O16"/>
    <mergeCell ref="N3:O3"/>
    <mergeCell ref="C4:D4"/>
    <mergeCell ref="E4:F4"/>
    <mergeCell ref="G4:H4"/>
    <mergeCell ref="I4:J4"/>
    <mergeCell ref="N4:N5"/>
    <mergeCell ref="O4:O5"/>
    <mergeCell ref="A8:A9"/>
    <mergeCell ref="A2:M2"/>
    <mergeCell ref="A3:A5"/>
    <mergeCell ref="B3:B5"/>
    <mergeCell ref="C3:J3"/>
    <mergeCell ref="K3:M4"/>
  </mergeCells>
  <hyperlinks>
    <hyperlink ref="A1" location="Índice!A1" display="ÍNDICE" xr:uid="{00000000-0004-0000-2100-000000000000}"/>
  </hyperlinks>
  <pageMargins left="0.70866141732283472" right="0.70866141732283472" top="0.74803149606299213" bottom="0.74803149606299213" header="0.31496062992125984" footer="0.31496062992125984"/>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AD25A8"/>
  </sheetPr>
  <dimension ref="A1:P111"/>
  <sheetViews>
    <sheetView showGridLines="0" zoomScaleNormal="100" workbookViewId="0">
      <selection activeCell="A17" sqref="A17"/>
    </sheetView>
  </sheetViews>
  <sheetFormatPr baseColWidth="10" defaultColWidth="11.44140625" defaultRowHeight="14.4"/>
  <cols>
    <col min="1" max="1" width="11.44140625" style="247" customWidth="1"/>
    <col min="2" max="2" width="31.109375" style="247" customWidth="1"/>
    <col min="3" max="3" width="9.109375" style="247" bestFit="1" customWidth="1"/>
    <col min="4" max="4" width="9.44140625" style="247" bestFit="1" customWidth="1"/>
    <col min="5" max="5" width="9.109375" style="247" bestFit="1" customWidth="1"/>
    <col min="6" max="6" width="9.44140625" style="247" bestFit="1" customWidth="1"/>
    <col min="7" max="7" width="9.109375" style="247" bestFit="1" customWidth="1"/>
    <col min="8" max="8" width="9.44140625" style="247" bestFit="1" customWidth="1"/>
    <col min="9" max="9" width="9.109375" style="247" bestFit="1" customWidth="1"/>
    <col min="10" max="10" width="12" style="247" customWidth="1"/>
    <col min="11" max="11" width="9.109375" style="247" bestFit="1" customWidth="1"/>
    <col min="12" max="12" width="9.44140625" style="247" bestFit="1" customWidth="1"/>
    <col min="13" max="13" width="7.6640625" style="247" customWidth="1"/>
    <col min="14" max="14" width="16.5546875" style="247" customWidth="1"/>
    <col min="15" max="15" width="14" style="247" customWidth="1"/>
    <col min="16" max="16384" width="11.44140625" style="247"/>
  </cols>
  <sheetData>
    <row r="1" spans="1:16">
      <c r="A1" s="913" t="s">
        <v>1189</v>
      </c>
    </row>
    <row r="2" spans="1:16" ht="18">
      <c r="A2" s="2435" t="s">
        <v>3882</v>
      </c>
      <c r="B2" s="2435"/>
      <c r="C2" s="2435"/>
      <c r="D2" s="2435"/>
      <c r="E2" s="2435"/>
      <c r="F2" s="2435"/>
      <c r="G2" s="2435"/>
      <c r="H2" s="2435"/>
      <c r="I2" s="2435"/>
      <c r="J2" s="2435"/>
      <c r="K2" s="2435"/>
      <c r="L2" s="2435"/>
      <c r="M2" s="2435"/>
      <c r="N2" s="1310"/>
      <c r="O2" s="1310"/>
      <c r="P2" s="1310"/>
    </row>
    <row r="3" spans="1:16">
      <c r="A3" s="2436" t="s">
        <v>0</v>
      </c>
      <c r="B3" s="2436" t="s">
        <v>14</v>
      </c>
      <c r="C3" s="2404" t="s">
        <v>1477</v>
      </c>
      <c r="D3" s="2404"/>
      <c r="E3" s="2404"/>
      <c r="F3" s="2404"/>
      <c r="G3" s="2404"/>
      <c r="H3" s="2404"/>
      <c r="I3" s="2404"/>
      <c r="J3" s="2404"/>
      <c r="K3" s="2436" t="s">
        <v>4</v>
      </c>
      <c r="L3" s="2436"/>
      <c r="M3" s="2436"/>
      <c r="N3" s="2437" t="s">
        <v>1478</v>
      </c>
      <c r="O3" s="2437"/>
    </row>
    <row r="4" spans="1:16">
      <c r="A4" s="2436"/>
      <c r="B4" s="2436"/>
      <c r="C4" s="2404" t="s">
        <v>1479</v>
      </c>
      <c r="D4" s="2404"/>
      <c r="E4" s="2404" t="s">
        <v>1480</v>
      </c>
      <c r="F4" s="2404"/>
      <c r="G4" s="2404" t="s">
        <v>1481</v>
      </c>
      <c r="H4" s="2404"/>
      <c r="I4" s="2404" t="s">
        <v>1482</v>
      </c>
      <c r="J4" s="2404"/>
      <c r="K4" s="2436"/>
      <c r="L4" s="2436"/>
      <c r="M4" s="2436"/>
      <c r="N4" s="2438" t="s">
        <v>1229</v>
      </c>
      <c r="O4" s="2438" t="s">
        <v>1230</v>
      </c>
    </row>
    <row r="5" spans="1:16">
      <c r="A5" s="2436"/>
      <c r="B5" s="2436"/>
      <c r="C5" s="1761" t="s">
        <v>32</v>
      </c>
      <c r="D5" s="1761" t="s">
        <v>33</v>
      </c>
      <c r="E5" s="1761" t="s">
        <v>32</v>
      </c>
      <c r="F5" s="1761" t="s">
        <v>33</v>
      </c>
      <c r="G5" s="1761" t="s">
        <v>32</v>
      </c>
      <c r="H5" s="1761" t="s">
        <v>33</v>
      </c>
      <c r="I5" s="1761" t="s">
        <v>32</v>
      </c>
      <c r="J5" s="1761" t="s">
        <v>33</v>
      </c>
      <c r="K5" s="1761" t="s">
        <v>32</v>
      </c>
      <c r="L5" s="1761" t="s">
        <v>33</v>
      </c>
      <c r="M5" s="1651" t="s">
        <v>8</v>
      </c>
      <c r="N5" s="2438"/>
      <c r="O5" s="2438"/>
    </row>
    <row r="6" spans="1:16" ht="28.8">
      <c r="A6" s="1737" t="s">
        <v>1221</v>
      </c>
      <c r="B6" s="1306" t="s">
        <v>5458</v>
      </c>
      <c r="C6" s="1652">
        <v>0</v>
      </c>
      <c r="D6" s="1652">
        <v>0</v>
      </c>
      <c r="E6" s="1652">
        <v>0</v>
      </c>
      <c r="F6" s="1652">
        <v>0</v>
      </c>
      <c r="G6" s="1652">
        <v>0</v>
      </c>
      <c r="H6" s="1652">
        <v>0</v>
      </c>
      <c r="I6" s="1652">
        <v>8</v>
      </c>
      <c r="J6" s="1652">
        <v>4</v>
      </c>
      <c r="K6" s="1652">
        <f>SUM(C6,E6,G6,I6)</f>
        <v>8</v>
      </c>
      <c r="L6" s="1652">
        <f>SUM(D6,F6,H6,J6)</f>
        <v>4</v>
      </c>
      <c r="M6" s="1762">
        <f>SUM(C6:J6)</f>
        <v>12</v>
      </c>
      <c r="N6" s="804">
        <v>0</v>
      </c>
      <c r="O6" s="804">
        <v>0</v>
      </c>
    </row>
    <row r="7" spans="1:16">
      <c r="A7" s="1118"/>
      <c r="B7" s="1302" t="s">
        <v>8</v>
      </c>
      <c r="C7" s="1307">
        <f t="shared" ref="C7:J7" si="0">SUM(C6:C6)</f>
        <v>0</v>
      </c>
      <c r="D7" s="1308">
        <f t="shared" si="0"/>
        <v>0</v>
      </c>
      <c r="E7" s="1307">
        <f t="shared" si="0"/>
        <v>0</v>
      </c>
      <c r="F7" s="1308">
        <f t="shared" si="0"/>
        <v>0</v>
      </c>
      <c r="G7" s="1307">
        <f t="shared" si="0"/>
        <v>0</v>
      </c>
      <c r="H7" s="1308">
        <f t="shared" si="0"/>
        <v>0</v>
      </c>
      <c r="I7" s="1307">
        <f t="shared" si="0"/>
        <v>8</v>
      </c>
      <c r="J7" s="1308">
        <f t="shared" si="0"/>
        <v>4</v>
      </c>
      <c r="K7" s="1307">
        <f>SUM(C7,E7,G7,I7)</f>
        <v>8</v>
      </c>
      <c r="L7" s="1308">
        <f>SUM(D7,F7,H7,J7)</f>
        <v>4</v>
      </c>
      <c r="M7" s="1309">
        <f>SUM(M6:M6)</f>
        <v>12</v>
      </c>
      <c r="N7" s="1309">
        <f>SUM(N6:N6)</f>
        <v>0</v>
      </c>
      <c r="O7" s="1309">
        <f>SUM(O6:O6)</f>
        <v>0</v>
      </c>
    </row>
    <row r="8" spans="1:16">
      <c r="A8" s="2434" t="s">
        <v>3881</v>
      </c>
      <c r="B8" s="2434"/>
      <c r="C8" s="2434"/>
      <c r="D8" s="2434"/>
      <c r="E8" s="2434"/>
      <c r="F8" s="2434"/>
      <c r="G8" s="2434"/>
      <c r="H8" s="2434"/>
      <c r="I8" s="1763"/>
      <c r="J8" s="1763"/>
      <c r="K8" s="1763"/>
      <c r="L8" s="1763"/>
      <c r="M8" s="1118"/>
      <c r="N8" s="1118"/>
      <c r="O8" s="1118"/>
    </row>
    <row r="10" spans="1:16" ht="19.2" customHeight="1">
      <c r="A10" s="2435" t="s">
        <v>2702</v>
      </c>
      <c r="B10" s="2435"/>
      <c r="C10" s="2435"/>
      <c r="D10" s="2435"/>
      <c r="E10" s="2435"/>
      <c r="F10" s="2435"/>
      <c r="G10" s="2435"/>
      <c r="H10" s="2435"/>
      <c r="I10" s="2435"/>
      <c r="J10" s="2435"/>
      <c r="K10" s="2435"/>
      <c r="L10" s="2435"/>
      <c r="M10" s="2435"/>
      <c r="N10" s="246"/>
    </row>
    <row r="11" spans="1:16">
      <c r="A11" s="2418" t="s">
        <v>0</v>
      </c>
      <c r="B11" s="2418" t="s">
        <v>14</v>
      </c>
      <c r="C11" s="2431" t="s">
        <v>1477</v>
      </c>
      <c r="D11" s="2432"/>
      <c r="E11" s="2432"/>
      <c r="F11" s="2432"/>
      <c r="G11" s="2432"/>
      <c r="H11" s="2432"/>
      <c r="I11" s="2432"/>
      <c r="J11" s="2433"/>
      <c r="K11" s="2424" t="s">
        <v>4</v>
      </c>
      <c r="L11" s="2425"/>
      <c r="M11" s="2426"/>
      <c r="N11" s="2410" t="s">
        <v>1478</v>
      </c>
      <c r="O11" s="2411"/>
    </row>
    <row r="12" spans="1:16">
      <c r="A12" s="2419"/>
      <c r="B12" s="2419"/>
      <c r="C12" s="2412" t="s">
        <v>1479</v>
      </c>
      <c r="D12" s="2413"/>
      <c r="E12" s="2412" t="s">
        <v>1480</v>
      </c>
      <c r="F12" s="2413"/>
      <c r="G12" s="2412" t="s">
        <v>1481</v>
      </c>
      <c r="H12" s="2413"/>
      <c r="I12" s="2439" t="s">
        <v>1482</v>
      </c>
      <c r="J12" s="2439"/>
      <c r="K12" s="2427"/>
      <c r="L12" s="2428"/>
      <c r="M12" s="2429"/>
      <c r="N12" s="2415" t="s">
        <v>1229</v>
      </c>
      <c r="O12" s="2417" t="s">
        <v>1230</v>
      </c>
    </row>
    <row r="13" spans="1:16">
      <c r="A13" s="2420"/>
      <c r="B13" s="2420"/>
      <c r="C13" s="1766" t="s">
        <v>32</v>
      </c>
      <c r="D13" s="1766" t="s">
        <v>33</v>
      </c>
      <c r="E13" s="1766" t="s">
        <v>32</v>
      </c>
      <c r="F13" s="1766" t="s">
        <v>33</v>
      </c>
      <c r="G13" s="1766" t="s">
        <v>32</v>
      </c>
      <c r="H13" s="1766" t="s">
        <v>33</v>
      </c>
      <c r="I13" s="1766" t="s">
        <v>32</v>
      </c>
      <c r="J13" s="1766" t="s">
        <v>33</v>
      </c>
      <c r="K13" s="1766" t="s">
        <v>32</v>
      </c>
      <c r="L13" s="1766" t="s">
        <v>33</v>
      </c>
      <c r="M13" s="1767" t="s">
        <v>8</v>
      </c>
      <c r="N13" s="2416"/>
      <c r="O13" s="2416"/>
    </row>
    <row r="14" spans="1:16">
      <c r="A14" s="1768" t="s">
        <v>1221</v>
      </c>
      <c r="B14" s="1769" t="s">
        <v>5459</v>
      </c>
      <c r="C14" s="1770"/>
      <c r="D14" s="1770"/>
      <c r="E14" s="1770"/>
      <c r="F14" s="1770"/>
      <c r="G14" s="1770"/>
      <c r="H14" s="1770"/>
      <c r="I14" s="1771">
        <v>1</v>
      </c>
      <c r="J14" s="1771"/>
      <c r="K14" s="1770">
        <f>I14</f>
        <v>1</v>
      </c>
      <c r="L14" s="1770">
        <f t="shared" ref="L14:L15" si="1">SUM(D14,F14,H14)</f>
        <v>0</v>
      </c>
      <c r="M14" s="1772">
        <f t="shared" ref="M14" si="2">K14+L14</f>
        <v>1</v>
      </c>
      <c r="N14" s="1773">
        <v>0</v>
      </c>
      <c r="O14" s="1773">
        <v>0</v>
      </c>
    </row>
    <row r="15" spans="1:16">
      <c r="A15" s="1757"/>
      <c r="B15" s="1748" t="s">
        <v>8</v>
      </c>
      <c r="C15" s="1774">
        <f t="shared" ref="C15:J15" si="3">SUM(C14:C14)</f>
        <v>0</v>
      </c>
      <c r="D15" s="1749">
        <f t="shared" si="3"/>
        <v>0</v>
      </c>
      <c r="E15" s="1749">
        <f t="shared" si="3"/>
        <v>0</v>
      </c>
      <c r="F15" s="1749">
        <f t="shared" si="3"/>
        <v>0</v>
      </c>
      <c r="G15" s="1749">
        <f t="shared" si="3"/>
        <v>0</v>
      </c>
      <c r="H15" s="1749">
        <f t="shared" si="3"/>
        <v>0</v>
      </c>
      <c r="I15" s="1749">
        <f t="shared" si="3"/>
        <v>1</v>
      </c>
      <c r="J15" s="1749">
        <f t="shared" si="3"/>
        <v>0</v>
      </c>
      <c r="K15" s="1752">
        <f t="shared" ref="K15" si="4">SUM(C15,E15,G15)</f>
        <v>0</v>
      </c>
      <c r="L15" s="1752">
        <f t="shared" si="1"/>
        <v>0</v>
      </c>
      <c r="M15" s="1749">
        <f>SUM(M14:M14)</f>
        <v>1</v>
      </c>
      <c r="N15" s="1749">
        <f>SUM(N14:N14)</f>
        <v>0</v>
      </c>
      <c r="O15" s="1749">
        <f>SUM(O14:O14)</f>
        <v>0</v>
      </c>
    </row>
    <row r="16" spans="1:16">
      <c r="A16" s="477" t="s">
        <v>2701</v>
      </c>
      <c r="C16" s="248"/>
      <c r="D16" s="249"/>
      <c r="E16" s="249"/>
      <c r="F16" s="249"/>
    </row>
    <row r="18" spans="1:15" ht="18">
      <c r="A18" s="2435" t="s">
        <v>2121</v>
      </c>
      <c r="B18" s="2435"/>
      <c r="C18" s="2435"/>
      <c r="D18" s="2435"/>
      <c r="E18" s="2435"/>
      <c r="F18" s="2435"/>
      <c r="G18" s="2435"/>
      <c r="H18" s="2435"/>
      <c r="I18" s="2435"/>
      <c r="J18" s="2435"/>
      <c r="K18" s="2435"/>
      <c r="L18" s="2435"/>
      <c r="M18" s="2435"/>
      <c r="N18" s="246"/>
    </row>
    <row r="19" spans="1:15">
      <c r="A19" s="2418" t="s">
        <v>0</v>
      </c>
      <c r="B19" s="2418" t="s">
        <v>14</v>
      </c>
      <c r="C19" s="2431" t="s">
        <v>1477</v>
      </c>
      <c r="D19" s="2432"/>
      <c r="E19" s="2432"/>
      <c r="F19" s="2432"/>
      <c r="G19" s="2432"/>
      <c r="H19" s="2432"/>
      <c r="I19" s="2432"/>
      <c r="J19" s="2433"/>
      <c r="K19" s="2424" t="s">
        <v>4</v>
      </c>
      <c r="L19" s="2425"/>
      <c r="M19" s="2426"/>
      <c r="N19" s="2410" t="s">
        <v>1478</v>
      </c>
      <c r="O19" s="2411"/>
    </row>
    <row r="20" spans="1:15">
      <c r="A20" s="2419"/>
      <c r="B20" s="2419"/>
      <c r="C20" s="2412" t="s">
        <v>1479</v>
      </c>
      <c r="D20" s="2413"/>
      <c r="E20" s="2412" t="s">
        <v>1480</v>
      </c>
      <c r="F20" s="2413"/>
      <c r="G20" s="2412" t="s">
        <v>1481</v>
      </c>
      <c r="H20" s="2413"/>
      <c r="I20" s="2439" t="s">
        <v>1482</v>
      </c>
      <c r="J20" s="2439"/>
      <c r="K20" s="2427"/>
      <c r="L20" s="2428"/>
      <c r="M20" s="2429"/>
      <c r="N20" s="2415" t="s">
        <v>1229</v>
      </c>
      <c r="O20" s="2417" t="s">
        <v>1230</v>
      </c>
    </row>
    <row r="21" spans="1:15">
      <c r="A21" s="2420"/>
      <c r="B21" s="2420"/>
      <c r="C21" s="1766" t="s">
        <v>32</v>
      </c>
      <c r="D21" s="1766" t="s">
        <v>33</v>
      </c>
      <c r="E21" s="1766" t="s">
        <v>32</v>
      </c>
      <c r="F21" s="1766" t="s">
        <v>33</v>
      </c>
      <c r="G21" s="1766" t="s">
        <v>32</v>
      </c>
      <c r="H21" s="1766" t="s">
        <v>33</v>
      </c>
      <c r="I21" s="1766" t="s">
        <v>32</v>
      </c>
      <c r="J21" s="1766" t="s">
        <v>33</v>
      </c>
      <c r="K21" s="1766" t="s">
        <v>32</v>
      </c>
      <c r="L21" s="1766" t="s">
        <v>33</v>
      </c>
      <c r="M21" s="1767" t="s">
        <v>8</v>
      </c>
      <c r="N21" s="2416"/>
      <c r="O21" s="2416"/>
    </row>
    <row r="22" spans="1:15">
      <c r="A22" s="1775" t="s">
        <v>1220</v>
      </c>
      <c r="B22" s="1769" t="s">
        <v>19</v>
      </c>
      <c r="C22" s="1770"/>
      <c r="D22" s="1770">
        <v>1</v>
      </c>
      <c r="E22" s="1770">
        <v>1</v>
      </c>
      <c r="F22" s="1770"/>
      <c r="G22" s="1770"/>
      <c r="H22" s="1770"/>
      <c r="I22" s="1770"/>
      <c r="J22" s="1770"/>
      <c r="K22" s="1770">
        <f>SUM(C22,E22,G22)</f>
        <v>1</v>
      </c>
      <c r="L22" s="1770">
        <f>SUM(D22,F22,H22)</f>
        <v>1</v>
      </c>
      <c r="M22" s="1772">
        <f>K22+L22</f>
        <v>2</v>
      </c>
      <c r="N22" s="1773">
        <v>0</v>
      </c>
      <c r="O22" s="1773">
        <v>0</v>
      </c>
    </row>
    <row r="23" spans="1:15">
      <c r="A23" s="1775" t="s">
        <v>1221</v>
      </c>
      <c r="B23" s="1776" t="s">
        <v>21</v>
      </c>
      <c r="C23" s="1770">
        <v>2</v>
      </c>
      <c r="D23" s="1770">
        <v>2</v>
      </c>
      <c r="E23" s="1770"/>
      <c r="F23" s="1770"/>
      <c r="G23" s="1770"/>
      <c r="H23" s="1770"/>
      <c r="I23" s="1771"/>
      <c r="J23" s="1771"/>
      <c r="K23" s="1770">
        <f t="shared" ref="K23:K26" si="5">SUM(C23,E23,G23)</f>
        <v>2</v>
      </c>
      <c r="L23" s="1770">
        <f t="shared" ref="L23:L26" si="6">SUM(D23,F23,H23)</f>
        <v>2</v>
      </c>
      <c r="M23" s="1772">
        <f t="shared" ref="M23:M25" si="7">K23+L23</f>
        <v>4</v>
      </c>
      <c r="N23" s="1773">
        <v>0</v>
      </c>
      <c r="O23" s="1773">
        <v>0</v>
      </c>
    </row>
    <row r="24" spans="1:15">
      <c r="A24" s="2440" t="s">
        <v>1222</v>
      </c>
      <c r="B24" s="1777" t="s">
        <v>20</v>
      </c>
      <c r="C24" s="1770"/>
      <c r="D24" s="1770"/>
      <c r="E24" s="1770"/>
      <c r="F24" s="1770"/>
      <c r="G24" s="1770"/>
      <c r="H24" s="1770"/>
      <c r="I24" s="1771"/>
      <c r="J24" s="1771"/>
      <c r="K24" s="1770">
        <f t="shared" si="5"/>
        <v>0</v>
      </c>
      <c r="L24" s="1770">
        <f t="shared" si="6"/>
        <v>0</v>
      </c>
      <c r="M24" s="1772">
        <f t="shared" si="7"/>
        <v>0</v>
      </c>
      <c r="N24" s="1773">
        <v>0</v>
      </c>
      <c r="O24" s="1773">
        <v>0</v>
      </c>
    </row>
    <row r="25" spans="1:15">
      <c r="A25" s="2441"/>
      <c r="B25" s="1778" t="s">
        <v>23</v>
      </c>
      <c r="C25" s="1779"/>
      <c r="D25" s="1779"/>
      <c r="E25" s="1779"/>
      <c r="F25" s="1779"/>
      <c r="G25" s="1779"/>
      <c r="H25" s="1779"/>
      <c r="I25" s="1780">
        <v>2</v>
      </c>
      <c r="J25" s="1780">
        <v>3</v>
      </c>
      <c r="K25" s="1770">
        <f>SUM(C25,E25,G25)</f>
        <v>0</v>
      </c>
      <c r="L25" s="1770">
        <f t="shared" si="6"/>
        <v>0</v>
      </c>
      <c r="M25" s="1772">
        <f t="shared" si="7"/>
        <v>0</v>
      </c>
      <c r="N25" s="1772">
        <v>0</v>
      </c>
      <c r="O25" s="1772">
        <v>0</v>
      </c>
    </row>
    <row r="26" spans="1:15">
      <c r="A26" s="1757"/>
      <c r="B26" s="1748" t="s">
        <v>8</v>
      </c>
      <c r="C26" s="1781">
        <f t="shared" ref="C26:F26" si="8">SUM(C22:C24)</f>
        <v>2</v>
      </c>
      <c r="D26" s="1751">
        <f t="shared" si="8"/>
        <v>3</v>
      </c>
      <c r="E26" s="1751">
        <f t="shared" si="8"/>
        <v>1</v>
      </c>
      <c r="F26" s="1751">
        <f t="shared" si="8"/>
        <v>0</v>
      </c>
      <c r="G26" s="1751">
        <f>SUM(G22:G25)</f>
        <v>0</v>
      </c>
      <c r="H26" s="1751">
        <f>SUM(H22:H25)</f>
        <v>0</v>
      </c>
      <c r="I26" s="1751">
        <f>SUM(I22:I25)</f>
        <v>2</v>
      </c>
      <c r="J26" s="1751">
        <f>SUM(J22:J25)</f>
        <v>3</v>
      </c>
      <c r="K26" s="1752">
        <f t="shared" si="5"/>
        <v>3</v>
      </c>
      <c r="L26" s="1752">
        <f t="shared" si="6"/>
        <v>3</v>
      </c>
      <c r="M26" s="1752">
        <f>SUM(M22:M24)</f>
        <v>6</v>
      </c>
      <c r="N26" s="1751">
        <f>SUM(N22:N25)</f>
        <v>0</v>
      </c>
      <c r="O26" s="1751">
        <f>SUM(O22:O25)</f>
        <v>0</v>
      </c>
    </row>
    <row r="27" spans="1:15">
      <c r="A27" s="477" t="s">
        <v>2136</v>
      </c>
      <c r="C27" s="248"/>
      <c r="D27" s="249"/>
      <c r="E27" s="249"/>
      <c r="F27" s="249"/>
    </row>
    <row r="29" spans="1:15" ht="16.5" customHeight="1">
      <c r="A29" s="2435" t="s">
        <v>1848</v>
      </c>
      <c r="B29" s="2435"/>
      <c r="C29" s="2435"/>
      <c r="D29" s="2435"/>
      <c r="E29" s="2435"/>
      <c r="F29" s="2435"/>
      <c r="G29" s="2435"/>
      <c r="H29" s="2435"/>
      <c r="I29" s="2435"/>
      <c r="J29" s="2435"/>
      <c r="K29" s="2435"/>
      <c r="L29" s="2435"/>
      <c r="M29" s="2435"/>
      <c r="N29" s="246"/>
    </row>
    <row r="30" spans="1:15" ht="16.5" customHeight="1">
      <c r="A30" s="2418" t="s">
        <v>0</v>
      </c>
      <c r="B30" s="2418" t="s">
        <v>14</v>
      </c>
      <c r="C30" s="2431" t="s">
        <v>1477</v>
      </c>
      <c r="D30" s="2432"/>
      <c r="E30" s="2432"/>
      <c r="F30" s="2432"/>
      <c r="G30" s="2432"/>
      <c r="H30" s="2432"/>
      <c r="I30" s="2432"/>
      <c r="J30" s="2433"/>
      <c r="K30" s="2424" t="s">
        <v>4</v>
      </c>
      <c r="L30" s="2425"/>
      <c r="M30" s="2426"/>
      <c r="N30" s="2410" t="s">
        <v>1478</v>
      </c>
      <c r="O30" s="2411"/>
    </row>
    <row r="31" spans="1:15" ht="16.5" customHeight="1">
      <c r="A31" s="2419"/>
      <c r="B31" s="2419"/>
      <c r="C31" s="2412" t="s">
        <v>1479</v>
      </c>
      <c r="D31" s="2413"/>
      <c r="E31" s="2412" t="s">
        <v>1480</v>
      </c>
      <c r="F31" s="2413"/>
      <c r="G31" s="2412" t="s">
        <v>1481</v>
      </c>
      <c r="H31" s="2413"/>
      <c r="I31" s="2439" t="s">
        <v>1482</v>
      </c>
      <c r="J31" s="2439"/>
      <c r="K31" s="2427"/>
      <c r="L31" s="2428"/>
      <c r="M31" s="2429"/>
      <c r="N31" s="2415" t="s">
        <v>1229</v>
      </c>
      <c r="O31" s="2417" t="s">
        <v>1230</v>
      </c>
    </row>
    <row r="32" spans="1:15">
      <c r="A32" s="2420"/>
      <c r="B32" s="2420"/>
      <c r="C32" s="1766" t="s">
        <v>32</v>
      </c>
      <c r="D32" s="1766" t="s">
        <v>33</v>
      </c>
      <c r="E32" s="1766" t="s">
        <v>32</v>
      </c>
      <c r="F32" s="1766" t="s">
        <v>33</v>
      </c>
      <c r="G32" s="1766" t="s">
        <v>32</v>
      </c>
      <c r="H32" s="1766" t="s">
        <v>33</v>
      </c>
      <c r="I32" s="1766" t="s">
        <v>32</v>
      </c>
      <c r="J32" s="1766" t="s">
        <v>33</v>
      </c>
      <c r="K32" s="1766" t="s">
        <v>32</v>
      </c>
      <c r="L32" s="1766" t="s">
        <v>33</v>
      </c>
      <c r="M32" s="1767" t="s">
        <v>8</v>
      </c>
      <c r="N32" s="2416"/>
      <c r="O32" s="2416"/>
    </row>
    <row r="33" spans="1:15">
      <c r="A33" s="1775" t="s">
        <v>1220</v>
      </c>
      <c r="B33" s="1769" t="s">
        <v>19</v>
      </c>
      <c r="C33" s="1770"/>
      <c r="D33" s="1770"/>
      <c r="E33" s="1770"/>
      <c r="F33" s="1770"/>
      <c r="G33" s="1770">
        <v>2</v>
      </c>
      <c r="H33" s="1770">
        <v>3</v>
      </c>
      <c r="I33" s="1770"/>
      <c r="J33" s="1770"/>
      <c r="K33" s="1770">
        <f t="shared" ref="K33:L37" si="9">SUM(C33,E33,G33)</f>
        <v>2</v>
      </c>
      <c r="L33" s="1770">
        <f t="shared" si="9"/>
        <v>3</v>
      </c>
      <c r="M33" s="1772">
        <f>SUM(C33:H33)</f>
        <v>5</v>
      </c>
      <c r="N33" s="1773">
        <v>0</v>
      </c>
      <c r="O33" s="1773">
        <v>0</v>
      </c>
    </row>
    <row r="34" spans="1:15">
      <c r="A34" s="1775" t="s">
        <v>1221</v>
      </c>
      <c r="B34" s="1776" t="s">
        <v>21</v>
      </c>
      <c r="C34" s="1770">
        <v>1</v>
      </c>
      <c r="D34" s="1770">
        <v>2</v>
      </c>
      <c r="E34" s="1770"/>
      <c r="F34" s="1770"/>
      <c r="G34" s="1770">
        <v>2</v>
      </c>
      <c r="H34" s="1770">
        <v>5</v>
      </c>
      <c r="I34" s="1771"/>
      <c r="J34" s="1771"/>
      <c r="K34" s="1770">
        <f t="shared" si="9"/>
        <v>3</v>
      </c>
      <c r="L34" s="1770">
        <f t="shared" si="9"/>
        <v>7</v>
      </c>
      <c r="M34" s="1772">
        <f>SUM(C34:H34)</f>
        <v>10</v>
      </c>
      <c r="N34" s="1773">
        <v>0</v>
      </c>
      <c r="O34" s="1773">
        <v>0</v>
      </c>
    </row>
    <row r="35" spans="1:15">
      <c r="A35" s="2440" t="s">
        <v>1222</v>
      </c>
      <c r="B35" s="1777" t="s">
        <v>20</v>
      </c>
      <c r="C35" s="1770"/>
      <c r="D35" s="1770"/>
      <c r="E35" s="1770"/>
      <c r="F35" s="1770"/>
      <c r="G35" s="1770">
        <v>8</v>
      </c>
      <c r="H35" s="1770">
        <v>4</v>
      </c>
      <c r="I35" s="1771"/>
      <c r="J35" s="1771"/>
      <c r="K35" s="1770">
        <f t="shared" si="9"/>
        <v>8</v>
      </c>
      <c r="L35" s="1770">
        <f t="shared" si="9"/>
        <v>4</v>
      </c>
      <c r="M35" s="1772">
        <f>SUM(C35:H35)</f>
        <v>12</v>
      </c>
      <c r="N35" s="1773">
        <v>0</v>
      </c>
      <c r="O35" s="1773">
        <v>0</v>
      </c>
    </row>
    <row r="36" spans="1:15" s="1764" customFormat="1">
      <c r="A36" s="2441"/>
      <c r="B36" s="1778" t="s">
        <v>23</v>
      </c>
      <c r="C36" s="1779"/>
      <c r="D36" s="1779"/>
      <c r="E36" s="1779"/>
      <c r="F36" s="1779"/>
      <c r="G36" s="1779">
        <v>5</v>
      </c>
      <c r="H36" s="1779">
        <v>3</v>
      </c>
      <c r="I36" s="1780"/>
      <c r="J36" s="1780"/>
      <c r="K36" s="1770">
        <f t="shared" si="9"/>
        <v>5</v>
      </c>
      <c r="L36" s="1770">
        <f t="shared" si="9"/>
        <v>3</v>
      </c>
      <c r="M36" s="1772">
        <f>SUM(C36:H36)</f>
        <v>8</v>
      </c>
      <c r="N36" s="1772">
        <v>0</v>
      </c>
      <c r="O36" s="1772">
        <v>0</v>
      </c>
    </row>
    <row r="37" spans="1:15">
      <c r="A37" s="1757"/>
      <c r="B37" s="1748" t="s">
        <v>8</v>
      </c>
      <c r="C37" s="1781">
        <f t="shared" ref="C37:J37" si="10">SUM(C33:C35)</f>
        <v>1</v>
      </c>
      <c r="D37" s="1751">
        <f t="shared" si="10"/>
        <v>2</v>
      </c>
      <c r="E37" s="1751">
        <f t="shared" si="10"/>
        <v>0</v>
      </c>
      <c r="F37" s="1751">
        <f t="shared" si="10"/>
        <v>0</v>
      </c>
      <c r="G37" s="1751">
        <f>SUM(G33:G36)</f>
        <v>17</v>
      </c>
      <c r="H37" s="1751">
        <f>SUM(H33:H36)</f>
        <v>15</v>
      </c>
      <c r="I37" s="1751">
        <f t="shared" si="10"/>
        <v>0</v>
      </c>
      <c r="J37" s="1751">
        <f t="shared" si="10"/>
        <v>0</v>
      </c>
      <c r="K37" s="1752">
        <f t="shared" si="9"/>
        <v>18</v>
      </c>
      <c r="L37" s="1752">
        <f t="shared" si="9"/>
        <v>17</v>
      </c>
      <c r="M37" s="1751">
        <f>SUM(M33:M35)</f>
        <v>27</v>
      </c>
      <c r="N37" s="1751">
        <f>SUM(N33:N36)</f>
        <v>0</v>
      </c>
      <c r="O37" s="1751">
        <f>SUM(O33:O36)</f>
        <v>0</v>
      </c>
    </row>
    <row r="38" spans="1:15">
      <c r="A38" s="477" t="s">
        <v>2008</v>
      </c>
      <c r="C38" s="248"/>
      <c r="D38" s="249"/>
      <c r="E38" s="249"/>
      <c r="F38" s="249"/>
    </row>
    <row r="40" spans="1:15" ht="16.5" customHeight="1">
      <c r="A40" s="2435" t="s">
        <v>1847</v>
      </c>
      <c r="B40" s="2435"/>
      <c r="C40" s="2435"/>
      <c r="D40" s="2435"/>
      <c r="E40" s="2435"/>
      <c r="F40" s="2435"/>
      <c r="G40" s="2435"/>
      <c r="H40" s="2435"/>
      <c r="I40" s="2435"/>
      <c r="J40" s="2435"/>
      <c r="K40" s="2435"/>
      <c r="L40" s="2435"/>
      <c r="M40" s="2435"/>
      <c r="N40" s="246"/>
    </row>
    <row r="41" spans="1:15" ht="16.5" customHeight="1">
      <c r="A41" s="2418" t="s">
        <v>0</v>
      </c>
      <c r="B41" s="2418" t="s">
        <v>14</v>
      </c>
      <c r="C41" s="2431" t="s">
        <v>1477</v>
      </c>
      <c r="D41" s="2432"/>
      <c r="E41" s="2432"/>
      <c r="F41" s="2432"/>
      <c r="G41" s="2432"/>
      <c r="H41" s="2432"/>
      <c r="I41" s="2432"/>
      <c r="J41" s="2433"/>
      <c r="K41" s="2424" t="s">
        <v>4</v>
      </c>
      <c r="L41" s="2425"/>
      <c r="M41" s="2426"/>
      <c r="N41" s="2410" t="s">
        <v>1478</v>
      </c>
      <c r="O41" s="2411"/>
    </row>
    <row r="42" spans="1:15" ht="16.5" customHeight="1">
      <c r="A42" s="2419"/>
      <c r="B42" s="2419"/>
      <c r="C42" s="2412" t="s">
        <v>1479</v>
      </c>
      <c r="D42" s="2413"/>
      <c r="E42" s="2412" t="s">
        <v>1480</v>
      </c>
      <c r="F42" s="2413"/>
      <c r="G42" s="2412" t="s">
        <v>1481</v>
      </c>
      <c r="H42" s="2413"/>
      <c r="I42" s="2439" t="s">
        <v>1482</v>
      </c>
      <c r="J42" s="2439"/>
      <c r="K42" s="2427"/>
      <c r="L42" s="2428"/>
      <c r="M42" s="2429"/>
      <c r="N42" s="2415" t="s">
        <v>1229</v>
      </c>
      <c r="O42" s="2417" t="s">
        <v>1230</v>
      </c>
    </row>
    <row r="43" spans="1:15">
      <c r="A43" s="2420"/>
      <c r="B43" s="2420"/>
      <c r="C43" s="1766" t="s">
        <v>32</v>
      </c>
      <c r="D43" s="1766" t="s">
        <v>33</v>
      </c>
      <c r="E43" s="1766" t="s">
        <v>32</v>
      </c>
      <c r="F43" s="1766" t="s">
        <v>33</v>
      </c>
      <c r="G43" s="1766" t="s">
        <v>32</v>
      </c>
      <c r="H43" s="1766" t="s">
        <v>33</v>
      </c>
      <c r="I43" s="1766" t="s">
        <v>32</v>
      </c>
      <c r="J43" s="1766" t="s">
        <v>33</v>
      </c>
      <c r="K43" s="1766" t="s">
        <v>32</v>
      </c>
      <c r="L43" s="1766" t="s">
        <v>33</v>
      </c>
      <c r="M43" s="1767" t="s">
        <v>8</v>
      </c>
      <c r="N43" s="2416"/>
      <c r="O43" s="2416"/>
    </row>
    <row r="44" spans="1:15">
      <c r="A44" s="1775" t="s">
        <v>1220</v>
      </c>
      <c r="B44" s="1769" t="s">
        <v>19</v>
      </c>
      <c r="C44" s="1782">
        <v>2</v>
      </c>
      <c r="D44" s="1782">
        <v>3</v>
      </c>
      <c r="E44" s="1782">
        <v>0</v>
      </c>
      <c r="F44" s="1782">
        <v>1</v>
      </c>
      <c r="G44" s="1782"/>
      <c r="H44" s="1782"/>
      <c r="I44" s="1782"/>
      <c r="J44" s="1782"/>
      <c r="K44" s="1782">
        <f>SUM(C44,E44,G44)</f>
        <v>2</v>
      </c>
      <c r="L44" s="1782">
        <f>SUM(D44,F44,H44)</f>
        <v>4</v>
      </c>
      <c r="M44" s="1783">
        <f>SUM(C44:H44)</f>
        <v>6</v>
      </c>
      <c r="N44" s="1784">
        <v>0</v>
      </c>
      <c r="O44" s="1784">
        <v>0</v>
      </c>
    </row>
    <row r="45" spans="1:15">
      <c r="A45" s="1775" t="s">
        <v>1221</v>
      </c>
      <c r="B45" s="1776" t="s">
        <v>21</v>
      </c>
      <c r="C45" s="1782">
        <v>1</v>
      </c>
      <c r="D45" s="1782">
        <v>0</v>
      </c>
      <c r="E45" s="1782">
        <v>1</v>
      </c>
      <c r="F45" s="1782">
        <v>0</v>
      </c>
      <c r="G45" s="1785"/>
      <c r="H45" s="1785"/>
      <c r="I45" s="1785"/>
      <c r="J45" s="1785"/>
      <c r="K45" s="1782">
        <f t="shared" ref="K45:L47" si="11">SUM(C45,E45,G45)</f>
        <v>2</v>
      </c>
      <c r="L45" s="1782">
        <f t="shared" si="11"/>
        <v>0</v>
      </c>
      <c r="M45" s="1783">
        <f>SUM(C45:H45)</f>
        <v>2</v>
      </c>
      <c r="N45" s="1784">
        <v>0</v>
      </c>
      <c r="O45" s="1784">
        <v>0</v>
      </c>
    </row>
    <row r="46" spans="1:15">
      <c r="A46" s="1775" t="s">
        <v>1222</v>
      </c>
      <c r="B46" s="1776" t="s">
        <v>20</v>
      </c>
      <c r="C46" s="1782">
        <v>2</v>
      </c>
      <c r="D46" s="1782">
        <v>0</v>
      </c>
      <c r="E46" s="1782">
        <v>0</v>
      </c>
      <c r="F46" s="1782">
        <v>0</v>
      </c>
      <c r="G46" s="1785"/>
      <c r="H46" s="1785"/>
      <c r="I46" s="1785"/>
      <c r="J46" s="1785"/>
      <c r="K46" s="1782">
        <f t="shared" si="11"/>
        <v>2</v>
      </c>
      <c r="L46" s="1782">
        <f t="shared" si="11"/>
        <v>0</v>
      </c>
      <c r="M46" s="1783">
        <f>SUM(C46:H46)</f>
        <v>2</v>
      </c>
      <c r="N46" s="1784">
        <v>0</v>
      </c>
      <c r="O46" s="1784">
        <v>0</v>
      </c>
    </row>
    <row r="47" spans="1:15">
      <c r="A47" s="1757"/>
      <c r="B47" s="1748" t="s">
        <v>8</v>
      </c>
      <c r="C47" s="1781">
        <f t="shared" ref="C47:J47" si="12">SUM(C44:C46)</f>
        <v>5</v>
      </c>
      <c r="D47" s="1751">
        <f t="shared" si="12"/>
        <v>3</v>
      </c>
      <c r="E47" s="1751">
        <f t="shared" si="12"/>
        <v>1</v>
      </c>
      <c r="F47" s="1751">
        <f t="shared" si="12"/>
        <v>1</v>
      </c>
      <c r="G47" s="1751">
        <f t="shared" si="12"/>
        <v>0</v>
      </c>
      <c r="H47" s="1751">
        <f t="shared" si="12"/>
        <v>0</v>
      </c>
      <c r="I47" s="1751">
        <f t="shared" si="12"/>
        <v>0</v>
      </c>
      <c r="J47" s="1751">
        <f t="shared" si="12"/>
        <v>0</v>
      </c>
      <c r="K47" s="1752">
        <f t="shared" si="11"/>
        <v>6</v>
      </c>
      <c r="L47" s="1752">
        <f t="shared" si="11"/>
        <v>4</v>
      </c>
      <c r="M47" s="1751">
        <f>SUM(M44:M46)</f>
        <v>10</v>
      </c>
      <c r="N47" s="1751">
        <f>SUM(N44:N46)</f>
        <v>0</v>
      </c>
      <c r="O47" s="1751">
        <f>SUM(O44:O46)</f>
        <v>0</v>
      </c>
    </row>
    <row r="48" spans="1:15">
      <c r="A48" s="247" t="s">
        <v>1846</v>
      </c>
      <c r="C48" s="248"/>
      <c r="D48" s="249"/>
      <c r="E48" s="249"/>
      <c r="F48" s="249"/>
    </row>
    <row r="49" spans="1:12" ht="18" customHeight="1">
      <c r="C49" s="249"/>
      <c r="D49" s="249"/>
      <c r="E49" s="249"/>
      <c r="F49" s="249"/>
      <c r="G49" s="249"/>
      <c r="H49" s="249"/>
      <c r="I49" s="249"/>
      <c r="J49" s="249"/>
      <c r="K49" s="249"/>
      <c r="L49" s="249"/>
    </row>
    <row r="50" spans="1:12">
      <c r="B50" s="252"/>
      <c r="C50" s="252"/>
      <c r="D50" s="252"/>
      <c r="E50" s="252"/>
      <c r="F50" s="252"/>
    </row>
    <row r="51" spans="1:12">
      <c r="B51" s="1765"/>
    </row>
    <row r="60" spans="1:12" ht="15.6">
      <c r="A60" s="1740"/>
      <c r="B60" s="1740"/>
      <c r="C60" s="1740"/>
      <c r="D60" s="1740"/>
      <c r="E60" s="1740"/>
      <c r="F60" s="1740"/>
    </row>
    <row r="78" spans="1:6" ht="15.6">
      <c r="A78" s="1740"/>
      <c r="B78" s="1740"/>
      <c r="C78" s="1740"/>
      <c r="D78" s="1740"/>
      <c r="E78" s="1740"/>
      <c r="F78" s="1740"/>
    </row>
    <row r="88" spans="1:6" ht="15.6">
      <c r="A88" s="1740"/>
      <c r="B88" s="1740"/>
      <c r="C88" s="1740"/>
      <c r="D88" s="1740"/>
      <c r="E88" s="1740"/>
      <c r="F88" s="1740"/>
    </row>
    <row r="111" spans="1:6" ht="15.6">
      <c r="A111" s="1740"/>
      <c r="B111" s="1740"/>
      <c r="C111" s="1740"/>
      <c r="D111" s="1740"/>
      <c r="E111" s="1740"/>
      <c r="F111" s="1740"/>
    </row>
  </sheetData>
  <sheetProtection algorithmName="SHA-512" hashValue="7IYg1Yfo8pDl537FHOkvAOndrGGUFz3M+yeDiAqw6ZjGbKiLCRf1o+yJKYK/jLKv5ye8i5UgUdD2fy2IFVVBDw==" saltValue="O884yzvwMaaN+tLEr0D8Cw==" spinCount="100000" sheet="1" objects="1" scenarios="1"/>
  <mergeCells count="63">
    <mergeCell ref="N19:O19"/>
    <mergeCell ref="C20:D20"/>
    <mergeCell ref="E20:F20"/>
    <mergeCell ref="G20:H20"/>
    <mergeCell ref="I20:J20"/>
    <mergeCell ref="N20:N21"/>
    <mergeCell ref="O20:O21"/>
    <mergeCell ref="A35:A36"/>
    <mergeCell ref="A18:M18"/>
    <mergeCell ref="A19:A21"/>
    <mergeCell ref="B19:B21"/>
    <mergeCell ref="C19:J19"/>
    <mergeCell ref="K19:M20"/>
    <mergeCell ref="A24:A25"/>
    <mergeCell ref="A29:M29"/>
    <mergeCell ref="A30:A32"/>
    <mergeCell ref="B30:B32"/>
    <mergeCell ref="N42:N43"/>
    <mergeCell ref="O42:O43"/>
    <mergeCell ref="A40:M40"/>
    <mergeCell ref="A41:A43"/>
    <mergeCell ref="B41:B43"/>
    <mergeCell ref="C41:J41"/>
    <mergeCell ref="K41:M42"/>
    <mergeCell ref="N41:O41"/>
    <mergeCell ref="C42:D42"/>
    <mergeCell ref="E42:F42"/>
    <mergeCell ref="G42:H42"/>
    <mergeCell ref="I42:J42"/>
    <mergeCell ref="N30:O30"/>
    <mergeCell ref="C31:D31"/>
    <mergeCell ref="E31:F31"/>
    <mergeCell ref="G31:H31"/>
    <mergeCell ref="I31:J31"/>
    <mergeCell ref="N31:N32"/>
    <mergeCell ref="O31:O32"/>
    <mergeCell ref="C30:J30"/>
    <mergeCell ref="K30:M31"/>
    <mergeCell ref="A10:M10"/>
    <mergeCell ref="A11:A13"/>
    <mergeCell ref="B11:B13"/>
    <mergeCell ref="C11:J11"/>
    <mergeCell ref="K11:M12"/>
    <mergeCell ref="N11:O11"/>
    <mergeCell ref="C12:D12"/>
    <mergeCell ref="E12:F12"/>
    <mergeCell ref="G12:H12"/>
    <mergeCell ref="I12:J12"/>
    <mergeCell ref="N12:N13"/>
    <mergeCell ref="O12:O13"/>
    <mergeCell ref="N3:O3"/>
    <mergeCell ref="C4:D4"/>
    <mergeCell ref="E4:F4"/>
    <mergeCell ref="G4:H4"/>
    <mergeCell ref="I4:J4"/>
    <mergeCell ref="N4:N5"/>
    <mergeCell ref="O4:O5"/>
    <mergeCell ref="A8:H8"/>
    <mergeCell ref="A2:M2"/>
    <mergeCell ref="A3:A5"/>
    <mergeCell ref="B3:B5"/>
    <mergeCell ref="C3:J3"/>
    <mergeCell ref="K3:M4"/>
  </mergeCells>
  <hyperlinks>
    <hyperlink ref="A1" location="Índice!A1" display="ÍNDICE" xr:uid="{00000000-0004-0000-2200-000000000000}"/>
  </hyperlinks>
  <pageMargins left="0.70866141732283472" right="0.70866141732283472" top="0.74803149606299213" bottom="0.74803149606299213" header="0.31496062992125984" footer="0.31496062992125984"/>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AD25A8"/>
    <pageSetUpPr fitToPage="1"/>
  </sheetPr>
  <dimension ref="A1:L62"/>
  <sheetViews>
    <sheetView showGridLines="0" zoomScale="90" zoomScaleNormal="90" workbookViewId="0"/>
  </sheetViews>
  <sheetFormatPr baseColWidth="10" defaultColWidth="11.44140625" defaultRowHeight="14.4"/>
  <cols>
    <col min="1" max="1" width="10.33203125" style="969" customWidth="1"/>
    <col min="2" max="2" width="8.6640625" style="969" customWidth="1"/>
    <col min="3" max="3" width="40.33203125" style="969" bestFit="1" customWidth="1"/>
    <col min="4" max="12" width="6.44140625" style="969" customWidth="1"/>
    <col min="13" max="16384" width="11.44140625" style="969"/>
  </cols>
  <sheetData>
    <row r="1" spans="1:12">
      <c r="A1" s="1786" t="s">
        <v>1189</v>
      </c>
    </row>
    <row r="2" spans="1:12" ht="18">
      <c r="A2" s="1787" t="s">
        <v>5460</v>
      </c>
    </row>
    <row r="3" spans="1:12" s="1788" customFormat="1" ht="83.25" customHeight="1">
      <c r="A3" s="964"/>
      <c r="B3" s="964"/>
      <c r="C3" s="1370" t="s">
        <v>4424</v>
      </c>
      <c r="D3" s="975" t="s">
        <v>2932</v>
      </c>
      <c r="E3" s="976" t="s">
        <v>2933</v>
      </c>
      <c r="F3" s="977" t="s">
        <v>2934</v>
      </c>
      <c r="G3" s="975" t="s">
        <v>2932</v>
      </c>
      <c r="H3" s="977" t="s">
        <v>2933</v>
      </c>
      <c r="I3" s="977" t="s">
        <v>2934</v>
      </c>
      <c r="J3" s="975" t="s">
        <v>2932</v>
      </c>
      <c r="K3" s="977" t="s">
        <v>2933</v>
      </c>
      <c r="L3" s="977" t="s">
        <v>2934</v>
      </c>
    </row>
    <row r="4" spans="1:12" ht="15" customHeight="1">
      <c r="A4" s="978" t="s">
        <v>2907</v>
      </c>
      <c r="B4" s="978" t="s">
        <v>37</v>
      </c>
      <c r="C4" s="979" t="s">
        <v>2935</v>
      </c>
      <c r="D4" s="2442" t="s">
        <v>2936</v>
      </c>
      <c r="E4" s="2443"/>
      <c r="F4" s="2444"/>
      <c r="G4" s="2442" t="s">
        <v>2937</v>
      </c>
      <c r="H4" s="2443"/>
      <c r="I4" s="2444"/>
      <c r="J4" s="2442" t="s">
        <v>2938</v>
      </c>
      <c r="K4" s="2443"/>
      <c r="L4" s="2444"/>
    </row>
    <row r="5" spans="1:12">
      <c r="A5" s="2445" t="s">
        <v>16</v>
      </c>
      <c r="B5" s="1793" t="s">
        <v>1220</v>
      </c>
      <c r="C5" s="965" t="s">
        <v>19</v>
      </c>
      <c r="D5" s="966">
        <v>8</v>
      </c>
      <c r="E5" s="981"/>
      <c r="F5" s="981"/>
      <c r="G5" s="981">
        <v>9</v>
      </c>
      <c r="H5" s="981"/>
      <c r="I5" s="981">
        <v>1</v>
      </c>
      <c r="J5" s="981">
        <v>8</v>
      </c>
      <c r="K5" s="981"/>
      <c r="L5" s="981">
        <v>3</v>
      </c>
    </row>
    <row r="6" spans="1:12">
      <c r="A6" s="2446"/>
      <c r="B6" s="1793" t="s">
        <v>1221</v>
      </c>
      <c r="C6" s="965" t="s">
        <v>21</v>
      </c>
      <c r="D6" s="966">
        <v>9</v>
      </c>
      <c r="E6" s="981">
        <v>4</v>
      </c>
      <c r="F6" s="981">
        <v>1</v>
      </c>
      <c r="G6" s="981">
        <v>14</v>
      </c>
      <c r="H6" s="981">
        <v>5</v>
      </c>
      <c r="I6" s="981">
        <v>1</v>
      </c>
      <c r="J6" s="981"/>
      <c r="K6" s="981"/>
      <c r="L6" s="981"/>
    </row>
    <row r="7" spans="1:12">
      <c r="A7" s="2446"/>
      <c r="B7" s="2448" t="s">
        <v>1222</v>
      </c>
      <c r="C7" s="967" t="s">
        <v>23</v>
      </c>
      <c r="D7" s="966"/>
      <c r="E7" s="981"/>
      <c r="F7" s="981"/>
      <c r="G7" s="981"/>
      <c r="H7" s="981"/>
      <c r="I7" s="981"/>
      <c r="J7" s="981"/>
      <c r="K7" s="981"/>
      <c r="L7" s="981"/>
    </row>
    <row r="8" spans="1:12">
      <c r="A8" s="2446"/>
      <c r="B8" s="2449"/>
      <c r="C8" s="965" t="s">
        <v>20</v>
      </c>
      <c r="D8" s="966">
        <v>10</v>
      </c>
      <c r="E8" s="981"/>
      <c r="F8" s="981"/>
      <c r="G8" s="981">
        <v>21</v>
      </c>
      <c r="H8" s="981">
        <v>4</v>
      </c>
      <c r="I8" s="981">
        <v>2</v>
      </c>
      <c r="J8" s="981">
        <v>2</v>
      </c>
      <c r="K8" s="981"/>
      <c r="L8" s="981">
        <v>1</v>
      </c>
    </row>
    <row r="9" spans="1:12">
      <c r="A9" s="2447"/>
      <c r="B9" s="980" t="s">
        <v>4</v>
      </c>
      <c r="C9" s="980"/>
      <c r="D9" s="980">
        <f t="shared" ref="D9:L9" si="0">SUM(D5:D8)</f>
        <v>27</v>
      </c>
      <c r="E9" s="980">
        <f t="shared" si="0"/>
        <v>4</v>
      </c>
      <c r="F9" s="980">
        <f t="shared" si="0"/>
        <v>1</v>
      </c>
      <c r="G9" s="980">
        <f t="shared" si="0"/>
        <v>44</v>
      </c>
      <c r="H9" s="980">
        <f t="shared" si="0"/>
        <v>9</v>
      </c>
      <c r="I9" s="980">
        <f t="shared" si="0"/>
        <v>4</v>
      </c>
      <c r="J9" s="980">
        <f t="shared" si="0"/>
        <v>10</v>
      </c>
      <c r="K9" s="980">
        <f t="shared" si="0"/>
        <v>0</v>
      </c>
      <c r="L9" s="980">
        <f t="shared" si="0"/>
        <v>4</v>
      </c>
    </row>
    <row r="10" spans="1:12">
      <c r="A10" s="968"/>
    </row>
    <row r="11" spans="1:12" s="1789" customFormat="1" ht="80.25" customHeight="1">
      <c r="A11" s="964"/>
      <c r="B11" s="964"/>
      <c r="C11" s="1370" t="s">
        <v>4425</v>
      </c>
      <c r="D11" s="975" t="s">
        <v>2932</v>
      </c>
      <c r="E11" s="977" t="s">
        <v>2933</v>
      </c>
      <c r="F11" s="977" t="s">
        <v>2934</v>
      </c>
      <c r="G11" s="975" t="s">
        <v>2932</v>
      </c>
      <c r="H11" s="977" t="s">
        <v>2933</v>
      </c>
      <c r="I11" s="977" t="s">
        <v>2934</v>
      </c>
      <c r="J11" s="975" t="s">
        <v>2932</v>
      </c>
      <c r="K11" s="977" t="s">
        <v>2933</v>
      </c>
      <c r="L11" s="977" t="s">
        <v>2934</v>
      </c>
    </row>
    <row r="12" spans="1:12" s="1789" customFormat="1" ht="12.75" customHeight="1">
      <c r="A12" s="978" t="s">
        <v>2907</v>
      </c>
      <c r="B12" s="978" t="s">
        <v>37</v>
      </c>
      <c r="C12" s="979" t="s">
        <v>2935</v>
      </c>
      <c r="D12" s="2442" t="s">
        <v>2939</v>
      </c>
      <c r="E12" s="2443"/>
      <c r="F12" s="2444"/>
      <c r="G12" s="2442" t="s">
        <v>2940</v>
      </c>
      <c r="H12" s="2443"/>
      <c r="I12" s="2444"/>
      <c r="J12" s="2442" t="s">
        <v>2941</v>
      </c>
      <c r="K12" s="2443"/>
      <c r="L12" s="2444"/>
    </row>
    <row r="13" spans="1:12" s="1789" customFormat="1" ht="18" customHeight="1">
      <c r="A13" s="2445" t="s">
        <v>16</v>
      </c>
      <c r="B13" s="1793" t="s">
        <v>1220</v>
      </c>
      <c r="C13" s="965" t="s">
        <v>19</v>
      </c>
      <c r="D13" s="981">
        <v>1</v>
      </c>
      <c r="E13" s="981"/>
      <c r="F13" s="981"/>
      <c r="G13" s="981">
        <v>4</v>
      </c>
      <c r="H13" s="981">
        <v>1</v>
      </c>
      <c r="I13" s="981"/>
      <c r="J13" s="981"/>
      <c r="K13" s="981"/>
      <c r="L13" s="981"/>
    </row>
    <row r="14" spans="1:12" s="1789" customFormat="1" ht="18" customHeight="1">
      <c r="A14" s="2446"/>
      <c r="B14" s="1793" t="s">
        <v>1221</v>
      </c>
      <c r="C14" s="965" t="s">
        <v>21</v>
      </c>
      <c r="D14" s="981">
        <v>5</v>
      </c>
      <c r="E14" s="981">
        <v>1</v>
      </c>
      <c r="F14" s="981">
        <v>1</v>
      </c>
      <c r="G14" s="981">
        <v>9</v>
      </c>
      <c r="H14" s="981"/>
      <c r="I14" s="981">
        <v>5</v>
      </c>
      <c r="J14" s="981"/>
      <c r="K14" s="981"/>
      <c r="L14" s="981"/>
    </row>
    <row r="15" spans="1:12" s="1789" customFormat="1" ht="18" customHeight="1">
      <c r="A15" s="2446"/>
      <c r="B15" s="2448" t="s">
        <v>1222</v>
      </c>
      <c r="C15" s="967" t="s">
        <v>23</v>
      </c>
      <c r="D15" s="981"/>
      <c r="E15" s="981"/>
      <c r="F15" s="981"/>
      <c r="G15" s="981"/>
      <c r="H15" s="981"/>
      <c r="I15" s="981"/>
      <c r="J15" s="981"/>
      <c r="K15" s="981"/>
      <c r="L15" s="981"/>
    </row>
    <row r="16" spans="1:12" s="1789" customFormat="1" ht="18" customHeight="1">
      <c r="A16" s="2446"/>
      <c r="B16" s="2449"/>
      <c r="C16" s="965" t="s">
        <v>20</v>
      </c>
      <c r="D16" s="981"/>
      <c r="E16" s="981"/>
      <c r="F16" s="981"/>
      <c r="G16" s="981">
        <v>10</v>
      </c>
      <c r="H16" s="981"/>
      <c r="I16" s="981"/>
      <c r="J16" s="981">
        <v>1</v>
      </c>
      <c r="K16" s="981"/>
      <c r="L16" s="981"/>
    </row>
    <row r="17" spans="1:12" s="1789" customFormat="1">
      <c r="A17" s="2447"/>
      <c r="B17" s="980" t="s">
        <v>4</v>
      </c>
      <c r="C17" s="980"/>
      <c r="D17" s="980">
        <f t="shared" ref="D17:L17" si="1">SUM(D13:D16)</f>
        <v>6</v>
      </c>
      <c r="E17" s="980">
        <f t="shared" si="1"/>
        <v>1</v>
      </c>
      <c r="F17" s="980">
        <f t="shared" si="1"/>
        <v>1</v>
      </c>
      <c r="G17" s="980">
        <f t="shared" si="1"/>
        <v>23</v>
      </c>
      <c r="H17" s="980">
        <f t="shared" si="1"/>
        <v>1</v>
      </c>
      <c r="I17" s="980">
        <f t="shared" si="1"/>
        <v>5</v>
      </c>
      <c r="J17" s="980">
        <f t="shared" si="1"/>
        <v>1</v>
      </c>
      <c r="K17" s="980">
        <f t="shared" si="1"/>
        <v>0</v>
      </c>
      <c r="L17" s="980">
        <f t="shared" si="1"/>
        <v>0</v>
      </c>
    </row>
    <row r="19" spans="1:12" ht="83.4">
      <c r="A19" s="964"/>
      <c r="B19" s="964"/>
      <c r="C19" s="1370" t="s">
        <v>4426</v>
      </c>
      <c r="D19" s="975" t="s">
        <v>2932</v>
      </c>
      <c r="E19" s="977" t="s">
        <v>2933</v>
      </c>
      <c r="F19" s="977" t="s">
        <v>2934</v>
      </c>
      <c r="G19" s="975" t="s">
        <v>2932</v>
      </c>
      <c r="H19" s="977" t="s">
        <v>2933</v>
      </c>
      <c r="I19" s="977" t="s">
        <v>2934</v>
      </c>
      <c r="J19" s="975" t="s">
        <v>2932</v>
      </c>
      <c r="K19" s="977" t="s">
        <v>2933</v>
      </c>
      <c r="L19" s="977" t="s">
        <v>2934</v>
      </c>
    </row>
    <row r="20" spans="1:12" ht="16.5" customHeight="1">
      <c r="A20" s="978" t="s">
        <v>2907</v>
      </c>
      <c r="B20" s="978" t="s">
        <v>37</v>
      </c>
      <c r="C20" s="979" t="s">
        <v>2935</v>
      </c>
      <c r="D20" s="2442" t="s">
        <v>2942</v>
      </c>
      <c r="E20" s="2443"/>
      <c r="F20" s="2444"/>
      <c r="G20" s="2442" t="s">
        <v>2943</v>
      </c>
      <c r="H20" s="2443"/>
      <c r="I20" s="2444"/>
      <c r="J20" s="2442" t="s">
        <v>2944</v>
      </c>
      <c r="K20" s="2443"/>
      <c r="L20" s="2444"/>
    </row>
    <row r="21" spans="1:12">
      <c r="A21" s="2445" t="s">
        <v>16</v>
      </c>
      <c r="B21" s="1793" t="s">
        <v>1220</v>
      </c>
      <c r="C21" s="965" t="s">
        <v>19</v>
      </c>
      <c r="D21" s="981">
        <v>4</v>
      </c>
      <c r="E21" s="981">
        <v>3</v>
      </c>
      <c r="F21" s="981">
        <v>1</v>
      </c>
      <c r="G21" s="981">
        <v>6</v>
      </c>
      <c r="H21" s="981">
        <v>1</v>
      </c>
      <c r="I21" s="981"/>
      <c r="J21" s="981">
        <v>3</v>
      </c>
      <c r="K21" s="981"/>
      <c r="L21" s="981"/>
    </row>
    <row r="22" spans="1:12">
      <c r="A22" s="2446"/>
      <c r="B22" s="1793" t="s">
        <v>1221</v>
      </c>
      <c r="C22" s="965" t="s">
        <v>21</v>
      </c>
      <c r="D22" s="981">
        <v>11</v>
      </c>
      <c r="E22" s="981">
        <v>4</v>
      </c>
      <c r="F22" s="981">
        <v>4</v>
      </c>
      <c r="G22" s="981">
        <v>12</v>
      </c>
      <c r="H22" s="981">
        <v>4</v>
      </c>
      <c r="I22" s="981">
        <v>8</v>
      </c>
      <c r="J22" s="981">
        <v>7</v>
      </c>
      <c r="K22" s="981">
        <v>3</v>
      </c>
      <c r="L22" s="981">
        <v>3</v>
      </c>
    </row>
    <row r="23" spans="1:12">
      <c r="A23" s="2446"/>
      <c r="B23" s="2448" t="s">
        <v>1222</v>
      </c>
      <c r="C23" s="967" t="s">
        <v>23</v>
      </c>
      <c r="D23" s="981"/>
      <c r="E23" s="981"/>
      <c r="F23" s="981"/>
      <c r="G23" s="981"/>
      <c r="H23" s="981"/>
      <c r="I23" s="981"/>
      <c r="J23" s="981">
        <v>7</v>
      </c>
      <c r="K23" s="981">
        <v>1</v>
      </c>
      <c r="L23" s="981">
        <v>6</v>
      </c>
    </row>
    <row r="24" spans="1:12">
      <c r="A24" s="2446"/>
      <c r="B24" s="2449"/>
      <c r="C24" s="965" t="s">
        <v>20</v>
      </c>
      <c r="D24" s="981">
        <v>8</v>
      </c>
      <c r="E24" s="981">
        <v>1</v>
      </c>
      <c r="F24" s="981">
        <v>1</v>
      </c>
      <c r="G24" s="981">
        <v>23</v>
      </c>
      <c r="H24" s="981">
        <v>3</v>
      </c>
      <c r="I24" s="981">
        <v>4</v>
      </c>
      <c r="J24" s="981"/>
      <c r="K24" s="981"/>
      <c r="L24" s="981"/>
    </row>
    <row r="25" spans="1:12">
      <c r="A25" s="2447"/>
      <c r="B25" s="980" t="s">
        <v>4</v>
      </c>
      <c r="C25" s="980"/>
      <c r="D25" s="980">
        <f t="shared" ref="D25:L25" si="2">SUM(D21:D24)</f>
        <v>23</v>
      </c>
      <c r="E25" s="980">
        <f t="shared" si="2"/>
        <v>8</v>
      </c>
      <c r="F25" s="980">
        <f t="shared" si="2"/>
        <v>6</v>
      </c>
      <c r="G25" s="980">
        <f t="shared" si="2"/>
        <v>41</v>
      </c>
      <c r="H25" s="980">
        <f t="shared" si="2"/>
        <v>8</v>
      </c>
      <c r="I25" s="980">
        <f t="shared" si="2"/>
        <v>12</v>
      </c>
      <c r="J25" s="980">
        <f t="shared" si="2"/>
        <v>17</v>
      </c>
      <c r="K25" s="980">
        <f t="shared" si="2"/>
        <v>4</v>
      </c>
      <c r="L25" s="980">
        <f t="shared" si="2"/>
        <v>9</v>
      </c>
    </row>
    <row r="27" spans="1:12" ht="82.8">
      <c r="A27" s="964"/>
      <c r="B27" s="964"/>
      <c r="C27" s="1370" t="s">
        <v>4427</v>
      </c>
      <c r="D27" s="975" t="s">
        <v>2932</v>
      </c>
      <c r="E27" s="977" t="s">
        <v>2933</v>
      </c>
      <c r="F27" s="977" t="s">
        <v>2934</v>
      </c>
      <c r="G27" s="975" t="s">
        <v>2932</v>
      </c>
      <c r="H27" s="977" t="s">
        <v>2933</v>
      </c>
      <c r="I27" s="977" t="s">
        <v>2934</v>
      </c>
      <c r="J27" s="975" t="s">
        <v>2932</v>
      </c>
      <c r="K27" s="977" t="s">
        <v>2933</v>
      </c>
      <c r="L27" s="977" t="s">
        <v>2934</v>
      </c>
    </row>
    <row r="28" spans="1:12" ht="16.5" customHeight="1">
      <c r="A28" s="978" t="s">
        <v>2907</v>
      </c>
      <c r="B28" s="978" t="s">
        <v>37</v>
      </c>
      <c r="C28" s="979" t="s">
        <v>2935</v>
      </c>
      <c r="D28" s="2442" t="s">
        <v>2945</v>
      </c>
      <c r="E28" s="2443"/>
      <c r="F28" s="2444"/>
      <c r="G28" s="2442" t="s">
        <v>2946</v>
      </c>
      <c r="H28" s="2443"/>
      <c r="I28" s="2444"/>
      <c r="J28" s="2442" t="s">
        <v>2947</v>
      </c>
      <c r="K28" s="2443"/>
      <c r="L28" s="2444"/>
    </row>
    <row r="29" spans="1:12">
      <c r="A29" s="2445" t="s">
        <v>16</v>
      </c>
      <c r="B29" s="1793" t="s">
        <v>1220</v>
      </c>
      <c r="C29" s="982" t="s">
        <v>19</v>
      </c>
      <c r="D29" s="981">
        <v>2</v>
      </c>
      <c r="E29" s="981"/>
      <c r="F29" s="981">
        <v>1</v>
      </c>
      <c r="G29" s="981">
        <v>4</v>
      </c>
      <c r="H29" s="981">
        <v>2</v>
      </c>
      <c r="I29" s="981"/>
      <c r="J29" s="981">
        <v>5</v>
      </c>
      <c r="K29" s="981">
        <v>3</v>
      </c>
      <c r="L29" s="981"/>
    </row>
    <row r="30" spans="1:12">
      <c r="A30" s="2446"/>
      <c r="B30" s="1793" t="s">
        <v>1221</v>
      </c>
      <c r="C30" s="982" t="s">
        <v>21</v>
      </c>
      <c r="D30" s="981">
        <v>6</v>
      </c>
      <c r="E30" s="981"/>
      <c r="F30" s="981"/>
      <c r="G30" s="981">
        <v>8</v>
      </c>
      <c r="H30" s="981">
        <v>2</v>
      </c>
      <c r="I30" s="981">
        <v>1</v>
      </c>
      <c r="J30" s="981">
        <v>5</v>
      </c>
      <c r="K30" s="981"/>
      <c r="L30" s="981">
        <v>1</v>
      </c>
    </row>
    <row r="31" spans="1:12">
      <c r="A31" s="2446"/>
      <c r="B31" s="2448" t="s">
        <v>1222</v>
      </c>
      <c r="C31" s="983" t="s">
        <v>23</v>
      </c>
      <c r="D31" s="981">
        <v>1</v>
      </c>
      <c r="E31" s="981"/>
      <c r="F31" s="981">
        <v>1</v>
      </c>
      <c r="G31" s="981">
        <v>3</v>
      </c>
      <c r="H31" s="981">
        <v>1</v>
      </c>
      <c r="I31" s="981">
        <v>1</v>
      </c>
      <c r="J31" s="981">
        <v>2</v>
      </c>
      <c r="K31" s="981"/>
      <c r="L31" s="981"/>
    </row>
    <row r="32" spans="1:12">
      <c r="A32" s="2446"/>
      <c r="B32" s="2449"/>
      <c r="C32" s="982" t="s">
        <v>20</v>
      </c>
      <c r="D32" s="981">
        <v>2</v>
      </c>
      <c r="E32" s="981">
        <v>1</v>
      </c>
      <c r="F32" s="981"/>
      <c r="G32" s="981">
        <v>13</v>
      </c>
      <c r="H32" s="981">
        <v>1</v>
      </c>
      <c r="I32" s="981">
        <v>3</v>
      </c>
      <c r="J32" s="981">
        <v>1</v>
      </c>
      <c r="K32" s="981"/>
      <c r="L32" s="981"/>
    </row>
    <row r="33" spans="1:12">
      <c r="A33" s="2447"/>
      <c r="B33" s="980" t="s">
        <v>4</v>
      </c>
      <c r="C33" s="980"/>
      <c r="D33" s="980">
        <f t="shared" ref="D33:L33" si="3">SUM(D29:D32)</f>
        <v>11</v>
      </c>
      <c r="E33" s="980">
        <f t="shared" si="3"/>
        <v>1</v>
      </c>
      <c r="F33" s="980">
        <f t="shared" si="3"/>
        <v>2</v>
      </c>
      <c r="G33" s="980">
        <f t="shared" si="3"/>
        <v>28</v>
      </c>
      <c r="H33" s="980">
        <f t="shared" si="3"/>
        <v>6</v>
      </c>
      <c r="I33" s="980">
        <f t="shared" si="3"/>
        <v>5</v>
      </c>
      <c r="J33" s="980">
        <f t="shared" si="3"/>
        <v>13</v>
      </c>
      <c r="K33" s="980">
        <f t="shared" si="3"/>
        <v>3</v>
      </c>
      <c r="L33" s="980">
        <f t="shared" si="3"/>
        <v>1</v>
      </c>
    </row>
    <row r="35" spans="1:12" ht="82.8">
      <c r="A35" s="964"/>
      <c r="B35" s="964"/>
      <c r="C35" s="1370" t="s">
        <v>4428</v>
      </c>
      <c r="D35" s="975" t="s">
        <v>2932</v>
      </c>
      <c r="E35" s="977" t="s">
        <v>2933</v>
      </c>
      <c r="F35" s="977" t="s">
        <v>2934</v>
      </c>
      <c r="G35" s="975" t="s">
        <v>2932</v>
      </c>
      <c r="H35" s="977" t="s">
        <v>2933</v>
      </c>
      <c r="I35" s="977" t="s">
        <v>2934</v>
      </c>
      <c r="J35" s="975" t="s">
        <v>2932</v>
      </c>
      <c r="K35" s="977" t="s">
        <v>2933</v>
      </c>
      <c r="L35" s="977" t="s">
        <v>2934</v>
      </c>
    </row>
    <row r="36" spans="1:12" ht="16.5" customHeight="1">
      <c r="A36" s="978" t="s">
        <v>2907</v>
      </c>
      <c r="B36" s="978" t="s">
        <v>37</v>
      </c>
      <c r="C36" s="979" t="s">
        <v>2935</v>
      </c>
      <c r="D36" s="2442" t="s">
        <v>2948</v>
      </c>
      <c r="E36" s="2443"/>
      <c r="F36" s="2444"/>
      <c r="G36" s="2442" t="s">
        <v>2949</v>
      </c>
      <c r="H36" s="2443"/>
      <c r="I36" s="2444"/>
      <c r="J36" s="2442" t="s">
        <v>2950</v>
      </c>
      <c r="K36" s="2443"/>
      <c r="L36" s="2444"/>
    </row>
    <row r="37" spans="1:12">
      <c r="A37" s="2445" t="s">
        <v>16</v>
      </c>
      <c r="B37" s="1793" t="s">
        <v>1220</v>
      </c>
      <c r="C37" s="965" t="s">
        <v>19</v>
      </c>
      <c r="D37" s="981">
        <v>9</v>
      </c>
      <c r="E37" s="981">
        <v>1</v>
      </c>
      <c r="F37" s="981"/>
      <c r="G37" s="981">
        <v>2</v>
      </c>
      <c r="H37" s="981"/>
      <c r="I37" s="981"/>
      <c r="J37" s="981"/>
      <c r="K37" s="981"/>
      <c r="L37" s="981"/>
    </row>
    <row r="38" spans="1:12">
      <c r="A38" s="2446"/>
      <c r="B38" s="1793" t="s">
        <v>1221</v>
      </c>
      <c r="C38" s="965" t="s">
        <v>21</v>
      </c>
      <c r="D38" s="981">
        <v>1</v>
      </c>
      <c r="E38" s="981">
        <v>1</v>
      </c>
      <c r="F38" s="981"/>
      <c r="G38" s="981">
        <v>4</v>
      </c>
      <c r="H38" s="981">
        <v>2</v>
      </c>
      <c r="I38" s="981"/>
      <c r="J38" s="981"/>
      <c r="K38" s="981"/>
      <c r="L38" s="981"/>
    </row>
    <row r="39" spans="1:12">
      <c r="A39" s="2446"/>
      <c r="B39" s="2448" t="s">
        <v>1222</v>
      </c>
      <c r="C39" s="967" t="s">
        <v>23</v>
      </c>
      <c r="D39" s="981">
        <v>1</v>
      </c>
      <c r="E39" s="981">
        <v>1</v>
      </c>
      <c r="F39" s="981"/>
      <c r="G39" s="981">
        <v>11</v>
      </c>
      <c r="H39" s="981">
        <v>6</v>
      </c>
      <c r="I39" s="981">
        <v>4</v>
      </c>
      <c r="J39" s="981"/>
      <c r="K39" s="981"/>
      <c r="L39" s="981"/>
    </row>
    <row r="40" spans="1:12">
      <c r="A40" s="2446"/>
      <c r="B40" s="2449"/>
      <c r="C40" s="965" t="s">
        <v>20</v>
      </c>
      <c r="D40" s="981">
        <v>1</v>
      </c>
      <c r="E40" s="981"/>
      <c r="F40" s="981"/>
      <c r="G40" s="981">
        <v>7</v>
      </c>
      <c r="H40" s="981">
        <v>2</v>
      </c>
      <c r="I40" s="981"/>
      <c r="J40" s="981"/>
      <c r="K40" s="981"/>
      <c r="L40" s="981"/>
    </row>
    <row r="41" spans="1:12">
      <c r="A41" s="2447"/>
      <c r="B41" s="980" t="s">
        <v>4</v>
      </c>
      <c r="C41" s="980"/>
      <c r="D41" s="980">
        <f t="shared" ref="D41:L41" si="4">SUM(D37:D40)</f>
        <v>12</v>
      </c>
      <c r="E41" s="980">
        <f t="shared" si="4"/>
        <v>3</v>
      </c>
      <c r="F41" s="980">
        <f t="shared" si="4"/>
        <v>0</v>
      </c>
      <c r="G41" s="980">
        <f t="shared" si="4"/>
        <v>24</v>
      </c>
      <c r="H41" s="980">
        <f t="shared" si="4"/>
        <v>10</v>
      </c>
      <c r="I41" s="980">
        <f t="shared" si="4"/>
        <v>4</v>
      </c>
      <c r="J41" s="980">
        <f t="shared" si="4"/>
        <v>0</v>
      </c>
      <c r="K41" s="980">
        <f t="shared" si="4"/>
        <v>0</v>
      </c>
      <c r="L41" s="980">
        <f t="shared" si="4"/>
        <v>0</v>
      </c>
    </row>
    <row r="42" spans="1:12">
      <c r="A42" s="1360"/>
      <c r="B42" s="1361"/>
      <c r="C42" s="1361"/>
      <c r="D42" s="1361"/>
      <c r="E42" s="1361"/>
      <c r="F42" s="1361"/>
      <c r="G42" s="1361"/>
      <c r="H42" s="1361"/>
      <c r="I42" s="1361"/>
      <c r="J42" s="1361"/>
      <c r="K42" s="1361"/>
      <c r="L42" s="1361"/>
    </row>
    <row r="43" spans="1:12" ht="82.8">
      <c r="A43" s="1362"/>
      <c r="B43" s="1362"/>
      <c r="C43" s="1371" t="s">
        <v>4429</v>
      </c>
      <c r="D43" s="1364" t="s">
        <v>2932</v>
      </c>
      <c r="E43" s="1365" t="s">
        <v>2933</v>
      </c>
      <c r="F43" s="1365" t="s">
        <v>2934</v>
      </c>
      <c r="G43" s="1364" t="s">
        <v>2932</v>
      </c>
      <c r="H43" s="1365" t="s">
        <v>2933</v>
      </c>
      <c r="I43" s="1365" t="s">
        <v>2934</v>
      </c>
      <c r="J43" s="1364" t="s">
        <v>2932</v>
      </c>
      <c r="K43" s="1365" t="s">
        <v>2933</v>
      </c>
      <c r="L43" s="1365" t="s">
        <v>2934</v>
      </c>
    </row>
    <row r="44" spans="1:12">
      <c r="A44" s="1611" t="s">
        <v>2907</v>
      </c>
      <c r="B44" s="1611" t="s">
        <v>37</v>
      </c>
      <c r="C44" s="1363" t="s">
        <v>2935</v>
      </c>
      <c r="D44" s="2452" t="s">
        <v>2950</v>
      </c>
      <c r="E44" s="2453"/>
      <c r="F44" s="2454"/>
      <c r="G44" s="2452" t="s">
        <v>4421</v>
      </c>
      <c r="H44" s="2453"/>
      <c r="I44" s="2454"/>
      <c r="J44" s="2452" t="s">
        <v>4422</v>
      </c>
      <c r="K44" s="2453"/>
      <c r="L44" s="2454"/>
    </row>
    <row r="45" spans="1:12">
      <c r="A45" s="2455" t="s">
        <v>16</v>
      </c>
      <c r="B45" s="1794" t="s">
        <v>1220</v>
      </c>
      <c r="C45" s="1366" t="s">
        <v>19</v>
      </c>
      <c r="D45" s="1367">
        <v>5</v>
      </c>
      <c r="E45" s="1367">
        <v>1</v>
      </c>
      <c r="F45" s="1367"/>
      <c r="G45" s="1367">
        <v>4</v>
      </c>
      <c r="H45" s="1367">
        <v>1</v>
      </c>
      <c r="I45" s="1367">
        <v>1</v>
      </c>
      <c r="J45" s="1367">
        <v>11</v>
      </c>
      <c r="K45" s="1367"/>
      <c r="L45" s="1367"/>
    </row>
    <row r="46" spans="1:12">
      <c r="A46" s="2456"/>
      <c r="B46" s="1794" t="s">
        <v>1221</v>
      </c>
      <c r="C46" s="1366" t="s">
        <v>21</v>
      </c>
      <c r="D46" s="1367">
        <v>3</v>
      </c>
      <c r="E46" s="1367">
        <v>1</v>
      </c>
      <c r="F46" s="1367"/>
      <c r="G46" s="1367">
        <v>9</v>
      </c>
      <c r="H46" s="1367">
        <v>6</v>
      </c>
      <c r="I46" s="1367">
        <v>1</v>
      </c>
      <c r="J46" s="1367">
        <v>7</v>
      </c>
      <c r="K46" s="1367">
        <v>3</v>
      </c>
      <c r="L46" s="1367"/>
    </row>
    <row r="47" spans="1:12">
      <c r="A47" s="2456"/>
      <c r="B47" s="2458" t="s">
        <v>1222</v>
      </c>
      <c r="C47" s="1368" t="s">
        <v>23</v>
      </c>
      <c r="D47" s="1367"/>
      <c r="E47" s="1367"/>
      <c r="F47" s="1367"/>
      <c r="G47" s="1367"/>
      <c r="H47" s="1367"/>
      <c r="I47" s="1367"/>
      <c r="J47" s="1367">
        <v>15</v>
      </c>
      <c r="K47" s="1367">
        <v>7</v>
      </c>
      <c r="L47" s="1367">
        <v>8</v>
      </c>
    </row>
    <row r="48" spans="1:12">
      <c r="A48" s="2456"/>
      <c r="B48" s="2459"/>
      <c r="C48" s="1366" t="s">
        <v>20</v>
      </c>
      <c r="D48" s="1367"/>
      <c r="E48" s="1367"/>
      <c r="F48" s="1367"/>
      <c r="G48" s="1367">
        <v>9</v>
      </c>
      <c r="H48" s="1367">
        <v>5</v>
      </c>
      <c r="I48" s="1367"/>
      <c r="J48" s="1367">
        <v>17</v>
      </c>
      <c r="K48" s="1367">
        <v>2</v>
      </c>
      <c r="L48" s="1367">
        <v>1</v>
      </c>
    </row>
    <row r="49" spans="1:12">
      <c r="A49" s="2457"/>
      <c r="B49" s="1369" t="s">
        <v>4</v>
      </c>
      <c r="C49" s="1369"/>
      <c r="D49" s="1369">
        <f t="shared" ref="D49:L49" si="5">SUM(D45:D48)</f>
        <v>8</v>
      </c>
      <c r="E49" s="1369">
        <f t="shared" si="5"/>
        <v>2</v>
      </c>
      <c r="F49" s="1369">
        <f t="shared" si="5"/>
        <v>0</v>
      </c>
      <c r="G49" s="1369">
        <f t="shared" si="5"/>
        <v>22</v>
      </c>
      <c r="H49" s="1369">
        <f t="shared" si="5"/>
        <v>12</v>
      </c>
      <c r="I49" s="1369">
        <f t="shared" si="5"/>
        <v>2</v>
      </c>
      <c r="J49" s="1369">
        <f t="shared" si="5"/>
        <v>50</v>
      </c>
      <c r="K49" s="1369">
        <f t="shared" si="5"/>
        <v>12</v>
      </c>
      <c r="L49" s="1369">
        <f t="shared" si="5"/>
        <v>9</v>
      </c>
    </row>
    <row r="51" spans="1:12" ht="19.5" customHeight="1">
      <c r="C51" s="2450" t="s">
        <v>4430</v>
      </c>
    </row>
    <row r="52" spans="1:12">
      <c r="C52" s="2451"/>
      <c r="D52" s="984">
        <v>2015</v>
      </c>
      <c r="E52" s="985">
        <v>2016</v>
      </c>
      <c r="F52" s="985">
        <v>2017</v>
      </c>
      <c r="G52" s="985">
        <v>2018</v>
      </c>
      <c r="H52" s="985">
        <v>2019</v>
      </c>
      <c r="I52" s="985">
        <v>2020</v>
      </c>
      <c r="J52" s="970"/>
      <c r="K52" s="970"/>
      <c r="L52" s="970"/>
    </row>
    <row r="53" spans="1:12">
      <c r="C53" s="971" t="s">
        <v>2951</v>
      </c>
      <c r="D53" s="980">
        <f>+D9+G9+J9</f>
        <v>81</v>
      </c>
      <c r="E53" s="980">
        <f>+D17+G17+J17</f>
        <v>30</v>
      </c>
      <c r="F53" s="980">
        <f>+D25+G25+J25</f>
        <v>81</v>
      </c>
      <c r="G53" s="980">
        <f>+D33+G33+J33</f>
        <v>52</v>
      </c>
      <c r="H53" s="980">
        <f>+D41+G41+J41</f>
        <v>36</v>
      </c>
      <c r="I53" s="980">
        <f>D49+G49+J49</f>
        <v>80</v>
      </c>
      <c r="J53" s="972"/>
    </row>
    <row r="54" spans="1:12">
      <c r="C54" s="986" t="s">
        <v>2952</v>
      </c>
      <c r="D54" s="988">
        <f t="shared" ref="D54:I54" si="6">(D53-(D56+D58))</f>
        <v>59</v>
      </c>
      <c r="E54" s="988">
        <f t="shared" si="6"/>
        <v>22</v>
      </c>
      <c r="F54" s="988">
        <f t="shared" si="6"/>
        <v>34</v>
      </c>
      <c r="G54" s="988">
        <f t="shared" si="6"/>
        <v>34</v>
      </c>
      <c r="H54" s="988">
        <f t="shared" si="6"/>
        <v>19</v>
      </c>
      <c r="I54" s="988">
        <f t="shared" si="6"/>
        <v>43</v>
      </c>
      <c r="J54" s="972"/>
    </row>
    <row r="55" spans="1:12">
      <c r="C55" s="973" t="s">
        <v>1354</v>
      </c>
      <c r="D55" s="990">
        <f t="shared" ref="D55:I55" si="7">+D54/D53</f>
        <v>0.72839506172839508</v>
      </c>
      <c r="E55" s="990">
        <f t="shared" si="7"/>
        <v>0.73333333333333328</v>
      </c>
      <c r="F55" s="990">
        <f t="shared" si="7"/>
        <v>0.41975308641975306</v>
      </c>
      <c r="G55" s="990">
        <f t="shared" si="7"/>
        <v>0.65384615384615385</v>
      </c>
      <c r="H55" s="990">
        <f t="shared" si="7"/>
        <v>0.52777777777777779</v>
      </c>
      <c r="I55" s="990">
        <f t="shared" si="7"/>
        <v>0.53749999999999998</v>
      </c>
      <c r="J55" s="972"/>
    </row>
    <row r="56" spans="1:12">
      <c r="C56" s="986" t="s">
        <v>2953</v>
      </c>
      <c r="D56" s="989">
        <f>+E9+H9+K9</f>
        <v>13</v>
      </c>
      <c r="E56" s="989">
        <f>+E17+H17+K17</f>
        <v>2</v>
      </c>
      <c r="F56" s="989">
        <f>+E25+H25+K25</f>
        <v>20</v>
      </c>
      <c r="G56" s="989">
        <f>+E33+H33+K33</f>
        <v>10</v>
      </c>
      <c r="H56" s="989">
        <f>+E41+H41+K41</f>
        <v>13</v>
      </c>
      <c r="I56" s="989">
        <f>E49+H49+K49</f>
        <v>26</v>
      </c>
    </row>
    <row r="57" spans="1:12">
      <c r="C57" s="973" t="s">
        <v>1354</v>
      </c>
      <c r="D57" s="990">
        <f>+D56/D53</f>
        <v>0.16049382716049382</v>
      </c>
      <c r="E57" s="990">
        <f>+E56/E53</f>
        <v>6.6666666666666666E-2</v>
      </c>
      <c r="F57" s="990">
        <f>+F56/F53</f>
        <v>0.24691358024691357</v>
      </c>
      <c r="G57" s="990">
        <f>+G56/G53</f>
        <v>0.19230769230769232</v>
      </c>
      <c r="H57" s="990">
        <f>+H56/H53</f>
        <v>0.3611111111111111</v>
      </c>
      <c r="I57" s="990"/>
    </row>
    <row r="58" spans="1:12">
      <c r="C58" s="987" t="s">
        <v>2954</v>
      </c>
      <c r="D58" s="989">
        <f>+F9+I9+L9</f>
        <v>9</v>
      </c>
      <c r="E58" s="989">
        <f>+F17+I17+L17</f>
        <v>6</v>
      </c>
      <c r="F58" s="989">
        <f>+F25+I25+L25</f>
        <v>27</v>
      </c>
      <c r="G58" s="989">
        <f>+F33+I33+L33</f>
        <v>8</v>
      </c>
      <c r="H58" s="989">
        <f>+F41+I41+L41</f>
        <v>4</v>
      </c>
      <c r="I58" s="989">
        <f>F49+I49+L49</f>
        <v>11</v>
      </c>
    </row>
    <row r="59" spans="1:12">
      <c r="C59" s="974" t="s">
        <v>1354</v>
      </c>
      <c r="D59" s="991">
        <f t="shared" ref="D59:I59" si="8">+D58/D53</f>
        <v>0.1111111111111111</v>
      </c>
      <c r="E59" s="991">
        <f t="shared" si="8"/>
        <v>0.2</v>
      </c>
      <c r="F59" s="991">
        <f t="shared" si="8"/>
        <v>0.33333333333333331</v>
      </c>
      <c r="G59" s="991">
        <f t="shared" si="8"/>
        <v>0.15384615384615385</v>
      </c>
      <c r="H59" s="991">
        <f t="shared" si="8"/>
        <v>0.1111111111111111</v>
      </c>
      <c r="I59" s="991">
        <f t="shared" si="8"/>
        <v>0.13750000000000001</v>
      </c>
    </row>
    <row r="60" spans="1:12">
      <c r="A60" s="1789" t="s">
        <v>4423</v>
      </c>
      <c r="C60" s="1790"/>
      <c r="D60" s="1791"/>
      <c r="E60" s="1791"/>
      <c r="F60" s="1791"/>
      <c r="G60" s="1791"/>
      <c r="H60" s="1791"/>
    </row>
    <row r="62" spans="1:12">
      <c r="D62" s="1792"/>
      <c r="E62" s="1792"/>
      <c r="F62" s="1792"/>
      <c r="G62" s="1792"/>
    </row>
  </sheetData>
  <sheetProtection algorithmName="SHA-512" hashValue="IPsJzFqbaa1+GApHA1j0OtS3Q9+2YrqioPktBXGdFwkgc87HV+ON7NMG17fItq5uNqnkf/NWTd5H7AEpE+SzDg==" saltValue="iDkbj5vUcX5fWLbr/nGTnQ==" spinCount="100000" sheet="1" objects="1" scenarios="1"/>
  <mergeCells count="31">
    <mergeCell ref="G36:I36"/>
    <mergeCell ref="J36:L36"/>
    <mergeCell ref="A37:A41"/>
    <mergeCell ref="C51:C52"/>
    <mergeCell ref="B31:B32"/>
    <mergeCell ref="B39:B40"/>
    <mergeCell ref="D44:F44"/>
    <mergeCell ref="G44:I44"/>
    <mergeCell ref="J44:L44"/>
    <mergeCell ref="A45:A49"/>
    <mergeCell ref="B47:B48"/>
    <mergeCell ref="A13:A17"/>
    <mergeCell ref="D20:F20"/>
    <mergeCell ref="B15:B16"/>
    <mergeCell ref="A29:A33"/>
    <mergeCell ref="D36:F36"/>
    <mergeCell ref="G20:I20"/>
    <mergeCell ref="J20:L20"/>
    <mergeCell ref="A21:A25"/>
    <mergeCell ref="D28:F28"/>
    <mergeCell ref="G28:I28"/>
    <mergeCell ref="J28:L28"/>
    <mergeCell ref="B23:B24"/>
    <mergeCell ref="D4:F4"/>
    <mergeCell ref="G4:I4"/>
    <mergeCell ref="J4:L4"/>
    <mergeCell ref="A5:A9"/>
    <mergeCell ref="D12:F12"/>
    <mergeCell ref="G12:I12"/>
    <mergeCell ref="J12:L12"/>
    <mergeCell ref="B7:B8"/>
  </mergeCells>
  <hyperlinks>
    <hyperlink ref="A1" location="Índice!A1" display="ÍNDICE" xr:uid="{00000000-0004-0000-2300-000000000000}"/>
  </hyperlinks>
  <printOptions horizontalCentered="1"/>
  <pageMargins left="0.23622047244094491" right="0.23622047244094491" top="0.74803149606299213" bottom="0.74803149606299213" header="0.31496062992125984" footer="0.31496062992125984"/>
  <pageSetup paperSize="9" scale="6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AD25A8"/>
    <pageSetUpPr fitToPage="1"/>
  </sheetPr>
  <dimension ref="A1:J61"/>
  <sheetViews>
    <sheetView showGridLines="0" workbookViewId="0">
      <selection activeCell="A13" sqref="A13:A17"/>
    </sheetView>
  </sheetViews>
  <sheetFormatPr baseColWidth="10" defaultColWidth="11.44140625" defaultRowHeight="14.4"/>
  <cols>
    <col min="1" max="1" width="10.33203125" style="1795" customWidth="1"/>
    <col min="2" max="2" width="8.6640625" style="1795" customWidth="1"/>
    <col min="3" max="3" width="30.44140625" style="1795" bestFit="1" customWidth="1"/>
    <col min="4" max="9" width="6.44140625" style="1795" customWidth="1"/>
    <col min="10" max="10" width="5" style="1795" customWidth="1"/>
    <col min="11" max="16384" width="11.44140625" style="1795"/>
  </cols>
  <sheetData>
    <row r="1" spans="1:10">
      <c r="A1" s="913" t="s">
        <v>1189</v>
      </c>
    </row>
    <row r="2" spans="1:10" ht="18">
      <c r="A2" s="1796" t="s">
        <v>5461</v>
      </c>
    </row>
    <row r="3" spans="1:10" s="1798" customFormat="1" ht="83.25" customHeight="1">
      <c r="A3" s="1797"/>
      <c r="B3" s="1797"/>
      <c r="C3" s="1376" t="s">
        <v>4424</v>
      </c>
      <c r="D3" s="2462" t="s">
        <v>2932</v>
      </c>
      <c r="E3" s="2463"/>
      <c r="F3" s="2464" t="s">
        <v>2933</v>
      </c>
      <c r="G3" s="2465"/>
      <c r="H3" s="2466" t="s">
        <v>2934</v>
      </c>
      <c r="I3" s="2467"/>
    </row>
    <row r="4" spans="1:10" ht="15" customHeight="1">
      <c r="A4" s="997" t="s">
        <v>2907</v>
      </c>
      <c r="B4" s="997" t="s">
        <v>37</v>
      </c>
      <c r="C4" s="998" t="s">
        <v>2935</v>
      </c>
      <c r="D4" s="999" t="s">
        <v>280</v>
      </c>
      <c r="E4" s="1000" t="s">
        <v>1198</v>
      </c>
      <c r="F4" s="999" t="s">
        <v>280</v>
      </c>
      <c r="G4" s="1000" t="s">
        <v>1198</v>
      </c>
      <c r="H4" s="999" t="s">
        <v>280</v>
      </c>
      <c r="I4" s="1000" t="s">
        <v>1198</v>
      </c>
    </row>
    <row r="5" spans="1:10">
      <c r="A5" s="2468" t="s">
        <v>16</v>
      </c>
      <c r="B5" s="1806" t="s">
        <v>1220</v>
      </c>
      <c r="C5" s="1372" t="s">
        <v>19</v>
      </c>
      <c r="D5" s="1800">
        <v>11</v>
      </c>
      <c r="E5" s="1800">
        <v>14</v>
      </c>
      <c r="F5" s="993"/>
      <c r="G5" s="993"/>
      <c r="H5" s="993">
        <v>1</v>
      </c>
      <c r="I5" s="993">
        <v>3</v>
      </c>
    </row>
    <row r="6" spans="1:10">
      <c r="A6" s="2469"/>
      <c r="B6" s="1806" t="s">
        <v>1221</v>
      </c>
      <c r="C6" s="1372" t="s">
        <v>73</v>
      </c>
      <c r="D6" s="1800">
        <v>21</v>
      </c>
      <c r="E6" s="1800">
        <v>2</v>
      </c>
      <c r="F6" s="993">
        <v>8</v>
      </c>
      <c r="G6" s="993">
        <v>1</v>
      </c>
      <c r="H6" s="993">
        <v>2</v>
      </c>
      <c r="I6" s="993"/>
    </row>
    <row r="7" spans="1:10">
      <c r="A7" s="2469"/>
      <c r="B7" s="2471" t="s">
        <v>1222</v>
      </c>
      <c r="C7" s="1373" t="s">
        <v>23</v>
      </c>
      <c r="D7" s="1800"/>
      <c r="E7" s="1800"/>
      <c r="F7" s="993"/>
      <c r="G7" s="993"/>
      <c r="H7" s="993"/>
      <c r="I7" s="993"/>
    </row>
    <row r="8" spans="1:10">
      <c r="A8" s="2469"/>
      <c r="B8" s="2472"/>
      <c r="C8" s="1372" t="s">
        <v>20</v>
      </c>
      <c r="D8" s="1800">
        <v>23</v>
      </c>
      <c r="E8" s="1800">
        <v>10</v>
      </c>
      <c r="F8" s="993">
        <v>2</v>
      </c>
      <c r="G8" s="993">
        <v>2</v>
      </c>
      <c r="H8" s="993">
        <v>3</v>
      </c>
      <c r="I8" s="993"/>
    </row>
    <row r="9" spans="1:10">
      <c r="A9" s="2470"/>
      <c r="B9" s="1001" t="s">
        <v>4</v>
      </c>
      <c r="C9" s="1001"/>
      <c r="D9" s="1001">
        <f>SUM(D5:D8)</f>
        <v>55</v>
      </c>
      <c r="E9" s="1001">
        <f>SUM(E5:E8)</f>
        <v>26</v>
      </c>
      <c r="F9" s="1001">
        <f t="shared" ref="F9:I9" si="0">SUM(F5:F8)</f>
        <v>10</v>
      </c>
      <c r="G9" s="1001">
        <f t="shared" si="0"/>
        <v>3</v>
      </c>
      <c r="H9" s="1001">
        <f t="shared" si="0"/>
        <v>6</v>
      </c>
      <c r="I9" s="1001">
        <f t="shared" si="0"/>
        <v>3</v>
      </c>
    </row>
    <row r="10" spans="1:10">
      <c r="A10" s="992"/>
    </row>
    <row r="11" spans="1:10" s="1799" customFormat="1" ht="83.25" customHeight="1">
      <c r="A11" s="1797"/>
      <c r="B11" s="1797"/>
      <c r="C11" s="1376" t="s">
        <v>4425</v>
      </c>
      <c r="D11" s="2462" t="s">
        <v>2932</v>
      </c>
      <c r="E11" s="2463"/>
      <c r="F11" s="2464" t="s">
        <v>2933</v>
      </c>
      <c r="G11" s="2465"/>
      <c r="H11" s="2466" t="s">
        <v>2934</v>
      </c>
      <c r="I11" s="2467"/>
      <c r="J11" s="1798"/>
    </row>
    <row r="12" spans="1:10" ht="15" customHeight="1">
      <c r="A12" s="997" t="s">
        <v>2907</v>
      </c>
      <c r="B12" s="997" t="s">
        <v>37</v>
      </c>
      <c r="C12" s="998" t="s">
        <v>2935</v>
      </c>
      <c r="D12" s="999" t="s">
        <v>280</v>
      </c>
      <c r="E12" s="1000" t="s">
        <v>1198</v>
      </c>
      <c r="F12" s="999" t="s">
        <v>280</v>
      </c>
      <c r="G12" s="1000" t="s">
        <v>1198</v>
      </c>
      <c r="H12" s="999" t="s">
        <v>280</v>
      </c>
      <c r="I12" s="1000" t="s">
        <v>1198</v>
      </c>
    </row>
    <row r="13" spans="1:10">
      <c r="A13" s="2468" t="s">
        <v>16</v>
      </c>
      <c r="B13" s="1806" t="s">
        <v>1220</v>
      </c>
      <c r="C13" s="1372" t="s">
        <v>19</v>
      </c>
      <c r="D13" s="994">
        <v>1</v>
      </c>
      <c r="E13" s="993">
        <v>4</v>
      </c>
      <c r="F13" s="993"/>
      <c r="G13" s="993">
        <v>1</v>
      </c>
      <c r="H13" s="993"/>
      <c r="I13" s="993"/>
    </row>
    <row r="14" spans="1:10">
      <c r="A14" s="2469"/>
      <c r="B14" s="1806" t="s">
        <v>1221</v>
      </c>
      <c r="C14" s="1372" t="s">
        <v>21</v>
      </c>
      <c r="D14" s="994">
        <v>6</v>
      </c>
      <c r="E14" s="993">
        <v>8</v>
      </c>
      <c r="F14" s="993">
        <v>1</v>
      </c>
      <c r="G14" s="993"/>
      <c r="H14" s="993">
        <v>1</v>
      </c>
      <c r="I14" s="993">
        <v>5</v>
      </c>
    </row>
    <row r="15" spans="1:10">
      <c r="A15" s="2469"/>
      <c r="B15" s="2471" t="s">
        <v>1222</v>
      </c>
      <c r="C15" s="1373" t="s">
        <v>23</v>
      </c>
      <c r="D15" s="994"/>
      <c r="E15" s="993"/>
      <c r="F15" s="993"/>
      <c r="G15" s="993"/>
      <c r="H15" s="993"/>
      <c r="I15" s="993"/>
    </row>
    <row r="16" spans="1:10">
      <c r="A16" s="2469"/>
      <c r="B16" s="2472"/>
      <c r="C16" s="1372" t="s">
        <v>20</v>
      </c>
      <c r="D16" s="994">
        <v>10</v>
      </c>
      <c r="E16" s="993">
        <v>1</v>
      </c>
      <c r="F16" s="993"/>
      <c r="G16" s="993"/>
      <c r="H16" s="993"/>
      <c r="I16" s="993"/>
    </row>
    <row r="17" spans="1:10">
      <c r="A17" s="2470"/>
      <c r="B17" s="1001" t="s">
        <v>4</v>
      </c>
      <c r="C17" s="1001"/>
      <c r="D17" s="1001">
        <f t="shared" ref="D17:I17" si="1">SUM(D13:D16)</f>
        <v>17</v>
      </c>
      <c r="E17" s="1001">
        <f t="shared" si="1"/>
        <v>13</v>
      </c>
      <c r="F17" s="1001">
        <f t="shared" si="1"/>
        <v>1</v>
      </c>
      <c r="G17" s="1001">
        <f t="shared" si="1"/>
        <v>1</v>
      </c>
      <c r="H17" s="1001">
        <f t="shared" si="1"/>
        <v>1</v>
      </c>
      <c r="I17" s="1001">
        <f t="shared" si="1"/>
        <v>5</v>
      </c>
    </row>
    <row r="19" spans="1:10" s="1799" customFormat="1" ht="83.25" customHeight="1">
      <c r="A19" s="1797"/>
      <c r="B19" s="1797"/>
      <c r="C19" s="1376" t="s">
        <v>4426</v>
      </c>
      <c r="D19" s="2462" t="s">
        <v>2932</v>
      </c>
      <c r="E19" s="2463"/>
      <c r="F19" s="2464" t="s">
        <v>2933</v>
      </c>
      <c r="G19" s="2465"/>
      <c r="H19" s="2466" t="s">
        <v>2934</v>
      </c>
      <c r="I19" s="2467"/>
      <c r="J19" s="1798"/>
    </row>
    <row r="20" spans="1:10" ht="15" customHeight="1">
      <c r="A20" s="997" t="s">
        <v>2907</v>
      </c>
      <c r="B20" s="997" t="s">
        <v>37</v>
      </c>
      <c r="C20" s="998" t="s">
        <v>2935</v>
      </c>
      <c r="D20" s="999" t="s">
        <v>280</v>
      </c>
      <c r="E20" s="1000" t="s">
        <v>1198</v>
      </c>
      <c r="F20" s="999" t="s">
        <v>280</v>
      </c>
      <c r="G20" s="1000" t="s">
        <v>1198</v>
      </c>
      <c r="H20" s="999" t="s">
        <v>280</v>
      </c>
      <c r="I20" s="1000" t="s">
        <v>1198</v>
      </c>
    </row>
    <row r="21" spans="1:10">
      <c r="A21" s="2468" t="s">
        <v>16</v>
      </c>
      <c r="B21" s="1806" t="s">
        <v>1220</v>
      </c>
      <c r="C21" s="1372" t="s">
        <v>19</v>
      </c>
      <c r="D21" s="994">
        <v>5</v>
      </c>
      <c r="E21" s="993">
        <v>8</v>
      </c>
      <c r="F21" s="993">
        <v>1</v>
      </c>
      <c r="G21" s="993">
        <v>3</v>
      </c>
      <c r="H21" s="993"/>
      <c r="I21" s="993">
        <v>1</v>
      </c>
    </row>
    <row r="22" spans="1:10">
      <c r="A22" s="2469"/>
      <c r="B22" s="1806" t="s">
        <v>1221</v>
      </c>
      <c r="C22" s="1372" t="s">
        <v>21</v>
      </c>
      <c r="D22" s="994">
        <v>23</v>
      </c>
      <c r="E22" s="993">
        <v>7</v>
      </c>
      <c r="F22" s="993">
        <v>9</v>
      </c>
      <c r="G22" s="993">
        <v>2</v>
      </c>
      <c r="H22" s="993">
        <v>13</v>
      </c>
      <c r="I22" s="993">
        <v>2</v>
      </c>
    </row>
    <row r="23" spans="1:10">
      <c r="A23" s="2469"/>
      <c r="B23" s="2471" t="s">
        <v>1222</v>
      </c>
      <c r="C23" s="1373" t="s">
        <v>23</v>
      </c>
      <c r="D23" s="994">
        <v>2</v>
      </c>
      <c r="E23" s="993">
        <v>5</v>
      </c>
      <c r="F23" s="993">
        <v>1</v>
      </c>
      <c r="G23" s="993"/>
      <c r="H23" s="993">
        <v>1</v>
      </c>
      <c r="I23" s="993">
        <v>5</v>
      </c>
    </row>
    <row r="24" spans="1:10">
      <c r="A24" s="2469"/>
      <c r="B24" s="2472"/>
      <c r="C24" s="1372" t="s">
        <v>20</v>
      </c>
      <c r="D24" s="994">
        <v>17</v>
      </c>
      <c r="E24" s="993">
        <v>14</v>
      </c>
      <c r="F24" s="993">
        <v>2</v>
      </c>
      <c r="G24" s="993">
        <v>2</v>
      </c>
      <c r="H24" s="993">
        <v>4</v>
      </c>
      <c r="I24" s="993">
        <v>1</v>
      </c>
    </row>
    <row r="25" spans="1:10">
      <c r="A25" s="2470"/>
      <c r="B25" s="1001" t="s">
        <v>4</v>
      </c>
      <c r="C25" s="1001"/>
      <c r="D25" s="1001">
        <f t="shared" ref="D25:I25" si="2">SUM(D21:D24)</f>
        <v>47</v>
      </c>
      <c r="E25" s="1001">
        <f t="shared" si="2"/>
        <v>34</v>
      </c>
      <c r="F25" s="1001">
        <f t="shared" si="2"/>
        <v>13</v>
      </c>
      <c r="G25" s="1001">
        <f t="shared" si="2"/>
        <v>7</v>
      </c>
      <c r="H25" s="1001">
        <f t="shared" si="2"/>
        <v>18</v>
      </c>
      <c r="I25" s="1001">
        <f t="shared" si="2"/>
        <v>9</v>
      </c>
    </row>
    <row r="27" spans="1:10" s="1799" customFormat="1" ht="83.25" customHeight="1">
      <c r="A27" s="1797"/>
      <c r="B27" s="1797"/>
      <c r="C27" s="1376" t="s">
        <v>4427</v>
      </c>
      <c r="D27" s="2462" t="s">
        <v>2932</v>
      </c>
      <c r="E27" s="2463"/>
      <c r="F27" s="2464" t="s">
        <v>2933</v>
      </c>
      <c r="G27" s="2465"/>
      <c r="H27" s="2466" t="s">
        <v>2934</v>
      </c>
      <c r="I27" s="2467"/>
      <c r="J27" s="1798"/>
    </row>
    <row r="28" spans="1:10" ht="15" customHeight="1">
      <c r="A28" s="997" t="s">
        <v>2907</v>
      </c>
      <c r="B28" s="997" t="s">
        <v>37</v>
      </c>
      <c r="C28" s="998" t="s">
        <v>2935</v>
      </c>
      <c r="D28" s="999" t="s">
        <v>280</v>
      </c>
      <c r="E28" s="1000" t="s">
        <v>1198</v>
      </c>
      <c r="F28" s="999" t="s">
        <v>280</v>
      </c>
      <c r="G28" s="1000" t="s">
        <v>1198</v>
      </c>
      <c r="H28" s="999" t="s">
        <v>280</v>
      </c>
      <c r="I28" s="1000" t="s">
        <v>1198</v>
      </c>
    </row>
    <row r="29" spans="1:10">
      <c r="A29" s="2468" t="s">
        <v>16</v>
      </c>
      <c r="B29" s="1806" t="s">
        <v>1220</v>
      </c>
      <c r="C29" s="1372" t="s">
        <v>19</v>
      </c>
      <c r="D29" s="994">
        <v>5</v>
      </c>
      <c r="E29" s="993">
        <v>6</v>
      </c>
      <c r="F29" s="993">
        <v>2</v>
      </c>
      <c r="G29" s="993">
        <v>3</v>
      </c>
      <c r="H29" s="993"/>
      <c r="I29" s="993">
        <v>1</v>
      </c>
    </row>
    <row r="30" spans="1:10">
      <c r="A30" s="2469"/>
      <c r="B30" s="1806" t="s">
        <v>1221</v>
      </c>
      <c r="C30" s="1372" t="s">
        <v>21</v>
      </c>
      <c r="D30" s="994">
        <v>10</v>
      </c>
      <c r="E30" s="993">
        <v>9</v>
      </c>
      <c r="F30" s="993"/>
      <c r="G30" s="993">
        <v>2</v>
      </c>
      <c r="H30" s="993">
        <v>1</v>
      </c>
      <c r="I30" s="993">
        <v>1</v>
      </c>
    </row>
    <row r="31" spans="1:10">
      <c r="A31" s="2469"/>
      <c r="B31" s="2471" t="s">
        <v>1222</v>
      </c>
      <c r="C31" s="1373" t="s">
        <v>23</v>
      </c>
      <c r="D31" s="994">
        <v>4</v>
      </c>
      <c r="E31" s="993">
        <v>2</v>
      </c>
      <c r="F31" s="993">
        <v>1</v>
      </c>
      <c r="G31" s="993"/>
      <c r="H31" s="993">
        <v>2</v>
      </c>
      <c r="I31" s="993"/>
    </row>
    <row r="32" spans="1:10">
      <c r="A32" s="2469"/>
      <c r="B32" s="2472"/>
      <c r="C32" s="1372" t="s">
        <v>20</v>
      </c>
      <c r="D32" s="994">
        <v>8</v>
      </c>
      <c r="E32" s="993">
        <v>8</v>
      </c>
      <c r="F32" s="993">
        <v>2</v>
      </c>
      <c r="G32" s="993"/>
      <c r="H32" s="993">
        <v>1</v>
      </c>
      <c r="I32" s="993">
        <v>2</v>
      </c>
    </row>
    <row r="33" spans="1:10">
      <c r="A33" s="2470"/>
      <c r="B33" s="1001" t="s">
        <v>4</v>
      </c>
      <c r="C33" s="1001"/>
      <c r="D33" s="1001">
        <f t="shared" ref="D33:I33" si="3">SUM(D29:D32)</f>
        <v>27</v>
      </c>
      <c r="E33" s="1001">
        <f t="shared" si="3"/>
        <v>25</v>
      </c>
      <c r="F33" s="1001">
        <f t="shared" si="3"/>
        <v>5</v>
      </c>
      <c r="G33" s="1001">
        <f t="shared" si="3"/>
        <v>5</v>
      </c>
      <c r="H33" s="1001">
        <f t="shared" si="3"/>
        <v>4</v>
      </c>
      <c r="I33" s="1001">
        <f t="shared" si="3"/>
        <v>4</v>
      </c>
    </row>
    <row r="35" spans="1:10" s="1799" customFormat="1" ht="83.25" customHeight="1">
      <c r="A35" s="1797"/>
      <c r="B35" s="1797"/>
      <c r="C35" s="1376" t="s">
        <v>4428</v>
      </c>
      <c r="D35" s="2462" t="s">
        <v>2932</v>
      </c>
      <c r="E35" s="2463"/>
      <c r="F35" s="2464" t="s">
        <v>2933</v>
      </c>
      <c r="G35" s="2465"/>
      <c r="H35" s="2466" t="s">
        <v>2934</v>
      </c>
      <c r="I35" s="2467"/>
      <c r="J35" s="1798"/>
    </row>
    <row r="36" spans="1:10" ht="15" customHeight="1">
      <c r="A36" s="997" t="s">
        <v>2907</v>
      </c>
      <c r="B36" s="997" t="s">
        <v>37</v>
      </c>
      <c r="C36" s="998" t="s">
        <v>2935</v>
      </c>
      <c r="D36" s="999" t="s">
        <v>280</v>
      </c>
      <c r="E36" s="1000" t="s">
        <v>1198</v>
      </c>
      <c r="F36" s="999" t="s">
        <v>280</v>
      </c>
      <c r="G36" s="1000" t="s">
        <v>1198</v>
      </c>
      <c r="H36" s="999" t="s">
        <v>280</v>
      </c>
      <c r="I36" s="1000" t="s">
        <v>1198</v>
      </c>
    </row>
    <row r="37" spans="1:10">
      <c r="A37" s="2468" t="s">
        <v>16</v>
      </c>
      <c r="B37" s="1806" t="s">
        <v>1220</v>
      </c>
      <c r="C37" s="1372" t="s">
        <v>19</v>
      </c>
      <c r="D37" s="994">
        <v>6</v>
      </c>
      <c r="E37" s="993">
        <v>5</v>
      </c>
      <c r="F37" s="993">
        <v>1</v>
      </c>
      <c r="G37" s="993"/>
      <c r="H37" s="993"/>
      <c r="I37" s="993"/>
    </row>
    <row r="38" spans="1:10">
      <c r="A38" s="2469"/>
      <c r="B38" s="1806" t="s">
        <v>1221</v>
      </c>
      <c r="C38" s="1372" t="s">
        <v>21</v>
      </c>
      <c r="D38" s="994">
        <v>4</v>
      </c>
      <c r="E38" s="993">
        <v>1</v>
      </c>
      <c r="F38" s="993">
        <v>2</v>
      </c>
      <c r="G38" s="993">
        <v>1</v>
      </c>
      <c r="H38" s="993"/>
      <c r="I38" s="993"/>
    </row>
    <row r="39" spans="1:10">
      <c r="A39" s="2469"/>
      <c r="B39" s="2471" t="s">
        <v>1222</v>
      </c>
      <c r="C39" s="1373" t="s">
        <v>23</v>
      </c>
      <c r="D39" s="994">
        <v>6</v>
      </c>
      <c r="E39" s="993">
        <v>6</v>
      </c>
      <c r="F39" s="993">
        <v>5</v>
      </c>
      <c r="G39" s="993">
        <v>2</v>
      </c>
      <c r="H39" s="993">
        <v>1</v>
      </c>
      <c r="I39" s="993">
        <v>3</v>
      </c>
    </row>
    <row r="40" spans="1:10">
      <c r="A40" s="2469"/>
      <c r="B40" s="2472"/>
      <c r="C40" s="1372" t="s">
        <v>20</v>
      </c>
      <c r="D40" s="994">
        <v>4</v>
      </c>
      <c r="E40" s="993">
        <v>4</v>
      </c>
      <c r="F40" s="993">
        <v>1</v>
      </c>
      <c r="G40" s="993">
        <v>1</v>
      </c>
      <c r="H40" s="993"/>
      <c r="I40" s="993"/>
    </row>
    <row r="41" spans="1:10">
      <c r="A41" s="2470"/>
      <c r="B41" s="1001" t="s">
        <v>4</v>
      </c>
      <c r="C41" s="1001"/>
      <c r="D41" s="1001">
        <f t="shared" ref="D41:I41" si="4">SUM(D37:D40)</f>
        <v>20</v>
      </c>
      <c r="E41" s="1001">
        <f t="shared" si="4"/>
        <v>16</v>
      </c>
      <c r="F41" s="1001">
        <f t="shared" si="4"/>
        <v>9</v>
      </c>
      <c r="G41" s="1001">
        <f t="shared" si="4"/>
        <v>4</v>
      </c>
      <c r="H41" s="1001">
        <f t="shared" si="4"/>
        <v>1</v>
      </c>
      <c r="I41" s="1001">
        <f t="shared" si="4"/>
        <v>3</v>
      </c>
    </row>
    <row r="43" spans="1:10" ht="54" customHeight="1">
      <c r="A43" s="1801"/>
      <c r="B43" s="1801"/>
      <c r="C43" s="1377" t="s">
        <v>4429</v>
      </c>
      <c r="D43" s="2473" t="s">
        <v>2932</v>
      </c>
      <c r="E43" s="2474"/>
      <c r="F43" s="2475" t="s">
        <v>2933</v>
      </c>
      <c r="G43" s="2476"/>
      <c r="H43" s="2477" t="s">
        <v>2934</v>
      </c>
      <c r="I43" s="2478"/>
    </row>
    <row r="44" spans="1:10">
      <c r="A44" s="427" t="s">
        <v>2907</v>
      </c>
      <c r="B44" s="427" t="s">
        <v>37</v>
      </c>
      <c r="C44" s="1378" t="s">
        <v>2935</v>
      </c>
      <c r="D44" s="1379" t="s">
        <v>280</v>
      </c>
      <c r="E44" s="1380" t="s">
        <v>1198</v>
      </c>
      <c r="F44" s="1379" t="s">
        <v>280</v>
      </c>
      <c r="G44" s="1380" t="s">
        <v>1198</v>
      </c>
      <c r="H44" s="1379" t="s">
        <v>280</v>
      </c>
      <c r="I44" s="1380" t="s">
        <v>1198</v>
      </c>
    </row>
    <row r="45" spans="1:10">
      <c r="A45" s="2479" t="s">
        <v>16</v>
      </c>
      <c r="B45" s="1640" t="s">
        <v>1220</v>
      </c>
      <c r="C45" s="1374" t="s">
        <v>19</v>
      </c>
      <c r="D45" s="1237">
        <v>7</v>
      </c>
      <c r="E45" s="1237">
        <v>13</v>
      </c>
      <c r="F45" s="1237">
        <v>1</v>
      </c>
      <c r="G45" s="1237">
        <v>1</v>
      </c>
      <c r="H45" s="1237">
        <v>1</v>
      </c>
      <c r="I45" s="1237"/>
    </row>
    <row r="46" spans="1:10">
      <c r="A46" s="2480"/>
      <c r="B46" s="1640" t="s">
        <v>1221</v>
      </c>
      <c r="C46" s="1374" t="s">
        <v>21</v>
      </c>
      <c r="D46" s="1237">
        <v>13</v>
      </c>
      <c r="E46" s="1237">
        <v>6</v>
      </c>
      <c r="F46" s="1237">
        <v>9</v>
      </c>
      <c r="G46" s="1237">
        <v>1</v>
      </c>
      <c r="H46" s="1237"/>
      <c r="I46" s="1237">
        <v>1</v>
      </c>
    </row>
    <row r="47" spans="1:10">
      <c r="A47" s="2480"/>
      <c r="B47" s="2482" t="s">
        <v>1222</v>
      </c>
      <c r="C47" s="1375" t="s">
        <v>23</v>
      </c>
      <c r="D47" s="1237">
        <v>9</v>
      </c>
      <c r="E47" s="1237">
        <v>6</v>
      </c>
      <c r="F47" s="1237">
        <v>6</v>
      </c>
      <c r="G47" s="1237">
        <v>1</v>
      </c>
      <c r="H47" s="1237">
        <v>3</v>
      </c>
      <c r="I47" s="1237">
        <v>5</v>
      </c>
    </row>
    <row r="48" spans="1:10">
      <c r="A48" s="2480"/>
      <c r="B48" s="2483"/>
      <c r="C48" s="1374" t="s">
        <v>20</v>
      </c>
      <c r="D48" s="1237">
        <v>18</v>
      </c>
      <c r="E48" s="1237">
        <v>8</v>
      </c>
      <c r="F48" s="1237">
        <v>5</v>
      </c>
      <c r="G48" s="1237">
        <v>2</v>
      </c>
      <c r="H48" s="1237">
        <v>1</v>
      </c>
      <c r="I48" s="1237"/>
    </row>
    <row r="49" spans="1:9">
      <c r="A49" s="2481"/>
      <c r="B49" s="1597" t="s">
        <v>4</v>
      </c>
      <c r="C49" s="1597"/>
      <c r="D49" s="1597">
        <f t="shared" ref="D49:I49" si="5">SUM(D45:D48)</f>
        <v>47</v>
      </c>
      <c r="E49" s="1597">
        <f t="shared" si="5"/>
        <v>33</v>
      </c>
      <c r="F49" s="1597">
        <f t="shared" si="5"/>
        <v>21</v>
      </c>
      <c r="G49" s="1597">
        <f t="shared" si="5"/>
        <v>5</v>
      </c>
      <c r="H49" s="1597">
        <f t="shared" si="5"/>
        <v>5</v>
      </c>
      <c r="I49" s="1597">
        <f t="shared" si="5"/>
        <v>6</v>
      </c>
    </row>
    <row r="51" spans="1:9">
      <c r="C51" s="2460" t="s">
        <v>5462</v>
      </c>
    </row>
    <row r="52" spans="1:9">
      <c r="C52" s="2461"/>
      <c r="D52" s="1002">
        <v>2015</v>
      </c>
      <c r="E52" s="1003">
        <v>2016</v>
      </c>
      <c r="F52" s="1003">
        <v>2017</v>
      </c>
      <c r="G52" s="1003">
        <v>2018</v>
      </c>
      <c r="H52" s="1003">
        <v>2019</v>
      </c>
      <c r="I52" s="1003">
        <v>2020</v>
      </c>
    </row>
    <row r="53" spans="1:9">
      <c r="C53" s="995" t="s">
        <v>2951</v>
      </c>
      <c r="D53" s="1802">
        <f>+D9+E9</f>
        <v>81</v>
      </c>
      <c r="E53" s="1802">
        <f>+D17+E17</f>
        <v>30</v>
      </c>
      <c r="F53" s="1802">
        <f>+D25+E25</f>
        <v>81</v>
      </c>
      <c r="G53" s="1802">
        <f>+D33+E33</f>
        <v>52</v>
      </c>
      <c r="H53" s="1802">
        <f>+D41+E41</f>
        <v>36</v>
      </c>
      <c r="I53" s="1802">
        <f>D49+E49</f>
        <v>80</v>
      </c>
    </row>
    <row r="54" spans="1:9">
      <c r="C54" s="1004" t="s">
        <v>2953</v>
      </c>
      <c r="D54" s="1802">
        <f>+F9+G9</f>
        <v>13</v>
      </c>
      <c r="E54" s="1802">
        <f>+F17+G17</f>
        <v>2</v>
      </c>
      <c r="F54" s="1802">
        <f>+F25+G25</f>
        <v>20</v>
      </c>
      <c r="G54" s="1802">
        <f>+F33+G33</f>
        <v>10</v>
      </c>
      <c r="H54" s="1802">
        <f>+F41+G41</f>
        <v>13</v>
      </c>
      <c r="I54" s="1802">
        <f>F49+G49</f>
        <v>26</v>
      </c>
    </row>
    <row r="55" spans="1:9">
      <c r="C55" s="1005" t="s">
        <v>2954</v>
      </c>
      <c r="D55" s="1802">
        <f>+H9+I9</f>
        <v>9</v>
      </c>
      <c r="E55" s="1802">
        <f>+H17+I17</f>
        <v>6</v>
      </c>
      <c r="F55" s="1802">
        <f>+H25+I25</f>
        <v>27</v>
      </c>
      <c r="G55" s="1802">
        <f>+H33+I33</f>
        <v>8</v>
      </c>
      <c r="H55" s="1802">
        <f>+H41+I41</f>
        <v>4</v>
      </c>
      <c r="I55" s="1802">
        <f>H49+I49</f>
        <v>11</v>
      </c>
    </row>
    <row r="56" spans="1:9">
      <c r="C56" s="1803"/>
      <c r="D56" s="1804"/>
      <c r="E56" s="1804"/>
      <c r="F56" s="1804"/>
      <c r="G56" s="1804"/>
      <c r="H56" s="1805"/>
      <c r="I56" s="1805"/>
    </row>
    <row r="57" spans="1:9">
      <c r="C57" s="996" t="s">
        <v>2955</v>
      </c>
      <c r="D57" s="1802">
        <f>+F9+H9</f>
        <v>16</v>
      </c>
      <c r="E57" s="1802">
        <f>+F17+H17</f>
        <v>2</v>
      </c>
      <c r="F57" s="1802">
        <f>+F25+H25</f>
        <v>31</v>
      </c>
      <c r="G57" s="1802">
        <f>+F33+H33</f>
        <v>9</v>
      </c>
      <c r="H57" s="1802">
        <f>+F41+H41</f>
        <v>10</v>
      </c>
      <c r="I57" s="1802">
        <f>F49+H49</f>
        <v>26</v>
      </c>
    </row>
    <row r="58" spans="1:9">
      <c r="C58" s="996" t="s">
        <v>2956</v>
      </c>
      <c r="D58" s="1007">
        <f>+D57/D53</f>
        <v>0.19753086419753085</v>
      </c>
      <c r="E58" s="1007">
        <f t="shared" ref="E58:H58" si="6">+E57/E53</f>
        <v>6.6666666666666666E-2</v>
      </c>
      <c r="F58" s="1007">
        <f t="shared" si="6"/>
        <v>0.38271604938271603</v>
      </c>
      <c r="G58" s="1007">
        <f t="shared" si="6"/>
        <v>0.17307692307692307</v>
      </c>
      <c r="H58" s="1007">
        <f t="shared" si="6"/>
        <v>0.27777777777777779</v>
      </c>
      <c r="I58" s="1007">
        <f>+I57/I53</f>
        <v>0.32500000000000001</v>
      </c>
    </row>
    <row r="59" spans="1:9">
      <c r="C59" s="1006" t="s">
        <v>2957</v>
      </c>
      <c r="D59" s="1802">
        <f>+G9+I9</f>
        <v>6</v>
      </c>
      <c r="E59" s="1802">
        <f>+G17+I17</f>
        <v>6</v>
      </c>
      <c r="F59" s="1802">
        <f>+G25+I25</f>
        <v>16</v>
      </c>
      <c r="G59" s="1802">
        <f>+G33+I33</f>
        <v>9</v>
      </c>
      <c r="H59" s="1802">
        <f>+G41+I41</f>
        <v>7</v>
      </c>
      <c r="I59" s="1802">
        <f>G49+I49</f>
        <v>11</v>
      </c>
    </row>
    <row r="60" spans="1:9">
      <c r="C60" s="996" t="s">
        <v>2956</v>
      </c>
      <c r="D60" s="1008">
        <f>+D59/D53</f>
        <v>7.407407407407407E-2</v>
      </c>
      <c r="E60" s="1008">
        <f t="shared" ref="E60:H60" si="7">+E59/E53</f>
        <v>0.2</v>
      </c>
      <c r="F60" s="1008">
        <f t="shared" si="7"/>
        <v>0.19753086419753085</v>
      </c>
      <c r="G60" s="1008">
        <f t="shared" si="7"/>
        <v>0.17307692307692307</v>
      </c>
      <c r="H60" s="1008">
        <f t="shared" si="7"/>
        <v>0.19444444444444445</v>
      </c>
      <c r="I60" s="1008">
        <f>+I59/I53</f>
        <v>0.13750000000000001</v>
      </c>
    </row>
    <row r="61" spans="1:9">
      <c r="A61" s="1795" t="str">
        <f>'Egresados en movilidad'!A60</f>
        <v>Fuente: Rectoría de Unidad - Coordinación de Enlace Académico - Oficina de Apoyo al Programa de Movilidad de Alumnos, UAM Lerma</v>
      </c>
    </row>
  </sheetData>
  <sheetProtection algorithmName="SHA-512" hashValue="X00R5QqYrmg0G0GSuzMmJVrJ+utjrznXyXhkfnFEVpbmajIO5FNX7okgVAXYPeoNKd4tXCOrdMlUbmJo4LYUSg==" saltValue="RBVgzfbUk0SYZ+K5s3+WhA==" spinCount="100000" sheet="1" objects="1" scenarios="1"/>
  <mergeCells count="31">
    <mergeCell ref="D43:E43"/>
    <mergeCell ref="F43:G43"/>
    <mergeCell ref="H43:I43"/>
    <mergeCell ref="A45:A49"/>
    <mergeCell ref="B47:B48"/>
    <mergeCell ref="F35:G35"/>
    <mergeCell ref="H35:I35"/>
    <mergeCell ref="A37:A41"/>
    <mergeCell ref="B31:B32"/>
    <mergeCell ref="B39:B40"/>
    <mergeCell ref="A13:A17"/>
    <mergeCell ref="D19:E19"/>
    <mergeCell ref="B15:B16"/>
    <mergeCell ref="A29:A33"/>
    <mergeCell ref="D35:E35"/>
    <mergeCell ref="C51:C52"/>
    <mergeCell ref="D3:E3"/>
    <mergeCell ref="F3:G3"/>
    <mergeCell ref="H3:I3"/>
    <mergeCell ref="A5:A9"/>
    <mergeCell ref="D11:E11"/>
    <mergeCell ref="F11:G11"/>
    <mergeCell ref="H11:I11"/>
    <mergeCell ref="B7:B8"/>
    <mergeCell ref="F19:G19"/>
    <mergeCell ref="H19:I19"/>
    <mergeCell ref="A21:A25"/>
    <mergeCell ref="D27:E27"/>
    <mergeCell ref="F27:G27"/>
    <mergeCell ref="H27:I27"/>
    <mergeCell ref="B23:B24"/>
  </mergeCells>
  <hyperlinks>
    <hyperlink ref="A1" location="Índice!A1" display="ÍNDICE" xr:uid="{00000000-0004-0000-2400-000000000000}"/>
  </hyperlinks>
  <printOptions horizontalCentered="1"/>
  <pageMargins left="0.23622047244094491" right="0.23622047244094491" top="0.74803149606299213" bottom="0.74803149606299213" header="0.31496062992125984" footer="0.31496062992125984"/>
  <pageSetup paperSize="9" scale="64"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9">
    <tabColor rgb="FFAD25A8"/>
  </sheetPr>
  <dimension ref="A1:BV23"/>
  <sheetViews>
    <sheetView showGridLines="0" zoomScaleNormal="100" workbookViewId="0">
      <selection activeCell="O27" sqref="O27"/>
    </sheetView>
  </sheetViews>
  <sheetFormatPr baseColWidth="10" defaultColWidth="11.44140625" defaultRowHeight="14.4"/>
  <cols>
    <col min="1" max="1" width="7.109375" style="1809" customWidth="1"/>
    <col min="2" max="4" width="5" style="1809" bestFit="1" customWidth="1"/>
    <col min="5" max="8" width="5" style="1808" bestFit="1" customWidth="1"/>
    <col min="9" max="9" width="5.109375" style="1808" bestFit="1" customWidth="1"/>
    <col min="10" max="10" width="6.88671875" style="1808" customWidth="1"/>
    <col min="11" max="12" width="5" style="1808" bestFit="1" customWidth="1"/>
    <col min="13" max="14" width="11.44140625" style="1808"/>
    <col min="15" max="15" width="26.44140625" style="1808" bestFit="1" customWidth="1"/>
    <col min="16" max="16" width="4.109375" style="1808" customWidth="1"/>
    <col min="17" max="17" width="3.109375" style="1808" customWidth="1"/>
    <col min="18" max="18" width="5.33203125" style="1808" customWidth="1"/>
    <col min="19" max="19" width="4.109375" style="1808" customWidth="1"/>
    <col min="20" max="20" width="3.109375" style="1808" customWidth="1"/>
    <col min="21" max="21" width="5.33203125" style="1808" customWidth="1"/>
    <col min="22" max="22" width="4.109375" style="1808" customWidth="1"/>
    <col min="23" max="23" width="3.109375" style="1808" customWidth="1"/>
    <col min="24" max="24" width="5.33203125" style="1808" customWidth="1"/>
    <col min="25" max="25" width="4.109375" style="1808" customWidth="1"/>
    <col min="26" max="26" width="3.109375" style="1808" customWidth="1"/>
    <col min="27" max="27" width="5.33203125" style="1808" customWidth="1"/>
    <col min="28" max="28" width="4.109375" style="1808" customWidth="1"/>
    <col min="29" max="29" width="3.109375" style="1808" customWidth="1"/>
    <col min="30" max="30" width="5.33203125" style="1808" customWidth="1"/>
    <col min="31" max="31" width="4.109375" style="1808" customWidth="1"/>
    <col min="32" max="32" width="3.109375" style="1808" customWidth="1"/>
    <col min="33" max="33" width="5.33203125" style="1808" customWidth="1"/>
    <col min="34" max="34" width="4.109375" style="1808" customWidth="1"/>
    <col min="35" max="35" width="3.109375" style="1808" customWidth="1"/>
    <col min="36" max="36" width="5.33203125" style="1808" customWidth="1"/>
    <col min="37" max="37" width="4.33203125" style="1808" customWidth="1"/>
    <col min="38" max="38" width="3.109375" style="1808" customWidth="1"/>
    <col min="39" max="39" width="5.21875" style="1808" customWidth="1"/>
    <col min="40" max="40" width="4.109375" style="1808" customWidth="1"/>
    <col min="41" max="41" width="3.109375" style="1808" customWidth="1"/>
    <col min="42" max="42" width="5.21875" style="1808" customWidth="1"/>
    <col min="43" max="45" width="5.44140625" style="1808" customWidth="1"/>
    <col min="46" max="47" width="11.44140625" style="1808"/>
    <col min="48" max="48" width="29.44140625" style="1808" bestFit="1" customWidth="1"/>
    <col min="49" max="49" width="7.109375" style="1808" bestFit="1" customWidth="1"/>
    <col min="50" max="57" width="5.44140625" style="1808" bestFit="1" customWidth="1"/>
    <col min="58" max="58" width="5.44140625" style="1808" customWidth="1"/>
    <col min="59" max="72" width="11.44140625" style="1808"/>
    <col min="73" max="73" width="5.5546875" style="1808" customWidth="1"/>
    <col min="74" max="74" width="44.33203125" style="1808" customWidth="1"/>
    <col min="75" max="16384" width="11.44140625" style="1808"/>
  </cols>
  <sheetData>
    <row r="1" spans="1:74" s="158" customFormat="1" ht="13.8">
      <c r="A1" s="1691" t="s">
        <v>1189</v>
      </c>
    </row>
    <row r="2" spans="1:74" ht="21">
      <c r="A2" s="402" t="s">
        <v>586</v>
      </c>
      <c r="B2" s="1807"/>
      <c r="C2" s="1807"/>
      <c r="D2" s="1807"/>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U2" s="113" t="s">
        <v>707</v>
      </c>
    </row>
    <row r="3" spans="1:74">
      <c r="N3" s="1810"/>
      <c r="O3" s="1810"/>
      <c r="P3" s="2484">
        <v>2011</v>
      </c>
      <c r="Q3" s="2485"/>
      <c r="R3" s="2486"/>
      <c r="S3" s="2484">
        <v>2012</v>
      </c>
      <c r="T3" s="2485"/>
      <c r="U3" s="2486"/>
      <c r="V3" s="2484">
        <v>2013</v>
      </c>
      <c r="W3" s="2485"/>
      <c r="X3" s="2486"/>
      <c r="Y3" s="2484">
        <v>2014</v>
      </c>
      <c r="Z3" s="2485"/>
      <c r="AA3" s="2486"/>
      <c r="AB3" s="2484">
        <v>2015</v>
      </c>
      <c r="AC3" s="2485"/>
      <c r="AD3" s="2486"/>
      <c r="AE3" s="2484">
        <v>2016</v>
      </c>
      <c r="AF3" s="2485"/>
      <c r="AG3" s="2486"/>
      <c r="AH3" s="2484">
        <v>2017</v>
      </c>
      <c r="AI3" s="2485"/>
      <c r="AJ3" s="2486"/>
      <c r="AK3" s="2484">
        <v>2018</v>
      </c>
      <c r="AL3" s="2485"/>
      <c r="AM3" s="2486"/>
      <c r="AN3" s="2484">
        <v>2019</v>
      </c>
      <c r="AO3" s="2485"/>
      <c r="AP3" s="2486"/>
      <c r="AQ3" s="2487">
        <v>2020</v>
      </c>
      <c r="AR3" s="2487"/>
      <c r="AS3" s="2487"/>
      <c r="AU3" s="1810"/>
      <c r="AV3" s="1810"/>
      <c r="AW3" s="1612">
        <f>P3</f>
        <v>2011</v>
      </c>
      <c r="AX3" s="1612">
        <f>S3</f>
        <v>2012</v>
      </c>
      <c r="AY3" s="1612">
        <f>V3</f>
        <v>2013</v>
      </c>
      <c r="AZ3" s="1612">
        <f>Y3</f>
        <v>2014</v>
      </c>
      <c r="BA3" s="1612">
        <f>AB3</f>
        <v>2015</v>
      </c>
      <c r="BB3" s="1612">
        <v>2016</v>
      </c>
      <c r="BC3" s="1612">
        <v>2017</v>
      </c>
      <c r="BD3" s="1612">
        <v>2018</v>
      </c>
      <c r="BE3" s="1612">
        <v>2019</v>
      </c>
      <c r="BF3" s="1612">
        <v>2020</v>
      </c>
    </row>
    <row r="4" spans="1:74">
      <c r="A4" s="652" t="s">
        <v>293</v>
      </c>
      <c r="B4" s="652">
        <v>2010</v>
      </c>
      <c r="C4" s="652">
        <v>2011</v>
      </c>
      <c r="D4" s="652">
        <v>2012</v>
      </c>
      <c r="E4" s="652">
        <v>2013</v>
      </c>
      <c r="F4" s="652">
        <v>2014</v>
      </c>
      <c r="G4" s="652">
        <v>2015</v>
      </c>
      <c r="H4" s="652">
        <v>2016</v>
      </c>
      <c r="I4" s="652">
        <v>2017</v>
      </c>
      <c r="J4" s="652">
        <v>2018</v>
      </c>
      <c r="K4" s="652">
        <v>2019</v>
      </c>
      <c r="L4" s="652">
        <v>2020</v>
      </c>
      <c r="N4" s="652" t="s">
        <v>37</v>
      </c>
      <c r="O4" s="652" t="s">
        <v>626</v>
      </c>
      <c r="P4" s="652" t="s">
        <v>703</v>
      </c>
      <c r="Q4" s="652" t="s">
        <v>704</v>
      </c>
      <c r="R4" s="652" t="s">
        <v>8</v>
      </c>
      <c r="S4" s="652" t="s">
        <v>703</v>
      </c>
      <c r="T4" s="652" t="s">
        <v>704</v>
      </c>
      <c r="U4" s="652" t="s">
        <v>8</v>
      </c>
      <c r="V4" s="652" t="s">
        <v>703</v>
      </c>
      <c r="W4" s="652" t="s">
        <v>704</v>
      </c>
      <c r="X4" s="652" t="s">
        <v>8</v>
      </c>
      <c r="Y4" s="652" t="s">
        <v>703</v>
      </c>
      <c r="Z4" s="652" t="s">
        <v>704</v>
      </c>
      <c r="AA4" s="652" t="s">
        <v>8</v>
      </c>
      <c r="AB4" s="652" t="s">
        <v>703</v>
      </c>
      <c r="AC4" s="652" t="s">
        <v>704</v>
      </c>
      <c r="AD4" s="652" t="s">
        <v>8</v>
      </c>
      <c r="AE4" s="652" t="s">
        <v>703</v>
      </c>
      <c r="AF4" s="652" t="s">
        <v>704</v>
      </c>
      <c r="AG4" s="652" t="s">
        <v>8</v>
      </c>
      <c r="AH4" s="652" t="s">
        <v>703</v>
      </c>
      <c r="AI4" s="652" t="s">
        <v>704</v>
      </c>
      <c r="AJ4" s="652" t="s">
        <v>8</v>
      </c>
      <c r="AK4" s="652" t="s">
        <v>703</v>
      </c>
      <c r="AL4" s="652" t="s">
        <v>704</v>
      </c>
      <c r="AM4" s="652" t="s">
        <v>8</v>
      </c>
      <c r="AN4" s="652" t="s">
        <v>703</v>
      </c>
      <c r="AO4" s="652" t="s">
        <v>704</v>
      </c>
      <c r="AP4" s="652" t="s">
        <v>8</v>
      </c>
      <c r="AQ4" s="652" t="s">
        <v>703</v>
      </c>
      <c r="AR4" s="652" t="s">
        <v>704</v>
      </c>
      <c r="AS4" s="652" t="s">
        <v>8</v>
      </c>
      <c r="AU4" s="652" t="s">
        <v>37</v>
      </c>
      <c r="AV4" s="652" t="s">
        <v>626</v>
      </c>
      <c r="AW4" s="652" t="s">
        <v>8</v>
      </c>
      <c r="AX4" s="652" t="s">
        <v>8</v>
      </c>
      <c r="AY4" s="652" t="s">
        <v>8</v>
      </c>
      <c r="AZ4" s="652" t="s">
        <v>8</v>
      </c>
      <c r="BA4" s="652" t="s">
        <v>8</v>
      </c>
      <c r="BB4" s="652" t="s">
        <v>8</v>
      </c>
      <c r="BC4" s="652" t="s">
        <v>8</v>
      </c>
      <c r="BD4" s="652" t="s">
        <v>8</v>
      </c>
      <c r="BE4" s="652" t="s">
        <v>8</v>
      </c>
      <c r="BF4" s="652" t="s">
        <v>8</v>
      </c>
    </row>
    <row r="5" spans="1:74">
      <c r="A5" s="653" t="s">
        <v>1220</v>
      </c>
      <c r="B5" s="1811">
        <v>5</v>
      </c>
      <c r="C5" s="1811">
        <v>8</v>
      </c>
      <c r="D5" s="1811">
        <v>16</v>
      </c>
      <c r="E5" s="1811">
        <v>19</v>
      </c>
      <c r="F5" s="1811">
        <v>19</v>
      </c>
      <c r="G5" s="1811">
        <v>19</v>
      </c>
      <c r="H5" s="1811">
        <v>23</v>
      </c>
      <c r="I5" s="1812">
        <v>23</v>
      </c>
      <c r="J5" s="1812">
        <v>27</v>
      </c>
      <c r="K5" s="1812">
        <v>27</v>
      </c>
      <c r="L5" s="780">
        <f>AS9</f>
        <v>27</v>
      </c>
      <c r="N5" s="2488" t="s">
        <v>1220</v>
      </c>
      <c r="O5" s="1813" t="s">
        <v>150</v>
      </c>
      <c r="P5" s="1814">
        <v>1</v>
      </c>
      <c r="Q5" s="1814"/>
      <c r="R5" s="1815">
        <f t="shared" ref="R5:R19" si="0">SUM(P5:Q5)</f>
        <v>1</v>
      </c>
      <c r="S5" s="1814">
        <v>3</v>
      </c>
      <c r="T5" s="1814"/>
      <c r="U5" s="1815">
        <f t="shared" ref="U5:U19" si="1">SUM(S5:T5)</f>
        <v>3</v>
      </c>
      <c r="V5" s="1814">
        <v>3</v>
      </c>
      <c r="W5" s="1814"/>
      <c r="X5" s="1815">
        <f t="shared" ref="X5:X19" si="2">SUM(V5:W5)</f>
        <v>3</v>
      </c>
      <c r="Y5" s="1814">
        <v>3</v>
      </c>
      <c r="Z5" s="1814"/>
      <c r="AA5" s="1815">
        <f t="shared" ref="AA5:AA19" si="3">SUM(Y5:Z5)</f>
        <v>3</v>
      </c>
      <c r="AB5" s="1814">
        <v>3</v>
      </c>
      <c r="AC5" s="1814"/>
      <c r="AD5" s="1815">
        <f t="shared" ref="AD5:AD19" si="4">SUM(AB5:AC5)</f>
        <v>3</v>
      </c>
      <c r="AE5" s="1814">
        <v>3</v>
      </c>
      <c r="AF5" s="1814">
        <v>3</v>
      </c>
      <c r="AG5" s="1815">
        <f t="shared" ref="AG5:AG19" si="5">SUM(AE5:AF5)</f>
        <v>6</v>
      </c>
      <c r="AH5" s="1814">
        <v>3</v>
      </c>
      <c r="AI5" s="1814">
        <v>3</v>
      </c>
      <c r="AJ5" s="1815">
        <f t="shared" ref="AJ5:AJ19" si="6">SUM(AH5:AI5)</f>
        <v>6</v>
      </c>
      <c r="AK5" s="1816">
        <v>5</v>
      </c>
      <c r="AL5" s="1816">
        <v>2</v>
      </c>
      <c r="AM5" s="1815">
        <f>SUM(AK5:AL5)</f>
        <v>7</v>
      </c>
      <c r="AN5" s="1816">
        <v>5</v>
      </c>
      <c r="AO5" s="1816">
        <v>2</v>
      </c>
      <c r="AP5" s="1815">
        <f>SUM(AN5:AO5)</f>
        <v>7</v>
      </c>
      <c r="AQ5" s="782">
        <v>5</v>
      </c>
      <c r="AR5" s="782">
        <v>2</v>
      </c>
      <c r="AS5" s="782">
        <f>SUM(AQ5:AR5)</f>
        <v>7</v>
      </c>
      <c r="AU5" s="2488" t="s">
        <v>1220</v>
      </c>
      <c r="AV5" s="1813" t="s">
        <v>150</v>
      </c>
      <c r="AW5" s="1815">
        <f>R5</f>
        <v>1</v>
      </c>
      <c r="AX5" s="1815">
        <f>U5-R5</f>
        <v>2</v>
      </c>
      <c r="AY5" s="1815">
        <f>X5-U5</f>
        <v>0</v>
      </c>
      <c r="AZ5" s="1815">
        <f>AA5-X5</f>
        <v>0</v>
      </c>
      <c r="BA5" s="1815">
        <f>AD5-AA5</f>
        <v>0</v>
      </c>
      <c r="BB5" s="1815">
        <f>AG5-AD5</f>
        <v>3</v>
      </c>
      <c r="BC5" s="1815">
        <f>AJ5-AG5</f>
        <v>0</v>
      </c>
      <c r="BD5" s="1815">
        <f>AM5-AJ5</f>
        <v>1</v>
      </c>
      <c r="BE5" s="1815">
        <f>AP5-AM5</f>
        <v>0</v>
      </c>
      <c r="BF5" s="782">
        <f>AS5-AP5</f>
        <v>0</v>
      </c>
      <c r="BT5" s="1817" t="s">
        <v>37</v>
      </c>
      <c r="BU5" s="2492" t="s">
        <v>626</v>
      </c>
      <c r="BV5" s="2492"/>
    </row>
    <row r="6" spans="1:74">
      <c r="A6" s="653" t="s">
        <v>1221</v>
      </c>
      <c r="B6" s="1811">
        <v>7</v>
      </c>
      <c r="C6" s="1811">
        <v>10</v>
      </c>
      <c r="D6" s="1811">
        <v>18</v>
      </c>
      <c r="E6" s="1811">
        <v>21</v>
      </c>
      <c r="F6" s="1811">
        <v>21</v>
      </c>
      <c r="G6" s="1811">
        <v>20</v>
      </c>
      <c r="H6" s="1811">
        <v>22</v>
      </c>
      <c r="I6" s="1812">
        <v>22</v>
      </c>
      <c r="J6" s="1812">
        <v>22</v>
      </c>
      <c r="K6" s="1812">
        <v>27</v>
      </c>
      <c r="L6" s="780">
        <f>AS14</f>
        <v>27</v>
      </c>
      <c r="N6" s="2488"/>
      <c r="O6" s="1813" t="s">
        <v>135</v>
      </c>
      <c r="P6" s="1814">
        <v>2</v>
      </c>
      <c r="Q6" s="1814">
        <v>2</v>
      </c>
      <c r="R6" s="1815">
        <f t="shared" si="0"/>
        <v>4</v>
      </c>
      <c r="S6" s="1814">
        <v>4</v>
      </c>
      <c r="T6" s="1814">
        <v>4</v>
      </c>
      <c r="U6" s="1815">
        <f t="shared" si="1"/>
        <v>8</v>
      </c>
      <c r="V6" s="1814">
        <v>5</v>
      </c>
      <c r="W6" s="1814">
        <v>4</v>
      </c>
      <c r="X6" s="1815">
        <f t="shared" si="2"/>
        <v>9</v>
      </c>
      <c r="Y6" s="1814">
        <v>5</v>
      </c>
      <c r="Z6" s="1814">
        <v>4</v>
      </c>
      <c r="AA6" s="1815">
        <f t="shared" si="3"/>
        <v>9</v>
      </c>
      <c r="AB6" s="1814">
        <v>5</v>
      </c>
      <c r="AC6" s="1814">
        <v>4</v>
      </c>
      <c r="AD6" s="1815">
        <f t="shared" si="4"/>
        <v>9</v>
      </c>
      <c r="AE6" s="1814">
        <v>6</v>
      </c>
      <c r="AF6" s="1814">
        <v>5</v>
      </c>
      <c r="AG6" s="1815">
        <f t="shared" si="5"/>
        <v>11</v>
      </c>
      <c r="AH6" s="1814">
        <v>6</v>
      </c>
      <c r="AI6" s="1814">
        <v>5</v>
      </c>
      <c r="AJ6" s="1815">
        <f t="shared" si="6"/>
        <v>11</v>
      </c>
      <c r="AK6" s="1816">
        <v>7</v>
      </c>
      <c r="AL6" s="1816">
        <v>5</v>
      </c>
      <c r="AM6" s="1815">
        <f t="shared" ref="AM6:AM19" si="7">SUM(AK6:AL6)</f>
        <v>12</v>
      </c>
      <c r="AN6" s="1816">
        <v>7</v>
      </c>
      <c r="AO6" s="1816">
        <v>5</v>
      </c>
      <c r="AP6" s="1815">
        <f t="shared" ref="AP6:AP8" si="8">SUM(AN6:AO6)</f>
        <v>12</v>
      </c>
      <c r="AQ6" s="782">
        <v>7</v>
      </c>
      <c r="AR6" s="782">
        <v>5</v>
      </c>
      <c r="AS6" s="782">
        <f t="shared" ref="AS6:AS8" si="9">SUM(AQ6:AR6)</f>
        <v>12</v>
      </c>
      <c r="AU6" s="2488"/>
      <c r="AV6" s="1813" t="s">
        <v>135</v>
      </c>
      <c r="AW6" s="1815">
        <f>R6</f>
        <v>4</v>
      </c>
      <c r="AX6" s="1815">
        <f>U6-R6</f>
        <v>4</v>
      </c>
      <c r="AY6" s="1815">
        <f>X6-U6</f>
        <v>1</v>
      </c>
      <c r="AZ6" s="1815">
        <f>AA6-X6</f>
        <v>0</v>
      </c>
      <c r="BA6" s="1815">
        <f>AD6-AA6</f>
        <v>0</v>
      </c>
      <c r="BB6" s="1815">
        <f>AG6-AD6</f>
        <v>2</v>
      </c>
      <c r="BC6" s="1815">
        <f>AJ6-AG6</f>
        <v>0</v>
      </c>
      <c r="BD6" s="1815">
        <f>AM6-AJ6</f>
        <v>1</v>
      </c>
      <c r="BE6" s="1815">
        <f>AP6-AM6</f>
        <v>0</v>
      </c>
      <c r="BF6" s="782">
        <f>AS6-AP6</f>
        <v>0</v>
      </c>
      <c r="BT6" s="2489" t="s">
        <v>1220</v>
      </c>
      <c r="BU6" s="1818" t="s">
        <v>227</v>
      </c>
      <c r="BV6" s="1817" t="s">
        <v>123</v>
      </c>
    </row>
    <row r="7" spans="1:74">
      <c r="A7" s="653" t="s">
        <v>1222</v>
      </c>
      <c r="B7" s="1811">
        <v>5</v>
      </c>
      <c r="C7" s="1811">
        <v>8</v>
      </c>
      <c r="D7" s="1811">
        <v>16</v>
      </c>
      <c r="E7" s="1811">
        <v>25</v>
      </c>
      <c r="F7" s="1811">
        <v>25</v>
      </c>
      <c r="G7" s="1811">
        <v>25</v>
      </c>
      <c r="H7" s="1811">
        <v>29</v>
      </c>
      <c r="I7" s="1812">
        <v>33</v>
      </c>
      <c r="J7" s="1812">
        <v>33</v>
      </c>
      <c r="K7" s="1812">
        <v>36</v>
      </c>
      <c r="L7" s="780">
        <v>37</v>
      </c>
      <c r="N7" s="2488"/>
      <c r="O7" s="1813" t="s">
        <v>701</v>
      </c>
      <c r="P7" s="1814"/>
      <c r="Q7" s="1814">
        <v>1</v>
      </c>
      <c r="R7" s="1815">
        <f t="shared" si="0"/>
        <v>1</v>
      </c>
      <c r="S7" s="1814">
        <v>1</v>
      </c>
      <c r="T7" s="1814">
        <v>2</v>
      </c>
      <c r="U7" s="1815">
        <f t="shared" si="1"/>
        <v>3</v>
      </c>
      <c r="V7" s="1814">
        <v>1</v>
      </c>
      <c r="W7" s="1814">
        <v>2</v>
      </c>
      <c r="X7" s="1815">
        <f t="shared" si="2"/>
        <v>3</v>
      </c>
      <c r="Y7" s="1814">
        <v>1</v>
      </c>
      <c r="Z7" s="1814">
        <v>2</v>
      </c>
      <c r="AA7" s="1815">
        <f t="shared" si="3"/>
        <v>3</v>
      </c>
      <c r="AB7" s="1814">
        <v>1</v>
      </c>
      <c r="AC7" s="1814">
        <v>2</v>
      </c>
      <c r="AD7" s="1815">
        <f t="shared" si="4"/>
        <v>3</v>
      </c>
      <c r="AE7" s="1814">
        <v>4</v>
      </c>
      <c r="AF7" s="1814">
        <v>2</v>
      </c>
      <c r="AG7" s="1815">
        <f t="shared" si="5"/>
        <v>6</v>
      </c>
      <c r="AH7" s="1814">
        <v>4</v>
      </c>
      <c r="AI7" s="1814">
        <v>2</v>
      </c>
      <c r="AJ7" s="1815">
        <f t="shared" si="6"/>
        <v>6</v>
      </c>
      <c r="AK7" s="1816">
        <v>6</v>
      </c>
      <c r="AL7" s="1816">
        <v>2</v>
      </c>
      <c r="AM7" s="1815">
        <f t="shared" si="7"/>
        <v>8</v>
      </c>
      <c r="AN7" s="1816">
        <v>6</v>
      </c>
      <c r="AO7" s="1816">
        <v>2</v>
      </c>
      <c r="AP7" s="1815">
        <f t="shared" si="8"/>
        <v>8</v>
      </c>
      <c r="AQ7" s="782">
        <v>5</v>
      </c>
      <c r="AR7" s="782">
        <v>3</v>
      </c>
      <c r="AS7" s="782">
        <f t="shared" si="9"/>
        <v>8</v>
      </c>
      <c r="AU7" s="2488"/>
      <c r="AV7" s="1813" t="s">
        <v>701</v>
      </c>
      <c r="AW7" s="1815">
        <f>R7</f>
        <v>1</v>
      </c>
      <c r="AX7" s="1815">
        <f>U7-R7</f>
        <v>2</v>
      </c>
      <c r="AY7" s="1815">
        <f>X7-U7</f>
        <v>0</v>
      </c>
      <c r="AZ7" s="1815">
        <f>AA7-X7</f>
        <v>0</v>
      </c>
      <c r="BA7" s="1815">
        <f>AD7-AA7</f>
        <v>0</v>
      </c>
      <c r="BB7" s="1815">
        <f>AG7-AD7</f>
        <v>3</v>
      </c>
      <c r="BC7" s="1815">
        <f>AJ7-AG7</f>
        <v>0</v>
      </c>
      <c r="BD7" s="1815">
        <f>AM7-AJ7</f>
        <v>2</v>
      </c>
      <c r="BE7" s="1815">
        <f>AP7-AM7</f>
        <v>0</v>
      </c>
      <c r="BF7" s="782">
        <f>AS7-AP7</f>
        <v>0</v>
      </c>
      <c r="BT7" s="2490"/>
      <c r="BU7" s="1818" t="s">
        <v>229</v>
      </c>
      <c r="BV7" s="1817" t="s">
        <v>135</v>
      </c>
    </row>
    <row r="8" spans="1:74">
      <c r="A8" s="654" t="s">
        <v>8</v>
      </c>
      <c r="B8" s="655">
        <f t="shared" ref="B8:G8" si="10">SUM(B5:B7)</f>
        <v>17</v>
      </c>
      <c r="C8" s="655">
        <f t="shared" si="10"/>
        <v>26</v>
      </c>
      <c r="D8" s="655">
        <f t="shared" si="10"/>
        <v>50</v>
      </c>
      <c r="E8" s="655">
        <f t="shared" si="10"/>
        <v>65</v>
      </c>
      <c r="F8" s="655">
        <f t="shared" si="10"/>
        <v>65</v>
      </c>
      <c r="G8" s="655">
        <f t="shared" si="10"/>
        <v>64</v>
      </c>
      <c r="H8" s="655">
        <f>SUM(H5:H7)</f>
        <v>74</v>
      </c>
      <c r="I8" s="655">
        <f>SUM(I5:I7)</f>
        <v>78</v>
      </c>
      <c r="J8" s="655">
        <f>SUM(J5:J7)</f>
        <v>82</v>
      </c>
      <c r="K8" s="655">
        <f>SUM(K5:K7)</f>
        <v>90</v>
      </c>
      <c r="L8" s="655">
        <f>SUM(L5:L7)</f>
        <v>91</v>
      </c>
      <c r="N8" s="2488"/>
      <c r="O8" s="1813" t="s">
        <v>702</v>
      </c>
      <c r="P8" s="1814"/>
      <c r="Q8" s="1814">
        <v>2</v>
      </c>
      <c r="R8" s="1815">
        <f t="shared" si="0"/>
        <v>2</v>
      </c>
      <c r="S8" s="1814"/>
      <c r="T8" s="1814">
        <v>2</v>
      </c>
      <c r="U8" s="1815">
        <f t="shared" si="1"/>
        <v>2</v>
      </c>
      <c r="V8" s="1814"/>
      <c r="W8" s="1814">
        <v>4</v>
      </c>
      <c r="X8" s="1815">
        <f t="shared" si="2"/>
        <v>4</v>
      </c>
      <c r="Y8" s="1814"/>
      <c r="Z8" s="1814">
        <v>4</v>
      </c>
      <c r="AA8" s="1815">
        <f t="shared" si="3"/>
        <v>4</v>
      </c>
      <c r="AB8" s="1814"/>
      <c r="AC8" s="1814">
        <v>4</v>
      </c>
      <c r="AD8" s="1815">
        <f t="shared" si="4"/>
        <v>4</v>
      </c>
      <c r="AE8" s="1814"/>
      <c r="AF8" s="1814"/>
      <c r="AG8" s="1815">
        <f>SUM(AE8:AF8)</f>
        <v>0</v>
      </c>
      <c r="AH8" s="1814"/>
      <c r="AI8" s="1814"/>
      <c r="AJ8" s="1815">
        <f t="shared" si="6"/>
        <v>0</v>
      </c>
      <c r="AK8" s="1816">
        <v>0</v>
      </c>
      <c r="AL8" s="1816">
        <v>0</v>
      </c>
      <c r="AM8" s="1815">
        <f t="shared" si="7"/>
        <v>0</v>
      </c>
      <c r="AN8" s="1816">
        <v>0</v>
      </c>
      <c r="AO8" s="1816">
        <v>0</v>
      </c>
      <c r="AP8" s="1815">
        <f t="shared" si="8"/>
        <v>0</v>
      </c>
      <c r="AQ8" s="782">
        <v>0</v>
      </c>
      <c r="AR8" s="782">
        <v>0</v>
      </c>
      <c r="AS8" s="782">
        <f t="shared" si="9"/>
        <v>0</v>
      </c>
      <c r="AU8" s="2488"/>
      <c r="AV8" s="1813" t="s">
        <v>702</v>
      </c>
      <c r="AW8" s="1815">
        <f>R8</f>
        <v>2</v>
      </c>
      <c r="AX8" s="1815">
        <f>U8-R8</f>
        <v>0</v>
      </c>
      <c r="AY8" s="1815">
        <f>X8-U8</f>
        <v>2</v>
      </c>
      <c r="AZ8" s="1815">
        <f>AA8-X8</f>
        <v>0</v>
      </c>
      <c r="BA8" s="1815">
        <f>AD8-AA8</f>
        <v>0</v>
      </c>
      <c r="BB8" s="1815">
        <v>0</v>
      </c>
      <c r="BC8" s="1815">
        <f>AJ8-AG8</f>
        <v>0</v>
      </c>
      <c r="BD8" s="1815">
        <f>AM8-AJ8</f>
        <v>0</v>
      </c>
      <c r="BE8" s="1815">
        <f>AP8-AM8</f>
        <v>0</v>
      </c>
      <c r="BF8" s="782">
        <f>AS8-AP8</f>
        <v>0</v>
      </c>
      <c r="BT8" s="2491"/>
      <c r="BU8" s="1818" t="s">
        <v>228</v>
      </c>
      <c r="BV8" s="1817" t="s">
        <v>194</v>
      </c>
    </row>
    <row r="9" spans="1:74">
      <c r="A9" s="1242" t="s">
        <v>3454</v>
      </c>
      <c r="N9" s="2488"/>
      <c r="O9" s="656" t="s">
        <v>8</v>
      </c>
      <c r="P9" s="1815">
        <f>SUM(P5:P8)</f>
        <v>3</v>
      </c>
      <c r="Q9" s="1815">
        <f>SUM(Q5:Q8)</f>
        <v>5</v>
      </c>
      <c r="R9" s="1815">
        <f t="shared" si="0"/>
        <v>8</v>
      </c>
      <c r="S9" s="1815">
        <f>SUM(S5:S8)</f>
        <v>8</v>
      </c>
      <c r="T9" s="1815">
        <f>SUM(T5:T8)</f>
        <v>8</v>
      </c>
      <c r="U9" s="1815">
        <f t="shared" si="1"/>
        <v>16</v>
      </c>
      <c r="V9" s="1815">
        <f>SUM(V5:V8)</f>
        <v>9</v>
      </c>
      <c r="W9" s="1815">
        <f>SUM(W5:W8)</f>
        <v>10</v>
      </c>
      <c r="X9" s="1815">
        <f>SUM(V9:W9)</f>
        <v>19</v>
      </c>
      <c r="Y9" s="1815">
        <f>SUM(Y5:Y8)</f>
        <v>9</v>
      </c>
      <c r="Z9" s="1815">
        <f>SUM(Z5:Z8)</f>
        <v>10</v>
      </c>
      <c r="AA9" s="1815">
        <f t="shared" si="3"/>
        <v>19</v>
      </c>
      <c r="AB9" s="1815">
        <f>SUM(AB5:AB8)</f>
        <v>9</v>
      </c>
      <c r="AC9" s="1815">
        <f>SUM(AC5:AC8)</f>
        <v>10</v>
      </c>
      <c r="AD9" s="1815">
        <f t="shared" ref="AD9:AD14" si="11">SUM(AB9:AC9)</f>
        <v>19</v>
      </c>
      <c r="AE9" s="1815">
        <f>SUM(AE5:AE8)</f>
        <v>13</v>
      </c>
      <c r="AF9" s="1815">
        <f>SUM(AF5:AF8)</f>
        <v>10</v>
      </c>
      <c r="AG9" s="1815">
        <f>SUM(AE9:AF9)</f>
        <v>23</v>
      </c>
      <c r="AH9" s="1815">
        <f>SUM(AH5:AH8)</f>
        <v>13</v>
      </c>
      <c r="AI9" s="1815">
        <f>SUM(AI5:AI8)</f>
        <v>10</v>
      </c>
      <c r="AJ9" s="1815">
        <f>SUM(AH9:AI9)</f>
        <v>23</v>
      </c>
      <c r="AK9" s="1815">
        <f>SUM(AK5:AK8)</f>
        <v>18</v>
      </c>
      <c r="AL9" s="1815">
        <f>SUM(AL5:AL8)</f>
        <v>9</v>
      </c>
      <c r="AM9" s="1815">
        <f>SUM(AK9:AL9)</f>
        <v>27</v>
      </c>
      <c r="AN9" s="1815">
        <f>SUM(AN5:AN8)</f>
        <v>18</v>
      </c>
      <c r="AO9" s="1815">
        <f>SUM(AO5:AO8)</f>
        <v>9</v>
      </c>
      <c r="AP9" s="1815">
        <f>SUM(AN9:AO9)</f>
        <v>27</v>
      </c>
      <c r="AQ9" s="1239">
        <f>SUM(AQ5:AQ8)</f>
        <v>17</v>
      </c>
      <c r="AR9" s="1239">
        <f>SUM(AR5:AR8)</f>
        <v>10</v>
      </c>
      <c r="AS9" s="782">
        <f>SUM(AQ9:AR9)</f>
        <v>27</v>
      </c>
      <c r="AU9" s="2488"/>
      <c r="AV9" s="2493"/>
      <c r="AW9" s="2494"/>
      <c r="AX9" s="2494"/>
      <c r="AY9" s="2494"/>
      <c r="AZ9" s="2494"/>
      <c r="BA9" s="2494"/>
      <c r="BB9" s="2494"/>
      <c r="BC9" s="2494"/>
      <c r="BD9" s="2494"/>
      <c r="BE9" s="2494"/>
      <c r="BF9" s="2495"/>
      <c r="BT9" s="2489" t="s">
        <v>1221</v>
      </c>
      <c r="BU9" s="1818" t="s">
        <v>230</v>
      </c>
      <c r="BV9" s="1817" t="s">
        <v>139</v>
      </c>
    </row>
    <row r="10" spans="1:74">
      <c r="A10" s="1242" t="s">
        <v>3453</v>
      </c>
      <c r="N10" s="2488" t="s">
        <v>1221</v>
      </c>
      <c r="O10" s="1813" t="s">
        <v>139</v>
      </c>
      <c r="P10" s="1814"/>
      <c r="Q10" s="1814">
        <v>5</v>
      </c>
      <c r="R10" s="1815">
        <f>SUM(Q10)</f>
        <v>5</v>
      </c>
      <c r="S10" s="1814"/>
      <c r="T10" s="1814">
        <v>7</v>
      </c>
      <c r="U10" s="1815">
        <f>SUM(T10)</f>
        <v>7</v>
      </c>
      <c r="V10" s="1814"/>
      <c r="W10" s="1814">
        <v>7</v>
      </c>
      <c r="X10" s="1815">
        <f>SUM(W10)</f>
        <v>7</v>
      </c>
      <c r="Y10" s="1814"/>
      <c r="Z10" s="1814">
        <v>7</v>
      </c>
      <c r="AA10" s="1815">
        <f>SUM(Z10)</f>
        <v>7</v>
      </c>
      <c r="AB10" s="1814"/>
      <c r="AC10" s="1814">
        <v>7</v>
      </c>
      <c r="AD10" s="1815">
        <f t="shared" si="11"/>
        <v>7</v>
      </c>
      <c r="AE10" s="1814"/>
      <c r="AF10" s="1814">
        <v>11</v>
      </c>
      <c r="AG10" s="1815">
        <f t="shared" si="5"/>
        <v>11</v>
      </c>
      <c r="AH10" s="1814"/>
      <c r="AI10" s="1814">
        <v>11</v>
      </c>
      <c r="AJ10" s="1815">
        <f t="shared" si="6"/>
        <v>11</v>
      </c>
      <c r="AK10" s="1816">
        <v>0</v>
      </c>
      <c r="AL10" s="1816">
        <v>11</v>
      </c>
      <c r="AM10" s="1815">
        <f>SUM(AK10:AL10)</f>
        <v>11</v>
      </c>
      <c r="AN10" s="1816">
        <v>0</v>
      </c>
      <c r="AO10" s="1816">
        <v>13</v>
      </c>
      <c r="AP10" s="1815">
        <f>SUM(AN10:AO10)</f>
        <v>13</v>
      </c>
      <c r="AQ10" s="782">
        <v>0</v>
      </c>
      <c r="AR10" s="782">
        <v>13</v>
      </c>
      <c r="AS10" s="782">
        <f>SUM(AQ10:AR10)</f>
        <v>13</v>
      </c>
      <c r="AU10" s="2488" t="s">
        <v>1221</v>
      </c>
      <c r="AV10" s="1813" t="s">
        <v>139</v>
      </c>
      <c r="AW10" s="1815">
        <f>R10</f>
        <v>5</v>
      </c>
      <c r="AX10" s="1815">
        <f>U10-R10</f>
        <v>2</v>
      </c>
      <c r="AY10" s="1815">
        <f>X10-U10</f>
        <v>0</v>
      </c>
      <c r="AZ10" s="1815">
        <f>AA10-X10</f>
        <v>0</v>
      </c>
      <c r="BA10" s="1815">
        <f>AD10-AA10</f>
        <v>0</v>
      </c>
      <c r="BB10" s="1815">
        <f>AG10-AD10</f>
        <v>4</v>
      </c>
      <c r="BC10" s="1815">
        <f>AJ10-AG10</f>
        <v>0</v>
      </c>
      <c r="BD10" s="1815">
        <f>AM10-AJ10</f>
        <v>0</v>
      </c>
      <c r="BE10" s="1815">
        <f>AP10-AM10</f>
        <v>2</v>
      </c>
      <c r="BF10" s="782">
        <f>AS10-AP10</f>
        <v>0</v>
      </c>
      <c r="BT10" s="2490"/>
      <c r="BU10" s="1818" t="s">
        <v>231</v>
      </c>
      <c r="BV10" s="1817" t="s">
        <v>164</v>
      </c>
    </row>
    <row r="11" spans="1:74">
      <c r="N11" s="2488"/>
      <c r="O11" s="1813" t="s">
        <v>164</v>
      </c>
      <c r="P11" s="1814"/>
      <c r="Q11" s="1814">
        <v>1</v>
      </c>
      <c r="R11" s="1815">
        <f>SUM(Q11)</f>
        <v>1</v>
      </c>
      <c r="S11" s="1814"/>
      <c r="T11" s="1814">
        <v>2</v>
      </c>
      <c r="U11" s="1815">
        <f>SUM(T11)</f>
        <v>2</v>
      </c>
      <c r="V11" s="1814"/>
      <c r="W11" s="1814">
        <v>2</v>
      </c>
      <c r="X11" s="1815">
        <f>SUM(W11)</f>
        <v>2</v>
      </c>
      <c r="Y11" s="1814"/>
      <c r="Z11" s="1814">
        <v>2</v>
      </c>
      <c r="AA11" s="1815">
        <f>SUM(Z11)</f>
        <v>2</v>
      </c>
      <c r="AB11" s="1814"/>
      <c r="AC11" s="1814">
        <v>2</v>
      </c>
      <c r="AD11" s="1815">
        <f t="shared" si="11"/>
        <v>2</v>
      </c>
      <c r="AE11" s="1814">
        <v>1</v>
      </c>
      <c r="AF11" s="1814">
        <v>4</v>
      </c>
      <c r="AG11" s="1815">
        <f t="shared" si="5"/>
        <v>5</v>
      </c>
      <c r="AH11" s="1814">
        <v>1</v>
      </c>
      <c r="AI11" s="1814">
        <v>4</v>
      </c>
      <c r="AJ11" s="1815">
        <f t="shared" si="6"/>
        <v>5</v>
      </c>
      <c r="AK11" s="1816">
        <v>1</v>
      </c>
      <c r="AL11" s="1816">
        <v>4</v>
      </c>
      <c r="AM11" s="1815">
        <f t="shared" si="7"/>
        <v>5</v>
      </c>
      <c r="AN11" s="1816">
        <v>1</v>
      </c>
      <c r="AO11" s="1816">
        <v>5</v>
      </c>
      <c r="AP11" s="1815">
        <f t="shared" ref="AP11:AP19" si="12">SUM(AN11:AO11)</f>
        <v>6</v>
      </c>
      <c r="AQ11" s="782">
        <v>1</v>
      </c>
      <c r="AR11" s="782">
        <v>5</v>
      </c>
      <c r="AS11" s="782">
        <f t="shared" ref="AS11:AS18" si="13">SUM(AQ11:AR11)</f>
        <v>6</v>
      </c>
      <c r="AU11" s="2488"/>
      <c r="AV11" s="1813" t="s">
        <v>164</v>
      </c>
      <c r="AW11" s="1815">
        <f>R11</f>
        <v>1</v>
      </c>
      <c r="AX11" s="1815">
        <f>U11-R11</f>
        <v>1</v>
      </c>
      <c r="AY11" s="1815">
        <f>X11-U11</f>
        <v>0</v>
      </c>
      <c r="AZ11" s="1815">
        <f>AA11-X11</f>
        <v>0</v>
      </c>
      <c r="BA11" s="1815">
        <f>AD11-AA11</f>
        <v>0</v>
      </c>
      <c r="BB11" s="1815">
        <f>AG11-AD11</f>
        <v>3</v>
      </c>
      <c r="BC11" s="1815">
        <f>AJ11-AG11</f>
        <v>0</v>
      </c>
      <c r="BD11" s="1815">
        <f>AM11-AJ11</f>
        <v>0</v>
      </c>
      <c r="BE11" s="1815">
        <f>AP11-AM11</f>
        <v>1</v>
      </c>
      <c r="BF11" s="782">
        <f>AS11-AP11</f>
        <v>0</v>
      </c>
      <c r="BT11" s="2491"/>
      <c r="BU11" s="1818" t="s">
        <v>232</v>
      </c>
      <c r="BV11" s="1817" t="s">
        <v>143</v>
      </c>
    </row>
    <row r="12" spans="1:74">
      <c r="N12" s="2488"/>
      <c r="O12" s="1813" t="s">
        <v>143</v>
      </c>
      <c r="P12" s="1814"/>
      <c r="Q12" s="1814">
        <v>2</v>
      </c>
      <c r="R12" s="1815">
        <f>SUM(Q12)</f>
        <v>2</v>
      </c>
      <c r="S12" s="1814"/>
      <c r="T12" s="1814">
        <v>4</v>
      </c>
      <c r="U12" s="1815">
        <f>SUM(T12)</f>
        <v>4</v>
      </c>
      <c r="V12" s="1814"/>
      <c r="W12" s="1814">
        <v>4</v>
      </c>
      <c r="X12" s="1815">
        <f>SUM(W12)</f>
        <v>4</v>
      </c>
      <c r="Y12" s="1814"/>
      <c r="Z12" s="1814">
        <v>4</v>
      </c>
      <c r="AA12" s="1815">
        <f>SUM(Z12)</f>
        <v>4</v>
      </c>
      <c r="AB12" s="1814"/>
      <c r="AC12" s="1814">
        <v>4</v>
      </c>
      <c r="AD12" s="1815">
        <f t="shared" si="11"/>
        <v>4</v>
      </c>
      <c r="AE12" s="1814">
        <v>3</v>
      </c>
      <c r="AF12" s="1814">
        <v>2</v>
      </c>
      <c r="AG12" s="1815">
        <f t="shared" si="5"/>
        <v>5</v>
      </c>
      <c r="AH12" s="1814">
        <v>4</v>
      </c>
      <c r="AI12" s="1814">
        <v>2</v>
      </c>
      <c r="AJ12" s="1815">
        <f t="shared" si="6"/>
        <v>6</v>
      </c>
      <c r="AK12" s="1816">
        <v>3</v>
      </c>
      <c r="AL12" s="1816">
        <v>3</v>
      </c>
      <c r="AM12" s="1815">
        <f t="shared" si="7"/>
        <v>6</v>
      </c>
      <c r="AN12" s="1816">
        <v>5</v>
      </c>
      <c r="AO12" s="1816">
        <v>3</v>
      </c>
      <c r="AP12" s="1815">
        <f t="shared" si="12"/>
        <v>8</v>
      </c>
      <c r="AQ12" s="782">
        <v>5</v>
      </c>
      <c r="AR12" s="782">
        <v>3</v>
      </c>
      <c r="AS12" s="782">
        <f t="shared" si="13"/>
        <v>8</v>
      </c>
      <c r="AU12" s="2488"/>
      <c r="AV12" s="1813" t="s">
        <v>143</v>
      </c>
      <c r="AW12" s="1815">
        <f>R12</f>
        <v>2</v>
      </c>
      <c r="AX12" s="1815">
        <f>U12-R12</f>
        <v>2</v>
      </c>
      <c r="AY12" s="1815">
        <f>X12-U12</f>
        <v>0</v>
      </c>
      <c r="AZ12" s="1815">
        <f>AA12-X12</f>
        <v>0</v>
      </c>
      <c r="BA12" s="1815">
        <f>AD12-AA12</f>
        <v>0</v>
      </c>
      <c r="BB12" s="1815">
        <f>AG12-AD12</f>
        <v>1</v>
      </c>
      <c r="BC12" s="1815">
        <f>AJ12-AG12</f>
        <v>1</v>
      </c>
      <c r="BD12" s="1815">
        <f>AM12-AJ12</f>
        <v>0</v>
      </c>
      <c r="BE12" s="1815">
        <f>AP12-AM12</f>
        <v>2</v>
      </c>
      <c r="BF12" s="782">
        <f>AS12-AP12</f>
        <v>0</v>
      </c>
      <c r="BT12" s="2496" t="s">
        <v>1222</v>
      </c>
      <c r="BU12" s="1819" t="s">
        <v>233</v>
      </c>
      <c r="BV12" s="1820" t="s">
        <v>1597</v>
      </c>
    </row>
    <row r="13" spans="1:74">
      <c r="N13" s="2488"/>
      <c r="O13" s="1813" t="s">
        <v>702</v>
      </c>
      <c r="P13" s="1814"/>
      <c r="Q13" s="1814">
        <v>1</v>
      </c>
      <c r="R13" s="1815">
        <f>SUM(Q13)</f>
        <v>1</v>
      </c>
      <c r="S13" s="1814"/>
      <c r="T13" s="1814">
        <v>4</v>
      </c>
      <c r="U13" s="1815">
        <f>SUM(T13)</f>
        <v>4</v>
      </c>
      <c r="V13" s="1814"/>
      <c r="W13" s="1814">
        <v>7</v>
      </c>
      <c r="X13" s="1815">
        <f>SUM(W13)</f>
        <v>7</v>
      </c>
      <c r="Y13" s="1814"/>
      <c r="Z13" s="1814">
        <v>7</v>
      </c>
      <c r="AA13" s="1815">
        <f>SUM(Z13)</f>
        <v>7</v>
      </c>
      <c r="AB13" s="1814"/>
      <c r="AC13" s="1814">
        <v>7</v>
      </c>
      <c r="AD13" s="1815">
        <f t="shared" si="11"/>
        <v>7</v>
      </c>
      <c r="AE13" s="1814">
        <v>1</v>
      </c>
      <c r="AF13" s="1814"/>
      <c r="AG13" s="1815">
        <f t="shared" si="5"/>
        <v>1</v>
      </c>
      <c r="AH13" s="1814"/>
      <c r="AI13" s="1814"/>
      <c r="AJ13" s="1815">
        <f t="shared" si="6"/>
        <v>0</v>
      </c>
      <c r="AK13" s="1816">
        <v>0</v>
      </c>
      <c r="AL13" s="1816">
        <v>0</v>
      </c>
      <c r="AM13" s="1815">
        <f t="shared" si="7"/>
        <v>0</v>
      </c>
      <c r="AN13" s="1816">
        <v>0</v>
      </c>
      <c r="AO13" s="1816">
        <v>0</v>
      </c>
      <c r="AP13" s="1815">
        <f t="shared" si="12"/>
        <v>0</v>
      </c>
      <c r="AQ13" s="782">
        <v>0</v>
      </c>
      <c r="AR13" s="782">
        <v>0</v>
      </c>
      <c r="AS13" s="782">
        <f t="shared" si="13"/>
        <v>0</v>
      </c>
      <c r="AU13" s="2488"/>
      <c r="AV13" s="1813" t="s">
        <v>702</v>
      </c>
      <c r="AW13" s="1815">
        <f>R13</f>
        <v>1</v>
      </c>
      <c r="AX13" s="1815">
        <f>U13-R13</f>
        <v>3</v>
      </c>
      <c r="AY13" s="1815">
        <f>X13-U13</f>
        <v>3</v>
      </c>
      <c r="AZ13" s="1815">
        <f>AA13-X13</f>
        <v>0</v>
      </c>
      <c r="BA13" s="1815">
        <f>AD13-AA13</f>
        <v>0</v>
      </c>
      <c r="BB13" s="1815">
        <v>1</v>
      </c>
      <c r="BC13" s="1815">
        <v>0</v>
      </c>
      <c r="BD13" s="1815">
        <f>AM13-AJ13</f>
        <v>0</v>
      </c>
      <c r="BE13" s="1815">
        <f>AP13-AM13</f>
        <v>0</v>
      </c>
      <c r="BF13" s="782">
        <f>AS13-AP13</f>
        <v>0</v>
      </c>
      <c r="BT13" s="2490"/>
      <c r="BU13" s="1819" t="s">
        <v>234</v>
      </c>
      <c r="BV13" s="1820" t="s">
        <v>167</v>
      </c>
    </row>
    <row r="14" spans="1:74">
      <c r="N14" s="2488"/>
      <c r="O14" s="656" t="s">
        <v>226</v>
      </c>
      <c r="P14" s="1815"/>
      <c r="Q14" s="1815">
        <f>SUM(Q10:Q13)</f>
        <v>9</v>
      </c>
      <c r="R14" s="1815">
        <f>SUM(Q14)</f>
        <v>9</v>
      </c>
      <c r="S14" s="1815"/>
      <c r="T14" s="1815">
        <f>SUM(T10:T13)</f>
        <v>17</v>
      </c>
      <c r="U14" s="1815">
        <f>SUM(T14)</f>
        <v>17</v>
      </c>
      <c r="V14" s="1815"/>
      <c r="W14" s="1815">
        <f>SUM(W10:W13)</f>
        <v>20</v>
      </c>
      <c r="X14" s="1815">
        <f>SUM(W14)</f>
        <v>20</v>
      </c>
      <c r="Y14" s="1815"/>
      <c r="Z14" s="1815">
        <f>SUM(Z10:Z13)</f>
        <v>20</v>
      </c>
      <c r="AA14" s="1815">
        <f>SUM(Z14)</f>
        <v>20</v>
      </c>
      <c r="AB14" s="1815">
        <f>SUM(AB10:AB13)</f>
        <v>0</v>
      </c>
      <c r="AC14" s="1815">
        <f>SUM(AC10:AC13)</f>
        <v>20</v>
      </c>
      <c r="AD14" s="1815">
        <f t="shared" si="11"/>
        <v>20</v>
      </c>
      <c r="AE14" s="1815">
        <f>SUM(AE10:AE13)</f>
        <v>5</v>
      </c>
      <c r="AF14" s="1815">
        <f>SUM(AF10:AF13)</f>
        <v>17</v>
      </c>
      <c r="AG14" s="1815">
        <f t="shared" si="5"/>
        <v>22</v>
      </c>
      <c r="AH14" s="1815">
        <f>SUM(AH10:AH13)</f>
        <v>5</v>
      </c>
      <c r="AI14" s="1815">
        <f>SUM(AI10:AI13)</f>
        <v>17</v>
      </c>
      <c r="AJ14" s="1815">
        <f t="shared" si="6"/>
        <v>22</v>
      </c>
      <c r="AK14" s="1815">
        <f>SUM(AK10:AK13)</f>
        <v>4</v>
      </c>
      <c r="AL14" s="1815">
        <f>SUM(AL10:AL13)</f>
        <v>18</v>
      </c>
      <c r="AM14" s="1815">
        <f t="shared" si="7"/>
        <v>22</v>
      </c>
      <c r="AN14" s="1815">
        <f>SUM(AN10:AN13)</f>
        <v>6</v>
      </c>
      <c r="AO14" s="1815">
        <f>SUM(AO10:AO13)</f>
        <v>21</v>
      </c>
      <c r="AP14" s="1815">
        <f t="shared" si="12"/>
        <v>27</v>
      </c>
      <c r="AQ14" s="1239">
        <f>SUM(AQ10:AQ13)</f>
        <v>6</v>
      </c>
      <c r="AR14" s="1239">
        <f>SUM(AR10:AR13)</f>
        <v>21</v>
      </c>
      <c r="AS14" s="782">
        <f>SUM(AQ14:AR14)</f>
        <v>27</v>
      </c>
      <c r="AU14" s="2488"/>
      <c r="AV14" s="2493"/>
      <c r="AW14" s="2494"/>
      <c r="AX14" s="2494"/>
      <c r="AY14" s="2494"/>
      <c r="AZ14" s="2494"/>
      <c r="BA14" s="2494"/>
      <c r="BB14" s="2494"/>
      <c r="BC14" s="2494"/>
      <c r="BD14" s="2494"/>
      <c r="BE14" s="2494"/>
      <c r="BF14" s="2495"/>
      <c r="BT14" s="2490"/>
      <c r="BU14" s="1821" t="s">
        <v>235</v>
      </c>
      <c r="BV14" s="1822" t="s">
        <v>2006</v>
      </c>
    </row>
    <row r="15" spans="1:74">
      <c r="N15" s="2488" t="s">
        <v>1222</v>
      </c>
      <c r="O15" s="1813" t="s">
        <v>171</v>
      </c>
      <c r="P15" s="1814"/>
      <c r="Q15" s="1814">
        <v>1</v>
      </c>
      <c r="R15" s="1815">
        <f t="shared" si="0"/>
        <v>1</v>
      </c>
      <c r="S15" s="1814"/>
      <c r="T15" s="1814">
        <v>1</v>
      </c>
      <c r="U15" s="1815">
        <f t="shared" si="1"/>
        <v>1</v>
      </c>
      <c r="V15" s="1814"/>
      <c r="W15" s="1814">
        <v>1</v>
      </c>
      <c r="X15" s="1815">
        <f t="shared" si="2"/>
        <v>1</v>
      </c>
      <c r="Y15" s="1814"/>
      <c r="Z15" s="1814">
        <v>1</v>
      </c>
      <c r="AA15" s="1815">
        <f t="shared" si="3"/>
        <v>1</v>
      </c>
      <c r="AB15" s="1814"/>
      <c r="AC15" s="1814">
        <v>1</v>
      </c>
      <c r="AD15" s="1815">
        <f t="shared" si="4"/>
        <v>1</v>
      </c>
      <c r="AE15" s="1814">
        <v>1</v>
      </c>
      <c r="AF15" s="1814">
        <v>7</v>
      </c>
      <c r="AG15" s="1815">
        <f t="shared" si="5"/>
        <v>8</v>
      </c>
      <c r="AH15" s="1814">
        <v>2</v>
      </c>
      <c r="AI15" s="1814">
        <v>8</v>
      </c>
      <c r="AJ15" s="1815">
        <f t="shared" si="6"/>
        <v>10</v>
      </c>
      <c r="AK15" s="1816">
        <v>2</v>
      </c>
      <c r="AL15" s="1816">
        <v>8</v>
      </c>
      <c r="AM15" s="1815">
        <f t="shared" si="7"/>
        <v>10</v>
      </c>
      <c r="AN15" s="1816">
        <v>2</v>
      </c>
      <c r="AO15" s="1816">
        <v>8</v>
      </c>
      <c r="AP15" s="1815">
        <f t="shared" si="12"/>
        <v>10</v>
      </c>
      <c r="AQ15" s="782">
        <v>2</v>
      </c>
      <c r="AR15" s="782">
        <v>8</v>
      </c>
      <c r="AS15" s="782">
        <f t="shared" si="13"/>
        <v>10</v>
      </c>
      <c r="AU15" s="2488" t="s">
        <v>1222</v>
      </c>
      <c r="AV15" s="1813" t="s">
        <v>171</v>
      </c>
      <c r="AW15" s="1815">
        <f>R15</f>
        <v>1</v>
      </c>
      <c r="AX15" s="1815">
        <f>U15-R15</f>
        <v>0</v>
      </c>
      <c r="AY15" s="1815">
        <f>X15-U15</f>
        <v>0</v>
      </c>
      <c r="AZ15" s="1815">
        <f>AA15-X15</f>
        <v>0</v>
      </c>
      <c r="BA15" s="1815">
        <f>AD15-AA15</f>
        <v>0</v>
      </c>
      <c r="BB15" s="1815">
        <f>AG15-AD15</f>
        <v>7</v>
      </c>
      <c r="BC15" s="1815">
        <f>AJ15-AG15</f>
        <v>2</v>
      </c>
      <c r="BD15" s="1815">
        <f>AM15-AJ15</f>
        <v>0</v>
      </c>
      <c r="BE15" s="1815">
        <f>AP15-AM15</f>
        <v>0</v>
      </c>
      <c r="BF15" s="782">
        <f>AS15-AP15</f>
        <v>0</v>
      </c>
      <c r="BT15" s="1823"/>
      <c r="BU15" s="1824"/>
      <c r="BV15" s="1825"/>
    </row>
    <row r="16" spans="1:74">
      <c r="N16" s="2488"/>
      <c r="O16" s="1813" t="s">
        <v>167</v>
      </c>
      <c r="P16" s="1814"/>
      <c r="Q16" s="1814">
        <v>1</v>
      </c>
      <c r="R16" s="1815">
        <f t="shared" si="0"/>
        <v>1</v>
      </c>
      <c r="S16" s="1814"/>
      <c r="T16" s="1814">
        <v>1</v>
      </c>
      <c r="U16" s="1815">
        <f t="shared" si="1"/>
        <v>1</v>
      </c>
      <c r="V16" s="1814"/>
      <c r="W16" s="1814">
        <v>1</v>
      </c>
      <c r="X16" s="1815">
        <f t="shared" si="2"/>
        <v>1</v>
      </c>
      <c r="Y16" s="1814"/>
      <c r="Z16" s="1814">
        <v>1</v>
      </c>
      <c r="AA16" s="1815">
        <f t="shared" si="3"/>
        <v>1</v>
      </c>
      <c r="AB16" s="1814"/>
      <c r="AC16" s="1814">
        <v>1</v>
      </c>
      <c r="AD16" s="1815">
        <f t="shared" si="4"/>
        <v>1</v>
      </c>
      <c r="AE16" s="1814">
        <v>3</v>
      </c>
      <c r="AF16" s="1814">
        <v>3</v>
      </c>
      <c r="AG16" s="1815">
        <f t="shared" si="5"/>
        <v>6</v>
      </c>
      <c r="AH16" s="1814">
        <v>2</v>
      </c>
      <c r="AI16" s="1814">
        <v>4</v>
      </c>
      <c r="AJ16" s="1815">
        <f t="shared" si="6"/>
        <v>6</v>
      </c>
      <c r="AK16" s="1816">
        <v>2</v>
      </c>
      <c r="AL16" s="1816">
        <v>4</v>
      </c>
      <c r="AM16" s="1815">
        <f t="shared" si="7"/>
        <v>6</v>
      </c>
      <c r="AN16" s="1816">
        <v>4</v>
      </c>
      <c r="AO16" s="1816">
        <v>5</v>
      </c>
      <c r="AP16" s="1815">
        <f t="shared" si="12"/>
        <v>9</v>
      </c>
      <c r="AQ16" s="782">
        <v>5</v>
      </c>
      <c r="AR16" s="782">
        <v>5</v>
      </c>
      <c r="AS16" s="782">
        <f t="shared" si="13"/>
        <v>10</v>
      </c>
      <c r="AU16" s="2488"/>
      <c r="AV16" s="1813" t="s">
        <v>167</v>
      </c>
      <c r="AW16" s="1815">
        <f>R16</f>
        <v>1</v>
      </c>
      <c r="AX16" s="1815">
        <f>U16-R16</f>
        <v>0</v>
      </c>
      <c r="AY16" s="1815">
        <f>X16-U16</f>
        <v>0</v>
      </c>
      <c r="AZ16" s="1815">
        <f>AA16-X16</f>
        <v>0</v>
      </c>
      <c r="BA16" s="1815">
        <f>AD16-AA16</f>
        <v>0</v>
      </c>
      <c r="BB16" s="1815">
        <f>AG16-AD16</f>
        <v>5</v>
      </c>
      <c r="BC16" s="1815">
        <f>AJ16-AG16</f>
        <v>0</v>
      </c>
      <c r="BD16" s="1815">
        <f>AM16-AJ16</f>
        <v>0</v>
      </c>
      <c r="BE16" s="1815">
        <f>AP16-AM16</f>
        <v>3</v>
      </c>
      <c r="BF16" s="782">
        <f>AS16-AP16</f>
        <v>1</v>
      </c>
    </row>
    <row r="17" spans="14:58">
      <c r="N17" s="2488"/>
      <c r="O17" s="1813" t="s">
        <v>123</v>
      </c>
      <c r="P17" s="1814">
        <v>4</v>
      </c>
      <c r="Q17" s="1814">
        <v>1</v>
      </c>
      <c r="R17" s="1815">
        <f t="shared" si="0"/>
        <v>5</v>
      </c>
      <c r="S17" s="1814">
        <v>8</v>
      </c>
      <c r="T17" s="1814">
        <v>3</v>
      </c>
      <c r="U17" s="1815">
        <f t="shared" si="1"/>
        <v>11</v>
      </c>
      <c r="V17" s="1814">
        <v>11</v>
      </c>
      <c r="W17" s="1814">
        <v>3</v>
      </c>
      <c r="X17" s="1815">
        <f t="shared" si="2"/>
        <v>14</v>
      </c>
      <c r="Y17" s="1814">
        <v>11</v>
      </c>
      <c r="Z17" s="1814">
        <v>3</v>
      </c>
      <c r="AA17" s="1815">
        <f t="shared" si="3"/>
        <v>14</v>
      </c>
      <c r="AB17" s="1814">
        <v>11</v>
      </c>
      <c r="AC17" s="1814">
        <v>3</v>
      </c>
      <c r="AD17" s="1815">
        <f t="shared" si="4"/>
        <v>14</v>
      </c>
      <c r="AE17" s="1814">
        <v>9</v>
      </c>
      <c r="AF17" s="1814">
        <v>6</v>
      </c>
      <c r="AG17" s="1815">
        <f t="shared" si="5"/>
        <v>15</v>
      </c>
      <c r="AH17" s="1814">
        <v>10</v>
      </c>
      <c r="AI17" s="1814">
        <v>7</v>
      </c>
      <c r="AJ17" s="1815">
        <f t="shared" si="6"/>
        <v>17</v>
      </c>
      <c r="AK17" s="1816">
        <v>7</v>
      </c>
      <c r="AL17" s="1816">
        <v>10</v>
      </c>
      <c r="AM17" s="1815">
        <f t="shared" si="7"/>
        <v>17</v>
      </c>
      <c r="AN17" s="1816">
        <v>7</v>
      </c>
      <c r="AO17" s="1816">
        <v>10</v>
      </c>
      <c r="AP17" s="1815">
        <f t="shared" si="12"/>
        <v>17</v>
      </c>
      <c r="AQ17" s="782">
        <v>6</v>
      </c>
      <c r="AR17" s="782">
        <v>11</v>
      </c>
      <c r="AS17" s="782">
        <f t="shared" si="13"/>
        <v>17</v>
      </c>
      <c r="AU17" s="2488"/>
      <c r="AV17" s="1813" t="s">
        <v>123</v>
      </c>
      <c r="AW17" s="1815">
        <f>R17</f>
        <v>5</v>
      </c>
      <c r="AX17" s="1815">
        <f>U17-R17</f>
        <v>6</v>
      </c>
      <c r="AY17" s="1815">
        <f>X17-U17</f>
        <v>3</v>
      </c>
      <c r="AZ17" s="1815">
        <f>AA17-X17</f>
        <v>0</v>
      </c>
      <c r="BA17" s="1815">
        <f>AD17-AA17</f>
        <v>0</v>
      </c>
      <c r="BB17" s="1815">
        <f>AG17-AD17</f>
        <v>1</v>
      </c>
      <c r="BC17" s="1815">
        <f>AJ17-AG17</f>
        <v>2</v>
      </c>
      <c r="BD17" s="1815">
        <f>AM17-AJ17</f>
        <v>0</v>
      </c>
      <c r="BE17" s="1815">
        <f>AP17-AM17</f>
        <v>0</v>
      </c>
      <c r="BF17" s="782">
        <f>AS17-AP17</f>
        <v>0</v>
      </c>
    </row>
    <row r="18" spans="14:58">
      <c r="N18" s="2488"/>
      <c r="O18" s="1813" t="s">
        <v>702</v>
      </c>
      <c r="P18" s="1814"/>
      <c r="Q18" s="1814">
        <v>1</v>
      </c>
      <c r="R18" s="1815">
        <f t="shared" si="0"/>
        <v>1</v>
      </c>
      <c r="S18" s="1814"/>
      <c r="T18" s="1814">
        <v>3</v>
      </c>
      <c r="U18" s="1815">
        <f t="shared" si="1"/>
        <v>3</v>
      </c>
      <c r="V18" s="1814"/>
      <c r="W18" s="1814">
        <v>9</v>
      </c>
      <c r="X18" s="1815">
        <f t="shared" si="2"/>
        <v>9</v>
      </c>
      <c r="Y18" s="1814"/>
      <c r="Z18" s="1814">
        <v>9</v>
      </c>
      <c r="AA18" s="1815">
        <f t="shared" si="3"/>
        <v>9</v>
      </c>
      <c r="AB18" s="1814"/>
      <c r="AC18" s="1814">
        <v>9</v>
      </c>
      <c r="AD18" s="1815">
        <f t="shared" si="4"/>
        <v>9</v>
      </c>
      <c r="AE18" s="1814">
        <v>1</v>
      </c>
      <c r="AF18" s="1814"/>
      <c r="AG18" s="1815">
        <f t="shared" si="5"/>
        <v>1</v>
      </c>
      <c r="AH18" s="1814"/>
      <c r="AI18" s="1814"/>
      <c r="AJ18" s="1815">
        <f t="shared" si="6"/>
        <v>0</v>
      </c>
      <c r="AK18" s="1816">
        <v>0</v>
      </c>
      <c r="AL18" s="1816">
        <v>0</v>
      </c>
      <c r="AM18" s="1815">
        <f t="shared" si="7"/>
        <v>0</v>
      </c>
      <c r="AN18" s="1816">
        <v>0</v>
      </c>
      <c r="AO18" s="1816">
        <v>0</v>
      </c>
      <c r="AP18" s="1815">
        <f t="shared" si="12"/>
        <v>0</v>
      </c>
      <c r="AQ18" s="782">
        <v>0</v>
      </c>
      <c r="AR18" s="782">
        <v>0</v>
      </c>
      <c r="AS18" s="782">
        <f t="shared" si="13"/>
        <v>0</v>
      </c>
      <c r="AU18" s="2488"/>
      <c r="AV18" s="1813" t="s">
        <v>702</v>
      </c>
      <c r="AW18" s="1815">
        <f>R18</f>
        <v>1</v>
      </c>
      <c r="AX18" s="1815">
        <f>U18-R18</f>
        <v>2</v>
      </c>
      <c r="AY18" s="1815">
        <v>0</v>
      </c>
      <c r="AZ18" s="1815">
        <v>0</v>
      </c>
      <c r="BA18" s="1815">
        <v>0</v>
      </c>
      <c r="BB18" s="1815">
        <v>0</v>
      </c>
      <c r="BC18" s="1815">
        <f>AJ18-AG18</f>
        <v>-1</v>
      </c>
      <c r="BD18" s="1815">
        <f>AM18-AJ18</f>
        <v>0</v>
      </c>
      <c r="BE18" s="1815">
        <f>AP18-AM18</f>
        <v>0</v>
      </c>
      <c r="BF18" s="782">
        <f>AS18-AP18</f>
        <v>0</v>
      </c>
    </row>
    <row r="19" spans="14:58">
      <c r="N19" s="2488"/>
      <c r="O19" s="656" t="s">
        <v>8</v>
      </c>
      <c r="P19" s="1815">
        <f>SUM(P15:P18)</f>
        <v>4</v>
      </c>
      <c r="Q19" s="1815">
        <f>SUM(Q15:Q18)</f>
        <v>4</v>
      </c>
      <c r="R19" s="1815">
        <f t="shared" si="0"/>
        <v>8</v>
      </c>
      <c r="S19" s="1815">
        <f>SUM(S15:S18)</f>
        <v>8</v>
      </c>
      <c r="T19" s="1815">
        <f>SUM(T15:T18)</f>
        <v>8</v>
      </c>
      <c r="U19" s="1815">
        <f t="shared" si="1"/>
        <v>16</v>
      </c>
      <c r="V19" s="1815">
        <f>SUM(V15:V18)</f>
        <v>11</v>
      </c>
      <c r="W19" s="1815">
        <f>SUM(W15:W18)</f>
        <v>14</v>
      </c>
      <c r="X19" s="1815">
        <f t="shared" si="2"/>
        <v>25</v>
      </c>
      <c r="Y19" s="1815">
        <f>SUM(Y15:Y18)</f>
        <v>11</v>
      </c>
      <c r="Z19" s="1815">
        <f>SUM(Z15:Z18)</f>
        <v>14</v>
      </c>
      <c r="AA19" s="1815">
        <f t="shared" si="3"/>
        <v>25</v>
      </c>
      <c r="AB19" s="1815">
        <f>SUM(AB15:AB18)</f>
        <v>11</v>
      </c>
      <c r="AC19" s="1815">
        <f>SUM(AC15:AC18)</f>
        <v>14</v>
      </c>
      <c r="AD19" s="1815">
        <f t="shared" si="4"/>
        <v>25</v>
      </c>
      <c r="AE19" s="1815">
        <f>SUM(AE15:AE18)</f>
        <v>14</v>
      </c>
      <c r="AF19" s="1815">
        <f>SUM(AF15:AF18)</f>
        <v>16</v>
      </c>
      <c r="AG19" s="1815">
        <f t="shared" si="5"/>
        <v>30</v>
      </c>
      <c r="AH19" s="1815">
        <f>SUM(AH15:AH18)</f>
        <v>14</v>
      </c>
      <c r="AI19" s="1815">
        <f>SUM(AI15:AI18)</f>
        <v>19</v>
      </c>
      <c r="AJ19" s="1815">
        <f t="shared" si="6"/>
        <v>33</v>
      </c>
      <c r="AK19" s="1815">
        <f>SUM(AK15:AK18)</f>
        <v>11</v>
      </c>
      <c r="AL19" s="1815">
        <f>SUM(AL15:AL18)</f>
        <v>22</v>
      </c>
      <c r="AM19" s="1815">
        <f t="shared" si="7"/>
        <v>33</v>
      </c>
      <c r="AN19" s="1815">
        <f>SUM(AN15:AN18)</f>
        <v>13</v>
      </c>
      <c r="AO19" s="1815">
        <f>SUM(AO15:AO18)</f>
        <v>23</v>
      </c>
      <c r="AP19" s="1815">
        <f t="shared" si="12"/>
        <v>36</v>
      </c>
      <c r="AQ19" s="1239">
        <f>SUM(AQ15:AQ18)</f>
        <v>13</v>
      </c>
      <c r="AR19" s="1239">
        <f>SUM(AR15:AR18)</f>
        <v>24</v>
      </c>
      <c r="AS19" s="782">
        <f>SUM(AQ19:AR19)</f>
        <v>37</v>
      </c>
      <c r="AU19" s="2488"/>
      <c r="AV19" s="2493"/>
      <c r="AW19" s="2494"/>
      <c r="AX19" s="2494"/>
      <c r="AY19" s="2494"/>
      <c r="AZ19" s="2494"/>
      <c r="BA19" s="2494"/>
      <c r="BB19" s="2494"/>
      <c r="BC19" s="2494"/>
      <c r="BD19" s="2494"/>
      <c r="BE19" s="2494"/>
      <c r="BF19" s="2495"/>
    </row>
    <row r="20" spans="14:58">
      <c r="N20" s="1810"/>
      <c r="O20" s="781" t="s">
        <v>18</v>
      </c>
      <c r="P20" s="783">
        <f t="shared" ref="P20:AF20" si="14">P9+P19+P14</f>
        <v>7</v>
      </c>
      <c r="Q20" s="783">
        <f t="shared" si="14"/>
        <v>18</v>
      </c>
      <c r="R20" s="783">
        <f t="shared" si="14"/>
        <v>25</v>
      </c>
      <c r="S20" s="783">
        <f t="shared" si="14"/>
        <v>16</v>
      </c>
      <c r="T20" s="783">
        <f t="shared" si="14"/>
        <v>33</v>
      </c>
      <c r="U20" s="783">
        <f t="shared" si="14"/>
        <v>49</v>
      </c>
      <c r="V20" s="783">
        <f t="shared" si="14"/>
        <v>20</v>
      </c>
      <c r="W20" s="783">
        <f t="shared" si="14"/>
        <v>44</v>
      </c>
      <c r="X20" s="783">
        <f t="shared" si="14"/>
        <v>64</v>
      </c>
      <c r="Y20" s="783">
        <f t="shared" si="14"/>
        <v>20</v>
      </c>
      <c r="Z20" s="783">
        <f t="shared" si="14"/>
        <v>44</v>
      </c>
      <c r="AA20" s="783">
        <f t="shared" si="14"/>
        <v>64</v>
      </c>
      <c r="AB20" s="783">
        <f t="shared" si="14"/>
        <v>20</v>
      </c>
      <c r="AC20" s="783">
        <f t="shared" si="14"/>
        <v>44</v>
      </c>
      <c r="AD20" s="783">
        <f t="shared" si="14"/>
        <v>64</v>
      </c>
      <c r="AE20" s="783">
        <f t="shared" si="14"/>
        <v>32</v>
      </c>
      <c r="AF20" s="783">
        <f t="shared" si="14"/>
        <v>43</v>
      </c>
      <c r="AG20" s="783">
        <f>AG9+AG19+AG14</f>
        <v>75</v>
      </c>
      <c r="AH20" s="783">
        <f>AH9+AH19+AH14</f>
        <v>32</v>
      </c>
      <c r="AI20" s="783">
        <f>AI9+AI19+AI14</f>
        <v>46</v>
      </c>
      <c r="AJ20" s="783">
        <f>AJ9+AJ19+AJ14</f>
        <v>78</v>
      </c>
      <c r="AK20" s="783">
        <f>AK9+AK14+AK19</f>
        <v>33</v>
      </c>
      <c r="AL20" s="783">
        <f>AL9+AL14+AL19</f>
        <v>49</v>
      </c>
      <c r="AM20" s="783">
        <f>AM9+AM19+AM14</f>
        <v>82</v>
      </c>
      <c r="AN20" s="783">
        <f>AN9+AN14+AN19</f>
        <v>37</v>
      </c>
      <c r="AO20" s="783">
        <f>AO9+AO14+AO19</f>
        <v>53</v>
      </c>
      <c r="AP20" s="783">
        <f>AP9+AP19+AP14</f>
        <v>90</v>
      </c>
      <c r="AQ20" s="784">
        <f>AQ9+AQ14+AQ19</f>
        <v>36</v>
      </c>
      <c r="AR20" s="784">
        <f>AR9+AR14+AR19</f>
        <v>55</v>
      </c>
      <c r="AS20" s="784">
        <f>AS9+AS19+AS14</f>
        <v>91</v>
      </c>
      <c r="AU20" s="1810"/>
      <c r="AV20" s="781" t="s">
        <v>18</v>
      </c>
      <c r="AW20" s="784">
        <f t="shared" ref="AW20:BB20" si="15">SUM(AW5:AW19)</f>
        <v>25</v>
      </c>
      <c r="AX20" s="784">
        <f t="shared" si="15"/>
        <v>24</v>
      </c>
      <c r="AY20" s="784">
        <f t="shared" si="15"/>
        <v>9</v>
      </c>
      <c r="AZ20" s="784">
        <f t="shared" si="15"/>
        <v>0</v>
      </c>
      <c r="BA20" s="784">
        <f t="shared" si="15"/>
        <v>0</v>
      </c>
      <c r="BB20" s="784">
        <f t="shared" si="15"/>
        <v>30</v>
      </c>
      <c r="BC20" s="784">
        <f>SUM(BC5:BC19)</f>
        <v>4</v>
      </c>
      <c r="BD20" s="784">
        <f>SUM(BD5:BD19)</f>
        <v>4</v>
      </c>
      <c r="BE20" s="784">
        <f>SUM(BE5:BE19)</f>
        <v>8</v>
      </c>
      <c r="BF20" s="784">
        <f>SUM(BF5:BF19)</f>
        <v>1</v>
      </c>
    </row>
    <row r="22" spans="14:58">
      <c r="O22" s="1808" t="s">
        <v>705</v>
      </c>
    </row>
    <row r="23" spans="14:58">
      <c r="O23" s="1808" t="s">
        <v>706</v>
      </c>
    </row>
  </sheetData>
  <sheetProtection algorithmName="SHA-512" hashValue="Evb6tEPgIKwy7MEMYOvKYIbcWYkjGsqOgxvQi3LwpwdzU4zuyGZMm/U+EmP1bDdgGL4tbvIRcQw5GmzzQNHeBA==" saltValue="b6hks7eml0SqYwzvDrfe5Q==" spinCount="100000" sheet="1" objects="1" scenarios="1"/>
  <mergeCells count="23">
    <mergeCell ref="BT6:BT8"/>
    <mergeCell ref="BT9:BT11"/>
    <mergeCell ref="BU5:BV5"/>
    <mergeCell ref="AU5:AU9"/>
    <mergeCell ref="AU15:AU19"/>
    <mergeCell ref="AU10:AU14"/>
    <mergeCell ref="AV9:BF9"/>
    <mergeCell ref="AV14:BF14"/>
    <mergeCell ref="AV19:BF19"/>
    <mergeCell ref="BT12:BT14"/>
    <mergeCell ref="AB3:AD3"/>
    <mergeCell ref="N5:N9"/>
    <mergeCell ref="N15:N19"/>
    <mergeCell ref="N10:N14"/>
    <mergeCell ref="P3:R3"/>
    <mergeCell ref="S3:U3"/>
    <mergeCell ref="V3:X3"/>
    <mergeCell ref="Y3:AA3"/>
    <mergeCell ref="AE3:AG3"/>
    <mergeCell ref="AH3:AJ3"/>
    <mergeCell ref="AK3:AM3"/>
    <mergeCell ref="AN3:AP3"/>
    <mergeCell ref="AQ3:AS3"/>
  </mergeCells>
  <hyperlinks>
    <hyperlink ref="A1" location="Índice!A1" display="ÍNDICE" xr:uid="{00000000-0004-0000-2500-000000000000}"/>
  </hyperlinks>
  <pageMargins left="0.25" right="0.25" top="0.75" bottom="0.75" header="0.3" footer="0.3"/>
  <pageSetup paperSize="163" orientation="landscape" r:id="rId1"/>
  <ignoredErrors>
    <ignoredError sqref="B8:K8" formulaRange="1"/>
    <ignoredError sqref="R10:AG14 R9:AC9 AE9:AF9 R16:AG19 R15:AE15 AG15" formula="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AD25A8"/>
  </sheetPr>
  <dimension ref="A1:Y11"/>
  <sheetViews>
    <sheetView showGridLines="0" zoomScaleNormal="100" workbookViewId="0">
      <selection activeCell="AA5" sqref="AA5"/>
    </sheetView>
  </sheetViews>
  <sheetFormatPr baseColWidth="10" defaultRowHeight="13.8"/>
  <cols>
    <col min="1" max="1" width="11.5546875" style="461"/>
    <col min="2" max="11" width="5" style="461" bestFit="1" customWidth="1"/>
    <col min="12" max="12" width="5" style="461" customWidth="1"/>
    <col min="13" max="14" width="11.5546875" style="461"/>
    <col min="15" max="24" width="5" style="461" bestFit="1" customWidth="1"/>
    <col min="25" max="25" width="5" style="461" customWidth="1"/>
    <col min="26" max="16384" width="11.5546875" style="461"/>
  </cols>
  <sheetData>
    <row r="1" spans="1:25">
      <c r="A1" s="913" t="s">
        <v>1189</v>
      </c>
    </row>
    <row r="2" spans="1:25" ht="18">
      <c r="A2" s="403" t="s">
        <v>1492</v>
      </c>
      <c r="B2" s="253"/>
      <c r="C2" s="253"/>
      <c r="D2" s="253"/>
      <c r="E2" s="253"/>
      <c r="F2" s="253"/>
      <c r="G2" s="253"/>
      <c r="H2" s="253"/>
      <c r="I2" s="253"/>
      <c r="J2" s="253"/>
      <c r="K2" s="253"/>
      <c r="L2" s="253"/>
      <c r="N2" s="403" t="s">
        <v>1509</v>
      </c>
      <c r="O2" s="1085"/>
    </row>
    <row r="3" spans="1:25" ht="14.4">
      <c r="A3" s="652" t="s">
        <v>37</v>
      </c>
      <c r="B3" s="652">
        <v>2010</v>
      </c>
      <c r="C3" s="652">
        <v>2011</v>
      </c>
      <c r="D3" s="652">
        <v>2012</v>
      </c>
      <c r="E3" s="652">
        <v>2013</v>
      </c>
      <c r="F3" s="652">
        <v>2014</v>
      </c>
      <c r="G3" s="652">
        <v>2015</v>
      </c>
      <c r="H3" s="652">
        <v>2016</v>
      </c>
      <c r="I3" s="652">
        <v>2017</v>
      </c>
      <c r="J3" s="652">
        <v>2018</v>
      </c>
      <c r="K3" s="652">
        <v>2019</v>
      </c>
      <c r="L3" s="652">
        <v>2020</v>
      </c>
      <c r="N3" s="652" t="s">
        <v>37</v>
      </c>
      <c r="O3" s="652">
        <v>2010</v>
      </c>
      <c r="P3" s="652">
        <v>2011</v>
      </c>
      <c r="Q3" s="652">
        <v>2012</v>
      </c>
      <c r="R3" s="652">
        <v>2013</v>
      </c>
      <c r="S3" s="652">
        <v>2014</v>
      </c>
      <c r="T3" s="652">
        <v>2015</v>
      </c>
      <c r="U3" s="652">
        <v>2016</v>
      </c>
      <c r="V3" s="652">
        <v>2017</v>
      </c>
      <c r="W3" s="652">
        <v>2018</v>
      </c>
      <c r="X3" s="652">
        <v>2019</v>
      </c>
      <c r="Y3" s="652">
        <v>2020</v>
      </c>
    </row>
    <row r="4" spans="1:25" ht="14.4">
      <c r="A4" s="1014" t="s">
        <v>1220</v>
      </c>
      <c r="B4" s="1826">
        <v>3</v>
      </c>
      <c r="C4" s="1826">
        <v>4</v>
      </c>
      <c r="D4" s="1826">
        <v>7</v>
      </c>
      <c r="E4" s="1826">
        <v>8</v>
      </c>
      <c r="F4" s="1826">
        <v>10</v>
      </c>
      <c r="G4" s="1826">
        <v>15</v>
      </c>
      <c r="H4" s="1826">
        <v>17</v>
      </c>
      <c r="I4" s="1826">
        <v>19</v>
      </c>
      <c r="J4" s="1826">
        <v>22</v>
      </c>
      <c r="K4" s="1826">
        <v>22</v>
      </c>
      <c r="L4" s="711">
        <v>21</v>
      </c>
      <c r="N4" s="710" t="s">
        <v>1220</v>
      </c>
      <c r="O4" s="1704">
        <f>B4/'Plazas Div x Depto'!B5</f>
        <v>0.6</v>
      </c>
      <c r="P4" s="1704">
        <f>C4/'Plazas Div x Depto'!C5</f>
        <v>0.5</v>
      </c>
      <c r="Q4" s="1704">
        <f>D4/'Plazas Div x Depto'!D5</f>
        <v>0.4375</v>
      </c>
      <c r="R4" s="1704">
        <f>E4/'Plazas Div x Depto'!E5</f>
        <v>0.42105263157894735</v>
      </c>
      <c r="S4" s="1704">
        <f>F4/'Plazas Div x Depto'!F5</f>
        <v>0.52631578947368418</v>
      </c>
      <c r="T4" s="1704">
        <f>G4/'Plazas Div x Depto'!G5</f>
        <v>0.78947368421052633</v>
      </c>
      <c r="U4" s="1704">
        <f>H4/'Plazas Div x Depto'!H5</f>
        <v>0.73913043478260865</v>
      </c>
      <c r="V4" s="1704">
        <f>I4/'Plazas Div x Depto'!I5</f>
        <v>0.82608695652173914</v>
      </c>
      <c r="W4" s="1704">
        <f>J4/'Plazas Div x Depto'!J5</f>
        <v>0.81481481481481477</v>
      </c>
      <c r="X4" s="1704">
        <f>K4/'Plazas Div x Depto'!K5</f>
        <v>0.81481481481481477</v>
      </c>
      <c r="Y4" s="574">
        <f>L4/'Plazas Div x Depto'!L5</f>
        <v>0.77777777777777779</v>
      </c>
    </row>
    <row r="5" spans="1:25" ht="14.4">
      <c r="A5" s="1014" t="s">
        <v>1221</v>
      </c>
      <c r="B5" s="1826">
        <v>5</v>
      </c>
      <c r="C5" s="1826">
        <v>6</v>
      </c>
      <c r="D5" s="1826">
        <v>9</v>
      </c>
      <c r="E5" s="1826">
        <v>13</v>
      </c>
      <c r="F5" s="1826">
        <v>13</v>
      </c>
      <c r="G5" s="1826">
        <v>14</v>
      </c>
      <c r="H5" s="1826">
        <v>16</v>
      </c>
      <c r="I5" s="1826">
        <v>18</v>
      </c>
      <c r="J5" s="1826">
        <v>19</v>
      </c>
      <c r="K5" s="1826">
        <v>20</v>
      </c>
      <c r="L5" s="711">
        <v>21</v>
      </c>
      <c r="N5" s="710" t="s">
        <v>1221</v>
      </c>
      <c r="O5" s="1704">
        <f>B5/'Plazas Div x Depto'!B6</f>
        <v>0.7142857142857143</v>
      </c>
      <c r="P5" s="1704">
        <f>C5/'Plazas Div x Depto'!C6</f>
        <v>0.6</v>
      </c>
      <c r="Q5" s="1704">
        <f>D5/'Plazas Div x Depto'!D6</f>
        <v>0.5</v>
      </c>
      <c r="R5" s="1704">
        <f>E5/'Plazas Div x Depto'!E6</f>
        <v>0.61904761904761907</v>
      </c>
      <c r="S5" s="1704">
        <f>F5/'Plazas Div x Depto'!F6</f>
        <v>0.61904761904761907</v>
      </c>
      <c r="T5" s="1704">
        <f>G5/'Plazas Div x Depto'!G6</f>
        <v>0.7</v>
      </c>
      <c r="U5" s="1704">
        <f>H5/'Plazas Div x Depto'!H6</f>
        <v>0.72727272727272729</v>
      </c>
      <c r="V5" s="1704">
        <f>I5/'Plazas Div x Depto'!I6</f>
        <v>0.81818181818181823</v>
      </c>
      <c r="W5" s="1704">
        <f>J5/'Plazas Div x Depto'!J6</f>
        <v>0.86363636363636365</v>
      </c>
      <c r="X5" s="1704">
        <f>K5/'Plazas Div x Depto'!K6</f>
        <v>0.7407407407407407</v>
      </c>
      <c r="Y5" s="574">
        <f>L5/'Plazas Div x Depto'!L6</f>
        <v>0.77777777777777779</v>
      </c>
    </row>
    <row r="6" spans="1:25" ht="14.4">
      <c r="A6" s="1014" t="s">
        <v>1222</v>
      </c>
      <c r="B6" s="1826">
        <v>2</v>
      </c>
      <c r="C6" s="1826">
        <v>3</v>
      </c>
      <c r="D6" s="1826">
        <v>6</v>
      </c>
      <c r="E6" s="1826">
        <v>7</v>
      </c>
      <c r="F6" s="1826">
        <v>13</v>
      </c>
      <c r="G6" s="1826">
        <v>13</v>
      </c>
      <c r="H6" s="1826">
        <v>21</v>
      </c>
      <c r="I6" s="1826">
        <v>28</v>
      </c>
      <c r="J6" s="1826">
        <v>31</v>
      </c>
      <c r="K6" s="1826">
        <v>32</v>
      </c>
      <c r="L6" s="711">
        <v>31</v>
      </c>
      <c r="N6" s="710" t="s">
        <v>1222</v>
      </c>
      <c r="O6" s="1704">
        <f>B6/'Plazas Div x Depto'!B7</f>
        <v>0.4</v>
      </c>
      <c r="P6" s="1704">
        <f>C6/'Plazas Div x Depto'!C7</f>
        <v>0.375</v>
      </c>
      <c r="Q6" s="1704">
        <f>D6/'Plazas Div x Depto'!D7</f>
        <v>0.375</v>
      </c>
      <c r="R6" s="1704">
        <f>E6/'Plazas Div x Depto'!E7</f>
        <v>0.28000000000000003</v>
      </c>
      <c r="S6" s="1704">
        <f>F6/'Plazas Div x Depto'!F7</f>
        <v>0.52</v>
      </c>
      <c r="T6" s="1704">
        <f>G6/'Plazas Div x Depto'!G7</f>
        <v>0.52</v>
      </c>
      <c r="U6" s="1704">
        <f>H6/'Plazas Div x Depto'!H7</f>
        <v>0.72413793103448276</v>
      </c>
      <c r="V6" s="1704">
        <f>I6/'Plazas Div x Depto'!I7</f>
        <v>0.84848484848484851</v>
      </c>
      <c r="W6" s="1704">
        <f>J6/'Plazas Div x Depto'!J7</f>
        <v>0.93939393939393945</v>
      </c>
      <c r="X6" s="1704">
        <f>K6/'Plazas Div x Depto'!K7</f>
        <v>0.88888888888888884</v>
      </c>
      <c r="Y6" s="574">
        <f>L6/'Plazas Div x Depto'!L7</f>
        <v>0.83783783783783783</v>
      </c>
    </row>
    <row r="7" spans="1:25" ht="14.4">
      <c r="A7" s="785" t="s">
        <v>713</v>
      </c>
      <c r="B7" s="786">
        <f t="shared" ref="B7:I7" si="0">SUM(B4:B6)</f>
        <v>10</v>
      </c>
      <c r="C7" s="786">
        <f t="shared" si="0"/>
        <v>13</v>
      </c>
      <c r="D7" s="786">
        <f t="shared" si="0"/>
        <v>22</v>
      </c>
      <c r="E7" s="786">
        <f>SUM(E4:E6)</f>
        <v>28</v>
      </c>
      <c r="F7" s="786">
        <f t="shared" si="0"/>
        <v>36</v>
      </c>
      <c r="G7" s="786">
        <f t="shared" si="0"/>
        <v>42</v>
      </c>
      <c r="H7" s="786">
        <f t="shared" si="0"/>
        <v>54</v>
      </c>
      <c r="I7" s="786">
        <f t="shared" si="0"/>
        <v>65</v>
      </c>
      <c r="J7" s="786">
        <f>SUM(J4:J6)</f>
        <v>72</v>
      </c>
      <c r="K7" s="786">
        <f>SUM(K4:K6)</f>
        <v>74</v>
      </c>
      <c r="L7" s="786">
        <f>SUM(L4:L6)</f>
        <v>73</v>
      </c>
      <c r="N7" s="785" t="s">
        <v>713</v>
      </c>
      <c r="O7" s="728">
        <f>B7/'Plazas Div x Depto'!B8</f>
        <v>0.58823529411764708</v>
      </c>
      <c r="P7" s="728">
        <f>C7/'Plazas Div x Depto'!C8</f>
        <v>0.5</v>
      </c>
      <c r="Q7" s="728">
        <f>D7/'Plazas Div x Depto'!D8</f>
        <v>0.44</v>
      </c>
      <c r="R7" s="728">
        <f>E7/'Plazas Div x Depto'!E8</f>
        <v>0.43076923076923079</v>
      </c>
      <c r="S7" s="728">
        <f>F7/'Plazas Div x Depto'!F8</f>
        <v>0.55384615384615388</v>
      </c>
      <c r="T7" s="728">
        <f>G7/'Plazas Div x Depto'!G8</f>
        <v>0.65625</v>
      </c>
      <c r="U7" s="728">
        <f>H7/'Plazas Div x Depto'!H8</f>
        <v>0.72972972972972971</v>
      </c>
      <c r="V7" s="728">
        <f>I7/'Plazas Div x Depto'!I8</f>
        <v>0.83333333333333337</v>
      </c>
      <c r="W7" s="728">
        <f>J7/'Plazas Div x Depto'!J8</f>
        <v>0.87804878048780488</v>
      </c>
      <c r="X7" s="728">
        <f>K7/'Plazas Div x Depto'!K8</f>
        <v>0.82222222222222219</v>
      </c>
      <c r="Y7" s="728">
        <f>L7/'Plazas Div x Depto'!L8</f>
        <v>0.80219780219780223</v>
      </c>
    </row>
    <row r="8" spans="1:25">
      <c r="A8" s="1242" t="s">
        <v>3454</v>
      </c>
    </row>
    <row r="9" spans="1:25">
      <c r="A9" s="1242" t="s">
        <v>3453</v>
      </c>
    </row>
    <row r="11" spans="1:25">
      <c r="X11" s="1827"/>
      <c r="Y11" s="1827"/>
    </row>
  </sheetData>
  <sheetProtection algorithmName="SHA-512" hashValue="Udt5EBXBMlQ9rVgrqkJ/zLXCE9USNTQ+Yu+JvNo/JJeTRom5G+CH1g2yg8rIWtv1cDs4xzSapIBvoPp5ceeDNg==" saltValue="qSYDXo8tvJV72Z+KcsEtpw==" spinCount="100000" sheet="1" objects="1" scenarios="1"/>
  <hyperlinks>
    <hyperlink ref="A1" location="Índice!A1" display="ÍNDICE" xr:uid="{00000000-0004-0000-2600-000000000000}"/>
  </hyperlinks>
  <pageMargins left="0.7" right="0.7" top="0.75" bottom="0.75" header="0.3" footer="0.3"/>
  <pageSetup orientation="portrait" r:id="rId1"/>
  <ignoredErrors>
    <ignoredError sqref="B7:E7 F7:I7 J7:L7"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tabColor rgb="FFAD25A8"/>
  </sheetPr>
  <dimension ref="A1:BM12"/>
  <sheetViews>
    <sheetView showGridLines="0" workbookViewId="0">
      <selection activeCell="K17" sqref="K17"/>
    </sheetView>
  </sheetViews>
  <sheetFormatPr baseColWidth="10" defaultColWidth="12.5546875" defaultRowHeight="14.4"/>
  <cols>
    <col min="1" max="1" width="9.6640625" style="52" customWidth="1"/>
    <col min="2" max="2" width="7.5546875" style="52" bestFit="1" customWidth="1"/>
    <col min="3" max="3" width="8" style="52" bestFit="1" customWidth="1"/>
    <col min="4" max="4" width="8" style="52" customWidth="1"/>
    <col min="5" max="5" width="7.5546875" style="52" bestFit="1" customWidth="1"/>
    <col min="6" max="8" width="6.33203125" style="52" customWidth="1"/>
    <col min="9" max="9" width="7.5546875" style="52" bestFit="1" customWidth="1"/>
    <col min="10" max="10" width="7.5546875" style="52" customWidth="1"/>
    <col min="11" max="11" width="7.6640625" style="52" bestFit="1" customWidth="1"/>
    <col min="12" max="12" width="6.33203125" style="52" bestFit="1" customWidth="1"/>
    <col min="13" max="14" width="6.33203125" style="52" customWidth="1"/>
    <col min="15" max="15" width="7.5546875" style="52" bestFit="1" customWidth="1"/>
    <col min="16" max="16" width="7.5546875" style="52" customWidth="1"/>
    <col min="17" max="17" width="7.6640625" style="52" bestFit="1" customWidth="1"/>
    <col min="18" max="18" width="6.33203125" style="52" bestFit="1" customWidth="1"/>
    <col min="19" max="20" width="6.33203125" style="52" customWidth="1"/>
    <col min="21" max="21" width="7.5546875" style="52" bestFit="1" customWidth="1"/>
    <col min="22" max="22" width="7.5546875" style="52" customWidth="1"/>
    <col min="23" max="23" width="7.6640625" style="52" bestFit="1" customWidth="1"/>
    <col min="24" max="24" width="6.33203125" style="52" bestFit="1" customWidth="1"/>
    <col min="25" max="26" width="6.33203125" style="52" customWidth="1"/>
    <col min="27" max="27" width="7.5546875" style="52" bestFit="1" customWidth="1"/>
    <col min="28" max="28" width="7.5546875" style="52" customWidth="1"/>
    <col min="29" max="29" width="7.6640625" style="52" bestFit="1" customWidth="1"/>
    <col min="30" max="30" width="6.33203125" style="52" bestFit="1" customWidth="1"/>
    <col min="31" max="32" width="6.33203125" style="52" customWidth="1"/>
    <col min="33" max="33" width="7.5546875" style="52" bestFit="1" customWidth="1"/>
    <col min="34" max="34" width="7.5546875" style="52" customWidth="1"/>
    <col min="35" max="35" width="7.6640625" style="52" bestFit="1" customWidth="1"/>
    <col min="36" max="36" width="6.33203125" style="52" bestFit="1" customWidth="1"/>
    <col min="37" max="37" width="8.44140625" style="52" bestFit="1" customWidth="1"/>
    <col min="38" max="38" width="7.5546875" style="52" bestFit="1" customWidth="1"/>
    <col min="39" max="40" width="7.6640625" style="52" bestFit="1" customWidth="1"/>
    <col min="41" max="41" width="6.5546875" style="52" bestFit="1" customWidth="1"/>
    <col min="42" max="42" width="8.44140625" style="52" customWidth="1"/>
    <col min="43" max="43" width="8.109375" style="52" customWidth="1"/>
    <col min="44" max="45" width="8.44140625" style="52" customWidth="1"/>
    <col min="46" max="46" width="8.44140625" style="52" bestFit="1" customWidth="1"/>
    <col min="47" max="47" width="8.109375" style="52" bestFit="1" customWidth="1"/>
    <col min="48" max="50" width="8.44140625" style="52" bestFit="1" customWidth="1"/>
    <col min="51" max="51" width="8.109375" style="52" bestFit="1" customWidth="1"/>
    <col min="52" max="54" width="8.44140625" style="52" bestFit="1" customWidth="1"/>
    <col min="55" max="55" width="8.109375" style="52" bestFit="1" customWidth="1"/>
    <col min="56" max="57" width="8.44140625" style="52" bestFit="1" customWidth="1"/>
    <col min="58" max="64" width="8.44140625" style="52" customWidth="1"/>
    <col min="65" max="65" width="7" style="52" bestFit="1" customWidth="1"/>
    <col min="66" max="234" width="12.5546875" style="52"/>
    <col min="235" max="235" width="0.88671875" style="52" customWidth="1"/>
    <col min="236" max="236" width="9.44140625" style="52" customWidth="1"/>
    <col min="237" max="237" width="14.6640625" style="52" customWidth="1"/>
    <col min="238" max="239" width="10.33203125" style="52" customWidth="1"/>
    <col min="240" max="240" width="12.44140625" style="52" bestFit="1" customWidth="1"/>
    <col min="241" max="241" width="11.88671875" style="52" bestFit="1" customWidth="1"/>
    <col min="242" max="243" width="10.33203125" style="52" customWidth="1"/>
    <col min="244" max="245" width="12.44140625" style="52" bestFit="1" customWidth="1"/>
    <col min="246" max="247" width="10.33203125" style="52" customWidth="1"/>
    <col min="248" max="249" width="12.44140625" style="52" bestFit="1" customWidth="1"/>
    <col min="250" max="251" width="10.33203125" style="52" customWidth="1"/>
    <col min="252" max="253" width="12.44140625" style="52" bestFit="1" customWidth="1"/>
    <col min="254" max="255" width="10.33203125" style="52" customWidth="1"/>
    <col min="256" max="257" width="12.44140625" style="52" bestFit="1" customWidth="1"/>
    <col min="258" max="259" width="10.33203125" style="52" customWidth="1"/>
    <col min="260" max="261" width="12.44140625" style="52" bestFit="1" customWidth="1"/>
    <col min="262" max="490" width="12.5546875" style="52"/>
    <col min="491" max="491" width="0.88671875" style="52" customWidth="1"/>
    <col min="492" max="492" width="9.44140625" style="52" customWidth="1"/>
    <col min="493" max="493" width="14.6640625" style="52" customWidth="1"/>
    <col min="494" max="495" width="10.33203125" style="52" customWidth="1"/>
    <col min="496" max="496" width="12.44140625" style="52" bestFit="1" customWidth="1"/>
    <col min="497" max="497" width="11.88671875" style="52" bestFit="1" customWidth="1"/>
    <col min="498" max="499" width="10.33203125" style="52" customWidth="1"/>
    <col min="500" max="501" width="12.44140625" style="52" bestFit="1" customWidth="1"/>
    <col min="502" max="503" width="10.33203125" style="52" customWidth="1"/>
    <col min="504" max="505" width="12.44140625" style="52" bestFit="1" customWidth="1"/>
    <col min="506" max="507" width="10.33203125" style="52" customWidth="1"/>
    <col min="508" max="509" width="12.44140625" style="52" bestFit="1" customWidth="1"/>
    <col min="510" max="511" width="10.33203125" style="52" customWidth="1"/>
    <col min="512" max="513" width="12.44140625" style="52" bestFit="1" customWidth="1"/>
    <col min="514" max="515" width="10.33203125" style="52" customWidth="1"/>
    <col min="516" max="517" width="12.44140625" style="52" bestFit="1" customWidth="1"/>
    <col min="518" max="746" width="12.5546875" style="52"/>
    <col min="747" max="747" width="0.88671875" style="52" customWidth="1"/>
    <col min="748" max="748" width="9.44140625" style="52" customWidth="1"/>
    <col min="749" max="749" width="14.6640625" style="52" customWidth="1"/>
    <col min="750" max="751" width="10.33203125" style="52" customWidth="1"/>
    <col min="752" max="752" width="12.44140625" style="52" bestFit="1" customWidth="1"/>
    <col min="753" max="753" width="11.88671875" style="52" bestFit="1" customWidth="1"/>
    <col min="754" max="755" width="10.33203125" style="52" customWidth="1"/>
    <col min="756" max="757" width="12.44140625" style="52" bestFit="1" customWidth="1"/>
    <col min="758" max="759" width="10.33203125" style="52" customWidth="1"/>
    <col min="760" max="761" width="12.44140625" style="52" bestFit="1" customWidth="1"/>
    <col min="762" max="763" width="10.33203125" style="52" customWidth="1"/>
    <col min="764" max="765" width="12.44140625" style="52" bestFit="1" customWidth="1"/>
    <col min="766" max="767" width="10.33203125" style="52" customWidth="1"/>
    <col min="768" max="769" width="12.44140625" style="52" bestFit="1" customWidth="1"/>
    <col min="770" max="771" width="10.33203125" style="52" customWidth="1"/>
    <col min="772" max="773" width="12.44140625" style="52" bestFit="1" customWidth="1"/>
    <col min="774" max="1002" width="12.5546875" style="52"/>
    <col min="1003" max="1003" width="0.88671875" style="52" customWidth="1"/>
    <col min="1004" max="1004" width="9.44140625" style="52" customWidth="1"/>
    <col min="1005" max="1005" width="14.6640625" style="52" customWidth="1"/>
    <col min="1006" max="1007" width="10.33203125" style="52" customWidth="1"/>
    <col min="1008" max="1008" width="12.44140625" style="52" bestFit="1" customWidth="1"/>
    <col min="1009" max="1009" width="11.88671875" style="52" bestFit="1" customWidth="1"/>
    <col min="1010" max="1011" width="10.33203125" style="52" customWidth="1"/>
    <col min="1012" max="1013" width="12.44140625" style="52" bestFit="1" customWidth="1"/>
    <col min="1014" max="1015" width="10.33203125" style="52" customWidth="1"/>
    <col min="1016" max="1017" width="12.44140625" style="52" bestFit="1" customWidth="1"/>
    <col min="1018" max="1019" width="10.33203125" style="52" customWidth="1"/>
    <col min="1020" max="1021" width="12.44140625" style="52" bestFit="1" customWidth="1"/>
    <col min="1022" max="1023" width="10.33203125" style="52" customWidth="1"/>
    <col min="1024" max="1025" width="12.44140625" style="52" bestFit="1" customWidth="1"/>
    <col min="1026" max="1027" width="10.33203125" style="52" customWidth="1"/>
    <col min="1028" max="1029" width="12.44140625" style="52" bestFit="1" customWidth="1"/>
    <col min="1030" max="1258" width="12.5546875" style="52"/>
    <col min="1259" max="1259" width="0.88671875" style="52" customWidth="1"/>
    <col min="1260" max="1260" width="9.44140625" style="52" customWidth="1"/>
    <col min="1261" max="1261" width="14.6640625" style="52" customWidth="1"/>
    <col min="1262" max="1263" width="10.33203125" style="52" customWidth="1"/>
    <col min="1264" max="1264" width="12.44140625" style="52" bestFit="1" customWidth="1"/>
    <col min="1265" max="1265" width="11.88671875" style="52" bestFit="1" customWidth="1"/>
    <col min="1266" max="1267" width="10.33203125" style="52" customWidth="1"/>
    <col min="1268" max="1269" width="12.44140625" style="52" bestFit="1" customWidth="1"/>
    <col min="1270" max="1271" width="10.33203125" style="52" customWidth="1"/>
    <col min="1272" max="1273" width="12.44140625" style="52" bestFit="1" customWidth="1"/>
    <col min="1274" max="1275" width="10.33203125" style="52" customWidth="1"/>
    <col min="1276" max="1277" width="12.44140625" style="52" bestFit="1" customWidth="1"/>
    <col min="1278" max="1279" width="10.33203125" style="52" customWidth="1"/>
    <col min="1280" max="1281" width="12.44140625" style="52" bestFit="1" customWidth="1"/>
    <col min="1282" max="1283" width="10.33203125" style="52" customWidth="1"/>
    <col min="1284" max="1285" width="12.44140625" style="52" bestFit="1" customWidth="1"/>
    <col min="1286" max="1514" width="12.5546875" style="52"/>
    <col min="1515" max="1515" width="0.88671875" style="52" customWidth="1"/>
    <col min="1516" max="1516" width="9.44140625" style="52" customWidth="1"/>
    <col min="1517" max="1517" width="14.6640625" style="52" customWidth="1"/>
    <col min="1518" max="1519" width="10.33203125" style="52" customWidth="1"/>
    <col min="1520" max="1520" width="12.44140625" style="52" bestFit="1" customWidth="1"/>
    <col min="1521" max="1521" width="11.88671875" style="52" bestFit="1" customWidth="1"/>
    <col min="1522" max="1523" width="10.33203125" style="52" customWidth="1"/>
    <col min="1524" max="1525" width="12.44140625" style="52" bestFit="1" customWidth="1"/>
    <col min="1526" max="1527" width="10.33203125" style="52" customWidth="1"/>
    <col min="1528" max="1529" width="12.44140625" style="52" bestFit="1" customWidth="1"/>
    <col min="1530" max="1531" width="10.33203125" style="52" customWidth="1"/>
    <col min="1532" max="1533" width="12.44140625" style="52" bestFit="1" customWidth="1"/>
    <col min="1534" max="1535" width="10.33203125" style="52" customWidth="1"/>
    <col min="1536" max="1537" width="12.44140625" style="52" bestFit="1" customWidth="1"/>
    <col min="1538" max="1539" width="10.33203125" style="52" customWidth="1"/>
    <col min="1540" max="1541" width="12.44140625" style="52" bestFit="1" customWidth="1"/>
    <col min="1542" max="1770" width="12.5546875" style="52"/>
    <col min="1771" max="1771" width="0.88671875" style="52" customWidth="1"/>
    <col min="1772" max="1772" width="9.44140625" style="52" customWidth="1"/>
    <col min="1773" max="1773" width="14.6640625" style="52" customWidth="1"/>
    <col min="1774" max="1775" width="10.33203125" style="52" customWidth="1"/>
    <col min="1776" max="1776" width="12.44140625" style="52" bestFit="1" customWidth="1"/>
    <col min="1777" max="1777" width="11.88671875" style="52" bestFit="1" customWidth="1"/>
    <col min="1778" max="1779" width="10.33203125" style="52" customWidth="1"/>
    <col min="1780" max="1781" width="12.44140625" style="52" bestFit="1" customWidth="1"/>
    <col min="1782" max="1783" width="10.33203125" style="52" customWidth="1"/>
    <col min="1784" max="1785" width="12.44140625" style="52" bestFit="1" customWidth="1"/>
    <col min="1786" max="1787" width="10.33203125" style="52" customWidth="1"/>
    <col min="1788" max="1789" width="12.44140625" style="52" bestFit="1" customWidth="1"/>
    <col min="1790" max="1791" width="10.33203125" style="52" customWidth="1"/>
    <col min="1792" max="1793" width="12.44140625" style="52" bestFit="1" customWidth="1"/>
    <col min="1794" max="1795" width="10.33203125" style="52" customWidth="1"/>
    <col min="1796" max="1797" width="12.44140625" style="52" bestFit="1" customWidth="1"/>
    <col min="1798" max="2026" width="12.5546875" style="52"/>
    <col min="2027" max="2027" width="0.88671875" style="52" customWidth="1"/>
    <col min="2028" max="2028" width="9.44140625" style="52" customWidth="1"/>
    <col min="2029" max="2029" width="14.6640625" style="52" customWidth="1"/>
    <col min="2030" max="2031" width="10.33203125" style="52" customWidth="1"/>
    <col min="2032" max="2032" width="12.44140625" style="52" bestFit="1" customWidth="1"/>
    <col min="2033" max="2033" width="11.88671875" style="52" bestFit="1" customWidth="1"/>
    <col min="2034" max="2035" width="10.33203125" style="52" customWidth="1"/>
    <col min="2036" max="2037" width="12.44140625" style="52" bestFit="1" customWidth="1"/>
    <col min="2038" max="2039" width="10.33203125" style="52" customWidth="1"/>
    <col min="2040" max="2041" width="12.44140625" style="52" bestFit="1" customWidth="1"/>
    <col min="2042" max="2043" width="10.33203125" style="52" customWidth="1"/>
    <col min="2044" max="2045" width="12.44140625" style="52" bestFit="1" customWidth="1"/>
    <col min="2046" max="2047" width="10.33203125" style="52" customWidth="1"/>
    <col min="2048" max="2049" width="12.44140625" style="52" bestFit="1" customWidth="1"/>
    <col min="2050" max="2051" width="10.33203125" style="52" customWidth="1"/>
    <col min="2052" max="2053" width="12.44140625" style="52" bestFit="1" customWidth="1"/>
    <col min="2054" max="2282" width="12.5546875" style="52"/>
    <col min="2283" max="2283" width="0.88671875" style="52" customWidth="1"/>
    <col min="2284" max="2284" width="9.44140625" style="52" customWidth="1"/>
    <col min="2285" max="2285" width="14.6640625" style="52" customWidth="1"/>
    <col min="2286" max="2287" width="10.33203125" style="52" customWidth="1"/>
    <col min="2288" max="2288" width="12.44140625" style="52" bestFit="1" customWidth="1"/>
    <col min="2289" max="2289" width="11.88671875" style="52" bestFit="1" customWidth="1"/>
    <col min="2290" max="2291" width="10.33203125" style="52" customWidth="1"/>
    <col min="2292" max="2293" width="12.44140625" style="52" bestFit="1" customWidth="1"/>
    <col min="2294" max="2295" width="10.33203125" style="52" customWidth="1"/>
    <col min="2296" max="2297" width="12.44140625" style="52" bestFit="1" customWidth="1"/>
    <col min="2298" max="2299" width="10.33203125" style="52" customWidth="1"/>
    <col min="2300" max="2301" width="12.44140625" style="52" bestFit="1" customWidth="1"/>
    <col min="2302" max="2303" width="10.33203125" style="52" customWidth="1"/>
    <col min="2304" max="2305" width="12.44140625" style="52" bestFit="1" customWidth="1"/>
    <col min="2306" max="2307" width="10.33203125" style="52" customWidth="1"/>
    <col min="2308" max="2309" width="12.44140625" style="52" bestFit="1" customWidth="1"/>
    <col min="2310" max="2538" width="12.5546875" style="52"/>
    <col min="2539" max="2539" width="0.88671875" style="52" customWidth="1"/>
    <col min="2540" max="2540" width="9.44140625" style="52" customWidth="1"/>
    <col min="2541" max="2541" width="14.6640625" style="52" customWidth="1"/>
    <col min="2542" max="2543" width="10.33203125" style="52" customWidth="1"/>
    <col min="2544" max="2544" width="12.44140625" style="52" bestFit="1" customWidth="1"/>
    <col min="2545" max="2545" width="11.88671875" style="52" bestFit="1" customWidth="1"/>
    <col min="2546" max="2547" width="10.33203125" style="52" customWidth="1"/>
    <col min="2548" max="2549" width="12.44140625" style="52" bestFit="1" customWidth="1"/>
    <col min="2550" max="2551" width="10.33203125" style="52" customWidth="1"/>
    <col min="2552" max="2553" width="12.44140625" style="52" bestFit="1" customWidth="1"/>
    <col min="2554" max="2555" width="10.33203125" style="52" customWidth="1"/>
    <col min="2556" max="2557" width="12.44140625" style="52" bestFit="1" customWidth="1"/>
    <col min="2558" max="2559" width="10.33203125" style="52" customWidth="1"/>
    <col min="2560" max="2561" width="12.44140625" style="52" bestFit="1" customWidth="1"/>
    <col min="2562" max="2563" width="10.33203125" style="52" customWidth="1"/>
    <col min="2564" max="2565" width="12.44140625" style="52" bestFit="1" customWidth="1"/>
    <col min="2566" max="2794" width="12.5546875" style="52"/>
    <col min="2795" max="2795" width="0.88671875" style="52" customWidth="1"/>
    <col min="2796" max="2796" width="9.44140625" style="52" customWidth="1"/>
    <col min="2797" max="2797" width="14.6640625" style="52" customWidth="1"/>
    <col min="2798" max="2799" width="10.33203125" style="52" customWidth="1"/>
    <col min="2800" max="2800" width="12.44140625" style="52" bestFit="1" customWidth="1"/>
    <col min="2801" max="2801" width="11.88671875" style="52" bestFit="1" customWidth="1"/>
    <col min="2802" max="2803" width="10.33203125" style="52" customWidth="1"/>
    <col min="2804" max="2805" width="12.44140625" style="52" bestFit="1" customWidth="1"/>
    <col min="2806" max="2807" width="10.33203125" style="52" customWidth="1"/>
    <col min="2808" max="2809" width="12.44140625" style="52" bestFit="1" customWidth="1"/>
    <col min="2810" max="2811" width="10.33203125" style="52" customWidth="1"/>
    <col min="2812" max="2813" width="12.44140625" style="52" bestFit="1" customWidth="1"/>
    <col min="2814" max="2815" width="10.33203125" style="52" customWidth="1"/>
    <col min="2816" max="2817" width="12.44140625" style="52" bestFit="1" customWidth="1"/>
    <col min="2818" max="2819" width="10.33203125" style="52" customWidth="1"/>
    <col min="2820" max="2821" width="12.44140625" style="52" bestFit="1" customWidth="1"/>
    <col min="2822" max="3050" width="12.5546875" style="52"/>
    <col min="3051" max="3051" width="0.88671875" style="52" customWidth="1"/>
    <col min="3052" max="3052" width="9.44140625" style="52" customWidth="1"/>
    <col min="3053" max="3053" width="14.6640625" style="52" customWidth="1"/>
    <col min="3054" max="3055" width="10.33203125" style="52" customWidth="1"/>
    <col min="3056" max="3056" width="12.44140625" style="52" bestFit="1" customWidth="1"/>
    <col min="3057" max="3057" width="11.88671875" style="52" bestFit="1" customWidth="1"/>
    <col min="3058" max="3059" width="10.33203125" style="52" customWidth="1"/>
    <col min="3060" max="3061" width="12.44140625" style="52" bestFit="1" customWidth="1"/>
    <col min="3062" max="3063" width="10.33203125" style="52" customWidth="1"/>
    <col min="3064" max="3065" width="12.44140625" style="52" bestFit="1" customWidth="1"/>
    <col min="3066" max="3067" width="10.33203125" style="52" customWidth="1"/>
    <col min="3068" max="3069" width="12.44140625" style="52" bestFit="1" customWidth="1"/>
    <col min="3070" max="3071" width="10.33203125" style="52" customWidth="1"/>
    <col min="3072" max="3073" width="12.44140625" style="52" bestFit="1" customWidth="1"/>
    <col min="3074" max="3075" width="10.33203125" style="52" customWidth="1"/>
    <col min="3076" max="3077" width="12.44140625" style="52" bestFit="1" customWidth="1"/>
    <col min="3078" max="3306" width="12.5546875" style="52"/>
    <col min="3307" max="3307" width="0.88671875" style="52" customWidth="1"/>
    <col min="3308" max="3308" width="9.44140625" style="52" customWidth="1"/>
    <col min="3309" max="3309" width="14.6640625" style="52" customWidth="1"/>
    <col min="3310" max="3311" width="10.33203125" style="52" customWidth="1"/>
    <col min="3312" max="3312" width="12.44140625" style="52" bestFit="1" customWidth="1"/>
    <col min="3313" max="3313" width="11.88671875" style="52" bestFit="1" customWidth="1"/>
    <col min="3314" max="3315" width="10.33203125" style="52" customWidth="1"/>
    <col min="3316" max="3317" width="12.44140625" style="52" bestFit="1" customWidth="1"/>
    <col min="3318" max="3319" width="10.33203125" style="52" customWidth="1"/>
    <col min="3320" max="3321" width="12.44140625" style="52" bestFit="1" customWidth="1"/>
    <col min="3322" max="3323" width="10.33203125" style="52" customWidth="1"/>
    <col min="3324" max="3325" width="12.44140625" style="52" bestFit="1" customWidth="1"/>
    <col min="3326" max="3327" width="10.33203125" style="52" customWidth="1"/>
    <col min="3328" max="3329" width="12.44140625" style="52" bestFit="1" customWidth="1"/>
    <col min="3330" max="3331" width="10.33203125" style="52" customWidth="1"/>
    <col min="3332" max="3333" width="12.44140625" style="52" bestFit="1" customWidth="1"/>
    <col min="3334" max="3562" width="12.5546875" style="52"/>
    <col min="3563" max="3563" width="0.88671875" style="52" customWidth="1"/>
    <col min="3564" max="3564" width="9.44140625" style="52" customWidth="1"/>
    <col min="3565" max="3565" width="14.6640625" style="52" customWidth="1"/>
    <col min="3566" max="3567" width="10.33203125" style="52" customWidth="1"/>
    <col min="3568" max="3568" width="12.44140625" style="52" bestFit="1" customWidth="1"/>
    <col min="3569" max="3569" width="11.88671875" style="52" bestFit="1" customWidth="1"/>
    <col min="3570" max="3571" width="10.33203125" style="52" customWidth="1"/>
    <col min="3572" max="3573" width="12.44140625" style="52" bestFit="1" customWidth="1"/>
    <col min="3574" max="3575" width="10.33203125" style="52" customWidth="1"/>
    <col min="3576" max="3577" width="12.44140625" style="52" bestFit="1" customWidth="1"/>
    <col min="3578" max="3579" width="10.33203125" style="52" customWidth="1"/>
    <col min="3580" max="3581" width="12.44140625" style="52" bestFit="1" customWidth="1"/>
    <col min="3582" max="3583" width="10.33203125" style="52" customWidth="1"/>
    <col min="3584" max="3585" width="12.44140625" style="52" bestFit="1" customWidth="1"/>
    <col min="3586" max="3587" width="10.33203125" style="52" customWidth="1"/>
    <col min="3588" max="3589" width="12.44140625" style="52" bestFit="1" customWidth="1"/>
    <col min="3590" max="3818" width="12.5546875" style="52"/>
    <col min="3819" max="3819" width="0.88671875" style="52" customWidth="1"/>
    <col min="3820" max="3820" width="9.44140625" style="52" customWidth="1"/>
    <col min="3821" max="3821" width="14.6640625" style="52" customWidth="1"/>
    <col min="3822" max="3823" width="10.33203125" style="52" customWidth="1"/>
    <col min="3824" max="3824" width="12.44140625" style="52" bestFit="1" customWidth="1"/>
    <col min="3825" max="3825" width="11.88671875" style="52" bestFit="1" customWidth="1"/>
    <col min="3826" max="3827" width="10.33203125" style="52" customWidth="1"/>
    <col min="3828" max="3829" width="12.44140625" style="52" bestFit="1" customWidth="1"/>
    <col min="3830" max="3831" width="10.33203125" style="52" customWidth="1"/>
    <col min="3832" max="3833" width="12.44140625" style="52" bestFit="1" customWidth="1"/>
    <col min="3834" max="3835" width="10.33203125" style="52" customWidth="1"/>
    <col min="3836" max="3837" width="12.44140625" style="52" bestFit="1" customWidth="1"/>
    <col min="3838" max="3839" width="10.33203125" style="52" customWidth="1"/>
    <col min="3840" max="3841" width="12.44140625" style="52" bestFit="1" customWidth="1"/>
    <col min="3842" max="3843" width="10.33203125" style="52" customWidth="1"/>
    <col min="3844" max="3845" width="12.44140625" style="52" bestFit="1" customWidth="1"/>
    <col min="3846" max="4074" width="12.5546875" style="52"/>
    <col min="4075" max="4075" width="0.88671875" style="52" customWidth="1"/>
    <col min="4076" max="4076" width="9.44140625" style="52" customWidth="1"/>
    <col min="4077" max="4077" width="14.6640625" style="52" customWidth="1"/>
    <col min="4078" max="4079" width="10.33203125" style="52" customWidth="1"/>
    <col min="4080" max="4080" width="12.44140625" style="52" bestFit="1" customWidth="1"/>
    <col min="4081" max="4081" width="11.88671875" style="52" bestFit="1" customWidth="1"/>
    <col min="4082" max="4083" width="10.33203125" style="52" customWidth="1"/>
    <col min="4084" max="4085" width="12.44140625" style="52" bestFit="1" customWidth="1"/>
    <col min="4086" max="4087" width="10.33203125" style="52" customWidth="1"/>
    <col min="4088" max="4089" width="12.44140625" style="52" bestFit="1" customWidth="1"/>
    <col min="4090" max="4091" width="10.33203125" style="52" customWidth="1"/>
    <col min="4092" max="4093" width="12.44140625" style="52" bestFit="1" customWidth="1"/>
    <col min="4094" max="4095" width="10.33203125" style="52" customWidth="1"/>
    <col min="4096" max="4097" width="12.44140625" style="52" bestFit="1" customWidth="1"/>
    <col min="4098" max="4099" width="10.33203125" style="52" customWidth="1"/>
    <col min="4100" max="4101" width="12.44140625" style="52" bestFit="1" customWidth="1"/>
    <col min="4102" max="4330" width="12.5546875" style="52"/>
    <col min="4331" max="4331" width="0.88671875" style="52" customWidth="1"/>
    <col min="4332" max="4332" width="9.44140625" style="52" customWidth="1"/>
    <col min="4333" max="4333" width="14.6640625" style="52" customWidth="1"/>
    <col min="4334" max="4335" width="10.33203125" style="52" customWidth="1"/>
    <col min="4336" max="4336" width="12.44140625" style="52" bestFit="1" customWidth="1"/>
    <col min="4337" max="4337" width="11.88671875" style="52" bestFit="1" customWidth="1"/>
    <col min="4338" max="4339" width="10.33203125" style="52" customWidth="1"/>
    <col min="4340" max="4341" width="12.44140625" style="52" bestFit="1" customWidth="1"/>
    <col min="4342" max="4343" width="10.33203125" style="52" customWidth="1"/>
    <col min="4344" max="4345" width="12.44140625" style="52" bestFit="1" customWidth="1"/>
    <col min="4346" max="4347" width="10.33203125" style="52" customWidth="1"/>
    <col min="4348" max="4349" width="12.44140625" style="52" bestFit="1" customWidth="1"/>
    <col min="4350" max="4351" width="10.33203125" style="52" customWidth="1"/>
    <col min="4352" max="4353" width="12.44140625" style="52" bestFit="1" customWidth="1"/>
    <col min="4354" max="4355" width="10.33203125" style="52" customWidth="1"/>
    <col min="4356" max="4357" width="12.44140625" style="52" bestFit="1" customWidth="1"/>
    <col min="4358" max="4586" width="12.5546875" style="52"/>
    <col min="4587" max="4587" width="0.88671875" style="52" customWidth="1"/>
    <col min="4588" max="4588" width="9.44140625" style="52" customWidth="1"/>
    <col min="4589" max="4589" width="14.6640625" style="52" customWidth="1"/>
    <col min="4590" max="4591" width="10.33203125" style="52" customWidth="1"/>
    <col min="4592" max="4592" width="12.44140625" style="52" bestFit="1" customWidth="1"/>
    <col min="4593" max="4593" width="11.88671875" style="52" bestFit="1" customWidth="1"/>
    <col min="4594" max="4595" width="10.33203125" style="52" customWidth="1"/>
    <col min="4596" max="4597" width="12.44140625" style="52" bestFit="1" customWidth="1"/>
    <col min="4598" max="4599" width="10.33203125" style="52" customWidth="1"/>
    <col min="4600" max="4601" width="12.44140625" style="52" bestFit="1" customWidth="1"/>
    <col min="4602" max="4603" width="10.33203125" style="52" customWidth="1"/>
    <col min="4604" max="4605" width="12.44140625" style="52" bestFit="1" customWidth="1"/>
    <col min="4606" max="4607" width="10.33203125" style="52" customWidth="1"/>
    <col min="4608" max="4609" width="12.44140625" style="52" bestFit="1" customWidth="1"/>
    <col min="4610" max="4611" width="10.33203125" style="52" customWidth="1"/>
    <col min="4612" max="4613" width="12.44140625" style="52" bestFit="1" customWidth="1"/>
    <col min="4614" max="4842" width="12.5546875" style="52"/>
    <col min="4843" max="4843" width="0.88671875" style="52" customWidth="1"/>
    <col min="4844" max="4844" width="9.44140625" style="52" customWidth="1"/>
    <col min="4845" max="4845" width="14.6640625" style="52" customWidth="1"/>
    <col min="4846" max="4847" width="10.33203125" style="52" customWidth="1"/>
    <col min="4848" max="4848" width="12.44140625" style="52" bestFit="1" customWidth="1"/>
    <col min="4849" max="4849" width="11.88671875" style="52" bestFit="1" customWidth="1"/>
    <col min="4850" max="4851" width="10.33203125" style="52" customWidth="1"/>
    <col min="4852" max="4853" width="12.44140625" style="52" bestFit="1" customWidth="1"/>
    <col min="4854" max="4855" width="10.33203125" style="52" customWidth="1"/>
    <col min="4856" max="4857" width="12.44140625" style="52" bestFit="1" customWidth="1"/>
    <col min="4858" max="4859" width="10.33203125" style="52" customWidth="1"/>
    <col min="4860" max="4861" width="12.44140625" style="52" bestFit="1" customWidth="1"/>
    <col min="4862" max="4863" width="10.33203125" style="52" customWidth="1"/>
    <col min="4864" max="4865" width="12.44140625" style="52" bestFit="1" customWidth="1"/>
    <col min="4866" max="4867" width="10.33203125" style="52" customWidth="1"/>
    <col min="4868" max="4869" width="12.44140625" style="52" bestFit="1" customWidth="1"/>
    <col min="4870" max="5098" width="12.5546875" style="52"/>
    <col min="5099" max="5099" width="0.88671875" style="52" customWidth="1"/>
    <col min="5100" max="5100" width="9.44140625" style="52" customWidth="1"/>
    <col min="5101" max="5101" width="14.6640625" style="52" customWidth="1"/>
    <col min="5102" max="5103" width="10.33203125" style="52" customWidth="1"/>
    <col min="5104" max="5104" width="12.44140625" style="52" bestFit="1" customWidth="1"/>
    <col min="5105" max="5105" width="11.88671875" style="52" bestFit="1" customWidth="1"/>
    <col min="5106" max="5107" width="10.33203125" style="52" customWidth="1"/>
    <col min="5108" max="5109" width="12.44140625" style="52" bestFit="1" customWidth="1"/>
    <col min="5110" max="5111" width="10.33203125" style="52" customWidth="1"/>
    <col min="5112" max="5113" width="12.44140625" style="52" bestFit="1" customWidth="1"/>
    <col min="5114" max="5115" width="10.33203125" style="52" customWidth="1"/>
    <col min="5116" max="5117" width="12.44140625" style="52" bestFit="1" customWidth="1"/>
    <col min="5118" max="5119" width="10.33203125" style="52" customWidth="1"/>
    <col min="5120" max="5121" width="12.44140625" style="52" bestFit="1" customWidth="1"/>
    <col min="5122" max="5123" width="10.33203125" style="52" customWidth="1"/>
    <col min="5124" max="5125" width="12.44140625" style="52" bestFit="1" customWidth="1"/>
    <col min="5126" max="5354" width="12.5546875" style="52"/>
    <col min="5355" max="5355" width="0.88671875" style="52" customWidth="1"/>
    <col min="5356" max="5356" width="9.44140625" style="52" customWidth="1"/>
    <col min="5357" max="5357" width="14.6640625" style="52" customWidth="1"/>
    <col min="5358" max="5359" width="10.33203125" style="52" customWidth="1"/>
    <col min="5360" max="5360" width="12.44140625" style="52" bestFit="1" customWidth="1"/>
    <col min="5361" max="5361" width="11.88671875" style="52" bestFit="1" customWidth="1"/>
    <col min="5362" max="5363" width="10.33203125" style="52" customWidth="1"/>
    <col min="5364" max="5365" width="12.44140625" style="52" bestFit="1" customWidth="1"/>
    <col min="5366" max="5367" width="10.33203125" style="52" customWidth="1"/>
    <col min="5368" max="5369" width="12.44140625" style="52" bestFit="1" customWidth="1"/>
    <col min="5370" max="5371" width="10.33203125" style="52" customWidth="1"/>
    <col min="5372" max="5373" width="12.44140625" style="52" bestFit="1" customWidth="1"/>
    <col min="5374" max="5375" width="10.33203125" style="52" customWidth="1"/>
    <col min="5376" max="5377" width="12.44140625" style="52" bestFit="1" customWidth="1"/>
    <col min="5378" max="5379" width="10.33203125" style="52" customWidth="1"/>
    <col min="5380" max="5381" width="12.44140625" style="52" bestFit="1" customWidth="1"/>
    <col min="5382" max="5610" width="12.5546875" style="52"/>
    <col min="5611" max="5611" width="0.88671875" style="52" customWidth="1"/>
    <col min="5612" max="5612" width="9.44140625" style="52" customWidth="1"/>
    <col min="5613" max="5613" width="14.6640625" style="52" customWidth="1"/>
    <col min="5614" max="5615" width="10.33203125" style="52" customWidth="1"/>
    <col min="5616" max="5616" width="12.44140625" style="52" bestFit="1" customWidth="1"/>
    <col min="5617" max="5617" width="11.88671875" style="52" bestFit="1" customWidth="1"/>
    <col min="5618" max="5619" width="10.33203125" style="52" customWidth="1"/>
    <col min="5620" max="5621" width="12.44140625" style="52" bestFit="1" customWidth="1"/>
    <col min="5622" max="5623" width="10.33203125" style="52" customWidth="1"/>
    <col min="5624" max="5625" width="12.44140625" style="52" bestFit="1" customWidth="1"/>
    <col min="5626" max="5627" width="10.33203125" style="52" customWidth="1"/>
    <col min="5628" max="5629" width="12.44140625" style="52" bestFit="1" customWidth="1"/>
    <col min="5630" max="5631" width="10.33203125" style="52" customWidth="1"/>
    <col min="5632" max="5633" width="12.44140625" style="52" bestFit="1" customWidth="1"/>
    <col min="5634" max="5635" width="10.33203125" style="52" customWidth="1"/>
    <col min="5636" max="5637" width="12.44140625" style="52" bestFit="1" customWidth="1"/>
    <col min="5638" max="5866" width="12.5546875" style="52"/>
    <col min="5867" max="5867" width="0.88671875" style="52" customWidth="1"/>
    <col min="5868" max="5868" width="9.44140625" style="52" customWidth="1"/>
    <col min="5869" max="5869" width="14.6640625" style="52" customWidth="1"/>
    <col min="5870" max="5871" width="10.33203125" style="52" customWidth="1"/>
    <col min="5872" max="5872" width="12.44140625" style="52" bestFit="1" customWidth="1"/>
    <col min="5873" max="5873" width="11.88671875" style="52" bestFit="1" customWidth="1"/>
    <col min="5874" max="5875" width="10.33203125" style="52" customWidth="1"/>
    <col min="5876" max="5877" width="12.44140625" style="52" bestFit="1" customWidth="1"/>
    <col min="5878" max="5879" width="10.33203125" style="52" customWidth="1"/>
    <col min="5880" max="5881" width="12.44140625" style="52" bestFit="1" customWidth="1"/>
    <col min="5882" max="5883" width="10.33203125" style="52" customWidth="1"/>
    <col min="5884" max="5885" width="12.44140625" style="52" bestFit="1" customWidth="1"/>
    <col min="5886" max="5887" width="10.33203125" style="52" customWidth="1"/>
    <col min="5888" max="5889" width="12.44140625" style="52" bestFit="1" customWidth="1"/>
    <col min="5890" max="5891" width="10.33203125" style="52" customWidth="1"/>
    <col min="5892" max="5893" width="12.44140625" style="52" bestFit="1" customWidth="1"/>
    <col min="5894" max="6122" width="12.5546875" style="52"/>
    <col min="6123" max="6123" width="0.88671875" style="52" customWidth="1"/>
    <col min="6124" max="6124" width="9.44140625" style="52" customWidth="1"/>
    <col min="6125" max="6125" width="14.6640625" style="52" customWidth="1"/>
    <col min="6126" max="6127" width="10.33203125" style="52" customWidth="1"/>
    <col min="6128" max="6128" width="12.44140625" style="52" bestFit="1" customWidth="1"/>
    <col min="6129" max="6129" width="11.88671875" style="52" bestFit="1" customWidth="1"/>
    <col min="6130" max="6131" width="10.33203125" style="52" customWidth="1"/>
    <col min="6132" max="6133" width="12.44140625" style="52" bestFit="1" customWidth="1"/>
    <col min="6134" max="6135" width="10.33203125" style="52" customWidth="1"/>
    <col min="6136" max="6137" width="12.44140625" style="52" bestFit="1" customWidth="1"/>
    <col min="6138" max="6139" width="10.33203125" style="52" customWidth="1"/>
    <col min="6140" max="6141" width="12.44140625" style="52" bestFit="1" customWidth="1"/>
    <col min="6142" max="6143" width="10.33203125" style="52" customWidth="1"/>
    <col min="6144" max="6145" width="12.44140625" style="52" bestFit="1" customWidth="1"/>
    <col min="6146" max="6147" width="10.33203125" style="52" customWidth="1"/>
    <col min="6148" max="6149" width="12.44140625" style="52" bestFit="1" customWidth="1"/>
    <col min="6150" max="6378" width="12.5546875" style="52"/>
    <col min="6379" max="6379" width="0.88671875" style="52" customWidth="1"/>
    <col min="6380" max="6380" width="9.44140625" style="52" customWidth="1"/>
    <col min="6381" max="6381" width="14.6640625" style="52" customWidth="1"/>
    <col min="6382" max="6383" width="10.33203125" style="52" customWidth="1"/>
    <col min="6384" max="6384" width="12.44140625" style="52" bestFit="1" customWidth="1"/>
    <col min="6385" max="6385" width="11.88671875" style="52" bestFit="1" customWidth="1"/>
    <col min="6386" max="6387" width="10.33203125" style="52" customWidth="1"/>
    <col min="6388" max="6389" width="12.44140625" style="52" bestFit="1" customWidth="1"/>
    <col min="6390" max="6391" width="10.33203125" style="52" customWidth="1"/>
    <col min="6392" max="6393" width="12.44140625" style="52" bestFit="1" customWidth="1"/>
    <col min="6394" max="6395" width="10.33203125" style="52" customWidth="1"/>
    <col min="6396" max="6397" width="12.44140625" style="52" bestFit="1" customWidth="1"/>
    <col min="6398" max="6399" width="10.33203125" style="52" customWidth="1"/>
    <col min="6400" max="6401" width="12.44140625" style="52" bestFit="1" customWidth="1"/>
    <col min="6402" max="6403" width="10.33203125" style="52" customWidth="1"/>
    <col min="6404" max="6405" width="12.44140625" style="52" bestFit="1" customWidth="1"/>
    <col min="6406" max="6634" width="12.5546875" style="52"/>
    <col min="6635" max="6635" width="0.88671875" style="52" customWidth="1"/>
    <col min="6636" max="6636" width="9.44140625" style="52" customWidth="1"/>
    <col min="6637" max="6637" width="14.6640625" style="52" customWidth="1"/>
    <col min="6638" max="6639" width="10.33203125" style="52" customWidth="1"/>
    <col min="6640" max="6640" width="12.44140625" style="52" bestFit="1" customWidth="1"/>
    <col min="6641" max="6641" width="11.88671875" style="52" bestFit="1" customWidth="1"/>
    <col min="6642" max="6643" width="10.33203125" style="52" customWidth="1"/>
    <col min="6644" max="6645" width="12.44140625" style="52" bestFit="1" customWidth="1"/>
    <col min="6646" max="6647" width="10.33203125" style="52" customWidth="1"/>
    <col min="6648" max="6649" width="12.44140625" style="52" bestFit="1" customWidth="1"/>
    <col min="6650" max="6651" width="10.33203125" style="52" customWidth="1"/>
    <col min="6652" max="6653" width="12.44140625" style="52" bestFit="1" customWidth="1"/>
    <col min="6654" max="6655" width="10.33203125" style="52" customWidth="1"/>
    <col min="6656" max="6657" width="12.44140625" style="52" bestFit="1" customWidth="1"/>
    <col min="6658" max="6659" width="10.33203125" style="52" customWidth="1"/>
    <col min="6660" max="6661" width="12.44140625" style="52" bestFit="1" customWidth="1"/>
    <col min="6662" max="6890" width="12.5546875" style="52"/>
    <col min="6891" max="6891" width="0.88671875" style="52" customWidth="1"/>
    <col min="6892" max="6892" width="9.44140625" style="52" customWidth="1"/>
    <col min="6893" max="6893" width="14.6640625" style="52" customWidth="1"/>
    <col min="6894" max="6895" width="10.33203125" style="52" customWidth="1"/>
    <col min="6896" max="6896" width="12.44140625" style="52" bestFit="1" customWidth="1"/>
    <col min="6897" max="6897" width="11.88671875" style="52" bestFit="1" customWidth="1"/>
    <col min="6898" max="6899" width="10.33203125" style="52" customWidth="1"/>
    <col min="6900" max="6901" width="12.44140625" style="52" bestFit="1" customWidth="1"/>
    <col min="6902" max="6903" width="10.33203125" style="52" customWidth="1"/>
    <col min="6904" max="6905" width="12.44140625" style="52" bestFit="1" customWidth="1"/>
    <col min="6906" max="6907" width="10.33203125" style="52" customWidth="1"/>
    <col min="6908" max="6909" width="12.44140625" style="52" bestFit="1" customWidth="1"/>
    <col min="6910" max="6911" width="10.33203125" style="52" customWidth="1"/>
    <col min="6912" max="6913" width="12.44140625" style="52" bestFit="1" customWidth="1"/>
    <col min="6914" max="6915" width="10.33203125" style="52" customWidth="1"/>
    <col min="6916" max="6917" width="12.44140625" style="52" bestFit="1" customWidth="1"/>
    <col min="6918" max="7146" width="12.5546875" style="52"/>
    <col min="7147" max="7147" width="0.88671875" style="52" customWidth="1"/>
    <col min="7148" max="7148" width="9.44140625" style="52" customWidth="1"/>
    <col min="7149" max="7149" width="14.6640625" style="52" customWidth="1"/>
    <col min="7150" max="7151" width="10.33203125" style="52" customWidth="1"/>
    <col min="7152" max="7152" width="12.44140625" style="52" bestFit="1" customWidth="1"/>
    <col min="7153" max="7153" width="11.88671875" style="52" bestFit="1" customWidth="1"/>
    <col min="7154" max="7155" width="10.33203125" style="52" customWidth="1"/>
    <col min="7156" max="7157" width="12.44140625" style="52" bestFit="1" customWidth="1"/>
    <col min="7158" max="7159" width="10.33203125" style="52" customWidth="1"/>
    <col min="7160" max="7161" width="12.44140625" style="52" bestFit="1" customWidth="1"/>
    <col min="7162" max="7163" width="10.33203125" style="52" customWidth="1"/>
    <col min="7164" max="7165" width="12.44140625" style="52" bestFit="1" customWidth="1"/>
    <col min="7166" max="7167" width="10.33203125" style="52" customWidth="1"/>
    <col min="7168" max="7169" width="12.44140625" style="52" bestFit="1" customWidth="1"/>
    <col min="7170" max="7171" width="10.33203125" style="52" customWidth="1"/>
    <col min="7172" max="7173" width="12.44140625" style="52" bestFit="1" customWidth="1"/>
    <col min="7174" max="7402" width="12.5546875" style="52"/>
    <col min="7403" max="7403" width="0.88671875" style="52" customWidth="1"/>
    <col min="7404" max="7404" width="9.44140625" style="52" customWidth="1"/>
    <col min="7405" max="7405" width="14.6640625" style="52" customWidth="1"/>
    <col min="7406" max="7407" width="10.33203125" style="52" customWidth="1"/>
    <col min="7408" max="7408" width="12.44140625" style="52" bestFit="1" customWidth="1"/>
    <col min="7409" max="7409" width="11.88671875" style="52" bestFit="1" customWidth="1"/>
    <col min="7410" max="7411" width="10.33203125" style="52" customWidth="1"/>
    <col min="7412" max="7413" width="12.44140625" style="52" bestFit="1" customWidth="1"/>
    <col min="7414" max="7415" width="10.33203125" style="52" customWidth="1"/>
    <col min="7416" max="7417" width="12.44140625" style="52" bestFit="1" customWidth="1"/>
    <col min="7418" max="7419" width="10.33203125" style="52" customWidth="1"/>
    <col min="7420" max="7421" width="12.44140625" style="52" bestFit="1" customWidth="1"/>
    <col min="7422" max="7423" width="10.33203125" style="52" customWidth="1"/>
    <col min="7424" max="7425" width="12.44140625" style="52" bestFit="1" customWidth="1"/>
    <col min="7426" max="7427" width="10.33203125" style="52" customWidth="1"/>
    <col min="7428" max="7429" width="12.44140625" style="52" bestFit="1" customWidth="1"/>
    <col min="7430" max="7658" width="12.5546875" style="52"/>
    <col min="7659" max="7659" width="0.88671875" style="52" customWidth="1"/>
    <col min="7660" max="7660" width="9.44140625" style="52" customWidth="1"/>
    <col min="7661" max="7661" width="14.6640625" style="52" customWidth="1"/>
    <col min="7662" max="7663" width="10.33203125" style="52" customWidth="1"/>
    <col min="7664" max="7664" width="12.44140625" style="52" bestFit="1" customWidth="1"/>
    <col min="7665" max="7665" width="11.88671875" style="52" bestFit="1" customWidth="1"/>
    <col min="7666" max="7667" width="10.33203125" style="52" customWidth="1"/>
    <col min="7668" max="7669" width="12.44140625" style="52" bestFit="1" customWidth="1"/>
    <col min="7670" max="7671" width="10.33203125" style="52" customWidth="1"/>
    <col min="7672" max="7673" width="12.44140625" style="52" bestFit="1" customWidth="1"/>
    <col min="7674" max="7675" width="10.33203125" style="52" customWidth="1"/>
    <col min="7676" max="7677" width="12.44140625" style="52" bestFit="1" customWidth="1"/>
    <col min="7678" max="7679" width="10.33203125" style="52" customWidth="1"/>
    <col min="7680" max="7681" width="12.44140625" style="52" bestFit="1" customWidth="1"/>
    <col min="7682" max="7683" width="10.33203125" style="52" customWidth="1"/>
    <col min="7684" max="7685" width="12.44140625" style="52" bestFit="1" customWidth="1"/>
    <col min="7686" max="7914" width="12.5546875" style="52"/>
    <col min="7915" max="7915" width="0.88671875" style="52" customWidth="1"/>
    <col min="7916" max="7916" width="9.44140625" style="52" customWidth="1"/>
    <col min="7917" max="7917" width="14.6640625" style="52" customWidth="1"/>
    <col min="7918" max="7919" width="10.33203125" style="52" customWidth="1"/>
    <col min="7920" max="7920" width="12.44140625" style="52" bestFit="1" customWidth="1"/>
    <col min="7921" max="7921" width="11.88671875" style="52" bestFit="1" customWidth="1"/>
    <col min="7922" max="7923" width="10.33203125" style="52" customWidth="1"/>
    <col min="7924" max="7925" width="12.44140625" style="52" bestFit="1" customWidth="1"/>
    <col min="7926" max="7927" width="10.33203125" style="52" customWidth="1"/>
    <col min="7928" max="7929" width="12.44140625" style="52" bestFit="1" customWidth="1"/>
    <col min="7930" max="7931" width="10.33203125" style="52" customWidth="1"/>
    <col min="7932" max="7933" width="12.44140625" style="52" bestFit="1" customWidth="1"/>
    <col min="7934" max="7935" width="10.33203125" style="52" customWidth="1"/>
    <col min="7936" max="7937" width="12.44140625" style="52" bestFit="1" customWidth="1"/>
    <col min="7938" max="7939" width="10.33203125" style="52" customWidth="1"/>
    <col min="7940" max="7941" width="12.44140625" style="52" bestFit="1" customWidth="1"/>
    <col min="7942" max="8170" width="12.5546875" style="52"/>
    <col min="8171" max="8171" width="0.88671875" style="52" customWidth="1"/>
    <col min="8172" max="8172" width="9.44140625" style="52" customWidth="1"/>
    <col min="8173" max="8173" width="14.6640625" style="52" customWidth="1"/>
    <col min="8174" max="8175" width="10.33203125" style="52" customWidth="1"/>
    <col min="8176" max="8176" width="12.44140625" style="52" bestFit="1" customWidth="1"/>
    <col min="8177" max="8177" width="11.88671875" style="52" bestFit="1" customWidth="1"/>
    <col min="8178" max="8179" width="10.33203125" style="52" customWidth="1"/>
    <col min="8180" max="8181" width="12.44140625" style="52" bestFit="1" customWidth="1"/>
    <col min="8182" max="8183" width="10.33203125" style="52" customWidth="1"/>
    <col min="8184" max="8185" width="12.44140625" style="52" bestFit="1" customWidth="1"/>
    <col min="8186" max="8187" width="10.33203125" style="52" customWidth="1"/>
    <col min="8188" max="8189" width="12.44140625" style="52" bestFit="1" customWidth="1"/>
    <col min="8190" max="8191" width="10.33203125" style="52" customWidth="1"/>
    <col min="8192" max="8193" width="12.44140625" style="52" bestFit="1" customWidth="1"/>
    <col min="8194" max="8195" width="10.33203125" style="52" customWidth="1"/>
    <col min="8196" max="8197" width="12.44140625" style="52" bestFit="1" customWidth="1"/>
    <col min="8198" max="8426" width="12.5546875" style="52"/>
    <col min="8427" max="8427" width="0.88671875" style="52" customWidth="1"/>
    <col min="8428" max="8428" width="9.44140625" style="52" customWidth="1"/>
    <col min="8429" max="8429" width="14.6640625" style="52" customWidth="1"/>
    <col min="8430" max="8431" width="10.33203125" style="52" customWidth="1"/>
    <col min="8432" max="8432" width="12.44140625" style="52" bestFit="1" customWidth="1"/>
    <col min="8433" max="8433" width="11.88671875" style="52" bestFit="1" customWidth="1"/>
    <col min="8434" max="8435" width="10.33203125" style="52" customWidth="1"/>
    <col min="8436" max="8437" width="12.44140625" style="52" bestFit="1" customWidth="1"/>
    <col min="8438" max="8439" width="10.33203125" style="52" customWidth="1"/>
    <col min="8440" max="8441" width="12.44140625" style="52" bestFit="1" customWidth="1"/>
    <col min="8442" max="8443" width="10.33203125" style="52" customWidth="1"/>
    <col min="8444" max="8445" width="12.44140625" style="52" bestFit="1" customWidth="1"/>
    <col min="8446" max="8447" width="10.33203125" style="52" customWidth="1"/>
    <col min="8448" max="8449" width="12.44140625" style="52" bestFit="1" customWidth="1"/>
    <col min="8450" max="8451" width="10.33203125" style="52" customWidth="1"/>
    <col min="8452" max="8453" width="12.44140625" style="52" bestFit="1" customWidth="1"/>
    <col min="8454" max="8682" width="12.5546875" style="52"/>
    <col min="8683" max="8683" width="0.88671875" style="52" customWidth="1"/>
    <col min="8684" max="8684" width="9.44140625" style="52" customWidth="1"/>
    <col min="8685" max="8685" width="14.6640625" style="52" customWidth="1"/>
    <col min="8686" max="8687" width="10.33203125" style="52" customWidth="1"/>
    <col min="8688" max="8688" width="12.44140625" style="52" bestFit="1" customWidth="1"/>
    <col min="8689" max="8689" width="11.88671875" style="52" bestFit="1" customWidth="1"/>
    <col min="8690" max="8691" width="10.33203125" style="52" customWidth="1"/>
    <col min="8692" max="8693" width="12.44140625" style="52" bestFit="1" customWidth="1"/>
    <col min="8694" max="8695" width="10.33203125" style="52" customWidth="1"/>
    <col min="8696" max="8697" width="12.44140625" style="52" bestFit="1" customWidth="1"/>
    <col min="8698" max="8699" width="10.33203125" style="52" customWidth="1"/>
    <col min="8700" max="8701" width="12.44140625" style="52" bestFit="1" customWidth="1"/>
    <col min="8702" max="8703" width="10.33203125" style="52" customWidth="1"/>
    <col min="8704" max="8705" width="12.44140625" style="52" bestFit="1" customWidth="1"/>
    <col min="8706" max="8707" width="10.33203125" style="52" customWidth="1"/>
    <col min="8708" max="8709" width="12.44140625" style="52" bestFit="1" customWidth="1"/>
    <col min="8710" max="8938" width="12.5546875" style="52"/>
    <col min="8939" max="8939" width="0.88671875" style="52" customWidth="1"/>
    <col min="8940" max="8940" width="9.44140625" style="52" customWidth="1"/>
    <col min="8941" max="8941" width="14.6640625" style="52" customWidth="1"/>
    <col min="8942" max="8943" width="10.33203125" style="52" customWidth="1"/>
    <col min="8944" max="8944" width="12.44140625" style="52" bestFit="1" customWidth="1"/>
    <col min="8945" max="8945" width="11.88671875" style="52" bestFit="1" customWidth="1"/>
    <col min="8946" max="8947" width="10.33203125" style="52" customWidth="1"/>
    <col min="8948" max="8949" width="12.44140625" style="52" bestFit="1" customWidth="1"/>
    <col min="8950" max="8951" width="10.33203125" style="52" customWidth="1"/>
    <col min="8952" max="8953" width="12.44140625" style="52" bestFit="1" customWidth="1"/>
    <col min="8954" max="8955" width="10.33203125" style="52" customWidth="1"/>
    <col min="8956" max="8957" width="12.44140625" style="52" bestFit="1" customWidth="1"/>
    <col min="8958" max="8959" width="10.33203125" style="52" customWidth="1"/>
    <col min="8960" max="8961" width="12.44140625" style="52" bestFit="1" customWidth="1"/>
    <col min="8962" max="8963" width="10.33203125" style="52" customWidth="1"/>
    <col min="8964" max="8965" width="12.44140625" style="52" bestFit="1" customWidth="1"/>
    <col min="8966" max="9194" width="12.5546875" style="52"/>
    <col min="9195" max="9195" width="0.88671875" style="52" customWidth="1"/>
    <col min="9196" max="9196" width="9.44140625" style="52" customWidth="1"/>
    <col min="9197" max="9197" width="14.6640625" style="52" customWidth="1"/>
    <col min="9198" max="9199" width="10.33203125" style="52" customWidth="1"/>
    <col min="9200" max="9200" width="12.44140625" style="52" bestFit="1" customWidth="1"/>
    <col min="9201" max="9201" width="11.88671875" style="52" bestFit="1" customWidth="1"/>
    <col min="9202" max="9203" width="10.33203125" style="52" customWidth="1"/>
    <col min="9204" max="9205" width="12.44140625" style="52" bestFit="1" customWidth="1"/>
    <col min="9206" max="9207" width="10.33203125" style="52" customWidth="1"/>
    <col min="9208" max="9209" width="12.44140625" style="52" bestFit="1" customWidth="1"/>
    <col min="9210" max="9211" width="10.33203125" style="52" customWidth="1"/>
    <col min="9212" max="9213" width="12.44140625" style="52" bestFit="1" customWidth="1"/>
    <col min="9214" max="9215" width="10.33203125" style="52" customWidth="1"/>
    <col min="9216" max="9217" width="12.44140625" style="52" bestFit="1" customWidth="1"/>
    <col min="9218" max="9219" width="10.33203125" style="52" customWidth="1"/>
    <col min="9220" max="9221" width="12.44140625" style="52" bestFit="1" customWidth="1"/>
    <col min="9222" max="9450" width="12.5546875" style="52"/>
    <col min="9451" max="9451" width="0.88671875" style="52" customWidth="1"/>
    <col min="9452" max="9452" width="9.44140625" style="52" customWidth="1"/>
    <col min="9453" max="9453" width="14.6640625" style="52" customWidth="1"/>
    <col min="9454" max="9455" width="10.33203125" style="52" customWidth="1"/>
    <col min="9456" max="9456" width="12.44140625" style="52" bestFit="1" customWidth="1"/>
    <col min="9457" max="9457" width="11.88671875" style="52" bestFit="1" customWidth="1"/>
    <col min="9458" max="9459" width="10.33203125" style="52" customWidth="1"/>
    <col min="9460" max="9461" width="12.44140625" style="52" bestFit="1" customWidth="1"/>
    <col min="9462" max="9463" width="10.33203125" style="52" customWidth="1"/>
    <col min="9464" max="9465" width="12.44140625" style="52" bestFit="1" customWidth="1"/>
    <col min="9466" max="9467" width="10.33203125" style="52" customWidth="1"/>
    <col min="9468" max="9469" width="12.44140625" style="52" bestFit="1" customWidth="1"/>
    <col min="9470" max="9471" width="10.33203125" style="52" customWidth="1"/>
    <col min="9472" max="9473" width="12.44140625" style="52" bestFit="1" customWidth="1"/>
    <col min="9474" max="9475" width="10.33203125" style="52" customWidth="1"/>
    <col min="9476" max="9477" width="12.44140625" style="52" bestFit="1" customWidth="1"/>
    <col min="9478" max="9706" width="12.5546875" style="52"/>
    <col min="9707" max="9707" width="0.88671875" style="52" customWidth="1"/>
    <col min="9708" max="9708" width="9.44140625" style="52" customWidth="1"/>
    <col min="9709" max="9709" width="14.6640625" style="52" customWidth="1"/>
    <col min="9710" max="9711" width="10.33203125" style="52" customWidth="1"/>
    <col min="9712" max="9712" width="12.44140625" style="52" bestFit="1" customWidth="1"/>
    <col min="9713" max="9713" width="11.88671875" style="52" bestFit="1" customWidth="1"/>
    <col min="9714" max="9715" width="10.33203125" style="52" customWidth="1"/>
    <col min="9716" max="9717" width="12.44140625" style="52" bestFit="1" customWidth="1"/>
    <col min="9718" max="9719" width="10.33203125" style="52" customWidth="1"/>
    <col min="9720" max="9721" width="12.44140625" style="52" bestFit="1" customWidth="1"/>
    <col min="9722" max="9723" width="10.33203125" style="52" customWidth="1"/>
    <col min="9724" max="9725" width="12.44140625" style="52" bestFit="1" customWidth="1"/>
    <col min="9726" max="9727" width="10.33203125" style="52" customWidth="1"/>
    <col min="9728" max="9729" width="12.44140625" style="52" bestFit="1" customWidth="1"/>
    <col min="9730" max="9731" width="10.33203125" style="52" customWidth="1"/>
    <col min="9732" max="9733" width="12.44140625" style="52" bestFit="1" customWidth="1"/>
    <col min="9734" max="9962" width="12.5546875" style="52"/>
    <col min="9963" max="9963" width="0.88671875" style="52" customWidth="1"/>
    <col min="9964" max="9964" width="9.44140625" style="52" customWidth="1"/>
    <col min="9965" max="9965" width="14.6640625" style="52" customWidth="1"/>
    <col min="9966" max="9967" width="10.33203125" style="52" customWidth="1"/>
    <col min="9968" max="9968" width="12.44140625" style="52" bestFit="1" customWidth="1"/>
    <col min="9969" max="9969" width="11.88671875" style="52" bestFit="1" customWidth="1"/>
    <col min="9970" max="9971" width="10.33203125" style="52" customWidth="1"/>
    <col min="9972" max="9973" width="12.44140625" style="52" bestFit="1" customWidth="1"/>
    <col min="9974" max="9975" width="10.33203125" style="52" customWidth="1"/>
    <col min="9976" max="9977" width="12.44140625" style="52" bestFit="1" customWidth="1"/>
    <col min="9978" max="9979" width="10.33203125" style="52" customWidth="1"/>
    <col min="9980" max="9981" width="12.44140625" style="52" bestFit="1" customWidth="1"/>
    <col min="9982" max="9983" width="10.33203125" style="52" customWidth="1"/>
    <col min="9984" max="9985" width="12.44140625" style="52" bestFit="1" customWidth="1"/>
    <col min="9986" max="9987" width="10.33203125" style="52" customWidth="1"/>
    <col min="9988" max="9989" width="12.44140625" style="52" bestFit="1" customWidth="1"/>
    <col min="9990" max="10218" width="12.5546875" style="52"/>
    <col min="10219" max="10219" width="0.88671875" style="52" customWidth="1"/>
    <col min="10220" max="10220" width="9.44140625" style="52" customWidth="1"/>
    <col min="10221" max="10221" width="14.6640625" style="52" customWidth="1"/>
    <col min="10222" max="10223" width="10.33203125" style="52" customWidth="1"/>
    <col min="10224" max="10224" width="12.44140625" style="52" bestFit="1" customWidth="1"/>
    <col min="10225" max="10225" width="11.88671875" style="52" bestFit="1" customWidth="1"/>
    <col min="10226" max="10227" width="10.33203125" style="52" customWidth="1"/>
    <col min="10228" max="10229" width="12.44140625" style="52" bestFit="1" customWidth="1"/>
    <col min="10230" max="10231" width="10.33203125" style="52" customWidth="1"/>
    <col min="10232" max="10233" width="12.44140625" style="52" bestFit="1" customWidth="1"/>
    <col min="10234" max="10235" width="10.33203125" style="52" customWidth="1"/>
    <col min="10236" max="10237" width="12.44140625" style="52" bestFit="1" customWidth="1"/>
    <col min="10238" max="10239" width="10.33203125" style="52" customWidth="1"/>
    <col min="10240" max="10241" width="12.44140625" style="52" bestFit="1" customWidth="1"/>
    <col min="10242" max="10243" width="10.33203125" style="52" customWidth="1"/>
    <col min="10244" max="10245" width="12.44140625" style="52" bestFit="1" customWidth="1"/>
    <col min="10246" max="10474" width="12.5546875" style="52"/>
    <col min="10475" max="10475" width="0.88671875" style="52" customWidth="1"/>
    <col min="10476" max="10476" width="9.44140625" style="52" customWidth="1"/>
    <col min="10477" max="10477" width="14.6640625" style="52" customWidth="1"/>
    <col min="10478" max="10479" width="10.33203125" style="52" customWidth="1"/>
    <col min="10480" max="10480" width="12.44140625" style="52" bestFit="1" customWidth="1"/>
    <col min="10481" max="10481" width="11.88671875" style="52" bestFit="1" customWidth="1"/>
    <col min="10482" max="10483" width="10.33203125" style="52" customWidth="1"/>
    <col min="10484" max="10485" width="12.44140625" style="52" bestFit="1" customWidth="1"/>
    <col min="10486" max="10487" width="10.33203125" style="52" customWidth="1"/>
    <col min="10488" max="10489" width="12.44140625" style="52" bestFit="1" customWidth="1"/>
    <col min="10490" max="10491" width="10.33203125" style="52" customWidth="1"/>
    <col min="10492" max="10493" width="12.44140625" style="52" bestFit="1" customWidth="1"/>
    <col min="10494" max="10495" width="10.33203125" style="52" customWidth="1"/>
    <col min="10496" max="10497" width="12.44140625" style="52" bestFit="1" customWidth="1"/>
    <col min="10498" max="10499" width="10.33203125" style="52" customWidth="1"/>
    <col min="10500" max="10501" width="12.44140625" style="52" bestFit="1" customWidth="1"/>
    <col min="10502" max="10730" width="12.5546875" style="52"/>
    <col min="10731" max="10731" width="0.88671875" style="52" customWidth="1"/>
    <col min="10732" max="10732" width="9.44140625" style="52" customWidth="1"/>
    <col min="10733" max="10733" width="14.6640625" style="52" customWidth="1"/>
    <col min="10734" max="10735" width="10.33203125" style="52" customWidth="1"/>
    <col min="10736" max="10736" width="12.44140625" style="52" bestFit="1" customWidth="1"/>
    <col min="10737" max="10737" width="11.88671875" style="52" bestFit="1" customWidth="1"/>
    <col min="10738" max="10739" width="10.33203125" style="52" customWidth="1"/>
    <col min="10740" max="10741" width="12.44140625" style="52" bestFit="1" customWidth="1"/>
    <col min="10742" max="10743" width="10.33203125" style="52" customWidth="1"/>
    <col min="10744" max="10745" width="12.44140625" style="52" bestFit="1" customWidth="1"/>
    <col min="10746" max="10747" width="10.33203125" style="52" customWidth="1"/>
    <col min="10748" max="10749" width="12.44140625" style="52" bestFit="1" customWidth="1"/>
    <col min="10750" max="10751" width="10.33203125" style="52" customWidth="1"/>
    <col min="10752" max="10753" width="12.44140625" style="52" bestFit="1" customWidth="1"/>
    <col min="10754" max="10755" width="10.33203125" style="52" customWidth="1"/>
    <col min="10756" max="10757" width="12.44140625" style="52" bestFit="1" customWidth="1"/>
    <col min="10758" max="10986" width="12.5546875" style="52"/>
    <col min="10987" max="10987" width="0.88671875" style="52" customWidth="1"/>
    <col min="10988" max="10988" width="9.44140625" style="52" customWidth="1"/>
    <col min="10989" max="10989" width="14.6640625" style="52" customWidth="1"/>
    <col min="10990" max="10991" width="10.33203125" style="52" customWidth="1"/>
    <col min="10992" max="10992" width="12.44140625" style="52" bestFit="1" customWidth="1"/>
    <col min="10993" max="10993" width="11.88671875" style="52" bestFit="1" customWidth="1"/>
    <col min="10994" max="10995" width="10.33203125" style="52" customWidth="1"/>
    <col min="10996" max="10997" width="12.44140625" style="52" bestFit="1" customWidth="1"/>
    <col min="10998" max="10999" width="10.33203125" style="52" customWidth="1"/>
    <col min="11000" max="11001" width="12.44140625" style="52" bestFit="1" customWidth="1"/>
    <col min="11002" max="11003" width="10.33203125" style="52" customWidth="1"/>
    <col min="11004" max="11005" width="12.44140625" style="52" bestFit="1" customWidth="1"/>
    <col min="11006" max="11007" width="10.33203125" style="52" customWidth="1"/>
    <col min="11008" max="11009" width="12.44140625" style="52" bestFit="1" customWidth="1"/>
    <col min="11010" max="11011" width="10.33203125" style="52" customWidth="1"/>
    <col min="11012" max="11013" width="12.44140625" style="52" bestFit="1" customWidth="1"/>
    <col min="11014" max="11242" width="12.5546875" style="52"/>
    <col min="11243" max="11243" width="0.88671875" style="52" customWidth="1"/>
    <col min="11244" max="11244" width="9.44140625" style="52" customWidth="1"/>
    <col min="11245" max="11245" width="14.6640625" style="52" customWidth="1"/>
    <col min="11246" max="11247" width="10.33203125" style="52" customWidth="1"/>
    <col min="11248" max="11248" width="12.44140625" style="52" bestFit="1" customWidth="1"/>
    <col min="11249" max="11249" width="11.88671875" style="52" bestFit="1" customWidth="1"/>
    <col min="11250" max="11251" width="10.33203125" style="52" customWidth="1"/>
    <col min="11252" max="11253" width="12.44140625" style="52" bestFit="1" customWidth="1"/>
    <col min="11254" max="11255" width="10.33203125" style="52" customWidth="1"/>
    <col min="11256" max="11257" width="12.44140625" style="52" bestFit="1" customWidth="1"/>
    <col min="11258" max="11259" width="10.33203125" style="52" customWidth="1"/>
    <col min="11260" max="11261" width="12.44140625" style="52" bestFit="1" customWidth="1"/>
    <col min="11262" max="11263" width="10.33203125" style="52" customWidth="1"/>
    <col min="11264" max="11265" width="12.44140625" style="52" bestFit="1" customWidth="1"/>
    <col min="11266" max="11267" width="10.33203125" style="52" customWidth="1"/>
    <col min="11268" max="11269" width="12.44140625" style="52" bestFit="1" customWidth="1"/>
    <col min="11270" max="11498" width="12.5546875" style="52"/>
    <col min="11499" max="11499" width="0.88671875" style="52" customWidth="1"/>
    <col min="11500" max="11500" width="9.44140625" style="52" customWidth="1"/>
    <col min="11501" max="11501" width="14.6640625" style="52" customWidth="1"/>
    <col min="11502" max="11503" width="10.33203125" style="52" customWidth="1"/>
    <col min="11504" max="11504" width="12.44140625" style="52" bestFit="1" customWidth="1"/>
    <col min="11505" max="11505" width="11.88671875" style="52" bestFit="1" customWidth="1"/>
    <col min="11506" max="11507" width="10.33203125" style="52" customWidth="1"/>
    <col min="11508" max="11509" width="12.44140625" style="52" bestFit="1" customWidth="1"/>
    <col min="11510" max="11511" width="10.33203125" style="52" customWidth="1"/>
    <col min="11512" max="11513" width="12.44140625" style="52" bestFit="1" customWidth="1"/>
    <col min="11514" max="11515" width="10.33203125" style="52" customWidth="1"/>
    <col min="11516" max="11517" width="12.44140625" style="52" bestFit="1" customWidth="1"/>
    <col min="11518" max="11519" width="10.33203125" style="52" customWidth="1"/>
    <col min="11520" max="11521" width="12.44140625" style="52" bestFit="1" customWidth="1"/>
    <col min="11522" max="11523" width="10.33203125" style="52" customWidth="1"/>
    <col min="11524" max="11525" width="12.44140625" style="52" bestFit="1" customWidth="1"/>
    <col min="11526" max="11754" width="12.5546875" style="52"/>
    <col min="11755" max="11755" width="0.88671875" style="52" customWidth="1"/>
    <col min="11756" max="11756" width="9.44140625" style="52" customWidth="1"/>
    <col min="11757" max="11757" width="14.6640625" style="52" customWidth="1"/>
    <col min="11758" max="11759" width="10.33203125" style="52" customWidth="1"/>
    <col min="11760" max="11760" width="12.44140625" style="52" bestFit="1" customWidth="1"/>
    <col min="11761" max="11761" width="11.88671875" style="52" bestFit="1" customWidth="1"/>
    <col min="11762" max="11763" width="10.33203125" style="52" customWidth="1"/>
    <col min="11764" max="11765" width="12.44140625" style="52" bestFit="1" customWidth="1"/>
    <col min="11766" max="11767" width="10.33203125" style="52" customWidth="1"/>
    <col min="11768" max="11769" width="12.44140625" style="52" bestFit="1" customWidth="1"/>
    <col min="11770" max="11771" width="10.33203125" style="52" customWidth="1"/>
    <col min="11772" max="11773" width="12.44140625" style="52" bestFit="1" customWidth="1"/>
    <col min="11774" max="11775" width="10.33203125" style="52" customWidth="1"/>
    <col min="11776" max="11777" width="12.44140625" style="52" bestFit="1" customWidth="1"/>
    <col min="11778" max="11779" width="10.33203125" style="52" customWidth="1"/>
    <col min="11780" max="11781" width="12.44140625" style="52" bestFit="1" customWidth="1"/>
    <col min="11782" max="12010" width="12.5546875" style="52"/>
    <col min="12011" max="12011" width="0.88671875" style="52" customWidth="1"/>
    <col min="12012" max="12012" width="9.44140625" style="52" customWidth="1"/>
    <col min="12013" max="12013" width="14.6640625" style="52" customWidth="1"/>
    <col min="12014" max="12015" width="10.33203125" style="52" customWidth="1"/>
    <col min="12016" max="12016" width="12.44140625" style="52" bestFit="1" customWidth="1"/>
    <col min="12017" max="12017" width="11.88671875" style="52" bestFit="1" customWidth="1"/>
    <col min="12018" max="12019" width="10.33203125" style="52" customWidth="1"/>
    <col min="12020" max="12021" width="12.44140625" style="52" bestFit="1" customWidth="1"/>
    <col min="12022" max="12023" width="10.33203125" style="52" customWidth="1"/>
    <col min="12024" max="12025" width="12.44140625" style="52" bestFit="1" customWidth="1"/>
    <col min="12026" max="12027" width="10.33203125" style="52" customWidth="1"/>
    <col min="12028" max="12029" width="12.44140625" style="52" bestFit="1" customWidth="1"/>
    <col min="12030" max="12031" width="10.33203125" style="52" customWidth="1"/>
    <col min="12032" max="12033" width="12.44140625" style="52" bestFit="1" customWidth="1"/>
    <col min="12034" max="12035" width="10.33203125" style="52" customWidth="1"/>
    <col min="12036" max="12037" width="12.44140625" style="52" bestFit="1" customWidth="1"/>
    <col min="12038" max="12266" width="12.5546875" style="52"/>
    <col min="12267" max="12267" width="0.88671875" style="52" customWidth="1"/>
    <col min="12268" max="12268" width="9.44140625" style="52" customWidth="1"/>
    <col min="12269" max="12269" width="14.6640625" style="52" customWidth="1"/>
    <col min="12270" max="12271" width="10.33203125" style="52" customWidth="1"/>
    <col min="12272" max="12272" width="12.44140625" style="52" bestFit="1" customWidth="1"/>
    <col min="12273" max="12273" width="11.88671875" style="52" bestFit="1" customWidth="1"/>
    <col min="12274" max="12275" width="10.33203125" style="52" customWidth="1"/>
    <col min="12276" max="12277" width="12.44140625" style="52" bestFit="1" customWidth="1"/>
    <col min="12278" max="12279" width="10.33203125" style="52" customWidth="1"/>
    <col min="12280" max="12281" width="12.44140625" style="52" bestFit="1" customWidth="1"/>
    <col min="12282" max="12283" width="10.33203125" style="52" customWidth="1"/>
    <col min="12284" max="12285" width="12.44140625" style="52" bestFit="1" customWidth="1"/>
    <col min="12286" max="12287" width="10.33203125" style="52" customWidth="1"/>
    <col min="12288" max="12289" width="12.44140625" style="52" bestFit="1" customWidth="1"/>
    <col min="12290" max="12291" width="10.33203125" style="52" customWidth="1"/>
    <col min="12292" max="12293" width="12.44140625" style="52" bestFit="1" customWidth="1"/>
    <col min="12294" max="12522" width="12.5546875" style="52"/>
    <col min="12523" max="12523" width="0.88671875" style="52" customWidth="1"/>
    <col min="12524" max="12524" width="9.44140625" style="52" customWidth="1"/>
    <col min="12525" max="12525" width="14.6640625" style="52" customWidth="1"/>
    <col min="12526" max="12527" width="10.33203125" style="52" customWidth="1"/>
    <col min="12528" max="12528" width="12.44140625" style="52" bestFit="1" customWidth="1"/>
    <col min="12529" max="12529" width="11.88671875" style="52" bestFit="1" customWidth="1"/>
    <col min="12530" max="12531" width="10.33203125" style="52" customWidth="1"/>
    <col min="12532" max="12533" width="12.44140625" style="52" bestFit="1" customWidth="1"/>
    <col min="12534" max="12535" width="10.33203125" style="52" customWidth="1"/>
    <col min="12536" max="12537" width="12.44140625" style="52" bestFit="1" customWidth="1"/>
    <col min="12538" max="12539" width="10.33203125" style="52" customWidth="1"/>
    <col min="12540" max="12541" width="12.44140625" style="52" bestFit="1" customWidth="1"/>
    <col min="12542" max="12543" width="10.33203125" style="52" customWidth="1"/>
    <col min="12544" max="12545" width="12.44140625" style="52" bestFit="1" customWidth="1"/>
    <col min="12546" max="12547" width="10.33203125" style="52" customWidth="1"/>
    <col min="12548" max="12549" width="12.44140625" style="52" bestFit="1" customWidth="1"/>
    <col min="12550" max="12778" width="12.5546875" style="52"/>
    <col min="12779" max="12779" width="0.88671875" style="52" customWidth="1"/>
    <col min="12780" max="12780" width="9.44140625" style="52" customWidth="1"/>
    <col min="12781" max="12781" width="14.6640625" style="52" customWidth="1"/>
    <col min="12782" max="12783" width="10.33203125" style="52" customWidth="1"/>
    <col min="12784" max="12784" width="12.44140625" style="52" bestFit="1" customWidth="1"/>
    <col min="12785" max="12785" width="11.88671875" style="52" bestFit="1" customWidth="1"/>
    <col min="12786" max="12787" width="10.33203125" style="52" customWidth="1"/>
    <col min="12788" max="12789" width="12.44140625" style="52" bestFit="1" customWidth="1"/>
    <col min="12790" max="12791" width="10.33203125" style="52" customWidth="1"/>
    <col min="12792" max="12793" width="12.44140625" style="52" bestFit="1" customWidth="1"/>
    <col min="12794" max="12795" width="10.33203125" style="52" customWidth="1"/>
    <col min="12796" max="12797" width="12.44140625" style="52" bestFit="1" customWidth="1"/>
    <col min="12798" max="12799" width="10.33203125" style="52" customWidth="1"/>
    <col min="12800" max="12801" width="12.44140625" style="52" bestFit="1" customWidth="1"/>
    <col min="12802" max="12803" width="10.33203125" style="52" customWidth="1"/>
    <col min="12804" max="12805" width="12.44140625" style="52" bestFit="1" customWidth="1"/>
    <col min="12806" max="13034" width="12.5546875" style="52"/>
    <col min="13035" max="13035" width="0.88671875" style="52" customWidth="1"/>
    <col min="13036" max="13036" width="9.44140625" style="52" customWidth="1"/>
    <col min="13037" max="13037" width="14.6640625" style="52" customWidth="1"/>
    <col min="13038" max="13039" width="10.33203125" style="52" customWidth="1"/>
    <col min="13040" max="13040" width="12.44140625" style="52" bestFit="1" customWidth="1"/>
    <col min="13041" max="13041" width="11.88671875" style="52" bestFit="1" customWidth="1"/>
    <col min="13042" max="13043" width="10.33203125" style="52" customWidth="1"/>
    <col min="13044" max="13045" width="12.44140625" style="52" bestFit="1" customWidth="1"/>
    <col min="13046" max="13047" width="10.33203125" style="52" customWidth="1"/>
    <col min="13048" max="13049" width="12.44140625" style="52" bestFit="1" customWidth="1"/>
    <col min="13050" max="13051" width="10.33203125" style="52" customWidth="1"/>
    <col min="13052" max="13053" width="12.44140625" style="52" bestFit="1" customWidth="1"/>
    <col min="13054" max="13055" width="10.33203125" style="52" customWidth="1"/>
    <col min="13056" max="13057" width="12.44140625" style="52" bestFit="1" customWidth="1"/>
    <col min="13058" max="13059" width="10.33203125" style="52" customWidth="1"/>
    <col min="13060" max="13061" width="12.44140625" style="52" bestFit="1" customWidth="1"/>
    <col min="13062" max="13290" width="12.5546875" style="52"/>
    <col min="13291" max="13291" width="0.88671875" style="52" customWidth="1"/>
    <col min="13292" max="13292" width="9.44140625" style="52" customWidth="1"/>
    <col min="13293" max="13293" width="14.6640625" style="52" customWidth="1"/>
    <col min="13294" max="13295" width="10.33203125" style="52" customWidth="1"/>
    <col min="13296" max="13296" width="12.44140625" style="52" bestFit="1" customWidth="1"/>
    <col min="13297" max="13297" width="11.88671875" style="52" bestFit="1" customWidth="1"/>
    <col min="13298" max="13299" width="10.33203125" style="52" customWidth="1"/>
    <col min="13300" max="13301" width="12.44140625" style="52" bestFit="1" customWidth="1"/>
    <col min="13302" max="13303" width="10.33203125" style="52" customWidth="1"/>
    <col min="13304" max="13305" width="12.44140625" style="52" bestFit="1" customWidth="1"/>
    <col min="13306" max="13307" width="10.33203125" style="52" customWidth="1"/>
    <col min="13308" max="13309" width="12.44140625" style="52" bestFit="1" customWidth="1"/>
    <col min="13310" max="13311" width="10.33203125" style="52" customWidth="1"/>
    <col min="13312" max="13313" width="12.44140625" style="52" bestFit="1" customWidth="1"/>
    <col min="13314" max="13315" width="10.33203125" style="52" customWidth="1"/>
    <col min="13316" max="13317" width="12.44140625" style="52" bestFit="1" customWidth="1"/>
    <col min="13318" max="13546" width="12.5546875" style="52"/>
    <col min="13547" max="13547" width="0.88671875" style="52" customWidth="1"/>
    <col min="13548" max="13548" width="9.44140625" style="52" customWidth="1"/>
    <col min="13549" max="13549" width="14.6640625" style="52" customWidth="1"/>
    <col min="13550" max="13551" width="10.33203125" style="52" customWidth="1"/>
    <col min="13552" max="13552" width="12.44140625" style="52" bestFit="1" customWidth="1"/>
    <col min="13553" max="13553" width="11.88671875" style="52" bestFit="1" customWidth="1"/>
    <col min="13554" max="13555" width="10.33203125" style="52" customWidth="1"/>
    <col min="13556" max="13557" width="12.44140625" style="52" bestFit="1" customWidth="1"/>
    <col min="13558" max="13559" width="10.33203125" style="52" customWidth="1"/>
    <col min="13560" max="13561" width="12.44140625" style="52" bestFit="1" customWidth="1"/>
    <col min="13562" max="13563" width="10.33203125" style="52" customWidth="1"/>
    <col min="13564" max="13565" width="12.44140625" style="52" bestFit="1" customWidth="1"/>
    <col min="13566" max="13567" width="10.33203125" style="52" customWidth="1"/>
    <col min="13568" max="13569" width="12.44140625" style="52" bestFit="1" customWidth="1"/>
    <col min="13570" max="13571" width="10.33203125" style="52" customWidth="1"/>
    <col min="13572" max="13573" width="12.44140625" style="52" bestFit="1" customWidth="1"/>
    <col min="13574" max="13802" width="12.5546875" style="52"/>
    <col min="13803" max="13803" width="0.88671875" style="52" customWidth="1"/>
    <col min="13804" max="13804" width="9.44140625" style="52" customWidth="1"/>
    <col min="13805" max="13805" width="14.6640625" style="52" customWidth="1"/>
    <col min="13806" max="13807" width="10.33203125" style="52" customWidth="1"/>
    <col min="13808" max="13808" width="12.44140625" style="52" bestFit="1" customWidth="1"/>
    <col min="13809" max="13809" width="11.88671875" style="52" bestFit="1" customWidth="1"/>
    <col min="13810" max="13811" width="10.33203125" style="52" customWidth="1"/>
    <col min="13812" max="13813" width="12.44140625" style="52" bestFit="1" customWidth="1"/>
    <col min="13814" max="13815" width="10.33203125" style="52" customWidth="1"/>
    <col min="13816" max="13817" width="12.44140625" style="52" bestFit="1" customWidth="1"/>
    <col min="13818" max="13819" width="10.33203125" style="52" customWidth="1"/>
    <col min="13820" max="13821" width="12.44140625" style="52" bestFit="1" customWidth="1"/>
    <col min="13822" max="13823" width="10.33203125" style="52" customWidth="1"/>
    <col min="13824" max="13825" width="12.44140625" style="52" bestFit="1" customWidth="1"/>
    <col min="13826" max="13827" width="10.33203125" style="52" customWidth="1"/>
    <col min="13828" max="13829" width="12.44140625" style="52" bestFit="1" customWidth="1"/>
    <col min="13830" max="14058" width="12.5546875" style="52"/>
    <col min="14059" max="14059" width="0.88671875" style="52" customWidth="1"/>
    <col min="14060" max="14060" width="9.44140625" style="52" customWidth="1"/>
    <col min="14061" max="14061" width="14.6640625" style="52" customWidth="1"/>
    <col min="14062" max="14063" width="10.33203125" style="52" customWidth="1"/>
    <col min="14064" max="14064" width="12.44140625" style="52" bestFit="1" customWidth="1"/>
    <col min="14065" max="14065" width="11.88671875" style="52" bestFit="1" customWidth="1"/>
    <col min="14066" max="14067" width="10.33203125" style="52" customWidth="1"/>
    <col min="14068" max="14069" width="12.44140625" style="52" bestFit="1" customWidth="1"/>
    <col min="14070" max="14071" width="10.33203125" style="52" customWidth="1"/>
    <col min="14072" max="14073" width="12.44140625" style="52" bestFit="1" customWidth="1"/>
    <col min="14074" max="14075" width="10.33203125" style="52" customWidth="1"/>
    <col min="14076" max="14077" width="12.44140625" style="52" bestFit="1" customWidth="1"/>
    <col min="14078" max="14079" width="10.33203125" style="52" customWidth="1"/>
    <col min="14080" max="14081" width="12.44140625" style="52" bestFit="1" customWidth="1"/>
    <col min="14082" max="14083" width="10.33203125" style="52" customWidth="1"/>
    <col min="14084" max="14085" width="12.44140625" style="52" bestFit="1" customWidth="1"/>
    <col min="14086" max="14314" width="12.5546875" style="52"/>
    <col min="14315" max="14315" width="0.88671875" style="52" customWidth="1"/>
    <col min="14316" max="14316" width="9.44140625" style="52" customWidth="1"/>
    <col min="14317" max="14317" width="14.6640625" style="52" customWidth="1"/>
    <col min="14318" max="14319" width="10.33203125" style="52" customWidth="1"/>
    <col min="14320" max="14320" width="12.44140625" style="52" bestFit="1" customWidth="1"/>
    <col min="14321" max="14321" width="11.88671875" style="52" bestFit="1" customWidth="1"/>
    <col min="14322" max="14323" width="10.33203125" style="52" customWidth="1"/>
    <col min="14324" max="14325" width="12.44140625" style="52" bestFit="1" customWidth="1"/>
    <col min="14326" max="14327" width="10.33203125" style="52" customWidth="1"/>
    <col min="14328" max="14329" width="12.44140625" style="52" bestFit="1" customWidth="1"/>
    <col min="14330" max="14331" width="10.33203125" style="52" customWidth="1"/>
    <col min="14332" max="14333" width="12.44140625" style="52" bestFit="1" customWidth="1"/>
    <col min="14334" max="14335" width="10.33203125" style="52" customWidth="1"/>
    <col min="14336" max="14337" width="12.44140625" style="52" bestFit="1" customWidth="1"/>
    <col min="14338" max="14339" width="10.33203125" style="52" customWidth="1"/>
    <col min="14340" max="14341" width="12.44140625" style="52" bestFit="1" customWidth="1"/>
    <col min="14342" max="14570" width="12.5546875" style="52"/>
    <col min="14571" max="14571" width="0.88671875" style="52" customWidth="1"/>
    <col min="14572" max="14572" width="9.44140625" style="52" customWidth="1"/>
    <col min="14573" max="14573" width="14.6640625" style="52" customWidth="1"/>
    <col min="14574" max="14575" width="10.33203125" style="52" customWidth="1"/>
    <col min="14576" max="14576" width="12.44140625" style="52" bestFit="1" customWidth="1"/>
    <col min="14577" max="14577" width="11.88671875" style="52" bestFit="1" customWidth="1"/>
    <col min="14578" max="14579" width="10.33203125" style="52" customWidth="1"/>
    <col min="14580" max="14581" width="12.44140625" style="52" bestFit="1" customWidth="1"/>
    <col min="14582" max="14583" width="10.33203125" style="52" customWidth="1"/>
    <col min="14584" max="14585" width="12.44140625" style="52" bestFit="1" customWidth="1"/>
    <col min="14586" max="14587" width="10.33203125" style="52" customWidth="1"/>
    <col min="14588" max="14589" width="12.44140625" style="52" bestFit="1" customWidth="1"/>
    <col min="14590" max="14591" width="10.33203125" style="52" customWidth="1"/>
    <col min="14592" max="14593" width="12.44140625" style="52" bestFit="1" customWidth="1"/>
    <col min="14594" max="14595" width="10.33203125" style="52" customWidth="1"/>
    <col min="14596" max="14597" width="12.44140625" style="52" bestFit="1" customWidth="1"/>
    <col min="14598" max="14826" width="12.5546875" style="52"/>
    <col min="14827" max="14827" width="0.88671875" style="52" customWidth="1"/>
    <col min="14828" max="14828" width="9.44140625" style="52" customWidth="1"/>
    <col min="14829" max="14829" width="14.6640625" style="52" customWidth="1"/>
    <col min="14830" max="14831" width="10.33203125" style="52" customWidth="1"/>
    <col min="14832" max="14832" width="12.44140625" style="52" bestFit="1" customWidth="1"/>
    <col min="14833" max="14833" width="11.88671875" style="52" bestFit="1" customWidth="1"/>
    <col min="14834" max="14835" width="10.33203125" style="52" customWidth="1"/>
    <col min="14836" max="14837" width="12.44140625" style="52" bestFit="1" customWidth="1"/>
    <col min="14838" max="14839" width="10.33203125" style="52" customWidth="1"/>
    <col min="14840" max="14841" width="12.44140625" style="52" bestFit="1" customWidth="1"/>
    <col min="14842" max="14843" width="10.33203125" style="52" customWidth="1"/>
    <col min="14844" max="14845" width="12.44140625" style="52" bestFit="1" customWidth="1"/>
    <col min="14846" max="14847" width="10.33203125" style="52" customWidth="1"/>
    <col min="14848" max="14849" width="12.44140625" style="52" bestFit="1" customWidth="1"/>
    <col min="14850" max="14851" width="10.33203125" style="52" customWidth="1"/>
    <col min="14852" max="14853" width="12.44140625" style="52" bestFit="1" customWidth="1"/>
    <col min="14854" max="15082" width="12.5546875" style="52"/>
    <col min="15083" max="15083" width="0.88671875" style="52" customWidth="1"/>
    <col min="15084" max="15084" width="9.44140625" style="52" customWidth="1"/>
    <col min="15085" max="15085" width="14.6640625" style="52" customWidth="1"/>
    <col min="15086" max="15087" width="10.33203125" style="52" customWidth="1"/>
    <col min="15088" max="15088" width="12.44140625" style="52" bestFit="1" customWidth="1"/>
    <col min="15089" max="15089" width="11.88671875" style="52" bestFit="1" customWidth="1"/>
    <col min="15090" max="15091" width="10.33203125" style="52" customWidth="1"/>
    <col min="15092" max="15093" width="12.44140625" style="52" bestFit="1" customWidth="1"/>
    <col min="15094" max="15095" width="10.33203125" style="52" customWidth="1"/>
    <col min="15096" max="15097" width="12.44140625" style="52" bestFit="1" customWidth="1"/>
    <col min="15098" max="15099" width="10.33203125" style="52" customWidth="1"/>
    <col min="15100" max="15101" width="12.44140625" style="52" bestFit="1" customWidth="1"/>
    <col min="15102" max="15103" width="10.33203125" style="52" customWidth="1"/>
    <col min="15104" max="15105" width="12.44140625" style="52" bestFit="1" customWidth="1"/>
    <col min="15106" max="15107" width="10.33203125" style="52" customWidth="1"/>
    <col min="15108" max="15109" width="12.44140625" style="52" bestFit="1" customWidth="1"/>
    <col min="15110" max="15338" width="12.5546875" style="52"/>
    <col min="15339" max="15339" width="0.88671875" style="52" customWidth="1"/>
    <col min="15340" max="15340" width="9.44140625" style="52" customWidth="1"/>
    <col min="15341" max="15341" width="14.6640625" style="52" customWidth="1"/>
    <col min="15342" max="15343" width="10.33203125" style="52" customWidth="1"/>
    <col min="15344" max="15344" width="12.44140625" style="52" bestFit="1" customWidth="1"/>
    <col min="15345" max="15345" width="11.88671875" style="52" bestFit="1" customWidth="1"/>
    <col min="15346" max="15347" width="10.33203125" style="52" customWidth="1"/>
    <col min="15348" max="15349" width="12.44140625" style="52" bestFit="1" customWidth="1"/>
    <col min="15350" max="15351" width="10.33203125" style="52" customWidth="1"/>
    <col min="15352" max="15353" width="12.44140625" style="52" bestFit="1" customWidth="1"/>
    <col min="15354" max="15355" width="10.33203125" style="52" customWidth="1"/>
    <col min="15356" max="15357" width="12.44140625" style="52" bestFit="1" customWidth="1"/>
    <col min="15358" max="15359" width="10.33203125" style="52" customWidth="1"/>
    <col min="15360" max="15361" width="12.44140625" style="52" bestFit="1" customWidth="1"/>
    <col min="15362" max="15363" width="10.33203125" style="52" customWidth="1"/>
    <col min="15364" max="15365" width="12.44140625" style="52" bestFit="1" customWidth="1"/>
    <col min="15366" max="15594" width="12.5546875" style="52"/>
    <col min="15595" max="15595" width="0.88671875" style="52" customWidth="1"/>
    <col min="15596" max="15596" width="9.44140625" style="52" customWidth="1"/>
    <col min="15597" max="15597" width="14.6640625" style="52" customWidth="1"/>
    <col min="15598" max="15599" width="10.33203125" style="52" customWidth="1"/>
    <col min="15600" max="15600" width="12.44140625" style="52" bestFit="1" customWidth="1"/>
    <col min="15601" max="15601" width="11.88671875" style="52" bestFit="1" customWidth="1"/>
    <col min="15602" max="15603" width="10.33203125" style="52" customWidth="1"/>
    <col min="15604" max="15605" width="12.44140625" style="52" bestFit="1" customWidth="1"/>
    <col min="15606" max="15607" width="10.33203125" style="52" customWidth="1"/>
    <col min="15608" max="15609" width="12.44140625" style="52" bestFit="1" customWidth="1"/>
    <col min="15610" max="15611" width="10.33203125" style="52" customWidth="1"/>
    <col min="15612" max="15613" width="12.44140625" style="52" bestFit="1" customWidth="1"/>
    <col min="15614" max="15615" width="10.33203125" style="52" customWidth="1"/>
    <col min="15616" max="15617" width="12.44140625" style="52" bestFit="1" customWidth="1"/>
    <col min="15618" max="15619" width="10.33203125" style="52" customWidth="1"/>
    <col min="15620" max="15621" width="12.44140625" style="52" bestFit="1" customWidth="1"/>
    <col min="15622" max="15850" width="12.5546875" style="52"/>
    <col min="15851" max="15851" width="0.88671875" style="52" customWidth="1"/>
    <col min="15852" max="15852" width="9.44140625" style="52" customWidth="1"/>
    <col min="15853" max="15853" width="14.6640625" style="52" customWidth="1"/>
    <col min="15854" max="15855" width="10.33203125" style="52" customWidth="1"/>
    <col min="15856" max="15856" width="12.44140625" style="52" bestFit="1" customWidth="1"/>
    <col min="15857" max="15857" width="11.88671875" style="52" bestFit="1" customWidth="1"/>
    <col min="15858" max="15859" width="10.33203125" style="52" customWidth="1"/>
    <col min="15860" max="15861" width="12.44140625" style="52" bestFit="1" customWidth="1"/>
    <col min="15862" max="15863" width="10.33203125" style="52" customWidth="1"/>
    <col min="15864" max="15865" width="12.44140625" style="52" bestFit="1" customWidth="1"/>
    <col min="15866" max="15867" width="10.33203125" style="52" customWidth="1"/>
    <col min="15868" max="15869" width="12.44140625" style="52" bestFit="1" customWidth="1"/>
    <col min="15870" max="15871" width="10.33203125" style="52" customWidth="1"/>
    <col min="15872" max="15873" width="12.44140625" style="52" bestFit="1" customWidth="1"/>
    <col min="15874" max="15875" width="10.33203125" style="52" customWidth="1"/>
    <col min="15876" max="15877" width="12.44140625" style="52" bestFit="1" customWidth="1"/>
    <col min="15878" max="16106" width="12.5546875" style="52"/>
    <col min="16107" max="16107" width="0.88671875" style="52" customWidth="1"/>
    <col min="16108" max="16108" width="9.44140625" style="52" customWidth="1"/>
    <col min="16109" max="16109" width="14.6640625" style="52" customWidth="1"/>
    <col min="16110" max="16111" width="10.33203125" style="52" customWidth="1"/>
    <col min="16112" max="16112" width="12.44140625" style="52" bestFit="1" customWidth="1"/>
    <col min="16113" max="16113" width="11.88671875" style="52" bestFit="1" customWidth="1"/>
    <col min="16114" max="16115" width="10.33203125" style="52" customWidth="1"/>
    <col min="16116" max="16117" width="12.44140625" style="52" bestFit="1" customWidth="1"/>
    <col min="16118" max="16119" width="10.33203125" style="52" customWidth="1"/>
    <col min="16120" max="16121" width="12.44140625" style="52" bestFit="1" customWidth="1"/>
    <col min="16122" max="16123" width="10.33203125" style="52" customWidth="1"/>
    <col min="16124" max="16125" width="12.44140625" style="52" bestFit="1" customWidth="1"/>
    <col min="16126" max="16127" width="10.33203125" style="52" customWidth="1"/>
    <col min="16128" max="16129" width="12.44140625" style="52" bestFit="1" customWidth="1"/>
    <col min="16130" max="16131" width="10.33203125" style="52" customWidth="1"/>
    <col min="16132" max="16133" width="12.44140625" style="52" bestFit="1" customWidth="1"/>
    <col min="16134" max="16384" width="12.5546875" style="52"/>
  </cols>
  <sheetData>
    <row r="1" spans="1:65" s="2" customFormat="1" ht="13.2">
      <c r="A1" s="167" t="s">
        <v>1189</v>
      </c>
    </row>
    <row r="2" spans="1:65" ht="18.600000000000001" thickBot="1">
      <c r="A2" s="405" t="s">
        <v>1862</v>
      </c>
      <c r="B2" s="50"/>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I2" s="51"/>
      <c r="AJ2" s="51"/>
      <c r="AK2" s="51"/>
      <c r="AM2" s="51"/>
      <c r="AN2" s="51"/>
      <c r="AO2" s="51"/>
      <c r="AP2" s="51"/>
      <c r="AQ2" s="51"/>
      <c r="AR2" s="51"/>
      <c r="AS2" s="51"/>
      <c r="AT2" s="51"/>
      <c r="AU2" s="51"/>
      <c r="AV2" s="51"/>
      <c r="AW2" s="51"/>
      <c r="AX2" s="51"/>
      <c r="AY2" s="51"/>
      <c r="AZ2" s="51"/>
      <c r="BA2" s="51"/>
      <c r="BB2" s="51"/>
      <c r="BC2" s="51"/>
      <c r="BD2" s="51"/>
      <c r="BE2" s="51"/>
      <c r="BF2" s="51"/>
      <c r="BG2" s="51"/>
      <c r="BH2" s="51"/>
      <c r="BI2" s="53"/>
      <c r="BM2" s="53"/>
    </row>
    <row r="3" spans="1:65">
      <c r="A3" s="2514" t="s">
        <v>0</v>
      </c>
      <c r="B3" s="2497">
        <v>2011</v>
      </c>
      <c r="C3" s="2498"/>
      <c r="D3" s="2498"/>
      <c r="E3" s="2498"/>
      <c r="F3" s="2498"/>
      <c r="G3" s="2499"/>
      <c r="H3" s="2497">
        <v>2012</v>
      </c>
      <c r="I3" s="2498"/>
      <c r="J3" s="2498"/>
      <c r="K3" s="2498"/>
      <c r="L3" s="2498"/>
      <c r="M3" s="2499"/>
      <c r="N3" s="2497">
        <v>2013</v>
      </c>
      <c r="O3" s="2498"/>
      <c r="P3" s="2498"/>
      <c r="Q3" s="2498"/>
      <c r="R3" s="2498"/>
      <c r="S3" s="2499"/>
      <c r="T3" s="2497">
        <v>2014</v>
      </c>
      <c r="U3" s="2498"/>
      <c r="V3" s="2498"/>
      <c r="W3" s="2498"/>
      <c r="X3" s="2498"/>
      <c r="Y3" s="2499"/>
      <c r="Z3" s="2497">
        <v>2015</v>
      </c>
      <c r="AA3" s="2498"/>
      <c r="AB3" s="2498"/>
      <c r="AC3" s="2498"/>
      <c r="AD3" s="2498"/>
      <c r="AE3" s="2499"/>
      <c r="AF3" s="2497">
        <v>2016</v>
      </c>
      <c r="AG3" s="2498"/>
      <c r="AH3" s="2498"/>
      <c r="AI3" s="2498"/>
      <c r="AJ3" s="2498"/>
      <c r="AK3" s="2499"/>
      <c r="AL3" s="2497">
        <v>2017</v>
      </c>
      <c r="AM3" s="2498"/>
      <c r="AN3" s="2498"/>
      <c r="AO3" s="2498"/>
      <c r="AP3" s="2498"/>
      <c r="AQ3" s="2499"/>
      <c r="AR3" s="2497">
        <v>2018</v>
      </c>
      <c r="AS3" s="2498"/>
      <c r="AT3" s="2498"/>
      <c r="AU3" s="2498"/>
      <c r="AV3" s="2498"/>
      <c r="AW3" s="2499"/>
      <c r="AX3" s="2497">
        <v>2019</v>
      </c>
      <c r="AY3" s="2498"/>
      <c r="AZ3" s="2498"/>
      <c r="BA3" s="2498"/>
      <c r="BB3" s="2498"/>
      <c r="BC3" s="2499"/>
      <c r="BD3" s="2497">
        <v>2020</v>
      </c>
      <c r="BE3" s="2498"/>
      <c r="BF3" s="2498"/>
      <c r="BG3" s="2498"/>
      <c r="BH3" s="2498"/>
      <c r="BI3" s="2499"/>
    </row>
    <row r="4" spans="1:65">
      <c r="A4" s="2515"/>
      <c r="B4" s="2511" t="s">
        <v>78</v>
      </c>
      <c r="C4" s="2508" t="s">
        <v>85</v>
      </c>
      <c r="D4" s="2506"/>
      <c r="E4" s="2509"/>
      <c r="F4" s="2509"/>
      <c r="G4" s="2510"/>
      <c r="H4" s="2511" t="s">
        <v>78</v>
      </c>
      <c r="I4" s="2508" t="s">
        <v>85</v>
      </c>
      <c r="J4" s="2506"/>
      <c r="K4" s="2509"/>
      <c r="L4" s="2509"/>
      <c r="M4" s="2510"/>
      <c r="N4" s="2511" t="s">
        <v>78</v>
      </c>
      <c r="O4" s="2508" t="s">
        <v>85</v>
      </c>
      <c r="P4" s="2506"/>
      <c r="Q4" s="2509"/>
      <c r="R4" s="2509"/>
      <c r="S4" s="2510"/>
      <c r="T4" s="2511" t="s">
        <v>78</v>
      </c>
      <c r="U4" s="2508" t="s">
        <v>85</v>
      </c>
      <c r="V4" s="2506"/>
      <c r="W4" s="2509"/>
      <c r="X4" s="2509"/>
      <c r="Y4" s="2510"/>
      <c r="Z4" s="2511" t="s">
        <v>78</v>
      </c>
      <c r="AA4" s="2501" t="s">
        <v>85</v>
      </c>
      <c r="AB4" s="2502"/>
      <c r="AC4" s="2502"/>
      <c r="AD4" s="2502"/>
      <c r="AE4" s="2506"/>
      <c r="AF4" s="2500" t="s">
        <v>78</v>
      </c>
      <c r="AG4" s="2501" t="s">
        <v>85</v>
      </c>
      <c r="AH4" s="2502"/>
      <c r="AI4" s="2502"/>
      <c r="AJ4" s="2502"/>
      <c r="AK4" s="2506"/>
      <c r="AL4" s="2500" t="s">
        <v>78</v>
      </c>
      <c r="AM4" s="2501" t="s">
        <v>85</v>
      </c>
      <c r="AN4" s="2502"/>
      <c r="AO4" s="2502"/>
      <c r="AP4" s="2502"/>
      <c r="AQ4" s="2506"/>
      <c r="AR4" s="2500" t="s">
        <v>78</v>
      </c>
      <c r="AS4" s="2501" t="s">
        <v>85</v>
      </c>
      <c r="AT4" s="2502"/>
      <c r="AU4" s="2502"/>
      <c r="AV4" s="2502"/>
      <c r="AW4" s="2503"/>
      <c r="AX4" s="2500" t="s">
        <v>78</v>
      </c>
      <c r="AY4" s="2501" t="s">
        <v>85</v>
      </c>
      <c r="AZ4" s="2502"/>
      <c r="BA4" s="2502"/>
      <c r="BB4" s="2502"/>
      <c r="BC4" s="2503"/>
      <c r="BD4" s="2500" t="s">
        <v>78</v>
      </c>
      <c r="BE4" s="2501" t="s">
        <v>85</v>
      </c>
      <c r="BF4" s="2502"/>
      <c r="BG4" s="2502"/>
      <c r="BH4" s="2502"/>
      <c r="BI4" s="2503"/>
    </row>
    <row r="5" spans="1:65">
      <c r="A5" s="2516"/>
      <c r="B5" s="2512"/>
      <c r="C5" s="54" t="s">
        <v>84</v>
      </c>
      <c r="D5" s="55" t="s">
        <v>53</v>
      </c>
      <c r="E5" s="56" t="s">
        <v>54</v>
      </c>
      <c r="F5" s="2504" t="s">
        <v>4</v>
      </c>
      <c r="G5" s="2513"/>
      <c r="H5" s="2512"/>
      <c r="I5" s="54" t="s">
        <v>84</v>
      </c>
      <c r="J5" s="55" t="s">
        <v>53</v>
      </c>
      <c r="K5" s="56" t="s">
        <v>54</v>
      </c>
      <c r="L5" s="2504" t="s">
        <v>4</v>
      </c>
      <c r="M5" s="2513"/>
      <c r="N5" s="2512"/>
      <c r="O5" s="54" t="s">
        <v>84</v>
      </c>
      <c r="P5" s="55" t="s">
        <v>53</v>
      </c>
      <c r="Q5" s="56" t="s">
        <v>54</v>
      </c>
      <c r="R5" s="2504" t="s">
        <v>4</v>
      </c>
      <c r="S5" s="2513"/>
      <c r="T5" s="2512"/>
      <c r="U5" s="54" t="s">
        <v>84</v>
      </c>
      <c r="V5" s="55" t="s">
        <v>53</v>
      </c>
      <c r="W5" s="56" t="s">
        <v>54</v>
      </c>
      <c r="X5" s="2504" t="s">
        <v>4</v>
      </c>
      <c r="Y5" s="2513"/>
      <c r="Z5" s="2512"/>
      <c r="AA5" s="54" t="s">
        <v>84</v>
      </c>
      <c r="AB5" s="55" t="s">
        <v>53</v>
      </c>
      <c r="AC5" s="76" t="s">
        <v>54</v>
      </c>
      <c r="AD5" s="2504" t="s">
        <v>4</v>
      </c>
      <c r="AE5" s="2507"/>
      <c r="AF5" s="2500"/>
      <c r="AG5" s="54" t="s">
        <v>84</v>
      </c>
      <c r="AH5" s="55" t="s">
        <v>53</v>
      </c>
      <c r="AI5" s="76" t="s">
        <v>54</v>
      </c>
      <c r="AJ5" s="2504" t="s">
        <v>4</v>
      </c>
      <c r="AK5" s="2507"/>
      <c r="AL5" s="2500"/>
      <c r="AM5" s="54" t="s">
        <v>84</v>
      </c>
      <c r="AN5" s="55" t="s">
        <v>53</v>
      </c>
      <c r="AO5" s="76" t="s">
        <v>54</v>
      </c>
      <c r="AP5" s="2504" t="s">
        <v>4</v>
      </c>
      <c r="AQ5" s="2507"/>
      <c r="AR5" s="2500"/>
      <c r="AS5" s="54" t="s">
        <v>84</v>
      </c>
      <c r="AT5" s="55" t="s">
        <v>53</v>
      </c>
      <c r="AU5" s="76" t="s">
        <v>54</v>
      </c>
      <c r="AV5" s="2504" t="s">
        <v>4</v>
      </c>
      <c r="AW5" s="2505"/>
      <c r="AX5" s="2500"/>
      <c r="AY5" s="54" t="s">
        <v>84</v>
      </c>
      <c r="AZ5" s="55" t="s">
        <v>53</v>
      </c>
      <c r="BA5" s="76" t="s">
        <v>54</v>
      </c>
      <c r="BB5" s="2504" t="s">
        <v>4</v>
      </c>
      <c r="BC5" s="2505"/>
      <c r="BD5" s="2500"/>
      <c r="BE5" s="54" t="s">
        <v>84</v>
      </c>
      <c r="BF5" s="55" t="s">
        <v>53</v>
      </c>
      <c r="BG5" s="76" t="s">
        <v>54</v>
      </c>
      <c r="BH5" s="2504" t="s">
        <v>4</v>
      </c>
      <c r="BI5" s="2505"/>
    </row>
    <row r="6" spans="1:65" ht="15" customHeight="1">
      <c r="A6" s="349" t="s">
        <v>1220</v>
      </c>
      <c r="B6" s="57">
        <v>8</v>
      </c>
      <c r="C6" s="58"/>
      <c r="D6" s="59"/>
      <c r="E6" s="60">
        <v>1</v>
      </c>
      <c r="F6" s="61">
        <f>SUM(C6:E6)</f>
        <v>1</v>
      </c>
      <c r="G6" s="34">
        <f>F6/B6</f>
        <v>0.125</v>
      </c>
      <c r="H6" s="57">
        <v>16</v>
      </c>
      <c r="I6" s="58"/>
      <c r="J6" s="59">
        <v>1</v>
      </c>
      <c r="K6" s="60">
        <v>3</v>
      </c>
      <c r="L6" s="61">
        <f>SUM(I6:K6)</f>
        <v>4</v>
      </c>
      <c r="M6" s="34">
        <f>L6/H6</f>
        <v>0.25</v>
      </c>
      <c r="N6" s="57">
        <v>19</v>
      </c>
      <c r="O6" s="58"/>
      <c r="P6" s="59">
        <v>2</v>
      </c>
      <c r="Q6" s="60">
        <v>3</v>
      </c>
      <c r="R6" s="61">
        <f>SUM(O6:Q6)</f>
        <v>5</v>
      </c>
      <c r="S6" s="34">
        <f>R6/N6</f>
        <v>0.26315789473684209</v>
      </c>
      <c r="T6" s="57">
        <v>19</v>
      </c>
      <c r="U6" s="58"/>
      <c r="V6" s="59">
        <v>3</v>
      </c>
      <c r="W6" s="60">
        <v>4</v>
      </c>
      <c r="X6" s="61">
        <f>SUM(U6:W6)</f>
        <v>7</v>
      </c>
      <c r="Y6" s="34">
        <f>X6/T6</f>
        <v>0.36842105263157893</v>
      </c>
      <c r="Z6" s="57">
        <v>19</v>
      </c>
      <c r="AA6" s="58"/>
      <c r="AB6" s="59">
        <v>7</v>
      </c>
      <c r="AC6" s="60">
        <v>7</v>
      </c>
      <c r="AD6" s="61">
        <f>SUM(AA6:AC6)</f>
        <v>14</v>
      </c>
      <c r="AE6" s="245">
        <f>AD6/Z6</f>
        <v>0.73684210526315785</v>
      </c>
      <c r="AF6" s="57">
        <f>'Plazas Div x Depto'!AG9</f>
        <v>23</v>
      </c>
      <c r="AG6" s="58"/>
      <c r="AH6" s="59">
        <v>8</v>
      </c>
      <c r="AI6" s="60">
        <v>9</v>
      </c>
      <c r="AJ6" s="61">
        <f>SUM(AG6:AI6)</f>
        <v>17</v>
      </c>
      <c r="AK6" s="245">
        <f>AJ6/AF6</f>
        <v>0.73913043478260865</v>
      </c>
      <c r="AL6" s="57">
        <v>23</v>
      </c>
      <c r="AM6" s="58"/>
      <c r="AN6" s="59">
        <v>10</v>
      </c>
      <c r="AO6" s="60">
        <v>9</v>
      </c>
      <c r="AP6" s="61">
        <f>SUM(AM6:AO6)</f>
        <v>19</v>
      </c>
      <c r="AQ6" s="245">
        <f>AP6/AL6</f>
        <v>0.82608695652173914</v>
      </c>
      <c r="AR6" s="57">
        <f>'Plazas Div x Depto'!J5</f>
        <v>27</v>
      </c>
      <c r="AS6" s="58">
        <v>0</v>
      </c>
      <c r="AT6" s="59">
        <v>13</v>
      </c>
      <c r="AU6" s="60">
        <v>9</v>
      </c>
      <c r="AV6" s="1240">
        <f>SUM(AS6:AU6)</f>
        <v>22</v>
      </c>
      <c r="AW6" s="647">
        <f>AV6/AR6</f>
        <v>0.81481481481481477</v>
      </c>
      <c r="AX6" s="57">
        <f>'Plazas Div x Depto'!K5</f>
        <v>27</v>
      </c>
      <c r="AY6" s="58">
        <v>0</v>
      </c>
      <c r="AZ6" s="59">
        <v>13</v>
      </c>
      <c r="BA6" s="60">
        <v>9</v>
      </c>
      <c r="BB6" s="1240">
        <f>SUM(AY6:BA6)</f>
        <v>22</v>
      </c>
      <c r="BC6" s="647">
        <f>BB6/AX6</f>
        <v>0.81481481481481477</v>
      </c>
      <c r="BD6" s="57">
        <f>'Plazas Div x Depto'!L5</f>
        <v>27</v>
      </c>
      <c r="BE6" s="58">
        <v>0</v>
      </c>
      <c r="BF6" s="59">
        <v>11</v>
      </c>
      <c r="BG6" s="60">
        <v>10</v>
      </c>
      <c r="BH6" s="680">
        <f>SUM(BE6:BG6)</f>
        <v>21</v>
      </c>
      <c r="BI6" s="565">
        <f>BH6/BD6</f>
        <v>0.77777777777777779</v>
      </c>
    </row>
    <row r="7" spans="1:65" ht="15" customHeight="1">
      <c r="A7" s="350" t="s">
        <v>1221</v>
      </c>
      <c r="B7" s="62">
        <v>10</v>
      </c>
      <c r="C7" s="58"/>
      <c r="D7" s="59"/>
      <c r="E7" s="60">
        <v>3</v>
      </c>
      <c r="F7" s="61">
        <f>SUM(C7:E7)</f>
        <v>3</v>
      </c>
      <c r="G7" s="34">
        <f>F7/B7</f>
        <v>0.3</v>
      </c>
      <c r="H7" s="62">
        <v>18</v>
      </c>
      <c r="I7" s="58"/>
      <c r="J7" s="59"/>
      <c r="K7" s="60">
        <v>5</v>
      </c>
      <c r="L7" s="61">
        <f>SUM(I7:K7)</f>
        <v>5</v>
      </c>
      <c r="M7" s="34">
        <f>L7/H7</f>
        <v>0.27777777777777779</v>
      </c>
      <c r="N7" s="62">
        <v>21</v>
      </c>
      <c r="O7" s="58"/>
      <c r="P7" s="59"/>
      <c r="Q7" s="60">
        <v>9</v>
      </c>
      <c r="R7" s="61">
        <f>SUM(O7:Q7)</f>
        <v>9</v>
      </c>
      <c r="S7" s="34">
        <f>R7/N7</f>
        <v>0.42857142857142855</v>
      </c>
      <c r="T7" s="62">
        <v>21</v>
      </c>
      <c r="U7" s="58"/>
      <c r="V7" s="59"/>
      <c r="W7" s="60">
        <v>11</v>
      </c>
      <c r="X7" s="61">
        <f>SUM(U7:W7)</f>
        <v>11</v>
      </c>
      <c r="Y7" s="34">
        <f>X7/T7</f>
        <v>0.52380952380952384</v>
      </c>
      <c r="Z7" s="62">
        <v>20</v>
      </c>
      <c r="AA7" s="58"/>
      <c r="AB7" s="59">
        <v>1</v>
      </c>
      <c r="AC7" s="60">
        <v>11</v>
      </c>
      <c r="AD7" s="61">
        <f>SUM(AA7:AC7)</f>
        <v>12</v>
      </c>
      <c r="AE7" s="245">
        <f>AD7/Z7</f>
        <v>0.6</v>
      </c>
      <c r="AF7" s="62">
        <f>'Plazas Div x Depto'!AG14</f>
        <v>22</v>
      </c>
      <c r="AG7" s="58"/>
      <c r="AH7" s="59">
        <v>3</v>
      </c>
      <c r="AI7" s="60">
        <v>13</v>
      </c>
      <c r="AJ7" s="61">
        <f>SUM(AG7:AI7)</f>
        <v>16</v>
      </c>
      <c r="AK7" s="245">
        <f>AJ7/AF7</f>
        <v>0.72727272727272729</v>
      </c>
      <c r="AL7" s="62">
        <v>22</v>
      </c>
      <c r="AM7" s="58"/>
      <c r="AN7" s="59">
        <v>3</v>
      </c>
      <c r="AO7" s="60">
        <v>15</v>
      </c>
      <c r="AP7" s="61">
        <f>SUM(AM7:AO7)</f>
        <v>18</v>
      </c>
      <c r="AQ7" s="245">
        <f>AP7/AL7</f>
        <v>0.81818181818181823</v>
      </c>
      <c r="AR7" s="57">
        <f>'Plazas Div x Depto'!J6</f>
        <v>22</v>
      </c>
      <c r="AS7" s="58">
        <v>0</v>
      </c>
      <c r="AT7" s="59">
        <v>2</v>
      </c>
      <c r="AU7" s="60">
        <v>17</v>
      </c>
      <c r="AV7" s="1240">
        <f>SUM(AS7:AU7)</f>
        <v>19</v>
      </c>
      <c r="AW7" s="647">
        <f>AV7/AR7</f>
        <v>0.86363636363636365</v>
      </c>
      <c r="AX7" s="57">
        <f>'Plazas Div x Depto'!K6</f>
        <v>27</v>
      </c>
      <c r="AY7" s="58">
        <v>0</v>
      </c>
      <c r="AZ7" s="59">
        <v>1</v>
      </c>
      <c r="BA7" s="60">
        <v>19</v>
      </c>
      <c r="BB7" s="1240">
        <f>SUM(AY7:BA7)</f>
        <v>20</v>
      </c>
      <c r="BC7" s="647">
        <f>BB7/AX7</f>
        <v>0.7407407407407407</v>
      </c>
      <c r="BD7" s="57">
        <f>'Plazas Div x Depto'!L6</f>
        <v>27</v>
      </c>
      <c r="BE7" s="58">
        <v>0</v>
      </c>
      <c r="BF7" s="59">
        <v>2</v>
      </c>
      <c r="BG7" s="60">
        <v>19</v>
      </c>
      <c r="BH7" s="680">
        <f>SUM(BE7:BG7)</f>
        <v>21</v>
      </c>
      <c r="BI7" s="565">
        <f>BH7/BD7</f>
        <v>0.77777777777777779</v>
      </c>
    </row>
    <row r="8" spans="1:65" ht="15" customHeight="1">
      <c r="A8" s="350" t="s">
        <v>1222</v>
      </c>
      <c r="B8" s="62">
        <v>8</v>
      </c>
      <c r="C8" s="58"/>
      <c r="D8" s="59"/>
      <c r="E8" s="60">
        <v>2</v>
      </c>
      <c r="F8" s="61">
        <f>SUM(C8:E8)</f>
        <v>2</v>
      </c>
      <c r="G8" s="34">
        <f>F8/B8</f>
        <v>0.25</v>
      </c>
      <c r="H8" s="62">
        <v>16</v>
      </c>
      <c r="I8" s="58"/>
      <c r="J8" s="59"/>
      <c r="K8" s="60">
        <v>3</v>
      </c>
      <c r="L8" s="61">
        <f>SUM(I8:K8)</f>
        <v>3</v>
      </c>
      <c r="M8" s="34">
        <f>L8/H8</f>
        <v>0.1875</v>
      </c>
      <c r="N8" s="62">
        <v>25</v>
      </c>
      <c r="O8" s="58"/>
      <c r="P8" s="59">
        <v>4</v>
      </c>
      <c r="Q8" s="60">
        <v>3</v>
      </c>
      <c r="R8" s="61">
        <f>SUM(O8:Q8)</f>
        <v>7</v>
      </c>
      <c r="S8" s="34">
        <f>R8/N8</f>
        <v>0.28000000000000003</v>
      </c>
      <c r="T8" s="62">
        <v>25</v>
      </c>
      <c r="U8" s="58"/>
      <c r="V8" s="59">
        <v>6</v>
      </c>
      <c r="W8" s="60">
        <v>4</v>
      </c>
      <c r="X8" s="61">
        <f>SUM(U8:W8)</f>
        <v>10</v>
      </c>
      <c r="Y8" s="34">
        <f>X8/T8</f>
        <v>0.4</v>
      </c>
      <c r="Z8" s="62">
        <v>25</v>
      </c>
      <c r="AA8" s="58"/>
      <c r="AB8" s="59">
        <v>9</v>
      </c>
      <c r="AC8" s="60">
        <v>10</v>
      </c>
      <c r="AD8" s="61">
        <f>SUM(AA8:AC8)</f>
        <v>19</v>
      </c>
      <c r="AE8" s="245">
        <f>AD8/Z8</f>
        <v>0.76</v>
      </c>
      <c r="AF8" s="62">
        <f>'Plazas Div x Depto'!AG19</f>
        <v>30</v>
      </c>
      <c r="AG8" s="58"/>
      <c r="AH8" s="59">
        <v>8</v>
      </c>
      <c r="AI8" s="60">
        <v>13</v>
      </c>
      <c r="AJ8" s="61">
        <f>SUM(AG8:AI8)</f>
        <v>21</v>
      </c>
      <c r="AK8" s="245">
        <f>AJ8/AF8</f>
        <v>0.7</v>
      </c>
      <c r="AL8" s="62">
        <v>29</v>
      </c>
      <c r="AM8" s="58"/>
      <c r="AN8" s="59">
        <v>9</v>
      </c>
      <c r="AO8" s="60">
        <v>19</v>
      </c>
      <c r="AP8" s="61">
        <f>SUM(AM8:AO8)</f>
        <v>28</v>
      </c>
      <c r="AQ8" s="245">
        <f>AP8/AL8</f>
        <v>0.96551724137931039</v>
      </c>
      <c r="AR8" s="57">
        <f>'Plazas Div x Depto'!J7</f>
        <v>33</v>
      </c>
      <c r="AS8" s="58">
        <v>0</v>
      </c>
      <c r="AT8" s="59">
        <v>11</v>
      </c>
      <c r="AU8" s="60">
        <v>20</v>
      </c>
      <c r="AV8" s="1240">
        <f>SUM(AS8:AU8)</f>
        <v>31</v>
      </c>
      <c r="AW8" s="647">
        <f>AV8/AR8</f>
        <v>0.93939393939393945</v>
      </c>
      <c r="AX8" s="57">
        <f>'Plazas Div x Depto'!K7</f>
        <v>36</v>
      </c>
      <c r="AY8" s="58">
        <v>0</v>
      </c>
      <c r="AZ8" s="59">
        <v>10</v>
      </c>
      <c r="BA8" s="60">
        <v>22</v>
      </c>
      <c r="BB8" s="1240">
        <f>SUM(AY8:BA8)</f>
        <v>32</v>
      </c>
      <c r="BC8" s="647">
        <f>BB8/AX8</f>
        <v>0.88888888888888884</v>
      </c>
      <c r="BD8" s="57">
        <f>'Plazas Div x Depto'!L7</f>
        <v>37</v>
      </c>
      <c r="BE8" s="58">
        <v>0</v>
      </c>
      <c r="BF8" s="59">
        <v>9</v>
      </c>
      <c r="BG8" s="60">
        <v>22</v>
      </c>
      <c r="BH8" s="680">
        <f>SUM(BE8:BG8)</f>
        <v>31</v>
      </c>
      <c r="BI8" s="565">
        <f>BH8/BD8</f>
        <v>0.83783783783783783</v>
      </c>
    </row>
    <row r="9" spans="1:65" ht="15" customHeight="1" thickBot="1">
      <c r="A9" s="352" t="s">
        <v>4</v>
      </c>
      <c r="B9" s="353">
        <f>SUM(B6:B8)</f>
        <v>26</v>
      </c>
      <c r="C9" s="354">
        <f>SUM(C6:C8)</f>
        <v>0</v>
      </c>
      <c r="D9" s="355">
        <f>SUM(D6:D8)</f>
        <v>0</v>
      </c>
      <c r="E9" s="356">
        <f>SUM(E6:E8)</f>
        <v>6</v>
      </c>
      <c r="F9" s="354">
        <f>SUM(F6:F8)</f>
        <v>6</v>
      </c>
      <c r="G9" s="357">
        <f>F9/B9</f>
        <v>0.23076923076923078</v>
      </c>
      <c r="H9" s="353">
        <f>SUM(H6:H8)</f>
        <v>50</v>
      </c>
      <c r="I9" s="354">
        <f>SUM(I6:I8)</f>
        <v>0</v>
      </c>
      <c r="J9" s="355">
        <f>SUM(J6:J8)</f>
        <v>1</v>
      </c>
      <c r="K9" s="356">
        <f>SUM(K6:K8)</f>
        <v>11</v>
      </c>
      <c r="L9" s="354">
        <f>SUM(L6:L8)</f>
        <v>12</v>
      </c>
      <c r="M9" s="357">
        <f>L9/H9</f>
        <v>0.24</v>
      </c>
      <c r="N9" s="353">
        <f>SUM(N6:N8)</f>
        <v>65</v>
      </c>
      <c r="O9" s="354">
        <f>SUM(O6:O8)</f>
        <v>0</v>
      </c>
      <c r="P9" s="355">
        <f>SUM(P6:P8)</f>
        <v>6</v>
      </c>
      <c r="Q9" s="356">
        <f>SUM(Q6:Q8)</f>
        <v>15</v>
      </c>
      <c r="R9" s="354">
        <f>SUM(R6:R8)</f>
        <v>21</v>
      </c>
      <c r="S9" s="357">
        <f>R9/N9</f>
        <v>0.32307692307692309</v>
      </c>
      <c r="T9" s="353">
        <f>SUM(T6:T8)</f>
        <v>65</v>
      </c>
      <c r="U9" s="354">
        <f>SUM(U6:U8)</f>
        <v>0</v>
      </c>
      <c r="V9" s="355">
        <f>SUM(V6:V8)</f>
        <v>9</v>
      </c>
      <c r="W9" s="356">
        <f>SUM(W6:W8)</f>
        <v>19</v>
      </c>
      <c r="X9" s="354">
        <f>SUM(X6:X8)</f>
        <v>28</v>
      </c>
      <c r="Y9" s="357">
        <f>X9/T9</f>
        <v>0.43076923076923079</v>
      </c>
      <c r="Z9" s="358">
        <f>SUM(Z6:Z8)</f>
        <v>64</v>
      </c>
      <c r="AA9" s="359">
        <f>SUM(AA6:AA8)</f>
        <v>0</v>
      </c>
      <c r="AB9" s="360">
        <f>SUM(AB6:AB8)</f>
        <v>17</v>
      </c>
      <c r="AC9" s="361">
        <f>SUM(AC6:AC8)</f>
        <v>28</v>
      </c>
      <c r="AD9" s="359">
        <f>SUM(AD6:AD8)</f>
        <v>45</v>
      </c>
      <c r="AE9" s="362">
        <f>AD9/Z9</f>
        <v>0.703125</v>
      </c>
      <c r="AF9" s="358">
        <f>SUM(AF6:AF8)</f>
        <v>75</v>
      </c>
      <c r="AG9" s="359">
        <f>SUM(AG6:AG8)</f>
        <v>0</v>
      </c>
      <c r="AH9" s="360">
        <f>SUM(AH6:AH8)</f>
        <v>19</v>
      </c>
      <c r="AI9" s="361">
        <f>SUM(AI6:AI8)</f>
        <v>35</v>
      </c>
      <c r="AJ9" s="359">
        <f>SUM(AJ6:AJ8)</f>
        <v>54</v>
      </c>
      <c r="AK9" s="362">
        <f>AJ9/AF9</f>
        <v>0.72</v>
      </c>
      <c r="AL9" s="358">
        <f>SUM(AL6:AL8)</f>
        <v>74</v>
      </c>
      <c r="AM9" s="359">
        <f>SUM(AM6:AM8)</f>
        <v>0</v>
      </c>
      <c r="AN9" s="360">
        <f>SUM(AN6:AN8)</f>
        <v>22</v>
      </c>
      <c r="AO9" s="361">
        <f>SUM(AO6:AO8)</f>
        <v>43</v>
      </c>
      <c r="AP9" s="359">
        <f>SUM(AP6:AP8)</f>
        <v>65</v>
      </c>
      <c r="AQ9" s="362">
        <f>AP9/AL9</f>
        <v>0.8783783783783784</v>
      </c>
      <c r="AR9" s="358">
        <f>SUM(AR6:AR8)</f>
        <v>82</v>
      </c>
      <c r="AS9" s="359">
        <f>SUM(AS6:AS8)</f>
        <v>0</v>
      </c>
      <c r="AT9" s="360">
        <f>SUM(AT6:AT8)</f>
        <v>26</v>
      </c>
      <c r="AU9" s="361">
        <f>SUM(AU6:AU8)</f>
        <v>46</v>
      </c>
      <c r="AV9" s="1241">
        <f>SUM(AV6:AV8)</f>
        <v>72</v>
      </c>
      <c r="AW9" s="886">
        <f>AV9/AR9</f>
        <v>0.87804878048780488</v>
      </c>
      <c r="AX9" s="358">
        <f>SUM(AX6:AX8)</f>
        <v>90</v>
      </c>
      <c r="AY9" s="359">
        <f>SUM(AY6:AY8)</f>
        <v>0</v>
      </c>
      <c r="AZ9" s="360">
        <f>SUM(AZ6:AZ8)</f>
        <v>24</v>
      </c>
      <c r="BA9" s="361">
        <f>SUM(BA6:BA8)</f>
        <v>50</v>
      </c>
      <c r="BB9" s="1241">
        <f>SUM(BB6:BB8)</f>
        <v>74</v>
      </c>
      <c r="BC9" s="886">
        <f>BB9/AX9</f>
        <v>0.82222222222222219</v>
      </c>
      <c r="BD9" s="358">
        <f>SUM(BD6:BD8)</f>
        <v>91</v>
      </c>
      <c r="BE9" s="359">
        <f>SUM(BE6:BE8)</f>
        <v>0</v>
      </c>
      <c r="BF9" s="360">
        <f>SUM(BF6:BF8)</f>
        <v>22</v>
      </c>
      <c r="BG9" s="361">
        <f>SUM(BG6:BG8)</f>
        <v>51</v>
      </c>
      <c r="BH9" s="681">
        <f>SUM(BH6:BH8)</f>
        <v>73</v>
      </c>
      <c r="BI9" s="588">
        <f>BH9/BD9</f>
        <v>0.80219780219780223</v>
      </c>
    </row>
    <row r="10" spans="1:65" ht="15" customHeight="1">
      <c r="B10" s="63"/>
      <c r="C10" s="64">
        <f>C9/F9</f>
        <v>0</v>
      </c>
      <c r="D10" s="65">
        <f>D9/F9</f>
        <v>0</v>
      </c>
      <c r="E10" s="65">
        <f>E9/F9</f>
        <v>1</v>
      </c>
      <c r="F10" s="66">
        <f>F9/F9</f>
        <v>1</v>
      </c>
      <c r="G10" s="63"/>
      <c r="H10" s="63"/>
      <c r="I10" s="64">
        <f>I9/L9</f>
        <v>0</v>
      </c>
      <c r="J10" s="65">
        <f>J9/L9</f>
        <v>8.3333333333333329E-2</v>
      </c>
      <c r="K10" s="65">
        <f>K9/L9</f>
        <v>0.91666666666666663</v>
      </c>
      <c r="L10" s="66">
        <f>L9/L9</f>
        <v>1</v>
      </c>
      <c r="M10" s="63"/>
      <c r="N10" s="63"/>
      <c r="O10" s="64">
        <f>O9/R9</f>
        <v>0</v>
      </c>
      <c r="P10" s="65">
        <f>P9/R9</f>
        <v>0.2857142857142857</v>
      </c>
      <c r="Q10" s="65">
        <f>Q9/R9</f>
        <v>0.7142857142857143</v>
      </c>
      <c r="R10" s="66">
        <f>R9/R9</f>
        <v>1</v>
      </c>
      <c r="S10" s="63"/>
      <c r="T10" s="63"/>
      <c r="U10" s="64">
        <f>U9/X9</f>
        <v>0</v>
      </c>
      <c r="V10" s="65">
        <f>V9/X9</f>
        <v>0.32142857142857145</v>
      </c>
      <c r="W10" s="65">
        <f>W9/X9</f>
        <v>0.6785714285714286</v>
      </c>
      <c r="X10" s="66">
        <f>X9/X9</f>
        <v>1</v>
      </c>
      <c r="Y10" s="63"/>
      <c r="Z10" s="63"/>
      <c r="AA10" s="64">
        <f>AA9/AD9</f>
        <v>0</v>
      </c>
      <c r="AB10" s="65">
        <f>AB9/AD9</f>
        <v>0.37777777777777777</v>
      </c>
      <c r="AC10" s="255">
        <f>AC9/AD9</f>
        <v>0.62222222222222223</v>
      </c>
      <c r="AD10" s="66">
        <f>AD9/AD9</f>
        <v>1</v>
      </c>
      <c r="AE10" s="63"/>
      <c r="AF10" s="63"/>
      <c r="AG10" s="64">
        <f>AG9/AJ9</f>
        <v>0</v>
      </c>
      <c r="AH10" s="65">
        <f>AH9/AJ9</f>
        <v>0.35185185185185186</v>
      </c>
      <c r="AI10" s="255">
        <f>AI9/AJ9</f>
        <v>0.64814814814814814</v>
      </c>
      <c r="AJ10" s="66">
        <f>AJ9/AJ9</f>
        <v>1</v>
      </c>
      <c r="AK10" s="63"/>
      <c r="AM10" s="64">
        <f>AM9/AP9</f>
        <v>0</v>
      </c>
      <c r="AN10" s="65">
        <f>AN9/AP9</f>
        <v>0.33846153846153848</v>
      </c>
      <c r="AO10" s="255">
        <f>AO9/AP9</f>
        <v>0.66153846153846152</v>
      </c>
      <c r="AP10" s="66">
        <f>AP9/AP9</f>
        <v>1</v>
      </c>
      <c r="AS10" s="64">
        <f>AS9/AV9</f>
        <v>0</v>
      </c>
      <c r="AT10" s="65">
        <f>AT9/AV9</f>
        <v>0.3611111111111111</v>
      </c>
      <c r="AU10" s="255">
        <f>AU9/AV9</f>
        <v>0.63888888888888884</v>
      </c>
      <c r="AV10" s="679">
        <f>AV9/AV9</f>
        <v>1</v>
      </c>
      <c r="AY10" s="64">
        <f>AY9/BB9</f>
        <v>0</v>
      </c>
      <c r="AZ10" s="65">
        <f>AZ9/BB9</f>
        <v>0.32432432432432434</v>
      </c>
      <c r="BA10" s="255">
        <f>BA9/BB9</f>
        <v>0.67567567567567566</v>
      </c>
      <c r="BB10" s="679">
        <f>BB9/BB9</f>
        <v>1</v>
      </c>
      <c r="BE10" s="64">
        <f>BE9/BH9</f>
        <v>0</v>
      </c>
      <c r="BF10" s="65">
        <f>BF9/BH9</f>
        <v>0.30136986301369861</v>
      </c>
      <c r="BG10" s="297">
        <f>BG9/BH9</f>
        <v>0.69863013698630139</v>
      </c>
      <c r="BH10" s="679">
        <f>BH9/BH9</f>
        <v>1</v>
      </c>
    </row>
    <row r="11" spans="1:65">
      <c r="A11" s="1242" t="s">
        <v>3454</v>
      </c>
      <c r="B11" s="68"/>
    </row>
    <row r="12" spans="1:65">
      <c r="A12" s="1242" t="s">
        <v>3453</v>
      </c>
      <c r="B12" s="678"/>
    </row>
  </sheetData>
  <sheetProtection algorithmName="SHA-512" hashValue="iVpN718qAW3SIVN53Hd3lefG7hJJSWPNUTffCKqvOP8Ttv+554jrAneA249sAcyV6toTzuXfYXLZcFLCVEeRZw==" saltValue="v48FZ73Me6ZZEooBIvvNIQ==" spinCount="100000" sheet="1" objects="1" scenarios="1"/>
  <mergeCells count="41">
    <mergeCell ref="BD3:BI3"/>
    <mergeCell ref="BD4:BD5"/>
    <mergeCell ref="BE4:BI4"/>
    <mergeCell ref="BH5:BI5"/>
    <mergeCell ref="A3:A5"/>
    <mergeCell ref="F5:G5"/>
    <mergeCell ref="L5:M5"/>
    <mergeCell ref="R5:S5"/>
    <mergeCell ref="B3:G3"/>
    <mergeCell ref="H3:M3"/>
    <mergeCell ref="N3:S3"/>
    <mergeCell ref="B4:B5"/>
    <mergeCell ref="C4:G4"/>
    <mergeCell ref="H4:H5"/>
    <mergeCell ref="I4:M4"/>
    <mergeCell ref="N4:N5"/>
    <mergeCell ref="O4:S4"/>
    <mergeCell ref="T3:Y3"/>
    <mergeCell ref="Z3:AE3"/>
    <mergeCell ref="Z4:Z5"/>
    <mergeCell ref="AA4:AE4"/>
    <mergeCell ref="AD5:AE5"/>
    <mergeCell ref="T4:T5"/>
    <mergeCell ref="U4:Y4"/>
    <mergeCell ref="X5:Y5"/>
    <mergeCell ref="AX3:BC3"/>
    <mergeCell ref="AX4:AX5"/>
    <mergeCell ref="AY4:BC4"/>
    <mergeCell ref="BB5:BC5"/>
    <mergeCell ref="AF3:AK3"/>
    <mergeCell ref="AF4:AF5"/>
    <mergeCell ref="AG4:AK4"/>
    <mergeCell ref="AJ5:AK5"/>
    <mergeCell ref="AR3:AW3"/>
    <mergeCell ref="AR4:AR5"/>
    <mergeCell ref="AS4:AW4"/>
    <mergeCell ref="AV5:AW5"/>
    <mergeCell ref="AL3:AQ3"/>
    <mergeCell ref="AL4:AL5"/>
    <mergeCell ref="AM4:AQ4"/>
    <mergeCell ref="AP5:AQ5"/>
  </mergeCells>
  <hyperlinks>
    <hyperlink ref="A1" location="Índice!A1" display="ÍNDICE" xr:uid="{00000000-0004-0000-2700-000000000000}"/>
  </hyperlinks>
  <printOptions horizontalCentered="1" verticalCentered="1"/>
  <pageMargins left="0" right="0" top="0" bottom="0" header="0.31496062992125984" footer="0.31496062992125984"/>
  <pageSetup scale="61" pageOrder="overThenDown" orientation="landscape" r:id="rId1"/>
  <headerFooter alignWithMargins="0"/>
  <colBreaks count="1" manualBreakCount="1">
    <brk id="37" min="1" max="138" man="1"/>
  </colBreaks>
  <ignoredErrors>
    <ignoredError sqref="F6:F8 L6:L8 R6:R8 X6:X8 AD6:AD8" formulaRange="1"/>
    <ignoredError sqref="AE9 AK9"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3">
    <tabColor rgb="FFAD25A8"/>
  </sheetPr>
  <dimension ref="A1:BF14"/>
  <sheetViews>
    <sheetView showGridLines="0" workbookViewId="0">
      <selection activeCell="Q21" sqref="Q20:Q21"/>
    </sheetView>
  </sheetViews>
  <sheetFormatPr baseColWidth="10" defaultColWidth="12.5546875" defaultRowHeight="14.4"/>
  <cols>
    <col min="1" max="1" width="9.6640625" style="1831" customWidth="1"/>
    <col min="2" max="2" width="2" style="1831" bestFit="1" customWidth="1"/>
    <col min="3" max="3" width="8" style="1831" customWidth="1"/>
    <col min="4" max="4" width="7.5546875" style="1831" customWidth="1"/>
    <col min="5" max="5" width="7.5546875" style="1831" bestFit="1" customWidth="1"/>
    <col min="6" max="6" width="7.5546875" style="1831" customWidth="1"/>
    <col min="7" max="7" width="7.6640625" style="1831" bestFit="1" customWidth="1"/>
    <col min="8" max="8" width="7.5546875" style="1831" bestFit="1" customWidth="1"/>
    <col min="9" max="9" width="7.5546875" style="1831" customWidth="1"/>
    <col min="10" max="10" width="7.6640625" style="1831" bestFit="1" customWidth="1"/>
    <col min="11" max="11" width="7.5546875" style="1831" bestFit="1" customWidth="1"/>
    <col min="12" max="13" width="7.5546875" style="1831" customWidth="1"/>
    <col min="14" max="14" width="7.6640625" style="1831" bestFit="1" customWidth="1"/>
    <col min="15" max="15" width="7.6640625" style="1831" customWidth="1"/>
    <col min="16" max="16" width="7.5546875" style="1831" bestFit="1" customWidth="1"/>
    <col min="17" max="18" width="7.5546875" style="1831" customWidth="1"/>
    <col min="19" max="19" width="7.6640625" style="1831" bestFit="1" customWidth="1"/>
    <col min="20" max="20" width="7.6640625" style="1831" customWidth="1"/>
    <col min="21" max="21" width="6.33203125" style="1831" customWidth="1"/>
    <col min="22" max="22" width="7.5546875" style="1831" bestFit="1" customWidth="1"/>
    <col min="23" max="25" width="7.5546875" style="1831" customWidth="1"/>
    <col min="26" max="26" width="7.6640625" style="1831" bestFit="1" customWidth="1"/>
    <col min="27" max="27" width="6.33203125" style="1831" bestFit="1" customWidth="1"/>
    <col min="28" max="28" width="6.33203125" style="1831" customWidth="1"/>
    <col min="29" max="29" width="8.44140625" style="1831" bestFit="1" customWidth="1"/>
    <col min="30" max="30" width="8.44140625" style="1831" customWidth="1"/>
    <col min="31" max="31" width="7.5546875" style="1831" bestFit="1" customWidth="1"/>
    <col min="32" max="32" width="7.6640625" style="1831" bestFit="1" customWidth="1"/>
    <col min="33" max="33" width="6.33203125" style="1831" bestFit="1" customWidth="1"/>
    <col min="34" max="34" width="6.5546875" style="1831" bestFit="1" customWidth="1"/>
    <col min="35" max="35" width="8.44140625" style="1831" customWidth="1"/>
    <col min="36" max="36" width="8.109375" style="1831" customWidth="1"/>
    <col min="37" max="38" width="8.44140625" style="1831" customWidth="1"/>
    <col min="39" max="39" width="8.44140625" style="1831" bestFit="1" customWidth="1"/>
    <col min="40" max="40" width="8.109375" style="1831" bestFit="1" customWidth="1"/>
    <col min="41" max="43" width="8.44140625" style="1831" bestFit="1" customWidth="1"/>
    <col min="44" max="44" width="8.109375" style="1831" bestFit="1" customWidth="1"/>
    <col min="45" max="47" width="8.44140625" style="1831" bestFit="1" customWidth="1"/>
    <col min="48" max="48" width="8.109375" style="1831" bestFit="1" customWidth="1"/>
    <col min="49" max="50" width="8.44140625" style="1831" bestFit="1" customWidth="1"/>
    <col min="51" max="57" width="8.44140625" style="1831" customWidth="1"/>
    <col min="58" max="58" width="7" style="1831" bestFit="1" customWidth="1"/>
    <col min="59" max="227" width="12.5546875" style="1831"/>
    <col min="228" max="228" width="0.88671875" style="1831" customWidth="1"/>
    <col min="229" max="229" width="9.44140625" style="1831" customWidth="1"/>
    <col min="230" max="230" width="14.6640625" style="1831" customWidth="1"/>
    <col min="231" max="232" width="10.33203125" style="1831" customWidth="1"/>
    <col min="233" max="233" width="12.44140625" style="1831" bestFit="1" customWidth="1"/>
    <col min="234" max="234" width="11.88671875" style="1831" bestFit="1" customWidth="1"/>
    <col min="235" max="236" width="10.33203125" style="1831" customWidth="1"/>
    <col min="237" max="238" width="12.44140625" style="1831" bestFit="1" customWidth="1"/>
    <col min="239" max="240" width="10.33203125" style="1831" customWidth="1"/>
    <col min="241" max="242" width="12.44140625" style="1831" bestFit="1" customWidth="1"/>
    <col min="243" max="244" width="10.33203125" style="1831" customWidth="1"/>
    <col min="245" max="246" width="12.44140625" style="1831" bestFit="1" customWidth="1"/>
    <col min="247" max="248" width="10.33203125" style="1831" customWidth="1"/>
    <col min="249" max="250" width="12.44140625" style="1831" bestFit="1" customWidth="1"/>
    <col min="251" max="252" width="10.33203125" style="1831" customWidth="1"/>
    <col min="253" max="254" width="12.44140625" style="1831" bestFit="1" customWidth="1"/>
    <col min="255" max="483" width="12.5546875" style="1831"/>
    <col min="484" max="484" width="0.88671875" style="1831" customWidth="1"/>
    <col min="485" max="485" width="9.44140625" style="1831" customWidth="1"/>
    <col min="486" max="486" width="14.6640625" style="1831" customWidth="1"/>
    <col min="487" max="488" width="10.33203125" style="1831" customWidth="1"/>
    <col min="489" max="489" width="12.44140625" style="1831" bestFit="1" customWidth="1"/>
    <col min="490" max="490" width="11.88671875" style="1831" bestFit="1" customWidth="1"/>
    <col min="491" max="492" width="10.33203125" style="1831" customWidth="1"/>
    <col min="493" max="494" width="12.44140625" style="1831" bestFit="1" customWidth="1"/>
    <col min="495" max="496" width="10.33203125" style="1831" customWidth="1"/>
    <col min="497" max="498" width="12.44140625" style="1831" bestFit="1" customWidth="1"/>
    <col min="499" max="500" width="10.33203125" style="1831" customWidth="1"/>
    <col min="501" max="502" width="12.44140625" style="1831" bestFit="1" customWidth="1"/>
    <col min="503" max="504" width="10.33203125" style="1831" customWidth="1"/>
    <col min="505" max="506" width="12.44140625" style="1831" bestFit="1" customWidth="1"/>
    <col min="507" max="508" width="10.33203125" style="1831" customWidth="1"/>
    <col min="509" max="510" width="12.44140625" style="1831" bestFit="1" customWidth="1"/>
    <col min="511" max="739" width="12.5546875" style="1831"/>
    <col min="740" max="740" width="0.88671875" style="1831" customWidth="1"/>
    <col min="741" max="741" width="9.44140625" style="1831" customWidth="1"/>
    <col min="742" max="742" width="14.6640625" style="1831" customWidth="1"/>
    <col min="743" max="744" width="10.33203125" style="1831" customWidth="1"/>
    <col min="745" max="745" width="12.44140625" style="1831" bestFit="1" customWidth="1"/>
    <col min="746" max="746" width="11.88671875" style="1831" bestFit="1" customWidth="1"/>
    <col min="747" max="748" width="10.33203125" style="1831" customWidth="1"/>
    <col min="749" max="750" width="12.44140625" style="1831" bestFit="1" customWidth="1"/>
    <col min="751" max="752" width="10.33203125" style="1831" customWidth="1"/>
    <col min="753" max="754" width="12.44140625" style="1831" bestFit="1" customWidth="1"/>
    <col min="755" max="756" width="10.33203125" style="1831" customWidth="1"/>
    <col min="757" max="758" width="12.44140625" style="1831" bestFit="1" customWidth="1"/>
    <col min="759" max="760" width="10.33203125" style="1831" customWidth="1"/>
    <col min="761" max="762" width="12.44140625" style="1831" bestFit="1" customWidth="1"/>
    <col min="763" max="764" width="10.33203125" style="1831" customWidth="1"/>
    <col min="765" max="766" width="12.44140625" style="1831" bestFit="1" customWidth="1"/>
    <col min="767" max="995" width="12.5546875" style="1831"/>
    <col min="996" max="996" width="0.88671875" style="1831" customWidth="1"/>
    <col min="997" max="997" width="9.44140625" style="1831" customWidth="1"/>
    <col min="998" max="998" width="14.6640625" style="1831" customWidth="1"/>
    <col min="999" max="1000" width="10.33203125" style="1831" customWidth="1"/>
    <col min="1001" max="1001" width="12.44140625" style="1831" bestFit="1" customWidth="1"/>
    <col min="1002" max="1002" width="11.88671875" style="1831" bestFit="1" customWidth="1"/>
    <col min="1003" max="1004" width="10.33203125" style="1831" customWidth="1"/>
    <col min="1005" max="1006" width="12.44140625" style="1831" bestFit="1" customWidth="1"/>
    <col min="1007" max="1008" width="10.33203125" style="1831" customWidth="1"/>
    <col min="1009" max="1010" width="12.44140625" style="1831" bestFit="1" customWidth="1"/>
    <col min="1011" max="1012" width="10.33203125" style="1831" customWidth="1"/>
    <col min="1013" max="1014" width="12.44140625" style="1831" bestFit="1" customWidth="1"/>
    <col min="1015" max="1016" width="10.33203125" style="1831" customWidth="1"/>
    <col min="1017" max="1018" width="12.44140625" style="1831" bestFit="1" customWidth="1"/>
    <col min="1019" max="1020" width="10.33203125" style="1831" customWidth="1"/>
    <col min="1021" max="1022" width="12.44140625" style="1831" bestFit="1" customWidth="1"/>
    <col min="1023" max="1251" width="12.5546875" style="1831"/>
    <col min="1252" max="1252" width="0.88671875" style="1831" customWidth="1"/>
    <col min="1253" max="1253" width="9.44140625" style="1831" customWidth="1"/>
    <col min="1254" max="1254" width="14.6640625" style="1831" customWidth="1"/>
    <col min="1255" max="1256" width="10.33203125" style="1831" customWidth="1"/>
    <col min="1257" max="1257" width="12.44140625" style="1831" bestFit="1" customWidth="1"/>
    <col min="1258" max="1258" width="11.88671875" style="1831" bestFit="1" customWidth="1"/>
    <col min="1259" max="1260" width="10.33203125" style="1831" customWidth="1"/>
    <col min="1261" max="1262" width="12.44140625" style="1831" bestFit="1" customWidth="1"/>
    <col min="1263" max="1264" width="10.33203125" style="1831" customWidth="1"/>
    <col min="1265" max="1266" width="12.44140625" style="1831" bestFit="1" customWidth="1"/>
    <col min="1267" max="1268" width="10.33203125" style="1831" customWidth="1"/>
    <col min="1269" max="1270" width="12.44140625" style="1831" bestFit="1" customWidth="1"/>
    <col min="1271" max="1272" width="10.33203125" style="1831" customWidth="1"/>
    <col min="1273" max="1274" width="12.44140625" style="1831" bestFit="1" customWidth="1"/>
    <col min="1275" max="1276" width="10.33203125" style="1831" customWidth="1"/>
    <col min="1277" max="1278" width="12.44140625" style="1831" bestFit="1" customWidth="1"/>
    <col min="1279" max="1507" width="12.5546875" style="1831"/>
    <col min="1508" max="1508" width="0.88671875" style="1831" customWidth="1"/>
    <col min="1509" max="1509" width="9.44140625" style="1831" customWidth="1"/>
    <col min="1510" max="1510" width="14.6640625" style="1831" customWidth="1"/>
    <col min="1511" max="1512" width="10.33203125" style="1831" customWidth="1"/>
    <col min="1513" max="1513" width="12.44140625" style="1831" bestFit="1" customWidth="1"/>
    <col min="1514" max="1514" width="11.88671875" style="1831" bestFit="1" customWidth="1"/>
    <col min="1515" max="1516" width="10.33203125" style="1831" customWidth="1"/>
    <col min="1517" max="1518" width="12.44140625" style="1831" bestFit="1" customWidth="1"/>
    <col min="1519" max="1520" width="10.33203125" style="1831" customWidth="1"/>
    <col min="1521" max="1522" width="12.44140625" style="1831" bestFit="1" customWidth="1"/>
    <col min="1523" max="1524" width="10.33203125" style="1831" customWidth="1"/>
    <col min="1525" max="1526" width="12.44140625" style="1831" bestFit="1" customWidth="1"/>
    <col min="1527" max="1528" width="10.33203125" style="1831" customWidth="1"/>
    <col min="1529" max="1530" width="12.44140625" style="1831" bestFit="1" customWidth="1"/>
    <col min="1531" max="1532" width="10.33203125" style="1831" customWidth="1"/>
    <col min="1533" max="1534" width="12.44140625" style="1831" bestFit="1" customWidth="1"/>
    <col min="1535" max="1763" width="12.5546875" style="1831"/>
    <col min="1764" max="1764" width="0.88671875" style="1831" customWidth="1"/>
    <col min="1765" max="1765" width="9.44140625" style="1831" customWidth="1"/>
    <col min="1766" max="1766" width="14.6640625" style="1831" customWidth="1"/>
    <col min="1767" max="1768" width="10.33203125" style="1831" customWidth="1"/>
    <col min="1769" max="1769" width="12.44140625" style="1831" bestFit="1" customWidth="1"/>
    <col min="1770" max="1770" width="11.88671875" style="1831" bestFit="1" customWidth="1"/>
    <col min="1771" max="1772" width="10.33203125" style="1831" customWidth="1"/>
    <col min="1773" max="1774" width="12.44140625" style="1831" bestFit="1" customWidth="1"/>
    <col min="1775" max="1776" width="10.33203125" style="1831" customWidth="1"/>
    <col min="1777" max="1778" width="12.44140625" style="1831" bestFit="1" customWidth="1"/>
    <col min="1779" max="1780" width="10.33203125" style="1831" customWidth="1"/>
    <col min="1781" max="1782" width="12.44140625" style="1831" bestFit="1" customWidth="1"/>
    <col min="1783" max="1784" width="10.33203125" style="1831" customWidth="1"/>
    <col min="1785" max="1786" width="12.44140625" style="1831" bestFit="1" customWidth="1"/>
    <col min="1787" max="1788" width="10.33203125" style="1831" customWidth="1"/>
    <col min="1789" max="1790" width="12.44140625" style="1831" bestFit="1" customWidth="1"/>
    <col min="1791" max="2019" width="12.5546875" style="1831"/>
    <col min="2020" max="2020" width="0.88671875" style="1831" customWidth="1"/>
    <col min="2021" max="2021" width="9.44140625" style="1831" customWidth="1"/>
    <col min="2022" max="2022" width="14.6640625" style="1831" customWidth="1"/>
    <col min="2023" max="2024" width="10.33203125" style="1831" customWidth="1"/>
    <col min="2025" max="2025" width="12.44140625" style="1831" bestFit="1" customWidth="1"/>
    <col min="2026" max="2026" width="11.88671875" style="1831" bestFit="1" customWidth="1"/>
    <col min="2027" max="2028" width="10.33203125" style="1831" customWidth="1"/>
    <col min="2029" max="2030" width="12.44140625" style="1831" bestFit="1" customWidth="1"/>
    <col min="2031" max="2032" width="10.33203125" style="1831" customWidth="1"/>
    <col min="2033" max="2034" width="12.44140625" style="1831" bestFit="1" customWidth="1"/>
    <col min="2035" max="2036" width="10.33203125" style="1831" customWidth="1"/>
    <col min="2037" max="2038" width="12.44140625" style="1831" bestFit="1" customWidth="1"/>
    <col min="2039" max="2040" width="10.33203125" style="1831" customWidth="1"/>
    <col min="2041" max="2042" width="12.44140625" style="1831" bestFit="1" customWidth="1"/>
    <col min="2043" max="2044" width="10.33203125" style="1831" customWidth="1"/>
    <col min="2045" max="2046" width="12.44140625" style="1831" bestFit="1" customWidth="1"/>
    <col min="2047" max="2275" width="12.5546875" style="1831"/>
    <col min="2276" max="2276" width="0.88671875" style="1831" customWidth="1"/>
    <col min="2277" max="2277" width="9.44140625" style="1831" customWidth="1"/>
    <col min="2278" max="2278" width="14.6640625" style="1831" customWidth="1"/>
    <col min="2279" max="2280" width="10.33203125" style="1831" customWidth="1"/>
    <col min="2281" max="2281" width="12.44140625" style="1831" bestFit="1" customWidth="1"/>
    <col min="2282" max="2282" width="11.88671875" style="1831" bestFit="1" customWidth="1"/>
    <col min="2283" max="2284" width="10.33203125" style="1831" customWidth="1"/>
    <col min="2285" max="2286" width="12.44140625" style="1831" bestFit="1" customWidth="1"/>
    <col min="2287" max="2288" width="10.33203125" style="1831" customWidth="1"/>
    <col min="2289" max="2290" width="12.44140625" style="1831" bestFit="1" customWidth="1"/>
    <col min="2291" max="2292" width="10.33203125" style="1831" customWidth="1"/>
    <col min="2293" max="2294" width="12.44140625" style="1831" bestFit="1" customWidth="1"/>
    <col min="2295" max="2296" width="10.33203125" style="1831" customWidth="1"/>
    <col min="2297" max="2298" width="12.44140625" style="1831" bestFit="1" customWidth="1"/>
    <col min="2299" max="2300" width="10.33203125" style="1831" customWidth="1"/>
    <col min="2301" max="2302" width="12.44140625" style="1831" bestFit="1" customWidth="1"/>
    <col min="2303" max="2531" width="12.5546875" style="1831"/>
    <col min="2532" max="2532" width="0.88671875" style="1831" customWidth="1"/>
    <col min="2533" max="2533" width="9.44140625" style="1831" customWidth="1"/>
    <col min="2534" max="2534" width="14.6640625" style="1831" customWidth="1"/>
    <col min="2535" max="2536" width="10.33203125" style="1831" customWidth="1"/>
    <col min="2537" max="2537" width="12.44140625" style="1831" bestFit="1" customWidth="1"/>
    <col min="2538" max="2538" width="11.88671875" style="1831" bestFit="1" customWidth="1"/>
    <col min="2539" max="2540" width="10.33203125" style="1831" customWidth="1"/>
    <col min="2541" max="2542" width="12.44140625" style="1831" bestFit="1" customWidth="1"/>
    <col min="2543" max="2544" width="10.33203125" style="1831" customWidth="1"/>
    <col min="2545" max="2546" width="12.44140625" style="1831" bestFit="1" customWidth="1"/>
    <col min="2547" max="2548" width="10.33203125" style="1831" customWidth="1"/>
    <col min="2549" max="2550" width="12.44140625" style="1831" bestFit="1" customWidth="1"/>
    <col min="2551" max="2552" width="10.33203125" style="1831" customWidth="1"/>
    <col min="2553" max="2554" width="12.44140625" style="1831" bestFit="1" customWidth="1"/>
    <col min="2555" max="2556" width="10.33203125" style="1831" customWidth="1"/>
    <col min="2557" max="2558" width="12.44140625" style="1831" bestFit="1" customWidth="1"/>
    <col min="2559" max="2787" width="12.5546875" style="1831"/>
    <col min="2788" max="2788" width="0.88671875" style="1831" customWidth="1"/>
    <col min="2789" max="2789" width="9.44140625" style="1831" customWidth="1"/>
    <col min="2790" max="2790" width="14.6640625" style="1831" customWidth="1"/>
    <col min="2791" max="2792" width="10.33203125" style="1831" customWidth="1"/>
    <col min="2793" max="2793" width="12.44140625" style="1831" bestFit="1" customWidth="1"/>
    <col min="2794" max="2794" width="11.88671875" style="1831" bestFit="1" customWidth="1"/>
    <col min="2795" max="2796" width="10.33203125" style="1831" customWidth="1"/>
    <col min="2797" max="2798" width="12.44140625" style="1831" bestFit="1" customWidth="1"/>
    <col min="2799" max="2800" width="10.33203125" style="1831" customWidth="1"/>
    <col min="2801" max="2802" width="12.44140625" style="1831" bestFit="1" customWidth="1"/>
    <col min="2803" max="2804" width="10.33203125" style="1831" customWidth="1"/>
    <col min="2805" max="2806" width="12.44140625" style="1831" bestFit="1" customWidth="1"/>
    <col min="2807" max="2808" width="10.33203125" style="1831" customWidth="1"/>
    <col min="2809" max="2810" width="12.44140625" style="1831" bestFit="1" customWidth="1"/>
    <col min="2811" max="2812" width="10.33203125" style="1831" customWidth="1"/>
    <col min="2813" max="2814" width="12.44140625" style="1831" bestFit="1" customWidth="1"/>
    <col min="2815" max="3043" width="12.5546875" style="1831"/>
    <col min="3044" max="3044" width="0.88671875" style="1831" customWidth="1"/>
    <col min="3045" max="3045" width="9.44140625" style="1831" customWidth="1"/>
    <col min="3046" max="3046" width="14.6640625" style="1831" customWidth="1"/>
    <col min="3047" max="3048" width="10.33203125" style="1831" customWidth="1"/>
    <col min="3049" max="3049" width="12.44140625" style="1831" bestFit="1" customWidth="1"/>
    <col min="3050" max="3050" width="11.88671875" style="1831" bestFit="1" customWidth="1"/>
    <col min="3051" max="3052" width="10.33203125" style="1831" customWidth="1"/>
    <col min="3053" max="3054" width="12.44140625" style="1831" bestFit="1" customWidth="1"/>
    <col min="3055" max="3056" width="10.33203125" style="1831" customWidth="1"/>
    <col min="3057" max="3058" width="12.44140625" style="1831" bestFit="1" customWidth="1"/>
    <col min="3059" max="3060" width="10.33203125" style="1831" customWidth="1"/>
    <col min="3061" max="3062" width="12.44140625" style="1831" bestFit="1" customWidth="1"/>
    <col min="3063" max="3064" width="10.33203125" style="1831" customWidth="1"/>
    <col min="3065" max="3066" width="12.44140625" style="1831" bestFit="1" customWidth="1"/>
    <col min="3067" max="3068" width="10.33203125" style="1831" customWidth="1"/>
    <col min="3069" max="3070" width="12.44140625" style="1831" bestFit="1" customWidth="1"/>
    <col min="3071" max="3299" width="12.5546875" style="1831"/>
    <col min="3300" max="3300" width="0.88671875" style="1831" customWidth="1"/>
    <col min="3301" max="3301" width="9.44140625" style="1831" customWidth="1"/>
    <col min="3302" max="3302" width="14.6640625" style="1831" customWidth="1"/>
    <col min="3303" max="3304" width="10.33203125" style="1831" customWidth="1"/>
    <col min="3305" max="3305" width="12.44140625" style="1831" bestFit="1" customWidth="1"/>
    <col min="3306" max="3306" width="11.88671875" style="1831" bestFit="1" customWidth="1"/>
    <col min="3307" max="3308" width="10.33203125" style="1831" customWidth="1"/>
    <col min="3309" max="3310" width="12.44140625" style="1831" bestFit="1" customWidth="1"/>
    <col min="3311" max="3312" width="10.33203125" style="1831" customWidth="1"/>
    <col min="3313" max="3314" width="12.44140625" style="1831" bestFit="1" customWidth="1"/>
    <col min="3315" max="3316" width="10.33203125" style="1831" customWidth="1"/>
    <col min="3317" max="3318" width="12.44140625" style="1831" bestFit="1" customWidth="1"/>
    <col min="3319" max="3320" width="10.33203125" style="1831" customWidth="1"/>
    <col min="3321" max="3322" width="12.44140625" style="1831" bestFit="1" customWidth="1"/>
    <col min="3323" max="3324" width="10.33203125" style="1831" customWidth="1"/>
    <col min="3325" max="3326" width="12.44140625" style="1831" bestFit="1" customWidth="1"/>
    <col min="3327" max="3555" width="12.5546875" style="1831"/>
    <col min="3556" max="3556" width="0.88671875" style="1831" customWidth="1"/>
    <col min="3557" max="3557" width="9.44140625" style="1831" customWidth="1"/>
    <col min="3558" max="3558" width="14.6640625" style="1831" customWidth="1"/>
    <col min="3559" max="3560" width="10.33203125" style="1831" customWidth="1"/>
    <col min="3561" max="3561" width="12.44140625" style="1831" bestFit="1" customWidth="1"/>
    <col min="3562" max="3562" width="11.88671875" style="1831" bestFit="1" customWidth="1"/>
    <col min="3563" max="3564" width="10.33203125" style="1831" customWidth="1"/>
    <col min="3565" max="3566" width="12.44140625" style="1831" bestFit="1" customWidth="1"/>
    <col min="3567" max="3568" width="10.33203125" style="1831" customWidth="1"/>
    <col min="3569" max="3570" width="12.44140625" style="1831" bestFit="1" customWidth="1"/>
    <col min="3571" max="3572" width="10.33203125" style="1831" customWidth="1"/>
    <col min="3573" max="3574" width="12.44140625" style="1831" bestFit="1" customWidth="1"/>
    <col min="3575" max="3576" width="10.33203125" style="1831" customWidth="1"/>
    <col min="3577" max="3578" width="12.44140625" style="1831" bestFit="1" customWidth="1"/>
    <col min="3579" max="3580" width="10.33203125" style="1831" customWidth="1"/>
    <col min="3581" max="3582" width="12.44140625" style="1831" bestFit="1" customWidth="1"/>
    <col min="3583" max="3811" width="12.5546875" style="1831"/>
    <col min="3812" max="3812" width="0.88671875" style="1831" customWidth="1"/>
    <col min="3813" max="3813" width="9.44140625" style="1831" customWidth="1"/>
    <col min="3814" max="3814" width="14.6640625" style="1831" customWidth="1"/>
    <col min="3815" max="3816" width="10.33203125" style="1831" customWidth="1"/>
    <col min="3817" max="3817" width="12.44140625" style="1831" bestFit="1" customWidth="1"/>
    <col min="3818" max="3818" width="11.88671875" style="1831" bestFit="1" customWidth="1"/>
    <col min="3819" max="3820" width="10.33203125" style="1831" customWidth="1"/>
    <col min="3821" max="3822" width="12.44140625" style="1831" bestFit="1" customWidth="1"/>
    <col min="3823" max="3824" width="10.33203125" style="1831" customWidth="1"/>
    <col min="3825" max="3826" width="12.44140625" style="1831" bestFit="1" customWidth="1"/>
    <col min="3827" max="3828" width="10.33203125" style="1831" customWidth="1"/>
    <col min="3829" max="3830" width="12.44140625" style="1831" bestFit="1" customWidth="1"/>
    <col min="3831" max="3832" width="10.33203125" style="1831" customWidth="1"/>
    <col min="3833" max="3834" width="12.44140625" style="1831" bestFit="1" customWidth="1"/>
    <col min="3835" max="3836" width="10.33203125" style="1831" customWidth="1"/>
    <col min="3837" max="3838" width="12.44140625" style="1831" bestFit="1" customWidth="1"/>
    <col min="3839" max="4067" width="12.5546875" style="1831"/>
    <col min="4068" max="4068" width="0.88671875" style="1831" customWidth="1"/>
    <col min="4069" max="4069" width="9.44140625" style="1831" customWidth="1"/>
    <col min="4070" max="4070" width="14.6640625" style="1831" customWidth="1"/>
    <col min="4071" max="4072" width="10.33203125" style="1831" customWidth="1"/>
    <col min="4073" max="4073" width="12.44140625" style="1831" bestFit="1" customWidth="1"/>
    <col min="4074" max="4074" width="11.88671875" style="1831" bestFit="1" customWidth="1"/>
    <col min="4075" max="4076" width="10.33203125" style="1831" customWidth="1"/>
    <col min="4077" max="4078" width="12.44140625" style="1831" bestFit="1" customWidth="1"/>
    <col min="4079" max="4080" width="10.33203125" style="1831" customWidth="1"/>
    <col min="4081" max="4082" width="12.44140625" style="1831" bestFit="1" customWidth="1"/>
    <col min="4083" max="4084" width="10.33203125" style="1831" customWidth="1"/>
    <col min="4085" max="4086" width="12.44140625" style="1831" bestFit="1" customWidth="1"/>
    <col min="4087" max="4088" width="10.33203125" style="1831" customWidth="1"/>
    <col min="4089" max="4090" width="12.44140625" style="1831" bestFit="1" customWidth="1"/>
    <col min="4091" max="4092" width="10.33203125" style="1831" customWidth="1"/>
    <col min="4093" max="4094" width="12.44140625" style="1831" bestFit="1" customWidth="1"/>
    <col min="4095" max="4323" width="12.5546875" style="1831"/>
    <col min="4324" max="4324" width="0.88671875" style="1831" customWidth="1"/>
    <col min="4325" max="4325" width="9.44140625" style="1831" customWidth="1"/>
    <col min="4326" max="4326" width="14.6640625" style="1831" customWidth="1"/>
    <col min="4327" max="4328" width="10.33203125" style="1831" customWidth="1"/>
    <col min="4329" max="4329" width="12.44140625" style="1831" bestFit="1" customWidth="1"/>
    <col min="4330" max="4330" width="11.88671875" style="1831" bestFit="1" customWidth="1"/>
    <col min="4331" max="4332" width="10.33203125" style="1831" customWidth="1"/>
    <col min="4333" max="4334" width="12.44140625" style="1831" bestFit="1" customWidth="1"/>
    <col min="4335" max="4336" width="10.33203125" style="1831" customWidth="1"/>
    <col min="4337" max="4338" width="12.44140625" style="1831" bestFit="1" customWidth="1"/>
    <col min="4339" max="4340" width="10.33203125" style="1831" customWidth="1"/>
    <col min="4341" max="4342" width="12.44140625" style="1831" bestFit="1" customWidth="1"/>
    <col min="4343" max="4344" width="10.33203125" style="1831" customWidth="1"/>
    <col min="4345" max="4346" width="12.44140625" style="1831" bestFit="1" customWidth="1"/>
    <col min="4347" max="4348" width="10.33203125" style="1831" customWidth="1"/>
    <col min="4349" max="4350" width="12.44140625" style="1831" bestFit="1" customWidth="1"/>
    <col min="4351" max="4579" width="12.5546875" style="1831"/>
    <col min="4580" max="4580" width="0.88671875" style="1831" customWidth="1"/>
    <col min="4581" max="4581" width="9.44140625" style="1831" customWidth="1"/>
    <col min="4582" max="4582" width="14.6640625" style="1831" customWidth="1"/>
    <col min="4583" max="4584" width="10.33203125" style="1831" customWidth="1"/>
    <col min="4585" max="4585" width="12.44140625" style="1831" bestFit="1" customWidth="1"/>
    <col min="4586" max="4586" width="11.88671875" style="1831" bestFit="1" customWidth="1"/>
    <col min="4587" max="4588" width="10.33203125" style="1831" customWidth="1"/>
    <col min="4589" max="4590" width="12.44140625" style="1831" bestFit="1" customWidth="1"/>
    <col min="4591" max="4592" width="10.33203125" style="1831" customWidth="1"/>
    <col min="4593" max="4594" width="12.44140625" style="1831" bestFit="1" customWidth="1"/>
    <col min="4595" max="4596" width="10.33203125" style="1831" customWidth="1"/>
    <col min="4597" max="4598" width="12.44140625" style="1831" bestFit="1" customWidth="1"/>
    <col min="4599" max="4600" width="10.33203125" style="1831" customWidth="1"/>
    <col min="4601" max="4602" width="12.44140625" style="1831" bestFit="1" customWidth="1"/>
    <col min="4603" max="4604" width="10.33203125" style="1831" customWidth="1"/>
    <col min="4605" max="4606" width="12.44140625" style="1831" bestFit="1" customWidth="1"/>
    <col min="4607" max="4835" width="12.5546875" style="1831"/>
    <col min="4836" max="4836" width="0.88671875" style="1831" customWidth="1"/>
    <col min="4837" max="4837" width="9.44140625" style="1831" customWidth="1"/>
    <col min="4838" max="4838" width="14.6640625" style="1831" customWidth="1"/>
    <col min="4839" max="4840" width="10.33203125" style="1831" customWidth="1"/>
    <col min="4841" max="4841" width="12.44140625" style="1831" bestFit="1" customWidth="1"/>
    <col min="4842" max="4842" width="11.88671875" style="1831" bestFit="1" customWidth="1"/>
    <col min="4843" max="4844" width="10.33203125" style="1831" customWidth="1"/>
    <col min="4845" max="4846" width="12.44140625" style="1831" bestFit="1" customWidth="1"/>
    <col min="4847" max="4848" width="10.33203125" style="1831" customWidth="1"/>
    <col min="4849" max="4850" width="12.44140625" style="1831" bestFit="1" customWidth="1"/>
    <col min="4851" max="4852" width="10.33203125" style="1831" customWidth="1"/>
    <col min="4853" max="4854" width="12.44140625" style="1831" bestFit="1" customWidth="1"/>
    <col min="4855" max="4856" width="10.33203125" style="1831" customWidth="1"/>
    <col min="4857" max="4858" width="12.44140625" style="1831" bestFit="1" customWidth="1"/>
    <col min="4859" max="4860" width="10.33203125" style="1831" customWidth="1"/>
    <col min="4861" max="4862" width="12.44140625" style="1831" bestFit="1" customWidth="1"/>
    <col min="4863" max="5091" width="12.5546875" style="1831"/>
    <col min="5092" max="5092" width="0.88671875" style="1831" customWidth="1"/>
    <col min="5093" max="5093" width="9.44140625" style="1831" customWidth="1"/>
    <col min="5094" max="5094" width="14.6640625" style="1831" customWidth="1"/>
    <col min="5095" max="5096" width="10.33203125" style="1831" customWidth="1"/>
    <col min="5097" max="5097" width="12.44140625" style="1831" bestFit="1" customWidth="1"/>
    <col min="5098" max="5098" width="11.88671875" style="1831" bestFit="1" customWidth="1"/>
    <col min="5099" max="5100" width="10.33203125" style="1831" customWidth="1"/>
    <col min="5101" max="5102" width="12.44140625" style="1831" bestFit="1" customWidth="1"/>
    <col min="5103" max="5104" width="10.33203125" style="1831" customWidth="1"/>
    <col min="5105" max="5106" width="12.44140625" style="1831" bestFit="1" customWidth="1"/>
    <col min="5107" max="5108" width="10.33203125" style="1831" customWidth="1"/>
    <col min="5109" max="5110" width="12.44140625" style="1831" bestFit="1" customWidth="1"/>
    <col min="5111" max="5112" width="10.33203125" style="1831" customWidth="1"/>
    <col min="5113" max="5114" width="12.44140625" style="1831" bestFit="1" customWidth="1"/>
    <col min="5115" max="5116" width="10.33203125" style="1831" customWidth="1"/>
    <col min="5117" max="5118" width="12.44140625" style="1831" bestFit="1" customWidth="1"/>
    <col min="5119" max="5347" width="12.5546875" style="1831"/>
    <col min="5348" max="5348" width="0.88671875" style="1831" customWidth="1"/>
    <col min="5349" max="5349" width="9.44140625" style="1831" customWidth="1"/>
    <col min="5350" max="5350" width="14.6640625" style="1831" customWidth="1"/>
    <col min="5351" max="5352" width="10.33203125" style="1831" customWidth="1"/>
    <col min="5353" max="5353" width="12.44140625" style="1831" bestFit="1" customWidth="1"/>
    <col min="5354" max="5354" width="11.88671875" style="1831" bestFit="1" customWidth="1"/>
    <col min="5355" max="5356" width="10.33203125" style="1831" customWidth="1"/>
    <col min="5357" max="5358" width="12.44140625" style="1831" bestFit="1" customWidth="1"/>
    <col min="5359" max="5360" width="10.33203125" style="1831" customWidth="1"/>
    <col min="5361" max="5362" width="12.44140625" style="1831" bestFit="1" customWidth="1"/>
    <col min="5363" max="5364" width="10.33203125" style="1831" customWidth="1"/>
    <col min="5365" max="5366" width="12.44140625" style="1831" bestFit="1" customWidth="1"/>
    <col min="5367" max="5368" width="10.33203125" style="1831" customWidth="1"/>
    <col min="5369" max="5370" width="12.44140625" style="1831" bestFit="1" customWidth="1"/>
    <col min="5371" max="5372" width="10.33203125" style="1831" customWidth="1"/>
    <col min="5373" max="5374" width="12.44140625" style="1831" bestFit="1" customWidth="1"/>
    <col min="5375" max="5603" width="12.5546875" style="1831"/>
    <col min="5604" max="5604" width="0.88671875" style="1831" customWidth="1"/>
    <col min="5605" max="5605" width="9.44140625" style="1831" customWidth="1"/>
    <col min="5606" max="5606" width="14.6640625" style="1831" customWidth="1"/>
    <col min="5607" max="5608" width="10.33203125" style="1831" customWidth="1"/>
    <col min="5609" max="5609" width="12.44140625" style="1831" bestFit="1" customWidth="1"/>
    <col min="5610" max="5610" width="11.88671875" style="1831" bestFit="1" customWidth="1"/>
    <col min="5611" max="5612" width="10.33203125" style="1831" customWidth="1"/>
    <col min="5613" max="5614" width="12.44140625" style="1831" bestFit="1" customWidth="1"/>
    <col min="5615" max="5616" width="10.33203125" style="1831" customWidth="1"/>
    <col min="5617" max="5618" width="12.44140625" style="1831" bestFit="1" customWidth="1"/>
    <col min="5619" max="5620" width="10.33203125" style="1831" customWidth="1"/>
    <col min="5621" max="5622" width="12.44140625" style="1831" bestFit="1" customWidth="1"/>
    <col min="5623" max="5624" width="10.33203125" style="1831" customWidth="1"/>
    <col min="5625" max="5626" width="12.44140625" style="1831" bestFit="1" customWidth="1"/>
    <col min="5627" max="5628" width="10.33203125" style="1831" customWidth="1"/>
    <col min="5629" max="5630" width="12.44140625" style="1831" bestFit="1" customWidth="1"/>
    <col min="5631" max="5859" width="12.5546875" style="1831"/>
    <col min="5860" max="5860" width="0.88671875" style="1831" customWidth="1"/>
    <col min="5861" max="5861" width="9.44140625" style="1831" customWidth="1"/>
    <col min="5862" max="5862" width="14.6640625" style="1831" customWidth="1"/>
    <col min="5863" max="5864" width="10.33203125" style="1831" customWidth="1"/>
    <col min="5865" max="5865" width="12.44140625" style="1831" bestFit="1" customWidth="1"/>
    <col min="5866" max="5866" width="11.88671875" style="1831" bestFit="1" customWidth="1"/>
    <col min="5867" max="5868" width="10.33203125" style="1831" customWidth="1"/>
    <col min="5869" max="5870" width="12.44140625" style="1831" bestFit="1" customWidth="1"/>
    <col min="5871" max="5872" width="10.33203125" style="1831" customWidth="1"/>
    <col min="5873" max="5874" width="12.44140625" style="1831" bestFit="1" customWidth="1"/>
    <col min="5875" max="5876" width="10.33203125" style="1831" customWidth="1"/>
    <col min="5877" max="5878" width="12.44140625" style="1831" bestFit="1" customWidth="1"/>
    <col min="5879" max="5880" width="10.33203125" style="1831" customWidth="1"/>
    <col min="5881" max="5882" width="12.44140625" style="1831" bestFit="1" customWidth="1"/>
    <col min="5883" max="5884" width="10.33203125" style="1831" customWidth="1"/>
    <col min="5885" max="5886" width="12.44140625" style="1831" bestFit="1" customWidth="1"/>
    <col min="5887" max="6115" width="12.5546875" style="1831"/>
    <col min="6116" max="6116" width="0.88671875" style="1831" customWidth="1"/>
    <col min="6117" max="6117" width="9.44140625" style="1831" customWidth="1"/>
    <col min="6118" max="6118" width="14.6640625" style="1831" customWidth="1"/>
    <col min="6119" max="6120" width="10.33203125" style="1831" customWidth="1"/>
    <col min="6121" max="6121" width="12.44140625" style="1831" bestFit="1" customWidth="1"/>
    <col min="6122" max="6122" width="11.88671875" style="1831" bestFit="1" customWidth="1"/>
    <col min="6123" max="6124" width="10.33203125" style="1831" customWidth="1"/>
    <col min="6125" max="6126" width="12.44140625" style="1831" bestFit="1" customWidth="1"/>
    <col min="6127" max="6128" width="10.33203125" style="1831" customWidth="1"/>
    <col min="6129" max="6130" width="12.44140625" style="1831" bestFit="1" customWidth="1"/>
    <col min="6131" max="6132" width="10.33203125" style="1831" customWidth="1"/>
    <col min="6133" max="6134" width="12.44140625" style="1831" bestFit="1" customWidth="1"/>
    <col min="6135" max="6136" width="10.33203125" style="1831" customWidth="1"/>
    <col min="6137" max="6138" width="12.44140625" style="1831" bestFit="1" customWidth="1"/>
    <col min="6139" max="6140" width="10.33203125" style="1831" customWidth="1"/>
    <col min="6141" max="6142" width="12.44140625" style="1831" bestFit="1" customWidth="1"/>
    <col min="6143" max="6371" width="12.5546875" style="1831"/>
    <col min="6372" max="6372" width="0.88671875" style="1831" customWidth="1"/>
    <col min="6373" max="6373" width="9.44140625" style="1831" customWidth="1"/>
    <col min="6374" max="6374" width="14.6640625" style="1831" customWidth="1"/>
    <col min="6375" max="6376" width="10.33203125" style="1831" customWidth="1"/>
    <col min="6377" max="6377" width="12.44140625" style="1831" bestFit="1" customWidth="1"/>
    <col min="6378" max="6378" width="11.88671875" style="1831" bestFit="1" customWidth="1"/>
    <col min="6379" max="6380" width="10.33203125" style="1831" customWidth="1"/>
    <col min="6381" max="6382" width="12.44140625" style="1831" bestFit="1" customWidth="1"/>
    <col min="6383" max="6384" width="10.33203125" style="1831" customWidth="1"/>
    <col min="6385" max="6386" width="12.44140625" style="1831" bestFit="1" customWidth="1"/>
    <col min="6387" max="6388" width="10.33203125" style="1831" customWidth="1"/>
    <col min="6389" max="6390" width="12.44140625" style="1831" bestFit="1" customWidth="1"/>
    <col min="6391" max="6392" width="10.33203125" style="1831" customWidth="1"/>
    <col min="6393" max="6394" width="12.44140625" style="1831" bestFit="1" customWidth="1"/>
    <col min="6395" max="6396" width="10.33203125" style="1831" customWidth="1"/>
    <col min="6397" max="6398" width="12.44140625" style="1831" bestFit="1" customWidth="1"/>
    <col min="6399" max="6627" width="12.5546875" style="1831"/>
    <col min="6628" max="6628" width="0.88671875" style="1831" customWidth="1"/>
    <col min="6629" max="6629" width="9.44140625" style="1831" customWidth="1"/>
    <col min="6630" max="6630" width="14.6640625" style="1831" customWidth="1"/>
    <col min="6631" max="6632" width="10.33203125" style="1831" customWidth="1"/>
    <col min="6633" max="6633" width="12.44140625" style="1831" bestFit="1" customWidth="1"/>
    <col min="6634" max="6634" width="11.88671875" style="1831" bestFit="1" customWidth="1"/>
    <col min="6635" max="6636" width="10.33203125" style="1831" customWidth="1"/>
    <col min="6637" max="6638" width="12.44140625" style="1831" bestFit="1" customWidth="1"/>
    <col min="6639" max="6640" width="10.33203125" style="1831" customWidth="1"/>
    <col min="6641" max="6642" width="12.44140625" style="1831" bestFit="1" customWidth="1"/>
    <col min="6643" max="6644" width="10.33203125" style="1831" customWidth="1"/>
    <col min="6645" max="6646" width="12.44140625" style="1831" bestFit="1" customWidth="1"/>
    <col min="6647" max="6648" width="10.33203125" style="1831" customWidth="1"/>
    <col min="6649" max="6650" width="12.44140625" style="1831" bestFit="1" customWidth="1"/>
    <col min="6651" max="6652" width="10.33203125" style="1831" customWidth="1"/>
    <col min="6653" max="6654" width="12.44140625" style="1831" bestFit="1" customWidth="1"/>
    <col min="6655" max="6883" width="12.5546875" style="1831"/>
    <col min="6884" max="6884" width="0.88671875" style="1831" customWidth="1"/>
    <col min="6885" max="6885" width="9.44140625" style="1831" customWidth="1"/>
    <col min="6886" max="6886" width="14.6640625" style="1831" customWidth="1"/>
    <col min="6887" max="6888" width="10.33203125" style="1831" customWidth="1"/>
    <col min="6889" max="6889" width="12.44140625" style="1831" bestFit="1" customWidth="1"/>
    <col min="6890" max="6890" width="11.88671875" style="1831" bestFit="1" customWidth="1"/>
    <col min="6891" max="6892" width="10.33203125" style="1831" customWidth="1"/>
    <col min="6893" max="6894" width="12.44140625" style="1831" bestFit="1" customWidth="1"/>
    <col min="6895" max="6896" width="10.33203125" style="1831" customWidth="1"/>
    <col min="6897" max="6898" width="12.44140625" style="1831" bestFit="1" customWidth="1"/>
    <col min="6899" max="6900" width="10.33203125" style="1831" customWidth="1"/>
    <col min="6901" max="6902" width="12.44140625" style="1831" bestFit="1" customWidth="1"/>
    <col min="6903" max="6904" width="10.33203125" style="1831" customWidth="1"/>
    <col min="6905" max="6906" width="12.44140625" style="1831" bestFit="1" customWidth="1"/>
    <col min="6907" max="6908" width="10.33203125" style="1831" customWidth="1"/>
    <col min="6909" max="6910" width="12.44140625" style="1831" bestFit="1" customWidth="1"/>
    <col min="6911" max="7139" width="12.5546875" style="1831"/>
    <col min="7140" max="7140" width="0.88671875" style="1831" customWidth="1"/>
    <col min="7141" max="7141" width="9.44140625" style="1831" customWidth="1"/>
    <col min="7142" max="7142" width="14.6640625" style="1831" customWidth="1"/>
    <col min="7143" max="7144" width="10.33203125" style="1831" customWidth="1"/>
    <col min="7145" max="7145" width="12.44140625" style="1831" bestFit="1" customWidth="1"/>
    <col min="7146" max="7146" width="11.88671875" style="1831" bestFit="1" customWidth="1"/>
    <col min="7147" max="7148" width="10.33203125" style="1831" customWidth="1"/>
    <col min="7149" max="7150" width="12.44140625" style="1831" bestFit="1" customWidth="1"/>
    <col min="7151" max="7152" width="10.33203125" style="1831" customWidth="1"/>
    <col min="7153" max="7154" width="12.44140625" style="1831" bestFit="1" customWidth="1"/>
    <col min="7155" max="7156" width="10.33203125" style="1831" customWidth="1"/>
    <col min="7157" max="7158" width="12.44140625" style="1831" bestFit="1" customWidth="1"/>
    <col min="7159" max="7160" width="10.33203125" style="1831" customWidth="1"/>
    <col min="7161" max="7162" width="12.44140625" style="1831" bestFit="1" customWidth="1"/>
    <col min="7163" max="7164" width="10.33203125" style="1831" customWidth="1"/>
    <col min="7165" max="7166" width="12.44140625" style="1831" bestFit="1" customWidth="1"/>
    <col min="7167" max="7395" width="12.5546875" style="1831"/>
    <col min="7396" max="7396" width="0.88671875" style="1831" customWidth="1"/>
    <col min="7397" max="7397" width="9.44140625" style="1831" customWidth="1"/>
    <col min="7398" max="7398" width="14.6640625" style="1831" customWidth="1"/>
    <col min="7399" max="7400" width="10.33203125" style="1831" customWidth="1"/>
    <col min="7401" max="7401" width="12.44140625" style="1831" bestFit="1" customWidth="1"/>
    <col min="7402" max="7402" width="11.88671875" style="1831" bestFit="1" customWidth="1"/>
    <col min="7403" max="7404" width="10.33203125" style="1831" customWidth="1"/>
    <col min="7405" max="7406" width="12.44140625" style="1831" bestFit="1" customWidth="1"/>
    <col min="7407" max="7408" width="10.33203125" style="1831" customWidth="1"/>
    <col min="7409" max="7410" width="12.44140625" style="1831" bestFit="1" customWidth="1"/>
    <col min="7411" max="7412" width="10.33203125" style="1831" customWidth="1"/>
    <col min="7413" max="7414" width="12.44140625" style="1831" bestFit="1" customWidth="1"/>
    <col min="7415" max="7416" width="10.33203125" style="1831" customWidth="1"/>
    <col min="7417" max="7418" width="12.44140625" style="1831" bestFit="1" customWidth="1"/>
    <col min="7419" max="7420" width="10.33203125" style="1831" customWidth="1"/>
    <col min="7421" max="7422" width="12.44140625" style="1831" bestFit="1" customWidth="1"/>
    <col min="7423" max="7651" width="12.5546875" style="1831"/>
    <col min="7652" max="7652" width="0.88671875" style="1831" customWidth="1"/>
    <col min="7653" max="7653" width="9.44140625" style="1831" customWidth="1"/>
    <col min="7654" max="7654" width="14.6640625" style="1831" customWidth="1"/>
    <col min="7655" max="7656" width="10.33203125" style="1831" customWidth="1"/>
    <col min="7657" max="7657" width="12.44140625" style="1831" bestFit="1" customWidth="1"/>
    <col min="7658" max="7658" width="11.88671875" style="1831" bestFit="1" customWidth="1"/>
    <col min="7659" max="7660" width="10.33203125" style="1831" customWidth="1"/>
    <col min="7661" max="7662" width="12.44140625" style="1831" bestFit="1" customWidth="1"/>
    <col min="7663" max="7664" width="10.33203125" style="1831" customWidth="1"/>
    <col min="7665" max="7666" width="12.44140625" style="1831" bestFit="1" customWidth="1"/>
    <col min="7667" max="7668" width="10.33203125" style="1831" customWidth="1"/>
    <col min="7669" max="7670" width="12.44140625" style="1831" bestFit="1" customWidth="1"/>
    <col min="7671" max="7672" width="10.33203125" style="1831" customWidth="1"/>
    <col min="7673" max="7674" width="12.44140625" style="1831" bestFit="1" customWidth="1"/>
    <col min="7675" max="7676" width="10.33203125" style="1831" customWidth="1"/>
    <col min="7677" max="7678" width="12.44140625" style="1831" bestFit="1" customWidth="1"/>
    <col min="7679" max="7907" width="12.5546875" style="1831"/>
    <col min="7908" max="7908" width="0.88671875" style="1831" customWidth="1"/>
    <col min="7909" max="7909" width="9.44140625" style="1831" customWidth="1"/>
    <col min="7910" max="7910" width="14.6640625" style="1831" customWidth="1"/>
    <col min="7911" max="7912" width="10.33203125" style="1831" customWidth="1"/>
    <col min="7913" max="7913" width="12.44140625" style="1831" bestFit="1" customWidth="1"/>
    <col min="7914" max="7914" width="11.88671875" style="1831" bestFit="1" customWidth="1"/>
    <col min="7915" max="7916" width="10.33203125" style="1831" customWidth="1"/>
    <col min="7917" max="7918" width="12.44140625" style="1831" bestFit="1" customWidth="1"/>
    <col min="7919" max="7920" width="10.33203125" style="1831" customWidth="1"/>
    <col min="7921" max="7922" width="12.44140625" style="1831" bestFit="1" customWidth="1"/>
    <col min="7923" max="7924" width="10.33203125" style="1831" customWidth="1"/>
    <col min="7925" max="7926" width="12.44140625" style="1831" bestFit="1" customWidth="1"/>
    <col min="7927" max="7928" width="10.33203125" style="1831" customWidth="1"/>
    <col min="7929" max="7930" width="12.44140625" style="1831" bestFit="1" customWidth="1"/>
    <col min="7931" max="7932" width="10.33203125" style="1831" customWidth="1"/>
    <col min="7933" max="7934" width="12.44140625" style="1831" bestFit="1" customWidth="1"/>
    <col min="7935" max="8163" width="12.5546875" style="1831"/>
    <col min="8164" max="8164" width="0.88671875" style="1831" customWidth="1"/>
    <col min="8165" max="8165" width="9.44140625" style="1831" customWidth="1"/>
    <col min="8166" max="8166" width="14.6640625" style="1831" customWidth="1"/>
    <col min="8167" max="8168" width="10.33203125" style="1831" customWidth="1"/>
    <col min="8169" max="8169" width="12.44140625" style="1831" bestFit="1" customWidth="1"/>
    <col min="8170" max="8170" width="11.88671875" style="1831" bestFit="1" customWidth="1"/>
    <col min="8171" max="8172" width="10.33203125" style="1831" customWidth="1"/>
    <col min="8173" max="8174" width="12.44140625" style="1831" bestFit="1" customWidth="1"/>
    <col min="8175" max="8176" width="10.33203125" style="1831" customWidth="1"/>
    <col min="8177" max="8178" width="12.44140625" style="1831" bestFit="1" customWidth="1"/>
    <col min="8179" max="8180" width="10.33203125" style="1831" customWidth="1"/>
    <col min="8181" max="8182" width="12.44140625" style="1831" bestFit="1" customWidth="1"/>
    <col min="8183" max="8184" width="10.33203125" style="1831" customWidth="1"/>
    <col min="8185" max="8186" width="12.44140625" style="1831" bestFit="1" customWidth="1"/>
    <col min="8187" max="8188" width="10.33203125" style="1831" customWidth="1"/>
    <col min="8189" max="8190" width="12.44140625" style="1831" bestFit="1" customWidth="1"/>
    <col min="8191" max="8419" width="12.5546875" style="1831"/>
    <col min="8420" max="8420" width="0.88671875" style="1831" customWidth="1"/>
    <col min="8421" max="8421" width="9.44140625" style="1831" customWidth="1"/>
    <col min="8422" max="8422" width="14.6640625" style="1831" customWidth="1"/>
    <col min="8423" max="8424" width="10.33203125" style="1831" customWidth="1"/>
    <col min="8425" max="8425" width="12.44140625" style="1831" bestFit="1" customWidth="1"/>
    <col min="8426" max="8426" width="11.88671875" style="1831" bestFit="1" customWidth="1"/>
    <col min="8427" max="8428" width="10.33203125" style="1831" customWidth="1"/>
    <col min="8429" max="8430" width="12.44140625" style="1831" bestFit="1" customWidth="1"/>
    <col min="8431" max="8432" width="10.33203125" style="1831" customWidth="1"/>
    <col min="8433" max="8434" width="12.44140625" style="1831" bestFit="1" customWidth="1"/>
    <col min="8435" max="8436" width="10.33203125" style="1831" customWidth="1"/>
    <col min="8437" max="8438" width="12.44140625" style="1831" bestFit="1" customWidth="1"/>
    <col min="8439" max="8440" width="10.33203125" style="1831" customWidth="1"/>
    <col min="8441" max="8442" width="12.44140625" style="1831" bestFit="1" customWidth="1"/>
    <col min="8443" max="8444" width="10.33203125" style="1831" customWidth="1"/>
    <col min="8445" max="8446" width="12.44140625" style="1831" bestFit="1" customWidth="1"/>
    <col min="8447" max="8675" width="12.5546875" style="1831"/>
    <col min="8676" max="8676" width="0.88671875" style="1831" customWidth="1"/>
    <col min="8677" max="8677" width="9.44140625" style="1831" customWidth="1"/>
    <col min="8678" max="8678" width="14.6640625" style="1831" customWidth="1"/>
    <col min="8679" max="8680" width="10.33203125" style="1831" customWidth="1"/>
    <col min="8681" max="8681" width="12.44140625" style="1831" bestFit="1" customWidth="1"/>
    <col min="8682" max="8682" width="11.88671875" style="1831" bestFit="1" customWidth="1"/>
    <col min="8683" max="8684" width="10.33203125" style="1831" customWidth="1"/>
    <col min="8685" max="8686" width="12.44140625" style="1831" bestFit="1" customWidth="1"/>
    <col min="8687" max="8688" width="10.33203125" style="1831" customWidth="1"/>
    <col min="8689" max="8690" width="12.44140625" style="1831" bestFit="1" customWidth="1"/>
    <col min="8691" max="8692" width="10.33203125" style="1831" customWidth="1"/>
    <col min="8693" max="8694" width="12.44140625" style="1831" bestFit="1" customWidth="1"/>
    <col min="8695" max="8696" width="10.33203125" style="1831" customWidth="1"/>
    <col min="8697" max="8698" width="12.44140625" style="1831" bestFit="1" customWidth="1"/>
    <col min="8699" max="8700" width="10.33203125" style="1831" customWidth="1"/>
    <col min="8701" max="8702" width="12.44140625" style="1831" bestFit="1" customWidth="1"/>
    <col min="8703" max="8931" width="12.5546875" style="1831"/>
    <col min="8932" max="8932" width="0.88671875" style="1831" customWidth="1"/>
    <col min="8933" max="8933" width="9.44140625" style="1831" customWidth="1"/>
    <col min="8934" max="8934" width="14.6640625" style="1831" customWidth="1"/>
    <col min="8935" max="8936" width="10.33203125" style="1831" customWidth="1"/>
    <col min="8937" max="8937" width="12.44140625" style="1831" bestFit="1" customWidth="1"/>
    <col min="8938" max="8938" width="11.88671875" style="1831" bestFit="1" customWidth="1"/>
    <col min="8939" max="8940" width="10.33203125" style="1831" customWidth="1"/>
    <col min="8941" max="8942" width="12.44140625" style="1831" bestFit="1" customWidth="1"/>
    <col min="8943" max="8944" width="10.33203125" style="1831" customWidth="1"/>
    <col min="8945" max="8946" width="12.44140625" style="1831" bestFit="1" customWidth="1"/>
    <col min="8947" max="8948" width="10.33203125" style="1831" customWidth="1"/>
    <col min="8949" max="8950" width="12.44140625" style="1831" bestFit="1" customWidth="1"/>
    <col min="8951" max="8952" width="10.33203125" style="1831" customWidth="1"/>
    <col min="8953" max="8954" width="12.44140625" style="1831" bestFit="1" customWidth="1"/>
    <col min="8955" max="8956" width="10.33203125" style="1831" customWidth="1"/>
    <col min="8957" max="8958" width="12.44140625" style="1831" bestFit="1" customWidth="1"/>
    <col min="8959" max="9187" width="12.5546875" style="1831"/>
    <col min="9188" max="9188" width="0.88671875" style="1831" customWidth="1"/>
    <col min="9189" max="9189" width="9.44140625" style="1831" customWidth="1"/>
    <col min="9190" max="9190" width="14.6640625" style="1831" customWidth="1"/>
    <col min="9191" max="9192" width="10.33203125" style="1831" customWidth="1"/>
    <col min="9193" max="9193" width="12.44140625" style="1831" bestFit="1" customWidth="1"/>
    <col min="9194" max="9194" width="11.88671875" style="1831" bestFit="1" customWidth="1"/>
    <col min="9195" max="9196" width="10.33203125" style="1831" customWidth="1"/>
    <col min="9197" max="9198" width="12.44140625" style="1831" bestFit="1" customWidth="1"/>
    <col min="9199" max="9200" width="10.33203125" style="1831" customWidth="1"/>
    <col min="9201" max="9202" width="12.44140625" style="1831" bestFit="1" customWidth="1"/>
    <col min="9203" max="9204" width="10.33203125" style="1831" customWidth="1"/>
    <col min="9205" max="9206" width="12.44140625" style="1831" bestFit="1" customWidth="1"/>
    <col min="9207" max="9208" width="10.33203125" style="1831" customWidth="1"/>
    <col min="9209" max="9210" width="12.44140625" style="1831" bestFit="1" customWidth="1"/>
    <col min="9211" max="9212" width="10.33203125" style="1831" customWidth="1"/>
    <col min="9213" max="9214" width="12.44140625" style="1831" bestFit="1" customWidth="1"/>
    <col min="9215" max="9443" width="12.5546875" style="1831"/>
    <col min="9444" max="9444" width="0.88671875" style="1831" customWidth="1"/>
    <col min="9445" max="9445" width="9.44140625" style="1831" customWidth="1"/>
    <col min="9446" max="9446" width="14.6640625" style="1831" customWidth="1"/>
    <col min="9447" max="9448" width="10.33203125" style="1831" customWidth="1"/>
    <col min="9449" max="9449" width="12.44140625" style="1831" bestFit="1" customWidth="1"/>
    <col min="9450" max="9450" width="11.88671875" style="1831" bestFit="1" customWidth="1"/>
    <col min="9451" max="9452" width="10.33203125" style="1831" customWidth="1"/>
    <col min="9453" max="9454" width="12.44140625" style="1831" bestFit="1" customWidth="1"/>
    <col min="9455" max="9456" width="10.33203125" style="1831" customWidth="1"/>
    <col min="9457" max="9458" width="12.44140625" style="1831" bestFit="1" customWidth="1"/>
    <col min="9459" max="9460" width="10.33203125" style="1831" customWidth="1"/>
    <col min="9461" max="9462" width="12.44140625" style="1831" bestFit="1" customWidth="1"/>
    <col min="9463" max="9464" width="10.33203125" style="1831" customWidth="1"/>
    <col min="9465" max="9466" width="12.44140625" style="1831" bestFit="1" customWidth="1"/>
    <col min="9467" max="9468" width="10.33203125" style="1831" customWidth="1"/>
    <col min="9469" max="9470" width="12.44140625" style="1831" bestFit="1" customWidth="1"/>
    <col min="9471" max="9699" width="12.5546875" style="1831"/>
    <col min="9700" max="9700" width="0.88671875" style="1831" customWidth="1"/>
    <col min="9701" max="9701" width="9.44140625" style="1831" customWidth="1"/>
    <col min="9702" max="9702" width="14.6640625" style="1831" customWidth="1"/>
    <col min="9703" max="9704" width="10.33203125" style="1831" customWidth="1"/>
    <col min="9705" max="9705" width="12.44140625" style="1831" bestFit="1" customWidth="1"/>
    <col min="9706" max="9706" width="11.88671875" style="1831" bestFit="1" customWidth="1"/>
    <col min="9707" max="9708" width="10.33203125" style="1831" customWidth="1"/>
    <col min="9709" max="9710" width="12.44140625" style="1831" bestFit="1" customWidth="1"/>
    <col min="9711" max="9712" width="10.33203125" style="1831" customWidth="1"/>
    <col min="9713" max="9714" width="12.44140625" style="1831" bestFit="1" customWidth="1"/>
    <col min="9715" max="9716" width="10.33203125" style="1831" customWidth="1"/>
    <col min="9717" max="9718" width="12.44140625" style="1831" bestFit="1" customWidth="1"/>
    <col min="9719" max="9720" width="10.33203125" style="1831" customWidth="1"/>
    <col min="9721" max="9722" width="12.44140625" style="1831" bestFit="1" customWidth="1"/>
    <col min="9723" max="9724" width="10.33203125" style="1831" customWidth="1"/>
    <col min="9725" max="9726" width="12.44140625" style="1831" bestFit="1" customWidth="1"/>
    <col min="9727" max="9955" width="12.5546875" style="1831"/>
    <col min="9956" max="9956" width="0.88671875" style="1831" customWidth="1"/>
    <col min="9957" max="9957" width="9.44140625" style="1831" customWidth="1"/>
    <col min="9958" max="9958" width="14.6640625" style="1831" customWidth="1"/>
    <col min="9959" max="9960" width="10.33203125" style="1831" customWidth="1"/>
    <col min="9961" max="9961" width="12.44140625" style="1831" bestFit="1" customWidth="1"/>
    <col min="9962" max="9962" width="11.88671875" style="1831" bestFit="1" customWidth="1"/>
    <col min="9963" max="9964" width="10.33203125" style="1831" customWidth="1"/>
    <col min="9965" max="9966" width="12.44140625" style="1831" bestFit="1" customWidth="1"/>
    <col min="9967" max="9968" width="10.33203125" style="1831" customWidth="1"/>
    <col min="9969" max="9970" width="12.44140625" style="1831" bestFit="1" customWidth="1"/>
    <col min="9971" max="9972" width="10.33203125" style="1831" customWidth="1"/>
    <col min="9973" max="9974" width="12.44140625" style="1831" bestFit="1" customWidth="1"/>
    <col min="9975" max="9976" width="10.33203125" style="1831" customWidth="1"/>
    <col min="9977" max="9978" width="12.44140625" style="1831" bestFit="1" customWidth="1"/>
    <col min="9979" max="9980" width="10.33203125" style="1831" customWidth="1"/>
    <col min="9981" max="9982" width="12.44140625" style="1831" bestFit="1" customWidth="1"/>
    <col min="9983" max="10211" width="12.5546875" style="1831"/>
    <col min="10212" max="10212" width="0.88671875" style="1831" customWidth="1"/>
    <col min="10213" max="10213" width="9.44140625" style="1831" customWidth="1"/>
    <col min="10214" max="10214" width="14.6640625" style="1831" customWidth="1"/>
    <col min="10215" max="10216" width="10.33203125" style="1831" customWidth="1"/>
    <col min="10217" max="10217" width="12.44140625" style="1831" bestFit="1" customWidth="1"/>
    <col min="10218" max="10218" width="11.88671875" style="1831" bestFit="1" customWidth="1"/>
    <col min="10219" max="10220" width="10.33203125" style="1831" customWidth="1"/>
    <col min="10221" max="10222" width="12.44140625" style="1831" bestFit="1" customWidth="1"/>
    <col min="10223" max="10224" width="10.33203125" style="1831" customWidth="1"/>
    <col min="10225" max="10226" width="12.44140625" style="1831" bestFit="1" customWidth="1"/>
    <col min="10227" max="10228" width="10.33203125" style="1831" customWidth="1"/>
    <col min="10229" max="10230" width="12.44140625" style="1831" bestFit="1" customWidth="1"/>
    <col min="10231" max="10232" width="10.33203125" style="1831" customWidth="1"/>
    <col min="10233" max="10234" width="12.44140625" style="1831" bestFit="1" customWidth="1"/>
    <col min="10235" max="10236" width="10.33203125" style="1831" customWidth="1"/>
    <col min="10237" max="10238" width="12.44140625" style="1831" bestFit="1" customWidth="1"/>
    <col min="10239" max="10467" width="12.5546875" style="1831"/>
    <col min="10468" max="10468" width="0.88671875" style="1831" customWidth="1"/>
    <col min="10469" max="10469" width="9.44140625" style="1831" customWidth="1"/>
    <col min="10470" max="10470" width="14.6640625" style="1831" customWidth="1"/>
    <col min="10471" max="10472" width="10.33203125" style="1831" customWidth="1"/>
    <col min="10473" max="10473" width="12.44140625" style="1831" bestFit="1" customWidth="1"/>
    <col min="10474" max="10474" width="11.88671875" style="1831" bestFit="1" customWidth="1"/>
    <col min="10475" max="10476" width="10.33203125" style="1831" customWidth="1"/>
    <col min="10477" max="10478" width="12.44140625" style="1831" bestFit="1" customWidth="1"/>
    <col min="10479" max="10480" width="10.33203125" style="1831" customWidth="1"/>
    <col min="10481" max="10482" width="12.44140625" style="1831" bestFit="1" customWidth="1"/>
    <col min="10483" max="10484" width="10.33203125" style="1831" customWidth="1"/>
    <col min="10485" max="10486" width="12.44140625" style="1831" bestFit="1" customWidth="1"/>
    <col min="10487" max="10488" width="10.33203125" style="1831" customWidth="1"/>
    <col min="10489" max="10490" width="12.44140625" style="1831" bestFit="1" customWidth="1"/>
    <col min="10491" max="10492" width="10.33203125" style="1831" customWidth="1"/>
    <col min="10493" max="10494" width="12.44140625" style="1831" bestFit="1" customWidth="1"/>
    <col min="10495" max="10723" width="12.5546875" style="1831"/>
    <col min="10724" max="10724" width="0.88671875" style="1831" customWidth="1"/>
    <col min="10725" max="10725" width="9.44140625" style="1831" customWidth="1"/>
    <col min="10726" max="10726" width="14.6640625" style="1831" customWidth="1"/>
    <col min="10727" max="10728" width="10.33203125" style="1831" customWidth="1"/>
    <col min="10729" max="10729" width="12.44140625" style="1831" bestFit="1" customWidth="1"/>
    <col min="10730" max="10730" width="11.88671875" style="1831" bestFit="1" customWidth="1"/>
    <col min="10731" max="10732" width="10.33203125" style="1831" customWidth="1"/>
    <col min="10733" max="10734" width="12.44140625" style="1831" bestFit="1" customWidth="1"/>
    <col min="10735" max="10736" width="10.33203125" style="1831" customWidth="1"/>
    <col min="10737" max="10738" width="12.44140625" style="1831" bestFit="1" customWidth="1"/>
    <col min="10739" max="10740" width="10.33203125" style="1831" customWidth="1"/>
    <col min="10741" max="10742" width="12.44140625" style="1831" bestFit="1" customWidth="1"/>
    <col min="10743" max="10744" width="10.33203125" style="1831" customWidth="1"/>
    <col min="10745" max="10746" width="12.44140625" style="1831" bestFit="1" customWidth="1"/>
    <col min="10747" max="10748" width="10.33203125" style="1831" customWidth="1"/>
    <col min="10749" max="10750" width="12.44140625" style="1831" bestFit="1" customWidth="1"/>
    <col min="10751" max="10979" width="12.5546875" style="1831"/>
    <col min="10980" max="10980" width="0.88671875" style="1831" customWidth="1"/>
    <col min="10981" max="10981" width="9.44140625" style="1831" customWidth="1"/>
    <col min="10982" max="10982" width="14.6640625" style="1831" customWidth="1"/>
    <col min="10983" max="10984" width="10.33203125" style="1831" customWidth="1"/>
    <col min="10985" max="10985" width="12.44140625" style="1831" bestFit="1" customWidth="1"/>
    <col min="10986" max="10986" width="11.88671875" style="1831" bestFit="1" customWidth="1"/>
    <col min="10987" max="10988" width="10.33203125" style="1831" customWidth="1"/>
    <col min="10989" max="10990" width="12.44140625" style="1831" bestFit="1" customWidth="1"/>
    <col min="10991" max="10992" width="10.33203125" style="1831" customWidth="1"/>
    <col min="10993" max="10994" width="12.44140625" style="1831" bestFit="1" customWidth="1"/>
    <col min="10995" max="10996" width="10.33203125" style="1831" customWidth="1"/>
    <col min="10997" max="10998" width="12.44140625" style="1831" bestFit="1" customWidth="1"/>
    <col min="10999" max="11000" width="10.33203125" style="1831" customWidth="1"/>
    <col min="11001" max="11002" width="12.44140625" style="1831" bestFit="1" customWidth="1"/>
    <col min="11003" max="11004" width="10.33203125" style="1831" customWidth="1"/>
    <col min="11005" max="11006" width="12.44140625" style="1831" bestFit="1" customWidth="1"/>
    <col min="11007" max="11235" width="12.5546875" style="1831"/>
    <col min="11236" max="11236" width="0.88671875" style="1831" customWidth="1"/>
    <col min="11237" max="11237" width="9.44140625" style="1831" customWidth="1"/>
    <col min="11238" max="11238" width="14.6640625" style="1831" customWidth="1"/>
    <col min="11239" max="11240" width="10.33203125" style="1831" customWidth="1"/>
    <col min="11241" max="11241" width="12.44140625" style="1831" bestFit="1" customWidth="1"/>
    <col min="11242" max="11242" width="11.88671875" style="1831" bestFit="1" customWidth="1"/>
    <col min="11243" max="11244" width="10.33203125" style="1831" customWidth="1"/>
    <col min="11245" max="11246" width="12.44140625" style="1831" bestFit="1" customWidth="1"/>
    <col min="11247" max="11248" width="10.33203125" style="1831" customWidth="1"/>
    <col min="11249" max="11250" width="12.44140625" style="1831" bestFit="1" customWidth="1"/>
    <col min="11251" max="11252" width="10.33203125" style="1831" customWidth="1"/>
    <col min="11253" max="11254" width="12.44140625" style="1831" bestFit="1" customWidth="1"/>
    <col min="11255" max="11256" width="10.33203125" style="1831" customWidth="1"/>
    <col min="11257" max="11258" width="12.44140625" style="1831" bestFit="1" customWidth="1"/>
    <col min="11259" max="11260" width="10.33203125" style="1831" customWidth="1"/>
    <col min="11261" max="11262" width="12.44140625" style="1831" bestFit="1" customWidth="1"/>
    <col min="11263" max="11491" width="12.5546875" style="1831"/>
    <col min="11492" max="11492" width="0.88671875" style="1831" customWidth="1"/>
    <col min="11493" max="11493" width="9.44140625" style="1831" customWidth="1"/>
    <col min="11494" max="11494" width="14.6640625" style="1831" customWidth="1"/>
    <col min="11495" max="11496" width="10.33203125" style="1831" customWidth="1"/>
    <col min="11497" max="11497" width="12.44140625" style="1831" bestFit="1" customWidth="1"/>
    <col min="11498" max="11498" width="11.88671875" style="1831" bestFit="1" customWidth="1"/>
    <col min="11499" max="11500" width="10.33203125" style="1831" customWidth="1"/>
    <col min="11501" max="11502" width="12.44140625" style="1831" bestFit="1" customWidth="1"/>
    <col min="11503" max="11504" width="10.33203125" style="1831" customWidth="1"/>
    <col min="11505" max="11506" width="12.44140625" style="1831" bestFit="1" customWidth="1"/>
    <col min="11507" max="11508" width="10.33203125" style="1831" customWidth="1"/>
    <col min="11509" max="11510" width="12.44140625" style="1831" bestFit="1" customWidth="1"/>
    <col min="11511" max="11512" width="10.33203125" style="1831" customWidth="1"/>
    <col min="11513" max="11514" width="12.44140625" style="1831" bestFit="1" customWidth="1"/>
    <col min="11515" max="11516" width="10.33203125" style="1831" customWidth="1"/>
    <col min="11517" max="11518" width="12.44140625" style="1831" bestFit="1" customWidth="1"/>
    <col min="11519" max="11747" width="12.5546875" style="1831"/>
    <col min="11748" max="11748" width="0.88671875" style="1831" customWidth="1"/>
    <col min="11749" max="11749" width="9.44140625" style="1831" customWidth="1"/>
    <col min="11750" max="11750" width="14.6640625" style="1831" customWidth="1"/>
    <col min="11751" max="11752" width="10.33203125" style="1831" customWidth="1"/>
    <col min="11753" max="11753" width="12.44140625" style="1831" bestFit="1" customWidth="1"/>
    <col min="11754" max="11754" width="11.88671875" style="1831" bestFit="1" customWidth="1"/>
    <col min="11755" max="11756" width="10.33203125" style="1831" customWidth="1"/>
    <col min="11757" max="11758" width="12.44140625" style="1831" bestFit="1" customWidth="1"/>
    <col min="11759" max="11760" width="10.33203125" style="1831" customWidth="1"/>
    <col min="11761" max="11762" width="12.44140625" style="1831" bestFit="1" customWidth="1"/>
    <col min="11763" max="11764" width="10.33203125" style="1831" customWidth="1"/>
    <col min="11765" max="11766" width="12.44140625" style="1831" bestFit="1" customWidth="1"/>
    <col min="11767" max="11768" width="10.33203125" style="1831" customWidth="1"/>
    <col min="11769" max="11770" width="12.44140625" style="1831" bestFit="1" customWidth="1"/>
    <col min="11771" max="11772" width="10.33203125" style="1831" customWidth="1"/>
    <col min="11773" max="11774" width="12.44140625" style="1831" bestFit="1" customWidth="1"/>
    <col min="11775" max="12003" width="12.5546875" style="1831"/>
    <col min="12004" max="12004" width="0.88671875" style="1831" customWidth="1"/>
    <col min="12005" max="12005" width="9.44140625" style="1831" customWidth="1"/>
    <col min="12006" max="12006" width="14.6640625" style="1831" customWidth="1"/>
    <col min="12007" max="12008" width="10.33203125" style="1831" customWidth="1"/>
    <col min="12009" max="12009" width="12.44140625" style="1831" bestFit="1" customWidth="1"/>
    <col min="12010" max="12010" width="11.88671875" style="1831" bestFit="1" customWidth="1"/>
    <col min="12011" max="12012" width="10.33203125" style="1831" customWidth="1"/>
    <col min="12013" max="12014" width="12.44140625" style="1831" bestFit="1" customWidth="1"/>
    <col min="12015" max="12016" width="10.33203125" style="1831" customWidth="1"/>
    <col min="12017" max="12018" width="12.44140625" style="1831" bestFit="1" customWidth="1"/>
    <col min="12019" max="12020" width="10.33203125" style="1831" customWidth="1"/>
    <col min="12021" max="12022" width="12.44140625" style="1831" bestFit="1" customWidth="1"/>
    <col min="12023" max="12024" width="10.33203125" style="1831" customWidth="1"/>
    <col min="12025" max="12026" width="12.44140625" style="1831" bestFit="1" customWidth="1"/>
    <col min="12027" max="12028" width="10.33203125" style="1831" customWidth="1"/>
    <col min="12029" max="12030" width="12.44140625" style="1831" bestFit="1" customWidth="1"/>
    <col min="12031" max="12259" width="12.5546875" style="1831"/>
    <col min="12260" max="12260" width="0.88671875" style="1831" customWidth="1"/>
    <col min="12261" max="12261" width="9.44140625" style="1831" customWidth="1"/>
    <col min="12262" max="12262" width="14.6640625" style="1831" customWidth="1"/>
    <col min="12263" max="12264" width="10.33203125" style="1831" customWidth="1"/>
    <col min="12265" max="12265" width="12.44140625" style="1831" bestFit="1" customWidth="1"/>
    <col min="12266" max="12266" width="11.88671875" style="1831" bestFit="1" customWidth="1"/>
    <col min="12267" max="12268" width="10.33203125" style="1831" customWidth="1"/>
    <col min="12269" max="12270" width="12.44140625" style="1831" bestFit="1" customWidth="1"/>
    <col min="12271" max="12272" width="10.33203125" style="1831" customWidth="1"/>
    <col min="12273" max="12274" width="12.44140625" style="1831" bestFit="1" customWidth="1"/>
    <col min="12275" max="12276" width="10.33203125" style="1831" customWidth="1"/>
    <col min="12277" max="12278" width="12.44140625" style="1831" bestFit="1" customWidth="1"/>
    <col min="12279" max="12280" width="10.33203125" style="1831" customWidth="1"/>
    <col min="12281" max="12282" width="12.44140625" style="1831" bestFit="1" customWidth="1"/>
    <col min="12283" max="12284" width="10.33203125" style="1831" customWidth="1"/>
    <col min="12285" max="12286" width="12.44140625" style="1831" bestFit="1" customWidth="1"/>
    <col min="12287" max="12515" width="12.5546875" style="1831"/>
    <col min="12516" max="12516" width="0.88671875" style="1831" customWidth="1"/>
    <col min="12517" max="12517" width="9.44140625" style="1831" customWidth="1"/>
    <col min="12518" max="12518" width="14.6640625" style="1831" customWidth="1"/>
    <col min="12519" max="12520" width="10.33203125" style="1831" customWidth="1"/>
    <col min="12521" max="12521" width="12.44140625" style="1831" bestFit="1" customWidth="1"/>
    <col min="12522" max="12522" width="11.88671875" style="1831" bestFit="1" customWidth="1"/>
    <col min="12523" max="12524" width="10.33203125" style="1831" customWidth="1"/>
    <col min="12525" max="12526" width="12.44140625" style="1831" bestFit="1" customWidth="1"/>
    <col min="12527" max="12528" width="10.33203125" style="1831" customWidth="1"/>
    <col min="12529" max="12530" width="12.44140625" style="1831" bestFit="1" customWidth="1"/>
    <col min="12531" max="12532" width="10.33203125" style="1831" customWidth="1"/>
    <col min="12533" max="12534" width="12.44140625" style="1831" bestFit="1" customWidth="1"/>
    <col min="12535" max="12536" width="10.33203125" style="1831" customWidth="1"/>
    <col min="12537" max="12538" width="12.44140625" style="1831" bestFit="1" customWidth="1"/>
    <col min="12539" max="12540" width="10.33203125" style="1831" customWidth="1"/>
    <col min="12541" max="12542" width="12.44140625" style="1831" bestFit="1" customWidth="1"/>
    <col min="12543" max="12771" width="12.5546875" style="1831"/>
    <col min="12772" max="12772" width="0.88671875" style="1831" customWidth="1"/>
    <col min="12773" max="12773" width="9.44140625" style="1831" customWidth="1"/>
    <col min="12774" max="12774" width="14.6640625" style="1831" customWidth="1"/>
    <col min="12775" max="12776" width="10.33203125" style="1831" customWidth="1"/>
    <col min="12777" max="12777" width="12.44140625" style="1831" bestFit="1" customWidth="1"/>
    <col min="12778" max="12778" width="11.88671875" style="1831" bestFit="1" customWidth="1"/>
    <col min="12779" max="12780" width="10.33203125" style="1831" customWidth="1"/>
    <col min="12781" max="12782" width="12.44140625" style="1831" bestFit="1" customWidth="1"/>
    <col min="12783" max="12784" width="10.33203125" style="1831" customWidth="1"/>
    <col min="12785" max="12786" width="12.44140625" style="1831" bestFit="1" customWidth="1"/>
    <col min="12787" max="12788" width="10.33203125" style="1831" customWidth="1"/>
    <col min="12789" max="12790" width="12.44140625" style="1831" bestFit="1" customWidth="1"/>
    <col min="12791" max="12792" width="10.33203125" style="1831" customWidth="1"/>
    <col min="12793" max="12794" width="12.44140625" style="1831" bestFit="1" customWidth="1"/>
    <col min="12795" max="12796" width="10.33203125" style="1831" customWidth="1"/>
    <col min="12797" max="12798" width="12.44140625" style="1831" bestFit="1" customWidth="1"/>
    <col min="12799" max="13027" width="12.5546875" style="1831"/>
    <col min="13028" max="13028" width="0.88671875" style="1831" customWidth="1"/>
    <col min="13029" max="13029" width="9.44140625" style="1831" customWidth="1"/>
    <col min="13030" max="13030" width="14.6640625" style="1831" customWidth="1"/>
    <col min="13031" max="13032" width="10.33203125" style="1831" customWidth="1"/>
    <col min="13033" max="13033" width="12.44140625" style="1831" bestFit="1" customWidth="1"/>
    <col min="13034" max="13034" width="11.88671875" style="1831" bestFit="1" customWidth="1"/>
    <col min="13035" max="13036" width="10.33203125" style="1831" customWidth="1"/>
    <col min="13037" max="13038" width="12.44140625" style="1831" bestFit="1" customWidth="1"/>
    <col min="13039" max="13040" width="10.33203125" style="1831" customWidth="1"/>
    <col min="13041" max="13042" width="12.44140625" style="1831" bestFit="1" customWidth="1"/>
    <col min="13043" max="13044" width="10.33203125" style="1831" customWidth="1"/>
    <col min="13045" max="13046" width="12.44140625" style="1831" bestFit="1" customWidth="1"/>
    <col min="13047" max="13048" width="10.33203125" style="1831" customWidth="1"/>
    <col min="13049" max="13050" width="12.44140625" style="1831" bestFit="1" customWidth="1"/>
    <col min="13051" max="13052" width="10.33203125" style="1831" customWidth="1"/>
    <col min="13053" max="13054" width="12.44140625" style="1831" bestFit="1" customWidth="1"/>
    <col min="13055" max="13283" width="12.5546875" style="1831"/>
    <col min="13284" max="13284" width="0.88671875" style="1831" customWidth="1"/>
    <col min="13285" max="13285" width="9.44140625" style="1831" customWidth="1"/>
    <col min="13286" max="13286" width="14.6640625" style="1831" customWidth="1"/>
    <col min="13287" max="13288" width="10.33203125" style="1831" customWidth="1"/>
    <col min="13289" max="13289" width="12.44140625" style="1831" bestFit="1" customWidth="1"/>
    <col min="13290" max="13290" width="11.88671875" style="1831" bestFit="1" customWidth="1"/>
    <col min="13291" max="13292" width="10.33203125" style="1831" customWidth="1"/>
    <col min="13293" max="13294" width="12.44140625" style="1831" bestFit="1" customWidth="1"/>
    <col min="13295" max="13296" width="10.33203125" style="1831" customWidth="1"/>
    <col min="13297" max="13298" width="12.44140625" style="1831" bestFit="1" customWidth="1"/>
    <col min="13299" max="13300" width="10.33203125" style="1831" customWidth="1"/>
    <col min="13301" max="13302" width="12.44140625" style="1831" bestFit="1" customWidth="1"/>
    <col min="13303" max="13304" width="10.33203125" style="1831" customWidth="1"/>
    <col min="13305" max="13306" width="12.44140625" style="1831" bestFit="1" customWidth="1"/>
    <col min="13307" max="13308" width="10.33203125" style="1831" customWidth="1"/>
    <col min="13309" max="13310" width="12.44140625" style="1831" bestFit="1" customWidth="1"/>
    <col min="13311" max="13539" width="12.5546875" style="1831"/>
    <col min="13540" max="13540" width="0.88671875" style="1831" customWidth="1"/>
    <col min="13541" max="13541" width="9.44140625" style="1831" customWidth="1"/>
    <col min="13542" max="13542" width="14.6640625" style="1831" customWidth="1"/>
    <col min="13543" max="13544" width="10.33203125" style="1831" customWidth="1"/>
    <col min="13545" max="13545" width="12.44140625" style="1831" bestFit="1" customWidth="1"/>
    <col min="13546" max="13546" width="11.88671875" style="1831" bestFit="1" customWidth="1"/>
    <col min="13547" max="13548" width="10.33203125" style="1831" customWidth="1"/>
    <col min="13549" max="13550" width="12.44140625" style="1831" bestFit="1" customWidth="1"/>
    <col min="13551" max="13552" width="10.33203125" style="1831" customWidth="1"/>
    <col min="13553" max="13554" width="12.44140625" style="1831" bestFit="1" customWidth="1"/>
    <col min="13555" max="13556" width="10.33203125" style="1831" customWidth="1"/>
    <col min="13557" max="13558" width="12.44140625" style="1831" bestFit="1" customWidth="1"/>
    <col min="13559" max="13560" width="10.33203125" style="1831" customWidth="1"/>
    <col min="13561" max="13562" width="12.44140625" style="1831" bestFit="1" customWidth="1"/>
    <col min="13563" max="13564" width="10.33203125" style="1831" customWidth="1"/>
    <col min="13565" max="13566" width="12.44140625" style="1831" bestFit="1" customWidth="1"/>
    <col min="13567" max="13795" width="12.5546875" style="1831"/>
    <col min="13796" max="13796" width="0.88671875" style="1831" customWidth="1"/>
    <col min="13797" max="13797" width="9.44140625" style="1831" customWidth="1"/>
    <col min="13798" max="13798" width="14.6640625" style="1831" customWidth="1"/>
    <col min="13799" max="13800" width="10.33203125" style="1831" customWidth="1"/>
    <col min="13801" max="13801" width="12.44140625" style="1831" bestFit="1" customWidth="1"/>
    <col min="13802" max="13802" width="11.88671875" style="1831" bestFit="1" customWidth="1"/>
    <col min="13803" max="13804" width="10.33203125" style="1831" customWidth="1"/>
    <col min="13805" max="13806" width="12.44140625" style="1831" bestFit="1" customWidth="1"/>
    <col min="13807" max="13808" width="10.33203125" style="1831" customWidth="1"/>
    <col min="13809" max="13810" width="12.44140625" style="1831" bestFit="1" customWidth="1"/>
    <col min="13811" max="13812" width="10.33203125" style="1831" customWidth="1"/>
    <col min="13813" max="13814" width="12.44140625" style="1831" bestFit="1" customWidth="1"/>
    <col min="13815" max="13816" width="10.33203125" style="1831" customWidth="1"/>
    <col min="13817" max="13818" width="12.44140625" style="1831" bestFit="1" customWidth="1"/>
    <col min="13819" max="13820" width="10.33203125" style="1831" customWidth="1"/>
    <col min="13821" max="13822" width="12.44140625" style="1831" bestFit="1" customWidth="1"/>
    <col min="13823" max="14051" width="12.5546875" style="1831"/>
    <col min="14052" max="14052" width="0.88671875" style="1831" customWidth="1"/>
    <col min="14053" max="14053" width="9.44140625" style="1831" customWidth="1"/>
    <col min="14054" max="14054" width="14.6640625" style="1831" customWidth="1"/>
    <col min="14055" max="14056" width="10.33203125" style="1831" customWidth="1"/>
    <col min="14057" max="14057" width="12.44140625" style="1831" bestFit="1" customWidth="1"/>
    <col min="14058" max="14058" width="11.88671875" style="1831" bestFit="1" customWidth="1"/>
    <col min="14059" max="14060" width="10.33203125" style="1831" customWidth="1"/>
    <col min="14061" max="14062" width="12.44140625" style="1831" bestFit="1" customWidth="1"/>
    <col min="14063" max="14064" width="10.33203125" style="1831" customWidth="1"/>
    <col min="14065" max="14066" width="12.44140625" style="1831" bestFit="1" customWidth="1"/>
    <col min="14067" max="14068" width="10.33203125" style="1831" customWidth="1"/>
    <col min="14069" max="14070" width="12.44140625" style="1831" bestFit="1" customWidth="1"/>
    <col min="14071" max="14072" width="10.33203125" style="1831" customWidth="1"/>
    <col min="14073" max="14074" width="12.44140625" style="1831" bestFit="1" customWidth="1"/>
    <col min="14075" max="14076" width="10.33203125" style="1831" customWidth="1"/>
    <col min="14077" max="14078" width="12.44140625" style="1831" bestFit="1" customWidth="1"/>
    <col min="14079" max="14307" width="12.5546875" style="1831"/>
    <col min="14308" max="14308" width="0.88671875" style="1831" customWidth="1"/>
    <col min="14309" max="14309" width="9.44140625" style="1831" customWidth="1"/>
    <col min="14310" max="14310" width="14.6640625" style="1831" customWidth="1"/>
    <col min="14311" max="14312" width="10.33203125" style="1831" customWidth="1"/>
    <col min="14313" max="14313" width="12.44140625" style="1831" bestFit="1" customWidth="1"/>
    <col min="14314" max="14314" width="11.88671875" style="1831" bestFit="1" customWidth="1"/>
    <col min="14315" max="14316" width="10.33203125" style="1831" customWidth="1"/>
    <col min="14317" max="14318" width="12.44140625" style="1831" bestFit="1" customWidth="1"/>
    <col min="14319" max="14320" width="10.33203125" style="1831" customWidth="1"/>
    <col min="14321" max="14322" width="12.44140625" style="1831" bestFit="1" customWidth="1"/>
    <col min="14323" max="14324" width="10.33203125" style="1831" customWidth="1"/>
    <col min="14325" max="14326" width="12.44140625" style="1831" bestFit="1" customWidth="1"/>
    <col min="14327" max="14328" width="10.33203125" style="1831" customWidth="1"/>
    <col min="14329" max="14330" width="12.44140625" style="1831" bestFit="1" customWidth="1"/>
    <col min="14331" max="14332" width="10.33203125" style="1831" customWidth="1"/>
    <col min="14333" max="14334" width="12.44140625" style="1831" bestFit="1" customWidth="1"/>
    <col min="14335" max="14563" width="12.5546875" style="1831"/>
    <col min="14564" max="14564" width="0.88671875" style="1831" customWidth="1"/>
    <col min="14565" max="14565" width="9.44140625" style="1831" customWidth="1"/>
    <col min="14566" max="14566" width="14.6640625" style="1831" customWidth="1"/>
    <col min="14567" max="14568" width="10.33203125" style="1831" customWidth="1"/>
    <col min="14569" max="14569" width="12.44140625" style="1831" bestFit="1" customWidth="1"/>
    <col min="14570" max="14570" width="11.88671875" style="1831" bestFit="1" customWidth="1"/>
    <col min="14571" max="14572" width="10.33203125" style="1831" customWidth="1"/>
    <col min="14573" max="14574" width="12.44140625" style="1831" bestFit="1" customWidth="1"/>
    <col min="14575" max="14576" width="10.33203125" style="1831" customWidth="1"/>
    <col min="14577" max="14578" width="12.44140625" style="1831" bestFit="1" customWidth="1"/>
    <col min="14579" max="14580" width="10.33203125" style="1831" customWidth="1"/>
    <col min="14581" max="14582" width="12.44140625" style="1831" bestFit="1" customWidth="1"/>
    <col min="14583" max="14584" width="10.33203125" style="1831" customWidth="1"/>
    <col min="14585" max="14586" width="12.44140625" style="1831" bestFit="1" customWidth="1"/>
    <col min="14587" max="14588" width="10.33203125" style="1831" customWidth="1"/>
    <col min="14589" max="14590" width="12.44140625" style="1831" bestFit="1" customWidth="1"/>
    <col min="14591" max="14819" width="12.5546875" style="1831"/>
    <col min="14820" max="14820" width="0.88671875" style="1831" customWidth="1"/>
    <col min="14821" max="14821" width="9.44140625" style="1831" customWidth="1"/>
    <col min="14822" max="14822" width="14.6640625" style="1831" customWidth="1"/>
    <col min="14823" max="14824" width="10.33203125" style="1831" customWidth="1"/>
    <col min="14825" max="14825" width="12.44140625" style="1831" bestFit="1" customWidth="1"/>
    <col min="14826" max="14826" width="11.88671875" style="1831" bestFit="1" customWidth="1"/>
    <col min="14827" max="14828" width="10.33203125" style="1831" customWidth="1"/>
    <col min="14829" max="14830" width="12.44140625" style="1831" bestFit="1" customWidth="1"/>
    <col min="14831" max="14832" width="10.33203125" style="1831" customWidth="1"/>
    <col min="14833" max="14834" width="12.44140625" style="1831" bestFit="1" customWidth="1"/>
    <col min="14835" max="14836" width="10.33203125" style="1831" customWidth="1"/>
    <col min="14837" max="14838" width="12.44140625" style="1831" bestFit="1" customWidth="1"/>
    <col min="14839" max="14840" width="10.33203125" style="1831" customWidth="1"/>
    <col min="14841" max="14842" width="12.44140625" style="1831" bestFit="1" customWidth="1"/>
    <col min="14843" max="14844" width="10.33203125" style="1831" customWidth="1"/>
    <col min="14845" max="14846" width="12.44140625" style="1831" bestFit="1" customWidth="1"/>
    <col min="14847" max="15075" width="12.5546875" style="1831"/>
    <col min="15076" max="15076" width="0.88671875" style="1831" customWidth="1"/>
    <col min="15077" max="15077" width="9.44140625" style="1831" customWidth="1"/>
    <col min="15078" max="15078" width="14.6640625" style="1831" customWidth="1"/>
    <col min="15079" max="15080" width="10.33203125" style="1831" customWidth="1"/>
    <col min="15081" max="15081" width="12.44140625" style="1831" bestFit="1" customWidth="1"/>
    <col min="15082" max="15082" width="11.88671875" style="1831" bestFit="1" customWidth="1"/>
    <col min="15083" max="15084" width="10.33203125" style="1831" customWidth="1"/>
    <col min="15085" max="15086" width="12.44140625" style="1831" bestFit="1" customWidth="1"/>
    <col min="15087" max="15088" width="10.33203125" style="1831" customWidth="1"/>
    <col min="15089" max="15090" width="12.44140625" style="1831" bestFit="1" customWidth="1"/>
    <col min="15091" max="15092" width="10.33203125" style="1831" customWidth="1"/>
    <col min="15093" max="15094" width="12.44140625" style="1831" bestFit="1" customWidth="1"/>
    <col min="15095" max="15096" width="10.33203125" style="1831" customWidth="1"/>
    <col min="15097" max="15098" width="12.44140625" style="1831" bestFit="1" customWidth="1"/>
    <col min="15099" max="15100" width="10.33203125" style="1831" customWidth="1"/>
    <col min="15101" max="15102" width="12.44140625" style="1831" bestFit="1" customWidth="1"/>
    <col min="15103" max="15331" width="12.5546875" style="1831"/>
    <col min="15332" max="15332" width="0.88671875" style="1831" customWidth="1"/>
    <col min="15333" max="15333" width="9.44140625" style="1831" customWidth="1"/>
    <col min="15334" max="15334" width="14.6640625" style="1831" customWidth="1"/>
    <col min="15335" max="15336" width="10.33203125" style="1831" customWidth="1"/>
    <col min="15337" max="15337" width="12.44140625" style="1831" bestFit="1" customWidth="1"/>
    <col min="15338" max="15338" width="11.88671875" style="1831" bestFit="1" customWidth="1"/>
    <col min="15339" max="15340" width="10.33203125" style="1831" customWidth="1"/>
    <col min="15341" max="15342" width="12.44140625" style="1831" bestFit="1" customWidth="1"/>
    <col min="15343" max="15344" width="10.33203125" style="1831" customWidth="1"/>
    <col min="15345" max="15346" width="12.44140625" style="1831" bestFit="1" customWidth="1"/>
    <col min="15347" max="15348" width="10.33203125" style="1831" customWidth="1"/>
    <col min="15349" max="15350" width="12.44140625" style="1831" bestFit="1" customWidth="1"/>
    <col min="15351" max="15352" width="10.33203125" style="1831" customWidth="1"/>
    <col min="15353" max="15354" width="12.44140625" style="1831" bestFit="1" customWidth="1"/>
    <col min="15355" max="15356" width="10.33203125" style="1831" customWidth="1"/>
    <col min="15357" max="15358" width="12.44140625" style="1831" bestFit="1" customWidth="1"/>
    <col min="15359" max="15587" width="12.5546875" style="1831"/>
    <col min="15588" max="15588" width="0.88671875" style="1831" customWidth="1"/>
    <col min="15589" max="15589" width="9.44140625" style="1831" customWidth="1"/>
    <col min="15590" max="15590" width="14.6640625" style="1831" customWidth="1"/>
    <col min="15591" max="15592" width="10.33203125" style="1831" customWidth="1"/>
    <col min="15593" max="15593" width="12.44140625" style="1831" bestFit="1" customWidth="1"/>
    <col min="15594" max="15594" width="11.88671875" style="1831" bestFit="1" customWidth="1"/>
    <col min="15595" max="15596" width="10.33203125" style="1831" customWidth="1"/>
    <col min="15597" max="15598" width="12.44140625" style="1831" bestFit="1" customWidth="1"/>
    <col min="15599" max="15600" width="10.33203125" style="1831" customWidth="1"/>
    <col min="15601" max="15602" width="12.44140625" style="1831" bestFit="1" customWidth="1"/>
    <col min="15603" max="15604" width="10.33203125" style="1831" customWidth="1"/>
    <col min="15605" max="15606" width="12.44140625" style="1831" bestFit="1" customWidth="1"/>
    <col min="15607" max="15608" width="10.33203125" style="1831" customWidth="1"/>
    <col min="15609" max="15610" width="12.44140625" style="1831" bestFit="1" customWidth="1"/>
    <col min="15611" max="15612" width="10.33203125" style="1831" customWidth="1"/>
    <col min="15613" max="15614" width="12.44140625" style="1831" bestFit="1" customWidth="1"/>
    <col min="15615" max="15843" width="12.5546875" style="1831"/>
    <col min="15844" max="15844" width="0.88671875" style="1831" customWidth="1"/>
    <col min="15845" max="15845" width="9.44140625" style="1831" customWidth="1"/>
    <col min="15846" max="15846" width="14.6640625" style="1831" customWidth="1"/>
    <col min="15847" max="15848" width="10.33203125" style="1831" customWidth="1"/>
    <col min="15849" max="15849" width="12.44140625" style="1831" bestFit="1" customWidth="1"/>
    <col min="15850" max="15850" width="11.88671875" style="1831" bestFit="1" customWidth="1"/>
    <col min="15851" max="15852" width="10.33203125" style="1831" customWidth="1"/>
    <col min="15853" max="15854" width="12.44140625" style="1831" bestFit="1" customWidth="1"/>
    <col min="15855" max="15856" width="10.33203125" style="1831" customWidth="1"/>
    <col min="15857" max="15858" width="12.44140625" style="1831" bestFit="1" customWidth="1"/>
    <col min="15859" max="15860" width="10.33203125" style="1831" customWidth="1"/>
    <col min="15861" max="15862" width="12.44140625" style="1831" bestFit="1" customWidth="1"/>
    <col min="15863" max="15864" width="10.33203125" style="1831" customWidth="1"/>
    <col min="15865" max="15866" width="12.44140625" style="1831" bestFit="1" customWidth="1"/>
    <col min="15867" max="15868" width="10.33203125" style="1831" customWidth="1"/>
    <col min="15869" max="15870" width="12.44140625" style="1831" bestFit="1" customWidth="1"/>
    <col min="15871" max="16099" width="12.5546875" style="1831"/>
    <col min="16100" max="16100" width="0.88671875" style="1831" customWidth="1"/>
    <col min="16101" max="16101" width="9.44140625" style="1831" customWidth="1"/>
    <col min="16102" max="16102" width="14.6640625" style="1831" customWidth="1"/>
    <col min="16103" max="16104" width="10.33203125" style="1831" customWidth="1"/>
    <col min="16105" max="16105" width="12.44140625" style="1831" bestFit="1" customWidth="1"/>
    <col min="16106" max="16106" width="11.88671875" style="1831" bestFit="1" customWidth="1"/>
    <col min="16107" max="16108" width="10.33203125" style="1831" customWidth="1"/>
    <col min="16109" max="16110" width="12.44140625" style="1831" bestFit="1" customWidth="1"/>
    <col min="16111" max="16112" width="10.33203125" style="1831" customWidth="1"/>
    <col min="16113" max="16114" width="12.44140625" style="1831" bestFit="1" customWidth="1"/>
    <col min="16115" max="16116" width="10.33203125" style="1831" customWidth="1"/>
    <col min="16117" max="16118" width="12.44140625" style="1831" bestFit="1" customWidth="1"/>
    <col min="16119" max="16120" width="10.33203125" style="1831" customWidth="1"/>
    <col min="16121" max="16122" width="12.44140625" style="1831" bestFit="1" customWidth="1"/>
    <col min="16123" max="16124" width="10.33203125" style="1831" customWidth="1"/>
    <col min="16125" max="16126" width="12.44140625" style="1831" bestFit="1" customWidth="1"/>
    <col min="16127" max="16384" width="12.5546875" style="1831"/>
  </cols>
  <sheetData>
    <row r="1" spans="1:58" s="158" customFormat="1" ht="13.8">
      <c r="A1" s="1691" t="s">
        <v>1189</v>
      </c>
      <c r="B1" s="157"/>
      <c r="C1" s="157"/>
      <c r="D1" s="157"/>
    </row>
    <row r="2" spans="1:58" ht="18.600000000000001" thickBot="1">
      <c r="A2" s="405" t="s">
        <v>1863</v>
      </c>
      <c r="B2" s="1828"/>
      <c r="C2" s="1829"/>
      <c r="D2" s="1830"/>
      <c r="E2" s="1829"/>
      <c r="F2" s="1829"/>
      <c r="G2" s="1829"/>
      <c r="H2" s="1829"/>
      <c r="I2" s="1829"/>
      <c r="J2" s="1829"/>
      <c r="K2" s="1829"/>
      <c r="L2" s="1829"/>
      <c r="M2" s="1829"/>
      <c r="N2" s="1829"/>
      <c r="O2" s="1829"/>
      <c r="P2" s="1829"/>
      <c r="Q2" s="1829"/>
      <c r="R2" s="1829"/>
      <c r="S2" s="1829"/>
      <c r="T2" s="1829"/>
      <c r="U2" s="1829"/>
      <c r="Z2" s="1829"/>
      <c r="AA2" s="1829"/>
      <c r="AB2" s="1829"/>
      <c r="AC2" s="1829"/>
      <c r="AD2" s="1829"/>
      <c r="AF2" s="1829"/>
      <c r="AG2" s="1829"/>
      <c r="AH2" s="1829"/>
      <c r="AI2" s="1829"/>
      <c r="AJ2" s="1829"/>
      <c r="AK2" s="1829"/>
      <c r="AL2" s="1829"/>
      <c r="AM2" s="1829"/>
      <c r="AN2" s="1829"/>
      <c r="AO2" s="1829"/>
      <c r="AP2" s="1829"/>
      <c r="AQ2" s="1829"/>
      <c r="AR2" s="1829"/>
      <c r="AS2" s="1829"/>
      <c r="AT2" s="1829"/>
      <c r="AU2" s="1829"/>
      <c r="AV2" s="1829"/>
      <c r="AW2" s="1829"/>
      <c r="AX2" s="1829"/>
      <c r="AY2" s="1829"/>
      <c r="AZ2" s="1829"/>
      <c r="BA2" s="1829"/>
      <c r="BB2" s="1832"/>
      <c r="BF2" s="1832"/>
    </row>
    <row r="3" spans="1:58" ht="15" thickBot="1">
      <c r="A3" s="2521" t="s">
        <v>37</v>
      </c>
      <c r="B3" s="2497">
        <v>2011</v>
      </c>
      <c r="C3" s="2498"/>
      <c r="D3" s="2499"/>
      <c r="E3" s="2498">
        <v>2012</v>
      </c>
      <c r="F3" s="2498"/>
      <c r="G3" s="2498"/>
      <c r="H3" s="2497">
        <v>2013</v>
      </c>
      <c r="I3" s="2498"/>
      <c r="J3" s="2499"/>
      <c r="K3" s="2518">
        <v>2014</v>
      </c>
      <c r="L3" s="2519"/>
      <c r="M3" s="2519"/>
      <c r="N3" s="2519"/>
      <c r="O3" s="2520"/>
      <c r="P3" s="2497">
        <v>2015</v>
      </c>
      <c r="Q3" s="2498"/>
      <c r="R3" s="2498"/>
      <c r="S3" s="2498"/>
      <c r="T3" s="2499"/>
      <c r="U3" s="2497">
        <v>2016</v>
      </c>
      <c r="V3" s="2498"/>
      <c r="W3" s="2498"/>
      <c r="X3" s="2498"/>
      <c r="Y3" s="2499"/>
      <c r="Z3" s="2497">
        <v>2017</v>
      </c>
      <c r="AA3" s="2498"/>
      <c r="AB3" s="2498"/>
      <c r="AC3" s="2498"/>
      <c r="AD3" s="2499"/>
      <c r="AE3" s="2497">
        <v>2018</v>
      </c>
      <c r="AF3" s="2498"/>
      <c r="AG3" s="2498"/>
      <c r="AH3" s="2498"/>
      <c r="AI3" s="2499"/>
      <c r="AJ3" s="2497">
        <v>2019</v>
      </c>
      <c r="AK3" s="2498"/>
      <c r="AL3" s="2498"/>
      <c r="AM3" s="2498"/>
      <c r="AN3" s="2499"/>
      <c r="AO3" s="2497">
        <v>2020</v>
      </c>
      <c r="AP3" s="2498"/>
      <c r="AQ3" s="2498"/>
      <c r="AR3" s="2498"/>
      <c r="AS3" s="2499"/>
    </row>
    <row r="4" spans="1:58" ht="15" thickBot="1">
      <c r="A4" s="2522"/>
      <c r="B4" s="366" t="s">
        <v>584</v>
      </c>
      <c r="C4" s="367" t="s">
        <v>280</v>
      </c>
      <c r="D4" s="368" t="s">
        <v>88</v>
      </c>
      <c r="E4" s="367" t="s">
        <v>584</v>
      </c>
      <c r="F4" s="367" t="s">
        <v>280</v>
      </c>
      <c r="G4" s="367" t="s">
        <v>88</v>
      </c>
      <c r="H4" s="366" t="s">
        <v>584</v>
      </c>
      <c r="I4" s="367" t="s">
        <v>280</v>
      </c>
      <c r="J4" s="368" t="s">
        <v>88</v>
      </c>
      <c r="K4" s="369" t="s">
        <v>584</v>
      </c>
      <c r="L4" s="369" t="s">
        <v>280</v>
      </c>
      <c r="M4" s="369" t="s">
        <v>1757</v>
      </c>
      <c r="N4" s="369" t="s">
        <v>88</v>
      </c>
      <c r="O4" s="369" t="s">
        <v>1757</v>
      </c>
      <c r="P4" s="370" t="s">
        <v>584</v>
      </c>
      <c r="Q4" s="371" t="s">
        <v>280</v>
      </c>
      <c r="R4" s="371" t="s">
        <v>1757</v>
      </c>
      <c r="S4" s="371" t="s">
        <v>88</v>
      </c>
      <c r="T4" s="371" t="s">
        <v>1757</v>
      </c>
      <c r="U4" s="372" t="s">
        <v>584</v>
      </c>
      <c r="V4" s="373" t="s">
        <v>280</v>
      </c>
      <c r="W4" s="373"/>
      <c r="X4" s="373" t="s">
        <v>88</v>
      </c>
      <c r="Y4" s="373"/>
      <c r="Z4" s="372" t="s">
        <v>584</v>
      </c>
      <c r="AA4" s="373" t="s">
        <v>280</v>
      </c>
      <c r="AB4" s="373" t="s">
        <v>1757</v>
      </c>
      <c r="AC4" s="373" t="s">
        <v>88</v>
      </c>
      <c r="AD4" s="374" t="s">
        <v>1757</v>
      </c>
      <c r="AE4" s="372" t="s">
        <v>584</v>
      </c>
      <c r="AF4" s="373" t="s">
        <v>280</v>
      </c>
      <c r="AG4" s="373" t="s">
        <v>1757</v>
      </c>
      <c r="AH4" s="373" t="s">
        <v>88</v>
      </c>
      <c r="AI4" s="374" t="s">
        <v>1757</v>
      </c>
      <c r="AJ4" s="372" t="s">
        <v>584</v>
      </c>
      <c r="AK4" s="373" t="s">
        <v>280</v>
      </c>
      <c r="AL4" s="373" t="s">
        <v>1757</v>
      </c>
      <c r="AM4" s="373" t="s">
        <v>88</v>
      </c>
      <c r="AN4" s="374" t="s">
        <v>1757</v>
      </c>
      <c r="AO4" s="372" t="s">
        <v>584</v>
      </c>
      <c r="AP4" s="373" t="s">
        <v>280</v>
      </c>
      <c r="AQ4" s="373" t="s">
        <v>1757</v>
      </c>
      <c r="AR4" s="373" t="s">
        <v>88</v>
      </c>
      <c r="AS4" s="374" t="s">
        <v>1757</v>
      </c>
    </row>
    <row r="5" spans="1:58" ht="15" customHeight="1">
      <c r="A5" s="363" t="s">
        <v>1220</v>
      </c>
      <c r="B5" s="121"/>
      <c r="C5" s="119"/>
      <c r="D5" s="122">
        <v>1</v>
      </c>
      <c r="E5" s="119"/>
      <c r="F5" s="119"/>
      <c r="G5" s="119">
        <v>4</v>
      </c>
      <c r="H5" s="121"/>
      <c r="I5" s="119"/>
      <c r="J5" s="122">
        <v>5</v>
      </c>
      <c r="K5" s="119"/>
      <c r="L5" s="119"/>
      <c r="M5" s="119"/>
      <c r="N5" s="119">
        <v>7</v>
      </c>
      <c r="O5" s="333">
        <f>N5/O$9</f>
        <v>0.25</v>
      </c>
      <c r="P5" s="121"/>
      <c r="Q5" s="119">
        <v>1</v>
      </c>
      <c r="R5" s="333">
        <f>Q5/T9</f>
        <v>2.2222222222222223E-2</v>
      </c>
      <c r="S5" s="119">
        <v>13</v>
      </c>
      <c r="T5" s="333">
        <f>S5/T$9</f>
        <v>0.28888888888888886</v>
      </c>
      <c r="U5" s="121"/>
      <c r="V5" s="119">
        <v>1</v>
      </c>
      <c r="W5" s="334">
        <f>V5/Y9</f>
        <v>1.8518518518518517E-2</v>
      </c>
      <c r="X5" s="119">
        <v>16</v>
      </c>
      <c r="Y5" s="336">
        <f>X5/Y$9</f>
        <v>0.29629629629629628</v>
      </c>
      <c r="Z5" s="119"/>
      <c r="AA5" s="119">
        <v>1</v>
      </c>
      <c r="AB5" s="333">
        <f>AA5/22</f>
        <v>4.5454545454545456E-2</v>
      </c>
      <c r="AC5" s="119">
        <v>18</v>
      </c>
      <c r="AD5" s="336">
        <f>AC5/22</f>
        <v>0.81818181818181823</v>
      </c>
      <c r="AE5" s="119"/>
      <c r="AF5" s="119">
        <v>1</v>
      </c>
      <c r="AG5" s="333">
        <f>AF5/22</f>
        <v>4.5454545454545456E-2</v>
      </c>
      <c r="AH5" s="119">
        <v>21</v>
      </c>
      <c r="AI5" s="336">
        <f>AH5/22</f>
        <v>0.95454545454545459</v>
      </c>
      <c r="AJ5" s="119"/>
      <c r="AK5" s="119">
        <v>1</v>
      </c>
      <c r="AL5" s="333">
        <f>AK5/22</f>
        <v>4.5454545454545456E-2</v>
      </c>
      <c r="AM5" s="119">
        <v>21</v>
      </c>
      <c r="AN5" s="336">
        <f>AM5/22</f>
        <v>0.95454545454545459</v>
      </c>
      <c r="AO5" s="385"/>
      <c r="AP5" s="385">
        <v>1</v>
      </c>
      <c r="AQ5" s="386">
        <f>AP5/'Definitivos x categoría'!BH6</f>
        <v>4.7619047619047616E-2</v>
      </c>
      <c r="AR5" s="385">
        <v>20</v>
      </c>
      <c r="AS5" s="387">
        <f>AR5/'Definitivos x categoría'!BH6</f>
        <v>0.95238095238095233</v>
      </c>
    </row>
    <row r="6" spans="1:58" ht="15" customHeight="1">
      <c r="A6" s="364" t="s">
        <v>1221</v>
      </c>
      <c r="B6" s="123"/>
      <c r="C6" s="59"/>
      <c r="D6" s="124">
        <v>3</v>
      </c>
      <c r="E6" s="59"/>
      <c r="F6" s="59"/>
      <c r="G6" s="59">
        <v>5</v>
      </c>
      <c r="H6" s="123"/>
      <c r="I6" s="59"/>
      <c r="J6" s="124">
        <v>9</v>
      </c>
      <c r="K6" s="59"/>
      <c r="L6" s="59"/>
      <c r="M6" s="59"/>
      <c r="N6" s="59">
        <v>11</v>
      </c>
      <c r="O6" s="296">
        <f>N6/O$9</f>
        <v>0.39285714285714285</v>
      </c>
      <c r="P6" s="123"/>
      <c r="Q6" s="59"/>
      <c r="R6" s="296"/>
      <c r="S6" s="59">
        <v>12</v>
      </c>
      <c r="T6" s="296">
        <f>S6/T$9</f>
        <v>0.26666666666666666</v>
      </c>
      <c r="U6" s="123"/>
      <c r="V6" s="59"/>
      <c r="W6" s="296"/>
      <c r="X6" s="59">
        <v>16</v>
      </c>
      <c r="Y6" s="337">
        <f>X6/Y$9</f>
        <v>0.29629629629629628</v>
      </c>
      <c r="Z6" s="59"/>
      <c r="AA6" s="59">
        <v>0</v>
      </c>
      <c r="AB6" s="296">
        <v>0</v>
      </c>
      <c r="AC6" s="59">
        <v>18</v>
      </c>
      <c r="AD6" s="337">
        <f>AC6/19</f>
        <v>0.94736842105263153</v>
      </c>
      <c r="AE6" s="59"/>
      <c r="AF6" s="59">
        <v>0</v>
      </c>
      <c r="AG6" s="296">
        <v>0</v>
      </c>
      <c r="AH6" s="59">
        <v>19</v>
      </c>
      <c r="AI6" s="337">
        <f>AH6/19</f>
        <v>1</v>
      </c>
      <c r="AJ6" s="59"/>
      <c r="AK6" s="59">
        <v>0</v>
      </c>
      <c r="AL6" s="296">
        <v>0</v>
      </c>
      <c r="AM6" s="59">
        <v>21</v>
      </c>
      <c r="AN6" s="337">
        <f>AM6/19</f>
        <v>1.1052631578947369</v>
      </c>
      <c r="AO6" s="388"/>
      <c r="AP6" s="388">
        <v>0</v>
      </c>
      <c r="AQ6" s="389">
        <v>0</v>
      </c>
      <c r="AR6" s="388">
        <v>21</v>
      </c>
      <c r="AS6" s="351">
        <f>AR6/'Definitivos x categoría'!BH7</f>
        <v>1</v>
      </c>
    </row>
    <row r="7" spans="1:58" ht="15" customHeight="1" thickBot="1">
      <c r="A7" s="365" t="s">
        <v>1222</v>
      </c>
      <c r="B7" s="125"/>
      <c r="C7" s="120"/>
      <c r="D7" s="126">
        <v>2</v>
      </c>
      <c r="E7" s="120"/>
      <c r="F7" s="120"/>
      <c r="G7" s="120">
        <v>3</v>
      </c>
      <c r="H7" s="125"/>
      <c r="I7" s="120">
        <v>1</v>
      </c>
      <c r="J7" s="126">
        <v>6</v>
      </c>
      <c r="K7" s="120"/>
      <c r="L7" s="120">
        <v>2</v>
      </c>
      <c r="M7" s="332">
        <f>L7/O9</f>
        <v>7.1428571428571425E-2</v>
      </c>
      <c r="N7" s="120">
        <v>8</v>
      </c>
      <c r="O7" s="332">
        <f>N7/O$9</f>
        <v>0.2857142857142857</v>
      </c>
      <c r="P7" s="123"/>
      <c r="Q7" s="59">
        <v>5</v>
      </c>
      <c r="R7" s="296">
        <f>Q7/T9</f>
        <v>0.1111111111111111</v>
      </c>
      <c r="S7" s="59">
        <v>14</v>
      </c>
      <c r="T7" s="296">
        <f>S7/T$9</f>
        <v>0.31111111111111112</v>
      </c>
      <c r="U7" s="125"/>
      <c r="V7" s="120">
        <v>3</v>
      </c>
      <c r="W7" s="335">
        <f>V7/Y9</f>
        <v>5.5555555555555552E-2</v>
      </c>
      <c r="X7" s="120">
        <v>18</v>
      </c>
      <c r="Y7" s="338">
        <f>X7/Y$9</f>
        <v>0.33333333333333331</v>
      </c>
      <c r="Z7" s="120"/>
      <c r="AA7" s="120">
        <v>6</v>
      </c>
      <c r="AB7" s="332">
        <f>AA7/31</f>
        <v>0.19354838709677419</v>
      </c>
      <c r="AC7" s="120">
        <v>22</v>
      </c>
      <c r="AD7" s="338">
        <f>AC7/31</f>
        <v>0.70967741935483875</v>
      </c>
      <c r="AE7" s="120"/>
      <c r="AF7" s="120">
        <v>6</v>
      </c>
      <c r="AG7" s="332">
        <f>AF7/31</f>
        <v>0.19354838709677419</v>
      </c>
      <c r="AH7" s="120">
        <v>25</v>
      </c>
      <c r="AI7" s="338">
        <f>AH7/31</f>
        <v>0.80645161290322576</v>
      </c>
      <c r="AJ7" s="120"/>
      <c r="AK7" s="120">
        <v>5</v>
      </c>
      <c r="AL7" s="332">
        <f>AK7/31</f>
        <v>0.16129032258064516</v>
      </c>
      <c r="AM7" s="120">
        <v>26</v>
      </c>
      <c r="AN7" s="338">
        <f>AM7/31</f>
        <v>0.83870967741935487</v>
      </c>
      <c r="AO7" s="390"/>
      <c r="AP7" s="390">
        <v>3</v>
      </c>
      <c r="AQ7" s="391">
        <f>AP7/'Definitivos x categoría'!BH8</f>
        <v>9.6774193548387094E-2</v>
      </c>
      <c r="AR7" s="390">
        <v>28</v>
      </c>
      <c r="AS7" s="392">
        <f>AR7/'Definitivos x categoría'!BH8</f>
        <v>0.90322580645161288</v>
      </c>
    </row>
    <row r="8" spans="1:58" ht="15" customHeight="1" thickBot="1">
      <c r="A8" s="375" t="s">
        <v>4</v>
      </c>
      <c r="B8" s="376">
        <f t="shared" ref="B8:S8" si="0">SUM(B5:B7)</f>
        <v>0</v>
      </c>
      <c r="C8" s="377">
        <f t="shared" si="0"/>
        <v>0</v>
      </c>
      <c r="D8" s="378">
        <f t="shared" si="0"/>
        <v>6</v>
      </c>
      <c r="E8" s="377">
        <f t="shared" si="0"/>
        <v>0</v>
      </c>
      <c r="F8" s="377">
        <f t="shared" si="0"/>
        <v>0</v>
      </c>
      <c r="G8" s="377">
        <f t="shared" si="0"/>
        <v>12</v>
      </c>
      <c r="H8" s="376">
        <f t="shared" si="0"/>
        <v>0</v>
      </c>
      <c r="I8" s="377">
        <f t="shared" si="0"/>
        <v>1</v>
      </c>
      <c r="J8" s="378">
        <f t="shared" si="0"/>
        <v>20</v>
      </c>
      <c r="K8" s="377">
        <f t="shared" si="0"/>
        <v>0</v>
      </c>
      <c r="L8" s="377">
        <f t="shared" si="0"/>
        <v>2</v>
      </c>
      <c r="M8" s="301">
        <f>L8/O9</f>
        <v>7.1428571428571425E-2</v>
      </c>
      <c r="N8" s="377">
        <f t="shared" si="0"/>
        <v>26</v>
      </c>
      <c r="O8" s="301">
        <f>N8/O9</f>
        <v>0.9285714285714286</v>
      </c>
      <c r="P8" s="379">
        <f t="shared" si="0"/>
        <v>0</v>
      </c>
      <c r="Q8" s="380">
        <f t="shared" si="0"/>
        <v>6</v>
      </c>
      <c r="R8" s="381">
        <f>Q8/T9</f>
        <v>0.13333333333333333</v>
      </c>
      <c r="S8" s="380">
        <f t="shared" si="0"/>
        <v>39</v>
      </c>
      <c r="T8" s="381">
        <f>S8/T9</f>
        <v>0.8666666666666667</v>
      </c>
      <c r="U8" s="376">
        <f>SUM(U5:U7)</f>
        <v>0</v>
      </c>
      <c r="V8" s="377">
        <f>SUM(V5:V7)</f>
        <v>4</v>
      </c>
      <c r="W8" s="382">
        <f>V8/Y9</f>
        <v>7.407407407407407E-2</v>
      </c>
      <c r="X8" s="377">
        <f>SUM(X5:X7)</f>
        <v>50</v>
      </c>
      <c r="Y8" s="301">
        <f>X8/Y9</f>
        <v>0.92592592592592593</v>
      </c>
      <c r="Z8" s="376">
        <f>SUM(Z5:Z7)</f>
        <v>0</v>
      </c>
      <c r="AA8" s="377">
        <f>SUM(AA5:AA7)</f>
        <v>7</v>
      </c>
      <c r="AB8" s="301">
        <f>AA8/AD9</f>
        <v>0.1076923076923077</v>
      </c>
      <c r="AC8" s="377">
        <f>SUM(AC5:AC7)</f>
        <v>58</v>
      </c>
      <c r="AD8" s="383">
        <f>AC8/AD9</f>
        <v>0.89230769230769236</v>
      </c>
      <c r="AE8" s="376">
        <f>SUM(AE5:AE7)</f>
        <v>0</v>
      </c>
      <c r="AF8" s="377">
        <f>SUM(AF5:AF7)</f>
        <v>7</v>
      </c>
      <c r="AG8" s="301">
        <f>AF8/AI9</f>
        <v>9.7222222222222224E-2</v>
      </c>
      <c r="AH8" s="377">
        <f>SUM(AH5:AH7)</f>
        <v>65</v>
      </c>
      <c r="AI8" s="383">
        <f>AH8/AI9</f>
        <v>0.90277777777777779</v>
      </c>
      <c r="AJ8" s="376">
        <f>SUM(AJ5:AJ7)</f>
        <v>0</v>
      </c>
      <c r="AK8" s="377">
        <f>SUM(AK5:AK7)</f>
        <v>6</v>
      </c>
      <c r="AL8" s="301">
        <f>AK8/AN9</f>
        <v>8.1081081081081086E-2</v>
      </c>
      <c r="AM8" s="377">
        <f>SUM(AM5:AM7)</f>
        <v>68</v>
      </c>
      <c r="AN8" s="383">
        <f>AM8/AN9</f>
        <v>0.91891891891891897</v>
      </c>
      <c r="AO8" s="376">
        <f>SUM(AO5:AO7)</f>
        <v>0</v>
      </c>
      <c r="AP8" s="377">
        <f>SUM(AP5:AP7)</f>
        <v>4</v>
      </c>
      <c r="AQ8" s="301">
        <f>AP8/AS9</f>
        <v>5.4794520547945202E-2</v>
      </c>
      <c r="AR8" s="377">
        <f>SUM(AR5:AR7)</f>
        <v>69</v>
      </c>
      <c r="AS8" s="383">
        <f>AR8/AS9</f>
        <v>0.9452054794520548</v>
      </c>
    </row>
    <row r="9" spans="1:58" ht="15" customHeight="1" thickBot="1">
      <c r="A9" s="329"/>
      <c r="B9" s="328"/>
      <c r="C9" s="328"/>
      <c r="D9" s="330">
        <f>SUM(B8:D8)</f>
        <v>6</v>
      </c>
      <c r="E9" s="328"/>
      <c r="F9" s="328"/>
      <c r="G9" s="330">
        <f>SUM(E8:G8)</f>
        <v>12</v>
      </c>
      <c r="H9" s="328"/>
      <c r="I9" s="328"/>
      <c r="J9" s="330">
        <f>SUM(H8:J8)</f>
        <v>21</v>
      </c>
      <c r="K9" s="328"/>
      <c r="L9" s="328"/>
      <c r="M9" s="328"/>
      <c r="O9" s="330">
        <f>SUM(K8+L8+N8)</f>
        <v>28</v>
      </c>
      <c r="P9" s="328"/>
      <c r="Q9" s="328"/>
      <c r="R9" s="328"/>
      <c r="T9" s="331">
        <f>SUM(P8+Q8+S8)</f>
        <v>45</v>
      </c>
      <c r="U9" s="328"/>
      <c r="V9" s="328"/>
      <c r="W9" s="328"/>
      <c r="Y9" s="331">
        <f>SUM(U8+V8+X8)</f>
        <v>54</v>
      </c>
      <c r="Z9" s="328"/>
      <c r="AA9" s="328"/>
      <c r="AB9" s="328"/>
      <c r="AD9" s="331">
        <f>SUM(Z8+AA8+AC8)</f>
        <v>65</v>
      </c>
      <c r="AE9" s="328"/>
      <c r="AF9" s="328"/>
      <c r="AG9" s="328"/>
      <c r="AI9" s="331">
        <f>SUM(AE8+AF8+AH8)</f>
        <v>72</v>
      </c>
      <c r="AJ9" s="328"/>
      <c r="AK9" s="328"/>
      <c r="AL9" s="328"/>
      <c r="AN9" s="331">
        <f>SUM(AJ8+AK8+AM8)</f>
        <v>74</v>
      </c>
      <c r="AO9" s="328"/>
      <c r="AP9" s="328"/>
      <c r="AQ9" s="328"/>
      <c r="AS9" s="384">
        <f>SUM(AO8+AP8+AR8)</f>
        <v>73</v>
      </c>
    </row>
    <row r="10" spans="1:58">
      <c r="C10" s="1831" t="s">
        <v>708</v>
      </c>
      <c r="D10" s="2517" t="s">
        <v>709</v>
      </c>
      <c r="E10" s="2517"/>
    </row>
    <row r="11" spans="1:58">
      <c r="C11" s="1831" t="s">
        <v>280</v>
      </c>
      <c r="D11" s="2517" t="s">
        <v>710</v>
      </c>
      <c r="E11" s="2517"/>
    </row>
    <row r="12" spans="1:58">
      <c r="C12" s="1831" t="s">
        <v>88</v>
      </c>
      <c r="D12" s="2517" t="s">
        <v>711</v>
      </c>
      <c r="E12" s="2517"/>
    </row>
    <row r="13" spans="1:58">
      <c r="A13" s="1242" t="s">
        <v>3454</v>
      </c>
    </row>
    <row r="14" spans="1:58">
      <c r="A14" s="1242" t="s">
        <v>3453</v>
      </c>
    </row>
  </sheetData>
  <sheetProtection algorithmName="SHA-512" hashValue="HChJYeGyTDOd/cWBbDd7+F6Bn8MuEj2AuMN97uwZFZp2KoBZ4AePWkKi5nmWFY2JHeE6mpr6l9/ZeoEBPsb1ww==" saltValue="4x1/W1FBESXr7KcmD6X2hw==" spinCount="100000" sheet="1" objects="1" scenarios="1"/>
  <mergeCells count="14">
    <mergeCell ref="A3:A4"/>
    <mergeCell ref="B3:D3"/>
    <mergeCell ref="E3:G3"/>
    <mergeCell ref="AE3:AI3"/>
    <mergeCell ref="U3:Y3"/>
    <mergeCell ref="Z3:AD3"/>
    <mergeCell ref="AJ3:AN3"/>
    <mergeCell ref="D11:E11"/>
    <mergeCell ref="AO3:AS3"/>
    <mergeCell ref="D12:E12"/>
    <mergeCell ref="H3:J3"/>
    <mergeCell ref="K3:O3"/>
    <mergeCell ref="P3:T3"/>
    <mergeCell ref="D10:E10"/>
  </mergeCells>
  <hyperlinks>
    <hyperlink ref="A1" location="Índice!A1" display="ÍNDICE" xr:uid="{00000000-0004-0000-2800-000000000000}"/>
  </hyperlinks>
  <printOptions horizontalCentered="1" verticalCentered="1"/>
  <pageMargins left="0" right="0" top="0" bottom="0" header="0.31496062992125984" footer="0.31496062992125984"/>
  <pageSetup scale="61" pageOrder="overThenDown" orientation="landscape" r:id="rId1"/>
  <headerFooter alignWithMargins="0"/>
  <colBreaks count="1" manualBreakCount="1">
    <brk id="30" min="1" max="138" man="1"/>
  </colBreaks>
  <ignoredErrors>
    <ignoredError sqref="O8 M8 R8 T8 W8 Y8 AB8 AG8" 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tabColor rgb="FFAD25A8"/>
  </sheetPr>
  <dimension ref="A1:AI11"/>
  <sheetViews>
    <sheetView showGridLines="0" workbookViewId="0">
      <selection activeCell="I14" sqref="I14"/>
    </sheetView>
  </sheetViews>
  <sheetFormatPr baseColWidth="10" defaultColWidth="11.44140625" defaultRowHeight="14.4"/>
  <cols>
    <col min="1" max="1" width="10.33203125" style="1834" customWidth="1"/>
    <col min="2" max="2" width="5.6640625" style="1834" bestFit="1" customWidth="1"/>
    <col min="3" max="4" width="7.33203125" style="1834" bestFit="1" customWidth="1"/>
    <col min="5" max="5" width="5.6640625" style="1834" bestFit="1" customWidth="1"/>
    <col min="6" max="7" width="7.33203125" style="1834" bestFit="1" customWidth="1"/>
    <col min="8" max="8" width="5.6640625" style="1834" bestFit="1" customWidth="1"/>
    <col min="9" max="19" width="7.33203125" style="1834" bestFit="1" customWidth="1"/>
    <col min="20" max="34" width="8.6640625" style="1834" customWidth="1"/>
    <col min="35" max="35" width="4" style="1834" bestFit="1" customWidth="1"/>
    <col min="36" max="50" width="8.6640625" style="1834" customWidth="1"/>
    <col min="51" max="16384" width="11.44140625" style="1834"/>
  </cols>
  <sheetData>
    <row r="1" spans="1:35" s="158" customFormat="1" ht="13.8">
      <c r="A1" s="1691" t="s">
        <v>1189</v>
      </c>
    </row>
    <row r="2" spans="1:35" ht="18">
      <c r="A2" s="41" t="s">
        <v>2477</v>
      </c>
      <c r="B2" s="41"/>
      <c r="AI2" s="21"/>
    </row>
    <row r="3" spans="1:35">
      <c r="A3" s="2245" t="s">
        <v>0</v>
      </c>
      <c r="B3" s="2523">
        <v>2011</v>
      </c>
      <c r="C3" s="2523"/>
      <c r="D3" s="2523"/>
      <c r="E3" s="2523">
        <v>2012</v>
      </c>
      <c r="F3" s="2523"/>
      <c r="G3" s="2523"/>
      <c r="H3" s="2523">
        <v>2013</v>
      </c>
      <c r="I3" s="2523"/>
      <c r="J3" s="2523"/>
      <c r="K3" s="2523">
        <v>2014</v>
      </c>
      <c r="L3" s="2523"/>
      <c r="M3" s="2523"/>
      <c r="N3" s="2523">
        <v>2015</v>
      </c>
      <c r="O3" s="2523"/>
      <c r="P3" s="2523"/>
      <c r="Q3" s="2523">
        <v>2016</v>
      </c>
      <c r="R3" s="2523"/>
      <c r="S3" s="2523"/>
      <c r="T3" s="2523">
        <v>2017</v>
      </c>
      <c r="U3" s="2523"/>
      <c r="V3" s="2523"/>
      <c r="W3" s="2523">
        <v>2018</v>
      </c>
      <c r="X3" s="2523"/>
      <c r="Y3" s="2523"/>
      <c r="Z3" s="2523">
        <v>2019</v>
      </c>
      <c r="AA3" s="2523"/>
      <c r="AB3" s="2523"/>
      <c r="AC3" s="2523">
        <v>2020</v>
      </c>
      <c r="AD3" s="2523"/>
      <c r="AE3" s="2523"/>
    </row>
    <row r="4" spans="1:35">
      <c r="A4" s="2245"/>
      <c r="B4" s="787" t="s">
        <v>27</v>
      </c>
      <c r="C4" s="787" t="s">
        <v>28</v>
      </c>
      <c r="D4" s="788" t="s">
        <v>4</v>
      </c>
      <c r="E4" s="787" t="s">
        <v>27</v>
      </c>
      <c r="F4" s="787" t="s">
        <v>28</v>
      </c>
      <c r="G4" s="788" t="s">
        <v>4</v>
      </c>
      <c r="H4" s="787" t="s">
        <v>27</v>
      </c>
      <c r="I4" s="787" t="s">
        <v>28</v>
      </c>
      <c r="J4" s="788" t="s">
        <v>4</v>
      </c>
      <c r="K4" s="787" t="s">
        <v>27</v>
      </c>
      <c r="L4" s="787" t="s">
        <v>28</v>
      </c>
      <c r="M4" s="788" t="s">
        <v>4</v>
      </c>
      <c r="N4" s="787" t="s">
        <v>27</v>
      </c>
      <c r="O4" s="787" t="s">
        <v>28</v>
      </c>
      <c r="P4" s="788" t="s">
        <v>4</v>
      </c>
      <c r="Q4" s="787" t="s">
        <v>27</v>
      </c>
      <c r="R4" s="787" t="s">
        <v>28</v>
      </c>
      <c r="S4" s="788" t="s">
        <v>4</v>
      </c>
      <c r="T4" s="787" t="s">
        <v>27</v>
      </c>
      <c r="U4" s="787" t="s">
        <v>28</v>
      </c>
      <c r="V4" s="788" t="s">
        <v>4</v>
      </c>
      <c r="W4" s="787" t="s">
        <v>27</v>
      </c>
      <c r="X4" s="787" t="s">
        <v>28</v>
      </c>
      <c r="Y4" s="788" t="s">
        <v>4</v>
      </c>
      <c r="Z4" s="787" t="s">
        <v>27</v>
      </c>
      <c r="AA4" s="787" t="s">
        <v>28</v>
      </c>
      <c r="AB4" s="788" t="s">
        <v>4</v>
      </c>
      <c r="AC4" s="787" t="s">
        <v>27</v>
      </c>
      <c r="AD4" s="787" t="s">
        <v>28</v>
      </c>
      <c r="AE4" s="788" t="s">
        <v>4</v>
      </c>
    </row>
    <row r="5" spans="1:35">
      <c r="A5" s="1833" t="s">
        <v>1220</v>
      </c>
      <c r="B5" s="789"/>
      <c r="C5" s="789">
        <v>1</v>
      </c>
      <c r="D5" s="789">
        <f>SUM(B5:C5)</f>
        <v>1</v>
      </c>
      <c r="E5" s="789">
        <v>1</v>
      </c>
      <c r="F5" s="789">
        <v>3</v>
      </c>
      <c r="G5" s="789">
        <f>SUM(E5:F5)</f>
        <v>4</v>
      </c>
      <c r="H5" s="789">
        <v>1</v>
      </c>
      <c r="I5" s="789">
        <v>4</v>
      </c>
      <c r="J5" s="789">
        <f>SUM(H5:I5)</f>
        <v>5</v>
      </c>
      <c r="K5" s="789">
        <v>1</v>
      </c>
      <c r="L5" s="789">
        <v>6</v>
      </c>
      <c r="M5" s="789">
        <f>SUM(K5:L5)</f>
        <v>7</v>
      </c>
      <c r="N5" s="789">
        <v>2</v>
      </c>
      <c r="O5" s="789">
        <v>12</v>
      </c>
      <c r="P5" s="789">
        <f>SUM(N5:O5)</f>
        <v>14</v>
      </c>
      <c r="Q5" s="789">
        <v>2</v>
      </c>
      <c r="R5" s="789">
        <v>15</v>
      </c>
      <c r="S5" s="789">
        <f>SUM(Q5:R5)</f>
        <v>17</v>
      </c>
      <c r="T5" s="789">
        <v>3</v>
      </c>
      <c r="U5" s="789">
        <v>16</v>
      </c>
      <c r="V5" s="789">
        <f>SUM(T5:U5)</f>
        <v>19</v>
      </c>
      <c r="W5" s="789">
        <v>4</v>
      </c>
      <c r="X5" s="789">
        <v>18</v>
      </c>
      <c r="Y5" s="789">
        <f>SUM(W5:X5)</f>
        <v>22</v>
      </c>
      <c r="Z5" s="789">
        <v>4</v>
      </c>
      <c r="AA5" s="789">
        <v>18</v>
      </c>
      <c r="AB5" s="789">
        <f>SUM(Z5:AA5)</f>
        <v>22</v>
      </c>
      <c r="AC5" s="790">
        <v>4</v>
      </c>
      <c r="AD5" s="790">
        <v>17</v>
      </c>
      <c r="AE5" s="790">
        <f>SUM(AC5:AD5)</f>
        <v>21</v>
      </c>
    </row>
    <row r="6" spans="1:35">
      <c r="A6" s="1833" t="s">
        <v>1221</v>
      </c>
      <c r="B6" s="789"/>
      <c r="C6" s="789">
        <v>3</v>
      </c>
      <c r="D6" s="789">
        <f>SUM(B6:C6)</f>
        <v>3</v>
      </c>
      <c r="E6" s="789">
        <v>1</v>
      </c>
      <c r="F6" s="789">
        <v>4</v>
      </c>
      <c r="G6" s="789">
        <f>SUM(E6:F6)</f>
        <v>5</v>
      </c>
      <c r="H6" s="789">
        <v>2</v>
      </c>
      <c r="I6" s="789">
        <v>7</v>
      </c>
      <c r="J6" s="789">
        <f>SUM(H6:I6)</f>
        <v>9</v>
      </c>
      <c r="K6" s="789">
        <v>2</v>
      </c>
      <c r="L6" s="789">
        <v>9</v>
      </c>
      <c r="M6" s="789">
        <f>SUM(K6:L6)</f>
        <v>11</v>
      </c>
      <c r="N6" s="789">
        <v>3</v>
      </c>
      <c r="O6" s="789">
        <v>9</v>
      </c>
      <c r="P6" s="789">
        <f>SUM(N6:O6)</f>
        <v>12</v>
      </c>
      <c r="Q6" s="789">
        <v>4</v>
      </c>
      <c r="R6" s="789">
        <v>12</v>
      </c>
      <c r="S6" s="789">
        <f>SUM(Q6:R6)</f>
        <v>16</v>
      </c>
      <c r="T6" s="789">
        <v>5</v>
      </c>
      <c r="U6" s="789">
        <v>13</v>
      </c>
      <c r="V6" s="789">
        <f>SUM(T6:U6)</f>
        <v>18</v>
      </c>
      <c r="W6" s="789">
        <v>5</v>
      </c>
      <c r="X6" s="789">
        <v>14</v>
      </c>
      <c r="Y6" s="789">
        <f>SUM(W6:X6)</f>
        <v>19</v>
      </c>
      <c r="Z6" s="789">
        <v>6</v>
      </c>
      <c r="AA6" s="789">
        <v>14</v>
      </c>
      <c r="AB6" s="789">
        <f>SUM(Z6:AA6)</f>
        <v>20</v>
      </c>
      <c r="AC6" s="790">
        <v>7</v>
      </c>
      <c r="AD6" s="790">
        <v>14</v>
      </c>
      <c r="AE6" s="790">
        <f>SUM(AC6:AD6)</f>
        <v>21</v>
      </c>
    </row>
    <row r="7" spans="1:35">
      <c r="A7" s="1833" t="s">
        <v>1222</v>
      </c>
      <c r="B7" s="789">
        <v>1</v>
      </c>
      <c r="C7" s="789">
        <v>1</v>
      </c>
      <c r="D7" s="789">
        <f>SUM(B7:C7)</f>
        <v>2</v>
      </c>
      <c r="E7" s="789">
        <v>2</v>
      </c>
      <c r="F7" s="789">
        <v>1</v>
      </c>
      <c r="G7" s="789">
        <f>SUM(E7:F7)</f>
        <v>3</v>
      </c>
      <c r="H7" s="789">
        <v>3</v>
      </c>
      <c r="I7" s="789">
        <v>4</v>
      </c>
      <c r="J7" s="789">
        <f>SUM(H7:I7)</f>
        <v>7</v>
      </c>
      <c r="K7" s="789">
        <v>4</v>
      </c>
      <c r="L7" s="789">
        <v>6</v>
      </c>
      <c r="M7" s="789">
        <f>SUM(K7:L7)</f>
        <v>10</v>
      </c>
      <c r="N7" s="789">
        <v>9</v>
      </c>
      <c r="O7" s="789">
        <v>10</v>
      </c>
      <c r="P7" s="789">
        <f>SUM(N7:O7)</f>
        <v>19</v>
      </c>
      <c r="Q7" s="789">
        <v>9</v>
      </c>
      <c r="R7" s="789">
        <v>12</v>
      </c>
      <c r="S7" s="789">
        <f>SUM(Q7:R7)</f>
        <v>21</v>
      </c>
      <c r="T7" s="789">
        <v>11</v>
      </c>
      <c r="U7" s="789">
        <v>17</v>
      </c>
      <c r="V7" s="789">
        <f>SUM(T7:U7)</f>
        <v>28</v>
      </c>
      <c r="W7" s="789">
        <v>13</v>
      </c>
      <c r="X7" s="789">
        <v>18</v>
      </c>
      <c r="Y7" s="789">
        <f>SUM(W7:X7)</f>
        <v>31</v>
      </c>
      <c r="Z7" s="789">
        <v>14</v>
      </c>
      <c r="AA7" s="789">
        <v>18</v>
      </c>
      <c r="AB7" s="789">
        <f>SUM(Z7:AA7)</f>
        <v>32</v>
      </c>
      <c r="AC7" s="790">
        <v>13</v>
      </c>
      <c r="AD7" s="790">
        <v>18</v>
      </c>
      <c r="AE7" s="790">
        <f>SUM(AC7:AD7)</f>
        <v>31</v>
      </c>
    </row>
    <row r="8" spans="1:35">
      <c r="A8" s="791" t="s">
        <v>4</v>
      </c>
      <c r="B8" s="792">
        <f>SUM(B5:B7)</f>
        <v>1</v>
      </c>
      <c r="C8" s="792">
        <f>SUM(C5:C7)</f>
        <v>5</v>
      </c>
      <c r="D8" s="792">
        <f>SUM(B8:C8)</f>
        <v>6</v>
      </c>
      <c r="E8" s="792">
        <f>SUM(E5:E7)</f>
        <v>4</v>
      </c>
      <c r="F8" s="792">
        <f>SUM(F5:F7)</f>
        <v>8</v>
      </c>
      <c r="G8" s="792">
        <f>SUM(E8:F8)</f>
        <v>12</v>
      </c>
      <c r="H8" s="792">
        <f>SUM(H5:H7)</f>
        <v>6</v>
      </c>
      <c r="I8" s="792">
        <f>SUM(I5:I7)</f>
        <v>15</v>
      </c>
      <c r="J8" s="792">
        <f>SUM(H8:I8)</f>
        <v>21</v>
      </c>
      <c r="K8" s="792">
        <f>SUM(K5:K7)</f>
        <v>7</v>
      </c>
      <c r="L8" s="792">
        <f>SUM(L5:L7)</f>
        <v>21</v>
      </c>
      <c r="M8" s="792">
        <f>SUM(K8:L8)</f>
        <v>28</v>
      </c>
      <c r="N8" s="792">
        <f>SUM(N5:N7)</f>
        <v>14</v>
      </c>
      <c r="O8" s="792">
        <f>SUM(O5:O7)</f>
        <v>31</v>
      </c>
      <c r="P8" s="792">
        <f>SUM(N8:O8)</f>
        <v>45</v>
      </c>
      <c r="Q8" s="792">
        <f>SUM(Q5:Q7)</f>
        <v>15</v>
      </c>
      <c r="R8" s="792">
        <f>SUM(R5:R7)</f>
        <v>39</v>
      </c>
      <c r="S8" s="792">
        <f>SUM(Q8:R8)</f>
        <v>54</v>
      </c>
      <c r="T8" s="792">
        <f>SUM(T5:T7)</f>
        <v>19</v>
      </c>
      <c r="U8" s="792">
        <f>SUM(U5:U7)</f>
        <v>46</v>
      </c>
      <c r="V8" s="792">
        <f>SUM(T8:U8)</f>
        <v>65</v>
      </c>
      <c r="W8" s="792">
        <f>SUM(W5:W7)</f>
        <v>22</v>
      </c>
      <c r="X8" s="792">
        <f>SUM(X5:X7)</f>
        <v>50</v>
      </c>
      <c r="Y8" s="792">
        <f>SUM(W8:X8)</f>
        <v>72</v>
      </c>
      <c r="Z8" s="793">
        <f>SUM(Z5:Z7)</f>
        <v>24</v>
      </c>
      <c r="AA8" s="793">
        <f>SUM(AA5:AA7)</f>
        <v>50</v>
      </c>
      <c r="AB8" s="793">
        <f>SUM(Z8:AA8)</f>
        <v>74</v>
      </c>
      <c r="AC8" s="793">
        <f>SUM(AC5:AC7)</f>
        <v>24</v>
      </c>
      <c r="AD8" s="793">
        <f>SUM(AD5:AD7)</f>
        <v>49</v>
      </c>
      <c r="AE8" s="793">
        <f>SUM(AC8:AD8)</f>
        <v>73</v>
      </c>
    </row>
    <row r="9" spans="1:35">
      <c r="B9" s="1835">
        <f>B8/D8</f>
        <v>0.16666666666666666</v>
      </c>
      <c r="C9" s="1836">
        <f>C8/D8</f>
        <v>0.83333333333333337</v>
      </c>
      <c r="E9" s="1835">
        <f>E8/G8</f>
        <v>0.33333333333333331</v>
      </c>
      <c r="F9" s="1836">
        <f>F8/G8</f>
        <v>0.66666666666666663</v>
      </c>
      <c r="H9" s="1835">
        <f>H8/J8</f>
        <v>0.2857142857142857</v>
      </c>
      <c r="I9" s="1836">
        <f>I8/J8</f>
        <v>0.7142857142857143</v>
      </c>
      <c r="K9" s="1835">
        <f>K8/M8</f>
        <v>0.25</v>
      </c>
      <c r="L9" s="1836">
        <f>L8/M8</f>
        <v>0.75</v>
      </c>
      <c r="N9" s="1835">
        <f>N8/P8</f>
        <v>0.31111111111111112</v>
      </c>
      <c r="O9" s="1836">
        <f>O8/P8</f>
        <v>0.68888888888888888</v>
      </c>
      <c r="Q9" s="1835">
        <f>Q8/S8</f>
        <v>0.27777777777777779</v>
      </c>
      <c r="R9" s="1836">
        <f>R8/S8</f>
        <v>0.72222222222222221</v>
      </c>
      <c r="T9" s="1837">
        <f>T8/V8</f>
        <v>0.29230769230769232</v>
      </c>
      <c r="U9" s="1837">
        <f>U8/V8</f>
        <v>0.70769230769230773</v>
      </c>
      <c r="W9" s="1837">
        <f>W8/Y8</f>
        <v>0.30555555555555558</v>
      </c>
      <c r="X9" s="1837">
        <f>X8/Y8</f>
        <v>0.69444444444444442</v>
      </c>
      <c r="Z9" s="1837">
        <f>Z8/AB8</f>
        <v>0.32432432432432434</v>
      </c>
      <c r="AA9" s="1837">
        <f>AA8/AB8</f>
        <v>0.67567567567567566</v>
      </c>
      <c r="AC9" s="794">
        <f>AC8/AE8</f>
        <v>0.32876712328767121</v>
      </c>
      <c r="AD9" s="794">
        <f>AD8/AE8</f>
        <v>0.67123287671232879</v>
      </c>
    </row>
    <row r="10" spans="1:35" ht="13.95" customHeight="1">
      <c r="A10" s="1242" t="s">
        <v>3454</v>
      </c>
    </row>
    <row r="11" spans="1:35">
      <c r="A11" s="1242" t="s">
        <v>3453</v>
      </c>
    </row>
  </sheetData>
  <sheetProtection algorithmName="SHA-512" hashValue="Mi99sluhrDUJOcdVPkvCDGOfU5Gkp5UpjbFePY2LGEtc7SaKe1DDOUS1v5Sjg2D6Imr+E5eqey/9N9aSz4xAgQ==" saltValue="8Z/QFKqfyW0t6KjfkYs5xA==" spinCount="100000" sheet="1" objects="1" scenarios="1"/>
  <mergeCells count="11">
    <mergeCell ref="AC3:AE3"/>
    <mergeCell ref="Z3:AB3"/>
    <mergeCell ref="W3:Y3"/>
    <mergeCell ref="T3:V3"/>
    <mergeCell ref="Q3:S3"/>
    <mergeCell ref="A3:A4"/>
    <mergeCell ref="N3:P3"/>
    <mergeCell ref="K3:M3"/>
    <mergeCell ref="H3:J3"/>
    <mergeCell ref="B3:D3"/>
    <mergeCell ref="E3:G3"/>
  </mergeCells>
  <hyperlinks>
    <hyperlink ref="A1" location="Índice!A1" display="ÍNDICE" xr:uid="{00000000-0004-0000-2900-000000000000}"/>
  </hyperlinks>
  <printOptions horizontalCentered="1" verticalCentered="1"/>
  <pageMargins left="0.70866141732283472" right="0.70866141732283472" top="0.74803149606299213" bottom="0.74803149606299213" header="0.31496062992125984" footer="0.31496062992125984"/>
  <pageSetup scale="70" pageOrder="overThenDown" orientation="landscape" r:id="rId1"/>
  <colBreaks count="1" manualBreakCount="1">
    <brk id="17" min="1" max="142" man="1"/>
  </colBreaks>
  <ignoredErrors>
    <ignoredError sqref="B8:G8 J7 M7 D7 G7 G5 D5 M5 J5 J8 M8 S8 P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AD25A8"/>
  </sheetPr>
  <dimension ref="A1:CH38"/>
  <sheetViews>
    <sheetView showGridLines="0" zoomScale="99" zoomScaleNormal="99" workbookViewId="0">
      <selection activeCell="CH11" sqref="CH11"/>
    </sheetView>
  </sheetViews>
  <sheetFormatPr baseColWidth="10" defaultColWidth="11.44140625" defaultRowHeight="14.4"/>
  <cols>
    <col min="1" max="1" width="20.5546875" style="95" customWidth="1"/>
    <col min="2" max="2" width="7.5546875" style="95" bestFit="1" customWidth="1"/>
    <col min="3" max="3" width="8.33203125" style="95" bestFit="1" customWidth="1"/>
    <col min="4" max="4" width="8.88671875" style="130" bestFit="1" customWidth="1"/>
    <col min="5" max="5" width="8.33203125" style="130" customWidth="1"/>
    <col min="6" max="6" width="8.33203125" style="130" bestFit="1" customWidth="1"/>
    <col min="7" max="7" width="7.44140625" style="130" bestFit="1" customWidth="1"/>
    <col min="8" max="8" width="4.6640625" style="130" bestFit="1" customWidth="1"/>
    <col min="9" max="9" width="7.5546875" style="130" bestFit="1" customWidth="1"/>
    <col min="10" max="10" width="8.33203125" style="130" bestFit="1" customWidth="1"/>
    <col min="11" max="11" width="8.88671875" style="130" bestFit="1" customWidth="1"/>
    <col min="12" max="12" width="7.5546875" style="130" bestFit="1" customWidth="1"/>
    <col min="13" max="13" width="8.33203125" style="130" bestFit="1" customWidth="1"/>
    <col min="14" max="14" width="7.5546875" style="130" bestFit="1" customWidth="1"/>
    <col min="15" max="15" width="4.6640625" style="130" bestFit="1" customWidth="1"/>
    <col min="16" max="16" width="7.5546875" style="130" bestFit="1" customWidth="1"/>
    <col min="17" max="17" width="8.33203125" style="130" bestFit="1" customWidth="1"/>
    <col min="18" max="18" width="8.88671875" style="130" bestFit="1" customWidth="1"/>
    <col min="19" max="19" width="7.5546875" style="130" bestFit="1" customWidth="1"/>
    <col min="20" max="20" width="8.33203125" style="130" bestFit="1" customWidth="1"/>
    <col min="21" max="21" width="7.5546875" style="130" bestFit="1" customWidth="1"/>
    <col min="22" max="22" width="4.6640625" style="130" bestFit="1" customWidth="1"/>
    <col min="23" max="23" width="8.5546875" style="130" customWidth="1"/>
    <col min="24" max="24" width="9" style="130" customWidth="1"/>
    <col min="25" max="25" width="10.88671875" style="130" customWidth="1"/>
    <col min="26" max="26" width="8.33203125" style="130" customWidth="1"/>
    <col min="27" max="27" width="9" style="130" customWidth="1"/>
    <col min="28" max="28" width="7.5546875" style="130" customWidth="1"/>
    <col min="29" max="29" width="4.5546875" style="130" customWidth="1"/>
    <col min="30" max="30" width="8.33203125" style="130" customWidth="1"/>
    <col min="31" max="31" width="9" style="130" customWidth="1"/>
    <col min="32" max="32" width="9.109375" style="130" customWidth="1"/>
    <col min="33" max="33" width="8.33203125" style="130" customWidth="1"/>
    <col min="34" max="34" width="9" style="130" customWidth="1"/>
    <col min="35" max="35" width="7.5546875" style="130" customWidth="1"/>
    <col min="36" max="36" width="4.5546875" style="130" customWidth="1"/>
    <col min="37" max="37" width="8.33203125" style="130" customWidth="1"/>
    <col min="38" max="38" width="9" style="130" customWidth="1"/>
    <col min="39" max="39" width="10.5546875" style="130" customWidth="1"/>
    <col min="40" max="40" width="8.33203125" style="130" customWidth="1"/>
    <col min="41" max="41" width="9" style="130" customWidth="1"/>
    <col min="42" max="42" width="7.5546875" style="130" customWidth="1"/>
    <col min="43" max="43" width="4.5546875" style="130" customWidth="1"/>
    <col min="44" max="44" width="8.33203125" style="130" bestFit="1" customWidth="1"/>
    <col min="45" max="45" width="9" style="130" bestFit="1" customWidth="1"/>
    <col min="46" max="46" width="9.109375" style="130" bestFit="1" customWidth="1"/>
    <col min="47" max="47" width="8.33203125" style="130" bestFit="1" customWidth="1"/>
    <col min="48" max="48" width="9" style="130" bestFit="1" customWidth="1"/>
    <col min="49" max="49" width="7.5546875" style="130" bestFit="1" customWidth="1"/>
    <col min="50" max="50" width="4.5546875" style="130" customWidth="1"/>
    <col min="51" max="51" width="8.33203125" style="130" bestFit="1" customWidth="1"/>
    <col min="52" max="52" width="9" style="130" bestFit="1" customWidth="1"/>
    <col min="53" max="53" width="9.109375" style="130" bestFit="1" customWidth="1"/>
    <col min="54" max="54" width="8.33203125" style="130" bestFit="1" customWidth="1"/>
    <col min="55" max="55" width="9" style="130" bestFit="1" customWidth="1"/>
    <col min="56" max="56" width="7.5546875" style="130" bestFit="1" customWidth="1"/>
    <col min="57" max="57" width="5.21875" style="130" bestFit="1" customWidth="1"/>
    <col min="58" max="58" width="8" style="130" bestFit="1" customWidth="1"/>
    <col min="59" max="59" width="8.33203125" style="130" bestFit="1" customWidth="1"/>
    <col min="60" max="60" width="8.88671875" style="130" bestFit="1" customWidth="1"/>
    <col min="61" max="61" width="8" style="130" bestFit="1" customWidth="1"/>
    <col min="62" max="62" width="8.33203125" style="130" bestFit="1" customWidth="1"/>
    <col min="63" max="63" width="7.44140625" style="130" bestFit="1" customWidth="1"/>
    <col min="64" max="64" width="8" style="130" bestFit="1" customWidth="1"/>
    <col min="65" max="65" width="5.33203125" style="95" customWidth="1"/>
    <col min="66" max="66" width="21.5546875" style="109" customWidth="1"/>
    <col min="67" max="67" width="12.109375" style="130" bestFit="1" customWidth="1"/>
    <col min="68" max="74" width="12.5546875" style="130" bestFit="1" customWidth="1"/>
    <col min="75" max="75" width="13" style="130" bestFit="1" customWidth="1"/>
    <col min="76" max="76" width="6.33203125" style="130" customWidth="1"/>
    <col min="77" max="77" width="20.109375" style="95" customWidth="1"/>
    <col min="78" max="78" width="12.109375" style="130" bestFit="1" customWidth="1"/>
    <col min="79" max="81" width="12.5546875" style="130" bestFit="1" customWidth="1"/>
    <col min="82" max="82" width="12.5546875" style="95" bestFit="1" customWidth="1"/>
    <col min="83" max="16384" width="11.44140625" style="95"/>
  </cols>
  <sheetData>
    <row r="1" spans="1:86">
      <c r="A1" s="167" t="s">
        <v>41</v>
      </c>
      <c r="B1" s="167"/>
      <c r="C1" s="167"/>
      <c r="D1" s="467"/>
      <c r="E1" s="467"/>
      <c r="F1" s="467"/>
      <c r="G1" s="469"/>
      <c r="H1" s="469"/>
      <c r="I1" s="469"/>
      <c r="J1" s="469"/>
      <c r="K1" s="469"/>
      <c r="L1" s="469"/>
      <c r="M1" s="469"/>
    </row>
    <row r="2" spans="1:86" ht="18">
      <c r="A2" s="394" t="s">
        <v>902</v>
      </c>
      <c r="B2" s="394"/>
      <c r="C2" s="394"/>
      <c r="BN2" s="96"/>
      <c r="BY2" s="97"/>
      <c r="BZ2" s="98"/>
      <c r="CA2" s="98"/>
      <c r="CB2" s="98"/>
      <c r="CC2" s="98"/>
    </row>
    <row r="3" spans="1:86" ht="15" customHeight="1">
      <c r="BN3" s="99"/>
      <c r="BO3" s="129"/>
      <c r="BP3" s="129"/>
      <c r="BQ3" s="129"/>
      <c r="BR3" s="131"/>
      <c r="BS3" s="131"/>
      <c r="BT3" s="131"/>
      <c r="BU3" s="131"/>
      <c r="BV3" s="131"/>
      <c r="BW3" s="131"/>
      <c r="BX3" s="101"/>
      <c r="BY3" s="101"/>
      <c r="BZ3" s="100"/>
      <c r="CA3" s="100"/>
      <c r="CB3" s="100"/>
      <c r="CC3" s="101"/>
    </row>
    <row r="4" spans="1:86" ht="15.75" customHeight="1">
      <c r="A4" s="102"/>
      <c r="B4" s="2175" t="s">
        <v>678</v>
      </c>
      <c r="C4" s="2175"/>
      <c r="D4" s="2175"/>
      <c r="E4" s="2175"/>
      <c r="F4" s="2175"/>
      <c r="G4" s="2175"/>
      <c r="H4" s="2175"/>
      <c r="I4" s="2175"/>
      <c r="J4" s="2175"/>
      <c r="K4" s="2175"/>
      <c r="L4" s="2175"/>
      <c r="M4" s="2175"/>
      <c r="N4" s="2175"/>
      <c r="O4" s="2175"/>
      <c r="P4" s="2175"/>
      <c r="Q4" s="2175"/>
      <c r="R4" s="2175"/>
      <c r="S4" s="2175"/>
      <c r="T4" s="2175"/>
      <c r="U4" s="2175"/>
      <c r="V4" s="2175"/>
      <c r="W4" s="2175"/>
      <c r="X4" s="2175"/>
      <c r="Y4" s="2175"/>
      <c r="Z4" s="2175"/>
      <c r="AA4" s="2175"/>
      <c r="AB4" s="2175"/>
      <c r="AC4" s="2175"/>
      <c r="AD4" s="2175"/>
      <c r="AE4" s="2175"/>
      <c r="AF4" s="2175"/>
      <c r="AG4" s="2175"/>
      <c r="AH4" s="2175"/>
      <c r="AI4" s="2175"/>
      <c r="AJ4" s="2175"/>
      <c r="AK4" s="2175"/>
      <c r="AL4" s="2175"/>
      <c r="AM4" s="2175"/>
      <c r="AN4" s="2175"/>
      <c r="AO4" s="2175"/>
      <c r="AP4" s="2175"/>
      <c r="AQ4" s="2175"/>
      <c r="AR4" s="2175"/>
      <c r="AS4" s="2175"/>
      <c r="AT4" s="2175"/>
      <c r="AU4" s="2175"/>
      <c r="AV4" s="2175"/>
      <c r="AW4" s="2175"/>
      <c r="AX4" s="2175"/>
      <c r="AY4" s="2175"/>
      <c r="AZ4" s="2175"/>
      <c r="BA4" s="2175"/>
      <c r="BB4" s="2175"/>
      <c r="BC4" s="2175"/>
      <c r="BD4" s="2175"/>
      <c r="BE4" s="2175"/>
      <c r="BF4" s="2175"/>
      <c r="BG4" s="2175"/>
      <c r="BH4" s="2175"/>
      <c r="BI4" s="2175"/>
      <c r="BJ4" s="2175"/>
      <c r="BK4" s="2175"/>
      <c r="BL4" s="2175"/>
      <c r="BN4" s="99"/>
      <c r="BO4" s="2197" t="s">
        <v>679</v>
      </c>
      <c r="BP4" s="2197"/>
      <c r="BQ4" s="2197"/>
      <c r="BR4" s="2197"/>
      <c r="BS4" s="2197"/>
      <c r="BT4" s="2197"/>
      <c r="BU4" s="2197"/>
      <c r="BV4" s="2197"/>
      <c r="BW4" s="2197"/>
      <c r="BX4" s="101"/>
      <c r="BY4" s="99"/>
      <c r="BZ4" s="2197" t="s">
        <v>680</v>
      </c>
      <c r="CA4" s="2197"/>
      <c r="CB4" s="2197"/>
      <c r="CC4" s="2197"/>
      <c r="CD4" s="2197"/>
      <c r="CE4" s="2197"/>
      <c r="CF4" s="2197"/>
      <c r="CG4" s="2197"/>
      <c r="CH4" s="2197"/>
    </row>
    <row r="5" spans="1:86" ht="15" customHeight="1">
      <c r="A5" s="102"/>
      <c r="B5" s="2174" t="s">
        <v>681</v>
      </c>
      <c r="C5" s="2174"/>
      <c r="D5" s="2174"/>
      <c r="E5" s="2174"/>
      <c r="F5" s="2174"/>
      <c r="G5" s="2174"/>
      <c r="H5" s="2174"/>
      <c r="I5" s="2184" t="s">
        <v>682</v>
      </c>
      <c r="J5" s="2185"/>
      <c r="K5" s="2185"/>
      <c r="L5" s="2185"/>
      <c r="M5" s="2185"/>
      <c r="N5" s="2185"/>
      <c r="O5" s="2186"/>
      <c r="P5" s="2184" t="s">
        <v>683</v>
      </c>
      <c r="Q5" s="2185"/>
      <c r="R5" s="2185"/>
      <c r="S5" s="2185"/>
      <c r="T5" s="2185"/>
      <c r="U5" s="2185"/>
      <c r="V5" s="2186"/>
      <c r="W5" s="2184" t="s">
        <v>237</v>
      </c>
      <c r="X5" s="2185"/>
      <c r="Y5" s="2185"/>
      <c r="Z5" s="2185"/>
      <c r="AA5" s="2185"/>
      <c r="AB5" s="2185"/>
      <c r="AC5" s="2186"/>
      <c r="AD5" s="2184" t="s">
        <v>238</v>
      </c>
      <c r="AE5" s="2185"/>
      <c r="AF5" s="2185"/>
      <c r="AG5" s="2185"/>
      <c r="AH5" s="2185"/>
      <c r="AI5" s="2185"/>
      <c r="AJ5" s="2186"/>
      <c r="AK5" s="2184" t="s">
        <v>1542</v>
      </c>
      <c r="AL5" s="2185"/>
      <c r="AM5" s="2185"/>
      <c r="AN5" s="2185"/>
      <c r="AO5" s="2185"/>
      <c r="AP5" s="2185"/>
      <c r="AQ5" s="2186"/>
      <c r="AR5" s="2184" t="s">
        <v>1519</v>
      </c>
      <c r="AS5" s="2185"/>
      <c r="AT5" s="2185"/>
      <c r="AU5" s="2185"/>
      <c r="AV5" s="2185"/>
      <c r="AW5" s="2185"/>
      <c r="AX5" s="2186"/>
      <c r="AY5" s="2184" t="s">
        <v>2254</v>
      </c>
      <c r="AZ5" s="2185"/>
      <c r="BA5" s="2185"/>
      <c r="BB5" s="2185"/>
      <c r="BC5" s="2185"/>
      <c r="BD5" s="2185"/>
      <c r="BE5" s="2186"/>
      <c r="BF5" s="2184" t="s">
        <v>3053</v>
      </c>
      <c r="BG5" s="2185"/>
      <c r="BH5" s="2185"/>
      <c r="BI5" s="2185"/>
      <c r="BJ5" s="2185"/>
      <c r="BK5" s="2185"/>
      <c r="BL5" s="2186"/>
      <c r="BN5" s="99"/>
      <c r="BO5" s="1679" t="s">
        <v>681</v>
      </c>
      <c r="BP5" s="1679" t="s">
        <v>682</v>
      </c>
      <c r="BQ5" s="1679" t="s">
        <v>683</v>
      </c>
      <c r="BR5" s="1679" t="s">
        <v>237</v>
      </c>
      <c r="BS5" s="1679" t="s">
        <v>238</v>
      </c>
      <c r="BT5" s="1679" t="s">
        <v>1542</v>
      </c>
      <c r="BU5" s="1679" t="s">
        <v>1519</v>
      </c>
      <c r="BV5" s="1679" t="s">
        <v>2254</v>
      </c>
      <c r="BW5" s="1680" t="s">
        <v>3053</v>
      </c>
      <c r="BX5" s="101"/>
      <c r="BY5" s="99"/>
      <c r="BZ5" s="755" t="s">
        <v>681</v>
      </c>
      <c r="CA5" s="755" t="s">
        <v>682</v>
      </c>
      <c r="CB5" s="755" t="s">
        <v>683</v>
      </c>
      <c r="CC5" s="755" t="s">
        <v>237</v>
      </c>
      <c r="CD5" s="755" t="s">
        <v>238</v>
      </c>
      <c r="CE5" s="757" t="str">
        <f>AK5</f>
        <v>2016-2017</v>
      </c>
      <c r="CF5" s="757" t="s">
        <v>1519</v>
      </c>
      <c r="CG5" s="758" t="s">
        <v>2254</v>
      </c>
      <c r="CH5" s="758" t="s">
        <v>3053</v>
      </c>
    </row>
    <row r="6" spans="1:86" ht="15" customHeight="1">
      <c r="A6" s="102"/>
      <c r="B6" s="2183" t="s">
        <v>684</v>
      </c>
      <c r="C6" s="2183"/>
      <c r="D6" s="2183"/>
      <c r="E6" s="2183" t="s">
        <v>685</v>
      </c>
      <c r="F6" s="2183"/>
      <c r="G6" s="2183"/>
      <c r="H6" s="2183"/>
      <c r="I6" s="2187" t="s">
        <v>684</v>
      </c>
      <c r="J6" s="2188"/>
      <c r="K6" s="2189"/>
      <c r="L6" s="2187" t="s">
        <v>685</v>
      </c>
      <c r="M6" s="2188"/>
      <c r="N6" s="2188"/>
      <c r="O6" s="2189"/>
      <c r="P6" s="2187" t="s">
        <v>684</v>
      </c>
      <c r="Q6" s="2188"/>
      <c r="R6" s="2189"/>
      <c r="S6" s="2187" t="s">
        <v>685</v>
      </c>
      <c r="T6" s="2188"/>
      <c r="U6" s="2188"/>
      <c r="V6" s="2189"/>
      <c r="W6" s="2187" t="s">
        <v>684</v>
      </c>
      <c r="X6" s="2188"/>
      <c r="Y6" s="2189"/>
      <c r="Z6" s="2187" t="s">
        <v>685</v>
      </c>
      <c r="AA6" s="2188"/>
      <c r="AB6" s="2188"/>
      <c r="AC6" s="2189"/>
      <c r="AD6" s="2187" t="s">
        <v>684</v>
      </c>
      <c r="AE6" s="2188"/>
      <c r="AF6" s="2189"/>
      <c r="AG6" s="2187" t="s">
        <v>685</v>
      </c>
      <c r="AH6" s="2188"/>
      <c r="AI6" s="2188"/>
      <c r="AJ6" s="2189"/>
      <c r="AK6" s="2187" t="s">
        <v>684</v>
      </c>
      <c r="AL6" s="2188"/>
      <c r="AM6" s="2189"/>
      <c r="AN6" s="2187" t="s">
        <v>685</v>
      </c>
      <c r="AO6" s="2188"/>
      <c r="AP6" s="2188"/>
      <c r="AQ6" s="2189"/>
      <c r="AR6" s="2194" t="s">
        <v>684</v>
      </c>
      <c r="AS6" s="2195"/>
      <c r="AT6" s="2196"/>
      <c r="AU6" s="2194" t="s">
        <v>685</v>
      </c>
      <c r="AV6" s="2195"/>
      <c r="AW6" s="2195"/>
      <c r="AX6" s="2196"/>
      <c r="AY6" s="2194" t="s">
        <v>684</v>
      </c>
      <c r="AZ6" s="2195"/>
      <c r="BA6" s="2196"/>
      <c r="BB6" s="2194" t="s">
        <v>685</v>
      </c>
      <c r="BC6" s="2195"/>
      <c r="BD6" s="2195"/>
      <c r="BE6" s="2196"/>
      <c r="BF6" s="2199" t="s">
        <v>684</v>
      </c>
      <c r="BG6" s="2200"/>
      <c r="BH6" s="2201"/>
      <c r="BI6" s="2199" t="s">
        <v>685</v>
      </c>
      <c r="BJ6" s="2200"/>
      <c r="BK6" s="2200"/>
      <c r="BL6" s="2201"/>
      <c r="BN6" s="516" t="s">
        <v>686</v>
      </c>
      <c r="BO6" s="483">
        <v>0.47555251952350602</v>
      </c>
      <c r="BP6" s="483">
        <v>0.48745111619479364</v>
      </c>
      <c r="BQ6" s="490">
        <v>0.52518378058142257</v>
      </c>
      <c r="BR6" s="514">
        <f>AC8</f>
        <v>0.48664253932506901</v>
      </c>
      <c r="BS6" s="515">
        <f>AJ8</f>
        <v>0.48320030259240221</v>
      </c>
      <c r="BT6" s="517">
        <f>AQ8</f>
        <v>0.48221194141518414</v>
      </c>
      <c r="BU6" s="756">
        <f>AX8</f>
        <v>0.46905701790010812</v>
      </c>
      <c r="BV6" s="1689">
        <f>BE8</f>
        <v>0.47034554896116221</v>
      </c>
      <c r="BW6" s="1681">
        <f>BL8</f>
        <v>0.45404513928854484</v>
      </c>
      <c r="BX6" s="101"/>
      <c r="BY6" s="516" t="s">
        <v>686</v>
      </c>
      <c r="BZ6" s="483">
        <f>D8/D24</f>
        <v>0.74452065233958242</v>
      </c>
      <c r="CA6" s="483">
        <f>K8/K24</f>
        <v>0.75206246125101828</v>
      </c>
      <c r="CB6" s="490">
        <f>R8/R24</f>
        <v>0.72533626149731478</v>
      </c>
      <c r="CC6" s="514">
        <f>Y8/Y24</f>
        <v>0.73984466482018529</v>
      </c>
      <c r="CD6" s="515">
        <f>AF8/AF24</f>
        <v>0.73959811264724318</v>
      </c>
      <c r="CE6" s="517">
        <f>AM8/AM24</f>
        <v>0.73759612838959754</v>
      </c>
      <c r="CF6" s="756">
        <f>AT8/AT24</f>
        <v>0.73115428673990279</v>
      </c>
      <c r="CG6" s="1689">
        <f>BA8/BA24</f>
        <v>0.72559337494399101</v>
      </c>
      <c r="CH6" s="754">
        <f>BH32</f>
        <v>0.72990067353806709</v>
      </c>
    </row>
    <row r="7" spans="1:86">
      <c r="A7" s="102"/>
      <c r="B7" s="500" t="s">
        <v>47</v>
      </c>
      <c r="C7" s="500" t="s">
        <v>48</v>
      </c>
      <c r="D7" s="497" t="s">
        <v>8</v>
      </c>
      <c r="E7" s="500" t="s">
        <v>47</v>
      </c>
      <c r="F7" s="500" t="s">
        <v>48</v>
      </c>
      <c r="G7" s="497" t="s">
        <v>8</v>
      </c>
      <c r="H7" s="497" t="s">
        <v>1757</v>
      </c>
      <c r="I7" s="500" t="s">
        <v>47</v>
      </c>
      <c r="J7" s="500" t="s">
        <v>48</v>
      </c>
      <c r="K7" s="497" t="s">
        <v>8</v>
      </c>
      <c r="L7" s="500" t="s">
        <v>47</v>
      </c>
      <c r="M7" s="500" t="s">
        <v>48</v>
      </c>
      <c r="N7" s="497" t="s">
        <v>8</v>
      </c>
      <c r="O7" s="497" t="s">
        <v>1757</v>
      </c>
      <c r="P7" s="500" t="s">
        <v>47</v>
      </c>
      <c r="Q7" s="500" t="s">
        <v>48</v>
      </c>
      <c r="R7" s="497" t="s">
        <v>8</v>
      </c>
      <c r="S7" s="500" t="s">
        <v>47</v>
      </c>
      <c r="T7" s="500" t="s">
        <v>48</v>
      </c>
      <c r="U7" s="497" t="s">
        <v>8</v>
      </c>
      <c r="V7" s="497" t="s">
        <v>1757</v>
      </c>
      <c r="W7" s="500" t="s">
        <v>47</v>
      </c>
      <c r="X7" s="500" t="s">
        <v>48</v>
      </c>
      <c r="Y7" s="497" t="s">
        <v>8</v>
      </c>
      <c r="Z7" s="500" t="s">
        <v>47</v>
      </c>
      <c r="AA7" s="500" t="s">
        <v>48</v>
      </c>
      <c r="AB7" s="497" t="s">
        <v>8</v>
      </c>
      <c r="AC7" s="497" t="s">
        <v>1757</v>
      </c>
      <c r="AD7" s="500" t="s">
        <v>47</v>
      </c>
      <c r="AE7" s="500" t="s">
        <v>48</v>
      </c>
      <c r="AF7" s="497" t="s">
        <v>8</v>
      </c>
      <c r="AG7" s="500" t="s">
        <v>47</v>
      </c>
      <c r="AH7" s="500" t="s">
        <v>48</v>
      </c>
      <c r="AI7" s="497" t="s">
        <v>8</v>
      </c>
      <c r="AJ7" s="497" t="s">
        <v>1757</v>
      </c>
      <c r="AK7" s="500" t="s">
        <v>47</v>
      </c>
      <c r="AL7" s="500" t="s">
        <v>48</v>
      </c>
      <c r="AM7" s="497" t="s">
        <v>8</v>
      </c>
      <c r="AN7" s="500" t="s">
        <v>47</v>
      </c>
      <c r="AO7" s="500" t="s">
        <v>48</v>
      </c>
      <c r="AP7" s="497" t="s">
        <v>8</v>
      </c>
      <c r="AQ7" s="497" t="s">
        <v>1757</v>
      </c>
      <c r="AR7" s="875" t="s">
        <v>47</v>
      </c>
      <c r="AS7" s="875" t="s">
        <v>48</v>
      </c>
      <c r="AT7" s="524" t="s">
        <v>8</v>
      </c>
      <c r="AU7" s="875" t="s">
        <v>47</v>
      </c>
      <c r="AV7" s="875" t="s">
        <v>48</v>
      </c>
      <c r="AW7" s="524" t="s">
        <v>8</v>
      </c>
      <c r="AX7" s="524" t="s">
        <v>1757</v>
      </c>
      <c r="AY7" s="875" t="s">
        <v>47</v>
      </c>
      <c r="AZ7" s="875" t="s">
        <v>48</v>
      </c>
      <c r="BA7" s="1021" t="s">
        <v>8</v>
      </c>
      <c r="BB7" s="875" t="s">
        <v>47</v>
      </c>
      <c r="BC7" s="875" t="s">
        <v>48</v>
      </c>
      <c r="BD7" s="1021" t="s">
        <v>8</v>
      </c>
      <c r="BE7" s="1021" t="s">
        <v>1757</v>
      </c>
      <c r="BF7" s="518" t="s">
        <v>47</v>
      </c>
      <c r="BG7" s="518"/>
      <c r="BH7" s="1022" t="s">
        <v>8</v>
      </c>
      <c r="BI7" s="518" t="s">
        <v>47</v>
      </c>
      <c r="BJ7" s="518" t="s">
        <v>48</v>
      </c>
      <c r="BK7" s="1022" t="s">
        <v>8</v>
      </c>
      <c r="BL7" s="1022" t="s">
        <v>1757</v>
      </c>
      <c r="BN7" s="516" t="s">
        <v>687</v>
      </c>
      <c r="BO7" s="483">
        <v>0.47908068566437384</v>
      </c>
      <c r="BP7" s="483">
        <v>0.43254038926345251</v>
      </c>
      <c r="BQ7" s="490">
        <v>0.45605316832025444</v>
      </c>
      <c r="BR7" s="514">
        <f>AC9</f>
        <v>0.45725295367168162</v>
      </c>
      <c r="BS7" s="515">
        <f>AJ9</f>
        <v>0.45059826257990493</v>
      </c>
      <c r="BT7" s="517">
        <f>AQ9</f>
        <v>0.44707567174098806</v>
      </c>
      <c r="BU7" s="756">
        <f>AX9</f>
        <v>0.42442711778740738</v>
      </c>
      <c r="BV7" s="1689">
        <f t="shared" ref="BV7:BV8" si="0">BE9</f>
        <v>0.44584640618769233</v>
      </c>
      <c r="BW7" s="1681">
        <f t="shared" ref="BW7:BW8" si="1">BL9</f>
        <v>0.42616529573051315</v>
      </c>
      <c r="BX7" s="101"/>
      <c r="BY7" s="516" t="s">
        <v>687</v>
      </c>
      <c r="BZ7" s="483">
        <f>D9/D25</f>
        <v>0.69126093420983115</v>
      </c>
      <c r="CA7" s="483">
        <f>K9/K25</f>
        <v>0.71730142904619476</v>
      </c>
      <c r="CB7" s="490">
        <f>R9/R25</f>
        <v>0.70888062523635442</v>
      </c>
      <c r="CC7" s="514">
        <f>Y9/Y25</f>
        <v>0.68757695000362118</v>
      </c>
      <c r="CD7" s="515">
        <f>AF9/AF25</f>
        <v>0.69073658945270933</v>
      </c>
      <c r="CE7" s="517">
        <f>AM9/AM25</f>
        <v>0.68447703480657895</v>
      </c>
      <c r="CF7" s="756">
        <f>AT9/AT25</f>
        <v>0.66146660439047178</v>
      </c>
      <c r="CG7" s="1689">
        <f>BA9/BA25</f>
        <v>0.67081375453614023</v>
      </c>
      <c r="CH7" s="754">
        <f t="shared" ref="CH7:CH8" si="2">BH33</f>
        <v>0.64755537067662305</v>
      </c>
    </row>
    <row r="8" spans="1:86">
      <c r="A8" s="481" t="s">
        <v>686</v>
      </c>
      <c r="B8" s="484">
        <f>B24-B16</f>
        <v>462573</v>
      </c>
      <c r="C8" s="484">
        <f t="shared" ref="C8" si="3">C24-C16</f>
        <v>465539</v>
      </c>
      <c r="D8" s="484">
        <f>D24-D16</f>
        <v>928112</v>
      </c>
      <c r="E8" s="482">
        <f>E24-E16</f>
        <v>203659</v>
      </c>
      <c r="F8" s="482">
        <f t="shared" ref="F8:G8" si="4">F24-F16</f>
        <v>237707</v>
      </c>
      <c r="G8" s="482">
        <f t="shared" si="4"/>
        <v>441366</v>
      </c>
      <c r="H8" s="483">
        <f>G8/D8</f>
        <v>0.4755525195235058</v>
      </c>
      <c r="I8" s="503">
        <f>I24-I16</f>
        <v>483718</v>
      </c>
      <c r="J8" s="503">
        <f t="shared" ref="J8:N8" si="5">J24-J16</f>
        <v>497628</v>
      </c>
      <c r="K8" s="503">
        <f t="shared" si="5"/>
        <v>981346</v>
      </c>
      <c r="L8" s="503">
        <f t="shared" si="5"/>
        <v>211929</v>
      </c>
      <c r="M8" s="503">
        <f t="shared" si="5"/>
        <v>248220</v>
      </c>
      <c r="N8" s="503">
        <f t="shared" si="5"/>
        <v>460149</v>
      </c>
      <c r="O8" s="483">
        <f>N8/K8</f>
        <v>0.4688957819158584</v>
      </c>
      <c r="P8" s="503">
        <f>P24-P16</f>
        <v>451072</v>
      </c>
      <c r="Q8" s="503">
        <f t="shared" ref="Q8:U8" si="6">Q24-Q16</f>
        <v>463144</v>
      </c>
      <c r="R8" s="503">
        <f t="shared" si="6"/>
        <v>914216</v>
      </c>
      <c r="S8" s="503">
        <f t="shared" si="6"/>
        <v>213399</v>
      </c>
      <c r="T8" s="503">
        <f t="shared" si="6"/>
        <v>246509</v>
      </c>
      <c r="U8" s="503">
        <f t="shared" si="6"/>
        <v>459908</v>
      </c>
      <c r="V8" s="490">
        <f>U8/R8</f>
        <v>0.50306273353343189</v>
      </c>
      <c r="W8" s="505">
        <f>W24-W16</f>
        <v>491511</v>
      </c>
      <c r="X8" s="505">
        <f t="shared" ref="X8:AB8" si="7">X24-X16</f>
        <v>496027</v>
      </c>
      <c r="Y8" s="505">
        <f t="shared" si="7"/>
        <v>987538</v>
      </c>
      <c r="Z8" s="505">
        <f t="shared" si="7"/>
        <v>224413</v>
      </c>
      <c r="AA8" s="505">
        <f t="shared" si="7"/>
        <v>256165</v>
      </c>
      <c r="AB8" s="505">
        <f t="shared" si="7"/>
        <v>480578</v>
      </c>
      <c r="AC8" s="491">
        <f>AB8/Y8</f>
        <v>0.48664253932506901</v>
      </c>
      <c r="AD8" s="507">
        <f>AD24-AD16</f>
        <v>514410</v>
      </c>
      <c r="AE8" s="507">
        <f t="shared" ref="AE8:AI8" si="8">AE24-AE16</f>
        <v>516680</v>
      </c>
      <c r="AF8" s="507">
        <f t="shared" si="8"/>
        <v>1031090</v>
      </c>
      <c r="AG8" s="507">
        <f t="shared" si="8"/>
        <v>234133</v>
      </c>
      <c r="AH8" s="507">
        <f t="shared" si="8"/>
        <v>264090</v>
      </c>
      <c r="AI8" s="507">
        <f t="shared" si="8"/>
        <v>498223</v>
      </c>
      <c r="AJ8" s="492">
        <f>AI8/AF8</f>
        <v>0.48320030259240221</v>
      </c>
      <c r="AK8" s="512">
        <f>AK24-AK16</f>
        <v>531264</v>
      </c>
      <c r="AL8" s="512">
        <f t="shared" ref="AL8:AP8" si="9">AL24-AL16</f>
        <v>524641</v>
      </c>
      <c r="AM8" s="512">
        <f t="shared" si="9"/>
        <v>1055905</v>
      </c>
      <c r="AN8" s="512">
        <f t="shared" si="9"/>
        <v>241622</v>
      </c>
      <c r="AO8" s="512">
        <f t="shared" si="9"/>
        <v>267548</v>
      </c>
      <c r="AP8" s="512">
        <f t="shared" si="9"/>
        <v>509170</v>
      </c>
      <c r="AQ8" s="509">
        <f>AP8/AM8</f>
        <v>0.48221194141518414</v>
      </c>
      <c r="AR8" s="512">
        <f>AR24-AR16</f>
        <v>556430</v>
      </c>
      <c r="AS8" s="512">
        <f t="shared" ref="AS8:AW8" si="10">AS24-AS16</f>
        <v>551608</v>
      </c>
      <c r="AT8" s="512">
        <f t="shared" si="10"/>
        <v>1108038</v>
      </c>
      <c r="AU8" s="512">
        <f t="shared" si="10"/>
        <v>248532</v>
      </c>
      <c r="AV8" s="512">
        <f t="shared" si="10"/>
        <v>271201</v>
      </c>
      <c r="AW8" s="512">
        <f t="shared" si="10"/>
        <v>519733</v>
      </c>
      <c r="AX8" s="509">
        <f>AW8/AT8</f>
        <v>0.46905701790010812</v>
      </c>
      <c r="AY8" s="512">
        <f>AY24-AY16</f>
        <v>572883</v>
      </c>
      <c r="AZ8" s="512">
        <f t="shared" ref="AZ8:BD8" si="11">AZ24-AZ16</f>
        <v>559055</v>
      </c>
      <c r="BA8" s="512">
        <f t="shared" si="11"/>
        <v>1131938</v>
      </c>
      <c r="BB8" s="512">
        <f t="shared" si="11"/>
        <v>256983</v>
      </c>
      <c r="BC8" s="512">
        <f t="shared" si="11"/>
        <v>275419</v>
      </c>
      <c r="BD8" s="512">
        <f t="shared" si="11"/>
        <v>532402</v>
      </c>
      <c r="BE8" s="509">
        <f>BD8/BA8</f>
        <v>0.47034554896116221</v>
      </c>
      <c r="BF8" s="519">
        <f>BF24-BF16</f>
        <v>614250</v>
      </c>
      <c r="BG8" s="519">
        <f>BG24-BG16</f>
        <v>602074</v>
      </c>
      <c r="BH8" s="519">
        <f t="shared" ref="BH8:BK8" si="12">BH24-BH16</f>
        <v>1216324</v>
      </c>
      <c r="BI8" s="519">
        <f t="shared" si="12"/>
        <v>267732</v>
      </c>
      <c r="BJ8" s="519">
        <f t="shared" si="12"/>
        <v>284534</v>
      </c>
      <c r="BK8" s="519">
        <f t="shared" si="12"/>
        <v>552266</v>
      </c>
      <c r="BL8" s="510">
        <f>BK8/BH8</f>
        <v>0.45404513928854484</v>
      </c>
      <c r="BN8" s="516" t="s">
        <v>688</v>
      </c>
      <c r="BO8" s="483">
        <v>0.24430785566968205</v>
      </c>
      <c r="BP8" s="483">
        <v>0.26652526031623602</v>
      </c>
      <c r="BQ8" s="490">
        <v>0.25609706856173786</v>
      </c>
      <c r="BR8" s="514">
        <f>AC10</f>
        <v>0.26491925567669483</v>
      </c>
      <c r="BS8" s="515">
        <f>AJ10</f>
        <v>0.26710193518028352</v>
      </c>
      <c r="BT8" s="517">
        <f>AQ10</f>
        <v>0.23670154785262698</v>
      </c>
      <c r="BU8" s="756">
        <f>AX10</f>
        <v>0.23305799495696025</v>
      </c>
      <c r="BV8" s="1689">
        <f t="shared" si="0"/>
        <v>0.28813868613138688</v>
      </c>
      <c r="BW8" s="1681">
        <f t="shared" si="1"/>
        <v>0.22475281806640249</v>
      </c>
      <c r="BX8" s="101"/>
      <c r="BY8" s="516" t="s">
        <v>688</v>
      </c>
      <c r="BZ8" s="483">
        <f>D10/D26</f>
        <v>0.80541758494786353</v>
      </c>
      <c r="CA8" s="483">
        <f>K10/K26</f>
        <v>0.79828508779106866</v>
      </c>
      <c r="CB8" s="490">
        <f>R10/R26</f>
        <v>0.77352656401286812</v>
      </c>
      <c r="CC8" s="514">
        <f>Y10/Y26</f>
        <v>0.75932899691886335</v>
      </c>
      <c r="CD8" s="515">
        <f>AF10/AF26</f>
        <v>0.77205915744539133</v>
      </c>
      <c r="CE8" s="517">
        <f>AM10/AM26</f>
        <v>0.76226613673817012</v>
      </c>
      <c r="CF8" s="756">
        <f>AT10/AT26</f>
        <v>0.75368948072033348</v>
      </c>
      <c r="CG8" s="1689">
        <f>BA10/BA26</f>
        <v>0.74120829576194769</v>
      </c>
      <c r="CH8" s="754">
        <f t="shared" si="2"/>
        <v>0.75982928469116318</v>
      </c>
    </row>
    <row r="9" spans="1:86">
      <c r="A9" s="481" t="s">
        <v>687</v>
      </c>
      <c r="B9" s="484">
        <f t="shared" ref="B9:G9" si="13">B25-B17</f>
        <v>47508</v>
      </c>
      <c r="C9" s="484">
        <f t="shared" si="13"/>
        <v>44082</v>
      </c>
      <c r="D9" s="484">
        <f t="shared" si="13"/>
        <v>91590</v>
      </c>
      <c r="E9" s="482">
        <f t="shared" si="13"/>
        <v>21167</v>
      </c>
      <c r="F9" s="482">
        <f t="shared" si="13"/>
        <v>22712</v>
      </c>
      <c r="G9" s="482">
        <f t="shared" si="13"/>
        <v>43879</v>
      </c>
      <c r="H9" s="483">
        <f>G9/D9</f>
        <v>0.47908068566437384</v>
      </c>
      <c r="I9" s="503">
        <f t="shared" ref="I9:N9" si="14">I25-I17</f>
        <v>55542</v>
      </c>
      <c r="J9" s="503">
        <f t="shared" si="14"/>
        <v>52376</v>
      </c>
      <c r="K9" s="503">
        <f t="shared" si="14"/>
        <v>107918</v>
      </c>
      <c r="L9" s="503">
        <f t="shared" si="14"/>
        <v>22348</v>
      </c>
      <c r="M9" s="503">
        <f t="shared" si="14"/>
        <v>24687</v>
      </c>
      <c r="N9" s="503">
        <f t="shared" si="14"/>
        <v>47035</v>
      </c>
      <c r="O9" s="483">
        <f>N9/K9</f>
        <v>0.43584017494764543</v>
      </c>
      <c r="P9" s="503">
        <f t="shared" ref="P9:U9" si="15">P25-P17</f>
        <v>57893</v>
      </c>
      <c r="Q9" s="503">
        <f t="shared" si="15"/>
        <v>54578</v>
      </c>
      <c r="R9" s="503">
        <f t="shared" si="15"/>
        <v>112471</v>
      </c>
      <c r="S9" s="503">
        <f t="shared" si="15"/>
        <v>24280</v>
      </c>
      <c r="T9" s="503">
        <f t="shared" si="15"/>
        <v>26522</v>
      </c>
      <c r="U9" s="503">
        <f t="shared" si="15"/>
        <v>50802</v>
      </c>
      <c r="V9" s="490">
        <f>U9/R9</f>
        <v>0.45168976891821006</v>
      </c>
      <c r="W9" s="505">
        <f t="shared" ref="W9:AB9" si="16">W25-W17</f>
        <v>58699</v>
      </c>
      <c r="X9" s="505">
        <f t="shared" si="16"/>
        <v>55227</v>
      </c>
      <c r="Y9" s="505">
        <f t="shared" si="16"/>
        <v>113926</v>
      </c>
      <c r="Z9" s="505">
        <f t="shared" si="16"/>
        <v>25066</v>
      </c>
      <c r="AA9" s="505">
        <f t="shared" si="16"/>
        <v>27027</v>
      </c>
      <c r="AB9" s="505">
        <f t="shared" si="16"/>
        <v>52093</v>
      </c>
      <c r="AC9" s="491">
        <f>AB9/Y9</f>
        <v>0.45725295367168162</v>
      </c>
      <c r="AD9" s="507">
        <f t="shared" ref="AD9:AI10" si="17">AD25-AD17</f>
        <v>63022</v>
      </c>
      <c r="AE9" s="507">
        <f t="shared" si="17"/>
        <v>58998</v>
      </c>
      <c r="AF9" s="507">
        <f t="shared" si="17"/>
        <v>122020</v>
      </c>
      <c r="AG9" s="507">
        <f t="shared" si="17"/>
        <v>26708</v>
      </c>
      <c r="AH9" s="507">
        <f t="shared" si="17"/>
        <v>28274</v>
      </c>
      <c r="AI9" s="507">
        <f t="shared" si="17"/>
        <v>54982</v>
      </c>
      <c r="AJ9" s="492">
        <f>AI9/AF9</f>
        <v>0.45059826257990493</v>
      </c>
      <c r="AK9" s="512">
        <f t="shared" ref="AK9:AP9" si="18">AK25-AK17</f>
        <v>65738</v>
      </c>
      <c r="AL9" s="512">
        <f t="shared" si="18"/>
        <v>60650</v>
      </c>
      <c r="AM9" s="512">
        <f t="shared" si="18"/>
        <v>126388</v>
      </c>
      <c r="AN9" s="512">
        <f t="shared" si="18"/>
        <v>27157</v>
      </c>
      <c r="AO9" s="512">
        <f t="shared" si="18"/>
        <v>29348</v>
      </c>
      <c r="AP9" s="512">
        <f t="shared" si="18"/>
        <v>56505</v>
      </c>
      <c r="AQ9" s="509">
        <f>AP9/AM9</f>
        <v>0.44707567174098806</v>
      </c>
      <c r="AR9" s="512">
        <f t="shared" ref="AR9:AW9" si="19">AR25-AR17</f>
        <v>68540</v>
      </c>
      <c r="AS9" s="512">
        <f t="shared" si="19"/>
        <v>65999</v>
      </c>
      <c r="AT9" s="512">
        <f t="shared" si="19"/>
        <v>134539</v>
      </c>
      <c r="AU9" s="512">
        <f t="shared" si="19"/>
        <v>27826</v>
      </c>
      <c r="AV9" s="512">
        <f t="shared" si="19"/>
        <v>29276</v>
      </c>
      <c r="AW9" s="512">
        <f t="shared" si="19"/>
        <v>57102</v>
      </c>
      <c r="AX9" s="509">
        <f>AW9/AT9</f>
        <v>0.42442711778740738</v>
      </c>
      <c r="AY9" s="512">
        <f t="shared" ref="AY9:BD9" si="20">AY25-AY17</f>
        <v>68783</v>
      </c>
      <c r="AZ9" s="512">
        <f t="shared" si="20"/>
        <v>64126</v>
      </c>
      <c r="BA9" s="512">
        <f t="shared" si="20"/>
        <v>132909</v>
      </c>
      <c r="BB9" s="512">
        <f t="shared" si="20"/>
        <v>28815</v>
      </c>
      <c r="BC9" s="512">
        <f t="shared" si="20"/>
        <v>30442</v>
      </c>
      <c r="BD9" s="512">
        <f t="shared" si="20"/>
        <v>59257</v>
      </c>
      <c r="BE9" s="509">
        <f>BD9/BA9</f>
        <v>0.44584640618769233</v>
      </c>
      <c r="BF9" s="519">
        <f t="shared" ref="BF9:BK9" si="21">BF25-BF17</f>
        <v>64991</v>
      </c>
      <c r="BG9" s="519">
        <f t="shared" si="21"/>
        <v>62659</v>
      </c>
      <c r="BH9" s="519">
        <f t="shared" si="21"/>
        <v>127650</v>
      </c>
      <c r="BI9" s="519">
        <f t="shared" si="21"/>
        <v>26113</v>
      </c>
      <c r="BJ9" s="519">
        <f t="shared" si="21"/>
        <v>28287</v>
      </c>
      <c r="BK9" s="519">
        <f t="shared" si="21"/>
        <v>54400</v>
      </c>
      <c r="BL9" s="510">
        <f>BK9/BH9</f>
        <v>0.42616529573051315</v>
      </c>
      <c r="BN9" s="103"/>
      <c r="BO9" s="104"/>
      <c r="BP9" s="104"/>
      <c r="BQ9" s="105"/>
      <c r="BR9" s="131"/>
      <c r="BS9" s="131"/>
      <c r="BT9" s="131"/>
      <c r="BU9" s="131"/>
      <c r="BV9" s="131"/>
      <c r="BW9" s="131"/>
      <c r="BX9" s="101"/>
      <c r="BY9" s="103"/>
      <c r="BZ9" s="104"/>
      <c r="CA9" s="104"/>
      <c r="CB9" s="105"/>
      <c r="CC9" s="131"/>
      <c r="CD9" s="131"/>
    </row>
    <row r="10" spans="1:86" ht="15.75" customHeight="1">
      <c r="A10" s="481" t="s">
        <v>688</v>
      </c>
      <c r="B10" s="484">
        <f>B26-B18</f>
        <v>26974</v>
      </c>
      <c r="C10" s="484">
        <f t="shared" ref="C10:G10" si="22">C26-C18</f>
        <v>21997</v>
      </c>
      <c r="D10" s="484">
        <f t="shared" si="22"/>
        <v>48971</v>
      </c>
      <c r="E10" s="482">
        <f t="shared" si="22"/>
        <v>6264</v>
      </c>
      <c r="F10" s="482">
        <f t="shared" si="22"/>
        <v>5700</v>
      </c>
      <c r="G10" s="482">
        <f t="shared" si="22"/>
        <v>11964</v>
      </c>
      <c r="H10" s="483">
        <f>G10/D10</f>
        <v>0.24430785566968205</v>
      </c>
      <c r="I10" s="503">
        <f t="shared" ref="I10:N10" si="23">I26-I18</f>
        <v>26602</v>
      </c>
      <c r="J10" s="503">
        <f t="shared" si="23"/>
        <v>22182</v>
      </c>
      <c r="K10" s="503">
        <f t="shared" si="23"/>
        <v>48784</v>
      </c>
      <c r="L10" s="503">
        <f t="shared" si="23"/>
        <v>6389</v>
      </c>
      <c r="M10" s="503">
        <f t="shared" si="23"/>
        <v>6010</v>
      </c>
      <c r="N10" s="503">
        <f t="shared" si="23"/>
        <v>12399</v>
      </c>
      <c r="O10" s="483">
        <f>N10/K10</f>
        <v>0.25416120039357165</v>
      </c>
      <c r="P10" s="503">
        <f t="shared" ref="P10:U10" si="24">P26-P18</f>
        <v>26582</v>
      </c>
      <c r="Q10" s="503">
        <f t="shared" si="24"/>
        <v>22950</v>
      </c>
      <c r="R10" s="503">
        <f t="shared" si="24"/>
        <v>49532</v>
      </c>
      <c r="S10" s="503">
        <f t="shared" si="24"/>
        <v>6584</v>
      </c>
      <c r="T10" s="503">
        <f t="shared" si="24"/>
        <v>6101</v>
      </c>
      <c r="U10" s="503">
        <f t="shared" si="24"/>
        <v>12685</v>
      </c>
      <c r="V10" s="490">
        <f>U10/R10</f>
        <v>0.25609706856173786</v>
      </c>
      <c r="W10" s="505">
        <f t="shared" ref="W10:AB10" si="25">W26-W18</f>
        <v>25960</v>
      </c>
      <c r="X10" s="505">
        <f t="shared" si="25"/>
        <v>22836</v>
      </c>
      <c r="Y10" s="505">
        <f t="shared" si="25"/>
        <v>48796</v>
      </c>
      <c r="Z10" s="505">
        <f t="shared" si="25"/>
        <v>6827</v>
      </c>
      <c r="AA10" s="505">
        <f t="shared" si="25"/>
        <v>6100</v>
      </c>
      <c r="AB10" s="505">
        <f t="shared" si="25"/>
        <v>12927</v>
      </c>
      <c r="AC10" s="491">
        <f>AB10/Y10</f>
        <v>0.26491925567669483</v>
      </c>
      <c r="AD10" s="507">
        <f t="shared" si="17"/>
        <v>27722</v>
      </c>
      <c r="AE10" s="507">
        <f t="shared" si="17"/>
        <v>23281</v>
      </c>
      <c r="AF10" s="507">
        <f t="shared" si="17"/>
        <v>51003</v>
      </c>
      <c r="AG10" s="507">
        <f t="shared" si="17"/>
        <v>7326</v>
      </c>
      <c r="AH10" s="507">
        <f t="shared" si="17"/>
        <v>6297</v>
      </c>
      <c r="AI10" s="507">
        <f t="shared" si="17"/>
        <v>13623</v>
      </c>
      <c r="AJ10" s="492">
        <f>AI10/AF10</f>
        <v>0.26710193518028352</v>
      </c>
      <c r="AK10" s="512">
        <f t="shared" ref="AK10:AP10" si="26">AK26-AK18</f>
        <v>30225</v>
      </c>
      <c r="AL10" s="512">
        <f t="shared" si="26"/>
        <v>24819</v>
      </c>
      <c r="AM10" s="512">
        <f t="shared" si="26"/>
        <v>55044</v>
      </c>
      <c r="AN10" s="512">
        <f t="shared" si="26"/>
        <v>6838</v>
      </c>
      <c r="AO10" s="512">
        <f t="shared" si="26"/>
        <v>6191</v>
      </c>
      <c r="AP10" s="512">
        <f t="shared" si="26"/>
        <v>13029</v>
      </c>
      <c r="AQ10" s="509">
        <f>AP10/AM10</f>
        <v>0.23670154785262698</v>
      </c>
      <c r="AR10" s="512">
        <f t="shared" ref="AR10:AW10" si="27">AR26-AR18</f>
        <v>30917</v>
      </c>
      <c r="AS10" s="512">
        <f t="shared" si="27"/>
        <v>26588</v>
      </c>
      <c r="AT10" s="512">
        <f t="shared" si="27"/>
        <v>57505</v>
      </c>
      <c r="AU10" s="512">
        <f t="shared" si="27"/>
        <v>7053</v>
      </c>
      <c r="AV10" s="512">
        <f t="shared" si="27"/>
        <v>6349</v>
      </c>
      <c r="AW10" s="512">
        <f t="shared" si="27"/>
        <v>13402</v>
      </c>
      <c r="AX10" s="509">
        <f>AW10/AT10</f>
        <v>0.23305799495696025</v>
      </c>
      <c r="AY10" s="512">
        <f t="shared" ref="AY10:BD10" si="28">AY26-AY18</f>
        <v>27487</v>
      </c>
      <c r="AZ10" s="512">
        <f t="shared" si="28"/>
        <v>21833</v>
      </c>
      <c r="BA10" s="512">
        <f t="shared" si="28"/>
        <v>49320</v>
      </c>
      <c r="BB10" s="512">
        <f t="shared" si="28"/>
        <v>7639</v>
      </c>
      <c r="BC10" s="512">
        <f t="shared" si="28"/>
        <v>6572</v>
      </c>
      <c r="BD10" s="512">
        <f t="shared" si="28"/>
        <v>14211</v>
      </c>
      <c r="BE10" s="509">
        <f>BD10/BA10</f>
        <v>0.28813868613138688</v>
      </c>
      <c r="BF10" s="519">
        <f t="shared" ref="BF10:BK10" si="29">BF26-BF18</f>
        <v>27172</v>
      </c>
      <c r="BG10" s="519">
        <f t="shared" si="29"/>
        <v>24814</v>
      </c>
      <c r="BH10" s="519">
        <f t="shared" si="29"/>
        <v>51986</v>
      </c>
      <c r="BI10" s="519">
        <f t="shared" si="29"/>
        <v>5992</v>
      </c>
      <c r="BJ10" s="519">
        <f t="shared" si="29"/>
        <v>5692</v>
      </c>
      <c r="BK10" s="519">
        <f t="shared" si="29"/>
        <v>11684</v>
      </c>
      <c r="BL10" s="510">
        <f>BK10/BH10</f>
        <v>0.22475281806640249</v>
      </c>
      <c r="BN10" s="99"/>
      <c r="BO10" s="2197" t="s">
        <v>690</v>
      </c>
      <c r="BP10" s="2197"/>
      <c r="BQ10" s="2197"/>
      <c r="BR10" s="2197"/>
      <c r="BS10" s="2197"/>
      <c r="BT10" s="2197"/>
      <c r="BU10" s="2197"/>
      <c r="BV10" s="2197"/>
      <c r="BW10" s="2197"/>
      <c r="BX10" s="101"/>
      <c r="BY10" s="99"/>
      <c r="BZ10" s="2197" t="s">
        <v>691</v>
      </c>
      <c r="CA10" s="2197"/>
      <c r="CB10" s="2197"/>
      <c r="CC10" s="2197"/>
      <c r="CD10" s="2197"/>
      <c r="CE10" s="2197"/>
      <c r="CF10" s="2197"/>
      <c r="CG10" s="2197"/>
      <c r="CH10" s="2197"/>
    </row>
    <row r="11" spans="1:86" ht="15.75" customHeight="1">
      <c r="D11" s="107"/>
      <c r="E11" s="107"/>
      <c r="F11" s="107"/>
      <c r="G11" s="107"/>
      <c r="K11" s="107"/>
      <c r="L11" s="107"/>
      <c r="M11" s="107"/>
      <c r="N11" s="107"/>
      <c r="R11" s="107"/>
      <c r="S11" s="107"/>
      <c r="T11" s="107"/>
      <c r="U11" s="107"/>
      <c r="BN11" s="99"/>
      <c r="BO11" s="1679" t="s">
        <v>681</v>
      </c>
      <c r="BP11" s="1679" t="s">
        <v>682</v>
      </c>
      <c r="BQ11" s="1679" t="s">
        <v>683</v>
      </c>
      <c r="BR11" s="1679" t="s">
        <v>237</v>
      </c>
      <c r="BS11" s="1679" t="s">
        <v>238</v>
      </c>
      <c r="BT11" s="1679" t="s">
        <v>1542</v>
      </c>
      <c r="BU11" s="1679" t="s">
        <v>1519</v>
      </c>
      <c r="BV11" s="1679" t="s">
        <v>2254</v>
      </c>
      <c r="BW11" s="1680" t="s">
        <v>3053</v>
      </c>
      <c r="BX11" s="101"/>
      <c r="BY11" s="99"/>
      <c r="BZ11" s="499" t="s">
        <v>681</v>
      </c>
      <c r="CA11" s="499" t="s">
        <v>682</v>
      </c>
      <c r="CB11" s="499" t="s">
        <v>683</v>
      </c>
      <c r="CC11" s="499" t="s">
        <v>237</v>
      </c>
      <c r="CD11" s="499" t="s">
        <v>238</v>
      </c>
      <c r="CE11" s="521" t="s">
        <v>1542</v>
      </c>
      <c r="CF11" s="521" t="s">
        <v>1519</v>
      </c>
      <c r="CG11" s="758" t="s">
        <v>2254</v>
      </c>
      <c r="CH11" s="758" t="s">
        <v>3053</v>
      </c>
    </row>
    <row r="12" spans="1:86" ht="15.75" customHeight="1">
      <c r="A12" s="102"/>
      <c r="B12" s="2175" t="s">
        <v>693</v>
      </c>
      <c r="C12" s="2175"/>
      <c r="D12" s="2175"/>
      <c r="E12" s="2175"/>
      <c r="F12" s="2175"/>
      <c r="G12" s="2175"/>
      <c r="H12" s="2175"/>
      <c r="I12" s="2175"/>
      <c r="J12" s="2175"/>
      <c r="K12" s="2175"/>
      <c r="L12" s="2175"/>
      <c r="M12" s="2175"/>
      <c r="N12" s="2175"/>
      <c r="O12" s="2175"/>
      <c r="P12" s="2175"/>
      <c r="Q12" s="2175"/>
      <c r="R12" s="2175"/>
      <c r="S12" s="2175"/>
      <c r="T12" s="2175"/>
      <c r="U12" s="2175"/>
      <c r="V12" s="2175"/>
      <c r="W12" s="2175"/>
      <c r="X12" s="2175"/>
      <c r="Y12" s="2175"/>
      <c r="Z12" s="2175"/>
      <c r="AA12" s="2175"/>
      <c r="AB12" s="2175"/>
      <c r="AC12" s="2175"/>
      <c r="AD12" s="2175"/>
      <c r="AE12" s="2175"/>
      <c r="AF12" s="2175"/>
      <c r="AG12" s="2175"/>
      <c r="AH12" s="2175"/>
      <c r="AI12" s="2175"/>
      <c r="AJ12" s="2175"/>
      <c r="AK12" s="2175"/>
      <c r="AL12" s="2175"/>
      <c r="AM12" s="2175"/>
      <c r="AN12" s="2175"/>
      <c r="AO12" s="2175"/>
      <c r="AP12" s="2175"/>
      <c r="AQ12" s="2175"/>
      <c r="AR12" s="2175"/>
      <c r="AS12" s="2175"/>
      <c r="AT12" s="2175"/>
      <c r="AU12" s="2175"/>
      <c r="AV12" s="2175"/>
      <c r="AW12" s="2175"/>
      <c r="AX12" s="2175"/>
      <c r="AY12" s="2175"/>
      <c r="AZ12" s="2175"/>
      <c r="BA12" s="2175"/>
      <c r="BB12" s="2175"/>
      <c r="BC12" s="2175"/>
      <c r="BD12" s="2175"/>
      <c r="BE12" s="2175"/>
      <c r="BF12" s="2175"/>
      <c r="BG12" s="2175"/>
      <c r="BH12" s="2175"/>
      <c r="BI12" s="2175"/>
      <c r="BJ12" s="2175"/>
      <c r="BK12" s="2175"/>
      <c r="BL12" s="2175"/>
      <c r="BN12" s="516" t="s">
        <v>686</v>
      </c>
      <c r="BO12" s="483">
        <v>0.7811465784135796</v>
      </c>
      <c r="BP12" s="483">
        <v>0.80441437411091732</v>
      </c>
      <c r="BQ12" s="490">
        <v>0.77272683243410789</v>
      </c>
      <c r="BR12" s="514">
        <f>AC16</f>
        <v>0.74556303329272888</v>
      </c>
      <c r="BS12" s="515">
        <f>AJ16</f>
        <v>0.77071718195641159</v>
      </c>
      <c r="BT12" s="517">
        <f>AQ16</f>
        <v>0.76432207089691306</v>
      </c>
      <c r="BU12" s="756">
        <f>AX16</f>
        <v>0.73491137040836862</v>
      </c>
      <c r="BV12" s="1688">
        <f>BE16</f>
        <v>0.74634822077233409</v>
      </c>
      <c r="BW12" s="1681">
        <f>BL16</f>
        <v>0.72734059097978232</v>
      </c>
      <c r="BX12" s="101"/>
      <c r="BY12" s="516" t="s">
        <v>686</v>
      </c>
      <c r="BZ12" s="483">
        <f>G8/G24</f>
        <v>0.63952740297677002</v>
      </c>
      <c r="CA12" s="483">
        <f>N8/N24</f>
        <v>0.64278200960787624</v>
      </c>
      <c r="CB12" s="490">
        <f>U8/U24</f>
        <v>0.63960592393564275</v>
      </c>
      <c r="CC12" s="514">
        <f>AB8/AB24</f>
        <v>0.64988904320215501</v>
      </c>
      <c r="CD12" s="515">
        <f>AI8/AI24</f>
        <v>0.64037464428843549</v>
      </c>
      <c r="CE12" s="517">
        <f>AP8/AP24</f>
        <v>0.63943346774953125</v>
      </c>
      <c r="CF12" s="759">
        <f>AW8/AW24</f>
        <v>0.63447454999359099</v>
      </c>
      <c r="CG12" s="1689">
        <f>BD8/BD24</f>
        <v>0.62495979565628745</v>
      </c>
      <c r="CH12" s="754">
        <f>BK32</f>
        <v>0.62783041282703644</v>
      </c>
    </row>
    <row r="13" spans="1:86" ht="15.75" customHeight="1">
      <c r="A13" s="102"/>
      <c r="B13" s="2174" t="s">
        <v>681</v>
      </c>
      <c r="C13" s="2174"/>
      <c r="D13" s="2174"/>
      <c r="E13" s="2174"/>
      <c r="F13" s="2174"/>
      <c r="G13" s="2174"/>
      <c r="H13" s="2184"/>
      <c r="I13" s="2184" t="s">
        <v>682</v>
      </c>
      <c r="J13" s="2185"/>
      <c r="K13" s="2185"/>
      <c r="L13" s="2185"/>
      <c r="M13" s="2185"/>
      <c r="N13" s="2185"/>
      <c r="O13" s="2186"/>
      <c r="P13" s="2184" t="s">
        <v>683</v>
      </c>
      <c r="Q13" s="2185"/>
      <c r="R13" s="2185"/>
      <c r="S13" s="2185"/>
      <c r="T13" s="2185"/>
      <c r="U13" s="2185"/>
      <c r="V13" s="2186"/>
      <c r="W13" s="2184" t="s">
        <v>237</v>
      </c>
      <c r="X13" s="2185"/>
      <c r="Y13" s="2185"/>
      <c r="Z13" s="2185"/>
      <c r="AA13" s="2185"/>
      <c r="AB13" s="2185"/>
      <c r="AC13" s="2186"/>
      <c r="AD13" s="2184" t="s">
        <v>238</v>
      </c>
      <c r="AE13" s="2185"/>
      <c r="AF13" s="2185"/>
      <c r="AG13" s="2185"/>
      <c r="AH13" s="2185"/>
      <c r="AI13" s="2185"/>
      <c r="AJ13" s="2186"/>
      <c r="AK13" s="2184" t="s">
        <v>1542</v>
      </c>
      <c r="AL13" s="2185"/>
      <c r="AM13" s="2185"/>
      <c r="AN13" s="2185"/>
      <c r="AO13" s="2185"/>
      <c r="AP13" s="2185"/>
      <c r="AQ13" s="2186"/>
      <c r="AR13" s="2184" t="s">
        <v>1519</v>
      </c>
      <c r="AS13" s="2185"/>
      <c r="AT13" s="2185"/>
      <c r="AU13" s="2185"/>
      <c r="AV13" s="2185"/>
      <c r="AW13" s="2185"/>
      <c r="AX13" s="2186"/>
      <c r="AY13" s="2184" t="s">
        <v>2254</v>
      </c>
      <c r="AZ13" s="2185"/>
      <c r="BA13" s="2185"/>
      <c r="BB13" s="2185"/>
      <c r="BC13" s="2185"/>
      <c r="BD13" s="2185"/>
      <c r="BE13" s="2186"/>
      <c r="BF13" s="2184" t="s">
        <v>3053</v>
      </c>
      <c r="BG13" s="2185"/>
      <c r="BH13" s="2185"/>
      <c r="BI13" s="2185"/>
      <c r="BJ13" s="2185"/>
      <c r="BK13" s="2185"/>
      <c r="BL13" s="2186"/>
      <c r="BN13" s="516" t="s">
        <v>687</v>
      </c>
      <c r="BO13" s="483">
        <v>0.93277434179969199</v>
      </c>
      <c r="BP13" s="483">
        <v>0.94421858555007532</v>
      </c>
      <c r="BQ13" s="490">
        <v>0.93455070745981184</v>
      </c>
      <c r="BR13" s="514">
        <f>AC17</f>
        <v>0.82096356681992044</v>
      </c>
      <c r="BS13" s="515">
        <f>AJ17</f>
        <v>0.8278298433152731</v>
      </c>
      <c r="BT13" s="517">
        <f>AQ17</f>
        <v>0.83671752973687374</v>
      </c>
      <c r="BU13" s="756">
        <f>AX17</f>
        <v>0.78229929127454401</v>
      </c>
      <c r="BV13" s="1688">
        <f t="shared" ref="BV13:BV14" si="30">BE17</f>
        <v>0.82288184968262246</v>
      </c>
      <c r="BW13" s="1681">
        <f t="shared" ref="BW13:BW14" si="31">BL17</f>
        <v>0.76783349645920895</v>
      </c>
      <c r="BX13" s="101"/>
      <c r="BY13" s="516" t="s">
        <v>687</v>
      </c>
      <c r="BZ13" s="483">
        <f>G9/G25</f>
        <v>0.53487493295626309</v>
      </c>
      <c r="CA13" s="483">
        <f>N9/N25</f>
        <v>0.53613970294885382</v>
      </c>
      <c r="CB13" s="490">
        <f>U9/U25</f>
        <v>0.5395055435198165</v>
      </c>
      <c r="CC13" s="514">
        <f>AB9/AB25</f>
        <v>0.55071835586895157</v>
      </c>
      <c r="CD13" s="515">
        <f>AI9/AI25</f>
        <v>0.54867874820373619</v>
      </c>
      <c r="CE13" s="517">
        <f>AP9/AP25</f>
        <v>0.53684930595802494</v>
      </c>
      <c r="CF13" s="759">
        <f>AW9/AW25</f>
        <v>0.51458078004469754</v>
      </c>
      <c r="CG13" s="1689">
        <f>BD9/BD25</f>
        <v>0.52473721961975439</v>
      </c>
      <c r="CH13" s="754">
        <f t="shared" ref="CH13:CH14" si="32">BK33</f>
        <v>0.50489113284947928</v>
      </c>
    </row>
    <row r="14" spans="1:86" ht="15" customHeight="1">
      <c r="A14" s="102"/>
      <c r="B14" s="2183" t="s">
        <v>684</v>
      </c>
      <c r="C14" s="2183"/>
      <c r="D14" s="2183"/>
      <c r="E14" s="2183" t="s">
        <v>685</v>
      </c>
      <c r="F14" s="2183"/>
      <c r="G14" s="2183"/>
      <c r="H14" s="2187"/>
      <c r="I14" s="2187" t="s">
        <v>684</v>
      </c>
      <c r="J14" s="2188"/>
      <c r="K14" s="2189"/>
      <c r="L14" s="2187" t="s">
        <v>685</v>
      </c>
      <c r="M14" s="2188"/>
      <c r="N14" s="2188"/>
      <c r="O14" s="2189"/>
      <c r="P14" s="2187" t="s">
        <v>684</v>
      </c>
      <c r="Q14" s="2188"/>
      <c r="R14" s="2189"/>
      <c r="S14" s="2187" t="s">
        <v>685</v>
      </c>
      <c r="T14" s="2188"/>
      <c r="U14" s="2188"/>
      <c r="V14" s="2189"/>
      <c r="W14" s="2187" t="s">
        <v>684</v>
      </c>
      <c r="X14" s="2188"/>
      <c r="Y14" s="2189"/>
      <c r="Z14" s="2187" t="s">
        <v>685</v>
      </c>
      <c r="AA14" s="2188"/>
      <c r="AB14" s="2188"/>
      <c r="AC14" s="2189"/>
      <c r="AD14" s="2187" t="s">
        <v>684</v>
      </c>
      <c r="AE14" s="2188"/>
      <c r="AF14" s="2189"/>
      <c r="AG14" s="2187" t="s">
        <v>685</v>
      </c>
      <c r="AH14" s="2188"/>
      <c r="AI14" s="2188"/>
      <c r="AJ14" s="2189"/>
      <c r="AK14" s="2187" t="s">
        <v>684</v>
      </c>
      <c r="AL14" s="2188"/>
      <c r="AM14" s="2189"/>
      <c r="AN14" s="2187" t="s">
        <v>685</v>
      </c>
      <c r="AO14" s="2188"/>
      <c r="AP14" s="2188"/>
      <c r="AQ14" s="2189"/>
      <c r="AR14" s="2194" t="s">
        <v>684</v>
      </c>
      <c r="AS14" s="2195"/>
      <c r="AT14" s="2196"/>
      <c r="AU14" s="2194" t="s">
        <v>685</v>
      </c>
      <c r="AV14" s="2195"/>
      <c r="AW14" s="2195"/>
      <c r="AX14" s="2196"/>
      <c r="AY14" s="2194" t="s">
        <v>684</v>
      </c>
      <c r="AZ14" s="2195"/>
      <c r="BA14" s="2196"/>
      <c r="BB14" s="2194" t="s">
        <v>685</v>
      </c>
      <c r="BC14" s="2195"/>
      <c r="BD14" s="2195"/>
      <c r="BE14" s="2196"/>
      <c r="BF14" s="2199" t="s">
        <v>684</v>
      </c>
      <c r="BG14" s="2200"/>
      <c r="BH14" s="2201"/>
      <c r="BI14" s="2199" t="s">
        <v>685</v>
      </c>
      <c r="BJ14" s="2200"/>
      <c r="BK14" s="2200"/>
      <c r="BL14" s="2201"/>
      <c r="BN14" s="516" t="s">
        <v>688</v>
      </c>
      <c r="BO14" s="483">
        <v>0.7367931704843208</v>
      </c>
      <c r="BP14" s="483">
        <v>0.84545389410331728</v>
      </c>
      <c r="BQ14" s="490">
        <v>0.77127292787201762</v>
      </c>
      <c r="BR14" s="514">
        <f>AC18</f>
        <v>0.75274796327427906</v>
      </c>
      <c r="BS14" s="515">
        <f>AJ18</f>
        <v>0.79253552928675786</v>
      </c>
      <c r="BT14" s="517">
        <f>AQ18</f>
        <v>0.81452787324517972</v>
      </c>
      <c r="BU14" s="756">
        <f>AX18</f>
        <v>0.83994040334166975</v>
      </c>
      <c r="BV14" s="1688">
        <f t="shared" si="30"/>
        <v>0.84047619047619049</v>
      </c>
      <c r="BW14" s="1681">
        <f t="shared" si="31"/>
        <v>0.85266553067185979</v>
      </c>
      <c r="BX14" s="101"/>
      <c r="BY14" s="516" t="s">
        <v>688</v>
      </c>
      <c r="BZ14" s="483">
        <f>G10/G26</f>
        <v>0.5785020066727915</v>
      </c>
      <c r="CA14" s="483">
        <f>N10/N26</f>
        <v>0.54498703353698741</v>
      </c>
      <c r="CB14" s="490">
        <f>U10/U26</f>
        <v>0.53142019271051533</v>
      </c>
      <c r="CC14" s="514">
        <f>AB10/AB26</f>
        <v>0.52615084049004845</v>
      </c>
      <c r="CD14" s="515">
        <f>AI10/AI26</f>
        <v>0.53304378448174672</v>
      </c>
      <c r="CE14" s="517">
        <f>AP10/AP26</f>
        <v>0.48234118169702356</v>
      </c>
      <c r="CF14" s="759">
        <f>AW10/AW26</f>
        <v>0.45917703086990785</v>
      </c>
      <c r="CG14" s="1689">
        <f>BD10/BD26</f>
        <v>0.49543299400362573</v>
      </c>
      <c r="CH14" s="754">
        <f t="shared" si="32"/>
        <v>0.45471881689044563</v>
      </c>
    </row>
    <row r="15" spans="1:86">
      <c r="A15" s="102"/>
      <c r="B15" s="501" t="s">
        <v>47</v>
      </c>
      <c r="C15" s="501" t="s">
        <v>48</v>
      </c>
      <c r="D15" s="488" t="s">
        <v>8</v>
      </c>
      <c r="E15" s="500" t="s">
        <v>47</v>
      </c>
      <c r="F15" s="500" t="s">
        <v>48</v>
      </c>
      <c r="G15" s="497" t="s">
        <v>8</v>
      </c>
      <c r="H15" s="498" t="s">
        <v>1757</v>
      </c>
      <c r="I15" s="500" t="s">
        <v>47</v>
      </c>
      <c r="J15" s="500" t="s">
        <v>48</v>
      </c>
      <c r="K15" s="497" t="s">
        <v>8</v>
      </c>
      <c r="L15" s="500" t="s">
        <v>47</v>
      </c>
      <c r="M15" s="500" t="s">
        <v>48</v>
      </c>
      <c r="N15" s="497" t="s">
        <v>8</v>
      </c>
      <c r="O15" s="497" t="s">
        <v>1757</v>
      </c>
      <c r="P15" s="500" t="s">
        <v>47</v>
      </c>
      <c r="Q15" s="500" t="s">
        <v>48</v>
      </c>
      <c r="R15" s="497" t="s">
        <v>8</v>
      </c>
      <c r="S15" s="500" t="s">
        <v>47</v>
      </c>
      <c r="T15" s="500" t="s">
        <v>48</v>
      </c>
      <c r="U15" s="497" t="s">
        <v>8</v>
      </c>
      <c r="V15" s="497" t="s">
        <v>1757</v>
      </c>
      <c r="W15" s="500" t="s">
        <v>47</v>
      </c>
      <c r="X15" s="500" t="s">
        <v>48</v>
      </c>
      <c r="Y15" s="497" t="s">
        <v>8</v>
      </c>
      <c r="Z15" s="500" t="s">
        <v>47</v>
      </c>
      <c r="AA15" s="500" t="s">
        <v>48</v>
      </c>
      <c r="AB15" s="497" t="s">
        <v>8</v>
      </c>
      <c r="AC15" s="497" t="s">
        <v>1757</v>
      </c>
      <c r="AD15" s="500" t="s">
        <v>47</v>
      </c>
      <c r="AE15" s="500" t="s">
        <v>48</v>
      </c>
      <c r="AF15" s="497" t="s">
        <v>8</v>
      </c>
      <c r="AG15" s="500" t="s">
        <v>47</v>
      </c>
      <c r="AH15" s="500" t="s">
        <v>48</v>
      </c>
      <c r="AI15" s="497" t="s">
        <v>8</v>
      </c>
      <c r="AJ15" s="497" t="s">
        <v>1757</v>
      </c>
      <c r="AK15" s="500" t="s">
        <v>47</v>
      </c>
      <c r="AL15" s="500" t="s">
        <v>48</v>
      </c>
      <c r="AM15" s="497" t="s">
        <v>8</v>
      </c>
      <c r="AN15" s="500" t="s">
        <v>47</v>
      </c>
      <c r="AO15" s="500" t="s">
        <v>48</v>
      </c>
      <c r="AP15" s="497" t="s">
        <v>8</v>
      </c>
      <c r="AQ15" s="497" t="s">
        <v>1757</v>
      </c>
      <c r="AR15" s="875" t="s">
        <v>47</v>
      </c>
      <c r="AS15" s="875" t="s">
        <v>48</v>
      </c>
      <c r="AT15" s="524" t="s">
        <v>8</v>
      </c>
      <c r="AU15" s="875" t="s">
        <v>47</v>
      </c>
      <c r="AV15" s="875" t="s">
        <v>48</v>
      </c>
      <c r="AW15" s="524" t="s">
        <v>8</v>
      </c>
      <c r="AX15" s="524" t="s">
        <v>1757</v>
      </c>
      <c r="AY15" s="875" t="s">
        <v>47</v>
      </c>
      <c r="AZ15" s="875" t="s">
        <v>48</v>
      </c>
      <c r="BA15" s="1021" t="s">
        <v>8</v>
      </c>
      <c r="BB15" s="875" t="s">
        <v>47</v>
      </c>
      <c r="BC15" s="875" t="s">
        <v>48</v>
      </c>
      <c r="BD15" s="1021" t="s">
        <v>8</v>
      </c>
      <c r="BE15" s="1021" t="s">
        <v>1757</v>
      </c>
      <c r="BF15" s="518" t="s">
        <v>47</v>
      </c>
      <c r="BG15" s="518" t="s">
        <v>48</v>
      </c>
      <c r="BH15" s="1022" t="s">
        <v>8</v>
      </c>
      <c r="BI15" s="518" t="s">
        <v>47</v>
      </c>
      <c r="BJ15" s="518" t="s">
        <v>48</v>
      </c>
      <c r="BK15" s="1022" t="s">
        <v>8</v>
      </c>
      <c r="BL15" s="1022" t="s">
        <v>1757</v>
      </c>
      <c r="BN15" s="103"/>
      <c r="BO15" s="104"/>
      <c r="BP15" s="104"/>
      <c r="BQ15" s="105"/>
      <c r="BR15" s="131"/>
      <c r="BS15" s="131"/>
      <c r="BT15" s="131"/>
      <c r="BU15" s="131"/>
      <c r="BV15" s="131"/>
      <c r="BW15" s="131"/>
      <c r="BX15" s="101"/>
      <c r="BY15" s="103"/>
      <c r="BZ15" s="104"/>
      <c r="CA15" s="104"/>
      <c r="CB15" s="105"/>
      <c r="CC15" s="131"/>
      <c r="CD15" s="131"/>
    </row>
    <row r="16" spans="1:86" ht="15.75" customHeight="1">
      <c r="A16" s="481" t="s">
        <v>686</v>
      </c>
      <c r="B16" s="484">
        <v>171463</v>
      </c>
      <c r="C16" s="484">
        <v>147015</v>
      </c>
      <c r="D16" s="482">
        <f>B16+C16</f>
        <v>318478</v>
      </c>
      <c r="E16" s="482">
        <v>133824</v>
      </c>
      <c r="F16" s="482">
        <v>114954</v>
      </c>
      <c r="G16" s="482">
        <f>E16+F16</f>
        <v>248778</v>
      </c>
      <c r="H16" s="493">
        <f>G16/D16</f>
        <v>0.7811465784135796</v>
      </c>
      <c r="I16" s="504">
        <v>172907</v>
      </c>
      <c r="J16" s="504">
        <v>150620</v>
      </c>
      <c r="K16" s="482">
        <f>I16+J16</f>
        <v>323527</v>
      </c>
      <c r="L16" s="482">
        <v>137812</v>
      </c>
      <c r="M16" s="482">
        <v>117910</v>
      </c>
      <c r="N16" s="482">
        <f>L16+M16</f>
        <v>255722</v>
      </c>
      <c r="O16" s="483">
        <f>N16/K16</f>
        <v>0.79041934676240311</v>
      </c>
      <c r="P16" s="503">
        <v>186687</v>
      </c>
      <c r="Q16" s="503">
        <v>159500</v>
      </c>
      <c r="R16" s="482">
        <f>P16+Q16</f>
        <v>346187</v>
      </c>
      <c r="S16" s="482">
        <v>140322</v>
      </c>
      <c r="T16" s="482">
        <v>118819</v>
      </c>
      <c r="U16" s="485">
        <f>S16+T16</f>
        <v>259141</v>
      </c>
      <c r="V16" s="483">
        <f>U16/R16</f>
        <v>0.74855786034715344</v>
      </c>
      <c r="W16" s="505">
        <v>186762</v>
      </c>
      <c r="X16" s="505">
        <v>160491</v>
      </c>
      <c r="Y16" s="482">
        <f>W16+X16</f>
        <v>347253</v>
      </c>
      <c r="Z16" s="482">
        <v>139600</v>
      </c>
      <c r="AA16" s="482">
        <v>119299</v>
      </c>
      <c r="AB16" s="485">
        <f>Z16+AA16</f>
        <v>258899</v>
      </c>
      <c r="AC16" s="491">
        <f>AB16/Y16</f>
        <v>0.74556303329272888</v>
      </c>
      <c r="AD16" s="507">
        <v>195968</v>
      </c>
      <c r="AE16" s="507">
        <v>167064</v>
      </c>
      <c r="AF16" s="494">
        <f>AD16+AE16</f>
        <v>363032</v>
      </c>
      <c r="AG16" s="494">
        <v>151411</v>
      </c>
      <c r="AH16" s="494">
        <v>128384</v>
      </c>
      <c r="AI16" s="494">
        <f>AG16+AH16</f>
        <v>279795</v>
      </c>
      <c r="AJ16" s="492">
        <f>AI16/AF16</f>
        <v>0.77071718195641159</v>
      </c>
      <c r="AK16" s="512">
        <v>203438</v>
      </c>
      <c r="AL16" s="512">
        <v>172206</v>
      </c>
      <c r="AM16" s="513">
        <f>AK16+AL16</f>
        <v>375644</v>
      </c>
      <c r="AN16" s="513">
        <v>155904</v>
      </c>
      <c r="AO16" s="513">
        <v>131209</v>
      </c>
      <c r="AP16" s="513">
        <f>AO16+AN16</f>
        <v>287113</v>
      </c>
      <c r="AQ16" s="509">
        <f>AP16/AM16</f>
        <v>0.76432207089691306</v>
      </c>
      <c r="AR16" s="512">
        <v>221678</v>
      </c>
      <c r="AS16" s="512">
        <v>185748</v>
      </c>
      <c r="AT16" s="513">
        <f>AR16+AS16</f>
        <v>407426</v>
      </c>
      <c r="AU16" s="513">
        <v>163701</v>
      </c>
      <c r="AV16" s="513">
        <v>135721</v>
      </c>
      <c r="AW16" s="513">
        <f>AV16+AU16</f>
        <v>299422</v>
      </c>
      <c r="AX16" s="509">
        <f>AW16/AT16</f>
        <v>0.73491137040836862</v>
      </c>
      <c r="AY16" s="512">
        <v>234286</v>
      </c>
      <c r="AZ16" s="512">
        <v>193793</v>
      </c>
      <c r="BA16" s="513">
        <f>AY16+AZ16</f>
        <v>428079</v>
      </c>
      <c r="BB16" s="513">
        <v>175926</v>
      </c>
      <c r="BC16" s="513">
        <v>143570</v>
      </c>
      <c r="BD16" s="513">
        <f>BC16+BB16</f>
        <v>319496</v>
      </c>
      <c r="BE16" s="509">
        <f>BD16/BA16</f>
        <v>0.74634822077233409</v>
      </c>
      <c r="BF16" s="519">
        <v>247584</v>
      </c>
      <c r="BG16" s="519">
        <v>202516</v>
      </c>
      <c r="BH16" s="520">
        <f>BF16+BG16</f>
        <v>450100</v>
      </c>
      <c r="BI16" s="520">
        <v>181731</v>
      </c>
      <c r="BJ16" s="520">
        <v>145645</v>
      </c>
      <c r="BK16" s="520">
        <f>BJ16+BI16</f>
        <v>327376</v>
      </c>
      <c r="BL16" s="510">
        <f>BK16/BH16</f>
        <v>0.72734059097978232</v>
      </c>
      <c r="BN16" s="99"/>
      <c r="BO16" s="2197" t="s">
        <v>694</v>
      </c>
      <c r="BP16" s="2197"/>
      <c r="BQ16" s="2197"/>
      <c r="BR16" s="2197"/>
      <c r="BS16" s="2197"/>
      <c r="BT16" s="2197"/>
      <c r="BU16" s="2197"/>
      <c r="BV16" s="2197"/>
      <c r="BW16" s="2197"/>
      <c r="BX16" s="101"/>
    </row>
    <row r="17" spans="1:76">
      <c r="A17" s="481" t="s">
        <v>687</v>
      </c>
      <c r="B17" s="484">
        <v>22447</v>
      </c>
      <c r="C17" s="484">
        <v>18460</v>
      </c>
      <c r="D17" s="482">
        <f>B17+C17</f>
        <v>40907</v>
      </c>
      <c r="E17" s="482">
        <v>20987</v>
      </c>
      <c r="F17" s="482">
        <v>17170</v>
      </c>
      <c r="G17" s="482">
        <f>E17+F17</f>
        <v>38157</v>
      </c>
      <c r="H17" s="493">
        <f>G17/D17</f>
        <v>0.93277434179969199</v>
      </c>
      <c r="I17" s="504">
        <v>22616</v>
      </c>
      <c r="J17" s="504">
        <v>19916</v>
      </c>
      <c r="K17" s="482">
        <f t="shared" ref="K17:K18" si="33">I17+J17</f>
        <v>42532</v>
      </c>
      <c r="L17" s="482">
        <v>21982</v>
      </c>
      <c r="M17" s="482">
        <v>18712</v>
      </c>
      <c r="N17" s="482">
        <f t="shared" ref="N17:N18" si="34">L17+M17</f>
        <v>40694</v>
      </c>
      <c r="O17" s="483">
        <f>N17/K17</f>
        <v>0.956785479168626</v>
      </c>
      <c r="P17" s="503">
        <v>25253</v>
      </c>
      <c r="Q17" s="503">
        <v>20936</v>
      </c>
      <c r="R17" s="482">
        <f t="shared" ref="R17:R18" si="35">P17+Q17</f>
        <v>46189</v>
      </c>
      <c r="S17" s="482">
        <v>23727</v>
      </c>
      <c r="T17" s="482">
        <v>19635</v>
      </c>
      <c r="U17" s="485">
        <f t="shared" ref="U17:U18" si="36">S17+T17</f>
        <v>43362</v>
      </c>
      <c r="V17" s="483">
        <f>U17/R17</f>
        <v>0.93879495117885214</v>
      </c>
      <c r="W17" s="505">
        <v>27837</v>
      </c>
      <c r="X17" s="505">
        <v>23929</v>
      </c>
      <c r="Y17" s="482">
        <f t="shared" ref="Y17:Y18" si="37">W17+X17</f>
        <v>51766</v>
      </c>
      <c r="Z17" s="482">
        <v>22803</v>
      </c>
      <c r="AA17" s="482">
        <v>19695</v>
      </c>
      <c r="AB17" s="485">
        <f t="shared" ref="AB17:AB18" si="38">Z17+AA17</f>
        <v>42498</v>
      </c>
      <c r="AC17" s="491">
        <f>AB17/Y17</f>
        <v>0.82096356681992044</v>
      </c>
      <c r="AD17" s="507">
        <v>28953</v>
      </c>
      <c r="AE17" s="507">
        <v>25679</v>
      </c>
      <c r="AF17" s="494">
        <f t="shared" ref="AF17:AF18" si="39">AD17+AE17</f>
        <v>54632</v>
      </c>
      <c r="AG17" s="494">
        <v>24039</v>
      </c>
      <c r="AH17" s="494">
        <v>21187</v>
      </c>
      <c r="AI17" s="494">
        <f t="shared" ref="AI17:AI18" si="40">AG17+AH17</f>
        <v>45226</v>
      </c>
      <c r="AJ17" s="492">
        <f>AI17/AF17</f>
        <v>0.8278298433152731</v>
      </c>
      <c r="AK17" s="512">
        <v>30473</v>
      </c>
      <c r="AL17" s="512">
        <v>27788</v>
      </c>
      <c r="AM17" s="513">
        <f t="shared" ref="AM17:AM18" si="41">AK17+AL17</f>
        <v>58261</v>
      </c>
      <c r="AN17" s="513">
        <v>25911</v>
      </c>
      <c r="AO17" s="513">
        <v>22837</v>
      </c>
      <c r="AP17" s="513">
        <f t="shared" ref="AP17:AP18" si="42">AO17+AN17</f>
        <v>48748</v>
      </c>
      <c r="AQ17" s="509">
        <f>AP17/AM17</f>
        <v>0.83671752973687374</v>
      </c>
      <c r="AR17" s="512">
        <v>37477</v>
      </c>
      <c r="AS17" s="512">
        <v>31379</v>
      </c>
      <c r="AT17" s="513">
        <f t="shared" ref="AT17:AT18" si="43">AR17+AS17</f>
        <v>68856</v>
      </c>
      <c r="AU17" s="513">
        <v>29579</v>
      </c>
      <c r="AV17" s="513">
        <v>24287</v>
      </c>
      <c r="AW17" s="513">
        <f t="shared" ref="AW17:AW18" si="44">AV17+AU17</f>
        <v>53866</v>
      </c>
      <c r="AX17" s="509">
        <f>AW17/AT17</f>
        <v>0.78229929127454401</v>
      </c>
      <c r="AY17" s="512">
        <v>35686</v>
      </c>
      <c r="AZ17" s="512">
        <v>29536</v>
      </c>
      <c r="BA17" s="513">
        <f t="shared" ref="BA17:BA18" si="45">AY17+AZ17</f>
        <v>65222</v>
      </c>
      <c r="BB17" s="513">
        <v>29335</v>
      </c>
      <c r="BC17" s="513">
        <v>24335</v>
      </c>
      <c r="BD17" s="513">
        <f t="shared" ref="BD17:BD18" si="46">BC17+BB17</f>
        <v>53670</v>
      </c>
      <c r="BE17" s="509">
        <f>BD17/BA17</f>
        <v>0.82288184968262246</v>
      </c>
      <c r="BF17" s="519">
        <v>38134</v>
      </c>
      <c r="BG17" s="519">
        <v>31342</v>
      </c>
      <c r="BH17" s="520">
        <f t="shared" ref="BH17:BH18" si="47">BF17+BG17</f>
        <v>69476</v>
      </c>
      <c r="BI17" s="520">
        <v>29285</v>
      </c>
      <c r="BJ17" s="520">
        <v>24061</v>
      </c>
      <c r="BK17" s="520">
        <f t="shared" ref="BK17:BK18" si="48">BJ17+BI17</f>
        <v>53346</v>
      </c>
      <c r="BL17" s="510">
        <f>BK17/BH17</f>
        <v>0.76783349645920895</v>
      </c>
      <c r="BN17" s="99"/>
      <c r="BO17" s="1680" t="s">
        <v>681</v>
      </c>
      <c r="BP17" s="1680" t="s">
        <v>682</v>
      </c>
      <c r="BQ17" s="1680" t="s">
        <v>683</v>
      </c>
      <c r="BR17" s="1680" t="s">
        <v>237</v>
      </c>
      <c r="BS17" s="1680" t="s">
        <v>238</v>
      </c>
      <c r="BT17" s="1680" t="s">
        <v>1542</v>
      </c>
      <c r="BU17" s="1680" t="s">
        <v>1519</v>
      </c>
      <c r="BV17" s="1680" t="s">
        <v>2254</v>
      </c>
      <c r="BW17" s="1680" t="s">
        <v>3053</v>
      </c>
      <c r="BX17" s="101"/>
    </row>
    <row r="18" spans="1:76">
      <c r="A18" s="481" t="s">
        <v>688</v>
      </c>
      <c r="B18" s="484">
        <v>6483</v>
      </c>
      <c r="C18" s="484">
        <v>5348</v>
      </c>
      <c r="D18" s="482">
        <f>B18+C18</f>
        <v>11831</v>
      </c>
      <c r="E18" s="482">
        <v>4673</v>
      </c>
      <c r="F18" s="482">
        <v>4044</v>
      </c>
      <c r="G18" s="482">
        <f>E18+F18</f>
        <v>8717</v>
      </c>
      <c r="H18" s="493">
        <f>G18/D18</f>
        <v>0.7367931704843208</v>
      </c>
      <c r="I18" s="504">
        <v>6433</v>
      </c>
      <c r="J18" s="504">
        <v>5894</v>
      </c>
      <c r="K18" s="482">
        <f t="shared" si="33"/>
        <v>12327</v>
      </c>
      <c r="L18" s="482">
        <v>5359</v>
      </c>
      <c r="M18" s="482">
        <v>4993</v>
      </c>
      <c r="N18" s="482">
        <f t="shared" si="34"/>
        <v>10352</v>
      </c>
      <c r="O18" s="483">
        <f>N18/K18</f>
        <v>0.8397825910602742</v>
      </c>
      <c r="P18" s="503">
        <v>7646</v>
      </c>
      <c r="Q18" s="503">
        <v>6856</v>
      </c>
      <c r="R18" s="482">
        <f t="shared" si="35"/>
        <v>14502</v>
      </c>
      <c r="S18" s="482">
        <v>5905</v>
      </c>
      <c r="T18" s="482">
        <v>5280</v>
      </c>
      <c r="U18" s="485">
        <f t="shared" si="36"/>
        <v>11185</v>
      </c>
      <c r="V18" s="483">
        <f>U18/R18</f>
        <v>0.77127292787201762</v>
      </c>
      <c r="W18" s="505">
        <v>8059</v>
      </c>
      <c r="X18" s="505">
        <v>7407</v>
      </c>
      <c r="Y18" s="482">
        <f t="shared" si="37"/>
        <v>15466</v>
      </c>
      <c r="Z18" s="482">
        <v>6040</v>
      </c>
      <c r="AA18" s="482">
        <v>5602</v>
      </c>
      <c r="AB18" s="485">
        <f t="shared" si="38"/>
        <v>11642</v>
      </c>
      <c r="AC18" s="491">
        <f>AB18/Y18</f>
        <v>0.75274796327427906</v>
      </c>
      <c r="AD18" s="507">
        <v>7960</v>
      </c>
      <c r="AE18" s="507">
        <v>7098</v>
      </c>
      <c r="AF18" s="494">
        <f t="shared" si="39"/>
        <v>15058</v>
      </c>
      <c r="AG18" s="494">
        <v>6173</v>
      </c>
      <c r="AH18" s="494">
        <v>5761</v>
      </c>
      <c r="AI18" s="494">
        <f t="shared" si="40"/>
        <v>11934</v>
      </c>
      <c r="AJ18" s="492">
        <f>AI18/AF18</f>
        <v>0.79253552928675786</v>
      </c>
      <c r="AK18" s="512">
        <v>8602</v>
      </c>
      <c r="AL18" s="512">
        <v>8565</v>
      </c>
      <c r="AM18" s="513">
        <f t="shared" si="41"/>
        <v>17167</v>
      </c>
      <c r="AN18" s="513">
        <v>7053</v>
      </c>
      <c r="AO18" s="513">
        <v>6930</v>
      </c>
      <c r="AP18" s="513">
        <f t="shared" si="42"/>
        <v>13983</v>
      </c>
      <c r="AQ18" s="509">
        <f>AP18/AM18</f>
        <v>0.81452787324517972</v>
      </c>
      <c r="AR18" s="512">
        <v>10213</v>
      </c>
      <c r="AS18" s="512">
        <v>8580</v>
      </c>
      <c r="AT18" s="513">
        <f t="shared" si="43"/>
        <v>18793</v>
      </c>
      <c r="AU18" s="513">
        <v>8491</v>
      </c>
      <c r="AV18" s="513">
        <v>7294</v>
      </c>
      <c r="AW18" s="513">
        <f t="shared" si="44"/>
        <v>15785</v>
      </c>
      <c r="AX18" s="509">
        <f>AW18/AT18</f>
        <v>0.83994040334166975</v>
      </c>
      <c r="AY18" s="512">
        <v>8979</v>
      </c>
      <c r="AZ18" s="512">
        <v>8241</v>
      </c>
      <c r="BA18" s="513">
        <f t="shared" si="45"/>
        <v>17220</v>
      </c>
      <c r="BB18" s="513">
        <v>7473</v>
      </c>
      <c r="BC18" s="513">
        <v>7000</v>
      </c>
      <c r="BD18" s="513">
        <f t="shared" si="46"/>
        <v>14473</v>
      </c>
      <c r="BE18" s="509">
        <f>BD18/BA18</f>
        <v>0.84047619047619049</v>
      </c>
      <c r="BF18" s="519">
        <v>8571</v>
      </c>
      <c r="BG18" s="519">
        <v>7861</v>
      </c>
      <c r="BH18" s="520">
        <f t="shared" si="47"/>
        <v>16432</v>
      </c>
      <c r="BI18" s="520">
        <v>7232</v>
      </c>
      <c r="BJ18" s="520">
        <v>6779</v>
      </c>
      <c r="BK18" s="520">
        <f t="shared" si="48"/>
        <v>14011</v>
      </c>
      <c r="BL18" s="510">
        <f>BK18/BH18</f>
        <v>0.85266553067185979</v>
      </c>
      <c r="BN18" s="516" t="s">
        <v>686</v>
      </c>
      <c r="BO18" s="1682">
        <v>0.55362549033764108</v>
      </c>
      <c r="BP18" s="1682">
        <v>0.56926839711692545</v>
      </c>
      <c r="BQ18" s="1683">
        <v>0.59970620398046215</v>
      </c>
      <c r="BR18" s="1684">
        <f>AC24</f>
        <v>0.55400208721814881</v>
      </c>
      <c r="BS18" s="1685">
        <f>AJ24</f>
        <v>0.55807024062456512</v>
      </c>
      <c r="BT18" s="1686">
        <f>AQ24</f>
        <v>0.55623873161170168</v>
      </c>
      <c r="BU18" s="1687">
        <f>AX24</f>
        <v>0.54053082092349269</v>
      </c>
      <c r="BV18" s="1690">
        <f>BE24</f>
        <v>0.54608251063930713</v>
      </c>
      <c r="BW18" s="1681">
        <f>BL24</f>
        <v>0.52786205671545772</v>
      </c>
      <c r="BX18" s="101"/>
    </row>
    <row r="19" spans="1:76" ht="15.75" customHeight="1">
      <c r="A19" s="116"/>
      <c r="B19" s="116"/>
      <c r="C19" s="116"/>
      <c r="D19" s="107"/>
      <c r="E19" s="107"/>
      <c r="F19" s="107"/>
      <c r="G19" s="107"/>
      <c r="K19" s="107"/>
      <c r="L19" s="107"/>
      <c r="M19" s="107"/>
      <c r="N19" s="107"/>
      <c r="R19" s="107"/>
      <c r="S19" s="107"/>
      <c r="T19" s="107"/>
      <c r="U19" s="107"/>
      <c r="BN19" s="516" t="s">
        <v>687</v>
      </c>
      <c r="BO19" s="1682">
        <v>0.6191536412145181</v>
      </c>
      <c r="BP19" s="1682">
        <v>0.58157021614213933</v>
      </c>
      <c r="BQ19" s="1683">
        <v>0.60830033470041955</v>
      </c>
      <c r="BR19" s="1684">
        <f>AC25</f>
        <v>0.57088453274750739</v>
      </c>
      <c r="BS19" s="1685">
        <f>AJ25</f>
        <v>0.56726218780427051</v>
      </c>
      <c r="BT19" s="1686">
        <f>AQ25</f>
        <v>0.5700166261393238</v>
      </c>
      <c r="BU19" s="1687">
        <f>AX25</f>
        <v>0.54557879987216995</v>
      </c>
      <c r="BV19" s="1690">
        <f t="shared" ref="BV19:BV20" si="49">BE25</f>
        <v>0.5699612882385896</v>
      </c>
      <c r="BW19" s="1681">
        <f t="shared" ref="BW19:BW20" si="50">BL25</f>
        <v>0.54658441808792346</v>
      </c>
      <c r="BX19" s="101"/>
    </row>
    <row r="20" spans="1:76" ht="15.75" customHeight="1">
      <c r="A20" s="102"/>
      <c r="B20" s="2175" t="s">
        <v>695</v>
      </c>
      <c r="C20" s="2175"/>
      <c r="D20" s="2175"/>
      <c r="E20" s="2175"/>
      <c r="F20" s="2175"/>
      <c r="G20" s="2175"/>
      <c r="H20" s="2175"/>
      <c r="I20" s="2175"/>
      <c r="J20" s="2175"/>
      <c r="K20" s="2175"/>
      <c r="L20" s="2175"/>
      <c r="M20" s="2175"/>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c r="AL20" s="2175"/>
      <c r="AM20" s="2175"/>
      <c r="AN20" s="2175"/>
      <c r="AO20" s="2175"/>
      <c r="AP20" s="2175"/>
      <c r="AQ20" s="2175"/>
      <c r="AR20" s="2175"/>
      <c r="AS20" s="2175"/>
      <c r="AT20" s="2175"/>
      <c r="AU20" s="2175"/>
      <c r="AV20" s="2175"/>
      <c r="AW20" s="2175"/>
      <c r="AX20" s="2175"/>
      <c r="AY20" s="2175"/>
      <c r="AZ20" s="2175"/>
      <c r="BA20" s="2175"/>
      <c r="BB20" s="2175"/>
      <c r="BC20" s="2175"/>
      <c r="BD20" s="2175"/>
      <c r="BE20" s="2175"/>
      <c r="BF20" s="2175"/>
      <c r="BG20" s="2175"/>
      <c r="BH20" s="2175"/>
      <c r="BI20" s="2175"/>
      <c r="BJ20" s="2175"/>
      <c r="BK20" s="2175"/>
      <c r="BL20" s="2175"/>
      <c r="BN20" s="516" t="s">
        <v>688</v>
      </c>
      <c r="BO20" s="1682">
        <v>0.34013683760402619</v>
      </c>
      <c r="BP20" s="1682">
        <v>0.38929152042785298</v>
      </c>
      <c r="BQ20" s="1683">
        <v>0.37277071555736002</v>
      </c>
      <c r="BR20" s="1684">
        <f>AC26</f>
        <v>0.38232548006597988</v>
      </c>
      <c r="BS20" s="1685">
        <f>AJ26</f>
        <v>0.38686971132740949</v>
      </c>
      <c r="BT20" s="1686">
        <f>AQ26</f>
        <v>0.37407043248258576</v>
      </c>
      <c r="BU20" s="1687">
        <f>AX26</f>
        <v>0.38253951610789272</v>
      </c>
      <c r="BV20" s="1690">
        <f t="shared" si="49"/>
        <v>0.43107905019537118</v>
      </c>
      <c r="BW20" s="1681">
        <f t="shared" si="50"/>
        <v>0.37555906340436729</v>
      </c>
      <c r="BX20" s="101"/>
    </row>
    <row r="21" spans="1:76" ht="15" customHeight="1">
      <c r="A21" s="102"/>
      <c r="B21" s="2174" t="s">
        <v>681</v>
      </c>
      <c r="C21" s="2174"/>
      <c r="D21" s="2174"/>
      <c r="E21" s="2174"/>
      <c r="F21" s="2174"/>
      <c r="G21" s="2174"/>
      <c r="H21" s="2174"/>
      <c r="I21" s="2184" t="s">
        <v>682</v>
      </c>
      <c r="J21" s="2185"/>
      <c r="K21" s="2185"/>
      <c r="L21" s="2185"/>
      <c r="M21" s="2185"/>
      <c r="N21" s="2185"/>
      <c r="O21" s="2186"/>
      <c r="P21" s="2184" t="s">
        <v>683</v>
      </c>
      <c r="Q21" s="2185"/>
      <c r="R21" s="2185"/>
      <c r="S21" s="2185"/>
      <c r="T21" s="2185"/>
      <c r="U21" s="2185"/>
      <c r="V21" s="2186"/>
      <c r="W21" s="2184" t="s">
        <v>237</v>
      </c>
      <c r="X21" s="2185"/>
      <c r="Y21" s="2185"/>
      <c r="Z21" s="2185"/>
      <c r="AA21" s="2185"/>
      <c r="AB21" s="2185"/>
      <c r="AC21" s="2186"/>
      <c r="AD21" s="2184" t="s">
        <v>238</v>
      </c>
      <c r="AE21" s="2185"/>
      <c r="AF21" s="2185"/>
      <c r="AG21" s="2185"/>
      <c r="AH21" s="2185"/>
      <c r="AI21" s="2185"/>
      <c r="AJ21" s="2186"/>
      <c r="AK21" s="2184" t="s">
        <v>1542</v>
      </c>
      <c r="AL21" s="2185"/>
      <c r="AM21" s="2185"/>
      <c r="AN21" s="2185"/>
      <c r="AO21" s="2185"/>
      <c r="AP21" s="2185"/>
      <c r="AQ21" s="2186"/>
      <c r="AR21" s="2184" t="s">
        <v>1519</v>
      </c>
      <c r="AS21" s="2185"/>
      <c r="AT21" s="2185"/>
      <c r="AU21" s="2185"/>
      <c r="AV21" s="2185"/>
      <c r="AW21" s="2185"/>
      <c r="AX21" s="2186"/>
      <c r="AY21" s="2184" t="s">
        <v>2254</v>
      </c>
      <c r="AZ21" s="2185"/>
      <c r="BA21" s="2185"/>
      <c r="BB21" s="2185"/>
      <c r="BC21" s="2185"/>
      <c r="BD21" s="2185"/>
      <c r="BE21" s="2186"/>
      <c r="BF21" s="2184" t="s">
        <v>3053</v>
      </c>
      <c r="BG21" s="2185"/>
      <c r="BH21" s="2185"/>
      <c r="BI21" s="2185"/>
      <c r="BJ21" s="2185"/>
      <c r="BK21" s="2185"/>
      <c r="BL21" s="2186"/>
      <c r="BN21" s="103"/>
      <c r="BO21" s="104"/>
      <c r="BP21" s="104"/>
      <c r="BQ21" s="105"/>
      <c r="BR21" s="131"/>
      <c r="BS21" s="131"/>
      <c r="BT21" s="131"/>
      <c r="BU21" s="131"/>
      <c r="BV21" s="131"/>
      <c r="BW21" s="131"/>
      <c r="BX21" s="101"/>
    </row>
    <row r="22" spans="1:76" ht="15.75" customHeight="1">
      <c r="A22" s="102"/>
      <c r="B22" s="2183" t="s">
        <v>684</v>
      </c>
      <c r="C22" s="2183"/>
      <c r="D22" s="2183"/>
      <c r="E22" s="2183" t="s">
        <v>685</v>
      </c>
      <c r="F22" s="2183"/>
      <c r="G22" s="2183"/>
      <c r="H22" s="2183"/>
      <c r="I22" s="2187" t="s">
        <v>684</v>
      </c>
      <c r="J22" s="2188"/>
      <c r="K22" s="2189"/>
      <c r="L22" s="2187" t="s">
        <v>685</v>
      </c>
      <c r="M22" s="2188"/>
      <c r="N22" s="2188"/>
      <c r="O22" s="2189"/>
      <c r="P22" s="2187" t="s">
        <v>684</v>
      </c>
      <c r="Q22" s="2188"/>
      <c r="R22" s="2189"/>
      <c r="S22" s="2187" t="s">
        <v>685</v>
      </c>
      <c r="T22" s="2188"/>
      <c r="U22" s="2188"/>
      <c r="V22" s="2189"/>
      <c r="W22" s="2187" t="s">
        <v>684</v>
      </c>
      <c r="X22" s="2188"/>
      <c r="Y22" s="2189"/>
      <c r="Z22" s="2187" t="s">
        <v>685</v>
      </c>
      <c r="AA22" s="2188"/>
      <c r="AB22" s="2188"/>
      <c r="AC22" s="2189"/>
      <c r="AD22" s="2187" t="s">
        <v>684</v>
      </c>
      <c r="AE22" s="2188"/>
      <c r="AF22" s="2189"/>
      <c r="AG22" s="2187" t="s">
        <v>685</v>
      </c>
      <c r="AH22" s="2188"/>
      <c r="AI22" s="2188"/>
      <c r="AJ22" s="2189"/>
      <c r="AK22" s="2187" t="s">
        <v>684</v>
      </c>
      <c r="AL22" s="2188"/>
      <c r="AM22" s="2189"/>
      <c r="AN22" s="2187" t="s">
        <v>685</v>
      </c>
      <c r="AO22" s="2188"/>
      <c r="AP22" s="2188"/>
      <c r="AQ22" s="2189"/>
      <c r="AR22" s="2194" t="s">
        <v>684</v>
      </c>
      <c r="AS22" s="2195"/>
      <c r="AT22" s="2196"/>
      <c r="AU22" s="2194" t="s">
        <v>685</v>
      </c>
      <c r="AV22" s="2195"/>
      <c r="AW22" s="2195"/>
      <c r="AX22" s="2196"/>
      <c r="AY22" s="2194" t="s">
        <v>684</v>
      </c>
      <c r="AZ22" s="2195"/>
      <c r="BA22" s="2196"/>
      <c r="BB22" s="2194" t="s">
        <v>685</v>
      </c>
      <c r="BC22" s="2195"/>
      <c r="BD22" s="2195"/>
      <c r="BE22" s="2196"/>
      <c r="BF22" s="2199" t="s">
        <v>684</v>
      </c>
      <c r="BG22" s="2200"/>
      <c r="BH22" s="2201"/>
      <c r="BI22" s="2199" t="s">
        <v>685</v>
      </c>
      <c r="BJ22" s="2200"/>
      <c r="BK22" s="2200"/>
      <c r="BL22" s="2201"/>
      <c r="BN22" s="108"/>
      <c r="BO22" s="106"/>
      <c r="BP22" s="106"/>
      <c r="BQ22" s="106"/>
      <c r="BR22" s="106"/>
      <c r="BS22" s="106"/>
      <c r="BT22" s="106"/>
      <c r="BU22" s="106"/>
      <c r="BV22" s="106"/>
      <c r="BW22" s="106"/>
      <c r="BX22" s="101"/>
    </row>
    <row r="23" spans="1:76">
      <c r="A23" s="102"/>
      <c r="B23" s="500" t="s">
        <v>47</v>
      </c>
      <c r="C23" s="500" t="s">
        <v>48</v>
      </c>
      <c r="D23" s="502" t="s">
        <v>8</v>
      </c>
      <c r="E23" s="500" t="s">
        <v>47</v>
      </c>
      <c r="F23" s="500" t="s">
        <v>48</v>
      </c>
      <c r="G23" s="502" t="s">
        <v>8</v>
      </c>
      <c r="H23" s="502" t="s">
        <v>1757</v>
      </c>
      <c r="I23" s="500" t="s">
        <v>47</v>
      </c>
      <c r="J23" s="500" t="s">
        <v>48</v>
      </c>
      <c r="K23" s="497" t="s">
        <v>8</v>
      </c>
      <c r="L23" s="500" t="s">
        <v>47</v>
      </c>
      <c r="M23" s="500" t="s">
        <v>48</v>
      </c>
      <c r="N23" s="497" t="s">
        <v>8</v>
      </c>
      <c r="O23" s="497" t="s">
        <v>1757</v>
      </c>
      <c r="P23" s="500" t="s">
        <v>47</v>
      </c>
      <c r="Q23" s="500" t="s">
        <v>48</v>
      </c>
      <c r="R23" s="497" t="s">
        <v>8</v>
      </c>
      <c r="S23" s="500" t="s">
        <v>47</v>
      </c>
      <c r="T23" s="500" t="s">
        <v>48</v>
      </c>
      <c r="U23" s="497" t="s">
        <v>8</v>
      </c>
      <c r="V23" s="497" t="s">
        <v>1757</v>
      </c>
      <c r="W23" s="500" t="s">
        <v>47</v>
      </c>
      <c r="X23" s="500" t="s">
        <v>48</v>
      </c>
      <c r="Y23" s="497" t="s">
        <v>8</v>
      </c>
      <c r="Z23" s="500" t="s">
        <v>47</v>
      </c>
      <c r="AA23" s="500" t="s">
        <v>48</v>
      </c>
      <c r="AB23" s="497" t="s">
        <v>8</v>
      </c>
      <c r="AC23" s="497" t="s">
        <v>1757</v>
      </c>
      <c r="AD23" s="500" t="s">
        <v>47</v>
      </c>
      <c r="AE23" s="500" t="s">
        <v>48</v>
      </c>
      <c r="AF23" s="497" t="s">
        <v>8</v>
      </c>
      <c r="AG23" s="500" t="s">
        <v>47</v>
      </c>
      <c r="AH23" s="500" t="s">
        <v>48</v>
      </c>
      <c r="AI23" s="497" t="s">
        <v>8</v>
      </c>
      <c r="AJ23" s="497" t="s">
        <v>1757</v>
      </c>
      <c r="AK23" s="500" t="s">
        <v>47</v>
      </c>
      <c r="AL23" s="500" t="s">
        <v>48</v>
      </c>
      <c r="AM23" s="497" t="s">
        <v>8</v>
      </c>
      <c r="AN23" s="500" t="s">
        <v>47</v>
      </c>
      <c r="AO23" s="500" t="s">
        <v>48</v>
      </c>
      <c r="AP23" s="497" t="s">
        <v>8</v>
      </c>
      <c r="AQ23" s="497" t="s">
        <v>1757</v>
      </c>
      <c r="AR23" s="875" t="s">
        <v>47</v>
      </c>
      <c r="AS23" s="875" t="s">
        <v>48</v>
      </c>
      <c r="AT23" s="524" t="s">
        <v>8</v>
      </c>
      <c r="AU23" s="875" t="s">
        <v>47</v>
      </c>
      <c r="AV23" s="875" t="s">
        <v>48</v>
      </c>
      <c r="AW23" s="524" t="s">
        <v>8</v>
      </c>
      <c r="AX23" s="524" t="s">
        <v>1757</v>
      </c>
      <c r="AY23" s="875" t="s">
        <v>47</v>
      </c>
      <c r="AZ23" s="875" t="s">
        <v>48</v>
      </c>
      <c r="BA23" s="1021" t="s">
        <v>8</v>
      </c>
      <c r="BB23" s="875" t="s">
        <v>47</v>
      </c>
      <c r="BC23" s="875" t="s">
        <v>48</v>
      </c>
      <c r="BD23" s="1021" t="s">
        <v>8</v>
      </c>
      <c r="BE23" s="1021" t="s">
        <v>1757</v>
      </c>
      <c r="BF23" s="518" t="s">
        <v>47</v>
      </c>
      <c r="BG23" s="518" t="s">
        <v>48</v>
      </c>
      <c r="BH23" s="1022" t="s">
        <v>8</v>
      </c>
      <c r="BI23" s="518" t="s">
        <v>47</v>
      </c>
      <c r="BJ23" s="518" t="s">
        <v>48</v>
      </c>
      <c r="BK23" s="1022" t="s">
        <v>8</v>
      </c>
      <c r="BL23" s="1022" t="s">
        <v>1757</v>
      </c>
      <c r="BX23" s="106"/>
    </row>
    <row r="24" spans="1:76">
      <c r="A24" s="481" t="s">
        <v>686</v>
      </c>
      <c r="B24" s="484">
        <v>634036</v>
      </c>
      <c r="C24" s="484">
        <v>612554</v>
      </c>
      <c r="D24" s="485">
        <f>B24+C24</f>
        <v>1246590</v>
      </c>
      <c r="E24" s="485">
        <v>337483</v>
      </c>
      <c r="F24" s="485">
        <v>352661</v>
      </c>
      <c r="G24" s="482">
        <f>E24+F24</f>
        <v>690144</v>
      </c>
      <c r="H24" s="483">
        <f>G24/D24</f>
        <v>0.55362549033764108</v>
      </c>
      <c r="I24" s="503">
        <v>656625</v>
      </c>
      <c r="J24" s="503">
        <v>648248</v>
      </c>
      <c r="K24" s="482">
        <f>I24+J24</f>
        <v>1304873</v>
      </c>
      <c r="L24" s="482">
        <v>349741</v>
      </c>
      <c r="M24" s="482">
        <v>366130</v>
      </c>
      <c r="N24" s="482">
        <f>L24+M24</f>
        <v>715871</v>
      </c>
      <c r="O24" s="483">
        <f>N24/K24</f>
        <v>0.54861354323370937</v>
      </c>
      <c r="P24" s="503">
        <v>637759</v>
      </c>
      <c r="Q24" s="503">
        <v>622644</v>
      </c>
      <c r="R24" s="482">
        <f>P24+Q24</f>
        <v>1260403</v>
      </c>
      <c r="S24" s="482">
        <v>353721</v>
      </c>
      <c r="T24" s="482">
        <v>365328</v>
      </c>
      <c r="U24" s="485">
        <f>S24+T24</f>
        <v>719049</v>
      </c>
      <c r="V24" s="490">
        <f>U24/R24</f>
        <v>0.57049134284827951</v>
      </c>
      <c r="W24" s="505">
        <v>678273</v>
      </c>
      <c r="X24" s="505">
        <v>656518</v>
      </c>
      <c r="Y24" s="482">
        <f>W24+X24</f>
        <v>1334791</v>
      </c>
      <c r="Z24" s="482">
        <v>364013</v>
      </c>
      <c r="AA24" s="482">
        <v>375464</v>
      </c>
      <c r="AB24" s="485">
        <f>Z24+AA24</f>
        <v>739477</v>
      </c>
      <c r="AC24" s="491">
        <f>AB24/Y24</f>
        <v>0.55400208721814881</v>
      </c>
      <c r="AD24" s="507">
        <v>710378</v>
      </c>
      <c r="AE24" s="507">
        <v>683744</v>
      </c>
      <c r="AF24" s="494">
        <f>AD24+AE24</f>
        <v>1394122</v>
      </c>
      <c r="AG24" s="494">
        <v>385544</v>
      </c>
      <c r="AH24" s="494">
        <v>392474</v>
      </c>
      <c r="AI24" s="494">
        <f>AG24+AH24</f>
        <v>778018</v>
      </c>
      <c r="AJ24" s="508">
        <f>AI24/AF24</f>
        <v>0.55807024062456512</v>
      </c>
      <c r="AK24" s="512">
        <v>734702</v>
      </c>
      <c r="AL24" s="512">
        <v>696847</v>
      </c>
      <c r="AM24" s="513">
        <f>AK24+AL24</f>
        <v>1431549</v>
      </c>
      <c r="AN24" s="513">
        <v>397526</v>
      </c>
      <c r="AO24" s="513">
        <v>398757</v>
      </c>
      <c r="AP24" s="513">
        <f>AN24+AO24</f>
        <v>796283</v>
      </c>
      <c r="AQ24" s="509">
        <f>AP24/AM24</f>
        <v>0.55623873161170168</v>
      </c>
      <c r="AR24" s="512">
        <v>778108</v>
      </c>
      <c r="AS24" s="512">
        <v>737356</v>
      </c>
      <c r="AT24" s="513">
        <f>AR24+AS24</f>
        <v>1515464</v>
      </c>
      <c r="AU24" s="513">
        <v>412233</v>
      </c>
      <c r="AV24" s="513">
        <v>406922</v>
      </c>
      <c r="AW24" s="513">
        <f>AU24+AV24</f>
        <v>819155</v>
      </c>
      <c r="AX24" s="509">
        <f>AW24/AT24</f>
        <v>0.54053082092349269</v>
      </c>
      <c r="AY24" s="512">
        <v>807169</v>
      </c>
      <c r="AZ24" s="512">
        <v>752848</v>
      </c>
      <c r="BA24" s="513">
        <f>AY24+AZ24</f>
        <v>1560017</v>
      </c>
      <c r="BB24" s="513">
        <v>432909</v>
      </c>
      <c r="BC24" s="513">
        <v>418989</v>
      </c>
      <c r="BD24" s="513">
        <f>BB24+BC24</f>
        <v>851898</v>
      </c>
      <c r="BE24" s="509">
        <f>BD24/BA24</f>
        <v>0.54608251063930713</v>
      </c>
      <c r="BF24" s="519">
        <v>861834</v>
      </c>
      <c r="BG24" s="519">
        <v>804590</v>
      </c>
      <c r="BH24" s="520">
        <f>BF24+BG24</f>
        <v>1666424</v>
      </c>
      <c r="BI24" s="520">
        <v>449463</v>
      </c>
      <c r="BJ24" s="520">
        <v>430179</v>
      </c>
      <c r="BK24" s="520">
        <f>BI24+BJ24</f>
        <v>879642</v>
      </c>
      <c r="BL24" s="510">
        <f>BK24/BH24</f>
        <v>0.52786205671545772</v>
      </c>
      <c r="BM24" s="753"/>
      <c r="BX24" s="106"/>
    </row>
    <row r="25" spans="1:76">
      <c r="A25" s="481" t="s">
        <v>687</v>
      </c>
      <c r="B25" s="484">
        <v>69955</v>
      </c>
      <c r="C25" s="484">
        <v>62542</v>
      </c>
      <c r="D25" s="485">
        <f>B25+C25</f>
        <v>132497</v>
      </c>
      <c r="E25" s="485">
        <v>42154</v>
      </c>
      <c r="F25" s="485">
        <v>39882</v>
      </c>
      <c r="G25" s="482">
        <f>E25+F25</f>
        <v>82036</v>
      </c>
      <c r="H25" s="483">
        <f>G25/D25</f>
        <v>0.6191536412145181</v>
      </c>
      <c r="I25" s="503">
        <v>78158</v>
      </c>
      <c r="J25" s="503">
        <v>72292</v>
      </c>
      <c r="K25" s="482">
        <f t="shared" ref="K25:K26" si="51">I25+J25</f>
        <v>150450</v>
      </c>
      <c r="L25" s="482">
        <v>44330</v>
      </c>
      <c r="M25" s="482">
        <v>43399</v>
      </c>
      <c r="N25" s="482">
        <f t="shared" ref="N25:N26" si="52">L25+M25</f>
        <v>87729</v>
      </c>
      <c r="O25" s="483">
        <f>N25/K25</f>
        <v>0.58311066799601197</v>
      </c>
      <c r="P25" s="503">
        <v>83146</v>
      </c>
      <c r="Q25" s="503">
        <v>75514</v>
      </c>
      <c r="R25" s="482">
        <f t="shared" ref="R25:R26" si="53">P25+Q25</f>
        <v>158660</v>
      </c>
      <c r="S25" s="482">
        <v>48007</v>
      </c>
      <c r="T25" s="482">
        <v>46157</v>
      </c>
      <c r="U25" s="485">
        <f t="shared" ref="U25:U26" si="54">S25+T25</f>
        <v>94164</v>
      </c>
      <c r="V25" s="490">
        <f>U25/R25</f>
        <v>0.59349552502205971</v>
      </c>
      <c r="W25" s="505">
        <v>86536</v>
      </c>
      <c r="X25" s="505">
        <v>79156</v>
      </c>
      <c r="Y25" s="482">
        <f t="shared" ref="Y25:Y26" si="55">W25+X25</f>
        <v>165692</v>
      </c>
      <c r="Z25" s="482">
        <v>47869</v>
      </c>
      <c r="AA25" s="482">
        <v>46722</v>
      </c>
      <c r="AB25" s="485">
        <f t="shared" ref="AB25:AB26" si="56">Z25+AA25</f>
        <v>94591</v>
      </c>
      <c r="AC25" s="491">
        <f>AB25/Y25</f>
        <v>0.57088453274750739</v>
      </c>
      <c r="AD25" s="507">
        <v>91975</v>
      </c>
      <c r="AE25" s="507">
        <v>84677</v>
      </c>
      <c r="AF25" s="494">
        <f t="shared" ref="AF25:AF26" si="57">AD25+AE25</f>
        <v>176652</v>
      </c>
      <c r="AG25" s="494">
        <v>50747</v>
      </c>
      <c r="AH25" s="494">
        <v>49461</v>
      </c>
      <c r="AI25" s="494">
        <f t="shared" ref="AI25:AI26" si="58">AG25+AH25</f>
        <v>100208</v>
      </c>
      <c r="AJ25" s="508">
        <f t="shared" ref="AJ25:AJ26" si="59">AI25/AF25</f>
        <v>0.56726218780427051</v>
      </c>
      <c r="AK25" s="512">
        <v>96211</v>
      </c>
      <c r="AL25" s="512">
        <v>88438</v>
      </c>
      <c r="AM25" s="513">
        <f t="shared" ref="AM25:AM26" si="60">AK25+AL25</f>
        <v>184649</v>
      </c>
      <c r="AN25" s="513">
        <v>53068</v>
      </c>
      <c r="AO25" s="513">
        <v>52185</v>
      </c>
      <c r="AP25" s="513">
        <f t="shared" ref="AP25:AP26" si="61">AN25+AO25</f>
        <v>105253</v>
      </c>
      <c r="AQ25" s="509">
        <f>AP25/AM25</f>
        <v>0.5700166261393238</v>
      </c>
      <c r="AR25" s="512">
        <v>106017</v>
      </c>
      <c r="AS25" s="512">
        <v>97378</v>
      </c>
      <c r="AT25" s="513">
        <f t="shared" ref="AT25:AT26" si="62">AR25+AS25</f>
        <v>203395</v>
      </c>
      <c r="AU25" s="513">
        <v>57405</v>
      </c>
      <c r="AV25" s="513">
        <v>53563</v>
      </c>
      <c r="AW25" s="513">
        <f t="shared" ref="AW25:AW26" si="63">AU25+AV25</f>
        <v>110968</v>
      </c>
      <c r="AX25" s="509">
        <f>AW25/AT25</f>
        <v>0.54557879987216995</v>
      </c>
      <c r="AY25" s="512">
        <v>104469</v>
      </c>
      <c r="AZ25" s="512">
        <v>93662</v>
      </c>
      <c r="BA25" s="513">
        <f t="shared" ref="BA25:BA26" si="64">AY25+AZ25</f>
        <v>198131</v>
      </c>
      <c r="BB25" s="513">
        <v>58150</v>
      </c>
      <c r="BC25" s="513">
        <v>54777</v>
      </c>
      <c r="BD25" s="513">
        <f t="shared" ref="BD25:BD26" si="65">BB25+BC25</f>
        <v>112927</v>
      </c>
      <c r="BE25" s="509">
        <f>BD25/BA25</f>
        <v>0.5699612882385896</v>
      </c>
      <c r="BF25" s="519">
        <v>103125</v>
      </c>
      <c r="BG25" s="519">
        <v>94001</v>
      </c>
      <c r="BH25" s="520">
        <f t="shared" ref="BH25:BH26" si="66">BF25+BG25</f>
        <v>197126</v>
      </c>
      <c r="BI25" s="520">
        <v>55398</v>
      </c>
      <c r="BJ25" s="520">
        <v>52348</v>
      </c>
      <c r="BK25" s="520">
        <f t="shared" ref="BK25:BK26" si="67">BI25+BJ25</f>
        <v>107746</v>
      </c>
      <c r="BL25" s="510">
        <f>BK25/BH25</f>
        <v>0.54658441808792346</v>
      </c>
      <c r="BM25" s="753"/>
    </row>
    <row r="26" spans="1:76">
      <c r="A26" s="481" t="s">
        <v>688</v>
      </c>
      <c r="B26" s="484">
        <v>33457</v>
      </c>
      <c r="C26" s="484">
        <v>27345</v>
      </c>
      <c r="D26" s="485">
        <f>B26+C26</f>
        <v>60802</v>
      </c>
      <c r="E26" s="485">
        <v>10937</v>
      </c>
      <c r="F26" s="485">
        <v>9744</v>
      </c>
      <c r="G26" s="482">
        <f>E26+F26</f>
        <v>20681</v>
      </c>
      <c r="H26" s="483">
        <f>G26/D26</f>
        <v>0.34013683760402619</v>
      </c>
      <c r="I26" s="503">
        <v>33035</v>
      </c>
      <c r="J26" s="503">
        <v>28076</v>
      </c>
      <c r="K26" s="482">
        <f t="shared" si="51"/>
        <v>61111</v>
      </c>
      <c r="L26" s="482">
        <v>11748</v>
      </c>
      <c r="M26" s="482">
        <v>11003</v>
      </c>
      <c r="N26" s="482">
        <f t="shared" si="52"/>
        <v>22751</v>
      </c>
      <c r="O26" s="483">
        <f>N26/K26</f>
        <v>0.37228976779957784</v>
      </c>
      <c r="P26" s="503">
        <v>34228</v>
      </c>
      <c r="Q26" s="503">
        <v>29806</v>
      </c>
      <c r="R26" s="482">
        <f t="shared" si="53"/>
        <v>64034</v>
      </c>
      <c r="S26" s="482">
        <v>12489</v>
      </c>
      <c r="T26" s="482">
        <v>11381</v>
      </c>
      <c r="U26" s="485">
        <f t="shared" si="54"/>
        <v>23870</v>
      </c>
      <c r="V26" s="490">
        <f>U26/R26</f>
        <v>0.37277071555736013</v>
      </c>
      <c r="W26" s="505">
        <v>34019</v>
      </c>
      <c r="X26" s="505">
        <v>30243</v>
      </c>
      <c r="Y26" s="482">
        <f t="shared" si="55"/>
        <v>64262</v>
      </c>
      <c r="Z26" s="482">
        <v>12867</v>
      </c>
      <c r="AA26" s="482">
        <v>11702</v>
      </c>
      <c r="AB26" s="485">
        <f t="shared" si="56"/>
        <v>24569</v>
      </c>
      <c r="AC26" s="491">
        <f>AB26/Y26</f>
        <v>0.38232548006597988</v>
      </c>
      <c r="AD26" s="507">
        <v>35682</v>
      </c>
      <c r="AE26" s="507">
        <v>30379</v>
      </c>
      <c r="AF26" s="494">
        <f t="shared" si="57"/>
        <v>66061</v>
      </c>
      <c r="AG26" s="494">
        <v>13499</v>
      </c>
      <c r="AH26" s="494">
        <v>12058</v>
      </c>
      <c r="AI26" s="494">
        <f t="shared" si="58"/>
        <v>25557</v>
      </c>
      <c r="AJ26" s="508">
        <f t="shared" si="59"/>
        <v>0.38686971132740949</v>
      </c>
      <c r="AK26" s="512">
        <v>38827</v>
      </c>
      <c r="AL26" s="512">
        <v>33384</v>
      </c>
      <c r="AM26" s="513">
        <f t="shared" si="60"/>
        <v>72211</v>
      </c>
      <c r="AN26" s="513">
        <v>13891</v>
      </c>
      <c r="AO26" s="513">
        <v>13121</v>
      </c>
      <c r="AP26" s="513">
        <f t="shared" si="61"/>
        <v>27012</v>
      </c>
      <c r="AQ26" s="509">
        <f>AP26/AM26</f>
        <v>0.37407043248258576</v>
      </c>
      <c r="AR26" s="512">
        <v>41130</v>
      </c>
      <c r="AS26" s="512">
        <v>35168</v>
      </c>
      <c r="AT26" s="513">
        <f t="shared" si="62"/>
        <v>76298</v>
      </c>
      <c r="AU26" s="513">
        <v>15544</v>
      </c>
      <c r="AV26" s="513">
        <v>13643</v>
      </c>
      <c r="AW26" s="513">
        <f t="shared" si="63"/>
        <v>29187</v>
      </c>
      <c r="AX26" s="509">
        <f>AW26/AT26</f>
        <v>0.38253951610789272</v>
      </c>
      <c r="AY26" s="512">
        <v>36466</v>
      </c>
      <c r="AZ26" s="512">
        <v>30074</v>
      </c>
      <c r="BA26" s="513">
        <f t="shared" si="64"/>
        <v>66540</v>
      </c>
      <c r="BB26" s="513">
        <v>15112</v>
      </c>
      <c r="BC26" s="513">
        <v>13572</v>
      </c>
      <c r="BD26" s="513">
        <f t="shared" si="65"/>
        <v>28684</v>
      </c>
      <c r="BE26" s="509">
        <f>BD26/BA26</f>
        <v>0.43107905019537118</v>
      </c>
      <c r="BF26" s="519">
        <v>35743</v>
      </c>
      <c r="BG26" s="519">
        <v>32675</v>
      </c>
      <c r="BH26" s="520">
        <f t="shared" si="66"/>
        <v>68418</v>
      </c>
      <c r="BI26" s="520">
        <v>13224</v>
      </c>
      <c r="BJ26" s="520">
        <v>12471</v>
      </c>
      <c r="BK26" s="520">
        <f t="shared" si="67"/>
        <v>25695</v>
      </c>
      <c r="BL26" s="510">
        <f>BK26/BH26</f>
        <v>0.37555906340436729</v>
      </c>
      <c r="BM26" s="753"/>
    </row>
    <row r="27" spans="1:76" ht="15.75" customHeight="1">
      <c r="A27" s="116"/>
      <c r="B27" s="116"/>
      <c r="C27" s="116"/>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row>
    <row r="28" spans="1:76" ht="15.75" customHeight="1">
      <c r="A28" s="102"/>
      <c r="B28" s="2190" t="s">
        <v>696</v>
      </c>
      <c r="C28" s="2190"/>
      <c r="D28" s="2190"/>
      <c r="E28" s="2190"/>
      <c r="F28" s="2190"/>
      <c r="G28" s="2190"/>
      <c r="H28" s="2190"/>
      <c r="I28" s="2190"/>
      <c r="J28" s="2190"/>
      <c r="K28" s="2190"/>
      <c r="L28" s="2190"/>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0"/>
      <c r="AJ28" s="2190"/>
      <c r="AK28" s="2190"/>
      <c r="AL28" s="2190"/>
      <c r="AM28" s="2190"/>
      <c r="AN28" s="2190"/>
      <c r="AO28" s="2190"/>
      <c r="AP28" s="2190"/>
      <c r="AQ28" s="2190"/>
      <c r="AR28" s="2190"/>
      <c r="AS28" s="2190"/>
      <c r="AT28" s="2190"/>
      <c r="AU28" s="2190"/>
      <c r="AV28" s="2190"/>
      <c r="AW28" s="2190"/>
      <c r="AX28" s="2190"/>
      <c r="AY28" s="752"/>
      <c r="AZ28" s="752"/>
      <c r="BA28" s="752"/>
      <c r="BB28" s="752"/>
      <c r="BC28" s="752"/>
      <c r="BD28" s="752"/>
      <c r="BE28" s="752"/>
      <c r="BF28" s="1024"/>
      <c r="BG28" s="1024"/>
      <c r="BH28" s="1024"/>
      <c r="BI28" s="1024"/>
      <c r="BJ28" s="1024"/>
      <c r="BK28" s="1024"/>
      <c r="BL28" s="1024"/>
    </row>
    <row r="29" spans="1:76" ht="15.75" customHeight="1">
      <c r="A29" s="102"/>
      <c r="B29" s="2174" t="s">
        <v>681</v>
      </c>
      <c r="C29" s="2174"/>
      <c r="D29" s="2174"/>
      <c r="E29" s="2174"/>
      <c r="F29" s="2174"/>
      <c r="G29" s="2174"/>
      <c r="H29" s="2174"/>
      <c r="I29" s="2184" t="s">
        <v>682</v>
      </c>
      <c r="J29" s="2185"/>
      <c r="K29" s="2185"/>
      <c r="L29" s="2185"/>
      <c r="M29" s="2185"/>
      <c r="N29" s="2185"/>
      <c r="O29" s="2186"/>
      <c r="P29" s="2184" t="s">
        <v>683</v>
      </c>
      <c r="Q29" s="2185"/>
      <c r="R29" s="2185"/>
      <c r="S29" s="2185"/>
      <c r="T29" s="2185"/>
      <c r="U29" s="2185"/>
      <c r="V29" s="2186"/>
      <c r="W29" s="2184" t="s">
        <v>237</v>
      </c>
      <c r="X29" s="2185"/>
      <c r="Y29" s="2185"/>
      <c r="Z29" s="2185"/>
      <c r="AA29" s="2185"/>
      <c r="AB29" s="2185"/>
      <c r="AC29" s="2186"/>
      <c r="AD29" s="2184" t="s">
        <v>238</v>
      </c>
      <c r="AE29" s="2185"/>
      <c r="AF29" s="2185"/>
      <c r="AG29" s="2185"/>
      <c r="AH29" s="2185"/>
      <c r="AI29" s="2185"/>
      <c r="AJ29" s="2186"/>
      <c r="AK29" s="2184" t="s">
        <v>1542</v>
      </c>
      <c r="AL29" s="2185"/>
      <c r="AM29" s="2185"/>
      <c r="AN29" s="2185"/>
      <c r="AO29" s="2185"/>
      <c r="AP29" s="2185"/>
      <c r="AQ29" s="2186"/>
      <c r="AR29" s="2184" t="s">
        <v>1519</v>
      </c>
      <c r="AS29" s="2185"/>
      <c r="AT29" s="2185"/>
      <c r="AU29" s="2185"/>
      <c r="AV29" s="2185"/>
      <c r="AW29" s="2185"/>
      <c r="AX29" s="2186"/>
      <c r="AY29" s="2184" t="s">
        <v>2254</v>
      </c>
      <c r="AZ29" s="2185"/>
      <c r="BA29" s="2185"/>
      <c r="BB29" s="2185"/>
      <c r="BC29" s="2185"/>
      <c r="BD29" s="2185"/>
      <c r="BE29" s="2186"/>
      <c r="BF29" s="2184" t="s">
        <v>3053</v>
      </c>
      <c r="BG29" s="2185"/>
      <c r="BH29" s="2185"/>
      <c r="BI29" s="2185"/>
      <c r="BJ29" s="2185"/>
      <c r="BK29" s="2185"/>
      <c r="BL29" s="2186"/>
    </row>
    <row r="30" spans="1:76" ht="15" customHeight="1">
      <c r="A30" s="102"/>
      <c r="B30" s="2183" t="s">
        <v>684</v>
      </c>
      <c r="C30" s="2183"/>
      <c r="D30" s="2183"/>
      <c r="E30" s="2183" t="s">
        <v>685</v>
      </c>
      <c r="F30" s="2183"/>
      <c r="G30" s="2183"/>
      <c r="H30" s="2183"/>
      <c r="I30" s="2183" t="s">
        <v>684</v>
      </c>
      <c r="J30" s="2183"/>
      <c r="K30" s="2183"/>
      <c r="L30" s="2183" t="s">
        <v>685</v>
      </c>
      <c r="M30" s="2183"/>
      <c r="N30" s="2183"/>
      <c r="O30" s="2183"/>
      <c r="P30" s="2183" t="s">
        <v>684</v>
      </c>
      <c r="Q30" s="2183"/>
      <c r="R30" s="2183"/>
      <c r="S30" s="2183" t="s">
        <v>685</v>
      </c>
      <c r="T30" s="2183"/>
      <c r="U30" s="2183"/>
      <c r="V30" s="2183"/>
      <c r="W30" s="2183" t="s">
        <v>684</v>
      </c>
      <c r="X30" s="2183"/>
      <c r="Y30" s="2183"/>
      <c r="Z30" s="2183" t="s">
        <v>685</v>
      </c>
      <c r="AA30" s="2183"/>
      <c r="AB30" s="2183"/>
      <c r="AC30" s="2183"/>
      <c r="AD30" s="2183" t="s">
        <v>684</v>
      </c>
      <c r="AE30" s="2183"/>
      <c r="AF30" s="2183"/>
      <c r="AG30" s="2183" t="s">
        <v>685</v>
      </c>
      <c r="AH30" s="2183"/>
      <c r="AI30" s="2183"/>
      <c r="AJ30" s="2183"/>
      <c r="AK30" s="2183" t="s">
        <v>684</v>
      </c>
      <c r="AL30" s="2183"/>
      <c r="AM30" s="2183"/>
      <c r="AN30" s="2183" t="s">
        <v>685</v>
      </c>
      <c r="AO30" s="2183"/>
      <c r="AP30" s="2183"/>
      <c r="AQ30" s="2183"/>
      <c r="AR30" s="2191" t="s">
        <v>684</v>
      </c>
      <c r="AS30" s="2191"/>
      <c r="AT30" s="2191"/>
      <c r="AU30" s="2191" t="s">
        <v>685</v>
      </c>
      <c r="AV30" s="2191"/>
      <c r="AW30" s="2191"/>
      <c r="AX30" s="2191"/>
      <c r="AY30" s="2191" t="s">
        <v>684</v>
      </c>
      <c r="AZ30" s="2191"/>
      <c r="BA30" s="2191"/>
      <c r="BB30" s="2191" t="s">
        <v>685</v>
      </c>
      <c r="BC30" s="2191"/>
      <c r="BD30" s="2191"/>
      <c r="BE30" s="2191"/>
      <c r="BF30" s="2193" t="s">
        <v>684</v>
      </c>
      <c r="BG30" s="2193"/>
      <c r="BH30" s="2193"/>
      <c r="BI30" s="2193" t="s">
        <v>685</v>
      </c>
      <c r="BJ30" s="2193"/>
      <c r="BK30" s="2193"/>
      <c r="BL30" s="2193"/>
    </row>
    <row r="31" spans="1:76">
      <c r="B31" s="500" t="s">
        <v>47</v>
      </c>
      <c r="C31" s="500" t="s">
        <v>48</v>
      </c>
      <c r="D31" s="497" t="s">
        <v>8</v>
      </c>
      <c r="E31" s="500" t="s">
        <v>47</v>
      </c>
      <c r="F31" s="500" t="s">
        <v>48</v>
      </c>
      <c r="G31" s="2183" t="s">
        <v>8</v>
      </c>
      <c r="H31" s="2183"/>
      <c r="I31" s="500" t="s">
        <v>47</v>
      </c>
      <c r="J31" s="500" t="s">
        <v>48</v>
      </c>
      <c r="K31" s="497" t="s">
        <v>8</v>
      </c>
      <c r="L31" s="500" t="s">
        <v>47</v>
      </c>
      <c r="M31" s="500" t="s">
        <v>48</v>
      </c>
      <c r="N31" s="2183" t="s">
        <v>8</v>
      </c>
      <c r="O31" s="2183"/>
      <c r="P31" s="500" t="s">
        <v>47</v>
      </c>
      <c r="Q31" s="500" t="s">
        <v>48</v>
      </c>
      <c r="R31" s="497" t="s">
        <v>8</v>
      </c>
      <c r="S31" s="500" t="s">
        <v>47</v>
      </c>
      <c r="T31" s="500" t="s">
        <v>48</v>
      </c>
      <c r="U31" s="2183" t="s">
        <v>8</v>
      </c>
      <c r="V31" s="2183"/>
      <c r="W31" s="500" t="s">
        <v>47</v>
      </c>
      <c r="X31" s="500" t="s">
        <v>48</v>
      </c>
      <c r="Y31" s="497" t="s">
        <v>8</v>
      </c>
      <c r="Z31" s="500" t="s">
        <v>47</v>
      </c>
      <c r="AA31" s="500" t="s">
        <v>48</v>
      </c>
      <c r="AB31" s="2183" t="s">
        <v>8</v>
      </c>
      <c r="AC31" s="2183"/>
      <c r="AD31" s="500" t="s">
        <v>47</v>
      </c>
      <c r="AE31" s="500" t="s">
        <v>48</v>
      </c>
      <c r="AF31" s="497" t="s">
        <v>8</v>
      </c>
      <c r="AG31" s="500" t="s">
        <v>47</v>
      </c>
      <c r="AH31" s="500" t="s">
        <v>48</v>
      </c>
      <c r="AI31" s="2183" t="s">
        <v>8</v>
      </c>
      <c r="AJ31" s="2183"/>
      <c r="AK31" s="500" t="s">
        <v>47</v>
      </c>
      <c r="AL31" s="500" t="s">
        <v>48</v>
      </c>
      <c r="AM31" s="497" t="s">
        <v>8</v>
      </c>
      <c r="AN31" s="500" t="s">
        <v>47</v>
      </c>
      <c r="AO31" s="500" t="s">
        <v>48</v>
      </c>
      <c r="AP31" s="2183" t="s">
        <v>8</v>
      </c>
      <c r="AQ31" s="2183"/>
      <c r="AR31" s="875" t="s">
        <v>47</v>
      </c>
      <c r="AS31" s="875" t="s">
        <v>48</v>
      </c>
      <c r="AT31" s="524" t="s">
        <v>8</v>
      </c>
      <c r="AU31" s="875" t="s">
        <v>47</v>
      </c>
      <c r="AV31" s="875" t="s">
        <v>48</v>
      </c>
      <c r="AW31" s="2191" t="s">
        <v>8</v>
      </c>
      <c r="AX31" s="2191"/>
      <c r="AY31" s="875" t="s">
        <v>47</v>
      </c>
      <c r="AZ31" s="875" t="s">
        <v>48</v>
      </c>
      <c r="BA31" s="1021" t="s">
        <v>8</v>
      </c>
      <c r="BB31" s="875" t="s">
        <v>47</v>
      </c>
      <c r="BC31" s="875" t="s">
        <v>48</v>
      </c>
      <c r="BD31" s="2191" t="s">
        <v>8</v>
      </c>
      <c r="BE31" s="2191"/>
      <c r="BF31" s="518" t="s">
        <v>47</v>
      </c>
      <c r="BG31" s="518" t="s">
        <v>48</v>
      </c>
      <c r="BH31" s="1022" t="s">
        <v>8</v>
      </c>
      <c r="BI31" s="518" t="s">
        <v>47</v>
      </c>
      <c r="BJ31" s="518" t="s">
        <v>48</v>
      </c>
      <c r="BK31" s="2193" t="s">
        <v>8</v>
      </c>
      <c r="BL31" s="2193"/>
    </row>
    <row r="32" spans="1:76" ht="15.75" customHeight="1">
      <c r="A32" s="481" t="s">
        <v>686</v>
      </c>
      <c r="B32" s="487">
        <f>B8/B24</f>
        <v>0.72956898346466126</v>
      </c>
      <c r="C32" s="487">
        <f t="shared" ref="C32:D32" si="68">C8/C24</f>
        <v>0.75999666968136692</v>
      </c>
      <c r="D32" s="487">
        <f t="shared" si="68"/>
        <v>0.74452065233958242</v>
      </c>
      <c r="E32" s="486">
        <f>E8/E24</f>
        <v>0.60346447080297383</v>
      </c>
      <c r="F32" s="486">
        <f>F8/F24</f>
        <v>0.67403824069006779</v>
      </c>
      <c r="G32" s="2192">
        <f>G8/G24</f>
        <v>0.63952740297677002</v>
      </c>
      <c r="H32" s="2192"/>
      <c r="I32" s="489">
        <f t="shared" ref="I32:N32" si="69">I8/I24</f>
        <v>0.73667313915857602</v>
      </c>
      <c r="J32" s="489">
        <f t="shared" si="69"/>
        <v>0.76765065221952089</v>
      </c>
      <c r="K32" s="489">
        <f t="shared" si="69"/>
        <v>0.75206246125101828</v>
      </c>
      <c r="L32" s="489">
        <f t="shared" si="69"/>
        <v>0.60595983885217919</v>
      </c>
      <c r="M32" s="489">
        <f t="shared" si="69"/>
        <v>0.67795591729713489</v>
      </c>
      <c r="N32" s="2192">
        <f t="shared" si="69"/>
        <v>0.64278200960787624</v>
      </c>
      <c r="O32" s="2192"/>
      <c r="P32" s="489">
        <f>P8/P24</f>
        <v>0.70727657312558501</v>
      </c>
      <c r="Q32" s="489">
        <f>Q8/Q24</f>
        <v>0.74383435799590136</v>
      </c>
      <c r="R32" s="489">
        <f t="shared" ref="R32:U34" si="70">R8/R24</f>
        <v>0.72533626149731478</v>
      </c>
      <c r="S32" s="489">
        <f>S8/S24</f>
        <v>0.6032975141425021</v>
      </c>
      <c r="T32" s="489">
        <f>T8/T24</f>
        <v>0.67476076293084575</v>
      </c>
      <c r="U32" s="2179">
        <f t="shared" si="70"/>
        <v>0.63960592393564275</v>
      </c>
      <c r="V32" s="2179"/>
      <c r="W32" s="495">
        <f>W8/W24</f>
        <v>0.72465069374720803</v>
      </c>
      <c r="X32" s="495">
        <f>X8/X24</f>
        <v>0.75554211765709389</v>
      </c>
      <c r="Y32" s="495">
        <f t="shared" ref="Y32:AB34" si="71">Y8/Y24</f>
        <v>0.73984466482018529</v>
      </c>
      <c r="Z32" s="495">
        <f>Z8/Z24</f>
        <v>0.61649721301162319</v>
      </c>
      <c r="AA32" s="495">
        <f>AA8/AA24</f>
        <v>0.68226248055739036</v>
      </c>
      <c r="AB32" s="2180">
        <f t="shared" si="71"/>
        <v>0.64988904320215501</v>
      </c>
      <c r="AC32" s="2180"/>
      <c r="AD32" s="506">
        <f>AD8/AD24</f>
        <v>0.72413560104620356</v>
      </c>
      <c r="AE32" s="506">
        <f>AE8/AE24</f>
        <v>0.75566293817569152</v>
      </c>
      <c r="AF32" s="496">
        <f t="shared" ref="AF32:AI34" si="72">AF8/AF24</f>
        <v>0.73959811264724318</v>
      </c>
      <c r="AG32" s="496">
        <f>AG8/AG24</f>
        <v>0.60727958417197514</v>
      </c>
      <c r="AH32" s="496">
        <f>AH8/AH24</f>
        <v>0.67288533762746072</v>
      </c>
      <c r="AI32" s="2181">
        <f t="shared" si="72"/>
        <v>0.64037464428843549</v>
      </c>
      <c r="AJ32" s="2181"/>
      <c r="AK32" s="511">
        <f>AK8/AK24</f>
        <v>0.72310133904630725</v>
      </c>
      <c r="AL32" s="511">
        <f>AL8/AL24</f>
        <v>0.75287832192719495</v>
      </c>
      <c r="AM32" s="511">
        <f t="shared" ref="AM32:AP34" si="73">AM8/AM24</f>
        <v>0.73759612838959754</v>
      </c>
      <c r="AN32" s="511">
        <f>AN8/AN24</f>
        <v>0.6078143316412008</v>
      </c>
      <c r="AO32" s="511">
        <f>AO8/AO24</f>
        <v>0.67095499263962766</v>
      </c>
      <c r="AP32" s="2182">
        <f t="shared" si="73"/>
        <v>0.63943346774953125</v>
      </c>
      <c r="AQ32" s="2182"/>
      <c r="AR32" s="874">
        <f>AR8/AR24</f>
        <v>0.715106386260005</v>
      </c>
      <c r="AS32" s="874">
        <f>AS8/AS24</f>
        <v>0.74808911841769787</v>
      </c>
      <c r="AT32" s="874">
        <f t="shared" ref="AT32" si="74">AT8/AT24</f>
        <v>0.73115428673990279</v>
      </c>
      <c r="AU32" s="874">
        <f>AU8/AU24</f>
        <v>0.6028920537657102</v>
      </c>
      <c r="AV32" s="874">
        <f>AV8/AV24</f>
        <v>0.66646924963506515</v>
      </c>
      <c r="AW32" s="2182">
        <f t="shared" ref="AW32" si="75">AW8/AW24</f>
        <v>0.63447454999359099</v>
      </c>
      <c r="AX32" s="2182"/>
      <c r="AY32" s="1020">
        <f>AY8/AY24</f>
        <v>0.70974356051830534</v>
      </c>
      <c r="AZ32" s="1020">
        <f>AZ8/AZ24</f>
        <v>0.74258681699360296</v>
      </c>
      <c r="BA32" s="1020">
        <f t="shared" ref="BA32" si="76">BA8/BA24</f>
        <v>0.72559337494399101</v>
      </c>
      <c r="BB32" s="1020">
        <f>BB8/BB24</f>
        <v>0.59361898228034071</v>
      </c>
      <c r="BC32" s="1020">
        <f>BC8/BC24</f>
        <v>0.65734183952323333</v>
      </c>
      <c r="BD32" s="2182">
        <f t="shared" ref="BD32" si="77">BD8/BD24</f>
        <v>0.62495979565628745</v>
      </c>
      <c r="BE32" s="2182"/>
      <c r="BF32" s="1023">
        <f>BF8/BF24</f>
        <v>0.71272426012433954</v>
      </c>
      <c r="BG32" s="1023">
        <f>BG8/BG24</f>
        <v>0.7482991337202799</v>
      </c>
      <c r="BH32" s="1023">
        <f t="shared" ref="BH32" si="78">BH8/BH24</f>
        <v>0.72990067353806709</v>
      </c>
      <c r="BI32" s="1023">
        <f>BI8/BI24</f>
        <v>0.59567083386174169</v>
      </c>
      <c r="BJ32" s="1023">
        <f>BJ8/BJ24</f>
        <v>0.66143163659778836</v>
      </c>
      <c r="BK32" s="2198">
        <f t="shared" ref="BK32" si="79">BK8/BK24</f>
        <v>0.62783041282703644</v>
      </c>
      <c r="BL32" s="2198"/>
    </row>
    <row r="33" spans="1:81">
      <c r="A33" s="481" t="s">
        <v>687</v>
      </c>
      <c r="B33" s="487">
        <f t="shared" ref="B33:F33" si="80">B9/B25</f>
        <v>0.67912229290258019</v>
      </c>
      <c r="C33" s="487">
        <f t="shared" si="80"/>
        <v>0.70483834862972083</v>
      </c>
      <c r="D33" s="487">
        <f t="shared" si="80"/>
        <v>0.69126093420983115</v>
      </c>
      <c r="E33" s="486">
        <f t="shared" si="80"/>
        <v>0.50213502870427484</v>
      </c>
      <c r="F33" s="486">
        <f t="shared" si="80"/>
        <v>0.5694799658994032</v>
      </c>
      <c r="G33" s="2192">
        <f t="shared" ref="G33" si="81">G9/G25</f>
        <v>0.53487493295626309</v>
      </c>
      <c r="H33" s="2192"/>
      <c r="I33" s="489">
        <f t="shared" ref="I33:J34" si="82">I9/I25</f>
        <v>0.71063742675094044</v>
      </c>
      <c r="J33" s="489">
        <f t="shared" si="82"/>
        <v>0.7245061694240027</v>
      </c>
      <c r="K33" s="489">
        <f t="shared" ref="K33:N33" si="83">K9/K25</f>
        <v>0.71730142904619476</v>
      </c>
      <c r="L33" s="489">
        <f t="shared" si="83"/>
        <v>0.50412812993458156</v>
      </c>
      <c r="M33" s="489">
        <f t="shared" ref="M33" si="84">M9/M25</f>
        <v>0.56883799165879401</v>
      </c>
      <c r="N33" s="2192">
        <f t="shared" si="83"/>
        <v>0.53613970294885382</v>
      </c>
      <c r="O33" s="2192"/>
      <c r="P33" s="489">
        <f t="shared" ref="P33:Q33" si="85">P9/P25</f>
        <v>0.69628124022803262</v>
      </c>
      <c r="Q33" s="489">
        <f t="shared" si="85"/>
        <v>0.72275339672113781</v>
      </c>
      <c r="R33" s="489">
        <f t="shared" si="70"/>
        <v>0.70888062523635442</v>
      </c>
      <c r="S33" s="489">
        <f t="shared" si="70"/>
        <v>0.50575957672839378</v>
      </c>
      <c r="T33" s="489">
        <f t="shared" ref="T33" si="86">T9/T25</f>
        <v>0.57460406872197067</v>
      </c>
      <c r="U33" s="2179">
        <f t="shared" si="70"/>
        <v>0.5395055435198165</v>
      </c>
      <c r="V33" s="2179"/>
      <c r="W33" s="495">
        <f t="shared" ref="W33:X33" si="87">W9/W25</f>
        <v>0.67831884995839886</v>
      </c>
      <c r="X33" s="495">
        <f t="shared" si="87"/>
        <v>0.69769821618070649</v>
      </c>
      <c r="Y33" s="495">
        <f t="shared" si="71"/>
        <v>0.68757695000362118</v>
      </c>
      <c r="Z33" s="495">
        <f t="shared" si="71"/>
        <v>0.52363742714491635</v>
      </c>
      <c r="AA33" s="495">
        <f t="shared" si="71"/>
        <v>0.57846410684474125</v>
      </c>
      <c r="AB33" s="2180">
        <f t="shared" si="71"/>
        <v>0.55071835586895157</v>
      </c>
      <c r="AC33" s="2180"/>
      <c r="AD33" s="506">
        <f t="shared" ref="AD33:AE33" si="88">AD9/AD25</f>
        <v>0.68520793693938575</v>
      </c>
      <c r="AE33" s="506">
        <f t="shared" si="88"/>
        <v>0.69674173624478897</v>
      </c>
      <c r="AF33" s="496">
        <f t="shared" si="72"/>
        <v>0.69073658945270933</v>
      </c>
      <c r="AG33" s="496">
        <f t="shared" si="72"/>
        <v>0.52629712101207948</v>
      </c>
      <c r="AH33" s="496">
        <f t="shared" si="72"/>
        <v>0.57164230403752447</v>
      </c>
      <c r="AI33" s="2181">
        <f t="shared" si="72"/>
        <v>0.54867874820373619</v>
      </c>
      <c r="AJ33" s="2181"/>
      <c r="AK33" s="511">
        <f t="shared" ref="AK33:AL33" si="89">AK9/AK25</f>
        <v>0.68326906486784256</v>
      </c>
      <c r="AL33" s="511">
        <f t="shared" si="89"/>
        <v>0.68579117573893578</v>
      </c>
      <c r="AM33" s="511">
        <f t="shared" si="73"/>
        <v>0.68447703480657895</v>
      </c>
      <c r="AN33" s="511">
        <f t="shared" si="73"/>
        <v>0.51173965478254313</v>
      </c>
      <c r="AO33" s="511">
        <f t="shared" si="73"/>
        <v>0.56238382677014465</v>
      </c>
      <c r="AP33" s="2182">
        <f t="shared" si="73"/>
        <v>0.53684930595802494</v>
      </c>
      <c r="AQ33" s="2182"/>
      <c r="AR33" s="874">
        <f t="shared" ref="AR33:AW33" si="90">AR9/AR25</f>
        <v>0.64650008960827032</v>
      </c>
      <c r="AS33" s="874">
        <f t="shared" si="90"/>
        <v>0.67776089055022692</v>
      </c>
      <c r="AT33" s="874">
        <f t="shared" si="90"/>
        <v>0.66146660439047178</v>
      </c>
      <c r="AU33" s="874">
        <f t="shared" si="90"/>
        <v>0.4847312951833464</v>
      </c>
      <c r="AV33" s="874">
        <f t="shared" si="90"/>
        <v>0.54657132722214963</v>
      </c>
      <c r="AW33" s="2182">
        <f t="shared" si="90"/>
        <v>0.51458078004469754</v>
      </c>
      <c r="AX33" s="2182"/>
      <c r="AY33" s="1020">
        <f t="shared" ref="AY33:BD33" si="91">AY9/AY25</f>
        <v>0.65840584288162041</v>
      </c>
      <c r="AZ33" s="1020">
        <f t="shared" si="91"/>
        <v>0.68465332792381117</v>
      </c>
      <c r="BA33" s="1020">
        <f t="shared" si="91"/>
        <v>0.67081375453614023</v>
      </c>
      <c r="BB33" s="1020">
        <f t="shared" si="91"/>
        <v>0.49552880481513328</v>
      </c>
      <c r="BC33" s="1020">
        <f t="shared" si="91"/>
        <v>0.55574419920769669</v>
      </c>
      <c r="BD33" s="2182">
        <f t="shared" si="91"/>
        <v>0.52473721961975439</v>
      </c>
      <c r="BE33" s="2182"/>
      <c r="BF33" s="1023">
        <f t="shared" ref="BF33:BK33" si="92">BF9/BF25</f>
        <v>0.63021575757575754</v>
      </c>
      <c r="BG33" s="1023">
        <f t="shared" si="92"/>
        <v>0.66657801512749859</v>
      </c>
      <c r="BH33" s="1023">
        <f t="shared" si="92"/>
        <v>0.64755537067662305</v>
      </c>
      <c r="BI33" s="1023">
        <f t="shared" si="92"/>
        <v>0.47137080761038302</v>
      </c>
      <c r="BJ33" s="1023">
        <f t="shared" si="92"/>
        <v>0.5403644838389241</v>
      </c>
      <c r="BK33" s="2198">
        <f t="shared" si="92"/>
        <v>0.50489113284947928</v>
      </c>
      <c r="BL33" s="2198"/>
    </row>
    <row r="34" spans="1:81">
      <c r="A34" s="481" t="s">
        <v>688</v>
      </c>
      <c r="B34" s="487">
        <f t="shared" ref="B34:F34" si="93">B10/B26</f>
        <v>0.80622889081507609</v>
      </c>
      <c r="C34" s="487">
        <f t="shared" si="93"/>
        <v>0.80442494057414515</v>
      </c>
      <c r="D34" s="487">
        <f t="shared" si="93"/>
        <v>0.80541758494786353</v>
      </c>
      <c r="E34" s="486">
        <f t="shared" si="93"/>
        <v>0.57273475358873549</v>
      </c>
      <c r="F34" s="486">
        <f t="shared" si="93"/>
        <v>0.58497536945812811</v>
      </c>
      <c r="G34" s="2192">
        <f>G10/G26</f>
        <v>0.5785020066727915</v>
      </c>
      <c r="H34" s="2192"/>
      <c r="I34" s="489">
        <f t="shared" si="82"/>
        <v>0.80526714091115481</v>
      </c>
      <c r="J34" s="489">
        <f t="shared" si="82"/>
        <v>0.79006981051431824</v>
      </c>
      <c r="K34" s="489">
        <f>K10/K26</f>
        <v>0.79828508779106866</v>
      </c>
      <c r="L34" s="489">
        <f t="shared" ref="L34:M34" si="94">L10/L26</f>
        <v>0.54383724889342866</v>
      </c>
      <c r="M34" s="489">
        <f t="shared" si="94"/>
        <v>0.54621466872671087</v>
      </c>
      <c r="N34" s="2192">
        <f>N10/N26</f>
        <v>0.54498703353698741</v>
      </c>
      <c r="O34" s="2192"/>
      <c r="P34" s="489">
        <f t="shared" ref="P34:Q34" si="95">P10/P26</f>
        <v>0.77661563632114061</v>
      </c>
      <c r="Q34" s="489">
        <f t="shared" si="95"/>
        <v>0.76997919881902976</v>
      </c>
      <c r="R34" s="489">
        <f t="shared" si="70"/>
        <v>0.77352656401286812</v>
      </c>
      <c r="S34" s="489">
        <f t="shared" si="70"/>
        <v>0.52718392185122909</v>
      </c>
      <c r="T34" s="489">
        <f t="shared" ref="T34" si="96">T10/T26</f>
        <v>0.53606888674105968</v>
      </c>
      <c r="U34" s="2179">
        <f t="shared" si="70"/>
        <v>0.53142019271051533</v>
      </c>
      <c r="V34" s="2179"/>
      <c r="W34" s="495">
        <f t="shared" ref="W34:X34" si="97">W10/W26</f>
        <v>0.76310297186866161</v>
      </c>
      <c r="X34" s="495">
        <f t="shared" si="97"/>
        <v>0.755083821049499</v>
      </c>
      <c r="Y34" s="495">
        <f t="shared" si="71"/>
        <v>0.75932899691886335</v>
      </c>
      <c r="Z34" s="495">
        <f t="shared" si="71"/>
        <v>0.53058210927178051</v>
      </c>
      <c r="AA34" s="495">
        <f t="shared" si="71"/>
        <v>0.52127841394633401</v>
      </c>
      <c r="AB34" s="2180">
        <f t="shared" si="71"/>
        <v>0.52615084049004845</v>
      </c>
      <c r="AC34" s="2180"/>
      <c r="AD34" s="506">
        <f t="shared" ref="AD34:AE34" si="98">AD10/AD26</f>
        <v>0.77691833417409339</v>
      </c>
      <c r="AE34" s="506">
        <f t="shared" si="98"/>
        <v>0.76635175614733864</v>
      </c>
      <c r="AF34" s="496">
        <f t="shared" si="72"/>
        <v>0.77205915744539133</v>
      </c>
      <c r="AG34" s="496">
        <f t="shared" si="72"/>
        <v>0.54270686717534633</v>
      </c>
      <c r="AH34" s="496">
        <f t="shared" si="72"/>
        <v>0.52222590811079783</v>
      </c>
      <c r="AI34" s="2181">
        <f t="shared" si="72"/>
        <v>0.53304378448174672</v>
      </c>
      <c r="AJ34" s="2181"/>
      <c r="AK34" s="511">
        <f t="shared" ref="AK34:AL34" si="99">AK10/AK26</f>
        <v>0.7784531382800628</v>
      </c>
      <c r="AL34" s="511">
        <f t="shared" si="99"/>
        <v>0.74343997124370953</v>
      </c>
      <c r="AM34" s="511">
        <f t="shared" si="73"/>
        <v>0.76226613673817012</v>
      </c>
      <c r="AN34" s="511">
        <f t="shared" si="73"/>
        <v>0.4922611763012022</v>
      </c>
      <c r="AO34" s="511">
        <f t="shared" si="73"/>
        <v>0.47183903665879123</v>
      </c>
      <c r="AP34" s="2182">
        <f t="shared" si="73"/>
        <v>0.48234118169702356</v>
      </c>
      <c r="AQ34" s="2182"/>
      <c r="AR34" s="874">
        <f t="shared" ref="AR34:AW34" si="100">AR10/AR26</f>
        <v>0.75168976416241184</v>
      </c>
      <c r="AS34" s="874">
        <f t="shared" si="100"/>
        <v>0.75602820746132848</v>
      </c>
      <c r="AT34" s="874">
        <f t="shared" si="100"/>
        <v>0.75368948072033348</v>
      </c>
      <c r="AU34" s="874">
        <f t="shared" si="100"/>
        <v>0.45374420998455994</v>
      </c>
      <c r="AV34" s="874">
        <f t="shared" si="100"/>
        <v>0.46536685479733197</v>
      </c>
      <c r="AW34" s="2182">
        <f t="shared" si="100"/>
        <v>0.45917703086990785</v>
      </c>
      <c r="AX34" s="2182"/>
      <c r="AY34" s="1020">
        <f t="shared" ref="AY34:BD34" si="101">AY10/AY26</f>
        <v>0.75377063566061542</v>
      </c>
      <c r="AZ34" s="1020">
        <f t="shared" si="101"/>
        <v>0.7259759260490789</v>
      </c>
      <c r="BA34" s="1020">
        <f t="shared" si="101"/>
        <v>0.74120829576194769</v>
      </c>
      <c r="BB34" s="1020">
        <f t="shared" si="101"/>
        <v>0.50549232398094235</v>
      </c>
      <c r="BC34" s="1020">
        <f t="shared" si="101"/>
        <v>0.48423224285293248</v>
      </c>
      <c r="BD34" s="2182">
        <f t="shared" si="101"/>
        <v>0.49543299400362573</v>
      </c>
      <c r="BE34" s="2182"/>
      <c r="BF34" s="1023">
        <f t="shared" ref="BF34:BK34" si="102">BF10/BF26</f>
        <v>0.76020479534454299</v>
      </c>
      <c r="BG34" s="1023">
        <f t="shared" si="102"/>
        <v>0.75941851568477425</v>
      </c>
      <c r="BH34" s="1023">
        <f t="shared" si="102"/>
        <v>0.75982928469116318</v>
      </c>
      <c r="BI34" s="1023">
        <f t="shared" si="102"/>
        <v>0.45311554748941318</v>
      </c>
      <c r="BJ34" s="1023">
        <f t="shared" si="102"/>
        <v>0.45641889182904338</v>
      </c>
      <c r="BK34" s="2198">
        <f t="shared" si="102"/>
        <v>0.45471881689044563</v>
      </c>
      <c r="BL34" s="2198"/>
    </row>
    <row r="35" spans="1:81" ht="15.75" customHeight="1"/>
    <row r="36" spans="1:81">
      <c r="A36" s="116" t="s">
        <v>700</v>
      </c>
      <c r="B36" s="116"/>
      <c r="C36" s="116"/>
      <c r="BN36" s="96"/>
      <c r="BY36" s="97"/>
      <c r="BZ36" s="98"/>
      <c r="CA36" s="98"/>
      <c r="CB36" s="98"/>
      <c r="CC36" s="98"/>
    </row>
    <row r="37" spans="1:81">
      <c r="A37" s="645" t="s">
        <v>689</v>
      </c>
      <c r="BN37" s="99"/>
      <c r="BO37" s="129"/>
      <c r="BP37" s="129"/>
      <c r="BQ37" s="129"/>
      <c r="BR37" s="131"/>
      <c r="BS37" s="131"/>
      <c r="BT37" s="131"/>
      <c r="BU37" s="131"/>
      <c r="BV37" s="131"/>
      <c r="BW37" s="131"/>
      <c r="BX37" s="101"/>
      <c r="BY37" s="101"/>
      <c r="BZ37" s="100"/>
      <c r="CA37" s="100"/>
      <c r="CB37" s="100"/>
      <c r="CC37" s="101"/>
    </row>
    <row r="38" spans="1:81" ht="15.75" customHeight="1"/>
  </sheetData>
  <sheetProtection algorithmName="SHA-512" hashValue="yvpSiUcg0gVHunOVsENJDAqCBAt2EMFoPPs5ySUKDkpkgGrj7f0yvUTR+MPuL9Ov8fFksWrvYbnw+Vyg7Cy0rA==" saltValue="rWESp2ACDSjf0Pk+8VIqfA==" spinCount="100000" sheet="1" objects="1" scenarios="1"/>
  <mergeCells count="153">
    <mergeCell ref="BK32:BL32"/>
    <mergeCell ref="BK33:BL33"/>
    <mergeCell ref="BK34:BL34"/>
    <mergeCell ref="BF5:BL5"/>
    <mergeCell ref="BF6:BH6"/>
    <mergeCell ref="BI6:BL6"/>
    <mergeCell ref="BF13:BL13"/>
    <mergeCell ref="BF14:BH14"/>
    <mergeCell ref="BI14:BL14"/>
    <mergeCell ref="B12:BL12"/>
    <mergeCell ref="BF21:BL21"/>
    <mergeCell ref="BF22:BH22"/>
    <mergeCell ref="BI22:BL22"/>
    <mergeCell ref="B20:BL20"/>
    <mergeCell ref="AY5:BE5"/>
    <mergeCell ref="B13:H13"/>
    <mergeCell ref="B14:D14"/>
    <mergeCell ref="E14:H14"/>
    <mergeCell ref="P13:V13"/>
    <mergeCell ref="L14:O14"/>
    <mergeCell ref="I22:K22"/>
    <mergeCell ref="G33:H33"/>
    <mergeCell ref="N33:O33"/>
    <mergeCell ref="U33:V33"/>
    <mergeCell ref="G32:H32"/>
    <mergeCell ref="N32:O32"/>
    <mergeCell ref="U32:V32"/>
    <mergeCell ref="AB32:AC32"/>
    <mergeCell ref="AI32:AJ32"/>
    <mergeCell ref="I14:K14"/>
    <mergeCell ref="AR5:AX5"/>
    <mergeCell ref="AU6:AX6"/>
    <mergeCell ref="AK5:AQ5"/>
    <mergeCell ref="B5:H5"/>
    <mergeCell ref="I5:O5"/>
    <mergeCell ref="P5:V5"/>
    <mergeCell ref="B21:H21"/>
    <mergeCell ref="B22:D22"/>
    <mergeCell ref="E22:H22"/>
    <mergeCell ref="W29:AC29"/>
    <mergeCell ref="W30:Y30"/>
    <mergeCell ref="Z30:AC30"/>
    <mergeCell ref="I30:K30"/>
    <mergeCell ref="L30:O30"/>
    <mergeCell ref="Z22:AC22"/>
    <mergeCell ref="W21:AC21"/>
    <mergeCell ref="B29:H29"/>
    <mergeCell ref="W5:AC5"/>
    <mergeCell ref="W6:Y6"/>
    <mergeCell ref="W13:AC13"/>
    <mergeCell ref="AR21:AX21"/>
    <mergeCell ref="AR22:AT22"/>
    <mergeCell ref="AU22:AX22"/>
    <mergeCell ref="AR29:AX29"/>
    <mergeCell ref="P21:V21"/>
    <mergeCell ref="L22:O22"/>
    <mergeCell ref="I21:O21"/>
    <mergeCell ref="P14:R14"/>
    <mergeCell ref="S14:V14"/>
    <mergeCell ref="P22:R22"/>
    <mergeCell ref="S22:V22"/>
    <mergeCell ref="W14:Y14"/>
    <mergeCell ref="B6:D6"/>
    <mergeCell ref="E6:H6"/>
    <mergeCell ref="P6:R6"/>
    <mergeCell ref="S6:V6"/>
    <mergeCell ref="Z6:AC6"/>
    <mergeCell ref="AD6:AF6"/>
    <mergeCell ref="AG6:AJ6"/>
    <mergeCell ref="AN6:AQ6"/>
    <mergeCell ref="AD5:AJ5"/>
    <mergeCell ref="AK6:AM6"/>
    <mergeCell ref="BO4:BW4"/>
    <mergeCell ref="BO10:BW10"/>
    <mergeCell ref="BO16:BW16"/>
    <mergeCell ref="BZ4:CH4"/>
    <mergeCell ref="BZ10:CH10"/>
    <mergeCell ref="B4:BL4"/>
    <mergeCell ref="I13:O13"/>
    <mergeCell ref="AR6:AT6"/>
    <mergeCell ref="I6:K6"/>
    <mergeCell ref="L6:O6"/>
    <mergeCell ref="AD14:AF14"/>
    <mergeCell ref="AG14:AJ14"/>
    <mergeCell ref="AD22:AF22"/>
    <mergeCell ref="AG22:AJ22"/>
    <mergeCell ref="AD30:AF30"/>
    <mergeCell ref="AG30:AJ30"/>
    <mergeCell ref="AK30:AM30"/>
    <mergeCell ref="AK22:AM22"/>
    <mergeCell ref="Z14:AC14"/>
    <mergeCell ref="AK21:AQ21"/>
    <mergeCell ref="AD29:AJ29"/>
    <mergeCell ref="AD21:AJ21"/>
    <mergeCell ref="BF30:BH30"/>
    <mergeCell ref="BI30:BL30"/>
    <mergeCell ref="BK31:BL31"/>
    <mergeCell ref="AY6:BA6"/>
    <mergeCell ref="BB6:BE6"/>
    <mergeCell ref="BF29:BL29"/>
    <mergeCell ref="AK13:AQ13"/>
    <mergeCell ref="AR13:AX13"/>
    <mergeCell ref="AR14:AT14"/>
    <mergeCell ref="AU14:AX14"/>
    <mergeCell ref="AK29:AQ29"/>
    <mergeCell ref="AY13:BE13"/>
    <mergeCell ref="AY14:BA14"/>
    <mergeCell ref="BB14:BE14"/>
    <mergeCell ref="AY21:BE21"/>
    <mergeCell ref="AY22:BA22"/>
    <mergeCell ref="BB22:BE22"/>
    <mergeCell ref="AD13:AJ13"/>
    <mergeCell ref="AK14:AM14"/>
    <mergeCell ref="AN14:AQ14"/>
    <mergeCell ref="AI31:AJ31"/>
    <mergeCell ref="AY29:BE29"/>
    <mergeCell ref="AN22:AQ22"/>
    <mergeCell ref="U31:V31"/>
    <mergeCell ref="AW34:AX34"/>
    <mergeCell ref="B28:AX28"/>
    <mergeCell ref="AR30:AT30"/>
    <mergeCell ref="BD31:BE31"/>
    <mergeCell ref="BD32:BE32"/>
    <mergeCell ref="BD33:BE33"/>
    <mergeCell ref="BD34:BE34"/>
    <mergeCell ref="AY30:BA30"/>
    <mergeCell ref="BB30:BE30"/>
    <mergeCell ref="AU30:AX30"/>
    <mergeCell ref="AW31:AX31"/>
    <mergeCell ref="AW32:AX32"/>
    <mergeCell ref="AW33:AX33"/>
    <mergeCell ref="B30:D30"/>
    <mergeCell ref="E30:H30"/>
    <mergeCell ref="G31:H31"/>
    <mergeCell ref="G34:H34"/>
    <mergeCell ref="N34:O34"/>
    <mergeCell ref="AN30:AQ30"/>
    <mergeCell ref="AB31:AC31"/>
    <mergeCell ref="W22:Y22"/>
    <mergeCell ref="U34:V34"/>
    <mergeCell ref="AB34:AC34"/>
    <mergeCell ref="AI34:AJ34"/>
    <mergeCell ref="AP34:AQ34"/>
    <mergeCell ref="AP33:AQ33"/>
    <mergeCell ref="AP32:AQ32"/>
    <mergeCell ref="AP31:AQ31"/>
    <mergeCell ref="N31:O31"/>
    <mergeCell ref="I29:O29"/>
    <mergeCell ref="P29:V29"/>
    <mergeCell ref="P30:R30"/>
    <mergeCell ref="S30:V30"/>
    <mergeCell ref="AB33:AC33"/>
    <mergeCell ref="AI33:AJ33"/>
  </mergeCells>
  <hyperlinks>
    <hyperlink ref="A1" location="Índice!A1" display="INDICE" xr:uid="{00000000-0004-0000-0400-000000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AD25A8"/>
  </sheetPr>
  <dimension ref="A1:R94"/>
  <sheetViews>
    <sheetView showGridLines="0" zoomScale="80" zoomScaleNormal="80" workbookViewId="0">
      <selection activeCell="J100" sqref="J100"/>
    </sheetView>
  </sheetViews>
  <sheetFormatPr baseColWidth="10" defaultColWidth="11.44140625" defaultRowHeight="13.2"/>
  <cols>
    <col min="1" max="1" width="11.44140625" style="184"/>
    <col min="2" max="2" width="36.109375" style="184" customWidth="1"/>
    <col min="3" max="3" width="14.33203125" style="184" bestFit="1" customWidth="1"/>
    <col min="4" max="6" width="11.44140625" style="184"/>
    <col min="7" max="7" width="35.88671875" style="184" bestFit="1" customWidth="1"/>
    <col min="8" max="9" width="11.44140625" style="184"/>
    <col min="10" max="10" width="25.33203125" style="184" bestFit="1" customWidth="1"/>
    <col min="11" max="11" width="19.44140625" style="184" bestFit="1" customWidth="1"/>
    <col min="12" max="14" width="11.44140625" style="184"/>
    <col min="15" max="15" width="13.44140625" style="184" bestFit="1" customWidth="1"/>
    <col min="16" max="16384" width="11.44140625" style="184"/>
  </cols>
  <sheetData>
    <row r="1" spans="1:18">
      <c r="A1" s="209" t="s">
        <v>1189</v>
      </c>
    </row>
    <row r="2" spans="1:18" ht="18">
      <c r="A2" s="739" t="s">
        <v>3052</v>
      </c>
      <c r="B2" s="739"/>
      <c r="C2" s="739"/>
      <c r="D2" s="739"/>
      <c r="E2" s="739"/>
      <c r="F2" s="739"/>
      <c r="G2" s="739"/>
      <c r="H2" s="739"/>
      <c r="I2" s="739"/>
      <c r="J2" s="739"/>
    </row>
    <row r="3" spans="1:18" ht="24">
      <c r="A3" s="1838" t="s">
        <v>37</v>
      </c>
      <c r="B3" s="1839" t="s">
        <v>221</v>
      </c>
      <c r="C3" s="1839" t="s">
        <v>1158</v>
      </c>
      <c r="D3" s="1839" t="s">
        <v>244</v>
      </c>
      <c r="E3" s="1839" t="s">
        <v>1159</v>
      </c>
      <c r="F3" s="1839" t="s">
        <v>223</v>
      </c>
      <c r="G3" s="1839" t="s">
        <v>626</v>
      </c>
      <c r="H3" s="1839" t="s">
        <v>296</v>
      </c>
      <c r="I3" s="1839" t="s">
        <v>1160</v>
      </c>
      <c r="J3" s="1839" t="s">
        <v>1161</v>
      </c>
      <c r="K3" s="1839" t="s">
        <v>1162</v>
      </c>
      <c r="N3" s="740" t="s">
        <v>37</v>
      </c>
      <c r="O3" s="740" t="s">
        <v>3051</v>
      </c>
      <c r="P3" s="740" t="s">
        <v>78</v>
      </c>
      <c r="Q3" s="741" t="s">
        <v>627</v>
      </c>
      <c r="R3" s="742"/>
    </row>
    <row r="4" spans="1:18" ht="14.4">
      <c r="A4" s="2530" t="s">
        <v>1220</v>
      </c>
      <c r="B4" s="2524" t="s">
        <v>3066</v>
      </c>
      <c r="C4" s="2525">
        <v>41260</v>
      </c>
      <c r="D4" s="2525">
        <v>11284</v>
      </c>
      <c r="E4" s="2524" t="s">
        <v>1166</v>
      </c>
      <c r="F4" s="2525" t="s">
        <v>88</v>
      </c>
      <c r="G4" s="2524" t="s">
        <v>135</v>
      </c>
      <c r="H4" s="1613">
        <v>100.9</v>
      </c>
      <c r="I4" s="1033">
        <v>44015</v>
      </c>
      <c r="J4" s="1033">
        <v>44067</v>
      </c>
      <c r="K4" s="1033">
        <v>44431</v>
      </c>
      <c r="N4" s="743" t="s">
        <v>1220</v>
      </c>
      <c r="O4" s="744">
        <v>2</v>
      </c>
      <c r="P4" s="744">
        <f>'Plazas Div x Depto'!$L$5</f>
        <v>27</v>
      </c>
      <c r="Q4" s="633">
        <f>O4/P4</f>
        <v>7.407407407407407E-2</v>
      </c>
      <c r="R4" s="742"/>
    </row>
    <row r="5" spans="1:18" ht="14.4">
      <c r="A5" s="2530"/>
      <c r="B5" s="2524"/>
      <c r="C5" s="2525"/>
      <c r="D5" s="2525"/>
      <c r="E5" s="2524"/>
      <c r="F5" s="2525"/>
      <c r="G5" s="2524"/>
      <c r="H5" s="1613">
        <v>102.2</v>
      </c>
      <c r="I5" s="1033">
        <v>44088</v>
      </c>
      <c r="J5" s="1033">
        <v>44088</v>
      </c>
      <c r="K5" s="1033">
        <v>44452</v>
      </c>
      <c r="N5" s="743" t="s">
        <v>1221</v>
      </c>
      <c r="O5" s="744">
        <v>9</v>
      </c>
      <c r="P5" s="744">
        <f>'Plazas Div x Depto'!$L$6</f>
        <v>27</v>
      </c>
      <c r="Q5" s="633">
        <f>O5/P5</f>
        <v>0.33333333333333331</v>
      </c>
      <c r="R5" s="742"/>
    </row>
    <row r="6" spans="1:18" ht="14.4">
      <c r="A6" s="2530"/>
      <c r="B6" s="2526" t="s">
        <v>2505</v>
      </c>
      <c r="C6" s="2527">
        <v>42436</v>
      </c>
      <c r="D6" s="2525">
        <v>11286</v>
      </c>
      <c r="E6" s="2524" t="s">
        <v>959</v>
      </c>
      <c r="F6" s="2525" t="s">
        <v>90</v>
      </c>
      <c r="G6" s="2524" t="s">
        <v>2506</v>
      </c>
      <c r="H6" s="1613" t="s">
        <v>3067</v>
      </c>
      <c r="I6" s="1033">
        <v>44088</v>
      </c>
      <c r="J6" s="1033">
        <v>44088</v>
      </c>
      <c r="K6" s="1033">
        <v>44452</v>
      </c>
      <c r="N6" s="743" t="s">
        <v>1222</v>
      </c>
      <c r="O6" s="744">
        <v>8</v>
      </c>
      <c r="P6" s="744">
        <f>'Plazas Div x Depto'!$L$7</f>
        <v>37</v>
      </c>
      <c r="Q6" s="633">
        <f>O6/P6</f>
        <v>0.21621621621621623</v>
      </c>
      <c r="R6" s="742"/>
    </row>
    <row r="7" spans="1:18" ht="13.2" customHeight="1">
      <c r="A7" s="2530"/>
      <c r="B7" s="2526"/>
      <c r="C7" s="2527"/>
      <c r="D7" s="2528"/>
      <c r="E7" s="2529"/>
      <c r="F7" s="2528"/>
      <c r="G7" s="2529"/>
      <c r="H7" s="1614">
        <v>92.3</v>
      </c>
      <c r="I7" s="1034">
        <v>43720</v>
      </c>
      <c r="J7" s="1035">
        <v>43721</v>
      </c>
      <c r="K7" s="1034">
        <v>44086</v>
      </c>
      <c r="N7" s="743" t="s">
        <v>366</v>
      </c>
      <c r="O7" s="1068">
        <f>SUM(O4:O6)</f>
        <v>19</v>
      </c>
      <c r="P7" s="1068">
        <f>SUM(P4:P6)</f>
        <v>91</v>
      </c>
      <c r="Q7" s="633">
        <f>O7/P7</f>
        <v>0.2087912087912088</v>
      </c>
      <c r="R7" s="742"/>
    </row>
    <row r="8" spans="1:18" ht="12.75" customHeight="1">
      <c r="A8" s="2530"/>
      <c r="B8" s="1036" t="s">
        <v>971</v>
      </c>
      <c r="C8" s="1037">
        <v>37350</v>
      </c>
      <c r="D8" s="1037">
        <v>11290</v>
      </c>
      <c r="E8" s="1038" t="s">
        <v>140</v>
      </c>
      <c r="F8" s="1037" t="s">
        <v>89</v>
      </c>
      <c r="G8" s="1036" t="s">
        <v>135</v>
      </c>
      <c r="H8" s="1039">
        <v>58.7</v>
      </c>
      <c r="I8" s="1040">
        <v>42755</v>
      </c>
      <c r="J8" s="1040">
        <v>42756</v>
      </c>
      <c r="K8" s="1040">
        <v>43121</v>
      </c>
      <c r="R8" s="742"/>
    </row>
    <row r="9" spans="1:18" ht="12.75" customHeight="1">
      <c r="A9" s="2530"/>
      <c r="B9" s="1036" t="s">
        <v>1556</v>
      </c>
      <c r="C9" s="1037">
        <v>40114</v>
      </c>
      <c r="D9" s="1037">
        <v>9898</v>
      </c>
      <c r="E9" s="1038" t="s">
        <v>140</v>
      </c>
      <c r="F9" s="1037" t="s">
        <v>89</v>
      </c>
      <c r="G9" s="1036" t="s">
        <v>135</v>
      </c>
      <c r="H9" s="1039">
        <v>58.6</v>
      </c>
      <c r="I9" s="1040">
        <v>42755</v>
      </c>
      <c r="J9" s="1040">
        <v>42758</v>
      </c>
      <c r="K9" s="1040">
        <v>43122</v>
      </c>
      <c r="R9" s="742"/>
    </row>
    <row r="10" spans="1:18" ht="12.75" customHeight="1">
      <c r="A10" s="2530"/>
      <c r="B10" s="1036" t="s">
        <v>618</v>
      </c>
      <c r="C10" s="1037">
        <v>28181</v>
      </c>
      <c r="D10" s="1037">
        <v>11108</v>
      </c>
      <c r="E10" s="1038" t="s">
        <v>140</v>
      </c>
      <c r="F10" s="1037" t="s">
        <v>89</v>
      </c>
      <c r="G10" s="1036" t="s">
        <v>135</v>
      </c>
      <c r="H10" s="1039">
        <v>67.400000000000006</v>
      </c>
      <c r="I10" s="1040">
        <v>42935</v>
      </c>
      <c r="J10" s="1040">
        <v>42982</v>
      </c>
      <c r="K10" s="1040">
        <v>43279</v>
      </c>
      <c r="R10" s="742"/>
    </row>
    <row r="11" spans="1:18" ht="12.75" customHeight="1">
      <c r="A11" s="2530"/>
      <c r="B11" s="1036" t="s">
        <v>971</v>
      </c>
      <c r="C11" s="1037">
        <v>37350</v>
      </c>
      <c r="D11" s="1037">
        <v>11290</v>
      </c>
      <c r="E11" s="1038" t="s">
        <v>140</v>
      </c>
      <c r="F11" s="1037" t="s">
        <v>89</v>
      </c>
      <c r="G11" s="1036" t="s">
        <v>135</v>
      </c>
      <c r="H11" s="1037">
        <v>41.4</v>
      </c>
      <c r="I11" s="1041">
        <v>42387</v>
      </c>
      <c r="J11" s="1042">
        <v>42388</v>
      </c>
      <c r="K11" s="1041">
        <v>42753</v>
      </c>
      <c r="R11" s="742"/>
    </row>
    <row r="12" spans="1:18" ht="12.75" customHeight="1">
      <c r="A12" s="2530"/>
      <c r="B12" s="1043" t="s">
        <v>617</v>
      </c>
      <c r="C12" s="1614">
        <v>39425</v>
      </c>
      <c r="D12" s="1614">
        <v>11109</v>
      </c>
      <c r="E12" s="1044" t="s">
        <v>140</v>
      </c>
      <c r="F12" s="1614" t="s">
        <v>89</v>
      </c>
      <c r="G12" s="1043" t="s">
        <v>135</v>
      </c>
      <c r="H12" s="1614">
        <v>45.3</v>
      </c>
      <c r="I12" s="1034">
        <v>42485</v>
      </c>
      <c r="J12" s="1035">
        <v>42487</v>
      </c>
      <c r="K12" s="1034">
        <v>42851</v>
      </c>
      <c r="R12" s="742"/>
    </row>
    <row r="13" spans="1:18" ht="13.5" customHeight="1">
      <c r="A13" s="2530"/>
      <c r="B13" s="1043" t="s">
        <v>618</v>
      </c>
      <c r="C13" s="1614">
        <v>28181</v>
      </c>
      <c r="D13" s="1614">
        <v>11108</v>
      </c>
      <c r="E13" s="1044" t="s">
        <v>140</v>
      </c>
      <c r="F13" s="1614" t="s">
        <v>89</v>
      </c>
      <c r="G13" s="1043" t="s">
        <v>135</v>
      </c>
      <c r="H13" s="1614">
        <v>45.4</v>
      </c>
      <c r="I13" s="1034">
        <v>42485</v>
      </c>
      <c r="J13" s="1035">
        <v>42508</v>
      </c>
      <c r="K13" s="1034">
        <v>42872</v>
      </c>
    </row>
    <row r="14" spans="1:18" ht="13.5" customHeight="1">
      <c r="A14" s="2530"/>
      <c r="B14" s="1043" t="s">
        <v>617</v>
      </c>
      <c r="C14" s="1614">
        <f>C12</f>
        <v>39425</v>
      </c>
      <c r="D14" s="1614">
        <f t="shared" ref="D14:G15" si="0">D12</f>
        <v>11109</v>
      </c>
      <c r="E14" s="1044" t="str">
        <f t="shared" si="0"/>
        <v>Titular</v>
      </c>
      <c r="F14" s="1614" t="str">
        <f t="shared" si="0"/>
        <v>B</v>
      </c>
      <c r="G14" s="1043" t="str">
        <f t="shared" si="0"/>
        <v>Recursos de la Tierra</v>
      </c>
      <c r="H14" s="1614">
        <v>24.4</v>
      </c>
      <c r="I14" s="1034">
        <v>42062</v>
      </c>
      <c r="J14" s="1034">
        <v>42121</v>
      </c>
      <c r="K14" s="1035">
        <v>42486</v>
      </c>
    </row>
    <row r="15" spans="1:18" ht="12.75" customHeight="1">
      <c r="A15" s="2530"/>
      <c r="B15" s="1043" t="s">
        <v>618</v>
      </c>
      <c r="C15" s="1614">
        <f>C13</f>
        <v>28181</v>
      </c>
      <c r="D15" s="1614">
        <f t="shared" si="0"/>
        <v>11108</v>
      </c>
      <c r="E15" s="1044" t="str">
        <f t="shared" si="0"/>
        <v>Titular</v>
      </c>
      <c r="F15" s="1614" t="str">
        <f t="shared" si="0"/>
        <v>B</v>
      </c>
      <c r="G15" s="1043" t="str">
        <f>G13</f>
        <v>Recursos de la Tierra</v>
      </c>
      <c r="H15" s="1614">
        <v>29.3</v>
      </c>
      <c r="I15" s="1034">
        <v>42121</v>
      </c>
      <c r="J15" s="1035">
        <v>42121</v>
      </c>
      <c r="K15" s="1034">
        <v>42486</v>
      </c>
    </row>
    <row r="16" spans="1:18" ht="13.5" customHeight="1">
      <c r="A16" s="2530"/>
      <c r="B16" s="1043" t="s">
        <v>1163</v>
      </c>
      <c r="C16" s="1614">
        <v>38563</v>
      </c>
      <c r="D16" s="1614">
        <v>11415</v>
      </c>
      <c r="E16" s="1044" t="s">
        <v>959</v>
      </c>
      <c r="F16" s="1614" t="s">
        <v>89</v>
      </c>
      <c r="G16" s="1043" t="s">
        <v>150</v>
      </c>
      <c r="H16" s="1614">
        <v>29.4</v>
      </c>
      <c r="I16" s="1034">
        <v>42121</v>
      </c>
      <c r="J16" s="1035">
        <v>42177</v>
      </c>
      <c r="K16" s="1034">
        <v>42542</v>
      </c>
    </row>
    <row r="17" spans="1:13" ht="13.5" customHeight="1">
      <c r="A17" s="2530" t="s">
        <v>1221</v>
      </c>
      <c r="B17" s="2526" t="s">
        <v>3004</v>
      </c>
      <c r="C17" s="2527">
        <v>43749</v>
      </c>
      <c r="D17" s="2527">
        <v>11421</v>
      </c>
      <c r="E17" s="2527" t="s">
        <v>124</v>
      </c>
      <c r="F17" s="2527" t="s">
        <v>88</v>
      </c>
      <c r="G17" s="2526" t="s">
        <v>164</v>
      </c>
      <c r="H17" s="1614" t="s">
        <v>3006</v>
      </c>
      <c r="I17" s="1034" t="s">
        <v>2992</v>
      </c>
      <c r="J17" s="1034" t="s">
        <v>3005</v>
      </c>
      <c r="K17" s="1034">
        <v>43981</v>
      </c>
    </row>
    <row r="18" spans="1:13" ht="13.5" customHeight="1">
      <c r="A18" s="2530"/>
      <c r="B18" s="2526"/>
      <c r="C18" s="2527"/>
      <c r="D18" s="2527"/>
      <c r="E18" s="2527"/>
      <c r="F18" s="2527"/>
      <c r="G18" s="2526"/>
      <c r="H18" s="1614" t="s">
        <v>3008</v>
      </c>
      <c r="I18" s="1034">
        <v>43950</v>
      </c>
      <c r="J18" s="1034">
        <v>43955</v>
      </c>
      <c r="K18" s="1034">
        <v>44029</v>
      </c>
    </row>
    <row r="19" spans="1:13" ht="13.5" customHeight="1">
      <c r="A19" s="2530"/>
      <c r="B19" s="2526"/>
      <c r="C19" s="2527"/>
      <c r="D19" s="2527"/>
      <c r="E19" s="2527"/>
      <c r="F19" s="2527"/>
      <c r="G19" s="2526"/>
      <c r="H19" s="1614" t="s">
        <v>3009</v>
      </c>
      <c r="I19" s="1034">
        <v>44000</v>
      </c>
      <c r="J19" s="1034">
        <v>44030</v>
      </c>
      <c r="K19" s="1034">
        <v>44158</v>
      </c>
    </row>
    <row r="20" spans="1:13" ht="13.5" customHeight="1">
      <c r="A20" s="2530"/>
      <c r="B20" s="2526"/>
      <c r="C20" s="2527"/>
      <c r="D20" s="2527"/>
      <c r="E20" s="2527"/>
      <c r="F20" s="2527"/>
      <c r="G20" s="2526"/>
      <c r="H20" s="1045" t="s">
        <v>3034</v>
      </c>
      <c r="I20" s="1046">
        <v>44158</v>
      </c>
      <c r="J20" s="1046">
        <v>44159</v>
      </c>
      <c r="K20" s="1046">
        <v>44523</v>
      </c>
    </row>
    <row r="21" spans="1:13" ht="13.5" customHeight="1">
      <c r="A21" s="2530"/>
      <c r="B21" s="1047" t="s">
        <v>2517</v>
      </c>
      <c r="C21" s="1045">
        <v>42864</v>
      </c>
      <c r="D21" s="1045">
        <v>11423</v>
      </c>
      <c r="E21" s="1048" t="s">
        <v>124</v>
      </c>
      <c r="F21" s="1045" t="s">
        <v>88</v>
      </c>
      <c r="G21" s="1047" t="s">
        <v>143</v>
      </c>
      <c r="H21" s="1045" t="s">
        <v>3007</v>
      </c>
      <c r="I21" s="1046">
        <v>43950</v>
      </c>
      <c r="J21" s="1046">
        <v>43972</v>
      </c>
      <c r="K21" s="1046">
        <v>44336</v>
      </c>
    </row>
    <row r="22" spans="1:13" ht="13.5" customHeight="1">
      <c r="A22" s="2530"/>
      <c r="B22" s="1047" t="s">
        <v>3010</v>
      </c>
      <c r="C22" s="1045">
        <v>42808</v>
      </c>
      <c r="D22" s="1045">
        <v>11880</v>
      </c>
      <c r="E22" s="1048" t="s">
        <v>1166</v>
      </c>
      <c r="F22" s="1045" t="s">
        <v>88</v>
      </c>
      <c r="G22" s="1047" t="s">
        <v>164</v>
      </c>
      <c r="H22" s="1045" t="s">
        <v>3011</v>
      </c>
      <c r="I22" s="1046">
        <v>44000</v>
      </c>
      <c r="J22" s="1046">
        <v>44030</v>
      </c>
      <c r="K22" s="1046">
        <v>44394</v>
      </c>
    </row>
    <row r="23" spans="1:13" ht="13.5" customHeight="1">
      <c r="A23" s="2530"/>
      <c r="B23" s="1047" t="s">
        <v>3012</v>
      </c>
      <c r="C23" s="1045">
        <v>42820</v>
      </c>
      <c r="D23" s="1045">
        <v>11881</v>
      </c>
      <c r="E23" s="1048" t="s">
        <v>1166</v>
      </c>
      <c r="F23" s="1045" t="s">
        <v>88</v>
      </c>
      <c r="G23" s="1047" t="s">
        <v>139</v>
      </c>
      <c r="H23" s="1045" t="s">
        <v>3013</v>
      </c>
      <c r="I23" s="1046">
        <v>44000</v>
      </c>
      <c r="J23" s="1046">
        <v>44030</v>
      </c>
      <c r="K23" s="1046">
        <v>44255</v>
      </c>
    </row>
    <row r="24" spans="1:13" ht="13.5" customHeight="1">
      <c r="A24" s="2530"/>
      <c r="B24" s="1043" t="s">
        <v>3014</v>
      </c>
      <c r="C24" s="2531" t="s">
        <v>3149</v>
      </c>
      <c r="D24" s="2531"/>
      <c r="E24" s="2531"/>
      <c r="F24" s="2531"/>
      <c r="G24" s="1043" t="s">
        <v>139</v>
      </c>
      <c r="H24" s="1614" t="s">
        <v>3015</v>
      </c>
      <c r="I24" s="1034">
        <v>44000</v>
      </c>
      <c r="J24" s="1034">
        <v>44067</v>
      </c>
      <c r="K24" s="1034">
        <v>44431</v>
      </c>
    </row>
    <row r="25" spans="1:13" ht="13.5" customHeight="1">
      <c r="A25" s="2530"/>
      <c r="B25" s="1043" t="s">
        <v>3016</v>
      </c>
      <c r="C25" s="1614">
        <v>43780</v>
      </c>
      <c r="D25" s="1614">
        <v>11760</v>
      </c>
      <c r="E25" s="1044" t="s">
        <v>1166</v>
      </c>
      <c r="F25" s="1614" t="s">
        <v>88</v>
      </c>
      <c r="G25" s="1043" t="s">
        <v>143</v>
      </c>
      <c r="H25" s="1614" t="s">
        <v>3017</v>
      </c>
      <c r="I25" s="1034">
        <v>44000</v>
      </c>
      <c r="J25" s="1034">
        <v>44067</v>
      </c>
      <c r="K25" s="1034">
        <v>44158</v>
      </c>
    </row>
    <row r="26" spans="1:13" ht="13.5" customHeight="1">
      <c r="A26" s="2530"/>
      <c r="B26" s="1047" t="s">
        <v>3035</v>
      </c>
      <c r="C26" s="1045">
        <v>43915</v>
      </c>
      <c r="D26" s="1045">
        <v>11883</v>
      </c>
      <c r="E26" s="1048" t="s">
        <v>124</v>
      </c>
      <c r="F26" s="1045" t="s">
        <v>88</v>
      </c>
      <c r="G26" s="1047" t="s">
        <v>143</v>
      </c>
      <c r="H26" s="1045" t="s">
        <v>3036</v>
      </c>
      <c r="I26" s="1046">
        <v>44158</v>
      </c>
      <c r="J26" s="1046">
        <v>44159</v>
      </c>
      <c r="K26" s="1046">
        <v>44523</v>
      </c>
    </row>
    <row r="27" spans="1:13" ht="13.5" customHeight="1">
      <c r="A27" s="2530"/>
      <c r="B27" s="1047" t="s">
        <v>2514</v>
      </c>
      <c r="C27" s="1045">
        <v>43336</v>
      </c>
      <c r="D27" s="1045">
        <v>11300</v>
      </c>
      <c r="E27" s="1049" t="s">
        <v>959</v>
      </c>
      <c r="F27" s="1045" t="s">
        <v>89</v>
      </c>
      <c r="G27" s="1047" t="s">
        <v>2515</v>
      </c>
      <c r="H27" s="1045" t="s">
        <v>3020</v>
      </c>
      <c r="I27" s="1046">
        <v>44106</v>
      </c>
      <c r="J27" s="1046">
        <v>44111</v>
      </c>
      <c r="K27" s="1046">
        <v>44475</v>
      </c>
    </row>
    <row r="28" spans="1:13" ht="13.5" customHeight="1">
      <c r="A28" s="2530"/>
      <c r="B28" s="1047" t="s">
        <v>2507</v>
      </c>
      <c r="C28" s="1045">
        <v>43151</v>
      </c>
      <c r="D28" s="1045">
        <v>11283</v>
      </c>
      <c r="E28" s="1049" t="s">
        <v>959</v>
      </c>
      <c r="F28" s="1045" t="s">
        <v>87</v>
      </c>
      <c r="G28" s="1047" t="s">
        <v>2508</v>
      </c>
      <c r="H28" s="1045" t="s">
        <v>2509</v>
      </c>
      <c r="I28" s="1046">
        <v>43817</v>
      </c>
      <c r="J28" s="1050">
        <v>43836</v>
      </c>
      <c r="K28" s="1050">
        <v>44200</v>
      </c>
      <c r="L28" s="745"/>
      <c r="M28" s="745"/>
    </row>
    <row r="29" spans="1:13" ht="13.5" customHeight="1">
      <c r="A29" s="2530"/>
      <c r="B29" s="2526" t="s">
        <v>2402</v>
      </c>
      <c r="C29" s="2527">
        <v>42768</v>
      </c>
      <c r="D29" s="2527">
        <v>11118</v>
      </c>
      <c r="E29" s="2526" t="s">
        <v>140</v>
      </c>
      <c r="F29" s="2527" t="s">
        <v>87</v>
      </c>
      <c r="G29" s="2526" t="s">
        <v>143</v>
      </c>
      <c r="H29" s="1045" t="s">
        <v>2510</v>
      </c>
      <c r="I29" s="1046">
        <v>43817</v>
      </c>
      <c r="J29" s="1050">
        <v>43837</v>
      </c>
      <c r="K29" s="1046">
        <v>44202</v>
      </c>
      <c r="L29" s="745"/>
      <c r="M29" s="745"/>
    </row>
    <row r="30" spans="1:13" ht="13.5" customHeight="1">
      <c r="A30" s="2530"/>
      <c r="B30" s="2526"/>
      <c r="C30" s="2527"/>
      <c r="D30" s="2528"/>
      <c r="E30" s="2526"/>
      <c r="F30" s="2527"/>
      <c r="G30" s="2526"/>
      <c r="H30" s="1614" t="s">
        <v>3043</v>
      </c>
      <c r="I30" s="1034">
        <v>44182</v>
      </c>
      <c r="J30" s="1035">
        <v>44203</v>
      </c>
      <c r="K30" s="1034">
        <v>44567</v>
      </c>
      <c r="L30" s="745"/>
      <c r="M30" s="745"/>
    </row>
    <row r="31" spans="1:13" ht="13.5" customHeight="1">
      <c r="A31" s="2530"/>
      <c r="B31" s="2526" t="s">
        <v>2401</v>
      </c>
      <c r="C31" s="2527">
        <v>42746</v>
      </c>
      <c r="D31" s="2527">
        <v>11882</v>
      </c>
      <c r="E31" s="2526" t="s">
        <v>124</v>
      </c>
      <c r="F31" s="2527" t="s">
        <v>88</v>
      </c>
      <c r="G31" s="2526" t="s">
        <v>143</v>
      </c>
      <c r="H31" s="1045" t="s">
        <v>2511</v>
      </c>
      <c r="I31" s="1046">
        <v>43817</v>
      </c>
      <c r="J31" s="1050">
        <v>43844</v>
      </c>
      <c r="K31" s="1046">
        <v>44209</v>
      </c>
      <c r="L31" s="745"/>
      <c r="M31" s="745"/>
    </row>
    <row r="32" spans="1:13" ht="13.5" customHeight="1">
      <c r="A32" s="2530"/>
      <c r="B32" s="2526"/>
      <c r="C32" s="2527"/>
      <c r="D32" s="2527"/>
      <c r="E32" s="2526"/>
      <c r="F32" s="2527"/>
      <c r="G32" s="2526"/>
      <c r="H32" s="1614" t="s">
        <v>3044</v>
      </c>
      <c r="I32" s="1034">
        <v>44182</v>
      </c>
      <c r="J32" s="1035">
        <v>44210</v>
      </c>
      <c r="K32" s="1034">
        <v>44574</v>
      </c>
      <c r="L32" s="745"/>
      <c r="M32" s="745"/>
    </row>
    <row r="33" spans="1:13" ht="13.5" customHeight="1">
      <c r="A33" s="2530"/>
      <c r="B33" s="1043" t="s">
        <v>2512</v>
      </c>
      <c r="C33" s="1614">
        <v>42763</v>
      </c>
      <c r="D33" s="1614">
        <v>10090</v>
      </c>
      <c r="E33" s="1044" t="s">
        <v>959</v>
      </c>
      <c r="F33" s="1614" t="s">
        <v>89</v>
      </c>
      <c r="G33" s="1043" t="s">
        <v>2508</v>
      </c>
      <c r="H33" s="1614" t="s">
        <v>2513</v>
      </c>
      <c r="I33" s="1035">
        <v>43817</v>
      </c>
      <c r="J33" s="1035">
        <v>43836</v>
      </c>
      <c r="K33" s="1035">
        <v>43910</v>
      </c>
      <c r="L33" s="745"/>
      <c r="M33" s="745"/>
    </row>
    <row r="34" spans="1:13" ht="13.5" customHeight="1">
      <c r="A34" s="2530"/>
      <c r="B34" s="1043" t="s">
        <v>2514</v>
      </c>
      <c r="C34" s="1614">
        <v>43336</v>
      </c>
      <c r="D34" s="1614">
        <v>11300</v>
      </c>
      <c r="E34" s="1051" t="s">
        <v>959</v>
      </c>
      <c r="F34" s="1614" t="s">
        <v>89</v>
      </c>
      <c r="G34" s="1043" t="s">
        <v>2515</v>
      </c>
      <c r="H34" s="1614" t="s">
        <v>2516</v>
      </c>
      <c r="I34" s="1035">
        <v>43740</v>
      </c>
      <c r="J34" s="1035">
        <v>43745</v>
      </c>
      <c r="K34" s="1035">
        <v>44110</v>
      </c>
      <c r="L34" s="745"/>
      <c r="M34" s="746"/>
    </row>
    <row r="35" spans="1:13" ht="13.5" customHeight="1">
      <c r="A35" s="2530"/>
      <c r="B35" s="1052" t="s">
        <v>2517</v>
      </c>
      <c r="C35" s="1614">
        <v>42864</v>
      </c>
      <c r="D35" s="1614">
        <v>11423</v>
      </c>
      <c r="E35" s="1044" t="s">
        <v>124</v>
      </c>
      <c r="F35" s="1614" t="s">
        <v>88</v>
      </c>
      <c r="G35" s="1052" t="s">
        <v>2515</v>
      </c>
      <c r="H35" s="1053" t="s">
        <v>2518</v>
      </c>
      <c r="I35" s="1034">
        <v>43605</v>
      </c>
      <c r="J35" s="1034">
        <v>43606</v>
      </c>
      <c r="K35" s="1034">
        <v>43971</v>
      </c>
      <c r="L35" s="745"/>
      <c r="M35" s="746"/>
    </row>
    <row r="36" spans="1:13" ht="13.5" customHeight="1">
      <c r="A36" s="2530"/>
      <c r="B36" s="1043" t="s">
        <v>2402</v>
      </c>
      <c r="C36" s="1614">
        <v>42768</v>
      </c>
      <c r="D36" s="1614">
        <v>11118</v>
      </c>
      <c r="E36" s="1044" t="s">
        <v>140</v>
      </c>
      <c r="F36" s="1614" t="s">
        <v>87</v>
      </c>
      <c r="G36" s="1043" t="s">
        <v>143</v>
      </c>
      <c r="H36" s="1614" t="s">
        <v>2400</v>
      </c>
      <c r="I36" s="1034">
        <v>43448</v>
      </c>
      <c r="J36" s="1035">
        <v>43472</v>
      </c>
      <c r="K36" s="1034">
        <v>43836</v>
      </c>
      <c r="L36" s="745"/>
      <c r="M36" s="746"/>
    </row>
    <row r="37" spans="1:13" ht="13.5" customHeight="1">
      <c r="A37" s="2530"/>
      <c r="B37" s="1043" t="s">
        <v>2401</v>
      </c>
      <c r="C37" s="1614">
        <v>42746</v>
      </c>
      <c r="D37" s="1614">
        <v>11882</v>
      </c>
      <c r="E37" s="1044" t="s">
        <v>124</v>
      </c>
      <c r="F37" s="1614" t="s">
        <v>88</v>
      </c>
      <c r="G37" s="1043" t="s">
        <v>143</v>
      </c>
      <c r="H37" s="1614" t="s">
        <v>2519</v>
      </c>
      <c r="I37" s="1034">
        <v>43448</v>
      </c>
      <c r="J37" s="1035">
        <v>43479</v>
      </c>
      <c r="K37" s="1034">
        <v>43843</v>
      </c>
      <c r="L37" s="745"/>
      <c r="M37" s="747"/>
    </row>
    <row r="38" spans="1:13" ht="13.5" customHeight="1">
      <c r="A38" s="2530"/>
      <c r="B38" s="1043" t="s">
        <v>2078</v>
      </c>
      <c r="C38" s="1614">
        <v>42391</v>
      </c>
      <c r="D38" s="1614">
        <v>11306</v>
      </c>
      <c r="E38" s="1044" t="s">
        <v>140</v>
      </c>
      <c r="F38" s="1614" t="s">
        <v>89</v>
      </c>
      <c r="G38" s="1043" t="s">
        <v>143</v>
      </c>
      <c r="H38" s="1614" t="s">
        <v>2079</v>
      </c>
      <c r="I38" s="1034">
        <v>43304</v>
      </c>
      <c r="J38" s="1035">
        <v>43353</v>
      </c>
      <c r="K38" s="1034">
        <v>43717</v>
      </c>
      <c r="L38" s="745"/>
      <c r="M38" s="747"/>
    </row>
    <row r="39" spans="1:13" ht="13.5" customHeight="1">
      <c r="A39" s="2530"/>
      <c r="B39" s="1043" t="s">
        <v>2076</v>
      </c>
      <c r="C39" s="1614">
        <v>29789</v>
      </c>
      <c r="D39" s="1614">
        <v>11759</v>
      </c>
      <c r="E39" s="1044" t="s">
        <v>140</v>
      </c>
      <c r="F39" s="1614" t="s">
        <v>89</v>
      </c>
      <c r="G39" s="1043" t="s">
        <v>164</v>
      </c>
      <c r="H39" s="1614" t="s">
        <v>2077</v>
      </c>
      <c r="I39" s="1034" t="s">
        <v>2070</v>
      </c>
      <c r="J39" s="1035">
        <v>43222</v>
      </c>
      <c r="K39" s="1034">
        <v>43586</v>
      </c>
      <c r="L39" s="747"/>
      <c r="M39" s="747"/>
    </row>
    <row r="40" spans="1:13" ht="13.5" customHeight="1">
      <c r="A40" s="2530"/>
      <c r="B40" s="1043" t="s">
        <v>1165</v>
      </c>
      <c r="C40" s="1614">
        <v>40381</v>
      </c>
      <c r="D40" s="1614">
        <v>11236</v>
      </c>
      <c r="E40" s="1044" t="s">
        <v>124</v>
      </c>
      <c r="F40" s="1614" t="s">
        <v>88</v>
      </c>
      <c r="G40" s="1043" t="s">
        <v>143</v>
      </c>
      <c r="H40" s="1614" t="s">
        <v>2073</v>
      </c>
      <c r="I40" s="1034" t="s">
        <v>2074</v>
      </c>
      <c r="J40" s="1035">
        <v>43191</v>
      </c>
      <c r="K40" s="1034" t="s">
        <v>2075</v>
      </c>
      <c r="L40" s="747"/>
      <c r="M40" s="747"/>
    </row>
    <row r="41" spans="1:13" ht="13.5" customHeight="1">
      <c r="A41" s="2530"/>
      <c r="B41" s="1043" t="s">
        <v>1574</v>
      </c>
      <c r="C41" s="1614">
        <v>41213</v>
      </c>
      <c r="D41" s="1614">
        <v>11760</v>
      </c>
      <c r="E41" s="1044" t="s">
        <v>124</v>
      </c>
      <c r="F41" s="1614" t="s">
        <v>88</v>
      </c>
      <c r="G41" s="1043" t="s">
        <v>143</v>
      </c>
      <c r="H41" s="1614" t="s">
        <v>1585</v>
      </c>
      <c r="I41" s="1034">
        <v>42835</v>
      </c>
      <c r="J41" s="1034">
        <v>42835</v>
      </c>
      <c r="K41" s="1034">
        <v>43199</v>
      </c>
      <c r="M41" s="742"/>
    </row>
    <row r="42" spans="1:13" ht="12.75" customHeight="1">
      <c r="A42" s="2530"/>
      <c r="B42" s="1043" t="s">
        <v>1165</v>
      </c>
      <c r="C42" s="1614">
        <v>40381</v>
      </c>
      <c r="D42" s="1614">
        <v>11236</v>
      </c>
      <c r="E42" s="1044" t="s">
        <v>1166</v>
      </c>
      <c r="F42" s="1614" t="s">
        <v>88</v>
      </c>
      <c r="G42" s="1043" t="s">
        <v>143</v>
      </c>
      <c r="H42" s="1614" t="s">
        <v>1575</v>
      </c>
      <c r="I42" s="1054">
        <v>42781</v>
      </c>
      <c r="J42" s="1034">
        <v>42826</v>
      </c>
      <c r="K42" s="1034" t="s">
        <v>1557</v>
      </c>
      <c r="M42" s="742"/>
    </row>
    <row r="43" spans="1:13" ht="12.75" customHeight="1">
      <c r="A43" s="2530"/>
      <c r="B43" s="1043" t="s">
        <v>1165</v>
      </c>
      <c r="C43" s="1614">
        <v>40381</v>
      </c>
      <c r="D43" s="1614">
        <v>11236</v>
      </c>
      <c r="E43" s="1043" t="s">
        <v>1166</v>
      </c>
      <c r="F43" s="1614" t="s">
        <v>88</v>
      </c>
      <c r="G43" s="1044" t="s">
        <v>143</v>
      </c>
      <c r="H43" s="1614" t="s">
        <v>1167</v>
      </c>
      <c r="I43" s="1055" t="s">
        <v>1032</v>
      </c>
      <c r="J43" s="1035">
        <v>42461</v>
      </c>
      <c r="K43" s="1055" t="s">
        <v>1168</v>
      </c>
      <c r="M43" s="742"/>
    </row>
    <row r="44" spans="1:13" ht="12.75" customHeight="1">
      <c r="A44" s="2530"/>
      <c r="B44" s="1043" t="s">
        <v>1169</v>
      </c>
      <c r="C44" s="1614">
        <v>40382</v>
      </c>
      <c r="D44" s="1614">
        <v>11306</v>
      </c>
      <c r="E44" s="1043" t="s">
        <v>140</v>
      </c>
      <c r="F44" s="1614" t="s">
        <v>90</v>
      </c>
      <c r="G44" s="1044" t="s">
        <v>143</v>
      </c>
      <c r="H44" s="1614" t="s">
        <v>1170</v>
      </c>
      <c r="I44" s="1055" t="s">
        <v>1032</v>
      </c>
      <c r="J44" s="1035">
        <v>42461</v>
      </c>
      <c r="K44" s="1055" t="s">
        <v>1168</v>
      </c>
      <c r="M44" s="742"/>
    </row>
    <row r="45" spans="1:13" ht="12.75" customHeight="1">
      <c r="A45" s="2530"/>
      <c r="B45" s="1043" t="s">
        <v>620</v>
      </c>
      <c r="C45" s="1614">
        <v>39395</v>
      </c>
      <c r="D45" s="1614">
        <v>11302</v>
      </c>
      <c r="E45" s="1043" t="s">
        <v>959</v>
      </c>
      <c r="F45" s="1614" t="s">
        <v>89</v>
      </c>
      <c r="G45" s="1044" t="s">
        <v>139</v>
      </c>
      <c r="H45" s="1614" t="s">
        <v>1164</v>
      </c>
      <c r="I45" s="1034">
        <v>42423</v>
      </c>
      <c r="J45" s="1035">
        <v>42461</v>
      </c>
      <c r="K45" s="1034">
        <v>42857</v>
      </c>
      <c r="M45" s="742"/>
    </row>
    <row r="46" spans="1:13" ht="12.75" customHeight="1">
      <c r="A46" s="2530"/>
      <c r="B46" s="1043" t="s">
        <v>622</v>
      </c>
      <c r="C46" s="1614">
        <v>39145</v>
      </c>
      <c r="D46" s="1614">
        <v>11431</v>
      </c>
      <c r="E46" s="1043" t="s">
        <v>140</v>
      </c>
      <c r="F46" s="1614" t="s">
        <v>89</v>
      </c>
      <c r="G46" s="1044" t="s">
        <v>164</v>
      </c>
      <c r="H46" s="1614" t="s">
        <v>1178</v>
      </c>
      <c r="I46" s="1034">
        <v>42352</v>
      </c>
      <c r="J46" s="1035">
        <v>42312</v>
      </c>
      <c r="K46" s="1034">
        <v>42677</v>
      </c>
      <c r="M46" s="742"/>
    </row>
    <row r="47" spans="1:13" ht="12.75" customHeight="1">
      <c r="A47" s="2530"/>
      <c r="B47" s="1043" t="s">
        <v>1173</v>
      </c>
      <c r="C47" s="1614">
        <v>37900</v>
      </c>
      <c r="D47" s="1614">
        <v>11422</v>
      </c>
      <c r="E47" s="1043" t="s">
        <v>959</v>
      </c>
      <c r="F47" s="1614" t="s">
        <v>87</v>
      </c>
      <c r="G47" s="1044" t="s">
        <v>139</v>
      </c>
      <c r="H47" s="1614" t="s">
        <v>1174</v>
      </c>
      <c r="I47" s="1034">
        <v>42185</v>
      </c>
      <c r="J47" s="1035">
        <v>42235</v>
      </c>
      <c r="K47" s="1034">
        <v>42600</v>
      </c>
      <c r="M47" s="742"/>
    </row>
    <row r="48" spans="1:13" ht="13.5" customHeight="1">
      <c r="A48" s="2530"/>
      <c r="B48" s="1056" t="s">
        <v>976</v>
      </c>
      <c r="C48" s="1057">
        <v>37902</v>
      </c>
      <c r="D48" s="1057">
        <v>11423</v>
      </c>
      <c r="E48" s="1056" t="s">
        <v>1166</v>
      </c>
      <c r="F48" s="1057" t="s">
        <v>88</v>
      </c>
      <c r="G48" s="1056" t="s">
        <v>143</v>
      </c>
      <c r="H48" s="1057" t="s">
        <v>1179</v>
      </c>
      <c r="I48" s="1058">
        <v>42185</v>
      </c>
      <c r="J48" s="1058">
        <v>42241</v>
      </c>
      <c r="K48" s="1058">
        <v>42490</v>
      </c>
      <c r="M48" s="742"/>
    </row>
    <row r="49" spans="1:13" ht="13.5" customHeight="1">
      <c r="A49" s="2530"/>
      <c r="B49" s="1043" t="s">
        <v>1176</v>
      </c>
      <c r="C49" s="1614">
        <v>37901</v>
      </c>
      <c r="D49" s="1614">
        <v>11421</v>
      </c>
      <c r="E49" s="1043" t="s">
        <v>959</v>
      </c>
      <c r="F49" s="1614" t="s">
        <v>89</v>
      </c>
      <c r="G49" s="1044" t="s">
        <v>164</v>
      </c>
      <c r="H49" s="1614" t="s">
        <v>1177</v>
      </c>
      <c r="I49" s="1034">
        <v>42185</v>
      </c>
      <c r="J49" s="1035">
        <v>42235</v>
      </c>
      <c r="K49" s="1034">
        <v>42600</v>
      </c>
      <c r="M49" s="742"/>
    </row>
    <row r="50" spans="1:13" ht="13.5" customHeight="1">
      <c r="A50" s="2530"/>
      <c r="B50" s="1043" t="s">
        <v>621</v>
      </c>
      <c r="C50" s="1614">
        <v>30408</v>
      </c>
      <c r="D50" s="1614">
        <v>11283</v>
      </c>
      <c r="E50" s="1043" t="s">
        <v>959</v>
      </c>
      <c r="F50" s="1614" t="s">
        <v>89</v>
      </c>
      <c r="G50" s="1044" t="s">
        <v>164</v>
      </c>
      <c r="H50" s="1614" t="s">
        <v>1175</v>
      </c>
      <c r="I50" s="1034">
        <v>42152</v>
      </c>
      <c r="J50" s="1035">
        <v>42156</v>
      </c>
      <c r="K50" s="1034">
        <v>42521</v>
      </c>
      <c r="M50" s="742"/>
    </row>
    <row r="51" spans="1:13" ht="13.5" customHeight="1">
      <c r="A51" s="2530"/>
      <c r="B51" s="1043" t="s">
        <v>619</v>
      </c>
      <c r="C51" s="1614">
        <v>37023</v>
      </c>
      <c r="D51" s="1614">
        <v>11118</v>
      </c>
      <c r="E51" s="1043" t="s">
        <v>140</v>
      </c>
      <c r="F51" s="1614" t="s">
        <v>87</v>
      </c>
      <c r="G51" s="1044" t="s">
        <v>139</v>
      </c>
      <c r="H51" s="1614" t="s">
        <v>1171</v>
      </c>
      <c r="I51" s="1034">
        <v>42030</v>
      </c>
      <c r="J51" s="1035">
        <v>42037</v>
      </c>
      <c r="K51" s="1034">
        <v>42262</v>
      </c>
      <c r="M51" s="742"/>
    </row>
    <row r="52" spans="1:13" ht="13.5" customHeight="1">
      <c r="A52" s="2530"/>
      <c r="B52" s="1043" t="s">
        <v>620</v>
      </c>
      <c r="C52" s="1614">
        <f>C45</f>
        <v>39395</v>
      </c>
      <c r="D52" s="1614">
        <f>D45</f>
        <v>11302</v>
      </c>
      <c r="E52" s="1044" t="str">
        <f>E45</f>
        <v xml:space="preserve">Titular </v>
      </c>
      <c r="F52" s="1614" t="str">
        <f>F45</f>
        <v>B</v>
      </c>
      <c r="G52" s="1044" t="s">
        <v>139</v>
      </c>
      <c r="H52" s="1614" t="s">
        <v>1172</v>
      </c>
      <c r="I52" s="1034">
        <v>42030</v>
      </c>
      <c r="J52" s="1035">
        <v>42095</v>
      </c>
      <c r="K52" s="1055" t="s">
        <v>1032</v>
      </c>
      <c r="M52" s="742"/>
    </row>
    <row r="53" spans="1:13" ht="13.5" customHeight="1">
      <c r="A53" s="2530" t="s">
        <v>1222</v>
      </c>
      <c r="B53" s="1047" t="s">
        <v>3137</v>
      </c>
      <c r="C53" s="1045">
        <v>42386</v>
      </c>
      <c r="D53" s="1045">
        <v>12051</v>
      </c>
      <c r="E53" s="1048" t="s">
        <v>959</v>
      </c>
      <c r="F53" s="1045" t="s">
        <v>90</v>
      </c>
      <c r="G53" s="1048" t="s">
        <v>123</v>
      </c>
      <c r="H53" s="1045">
        <v>115.2</v>
      </c>
      <c r="I53" s="1046">
        <v>44168</v>
      </c>
      <c r="J53" s="1050">
        <v>44172</v>
      </c>
      <c r="K53" s="1046">
        <v>44536</v>
      </c>
      <c r="M53" s="742"/>
    </row>
    <row r="54" spans="1:13" ht="13.5" customHeight="1">
      <c r="A54" s="2530"/>
      <c r="B54" s="1059" t="s">
        <v>2418</v>
      </c>
      <c r="C54" s="1037">
        <v>42745</v>
      </c>
      <c r="D54" s="1037">
        <v>11297</v>
      </c>
      <c r="E54" s="1059" t="s">
        <v>140</v>
      </c>
      <c r="F54" s="1037" t="s">
        <v>89</v>
      </c>
      <c r="G54" s="1059" t="s">
        <v>167</v>
      </c>
      <c r="H54" s="1614">
        <v>114.3</v>
      </c>
      <c r="I54" s="1034">
        <v>44153</v>
      </c>
      <c r="J54" s="1035">
        <v>44210</v>
      </c>
      <c r="K54" s="1034">
        <v>44574</v>
      </c>
      <c r="M54" s="742"/>
    </row>
    <row r="55" spans="1:13" ht="13.5" customHeight="1">
      <c r="A55" s="2530"/>
      <c r="B55" s="1064" t="s">
        <v>2521</v>
      </c>
      <c r="C55" s="1065">
        <v>43484</v>
      </c>
      <c r="D55" s="1065">
        <v>12038</v>
      </c>
      <c r="E55" s="1064" t="s">
        <v>1166</v>
      </c>
      <c r="F55" s="1065" t="s">
        <v>88</v>
      </c>
      <c r="G55" s="1064" t="s">
        <v>171</v>
      </c>
      <c r="H55" s="1045">
        <v>114.4</v>
      </c>
      <c r="I55" s="1046">
        <v>44153</v>
      </c>
      <c r="J55" s="1050">
        <v>44167</v>
      </c>
      <c r="K55" s="1066">
        <v>44531</v>
      </c>
      <c r="M55" s="742"/>
    </row>
    <row r="56" spans="1:13" ht="13.5" customHeight="1">
      <c r="A56" s="2530"/>
      <c r="B56" s="1059" t="s">
        <v>2520</v>
      </c>
      <c r="C56" s="1037">
        <v>42747</v>
      </c>
      <c r="D56" s="1037">
        <v>11112</v>
      </c>
      <c r="E56" s="1059" t="s">
        <v>959</v>
      </c>
      <c r="F56" s="1037" t="s">
        <v>87</v>
      </c>
      <c r="G56" s="1059" t="s">
        <v>171</v>
      </c>
      <c r="H56" s="1614">
        <v>114.5</v>
      </c>
      <c r="I56" s="1034">
        <v>44153</v>
      </c>
      <c r="J56" s="1035">
        <v>44203</v>
      </c>
      <c r="K56" s="1060">
        <v>44567</v>
      </c>
      <c r="M56" s="742"/>
    </row>
    <row r="57" spans="1:13" ht="13.5" customHeight="1">
      <c r="A57" s="2530"/>
      <c r="B57" s="1047" t="s">
        <v>2427</v>
      </c>
      <c r="C57" s="1065">
        <v>40160</v>
      </c>
      <c r="D57" s="1065">
        <v>11113</v>
      </c>
      <c r="E57" s="1064" t="s">
        <v>1166</v>
      </c>
      <c r="F57" s="1065" t="s">
        <v>88</v>
      </c>
      <c r="G57" s="1064" t="s">
        <v>171</v>
      </c>
      <c r="H57" s="1045">
        <v>112.4</v>
      </c>
      <c r="I57" s="1046">
        <v>44120</v>
      </c>
      <c r="J57" s="1050">
        <v>44148</v>
      </c>
      <c r="K57" s="1046">
        <v>44512</v>
      </c>
      <c r="M57" s="742"/>
    </row>
    <row r="58" spans="1:13" ht="13.5" customHeight="1">
      <c r="A58" s="2530"/>
      <c r="B58" s="1047" t="s">
        <v>3118</v>
      </c>
      <c r="C58" s="1045">
        <v>43802</v>
      </c>
      <c r="D58" s="1045">
        <v>11429</v>
      </c>
      <c r="E58" s="1048" t="s">
        <v>1166</v>
      </c>
      <c r="F58" s="1045" t="s">
        <v>88</v>
      </c>
      <c r="G58" s="1048" t="s">
        <v>171</v>
      </c>
      <c r="H58" s="1045">
        <v>110.3</v>
      </c>
      <c r="I58" s="1046">
        <v>44070</v>
      </c>
      <c r="J58" s="1050">
        <v>44074</v>
      </c>
      <c r="K58" s="1046">
        <v>44438</v>
      </c>
      <c r="M58" s="742"/>
    </row>
    <row r="59" spans="1:13" ht="13.5" customHeight="1">
      <c r="A59" s="2530"/>
      <c r="B59" s="1064" t="s">
        <v>2083</v>
      </c>
      <c r="C59" s="1065">
        <v>42476</v>
      </c>
      <c r="D59" s="1065">
        <v>11432</v>
      </c>
      <c r="E59" s="1064" t="s">
        <v>124</v>
      </c>
      <c r="F59" s="1065" t="s">
        <v>88</v>
      </c>
      <c r="G59" s="1064" t="s">
        <v>167</v>
      </c>
      <c r="H59" s="1045">
        <v>107.2</v>
      </c>
      <c r="I59" s="1046">
        <v>43978</v>
      </c>
      <c r="J59" s="1050">
        <v>43983</v>
      </c>
      <c r="K59" s="1046">
        <v>44347</v>
      </c>
      <c r="M59" s="742"/>
    </row>
    <row r="60" spans="1:13" ht="13.5" customHeight="1">
      <c r="A60" s="2530"/>
      <c r="B60" s="1047" t="s">
        <v>3085</v>
      </c>
      <c r="C60" s="1065">
        <v>41272</v>
      </c>
      <c r="D60" s="1065">
        <v>11966</v>
      </c>
      <c r="E60" s="1064" t="s">
        <v>140</v>
      </c>
      <c r="F60" s="1065" t="s">
        <v>87</v>
      </c>
      <c r="G60" s="1064" t="s">
        <v>167</v>
      </c>
      <c r="H60" s="1045">
        <v>106.2</v>
      </c>
      <c r="I60" s="1046">
        <v>43965</v>
      </c>
      <c r="J60" s="1050">
        <v>43972</v>
      </c>
      <c r="K60" s="1046">
        <v>44336</v>
      </c>
      <c r="M60" s="742"/>
    </row>
    <row r="61" spans="1:13" ht="13.5" customHeight="1">
      <c r="A61" s="2530"/>
      <c r="B61" s="1064" t="s">
        <v>2418</v>
      </c>
      <c r="C61" s="1065">
        <v>42745</v>
      </c>
      <c r="D61" s="1065">
        <v>11297</v>
      </c>
      <c r="E61" s="1064" t="s">
        <v>140</v>
      </c>
      <c r="F61" s="1065" t="s">
        <v>89</v>
      </c>
      <c r="G61" s="1064" t="s">
        <v>167</v>
      </c>
      <c r="H61" s="1065">
        <v>102.7</v>
      </c>
      <c r="I61" s="1067">
        <v>43794</v>
      </c>
      <c r="J61" s="1067">
        <v>43844</v>
      </c>
      <c r="K61" s="1067">
        <v>44209</v>
      </c>
      <c r="L61" s="745"/>
      <c r="M61" s="746"/>
    </row>
    <row r="62" spans="1:13" ht="13.5" customHeight="1">
      <c r="A62" s="2530"/>
      <c r="B62" s="1064" t="s">
        <v>2520</v>
      </c>
      <c r="C62" s="1065">
        <v>42747</v>
      </c>
      <c r="D62" s="1065">
        <v>11112</v>
      </c>
      <c r="E62" s="1064" t="s">
        <v>959</v>
      </c>
      <c r="F62" s="1065" t="s">
        <v>87</v>
      </c>
      <c r="G62" s="1064" t="s">
        <v>171</v>
      </c>
      <c r="H62" s="1065">
        <v>102.6</v>
      </c>
      <c r="I62" s="1067">
        <v>43794</v>
      </c>
      <c r="J62" s="1067">
        <v>43837</v>
      </c>
      <c r="K62" s="1067">
        <v>44202</v>
      </c>
      <c r="L62" s="745"/>
      <c r="M62" s="746"/>
    </row>
    <row r="63" spans="1:13" ht="13.5" customHeight="1">
      <c r="A63" s="2530"/>
      <c r="B63" s="1059" t="s">
        <v>2521</v>
      </c>
      <c r="C63" s="1037">
        <v>43484</v>
      </c>
      <c r="D63" s="1037">
        <v>11429</v>
      </c>
      <c r="E63" s="1059" t="s">
        <v>1166</v>
      </c>
      <c r="F63" s="1037" t="s">
        <v>88</v>
      </c>
      <c r="G63" s="1059" t="s">
        <v>171</v>
      </c>
      <c r="H63" s="1037">
        <v>102.5</v>
      </c>
      <c r="I63" s="1061">
        <v>43794</v>
      </c>
      <c r="J63" s="1061">
        <v>43801</v>
      </c>
      <c r="K63" s="1061">
        <v>44166</v>
      </c>
      <c r="L63" s="745"/>
      <c r="M63" s="747"/>
    </row>
    <row r="64" spans="1:13" ht="13.5" customHeight="1">
      <c r="A64" s="2530"/>
      <c r="B64" s="1059" t="s">
        <v>2427</v>
      </c>
      <c r="C64" s="1037">
        <v>40160</v>
      </c>
      <c r="D64" s="1037">
        <v>11113</v>
      </c>
      <c r="E64" s="1059" t="s">
        <v>1166</v>
      </c>
      <c r="F64" s="1037" t="s">
        <v>88</v>
      </c>
      <c r="G64" s="1059" t="s">
        <v>171</v>
      </c>
      <c r="H64" s="1037">
        <v>99.6</v>
      </c>
      <c r="I64" s="1061">
        <v>43768</v>
      </c>
      <c r="J64" s="1061">
        <v>43782</v>
      </c>
      <c r="K64" s="1061">
        <v>44147</v>
      </c>
      <c r="L64" s="745"/>
      <c r="M64" s="747"/>
    </row>
    <row r="65" spans="1:13" ht="13.5" customHeight="1">
      <c r="A65" s="2530"/>
      <c r="B65" s="1059" t="s">
        <v>2083</v>
      </c>
      <c r="C65" s="1037">
        <v>42476</v>
      </c>
      <c r="D65" s="1037">
        <v>11432</v>
      </c>
      <c r="E65" s="1059" t="s">
        <v>124</v>
      </c>
      <c r="F65" s="1037" t="s">
        <v>88</v>
      </c>
      <c r="G65" s="1059" t="s">
        <v>167</v>
      </c>
      <c r="H65" s="1037">
        <v>94.4</v>
      </c>
      <c r="I65" s="1041">
        <v>43664</v>
      </c>
      <c r="J65" s="1041">
        <v>43711</v>
      </c>
      <c r="K65" s="1061">
        <v>43982</v>
      </c>
      <c r="L65" s="745"/>
      <c r="M65" s="747"/>
    </row>
    <row r="66" spans="1:13" ht="13.5" customHeight="1">
      <c r="A66" s="2530"/>
      <c r="B66" s="1059" t="s">
        <v>3273</v>
      </c>
      <c r="C66" s="1037">
        <v>41272</v>
      </c>
      <c r="D66" s="1037">
        <v>11966</v>
      </c>
      <c r="E66" s="1059" t="s">
        <v>140</v>
      </c>
      <c r="F66" s="1037" t="s">
        <v>87</v>
      </c>
      <c r="G66" s="1059" t="s">
        <v>167</v>
      </c>
      <c r="H66" s="1037">
        <v>84.7</v>
      </c>
      <c r="I66" s="1061">
        <v>43605</v>
      </c>
      <c r="J66" s="1061">
        <v>43606</v>
      </c>
      <c r="K66" s="1061">
        <v>43971</v>
      </c>
      <c r="L66" s="745"/>
      <c r="M66" s="747"/>
    </row>
    <row r="67" spans="1:13" ht="14.4" customHeight="1">
      <c r="A67" s="2530"/>
      <c r="B67" s="1059" t="s">
        <v>2427</v>
      </c>
      <c r="C67" s="1037">
        <v>40160</v>
      </c>
      <c r="D67" s="1037">
        <v>11113</v>
      </c>
      <c r="E67" s="1059" t="s">
        <v>1166</v>
      </c>
      <c r="F67" s="1037" t="s">
        <v>88</v>
      </c>
      <c r="G67" s="1059" t="s">
        <v>171</v>
      </c>
      <c r="H67" s="1037">
        <v>83.6</v>
      </c>
      <c r="I67" s="1061">
        <v>43475</v>
      </c>
      <c r="J67" s="1061">
        <v>43480</v>
      </c>
      <c r="K67" s="1061">
        <v>43720</v>
      </c>
      <c r="L67" s="745"/>
      <c r="M67" s="747"/>
    </row>
    <row r="68" spans="1:13" ht="14.4" customHeight="1">
      <c r="A68" s="2530"/>
      <c r="B68" s="1059" t="s">
        <v>2428</v>
      </c>
      <c r="C68" s="1037">
        <v>42470</v>
      </c>
      <c r="D68" s="1037">
        <v>4119</v>
      </c>
      <c r="E68" s="1059" t="s">
        <v>124</v>
      </c>
      <c r="F68" s="1037" t="s">
        <v>89</v>
      </c>
      <c r="G68" s="1059" t="s">
        <v>123</v>
      </c>
      <c r="H68" s="1037">
        <v>83.5</v>
      </c>
      <c r="I68" s="1061">
        <v>43475</v>
      </c>
      <c r="J68" s="1061">
        <v>43480</v>
      </c>
      <c r="K68" s="1061">
        <v>43709</v>
      </c>
      <c r="L68" s="745"/>
      <c r="M68" s="747"/>
    </row>
    <row r="69" spans="1:13" ht="14.4" customHeight="1">
      <c r="A69" s="2530"/>
      <c r="B69" s="1059" t="s">
        <v>3274</v>
      </c>
      <c r="C69" s="1037">
        <v>42590</v>
      </c>
      <c r="D69" s="1037">
        <v>11233</v>
      </c>
      <c r="E69" s="1059" t="s">
        <v>140</v>
      </c>
      <c r="F69" s="1037" t="s">
        <v>90</v>
      </c>
      <c r="G69" s="1059" t="s">
        <v>171</v>
      </c>
      <c r="H69" s="1062">
        <v>83.4</v>
      </c>
      <c r="I69" s="1061">
        <v>43475</v>
      </c>
      <c r="J69" s="1061">
        <v>43480</v>
      </c>
      <c r="K69" s="1061">
        <v>43657</v>
      </c>
      <c r="L69" s="745"/>
      <c r="M69" s="748"/>
    </row>
    <row r="70" spans="1:13" ht="14.4" customHeight="1">
      <c r="A70" s="2530"/>
      <c r="B70" s="1059" t="s">
        <v>1596</v>
      </c>
      <c r="C70" s="1037">
        <v>41067</v>
      </c>
      <c r="D70" s="1037">
        <v>11428</v>
      </c>
      <c r="E70" s="1059" t="s">
        <v>140</v>
      </c>
      <c r="F70" s="1037" t="s">
        <v>87</v>
      </c>
      <c r="G70" s="1059" t="s">
        <v>171</v>
      </c>
      <c r="H70" s="1037">
        <v>83.3</v>
      </c>
      <c r="I70" s="1061">
        <v>43475</v>
      </c>
      <c r="J70" s="1061">
        <v>43488</v>
      </c>
      <c r="K70" s="1061">
        <v>43740</v>
      </c>
      <c r="L70" s="745"/>
      <c r="M70" s="748"/>
    </row>
    <row r="71" spans="1:13" ht="14.4" customHeight="1">
      <c r="A71" s="2530"/>
      <c r="B71" s="1059" t="s">
        <v>2520</v>
      </c>
      <c r="C71" s="1037">
        <v>42747</v>
      </c>
      <c r="D71" s="1037">
        <v>11112</v>
      </c>
      <c r="E71" s="1059" t="s">
        <v>959</v>
      </c>
      <c r="F71" s="1037" t="s">
        <v>87</v>
      </c>
      <c r="G71" s="1059" t="s">
        <v>171</v>
      </c>
      <c r="H71" s="1037">
        <v>82.9</v>
      </c>
      <c r="I71" s="1061">
        <v>43434</v>
      </c>
      <c r="J71" s="1061">
        <v>43472</v>
      </c>
      <c r="K71" s="1061">
        <v>43836</v>
      </c>
      <c r="L71" s="745"/>
      <c r="M71" s="749"/>
    </row>
    <row r="72" spans="1:13" ht="14.4" customHeight="1">
      <c r="A72" s="2530"/>
      <c r="B72" s="1059" t="s">
        <v>2418</v>
      </c>
      <c r="C72" s="1037">
        <v>42745</v>
      </c>
      <c r="D72" s="1037">
        <v>11297</v>
      </c>
      <c r="E72" s="1059" t="s">
        <v>140</v>
      </c>
      <c r="F72" s="1037" t="s">
        <v>89</v>
      </c>
      <c r="G72" s="1059" t="s">
        <v>167</v>
      </c>
      <c r="H72" s="1037">
        <v>82.7</v>
      </c>
      <c r="I72" s="1061">
        <v>43434</v>
      </c>
      <c r="J72" s="1061">
        <v>43479</v>
      </c>
      <c r="K72" s="1061">
        <v>43843</v>
      </c>
      <c r="L72" s="745"/>
      <c r="M72" s="749"/>
    </row>
    <row r="73" spans="1:13" ht="14.4" customHeight="1">
      <c r="A73" s="2530"/>
      <c r="B73" s="1059" t="s">
        <v>2083</v>
      </c>
      <c r="C73" s="1037">
        <v>42476</v>
      </c>
      <c r="D73" s="1037">
        <v>11432</v>
      </c>
      <c r="E73" s="1059" t="s">
        <v>124</v>
      </c>
      <c r="F73" s="1037" t="s">
        <v>88</v>
      </c>
      <c r="G73" s="1059" t="s">
        <v>167</v>
      </c>
      <c r="H73" s="1037">
        <v>79.5</v>
      </c>
      <c r="I73" s="1041">
        <v>43299</v>
      </c>
      <c r="J73" s="1041">
        <v>43346</v>
      </c>
      <c r="K73" s="1061">
        <v>43710</v>
      </c>
      <c r="L73" s="745"/>
      <c r="M73" s="747"/>
    </row>
    <row r="74" spans="1:13" ht="14.4" customHeight="1">
      <c r="A74" s="2530"/>
      <c r="B74" s="1059" t="s">
        <v>1690</v>
      </c>
      <c r="C74" s="1037">
        <v>38887</v>
      </c>
      <c r="D74" s="1037">
        <v>11295</v>
      </c>
      <c r="E74" s="1037" t="s">
        <v>140</v>
      </c>
      <c r="F74" s="1037" t="s">
        <v>87</v>
      </c>
      <c r="G74" s="1059" t="s">
        <v>1691</v>
      </c>
      <c r="H74" s="1037">
        <v>72.2</v>
      </c>
      <c r="I74" s="1041">
        <v>43196</v>
      </c>
      <c r="J74" s="1041">
        <v>43206</v>
      </c>
      <c r="K74" s="1061">
        <v>43346</v>
      </c>
      <c r="M74" s="742"/>
    </row>
    <row r="75" spans="1:13" ht="13.5" customHeight="1">
      <c r="A75" s="2530"/>
      <c r="B75" s="1059" t="s">
        <v>1628</v>
      </c>
      <c r="C75" s="1037">
        <v>40692</v>
      </c>
      <c r="D75" s="1037">
        <v>11426</v>
      </c>
      <c r="E75" s="1059" t="s">
        <v>1166</v>
      </c>
      <c r="F75" s="1037" t="s">
        <v>88</v>
      </c>
      <c r="G75" s="1059" t="s">
        <v>123</v>
      </c>
      <c r="H75" s="1037">
        <v>71.599999999999994</v>
      </c>
      <c r="I75" s="1041" t="s">
        <v>2082</v>
      </c>
      <c r="J75" s="1041" t="s">
        <v>2082</v>
      </c>
      <c r="K75" s="1061">
        <v>43386</v>
      </c>
      <c r="M75" s="742"/>
    </row>
    <row r="76" spans="1:13" ht="13.5" customHeight="1">
      <c r="A76" s="2530"/>
      <c r="B76" s="1059" t="s">
        <v>1596</v>
      </c>
      <c r="C76" s="1037">
        <v>41067</v>
      </c>
      <c r="D76" s="1037">
        <v>11428</v>
      </c>
      <c r="E76" s="1059" t="s">
        <v>140</v>
      </c>
      <c r="F76" s="1037" t="s">
        <v>87</v>
      </c>
      <c r="G76" s="1059" t="s">
        <v>171</v>
      </c>
      <c r="H76" s="1037">
        <v>70.599999999999994</v>
      </c>
      <c r="I76" s="1061">
        <v>43130</v>
      </c>
      <c r="J76" s="1061">
        <v>43123</v>
      </c>
      <c r="K76" s="1061">
        <v>43487</v>
      </c>
    </row>
    <row r="77" spans="1:13" ht="13.5" customHeight="1">
      <c r="A77" s="2530"/>
      <c r="B77" s="1059" t="s">
        <v>1598</v>
      </c>
      <c r="C77" s="1037">
        <v>41090</v>
      </c>
      <c r="D77" s="1037">
        <v>11455</v>
      </c>
      <c r="E77" s="1059" t="s">
        <v>124</v>
      </c>
      <c r="F77" s="1037" t="s">
        <v>88</v>
      </c>
      <c r="G77" s="1059" t="s">
        <v>167</v>
      </c>
      <c r="H77" s="1037">
        <v>70.5</v>
      </c>
      <c r="I77" s="1061">
        <v>43130</v>
      </c>
      <c r="J77" s="1061">
        <v>43123</v>
      </c>
      <c r="K77" s="1061">
        <v>43273</v>
      </c>
    </row>
    <row r="78" spans="1:13" ht="14.25" customHeight="1">
      <c r="A78" s="2530"/>
      <c r="B78" s="1059" t="s">
        <v>1690</v>
      </c>
      <c r="C78" s="1614">
        <v>38887</v>
      </c>
      <c r="D78" s="1614">
        <v>11295</v>
      </c>
      <c r="E78" s="1051" t="s">
        <v>140</v>
      </c>
      <c r="F78" s="1614" t="s">
        <v>87</v>
      </c>
      <c r="G78" s="1059" t="s">
        <v>1691</v>
      </c>
      <c r="H78" s="1037">
        <v>67.599999999999994</v>
      </c>
      <c r="I78" s="1055" t="s">
        <v>1693</v>
      </c>
      <c r="J78" s="1054">
        <v>43013</v>
      </c>
      <c r="K78" s="1055" t="s">
        <v>1692</v>
      </c>
    </row>
    <row r="79" spans="1:13" ht="14.25" customHeight="1">
      <c r="A79" s="2530"/>
      <c r="B79" s="1059" t="s">
        <v>1628</v>
      </c>
      <c r="C79" s="1037">
        <v>40692</v>
      </c>
      <c r="D79" s="1037">
        <v>11426</v>
      </c>
      <c r="E79" s="1059" t="s">
        <v>1166</v>
      </c>
      <c r="F79" s="1037" t="s">
        <v>88</v>
      </c>
      <c r="G79" s="1059" t="s">
        <v>123</v>
      </c>
      <c r="H79" s="1037">
        <v>66.3</v>
      </c>
      <c r="I79" s="1041">
        <v>42935</v>
      </c>
      <c r="J79" s="1041">
        <v>42976</v>
      </c>
      <c r="K79" s="1041" t="s">
        <v>1603</v>
      </c>
    </row>
    <row r="80" spans="1:13" ht="14.25" customHeight="1">
      <c r="A80" s="2530"/>
      <c r="B80" s="1059" t="s">
        <v>625</v>
      </c>
      <c r="C80" s="1037">
        <v>17734</v>
      </c>
      <c r="D80" s="1037">
        <v>11234</v>
      </c>
      <c r="E80" s="1059" t="s">
        <v>124</v>
      </c>
      <c r="F80" s="1037" t="s">
        <v>88</v>
      </c>
      <c r="G80" s="1059" t="s">
        <v>123</v>
      </c>
      <c r="H80" s="1037">
        <v>64.3</v>
      </c>
      <c r="I80" s="1041">
        <v>42894</v>
      </c>
      <c r="J80" s="1041">
        <v>42895</v>
      </c>
      <c r="K80" s="1041">
        <v>43259</v>
      </c>
    </row>
    <row r="81" spans="1:17" ht="13.2" customHeight="1">
      <c r="A81" s="2530"/>
      <c r="B81" s="1059" t="s">
        <v>1063</v>
      </c>
      <c r="C81" s="1037">
        <v>40356</v>
      </c>
      <c r="D81" s="1037">
        <v>11296</v>
      </c>
      <c r="E81" s="1059" t="s">
        <v>1166</v>
      </c>
      <c r="F81" s="1037" t="s">
        <v>88</v>
      </c>
      <c r="G81" s="1059" t="s">
        <v>123</v>
      </c>
      <c r="H81" s="1037">
        <v>59.8</v>
      </c>
      <c r="I81" s="1041" t="s">
        <v>1599</v>
      </c>
      <c r="J81" s="1041" t="s">
        <v>1599</v>
      </c>
      <c r="K81" s="1041" t="s">
        <v>1603</v>
      </c>
    </row>
    <row r="82" spans="1:17" ht="13.2" customHeight="1">
      <c r="A82" s="2530"/>
      <c r="B82" s="1059" t="s">
        <v>1596</v>
      </c>
      <c r="C82" s="1037">
        <v>41067</v>
      </c>
      <c r="D82" s="1037">
        <v>11428</v>
      </c>
      <c r="E82" s="1059" t="s">
        <v>140</v>
      </c>
      <c r="F82" s="1037" t="s">
        <v>87</v>
      </c>
      <c r="G82" s="1059" t="s">
        <v>171</v>
      </c>
      <c r="H82" s="1037">
        <v>58.3</v>
      </c>
      <c r="I82" s="1061">
        <v>42755</v>
      </c>
      <c r="J82" s="1061">
        <v>42758</v>
      </c>
      <c r="K82" s="1061">
        <v>43122</v>
      </c>
    </row>
    <row r="83" spans="1:17" ht="13.2" customHeight="1">
      <c r="A83" s="2530"/>
      <c r="B83" s="1059" t="s">
        <v>1598</v>
      </c>
      <c r="C83" s="1037">
        <v>41090</v>
      </c>
      <c r="D83" s="1037">
        <v>11455</v>
      </c>
      <c r="E83" s="1059" t="s">
        <v>124</v>
      </c>
      <c r="F83" s="1037" t="s">
        <v>88</v>
      </c>
      <c r="G83" s="1059" t="s">
        <v>167</v>
      </c>
      <c r="H83" s="1037">
        <v>58.4</v>
      </c>
      <c r="I83" s="1061">
        <v>42755</v>
      </c>
      <c r="J83" s="1061">
        <v>42758</v>
      </c>
      <c r="K83" s="1061">
        <v>43122</v>
      </c>
    </row>
    <row r="84" spans="1:17" ht="13.2" customHeight="1">
      <c r="A84" s="2530"/>
      <c r="B84" s="1043" t="s">
        <v>1182</v>
      </c>
      <c r="C84" s="1614">
        <v>40692</v>
      </c>
      <c r="D84" s="1039">
        <v>11426</v>
      </c>
      <c r="E84" s="1043" t="s">
        <v>1166</v>
      </c>
      <c r="F84" s="1614" t="s">
        <v>88</v>
      </c>
      <c r="G84" s="1044" t="s">
        <v>123</v>
      </c>
      <c r="H84" s="1614">
        <v>54.4</v>
      </c>
      <c r="I84" s="1034">
        <v>42569</v>
      </c>
      <c r="J84" s="1063">
        <v>42611</v>
      </c>
      <c r="K84" s="1040">
        <v>42975</v>
      </c>
    </row>
    <row r="85" spans="1:17" ht="13.2" customHeight="1">
      <c r="A85" s="2530"/>
      <c r="B85" s="1043" t="s">
        <v>625</v>
      </c>
      <c r="C85" s="1614">
        <v>17734</v>
      </c>
      <c r="D85" s="1614">
        <v>11234</v>
      </c>
      <c r="E85" s="1043" t="s">
        <v>1166</v>
      </c>
      <c r="F85" s="1614" t="s">
        <v>88</v>
      </c>
      <c r="G85" s="1044" t="s">
        <v>123</v>
      </c>
      <c r="H85" s="1614">
        <v>52.3</v>
      </c>
      <c r="I85" s="1034">
        <v>42523</v>
      </c>
      <c r="J85" s="1042">
        <v>42529</v>
      </c>
      <c r="K85" s="1041">
        <v>42893</v>
      </c>
    </row>
    <row r="86" spans="1:17" ht="13.2" customHeight="1">
      <c r="A86" s="2530"/>
      <c r="B86" s="1043" t="s">
        <v>1181</v>
      </c>
      <c r="C86" s="1614">
        <v>40482</v>
      </c>
      <c r="D86" s="1039">
        <v>11295</v>
      </c>
      <c r="E86" s="1043" t="s">
        <v>140</v>
      </c>
      <c r="F86" s="1614" t="s">
        <v>87</v>
      </c>
      <c r="G86" s="1044" t="s">
        <v>123</v>
      </c>
      <c r="H86" s="1614">
        <v>49.6</v>
      </c>
      <c r="I86" s="1034">
        <v>42503</v>
      </c>
      <c r="J86" s="1063">
        <v>42502</v>
      </c>
      <c r="K86" s="1040">
        <v>42866</v>
      </c>
    </row>
    <row r="87" spans="1:17" ht="13.2" customHeight="1">
      <c r="A87" s="2530"/>
      <c r="B87" s="1043" t="s">
        <v>1063</v>
      </c>
      <c r="C87" s="1614">
        <v>40356</v>
      </c>
      <c r="D87" s="1039">
        <v>11296</v>
      </c>
      <c r="E87" s="1043" t="s">
        <v>1166</v>
      </c>
      <c r="F87" s="1614" t="s">
        <v>88</v>
      </c>
      <c r="G87" s="1044" t="s">
        <v>123</v>
      </c>
      <c r="H87" s="1614">
        <v>45.7</v>
      </c>
      <c r="I87" s="1055" t="s">
        <v>1069</v>
      </c>
      <c r="J87" s="1063">
        <v>42431</v>
      </c>
      <c r="K87" s="1040" t="s">
        <v>1180</v>
      </c>
    </row>
    <row r="88" spans="1:17" ht="13.2" customHeight="1">
      <c r="A88" s="2530"/>
      <c r="B88" s="1043" t="s">
        <v>624</v>
      </c>
      <c r="C88" s="1614">
        <v>38897</v>
      </c>
      <c r="D88" s="1039">
        <v>11428</v>
      </c>
      <c r="E88" s="1043" t="s">
        <v>1166</v>
      </c>
      <c r="F88" s="1614" t="s">
        <v>88</v>
      </c>
      <c r="G88" s="1044" t="s">
        <v>171</v>
      </c>
      <c r="H88" s="1614">
        <v>44.12</v>
      </c>
      <c r="I88" s="1034">
        <v>42395</v>
      </c>
      <c r="J88" s="1063">
        <v>42395</v>
      </c>
      <c r="K88" s="1040">
        <v>42760</v>
      </c>
    </row>
    <row r="89" spans="1:17" ht="13.2" customHeight="1">
      <c r="A89" s="2530"/>
      <c r="B89" s="1059" t="s">
        <v>625</v>
      </c>
      <c r="C89" s="1037">
        <v>17311</v>
      </c>
      <c r="D89" s="1037">
        <v>11234</v>
      </c>
      <c r="E89" s="1059" t="s">
        <v>1166</v>
      </c>
      <c r="F89" s="1037" t="s">
        <v>88</v>
      </c>
      <c r="G89" s="1059" t="s">
        <v>123</v>
      </c>
      <c r="H89" s="1037">
        <v>36.799999999999997</v>
      </c>
      <c r="I89" s="1061">
        <v>42164</v>
      </c>
      <c r="J89" s="1061">
        <v>42164</v>
      </c>
      <c r="K89" s="1061">
        <v>42529</v>
      </c>
    </row>
    <row r="90" spans="1:17" ht="13.2" customHeight="1">
      <c r="A90" s="2530"/>
      <c r="B90" s="1043" t="s">
        <v>978</v>
      </c>
      <c r="C90" s="1614">
        <v>38518</v>
      </c>
      <c r="D90" s="1039">
        <v>11430</v>
      </c>
      <c r="E90" s="1043" t="s">
        <v>959</v>
      </c>
      <c r="F90" s="1614" t="s">
        <v>87</v>
      </c>
      <c r="G90" s="1044" t="s">
        <v>1597</v>
      </c>
      <c r="H90" s="1614">
        <v>26.5</v>
      </c>
      <c r="I90" s="1034" t="s">
        <v>1154</v>
      </c>
      <c r="J90" s="1063">
        <v>42095</v>
      </c>
      <c r="K90" s="1040">
        <v>42247</v>
      </c>
    </row>
    <row r="91" spans="1:17" ht="13.2" customHeight="1">
      <c r="A91" s="2530"/>
      <c r="B91" s="1043" t="s">
        <v>624</v>
      </c>
      <c r="C91" s="1614">
        <f>C88</f>
        <v>38897</v>
      </c>
      <c r="D91" s="1614">
        <f>D88</f>
        <v>11428</v>
      </c>
      <c r="E91" s="1044" t="str">
        <f>E88</f>
        <v xml:space="preserve">Asociado </v>
      </c>
      <c r="F91" s="1614" t="str">
        <f>F88</f>
        <v>D</v>
      </c>
      <c r="G91" s="1044" t="s">
        <v>1597</v>
      </c>
      <c r="H91" s="1614">
        <v>29.4</v>
      </c>
      <c r="I91" s="1034">
        <v>42104</v>
      </c>
      <c r="J91" s="1063">
        <v>42107</v>
      </c>
      <c r="K91" s="1040">
        <v>42279</v>
      </c>
    </row>
    <row r="92" spans="1:17" ht="13.2" customHeight="1">
      <c r="A92" s="2530"/>
      <c r="B92" s="1043" t="s">
        <v>623</v>
      </c>
      <c r="C92" s="1614">
        <v>38165</v>
      </c>
      <c r="D92" s="1039">
        <v>11426</v>
      </c>
      <c r="E92" s="1043" t="s">
        <v>1166</v>
      </c>
      <c r="F92" s="1614" t="s">
        <v>87</v>
      </c>
      <c r="G92" s="1044" t="s">
        <v>123</v>
      </c>
      <c r="H92" s="1614">
        <v>24.5</v>
      </c>
      <c r="I92" s="1034">
        <v>42039</v>
      </c>
      <c r="J92" s="1063">
        <v>42023</v>
      </c>
      <c r="K92" s="1040">
        <v>42279</v>
      </c>
    </row>
    <row r="93" spans="1:17">
      <c r="A93" s="184" t="s">
        <v>1629</v>
      </c>
    </row>
    <row r="94" spans="1:17">
      <c r="Q94" s="745"/>
    </row>
  </sheetData>
  <sheetProtection algorithmName="SHA-512" hashValue="pAewJ/1U8o0c7XUOXKqgUitj5d1kfkOMgWqPiazsM4raZAvmNJcA8keQxjRAyTZOD9wFE5qUj1gr3ldwfvq96w==" saltValue="sHqHtEMOZx81cAjc3sAs6A==" spinCount="100000" sheet="1" objects="1" scenarios="1"/>
  <mergeCells count="34">
    <mergeCell ref="A4:A16"/>
    <mergeCell ref="B4:B5"/>
    <mergeCell ref="B6:B7"/>
    <mergeCell ref="A17:A52"/>
    <mergeCell ref="B17:B20"/>
    <mergeCell ref="B29:B30"/>
    <mergeCell ref="B31:B32"/>
    <mergeCell ref="A53:A92"/>
    <mergeCell ref="C17:C20"/>
    <mergeCell ref="D17:D20"/>
    <mergeCell ref="E17:E20"/>
    <mergeCell ref="F17:F20"/>
    <mergeCell ref="C31:C32"/>
    <mergeCell ref="D31:D32"/>
    <mergeCell ref="E31:E32"/>
    <mergeCell ref="F31:F32"/>
    <mergeCell ref="C24:F24"/>
    <mergeCell ref="G31:G32"/>
    <mergeCell ref="C6:C7"/>
    <mergeCell ref="D6:D7"/>
    <mergeCell ref="E6:E7"/>
    <mergeCell ref="F6:F7"/>
    <mergeCell ref="G6:G7"/>
    <mergeCell ref="G17:G20"/>
    <mergeCell ref="C29:C30"/>
    <mergeCell ref="D29:D30"/>
    <mergeCell ref="E29:E30"/>
    <mergeCell ref="F29:F30"/>
    <mergeCell ref="G29:G30"/>
    <mergeCell ref="G4:G5"/>
    <mergeCell ref="F4:F5"/>
    <mergeCell ref="E4:E5"/>
    <mergeCell ref="D4:D5"/>
    <mergeCell ref="C4:C5"/>
  </mergeCells>
  <hyperlinks>
    <hyperlink ref="A1" location="Índice!A1" display="ÍNDICE" xr:uid="{00000000-0004-0000-2A00-000000000000}"/>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AD25A8"/>
  </sheetPr>
  <dimension ref="A1:K15"/>
  <sheetViews>
    <sheetView showGridLines="0" workbookViewId="0">
      <selection activeCell="B12" sqref="B12"/>
    </sheetView>
  </sheetViews>
  <sheetFormatPr baseColWidth="10" defaultRowHeight="13.2"/>
  <cols>
    <col min="2" max="2" width="32.33203125" bestFit="1" customWidth="1"/>
    <col min="3" max="3" width="20.5546875" bestFit="1" customWidth="1"/>
    <col min="4" max="4" width="10.44140625" customWidth="1"/>
    <col min="7" max="7" width="36.6640625" bestFit="1" customWidth="1"/>
    <col min="8" max="8" width="16" customWidth="1"/>
    <col min="9" max="9" width="5.5546875" bestFit="1" customWidth="1"/>
    <col min="10" max="10" width="8" bestFit="1" customWidth="1"/>
    <col min="11" max="11" width="65.6640625" bestFit="1" customWidth="1"/>
  </cols>
  <sheetData>
    <row r="1" spans="1:11">
      <c r="A1" s="209" t="s">
        <v>1189</v>
      </c>
    </row>
    <row r="2" spans="1:11" ht="18">
      <c r="A2" s="2532" t="s">
        <v>4415</v>
      </c>
      <c r="B2" s="2532"/>
      <c r="C2" s="2532"/>
      <c r="D2" s="2532"/>
      <c r="E2" s="2532"/>
      <c r="F2" s="2532"/>
      <c r="G2" s="2532"/>
      <c r="H2" s="2532"/>
      <c r="I2" s="2532"/>
    </row>
    <row r="3" spans="1:11" s="11" customFormat="1" ht="14.4">
      <c r="A3" s="1840" t="s">
        <v>37</v>
      </c>
      <c r="B3" s="1841" t="s">
        <v>221</v>
      </c>
      <c r="C3" s="1841" t="s">
        <v>1508</v>
      </c>
      <c r="D3" s="1841" t="s">
        <v>1158</v>
      </c>
      <c r="E3" s="1841" t="s">
        <v>1159</v>
      </c>
      <c r="F3" s="1841" t="s">
        <v>223</v>
      </c>
      <c r="G3" s="1841" t="s">
        <v>626</v>
      </c>
      <c r="H3" s="1841" t="s">
        <v>296</v>
      </c>
      <c r="I3" s="1841" t="s">
        <v>224</v>
      </c>
      <c r="J3" s="1841" t="s">
        <v>1183</v>
      </c>
      <c r="K3" s="1841" t="s">
        <v>278</v>
      </c>
    </row>
    <row r="4" spans="1:11" s="1846" customFormat="1" ht="14.4">
      <c r="A4" s="2533" t="s">
        <v>1220</v>
      </c>
      <c r="B4" s="1842" t="s">
        <v>4416</v>
      </c>
      <c r="C4" s="1842" t="s">
        <v>4417</v>
      </c>
      <c r="D4" s="1843">
        <v>10666</v>
      </c>
      <c r="E4" s="1843" t="s">
        <v>140</v>
      </c>
      <c r="F4" s="1843" t="s">
        <v>87</v>
      </c>
      <c r="G4" s="1842" t="s">
        <v>194</v>
      </c>
      <c r="H4" s="1844" t="s">
        <v>4418</v>
      </c>
      <c r="I4" s="1845" t="s">
        <v>2905</v>
      </c>
      <c r="J4" s="1845" t="s">
        <v>5417</v>
      </c>
      <c r="K4" s="1842" t="s">
        <v>1825</v>
      </c>
    </row>
    <row r="5" spans="1:11" s="11" customFormat="1" ht="12.75" customHeight="1">
      <c r="A5" s="2534"/>
      <c r="B5" s="1847" t="s">
        <v>1190</v>
      </c>
      <c r="C5" s="1847" t="s">
        <v>9</v>
      </c>
      <c r="D5" s="1848">
        <v>162</v>
      </c>
      <c r="E5" s="1848" t="s">
        <v>140</v>
      </c>
      <c r="F5" s="1848" t="s">
        <v>87</v>
      </c>
      <c r="G5" s="1847" t="s">
        <v>150</v>
      </c>
      <c r="H5" s="1849" t="s">
        <v>1184</v>
      </c>
      <c r="I5" s="1850" t="s">
        <v>1185</v>
      </c>
      <c r="J5" s="1850" t="s">
        <v>1185</v>
      </c>
      <c r="K5" s="591" t="s">
        <v>1825</v>
      </c>
    </row>
    <row r="6" spans="1:11" s="11" customFormat="1" ht="12.75" customHeight="1">
      <c r="A6" s="2535"/>
      <c r="B6" s="1847" t="s">
        <v>1199</v>
      </c>
      <c r="C6" s="1847" t="s">
        <v>9</v>
      </c>
      <c r="D6" s="1848">
        <v>17114</v>
      </c>
      <c r="E6" s="1848" t="s">
        <v>140</v>
      </c>
      <c r="F6" s="1848" t="s">
        <v>89</v>
      </c>
      <c r="G6" s="1847" t="s">
        <v>194</v>
      </c>
      <c r="H6" s="1849" t="s">
        <v>1184</v>
      </c>
      <c r="I6" s="1850" t="s">
        <v>1185</v>
      </c>
      <c r="J6" s="1850" t="s">
        <v>1197</v>
      </c>
      <c r="K6" s="591" t="s">
        <v>1824</v>
      </c>
    </row>
    <row r="7" spans="1:11" s="11" customFormat="1" ht="12.75" customHeight="1">
      <c r="A7" s="2533" t="s">
        <v>1221</v>
      </c>
      <c r="B7" s="1851" t="s">
        <v>4437</v>
      </c>
      <c r="C7" s="1851" t="s">
        <v>10</v>
      </c>
      <c r="D7" s="1843">
        <v>25859</v>
      </c>
      <c r="E7" s="1843" t="s">
        <v>140</v>
      </c>
      <c r="F7" s="1843" t="s">
        <v>87</v>
      </c>
      <c r="G7" s="1851" t="s">
        <v>143</v>
      </c>
      <c r="H7" s="1844" t="s">
        <v>4418</v>
      </c>
      <c r="I7" s="1845" t="s">
        <v>2905</v>
      </c>
      <c r="J7" s="1845" t="s">
        <v>4420</v>
      </c>
      <c r="K7" s="1097" t="s">
        <v>1825</v>
      </c>
    </row>
    <row r="8" spans="1:11" s="11" customFormat="1" ht="12.75" customHeight="1">
      <c r="A8" s="2535"/>
      <c r="B8" s="1851" t="s">
        <v>4438</v>
      </c>
      <c r="C8" s="1851" t="s">
        <v>4417</v>
      </c>
      <c r="D8" s="1843">
        <v>19643</v>
      </c>
      <c r="E8" s="1843" t="s">
        <v>140</v>
      </c>
      <c r="F8" s="1843" t="s">
        <v>87</v>
      </c>
      <c r="G8" s="1851" t="s">
        <v>164</v>
      </c>
      <c r="H8" s="1844" t="s">
        <v>4441</v>
      </c>
      <c r="I8" s="1845" t="s">
        <v>2905</v>
      </c>
      <c r="J8" s="1845" t="s">
        <v>4440</v>
      </c>
      <c r="K8" s="1097" t="s">
        <v>1825</v>
      </c>
    </row>
    <row r="9" spans="1:11" s="11" customFormat="1" ht="12.75" customHeight="1">
      <c r="A9" s="2533" t="s">
        <v>1222</v>
      </c>
      <c r="B9" s="1851" t="s">
        <v>4419</v>
      </c>
      <c r="C9" s="1851" t="s">
        <v>4417</v>
      </c>
      <c r="D9" s="1843">
        <v>11534</v>
      </c>
      <c r="E9" s="1843" t="s">
        <v>140</v>
      </c>
      <c r="F9" s="1843" t="s">
        <v>89</v>
      </c>
      <c r="G9" s="1851" t="s">
        <v>171</v>
      </c>
      <c r="H9" s="1844" t="s">
        <v>4418</v>
      </c>
      <c r="I9" s="1845" t="s">
        <v>2905</v>
      </c>
      <c r="J9" s="1845" t="s">
        <v>4420</v>
      </c>
      <c r="K9" s="1097" t="s">
        <v>1825</v>
      </c>
    </row>
    <row r="10" spans="1:11" s="11" customFormat="1" ht="14.4">
      <c r="A10" s="2534"/>
      <c r="B10" s="1847" t="s">
        <v>981</v>
      </c>
      <c r="C10" s="1847" t="s">
        <v>9</v>
      </c>
      <c r="D10" s="1848">
        <v>30062</v>
      </c>
      <c r="E10" s="1848" t="s">
        <v>124</v>
      </c>
      <c r="F10" s="1848" t="s">
        <v>88</v>
      </c>
      <c r="G10" s="1847" t="s">
        <v>123</v>
      </c>
      <c r="H10" s="1849" t="s">
        <v>1184</v>
      </c>
      <c r="I10" s="1850" t="s">
        <v>1185</v>
      </c>
      <c r="J10" s="1850" t="s">
        <v>1186</v>
      </c>
      <c r="K10" s="591" t="s">
        <v>1823</v>
      </c>
    </row>
    <row r="11" spans="1:11" s="11" customFormat="1" ht="14.4">
      <c r="A11" s="2534"/>
      <c r="B11" s="1847" t="s">
        <v>1507</v>
      </c>
      <c r="C11" s="1847" t="s">
        <v>9</v>
      </c>
      <c r="D11" s="1848">
        <v>30037</v>
      </c>
      <c r="E11" s="1848" t="s">
        <v>140</v>
      </c>
      <c r="F11" s="1848" t="s">
        <v>87</v>
      </c>
      <c r="G11" s="1847" t="s">
        <v>171</v>
      </c>
      <c r="H11" s="1849" t="s">
        <v>1184</v>
      </c>
      <c r="I11" s="1850" t="s">
        <v>1185</v>
      </c>
      <c r="J11" s="1850" t="s">
        <v>1186</v>
      </c>
      <c r="K11" s="591" t="s">
        <v>1823</v>
      </c>
    </row>
    <row r="12" spans="1:11" s="11" customFormat="1" ht="14.4">
      <c r="A12" s="2534"/>
      <c r="B12" s="1847" t="s">
        <v>982</v>
      </c>
      <c r="C12" s="1847" t="s">
        <v>10</v>
      </c>
      <c r="D12" s="1848">
        <v>28178</v>
      </c>
      <c r="E12" s="1848" t="s">
        <v>124</v>
      </c>
      <c r="F12" s="1848" t="s">
        <v>89</v>
      </c>
      <c r="G12" s="1847" t="s">
        <v>123</v>
      </c>
      <c r="H12" s="1849" t="s">
        <v>1184</v>
      </c>
      <c r="I12" s="1850" t="s">
        <v>1185</v>
      </c>
      <c r="J12" s="1850" t="s">
        <v>1186</v>
      </c>
      <c r="K12" s="591" t="s">
        <v>1823</v>
      </c>
    </row>
    <row r="13" spans="1:11" s="11" customFormat="1" ht="14.4">
      <c r="A13" s="2534"/>
      <c r="B13" s="1847" t="s">
        <v>1187</v>
      </c>
      <c r="C13" s="1847" t="s">
        <v>9</v>
      </c>
      <c r="D13" s="1848">
        <v>14851</v>
      </c>
      <c r="E13" s="1848" t="s">
        <v>140</v>
      </c>
      <c r="F13" s="1848" t="s">
        <v>87</v>
      </c>
      <c r="G13" s="1847" t="s">
        <v>171</v>
      </c>
      <c r="H13" s="1849" t="s">
        <v>1184</v>
      </c>
      <c r="I13" s="1850" t="s">
        <v>1185</v>
      </c>
      <c r="J13" s="1850" t="s">
        <v>1651</v>
      </c>
      <c r="K13" s="591" t="s">
        <v>1803</v>
      </c>
    </row>
    <row r="14" spans="1:11" s="11" customFormat="1" ht="14.4">
      <c r="A14" s="2535"/>
      <c r="B14" s="1847" t="s">
        <v>962</v>
      </c>
      <c r="C14" s="1847" t="s">
        <v>10</v>
      </c>
      <c r="D14" s="1848">
        <v>6598</v>
      </c>
      <c r="E14" s="1848" t="s">
        <v>959</v>
      </c>
      <c r="F14" s="1848" t="s">
        <v>87</v>
      </c>
      <c r="G14" s="1847" t="s">
        <v>123</v>
      </c>
      <c r="H14" s="1849" t="s">
        <v>1184</v>
      </c>
      <c r="I14" s="1850" t="s">
        <v>1185</v>
      </c>
      <c r="J14" s="1850" t="s">
        <v>1186</v>
      </c>
      <c r="K14" s="591" t="s">
        <v>1823</v>
      </c>
    </row>
    <row r="15" spans="1:11">
      <c r="A15" s="404" t="s">
        <v>5463</v>
      </c>
    </row>
  </sheetData>
  <sheetProtection algorithmName="SHA-512" hashValue="62S+ZEoOD7dOadDfTJse1mGFPTtwvG307x3pYtsNIPb7KiwSopntUnBqz1gSkp0BQ4xuXto8Qljmn3GjMZQ/OA==" saltValue="klHu1S0JqCFHwbpOY+PWsw==" spinCount="100000" sheet="1" objects="1" scenarios="1"/>
  <mergeCells count="4">
    <mergeCell ref="A2:I2"/>
    <mergeCell ref="A9:A14"/>
    <mergeCell ref="A4:A6"/>
    <mergeCell ref="A7:A8"/>
  </mergeCells>
  <hyperlinks>
    <hyperlink ref="A1" location="Índice!A1" display="ÍNDICE" xr:uid="{00000000-0004-0000-2B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AD25A8"/>
  </sheetPr>
  <dimension ref="A1:L11"/>
  <sheetViews>
    <sheetView showGridLines="0" zoomScaleNormal="100" workbookViewId="0"/>
  </sheetViews>
  <sheetFormatPr baseColWidth="10" defaultRowHeight="13.2"/>
  <cols>
    <col min="1" max="1" width="10.88671875" style="9" customWidth="1"/>
    <col min="2" max="2" width="6.44140625" style="9" bestFit="1" customWidth="1"/>
    <col min="3" max="3" width="7.33203125" style="9" bestFit="1" customWidth="1"/>
    <col min="4" max="7" width="6.33203125" style="9" bestFit="1" customWidth="1"/>
    <col min="8" max="9" width="7.6640625" style="9" customWidth="1"/>
    <col min="10" max="10" width="7.33203125" style="9" customWidth="1"/>
    <col min="11" max="12" width="9" style="9" customWidth="1"/>
    <col min="13" max="202" width="11.44140625" style="9"/>
    <col min="203" max="203" width="0.33203125" style="9" customWidth="1"/>
    <col min="204" max="204" width="19" style="9" customWidth="1"/>
    <col min="205" max="205" width="7.109375" style="9" customWidth="1"/>
    <col min="206" max="206" width="41.33203125" style="9" customWidth="1"/>
    <col min="207" max="208" width="9" style="9" customWidth="1"/>
    <col min="209" max="209" width="10.5546875" style="9" customWidth="1"/>
    <col min="210" max="210" width="9.44140625" style="9" customWidth="1"/>
    <col min="211" max="211" width="9.88671875" style="9" customWidth="1"/>
    <col min="212" max="212" width="10.5546875" style="9" customWidth="1"/>
    <col min="213" max="214" width="9.44140625" style="9" customWidth="1"/>
    <col min="215" max="215" width="10.5546875" style="9" customWidth="1"/>
    <col min="216" max="217" width="9" style="9" customWidth="1"/>
    <col min="218" max="218" width="10.5546875" style="9" customWidth="1"/>
    <col min="219" max="220" width="9.44140625" style="9" customWidth="1"/>
    <col min="221" max="221" width="10.5546875" style="9" customWidth="1"/>
    <col min="222" max="222" width="9.44140625" style="9" customWidth="1"/>
    <col min="223" max="223" width="9.88671875" style="9" customWidth="1"/>
    <col min="224" max="224" width="10.5546875" style="9" customWidth="1"/>
    <col min="225" max="225" width="9" style="9" customWidth="1"/>
    <col min="226" max="226" width="9.88671875" style="9" customWidth="1"/>
    <col min="227" max="227" width="12" style="9" customWidth="1"/>
    <col min="228" max="458" width="11.44140625" style="9"/>
    <col min="459" max="459" width="0.33203125" style="9" customWidth="1"/>
    <col min="460" max="460" width="19" style="9" customWidth="1"/>
    <col min="461" max="461" width="7.109375" style="9" customWidth="1"/>
    <col min="462" max="462" width="41.33203125" style="9" customWidth="1"/>
    <col min="463" max="464" width="9" style="9" customWidth="1"/>
    <col min="465" max="465" width="10.5546875" style="9" customWidth="1"/>
    <col min="466" max="466" width="9.44140625" style="9" customWidth="1"/>
    <col min="467" max="467" width="9.88671875" style="9" customWidth="1"/>
    <col min="468" max="468" width="10.5546875" style="9" customWidth="1"/>
    <col min="469" max="470" width="9.44140625" style="9" customWidth="1"/>
    <col min="471" max="471" width="10.5546875" style="9" customWidth="1"/>
    <col min="472" max="473" width="9" style="9" customWidth="1"/>
    <col min="474" max="474" width="10.5546875" style="9" customWidth="1"/>
    <col min="475" max="476" width="9.44140625" style="9" customWidth="1"/>
    <col min="477" max="477" width="10.5546875" style="9" customWidth="1"/>
    <col min="478" max="478" width="9.44140625" style="9" customWidth="1"/>
    <col min="479" max="479" width="9.88671875" style="9" customWidth="1"/>
    <col min="480" max="480" width="10.5546875" style="9" customWidth="1"/>
    <col min="481" max="481" width="9" style="9" customWidth="1"/>
    <col min="482" max="482" width="9.88671875" style="9" customWidth="1"/>
    <col min="483" max="483" width="12" style="9" customWidth="1"/>
    <col min="484" max="714" width="11.44140625" style="9"/>
    <col min="715" max="715" width="0.33203125" style="9" customWidth="1"/>
    <col min="716" max="716" width="19" style="9" customWidth="1"/>
    <col min="717" max="717" width="7.109375" style="9" customWidth="1"/>
    <col min="718" max="718" width="41.33203125" style="9" customWidth="1"/>
    <col min="719" max="720" width="9" style="9" customWidth="1"/>
    <col min="721" max="721" width="10.5546875" style="9" customWidth="1"/>
    <col min="722" max="722" width="9.44140625" style="9" customWidth="1"/>
    <col min="723" max="723" width="9.88671875" style="9" customWidth="1"/>
    <col min="724" max="724" width="10.5546875" style="9" customWidth="1"/>
    <col min="725" max="726" width="9.44140625" style="9" customWidth="1"/>
    <col min="727" max="727" width="10.5546875" style="9" customWidth="1"/>
    <col min="728" max="729" width="9" style="9" customWidth="1"/>
    <col min="730" max="730" width="10.5546875" style="9" customWidth="1"/>
    <col min="731" max="732" width="9.44140625" style="9" customWidth="1"/>
    <col min="733" max="733" width="10.5546875" style="9" customWidth="1"/>
    <col min="734" max="734" width="9.44140625" style="9" customWidth="1"/>
    <col min="735" max="735" width="9.88671875" style="9" customWidth="1"/>
    <col min="736" max="736" width="10.5546875" style="9" customWidth="1"/>
    <col min="737" max="737" width="9" style="9" customWidth="1"/>
    <col min="738" max="738" width="9.88671875" style="9" customWidth="1"/>
    <col min="739" max="739" width="12" style="9" customWidth="1"/>
    <col min="740" max="970" width="11.44140625" style="9"/>
    <col min="971" max="971" width="0.33203125" style="9" customWidth="1"/>
    <col min="972" max="972" width="19" style="9" customWidth="1"/>
    <col min="973" max="973" width="7.109375" style="9" customWidth="1"/>
    <col min="974" max="974" width="41.33203125" style="9" customWidth="1"/>
    <col min="975" max="976" width="9" style="9" customWidth="1"/>
    <col min="977" max="977" width="10.5546875" style="9" customWidth="1"/>
    <col min="978" max="978" width="9.44140625" style="9" customWidth="1"/>
    <col min="979" max="979" width="9.88671875" style="9" customWidth="1"/>
    <col min="980" max="980" width="10.5546875" style="9" customWidth="1"/>
    <col min="981" max="982" width="9.44140625" style="9" customWidth="1"/>
    <col min="983" max="983" width="10.5546875" style="9" customWidth="1"/>
    <col min="984" max="985" width="9" style="9" customWidth="1"/>
    <col min="986" max="986" width="10.5546875" style="9" customWidth="1"/>
    <col min="987" max="988" width="9.44140625" style="9" customWidth="1"/>
    <col min="989" max="989" width="10.5546875" style="9" customWidth="1"/>
    <col min="990" max="990" width="9.44140625" style="9" customWidth="1"/>
    <col min="991" max="991" width="9.88671875" style="9" customWidth="1"/>
    <col min="992" max="992" width="10.5546875" style="9" customWidth="1"/>
    <col min="993" max="993" width="9" style="9" customWidth="1"/>
    <col min="994" max="994" width="9.88671875" style="9" customWidth="1"/>
    <col min="995" max="995" width="12" style="9" customWidth="1"/>
    <col min="996" max="1226" width="11.44140625" style="9"/>
    <col min="1227" max="1227" width="0.33203125" style="9" customWidth="1"/>
    <col min="1228" max="1228" width="19" style="9" customWidth="1"/>
    <col min="1229" max="1229" width="7.109375" style="9" customWidth="1"/>
    <col min="1230" max="1230" width="41.33203125" style="9" customWidth="1"/>
    <col min="1231" max="1232" width="9" style="9" customWidth="1"/>
    <col min="1233" max="1233" width="10.5546875" style="9" customWidth="1"/>
    <col min="1234" max="1234" width="9.44140625" style="9" customWidth="1"/>
    <col min="1235" max="1235" width="9.88671875" style="9" customWidth="1"/>
    <col min="1236" max="1236" width="10.5546875" style="9" customWidth="1"/>
    <col min="1237" max="1238" width="9.44140625" style="9" customWidth="1"/>
    <col min="1239" max="1239" width="10.5546875" style="9" customWidth="1"/>
    <col min="1240" max="1241" width="9" style="9" customWidth="1"/>
    <col min="1242" max="1242" width="10.5546875" style="9" customWidth="1"/>
    <col min="1243" max="1244" width="9.44140625" style="9" customWidth="1"/>
    <col min="1245" max="1245" width="10.5546875" style="9" customWidth="1"/>
    <col min="1246" max="1246" width="9.44140625" style="9" customWidth="1"/>
    <col min="1247" max="1247" width="9.88671875" style="9" customWidth="1"/>
    <col min="1248" max="1248" width="10.5546875" style="9" customWidth="1"/>
    <col min="1249" max="1249" width="9" style="9" customWidth="1"/>
    <col min="1250" max="1250" width="9.88671875" style="9" customWidth="1"/>
    <col min="1251" max="1251" width="12" style="9" customWidth="1"/>
    <col min="1252" max="1482" width="11.44140625" style="9"/>
    <col min="1483" max="1483" width="0.33203125" style="9" customWidth="1"/>
    <col min="1484" max="1484" width="19" style="9" customWidth="1"/>
    <col min="1485" max="1485" width="7.109375" style="9" customWidth="1"/>
    <col min="1486" max="1486" width="41.33203125" style="9" customWidth="1"/>
    <col min="1487" max="1488" width="9" style="9" customWidth="1"/>
    <col min="1489" max="1489" width="10.5546875" style="9" customWidth="1"/>
    <col min="1490" max="1490" width="9.44140625" style="9" customWidth="1"/>
    <col min="1491" max="1491" width="9.88671875" style="9" customWidth="1"/>
    <col min="1492" max="1492" width="10.5546875" style="9" customWidth="1"/>
    <col min="1493" max="1494" width="9.44140625" style="9" customWidth="1"/>
    <col min="1495" max="1495" width="10.5546875" style="9" customWidth="1"/>
    <col min="1496" max="1497" width="9" style="9" customWidth="1"/>
    <col min="1498" max="1498" width="10.5546875" style="9" customWidth="1"/>
    <col min="1499" max="1500" width="9.44140625" style="9" customWidth="1"/>
    <col min="1501" max="1501" width="10.5546875" style="9" customWidth="1"/>
    <col min="1502" max="1502" width="9.44140625" style="9" customWidth="1"/>
    <col min="1503" max="1503" width="9.88671875" style="9" customWidth="1"/>
    <col min="1504" max="1504" width="10.5546875" style="9" customWidth="1"/>
    <col min="1505" max="1505" width="9" style="9" customWidth="1"/>
    <col min="1506" max="1506" width="9.88671875" style="9" customWidth="1"/>
    <col min="1507" max="1507" width="12" style="9" customWidth="1"/>
    <col min="1508" max="1738" width="11.44140625" style="9"/>
    <col min="1739" max="1739" width="0.33203125" style="9" customWidth="1"/>
    <col min="1740" max="1740" width="19" style="9" customWidth="1"/>
    <col min="1741" max="1741" width="7.109375" style="9" customWidth="1"/>
    <col min="1742" max="1742" width="41.33203125" style="9" customWidth="1"/>
    <col min="1743" max="1744" width="9" style="9" customWidth="1"/>
    <col min="1745" max="1745" width="10.5546875" style="9" customWidth="1"/>
    <col min="1746" max="1746" width="9.44140625" style="9" customWidth="1"/>
    <col min="1747" max="1747" width="9.88671875" style="9" customWidth="1"/>
    <col min="1748" max="1748" width="10.5546875" style="9" customWidth="1"/>
    <col min="1749" max="1750" width="9.44140625" style="9" customWidth="1"/>
    <col min="1751" max="1751" width="10.5546875" style="9" customWidth="1"/>
    <col min="1752" max="1753" width="9" style="9" customWidth="1"/>
    <col min="1754" max="1754" width="10.5546875" style="9" customWidth="1"/>
    <col min="1755" max="1756" width="9.44140625" style="9" customWidth="1"/>
    <col min="1757" max="1757" width="10.5546875" style="9" customWidth="1"/>
    <col min="1758" max="1758" width="9.44140625" style="9" customWidth="1"/>
    <col min="1759" max="1759" width="9.88671875" style="9" customWidth="1"/>
    <col min="1760" max="1760" width="10.5546875" style="9" customWidth="1"/>
    <col min="1761" max="1761" width="9" style="9" customWidth="1"/>
    <col min="1762" max="1762" width="9.88671875" style="9" customWidth="1"/>
    <col min="1763" max="1763" width="12" style="9" customWidth="1"/>
    <col min="1764" max="1994" width="11.44140625" style="9"/>
    <col min="1995" max="1995" width="0.33203125" style="9" customWidth="1"/>
    <col min="1996" max="1996" width="19" style="9" customWidth="1"/>
    <col min="1997" max="1997" width="7.109375" style="9" customWidth="1"/>
    <col min="1998" max="1998" width="41.33203125" style="9" customWidth="1"/>
    <col min="1999" max="2000" width="9" style="9" customWidth="1"/>
    <col min="2001" max="2001" width="10.5546875" style="9" customWidth="1"/>
    <col min="2002" max="2002" width="9.44140625" style="9" customWidth="1"/>
    <col min="2003" max="2003" width="9.88671875" style="9" customWidth="1"/>
    <col min="2004" max="2004" width="10.5546875" style="9" customWidth="1"/>
    <col min="2005" max="2006" width="9.44140625" style="9" customWidth="1"/>
    <col min="2007" max="2007" width="10.5546875" style="9" customWidth="1"/>
    <col min="2008" max="2009" width="9" style="9" customWidth="1"/>
    <col min="2010" max="2010" width="10.5546875" style="9" customWidth="1"/>
    <col min="2011" max="2012" width="9.44140625" style="9" customWidth="1"/>
    <col min="2013" max="2013" width="10.5546875" style="9" customWidth="1"/>
    <col min="2014" max="2014" width="9.44140625" style="9" customWidth="1"/>
    <col min="2015" max="2015" width="9.88671875" style="9" customWidth="1"/>
    <col min="2016" max="2016" width="10.5546875" style="9" customWidth="1"/>
    <col min="2017" max="2017" width="9" style="9" customWidth="1"/>
    <col min="2018" max="2018" width="9.88671875" style="9" customWidth="1"/>
    <col min="2019" max="2019" width="12" style="9" customWidth="1"/>
    <col min="2020" max="2250" width="11.44140625" style="9"/>
    <col min="2251" max="2251" width="0.33203125" style="9" customWidth="1"/>
    <col min="2252" max="2252" width="19" style="9" customWidth="1"/>
    <col min="2253" max="2253" width="7.109375" style="9" customWidth="1"/>
    <col min="2254" max="2254" width="41.33203125" style="9" customWidth="1"/>
    <col min="2255" max="2256" width="9" style="9" customWidth="1"/>
    <col min="2257" max="2257" width="10.5546875" style="9" customWidth="1"/>
    <col min="2258" max="2258" width="9.44140625" style="9" customWidth="1"/>
    <col min="2259" max="2259" width="9.88671875" style="9" customWidth="1"/>
    <col min="2260" max="2260" width="10.5546875" style="9" customWidth="1"/>
    <col min="2261" max="2262" width="9.44140625" style="9" customWidth="1"/>
    <col min="2263" max="2263" width="10.5546875" style="9" customWidth="1"/>
    <col min="2264" max="2265" width="9" style="9" customWidth="1"/>
    <col min="2266" max="2266" width="10.5546875" style="9" customWidth="1"/>
    <col min="2267" max="2268" width="9.44140625" style="9" customWidth="1"/>
    <col min="2269" max="2269" width="10.5546875" style="9" customWidth="1"/>
    <col min="2270" max="2270" width="9.44140625" style="9" customWidth="1"/>
    <col min="2271" max="2271" width="9.88671875" style="9" customWidth="1"/>
    <col min="2272" max="2272" width="10.5546875" style="9" customWidth="1"/>
    <col min="2273" max="2273" width="9" style="9" customWidth="1"/>
    <col min="2274" max="2274" width="9.88671875" style="9" customWidth="1"/>
    <col min="2275" max="2275" width="12" style="9" customWidth="1"/>
    <col min="2276" max="2506" width="11.44140625" style="9"/>
    <col min="2507" max="2507" width="0.33203125" style="9" customWidth="1"/>
    <col min="2508" max="2508" width="19" style="9" customWidth="1"/>
    <col min="2509" max="2509" width="7.109375" style="9" customWidth="1"/>
    <col min="2510" max="2510" width="41.33203125" style="9" customWidth="1"/>
    <col min="2511" max="2512" width="9" style="9" customWidth="1"/>
    <col min="2513" max="2513" width="10.5546875" style="9" customWidth="1"/>
    <col min="2514" max="2514" width="9.44140625" style="9" customWidth="1"/>
    <col min="2515" max="2515" width="9.88671875" style="9" customWidth="1"/>
    <col min="2516" max="2516" width="10.5546875" style="9" customWidth="1"/>
    <col min="2517" max="2518" width="9.44140625" style="9" customWidth="1"/>
    <col min="2519" max="2519" width="10.5546875" style="9" customWidth="1"/>
    <col min="2520" max="2521" width="9" style="9" customWidth="1"/>
    <col min="2522" max="2522" width="10.5546875" style="9" customWidth="1"/>
    <col min="2523" max="2524" width="9.44140625" style="9" customWidth="1"/>
    <col min="2525" max="2525" width="10.5546875" style="9" customWidth="1"/>
    <col min="2526" max="2526" width="9.44140625" style="9" customWidth="1"/>
    <col min="2527" max="2527" width="9.88671875" style="9" customWidth="1"/>
    <col min="2528" max="2528" width="10.5546875" style="9" customWidth="1"/>
    <col min="2529" max="2529" width="9" style="9" customWidth="1"/>
    <col min="2530" max="2530" width="9.88671875" style="9" customWidth="1"/>
    <col min="2531" max="2531" width="12" style="9" customWidth="1"/>
    <col min="2532" max="2762" width="11.44140625" style="9"/>
    <col min="2763" max="2763" width="0.33203125" style="9" customWidth="1"/>
    <col min="2764" max="2764" width="19" style="9" customWidth="1"/>
    <col min="2765" max="2765" width="7.109375" style="9" customWidth="1"/>
    <col min="2766" max="2766" width="41.33203125" style="9" customWidth="1"/>
    <col min="2767" max="2768" width="9" style="9" customWidth="1"/>
    <col min="2769" max="2769" width="10.5546875" style="9" customWidth="1"/>
    <col min="2770" max="2770" width="9.44140625" style="9" customWidth="1"/>
    <col min="2771" max="2771" width="9.88671875" style="9" customWidth="1"/>
    <col min="2772" max="2772" width="10.5546875" style="9" customWidth="1"/>
    <col min="2773" max="2774" width="9.44140625" style="9" customWidth="1"/>
    <col min="2775" max="2775" width="10.5546875" style="9" customWidth="1"/>
    <col min="2776" max="2777" width="9" style="9" customWidth="1"/>
    <col min="2778" max="2778" width="10.5546875" style="9" customWidth="1"/>
    <col min="2779" max="2780" width="9.44140625" style="9" customWidth="1"/>
    <col min="2781" max="2781" width="10.5546875" style="9" customWidth="1"/>
    <col min="2782" max="2782" width="9.44140625" style="9" customWidth="1"/>
    <col min="2783" max="2783" width="9.88671875" style="9" customWidth="1"/>
    <col min="2784" max="2784" width="10.5546875" style="9" customWidth="1"/>
    <col min="2785" max="2785" width="9" style="9" customWidth="1"/>
    <col min="2786" max="2786" width="9.88671875" style="9" customWidth="1"/>
    <col min="2787" max="2787" width="12" style="9" customWidth="1"/>
    <col min="2788" max="3018" width="11.44140625" style="9"/>
    <col min="3019" max="3019" width="0.33203125" style="9" customWidth="1"/>
    <col min="3020" max="3020" width="19" style="9" customWidth="1"/>
    <col min="3021" max="3021" width="7.109375" style="9" customWidth="1"/>
    <col min="3022" max="3022" width="41.33203125" style="9" customWidth="1"/>
    <col min="3023" max="3024" width="9" style="9" customWidth="1"/>
    <col min="3025" max="3025" width="10.5546875" style="9" customWidth="1"/>
    <col min="3026" max="3026" width="9.44140625" style="9" customWidth="1"/>
    <col min="3027" max="3027" width="9.88671875" style="9" customWidth="1"/>
    <col min="3028" max="3028" width="10.5546875" style="9" customWidth="1"/>
    <col min="3029" max="3030" width="9.44140625" style="9" customWidth="1"/>
    <col min="3031" max="3031" width="10.5546875" style="9" customWidth="1"/>
    <col min="3032" max="3033" width="9" style="9" customWidth="1"/>
    <col min="3034" max="3034" width="10.5546875" style="9" customWidth="1"/>
    <col min="3035" max="3036" width="9.44140625" style="9" customWidth="1"/>
    <col min="3037" max="3037" width="10.5546875" style="9" customWidth="1"/>
    <col min="3038" max="3038" width="9.44140625" style="9" customWidth="1"/>
    <col min="3039" max="3039" width="9.88671875" style="9" customWidth="1"/>
    <col min="3040" max="3040" width="10.5546875" style="9" customWidth="1"/>
    <col min="3041" max="3041" width="9" style="9" customWidth="1"/>
    <col min="3042" max="3042" width="9.88671875" style="9" customWidth="1"/>
    <col min="3043" max="3043" width="12" style="9" customWidth="1"/>
    <col min="3044" max="3274" width="11.44140625" style="9"/>
    <col min="3275" max="3275" width="0.33203125" style="9" customWidth="1"/>
    <col min="3276" max="3276" width="19" style="9" customWidth="1"/>
    <col min="3277" max="3277" width="7.109375" style="9" customWidth="1"/>
    <col min="3278" max="3278" width="41.33203125" style="9" customWidth="1"/>
    <col min="3279" max="3280" width="9" style="9" customWidth="1"/>
    <col min="3281" max="3281" width="10.5546875" style="9" customWidth="1"/>
    <col min="3282" max="3282" width="9.44140625" style="9" customWidth="1"/>
    <col min="3283" max="3283" width="9.88671875" style="9" customWidth="1"/>
    <col min="3284" max="3284" width="10.5546875" style="9" customWidth="1"/>
    <col min="3285" max="3286" width="9.44140625" style="9" customWidth="1"/>
    <col min="3287" max="3287" width="10.5546875" style="9" customWidth="1"/>
    <col min="3288" max="3289" width="9" style="9" customWidth="1"/>
    <col min="3290" max="3290" width="10.5546875" style="9" customWidth="1"/>
    <col min="3291" max="3292" width="9.44140625" style="9" customWidth="1"/>
    <col min="3293" max="3293" width="10.5546875" style="9" customWidth="1"/>
    <col min="3294" max="3294" width="9.44140625" style="9" customWidth="1"/>
    <col min="3295" max="3295" width="9.88671875" style="9" customWidth="1"/>
    <col min="3296" max="3296" width="10.5546875" style="9" customWidth="1"/>
    <col min="3297" max="3297" width="9" style="9" customWidth="1"/>
    <col min="3298" max="3298" width="9.88671875" style="9" customWidth="1"/>
    <col min="3299" max="3299" width="12" style="9" customWidth="1"/>
    <col min="3300" max="3530" width="11.44140625" style="9"/>
    <col min="3531" max="3531" width="0.33203125" style="9" customWidth="1"/>
    <col min="3532" max="3532" width="19" style="9" customWidth="1"/>
    <col min="3533" max="3533" width="7.109375" style="9" customWidth="1"/>
    <col min="3534" max="3534" width="41.33203125" style="9" customWidth="1"/>
    <col min="3535" max="3536" width="9" style="9" customWidth="1"/>
    <col min="3537" max="3537" width="10.5546875" style="9" customWidth="1"/>
    <col min="3538" max="3538" width="9.44140625" style="9" customWidth="1"/>
    <col min="3539" max="3539" width="9.88671875" style="9" customWidth="1"/>
    <col min="3540" max="3540" width="10.5546875" style="9" customWidth="1"/>
    <col min="3541" max="3542" width="9.44140625" style="9" customWidth="1"/>
    <col min="3543" max="3543" width="10.5546875" style="9" customWidth="1"/>
    <col min="3544" max="3545" width="9" style="9" customWidth="1"/>
    <col min="3546" max="3546" width="10.5546875" style="9" customWidth="1"/>
    <col min="3547" max="3548" width="9.44140625" style="9" customWidth="1"/>
    <col min="3549" max="3549" width="10.5546875" style="9" customWidth="1"/>
    <col min="3550" max="3550" width="9.44140625" style="9" customWidth="1"/>
    <col min="3551" max="3551" width="9.88671875" style="9" customWidth="1"/>
    <col min="3552" max="3552" width="10.5546875" style="9" customWidth="1"/>
    <col min="3553" max="3553" width="9" style="9" customWidth="1"/>
    <col min="3554" max="3554" width="9.88671875" style="9" customWidth="1"/>
    <col min="3555" max="3555" width="12" style="9" customWidth="1"/>
    <col min="3556" max="3786" width="11.44140625" style="9"/>
    <col min="3787" max="3787" width="0.33203125" style="9" customWidth="1"/>
    <col min="3788" max="3788" width="19" style="9" customWidth="1"/>
    <col min="3789" max="3789" width="7.109375" style="9" customWidth="1"/>
    <col min="3790" max="3790" width="41.33203125" style="9" customWidth="1"/>
    <col min="3791" max="3792" width="9" style="9" customWidth="1"/>
    <col min="3793" max="3793" width="10.5546875" style="9" customWidth="1"/>
    <col min="3794" max="3794" width="9.44140625" style="9" customWidth="1"/>
    <col min="3795" max="3795" width="9.88671875" style="9" customWidth="1"/>
    <col min="3796" max="3796" width="10.5546875" style="9" customWidth="1"/>
    <col min="3797" max="3798" width="9.44140625" style="9" customWidth="1"/>
    <col min="3799" max="3799" width="10.5546875" style="9" customWidth="1"/>
    <col min="3800" max="3801" width="9" style="9" customWidth="1"/>
    <col min="3802" max="3802" width="10.5546875" style="9" customWidth="1"/>
    <col min="3803" max="3804" width="9.44140625" style="9" customWidth="1"/>
    <col min="3805" max="3805" width="10.5546875" style="9" customWidth="1"/>
    <col min="3806" max="3806" width="9.44140625" style="9" customWidth="1"/>
    <col min="3807" max="3807" width="9.88671875" style="9" customWidth="1"/>
    <col min="3808" max="3808" width="10.5546875" style="9" customWidth="1"/>
    <col min="3809" max="3809" width="9" style="9" customWidth="1"/>
    <col min="3810" max="3810" width="9.88671875" style="9" customWidth="1"/>
    <col min="3811" max="3811" width="12" style="9" customWidth="1"/>
    <col min="3812" max="4042" width="11.44140625" style="9"/>
    <col min="4043" max="4043" width="0.33203125" style="9" customWidth="1"/>
    <col min="4044" max="4044" width="19" style="9" customWidth="1"/>
    <col min="4045" max="4045" width="7.109375" style="9" customWidth="1"/>
    <col min="4046" max="4046" width="41.33203125" style="9" customWidth="1"/>
    <col min="4047" max="4048" width="9" style="9" customWidth="1"/>
    <col min="4049" max="4049" width="10.5546875" style="9" customWidth="1"/>
    <col min="4050" max="4050" width="9.44140625" style="9" customWidth="1"/>
    <col min="4051" max="4051" width="9.88671875" style="9" customWidth="1"/>
    <col min="4052" max="4052" width="10.5546875" style="9" customWidth="1"/>
    <col min="4053" max="4054" width="9.44140625" style="9" customWidth="1"/>
    <col min="4055" max="4055" width="10.5546875" style="9" customWidth="1"/>
    <col min="4056" max="4057" width="9" style="9" customWidth="1"/>
    <col min="4058" max="4058" width="10.5546875" style="9" customWidth="1"/>
    <col min="4059" max="4060" width="9.44140625" style="9" customWidth="1"/>
    <col min="4061" max="4061" width="10.5546875" style="9" customWidth="1"/>
    <col min="4062" max="4062" width="9.44140625" style="9" customWidth="1"/>
    <col min="4063" max="4063" width="9.88671875" style="9" customWidth="1"/>
    <col min="4064" max="4064" width="10.5546875" style="9" customWidth="1"/>
    <col min="4065" max="4065" width="9" style="9" customWidth="1"/>
    <col min="4066" max="4066" width="9.88671875" style="9" customWidth="1"/>
    <col min="4067" max="4067" width="12" style="9" customWidth="1"/>
    <col min="4068" max="4298" width="11.44140625" style="9"/>
    <col min="4299" max="4299" width="0.33203125" style="9" customWidth="1"/>
    <col min="4300" max="4300" width="19" style="9" customWidth="1"/>
    <col min="4301" max="4301" width="7.109375" style="9" customWidth="1"/>
    <col min="4302" max="4302" width="41.33203125" style="9" customWidth="1"/>
    <col min="4303" max="4304" width="9" style="9" customWidth="1"/>
    <col min="4305" max="4305" width="10.5546875" style="9" customWidth="1"/>
    <col min="4306" max="4306" width="9.44140625" style="9" customWidth="1"/>
    <col min="4307" max="4307" width="9.88671875" style="9" customWidth="1"/>
    <col min="4308" max="4308" width="10.5546875" style="9" customWidth="1"/>
    <col min="4309" max="4310" width="9.44140625" style="9" customWidth="1"/>
    <col min="4311" max="4311" width="10.5546875" style="9" customWidth="1"/>
    <col min="4312" max="4313" width="9" style="9" customWidth="1"/>
    <col min="4314" max="4314" width="10.5546875" style="9" customWidth="1"/>
    <col min="4315" max="4316" width="9.44140625" style="9" customWidth="1"/>
    <col min="4317" max="4317" width="10.5546875" style="9" customWidth="1"/>
    <col min="4318" max="4318" width="9.44140625" style="9" customWidth="1"/>
    <col min="4319" max="4319" width="9.88671875" style="9" customWidth="1"/>
    <col min="4320" max="4320" width="10.5546875" style="9" customWidth="1"/>
    <col min="4321" max="4321" width="9" style="9" customWidth="1"/>
    <col min="4322" max="4322" width="9.88671875" style="9" customWidth="1"/>
    <col min="4323" max="4323" width="12" style="9" customWidth="1"/>
    <col min="4324" max="4554" width="11.44140625" style="9"/>
    <col min="4555" max="4555" width="0.33203125" style="9" customWidth="1"/>
    <col min="4556" max="4556" width="19" style="9" customWidth="1"/>
    <col min="4557" max="4557" width="7.109375" style="9" customWidth="1"/>
    <col min="4558" max="4558" width="41.33203125" style="9" customWidth="1"/>
    <col min="4559" max="4560" width="9" style="9" customWidth="1"/>
    <col min="4561" max="4561" width="10.5546875" style="9" customWidth="1"/>
    <col min="4562" max="4562" width="9.44140625" style="9" customWidth="1"/>
    <col min="4563" max="4563" width="9.88671875" style="9" customWidth="1"/>
    <col min="4564" max="4564" width="10.5546875" style="9" customWidth="1"/>
    <col min="4565" max="4566" width="9.44140625" style="9" customWidth="1"/>
    <col min="4567" max="4567" width="10.5546875" style="9" customWidth="1"/>
    <col min="4568" max="4569" width="9" style="9" customWidth="1"/>
    <col min="4570" max="4570" width="10.5546875" style="9" customWidth="1"/>
    <col min="4571" max="4572" width="9.44140625" style="9" customWidth="1"/>
    <col min="4573" max="4573" width="10.5546875" style="9" customWidth="1"/>
    <col min="4574" max="4574" width="9.44140625" style="9" customWidth="1"/>
    <col min="4575" max="4575" width="9.88671875" style="9" customWidth="1"/>
    <col min="4576" max="4576" width="10.5546875" style="9" customWidth="1"/>
    <col min="4577" max="4577" width="9" style="9" customWidth="1"/>
    <col min="4578" max="4578" width="9.88671875" style="9" customWidth="1"/>
    <col min="4579" max="4579" width="12" style="9" customWidth="1"/>
    <col min="4580" max="4810" width="11.44140625" style="9"/>
    <col min="4811" max="4811" width="0.33203125" style="9" customWidth="1"/>
    <col min="4812" max="4812" width="19" style="9" customWidth="1"/>
    <col min="4813" max="4813" width="7.109375" style="9" customWidth="1"/>
    <col min="4814" max="4814" width="41.33203125" style="9" customWidth="1"/>
    <col min="4815" max="4816" width="9" style="9" customWidth="1"/>
    <col min="4817" max="4817" width="10.5546875" style="9" customWidth="1"/>
    <col min="4818" max="4818" width="9.44140625" style="9" customWidth="1"/>
    <col min="4819" max="4819" width="9.88671875" style="9" customWidth="1"/>
    <col min="4820" max="4820" width="10.5546875" style="9" customWidth="1"/>
    <col min="4821" max="4822" width="9.44140625" style="9" customWidth="1"/>
    <col min="4823" max="4823" width="10.5546875" style="9" customWidth="1"/>
    <col min="4824" max="4825" width="9" style="9" customWidth="1"/>
    <col min="4826" max="4826" width="10.5546875" style="9" customWidth="1"/>
    <col min="4827" max="4828" width="9.44140625" style="9" customWidth="1"/>
    <col min="4829" max="4829" width="10.5546875" style="9" customWidth="1"/>
    <col min="4830" max="4830" width="9.44140625" style="9" customWidth="1"/>
    <col min="4831" max="4831" width="9.88671875" style="9" customWidth="1"/>
    <col min="4832" max="4832" width="10.5546875" style="9" customWidth="1"/>
    <col min="4833" max="4833" width="9" style="9" customWidth="1"/>
    <col min="4834" max="4834" width="9.88671875" style="9" customWidth="1"/>
    <col min="4835" max="4835" width="12" style="9" customWidth="1"/>
    <col min="4836" max="5066" width="11.44140625" style="9"/>
    <col min="5067" max="5067" width="0.33203125" style="9" customWidth="1"/>
    <col min="5068" max="5068" width="19" style="9" customWidth="1"/>
    <col min="5069" max="5069" width="7.109375" style="9" customWidth="1"/>
    <col min="5070" max="5070" width="41.33203125" style="9" customWidth="1"/>
    <col min="5071" max="5072" width="9" style="9" customWidth="1"/>
    <col min="5073" max="5073" width="10.5546875" style="9" customWidth="1"/>
    <col min="5074" max="5074" width="9.44140625" style="9" customWidth="1"/>
    <col min="5075" max="5075" width="9.88671875" style="9" customWidth="1"/>
    <col min="5076" max="5076" width="10.5546875" style="9" customWidth="1"/>
    <col min="5077" max="5078" width="9.44140625" style="9" customWidth="1"/>
    <col min="5079" max="5079" width="10.5546875" style="9" customWidth="1"/>
    <col min="5080" max="5081" width="9" style="9" customWidth="1"/>
    <col min="5082" max="5082" width="10.5546875" style="9" customWidth="1"/>
    <col min="5083" max="5084" width="9.44140625" style="9" customWidth="1"/>
    <col min="5085" max="5085" width="10.5546875" style="9" customWidth="1"/>
    <col min="5086" max="5086" width="9.44140625" style="9" customWidth="1"/>
    <col min="5087" max="5087" width="9.88671875" style="9" customWidth="1"/>
    <col min="5088" max="5088" width="10.5546875" style="9" customWidth="1"/>
    <col min="5089" max="5089" width="9" style="9" customWidth="1"/>
    <col min="5090" max="5090" width="9.88671875" style="9" customWidth="1"/>
    <col min="5091" max="5091" width="12" style="9" customWidth="1"/>
    <col min="5092" max="5322" width="11.44140625" style="9"/>
    <col min="5323" max="5323" width="0.33203125" style="9" customWidth="1"/>
    <col min="5324" max="5324" width="19" style="9" customWidth="1"/>
    <col min="5325" max="5325" width="7.109375" style="9" customWidth="1"/>
    <col min="5326" max="5326" width="41.33203125" style="9" customWidth="1"/>
    <col min="5327" max="5328" width="9" style="9" customWidth="1"/>
    <col min="5329" max="5329" width="10.5546875" style="9" customWidth="1"/>
    <col min="5330" max="5330" width="9.44140625" style="9" customWidth="1"/>
    <col min="5331" max="5331" width="9.88671875" style="9" customWidth="1"/>
    <col min="5332" max="5332" width="10.5546875" style="9" customWidth="1"/>
    <col min="5333" max="5334" width="9.44140625" style="9" customWidth="1"/>
    <col min="5335" max="5335" width="10.5546875" style="9" customWidth="1"/>
    <col min="5336" max="5337" width="9" style="9" customWidth="1"/>
    <col min="5338" max="5338" width="10.5546875" style="9" customWidth="1"/>
    <col min="5339" max="5340" width="9.44140625" style="9" customWidth="1"/>
    <col min="5341" max="5341" width="10.5546875" style="9" customWidth="1"/>
    <col min="5342" max="5342" width="9.44140625" style="9" customWidth="1"/>
    <col min="5343" max="5343" width="9.88671875" style="9" customWidth="1"/>
    <col min="5344" max="5344" width="10.5546875" style="9" customWidth="1"/>
    <col min="5345" max="5345" width="9" style="9" customWidth="1"/>
    <col min="5346" max="5346" width="9.88671875" style="9" customWidth="1"/>
    <col min="5347" max="5347" width="12" style="9" customWidth="1"/>
    <col min="5348" max="5578" width="11.44140625" style="9"/>
    <col min="5579" max="5579" width="0.33203125" style="9" customWidth="1"/>
    <col min="5580" max="5580" width="19" style="9" customWidth="1"/>
    <col min="5581" max="5581" width="7.109375" style="9" customWidth="1"/>
    <col min="5582" max="5582" width="41.33203125" style="9" customWidth="1"/>
    <col min="5583" max="5584" width="9" style="9" customWidth="1"/>
    <col min="5585" max="5585" width="10.5546875" style="9" customWidth="1"/>
    <col min="5586" max="5586" width="9.44140625" style="9" customWidth="1"/>
    <col min="5587" max="5587" width="9.88671875" style="9" customWidth="1"/>
    <col min="5588" max="5588" width="10.5546875" style="9" customWidth="1"/>
    <col min="5589" max="5590" width="9.44140625" style="9" customWidth="1"/>
    <col min="5591" max="5591" width="10.5546875" style="9" customWidth="1"/>
    <col min="5592" max="5593" width="9" style="9" customWidth="1"/>
    <col min="5594" max="5594" width="10.5546875" style="9" customWidth="1"/>
    <col min="5595" max="5596" width="9.44140625" style="9" customWidth="1"/>
    <col min="5597" max="5597" width="10.5546875" style="9" customWidth="1"/>
    <col min="5598" max="5598" width="9.44140625" style="9" customWidth="1"/>
    <col min="5599" max="5599" width="9.88671875" style="9" customWidth="1"/>
    <col min="5600" max="5600" width="10.5546875" style="9" customWidth="1"/>
    <col min="5601" max="5601" width="9" style="9" customWidth="1"/>
    <col min="5602" max="5602" width="9.88671875" style="9" customWidth="1"/>
    <col min="5603" max="5603" width="12" style="9" customWidth="1"/>
    <col min="5604" max="5834" width="11.44140625" style="9"/>
    <col min="5835" max="5835" width="0.33203125" style="9" customWidth="1"/>
    <col min="5836" max="5836" width="19" style="9" customWidth="1"/>
    <col min="5837" max="5837" width="7.109375" style="9" customWidth="1"/>
    <col min="5838" max="5838" width="41.33203125" style="9" customWidth="1"/>
    <col min="5839" max="5840" width="9" style="9" customWidth="1"/>
    <col min="5841" max="5841" width="10.5546875" style="9" customWidth="1"/>
    <col min="5842" max="5842" width="9.44140625" style="9" customWidth="1"/>
    <col min="5843" max="5843" width="9.88671875" style="9" customWidth="1"/>
    <col min="5844" max="5844" width="10.5546875" style="9" customWidth="1"/>
    <col min="5845" max="5846" width="9.44140625" style="9" customWidth="1"/>
    <col min="5847" max="5847" width="10.5546875" style="9" customWidth="1"/>
    <col min="5848" max="5849" width="9" style="9" customWidth="1"/>
    <col min="5850" max="5850" width="10.5546875" style="9" customWidth="1"/>
    <col min="5851" max="5852" width="9.44140625" style="9" customWidth="1"/>
    <col min="5853" max="5853" width="10.5546875" style="9" customWidth="1"/>
    <col min="5854" max="5854" width="9.44140625" style="9" customWidth="1"/>
    <col min="5855" max="5855" width="9.88671875" style="9" customWidth="1"/>
    <col min="5856" max="5856" width="10.5546875" style="9" customWidth="1"/>
    <col min="5857" max="5857" width="9" style="9" customWidth="1"/>
    <col min="5858" max="5858" width="9.88671875" style="9" customWidth="1"/>
    <col min="5859" max="5859" width="12" style="9" customWidth="1"/>
    <col min="5860" max="6090" width="11.44140625" style="9"/>
    <col min="6091" max="6091" width="0.33203125" style="9" customWidth="1"/>
    <col min="6092" max="6092" width="19" style="9" customWidth="1"/>
    <col min="6093" max="6093" width="7.109375" style="9" customWidth="1"/>
    <col min="6094" max="6094" width="41.33203125" style="9" customWidth="1"/>
    <col min="6095" max="6096" width="9" style="9" customWidth="1"/>
    <col min="6097" max="6097" width="10.5546875" style="9" customWidth="1"/>
    <col min="6098" max="6098" width="9.44140625" style="9" customWidth="1"/>
    <col min="6099" max="6099" width="9.88671875" style="9" customWidth="1"/>
    <col min="6100" max="6100" width="10.5546875" style="9" customWidth="1"/>
    <col min="6101" max="6102" width="9.44140625" style="9" customWidth="1"/>
    <col min="6103" max="6103" width="10.5546875" style="9" customWidth="1"/>
    <col min="6104" max="6105" width="9" style="9" customWidth="1"/>
    <col min="6106" max="6106" width="10.5546875" style="9" customWidth="1"/>
    <col min="6107" max="6108" width="9.44140625" style="9" customWidth="1"/>
    <col min="6109" max="6109" width="10.5546875" style="9" customWidth="1"/>
    <col min="6110" max="6110" width="9.44140625" style="9" customWidth="1"/>
    <col min="6111" max="6111" width="9.88671875" style="9" customWidth="1"/>
    <col min="6112" max="6112" width="10.5546875" style="9" customWidth="1"/>
    <col min="6113" max="6113" width="9" style="9" customWidth="1"/>
    <col min="6114" max="6114" width="9.88671875" style="9" customWidth="1"/>
    <col min="6115" max="6115" width="12" style="9" customWidth="1"/>
    <col min="6116" max="6346" width="11.44140625" style="9"/>
    <col min="6347" max="6347" width="0.33203125" style="9" customWidth="1"/>
    <col min="6348" max="6348" width="19" style="9" customWidth="1"/>
    <col min="6349" max="6349" width="7.109375" style="9" customWidth="1"/>
    <col min="6350" max="6350" width="41.33203125" style="9" customWidth="1"/>
    <col min="6351" max="6352" width="9" style="9" customWidth="1"/>
    <col min="6353" max="6353" width="10.5546875" style="9" customWidth="1"/>
    <col min="6354" max="6354" width="9.44140625" style="9" customWidth="1"/>
    <col min="6355" max="6355" width="9.88671875" style="9" customWidth="1"/>
    <col min="6356" max="6356" width="10.5546875" style="9" customWidth="1"/>
    <col min="6357" max="6358" width="9.44140625" style="9" customWidth="1"/>
    <col min="6359" max="6359" width="10.5546875" style="9" customWidth="1"/>
    <col min="6360" max="6361" width="9" style="9" customWidth="1"/>
    <col min="6362" max="6362" width="10.5546875" style="9" customWidth="1"/>
    <col min="6363" max="6364" width="9.44140625" style="9" customWidth="1"/>
    <col min="6365" max="6365" width="10.5546875" style="9" customWidth="1"/>
    <col min="6366" max="6366" width="9.44140625" style="9" customWidth="1"/>
    <col min="6367" max="6367" width="9.88671875" style="9" customWidth="1"/>
    <col min="6368" max="6368" width="10.5546875" style="9" customWidth="1"/>
    <col min="6369" max="6369" width="9" style="9" customWidth="1"/>
    <col min="6370" max="6370" width="9.88671875" style="9" customWidth="1"/>
    <col min="6371" max="6371" width="12" style="9" customWidth="1"/>
    <col min="6372" max="6602" width="11.44140625" style="9"/>
    <col min="6603" max="6603" width="0.33203125" style="9" customWidth="1"/>
    <col min="6604" max="6604" width="19" style="9" customWidth="1"/>
    <col min="6605" max="6605" width="7.109375" style="9" customWidth="1"/>
    <col min="6606" max="6606" width="41.33203125" style="9" customWidth="1"/>
    <col min="6607" max="6608" width="9" style="9" customWidth="1"/>
    <col min="6609" max="6609" width="10.5546875" style="9" customWidth="1"/>
    <col min="6610" max="6610" width="9.44140625" style="9" customWidth="1"/>
    <col min="6611" max="6611" width="9.88671875" style="9" customWidth="1"/>
    <col min="6612" max="6612" width="10.5546875" style="9" customWidth="1"/>
    <col min="6613" max="6614" width="9.44140625" style="9" customWidth="1"/>
    <col min="6615" max="6615" width="10.5546875" style="9" customWidth="1"/>
    <col min="6616" max="6617" width="9" style="9" customWidth="1"/>
    <col min="6618" max="6618" width="10.5546875" style="9" customWidth="1"/>
    <col min="6619" max="6620" width="9.44140625" style="9" customWidth="1"/>
    <col min="6621" max="6621" width="10.5546875" style="9" customWidth="1"/>
    <col min="6622" max="6622" width="9.44140625" style="9" customWidth="1"/>
    <col min="6623" max="6623" width="9.88671875" style="9" customWidth="1"/>
    <col min="6624" max="6624" width="10.5546875" style="9" customWidth="1"/>
    <col min="6625" max="6625" width="9" style="9" customWidth="1"/>
    <col min="6626" max="6626" width="9.88671875" style="9" customWidth="1"/>
    <col min="6627" max="6627" width="12" style="9" customWidth="1"/>
    <col min="6628" max="6858" width="11.44140625" style="9"/>
    <col min="6859" max="6859" width="0.33203125" style="9" customWidth="1"/>
    <col min="6860" max="6860" width="19" style="9" customWidth="1"/>
    <col min="6861" max="6861" width="7.109375" style="9" customWidth="1"/>
    <col min="6862" max="6862" width="41.33203125" style="9" customWidth="1"/>
    <col min="6863" max="6864" width="9" style="9" customWidth="1"/>
    <col min="6865" max="6865" width="10.5546875" style="9" customWidth="1"/>
    <col min="6866" max="6866" width="9.44140625" style="9" customWidth="1"/>
    <col min="6867" max="6867" width="9.88671875" style="9" customWidth="1"/>
    <col min="6868" max="6868" width="10.5546875" style="9" customWidth="1"/>
    <col min="6869" max="6870" width="9.44140625" style="9" customWidth="1"/>
    <col min="6871" max="6871" width="10.5546875" style="9" customWidth="1"/>
    <col min="6872" max="6873" width="9" style="9" customWidth="1"/>
    <col min="6874" max="6874" width="10.5546875" style="9" customWidth="1"/>
    <col min="6875" max="6876" width="9.44140625" style="9" customWidth="1"/>
    <col min="6877" max="6877" width="10.5546875" style="9" customWidth="1"/>
    <col min="6878" max="6878" width="9.44140625" style="9" customWidth="1"/>
    <col min="6879" max="6879" width="9.88671875" style="9" customWidth="1"/>
    <col min="6880" max="6880" width="10.5546875" style="9" customWidth="1"/>
    <col min="6881" max="6881" width="9" style="9" customWidth="1"/>
    <col min="6882" max="6882" width="9.88671875" style="9" customWidth="1"/>
    <col min="6883" max="6883" width="12" style="9" customWidth="1"/>
    <col min="6884" max="7114" width="11.44140625" style="9"/>
    <col min="7115" max="7115" width="0.33203125" style="9" customWidth="1"/>
    <col min="7116" max="7116" width="19" style="9" customWidth="1"/>
    <col min="7117" max="7117" width="7.109375" style="9" customWidth="1"/>
    <col min="7118" max="7118" width="41.33203125" style="9" customWidth="1"/>
    <col min="7119" max="7120" width="9" style="9" customWidth="1"/>
    <col min="7121" max="7121" width="10.5546875" style="9" customWidth="1"/>
    <col min="7122" max="7122" width="9.44140625" style="9" customWidth="1"/>
    <col min="7123" max="7123" width="9.88671875" style="9" customWidth="1"/>
    <col min="7124" max="7124" width="10.5546875" style="9" customWidth="1"/>
    <col min="7125" max="7126" width="9.44140625" style="9" customWidth="1"/>
    <col min="7127" max="7127" width="10.5546875" style="9" customWidth="1"/>
    <col min="7128" max="7129" width="9" style="9" customWidth="1"/>
    <col min="7130" max="7130" width="10.5546875" style="9" customWidth="1"/>
    <col min="7131" max="7132" width="9.44140625" style="9" customWidth="1"/>
    <col min="7133" max="7133" width="10.5546875" style="9" customWidth="1"/>
    <col min="7134" max="7134" width="9.44140625" style="9" customWidth="1"/>
    <col min="7135" max="7135" width="9.88671875" style="9" customWidth="1"/>
    <col min="7136" max="7136" width="10.5546875" style="9" customWidth="1"/>
    <col min="7137" max="7137" width="9" style="9" customWidth="1"/>
    <col min="7138" max="7138" width="9.88671875" style="9" customWidth="1"/>
    <col min="7139" max="7139" width="12" style="9" customWidth="1"/>
    <col min="7140" max="7370" width="11.44140625" style="9"/>
    <col min="7371" max="7371" width="0.33203125" style="9" customWidth="1"/>
    <col min="7372" max="7372" width="19" style="9" customWidth="1"/>
    <col min="7373" max="7373" width="7.109375" style="9" customWidth="1"/>
    <col min="7374" max="7374" width="41.33203125" style="9" customWidth="1"/>
    <col min="7375" max="7376" width="9" style="9" customWidth="1"/>
    <col min="7377" max="7377" width="10.5546875" style="9" customWidth="1"/>
    <col min="7378" max="7378" width="9.44140625" style="9" customWidth="1"/>
    <col min="7379" max="7379" width="9.88671875" style="9" customWidth="1"/>
    <col min="7380" max="7380" width="10.5546875" style="9" customWidth="1"/>
    <col min="7381" max="7382" width="9.44140625" style="9" customWidth="1"/>
    <col min="7383" max="7383" width="10.5546875" style="9" customWidth="1"/>
    <col min="7384" max="7385" width="9" style="9" customWidth="1"/>
    <col min="7386" max="7386" width="10.5546875" style="9" customWidth="1"/>
    <col min="7387" max="7388" width="9.44140625" style="9" customWidth="1"/>
    <col min="7389" max="7389" width="10.5546875" style="9" customWidth="1"/>
    <col min="7390" max="7390" width="9.44140625" style="9" customWidth="1"/>
    <col min="7391" max="7391" width="9.88671875" style="9" customWidth="1"/>
    <col min="7392" max="7392" width="10.5546875" style="9" customWidth="1"/>
    <col min="7393" max="7393" width="9" style="9" customWidth="1"/>
    <col min="7394" max="7394" width="9.88671875" style="9" customWidth="1"/>
    <col min="7395" max="7395" width="12" style="9" customWidth="1"/>
    <col min="7396" max="7626" width="11.44140625" style="9"/>
    <col min="7627" max="7627" width="0.33203125" style="9" customWidth="1"/>
    <col min="7628" max="7628" width="19" style="9" customWidth="1"/>
    <col min="7629" max="7629" width="7.109375" style="9" customWidth="1"/>
    <col min="7630" max="7630" width="41.33203125" style="9" customWidth="1"/>
    <col min="7631" max="7632" width="9" style="9" customWidth="1"/>
    <col min="7633" max="7633" width="10.5546875" style="9" customWidth="1"/>
    <col min="7634" max="7634" width="9.44140625" style="9" customWidth="1"/>
    <col min="7635" max="7635" width="9.88671875" style="9" customWidth="1"/>
    <col min="7636" max="7636" width="10.5546875" style="9" customWidth="1"/>
    <col min="7637" max="7638" width="9.44140625" style="9" customWidth="1"/>
    <col min="7639" max="7639" width="10.5546875" style="9" customWidth="1"/>
    <col min="7640" max="7641" width="9" style="9" customWidth="1"/>
    <col min="7642" max="7642" width="10.5546875" style="9" customWidth="1"/>
    <col min="7643" max="7644" width="9.44140625" style="9" customWidth="1"/>
    <col min="7645" max="7645" width="10.5546875" style="9" customWidth="1"/>
    <col min="7646" max="7646" width="9.44140625" style="9" customWidth="1"/>
    <col min="7647" max="7647" width="9.88671875" style="9" customWidth="1"/>
    <col min="7648" max="7648" width="10.5546875" style="9" customWidth="1"/>
    <col min="7649" max="7649" width="9" style="9" customWidth="1"/>
    <col min="7650" max="7650" width="9.88671875" style="9" customWidth="1"/>
    <col min="7651" max="7651" width="12" style="9" customWidth="1"/>
    <col min="7652" max="7882" width="11.44140625" style="9"/>
    <col min="7883" max="7883" width="0.33203125" style="9" customWidth="1"/>
    <col min="7884" max="7884" width="19" style="9" customWidth="1"/>
    <col min="7885" max="7885" width="7.109375" style="9" customWidth="1"/>
    <col min="7886" max="7886" width="41.33203125" style="9" customWidth="1"/>
    <col min="7887" max="7888" width="9" style="9" customWidth="1"/>
    <col min="7889" max="7889" width="10.5546875" style="9" customWidth="1"/>
    <col min="7890" max="7890" width="9.44140625" style="9" customWidth="1"/>
    <col min="7891" max="7891" width="9.88671875" style="9" customWidth="1"/>
    <col min="7892" max="7892" width="10.5546875" style="9" customWidth="1"/>
    <col min="7893" max="7894" width="9.44140625" style="9" customWidth="1"/>
    <col min="7895" max="7895" width="10.5546875" style="9" customWidth="1"/>
    <col min="7896" max="7897" width="9" style="9" customWidth="1"/>
    <col min="7898" max="7898" width="10.5546875" style="9" customWidth="1"/>
    <col min="7899" max="7900" width="9.44140625" style="9" customWidth="1"/>
    <col min="7901" max="7901" width="10.5546875" style="9" customWidth="1"/>
    <col min="7902" max="7902" width="9.44140625" style="9" customWidth="1"/>
    <col min="7903" max="7903" width="9.88671875" style="9" customWidth="1"/>
    <col min="7904" max="7904" width="10.5546875" style="9" customWidth="1"/>
    <col min="7905" max="7905" width="9" style="9" customWidth="1"/>
    <col min="7906" max="7906" width="9.88671875" style="9" customWidth="1"/>
    <col min="7907" max="7907" width="12" style="9" customWidth="1"/>
    <col min="7908" max="8138" width="11.44140625" style="9"/>
    <col min="8139" max="8139" width="0.33203125" style="9" customWidth="1"/>
    <col min="8140" max="8140" width="19" style="9" customWidth="1"/>
    <col min="8141" max="8141" width="7.109375" style="9" customWidth="1"/>
    <col min="8142" max="8142" width="41.33203125" style="9" customWidth="1"/>
    <col min="8143" max="8144" width="9" style="9" customWidth="1"/>
    <col min="8145" max="8145" width="10.5546875" style="9" customWidth="1"/>
    <col min="8146" max="8146" width="9.44140625" style="9" customWidth="1"/>
    <col min="8147" max="8147" width="9.88671875" style="9" customWidth="1"/>
    <col min="8148" max="8148" width="10.5546875" style="9" customWidth="1"/>
    <col min="8149" max="8150" width="9.44140625" style="9" customWidth="1"/>
    <col min="8151" max="8151" width="10.5546875" style="9" customWidth="1"/>
    <col min="8152" max="8153" width="9" style="9" customWidth="1"/>
    <col min="8154" max="8154" width="10.5546875" style="9" customWidth="1"/>
    <col min="8155" max="8156" width="9.44140625" style="9" customWidth="1"/>
    <col min="8157" max="8157" width="10.5546875" style="9" customWidth="1"/>
    <col min="8158" max="8158" width="9.44140625" style="9" customWidth="1"/>
    <col min="8159" max="8159" width="9.88671875" style="9" customWidth="1"/>
    <col min="8160" max="8160" width="10.5546875" style="9" customWidth="1"/>
    <col min="8161" max="8161" width="9" style="9" customWidth="1"/>
    <col min="8162" max="8162" width="9.88671875" style="9" customWidth="1"/>
    <col min="8163" max="8163" width="12" style="9" customWidth="1"/>
    <col min="8164" max="8394" width="11.44140625" style="9"/>
    <col min="8395" max="8395" width="0.33203125" style="9" customWidth="1"/>
    <col min="8396" max="8396" width="19" style="9" customWidth="1"/>
    <col min="8397" max="8397" width="7.109375" style="9" customWidth="1"/>
    <col min="8398" max="8398" width="41.33203125" style="9" customWidth="1"/>
    <col min="8399" max="8400" width="9" style="9" customWidth="1"/>
    <col min="8401" max="8401" width="10.5546875" style="9" customWidth="1"/>
    <col min="8402" max="8402" width="9.44140625" style="9" customWidth="1"/>
    <col min="8403" max="8403" width="9.88671875" style="9" customWidth="1"/>
    <col min="8404" max="8404" width="10.5546875" style="9" customWidth="1"/>
    <col min="8405" max="8406" width="9.44140625" style="9" customWidth="1"/>
    <col min="8407" max="8407" width="10.5546875" style="9" customWidth="1"/>
    <col min="8408" max="8409" width="9" style="9" customWidth="1"/>
    <col min="8410" max="8410" width="10.5546875" style="9" customWidth="1"/>
    <col min="8411" max="8412" width="9.44140625" style="9" customWidth="1"/>
    <col min="8413" max="8413" width="10.5546875" style="9" customWidth="1"/>
    <col min="8414" max="8414" width="9.44140625" style="9" customWidth="1"/>
    <col min="8415" max="8415" width="9.88671875" style="9" customWidth="1"/>
    <col min="8416" max="8416" width="10.5546875" style="9" customWidth="1"/>
    <col min="8417" max="8417" width="9" style="9" customWidth="1"/>
    <col min="8418" max="8418" width="9.88671875" style="9" customWidth="1"/>
    <col min="8419" max="8419" width="12" style="9" customWidth="1"/>
    <col min="8420" max="8650" width="11.44140625" style="9"/>
    <col min="8651" max="8651" width="0.33203125" style="9" customWidth="1"/>
    <col min="8652" max="8652" width="19" style="9" customWidth="1"/>
    <col min="8653" max="8653" width="7.109375" style="9" customWidth="1"/>
    <col min="8654" max="8654" width="41.33203125" style="9" customWidth="1"/>
    <col min="8655" max="8656" width="9" style="9" customWidth="1"/>
    <col min="8657" max="8657" width="10.5546875" style="9" customWidth="1"/>
    <col min="8658" max="8658" width="9.44140625" style="9" customWidth="1"/>
    <col min="8659" max="8659" width="9.88671875" style="9" customWidth="1"/>
    <col min="8660" max="8660" width="10.5546875" style="9" customWidth="1"/>
    <col min="8661" max="8662" width="9.44140625" style="9" customWidth="1"/>
    <col min="8663" max="8663" width="10.5546875" style="9" customWidth="1"/>
    <col min="8664" max="8665" width="9" style="9" customWidth="1"/>
    <col min="8666" max="8666" width="10.5546875" style="9" customWidth="1"/>
    <col min="8667" max="8668" width="9.44140625" style="9" customWidth="1"/>
    <col min="8669" max="8669" width="10.5546875" style="9" customWidth="1"/>
    <col min="8670" max="8670" width="9.44140625" style="9" customWidth="1"/>
    <col min="8671" max="8671" width="9.88671875" style="9" customWidth="1"/>
    <col min="8672" max="8672" width="10.5546875" style="9" customWidth="1"/>
    <col min="8673" max="8673" width="9" style="9" customWidth="1"/>
    <col min="8674" max="8674" width="9.88671875" style="9" customWidth="1"/>
    <col min="8675" max="8675" width="12" style="9" customWidth="1"/>
    <col min="8676" max="8906" width="11.44140625" style="9"/>
    <col min="8907" max="8907" width="0.33203125" style="9" customWidth="1"/>
    <col min="8908" max="8908" width="19" style="9" customWidth="1"/>
    <col min="8909" max="8909" width="7.109375" style="9" customWidth="1"/>
    <col min="8910" max="8910" width="41.33203125" style="9" customWidth="1"/>
    <col min="8911" max="8912" width="9" style="9" customWidth="1"/>
    <col min="8913" max="8913" width="10.5546875" style="9" customWidth="1"/>
    <col min="8914" max="8914" width="9.44140625" style="9" customWidth="1"/>
    <col min="8915" max="8915" width="9.88671875" style="9" customWidth="1"/>
    <col min="8916" max="8916" width="10.5546875" style="9" customWidth="1"/>
    <col min="8917" max="8918" width="9.44140625" style="9" customWidth="1"/>
    <col min="8919" max="8919" width="10.5546875" style="9" customWidth="1"/>
    <col min="8920" max="8921" width="9" style="9" customWidth="1"/>
    <col min="8922" max="8922" width="10.5546875" style="9" customWidth="1"/>
    <col min="8923" max="8924" width="9.44140625" style="9" customWidth="1"/>
    <col min="8925" max="8925" width="10.5546875" style="9" customWidth="1"/>
    <col min="8926" max="8926" width="9.44140625" style="9" customWidth="1"/>
    <col min="8927" max="8927" width="9.88671875" style="9" customWidth="1"/>
    <col min="8928" max="8928" width="10.5546875" style="9" customWidth="1"/>
    <col min="8929" max="8929" width="9" style="9" customWidth="1"/>
    <col min="8930" max="8930" width="9.88671875" style="9" customWidth="1"/>
    <col min="8931" max="8931" width="12" style="9" customWidth="1"/>
    <col min="8932" max="9162" width="11.44140625" style="9"/>
    <col min="9163" max="9163" width="0.33203125" style="9" customWidth="1"/>
    <col min="9164" max="9164" width="19" style="9" customWidth="1"/>
    <col min="9165" max="9165" width="7.109375" style="9" customWidth="1"/>
    <col min="9166" max="9166" width="41.33203125" style="9" customWidth="1"/>
    <col min="9167" max="9168" width="9" style="9" customWidth="1"/>
    <col min="9169" max="9169" width="10.5546875" style="9" customWidth="1"/>
    <col min="9170" max="9170" width="9.44140625" style="9" customWidth="1"/>
    <col min="9171" max="9171" width="9.88671875" style="9" customWidth="1"/>
    <col min="9172" max="9172" width="10.5546875" style="9" customWidth="1"/>
    <col min="9173" max="9174" width="9.44140625" style="9" customWidth="1"/>
    <col min="9175" max="9175" width="10.5546875" style="9" customWidth="1"/>
    <col min="9176" max="9177" width="9" style="9" customWidth="1"/>
    <col min="9178" max="9178" width="10.5546875" style="9" customWidth="1"/>
    <col min="9179" max="9180" width="9.44140625" style="9" customWidth="1"/>
    <col min="9181" max="9181" width="10.5546875" style="9" customWidth="1"/>
    <col min="9182" max="9182" width="9.44140625" style="9" customWidth="1"/>
    <col min="9183" max="9183" width="9.88671875" style="9" customWidth="1"/>
    <col min="9184" max="9184" width="10.5546875" style="9" customWidth="1"/>
    <col min="9185" max="9185" width="9" style="9" customWidth="1"/>
    <col min="9186" max="9186" width="9.88671875" style="9" customWidth="1"/>
    <col min="9187" max="9187" width="12" style="9" customWidth="1"/>
    <col min="9188" max="9418" width="11.44140625" style="9"/>
    <col min="9419" max="9419" width="0.33203125" style="9" customWidth="1"/>
    <col min="9420" max="9420" width="19" style="9" customWidth="1"/>
    <col min="9421" max="9421" width="7.109375" style="9" customWidth="1"/>
    <col min="9422" max="9422" width="41.33203125" style="9" customWidth="1"/>
    <col min="9423" max="9424" width="9" style="9" customWidth="1"/>
    <col min="9425" max="9425" width="10.5546875" style="9" customWidth="1"/>
    <col min="9426" max="9426" width="9.44140625" style="9" customWidth="1"/>
    <col min="9427" max="9427" width="9.88671875" style="9" customWidth="1"/>
    <col min="9428" max="9428" width="10.5546875" style="9" customWidth="1"/>
    <col min="9429" max="9430" width="9.44140625" style="9" customWidth="1"/>
    <col min="9431" max="9431" width="10.5546875" style="9" customWidth="1"/>
    <col min="9432" max="9433" width="9" style="9" customWidth="1"/>
    <col min="9434" max="9434" width="10.5546875" style="9" customWidth="1"/>
    <col min="9435" max="9436" width="9.44140625" style="9" customWidth="1"/>
    <col min="9437" max="9437" width="10.5546875" style="9" customWidth="1"/>
    <col min="9438" max="9438" width="9.44140625" style="9" customWidth="1"/>
    <col min="9439" max="9439" width="9.88671875" style="9" customWidth="1"/>
    <col min="9440" max="9440" width="10.5546875" style="9" customWidth="1"/>
    <col min="9441" max="9441" width="9" style="9" customWidth="1"/>
    <col min="9442" max="9442" width="9.88671875" style="9" customWidth="1"/>
    <col min="9443" max="9443" width="12" style="9" customWidth="1"/>
    <col min="9444" max="9674" width="11.44140625" style="9"/>
    <col min="9675" max="9675" width="0.33203125" style="9" customWidth="1"/>
    <col min="9676" max="9676" width="19" style="9" customWidth="1"/>
    <col min="9677" max="9677" width="7.109375" style="9" customWidth="1"/>
    <col min="9678" max="9678" width="41.33203125" style="9" customWidth="1"/>
    <col min="9679" max="9680" width="9" style="9" customWidth="1"/>
    <col min="9681" max="9681" width="10.5546875" style="9" customWidth="1"/>
    <col min="9682" max="9682" width="9.44140625" style="9" customWidth="1"/>
    <col min="9683" max="9683" width="9.88671875" style="9" customWidth="1"/>
    <col min="9684" max="9684" width="10.5546875" style="9" customWidth="1"/>
    <col min="9685" max="9686" width="9.44140625" style="9" customWidth="1"/>
    <col min="9687" max="9687" width="10.5546875" style="9" customWidth="1"/>
    <col min="9688" max="9689" width="9" style="9" customWidth="1"/>
    <col min="9690" max="9690" width="10.5546875" style="9" customWidth="1"/>
    <col min="9691" max="9692" width="9.44140625" style="9" customWidth="1"/>
    <col min="9693" max="9693" width="10.5546875" style="9" customWidth="1"/>
    <col min="9694" max="9694" width="9.44140625" style="9" customWidth="1"/>
    <col min="9695" max="9695" width="9.88671875" style="9" customWidth="1"/>
    <col min="9696" max="9696" width="10.5546875" style="9" customWidth="1"/>
    <col min="9697" max="9697" width="9" style="9" customWidth="1"/>
    <col min="9698" max="9698" width="9.88671875" style="9" customWidth="1"/>
    <col min="9699" max="9699" width="12" style="9" customWidth="1"/>
    <col min="9700" max="9930" width="11.44140625" style="9"/>
    <col min="9931" max="9931" width="0.33203125" style="9" customWidth="1"/>
    <col min="9932" max="9932" width="19" style="9" customWidth="1"/>
    <col min="9933" max="9933" width="7.109375" style="9" customWidth="1"/>
    <col min="9934" max="9934" width="41.33203125" style="9" customWidth="1"/>
    <col min="9935" max="9936" width="9" style="9" customWidth="1"/>
    <col min="9937" max="9937" width="10.5546875" style="9" customWidth="1"/>
    <col min="9938" max="9938" width="9.44140625" style="9" customWidth="1"/>
    <col min="9939" max="9939" width="9.88671875" style="9" customWidth="1"/>
    <col min="9940" max="9940" width="10.5546875" style="9" customWidth="1"/>
    <col min="9941" max="9942" width="9.44140625" style="9" customWidth="1"/>
    <col min="9943" max="9943" width="10.5546875" style="9" customWidth="1"/>
    <col min="9944" max="9945" width="9" style="9" customWidth="1"/>
    <col min="9946" max="9946" width="10.5546875" style="9" customWidth="1"/>
    <col min="9947" max="9948" width="9.44140625" style="9" customWidth="1"/>
    <col min="9949" max="9949" width="10.5546875" style="9" customWidth="1"/>
    <col min="9950" max="9950" width="9.44140625" style="9" customWidth="1"/>
    <col min="9951" max="9951" width="9.88671875" style="9" customWidth="1"/>
    <col min="9952" max="9952" width="10.5546875" style="9" customWidth="1"/>
    <col min="9953" max="9953" width="9" style="9" customWidth="1"/>
    <col min="9954" max="9954" width="9.88671875" style="9" customWidth="1"/>
    <col min="9955" max="9955" width="12" style="9" customWidth="1"/>
    <col min="9956" max="10186" width="11.44140625" style="9"/>
    <col min="10187" max="10187" width="0.33203125" style="9" customWidth="1"/>
    <col min="10188" max="10188" width="19" style="9" customWidth="1"/>
    <col min="10189" max="10189" width="7.109375" style="9" customWidth="1"/>
    <col min="10190" max="10190" width="41.33203125" style="9" customWidth="1"/>
    <col min="10191" max="10192" width="9" style="9" customWidth="1"/>
    <col min="10193" max="10193" width="10.5546875" style="9" customWidth="1"/>
    <col min="10194" max="10194" width="9.44140625" style="9" customWidth="1"/>
    <col min="10195" max="10195" width="9.88671875" style="9" customWidth="1"/>
    <col min="10196" max="10196" width="10.5546875" style="9" customWidth="1"/>
    <col min="10197" max="10198" width="9.44140625" style="9" customWidth="1"/>
    <col min="10199" max="10199" width="10.5546875" style="9" customWidth="1"/>
    <col min="10200" max="10201" width="9" style="9" customWidth="1"/>
    <col min="10202" max="10202" width="10.5546875" style="9" customWidth="1"/>
    <col min="10203" max="10204" width="9.44140625" style="9" customWidth="1"/>
    <col min="10205" max="10205" width="10.5546875" style="9" customWidth="1"/>
    <col min="10206" max="10206" width="9.44140625" style="9" customWidth="1"/>
    <col min="10207" max="10207" width="9.88671875" style="9" customWidth="1"/>
    <col min="10208" max="10208" width="10.5546875" style="9" customWidth="1"/>
    <col min="10209" max="10209" width="9" style="9" customWidth="1"/>
    <col min="10210" max="10210" width="9.88671875" style="9" customWidth="1"/>
    <col min="10211" max="10211" width="12" style="9" customWidth="1"/>
    <col min="10212" max="10442" width="11.44140625" style="9"/>
    <col min="10443" max="10443" width="0.33203125" style="9" customWidth="1"/>
    <col min="10444" max="10444" width="19" style="9" customWidth="1"/>
    <col min="10445" max="10445" width="7.109375" style="9" customWidth="1"/>
    <col min="10446" max="10446" width="41.33203125" style="9" customWidth="1"/>
    <col min="10447" max="10448" width="9" style="9" customWidth="1"/>
    <col min="10449" max="10449" width="10.5546875" style="9" customWidth="1"/>
    <col min="10450" max="10450" width="9.44140625" style="9" customWidth="1"/>
    <col min="10451" max="10451" width="9.88671875" style="9" customWidth="1"/>
    <col min="10452" max="10452" width="10.5546875" style="9" customWidth="1"/>
    <col min="10453" max="10454" width="9.44140625" style="9" customWidth="1"/>
    <col min="10455" max="10455" width="10.5546875" style="9" customWidth="1"/>
    <col min="10456" max="10457" width="9" style="9" customWidth="1"/>
    <col min="10458" max="10458" width="10.5546875" style="9" customWidth="1"/>
    <col min="10459" max="10460" width="9.44140625" style="9" customWidth="1"/>
    <col min="10461" max="10461" width="10.5546875" style="9" customWidth="1"/>
    <col min="10462" max="10462" width="9.44140625" style="9" customWidth="1"/>
    <col min="10463" max="10463" width="9.88671875" style="9" customWidth="1"/>
    <col min="10464" max="10464" width="10.5546875" style="9" customWidth="1"/>
    <col min="10465" max="10465" width="9" style="9" customWidth="1"/>
    <col min="10466" max="10466" width="9.88671875" style="9" customWidth="1"/>
    <col min="10467" max="10467" width="12" style="9" customWidth="1"/>
    <col min="10468" max="10698" width="11.44140625" style="9"/>
    <col min="10699" max="10699" width="0.33203125" style="9" customWidth="1"/>
    <col min="10700" max="10700" width="19" style="9" customWidth="1"/>
    <col min="10701" max="10701" width="7.109375" style="9" customWidth="1"/>
    <col min="10702" max="10702" width="41.33203125" style="9" customWidth="1"/>
    <col min="10703" max="10704" width="9" style="9" customWidth="1"/>
    <col min="10705" max="10705" width="10.5546875" style="9" customWidth="1"/>
    <col min="10706" max="10706" width="9.44140625" style="9" customWidth="1"/>
    <col min="10707" max="10707" width="9.88671875" style="9" customWidth="1"/>
    <col min="10708" max="10708" width="10.5546875" style="9" customWidth="1"/>
    <col min="10709" max="10710" width="9.44140625" style="9" customWidth="1"/>
    <col min="10711" max="10711" width="10.5546875" style="9" customWidth="1"/>
    <col min="10712" max="10713" width="9" style="9" customWidth="1"/>
    <col min="10714" max="10714" width="10.5546875" style="9" customWidth="1"/>
    <col min="10715" max="10716" width="9.44140625" style="9" customWidth="1"/>
    <col min="10717" max="10717" width="10.5546875" style="9" customWidth="1"/>
    <col min="10718" max="10718" width="9.44140625" style="9" customWidth="1"/>
    <col min="10719" max="10719" width="9.88671875" style="9" customWidth="1"/>
    <col min="10720" max="10720" width="10.5546875" style="9" customWidth="1"/>
    <col min="10721" max="10721" width="9" style="9" customWidth="1"/>
    <col min="10722" max="10722" width="9.88671875" style="9" customWidth="1"/>
    <col min="10723" max="10723" width="12" style="9" customWidth="1"/>
    <col min="10724" max="10954" width="11.44140625" style="9"/>
    <col min="10955" max="10955" width="0.33203125" style="9" customWidth="1"/>
    <col min="10956" max="10956" width="19" style="9" customWidth="1"/>
    <col min="10957" max="10957" width="7.109375" style="9" customWidth="1"/>
    <col min="10958" max="10958" width="41.33203125" style="9" customWidth="1"/>
    <col min="10959" max="10960" width="9" style="9" customWidth="1"/>
    <col min="10961" max="10961" width="10.5546875" style="9" customWidth="1"/>
    <col min="10962" max="10962" width="9.44140625" style="9" customWidth="1"/>
    <col min="10963" max="10963" width="9.88671875" style="9" customWidth="1"/>
    <col min="10964" max="10964" width="10.5546875" style="9" customWidth="1"/>
    <col min="10965" max="10966" width="9.44140625" style="9" customWidth="1"/>
    <col min="10967" max="10967" width="10.5546875" style="9" customWidth="1"/>
    <col min="10968" max="10969" width="9" style="9" customWidth="1"/>
    <col min="10970" max="10970" width="10.5546875" style="9" customWidth="1"/>
    <col min="10971" max="10972" width="9.44140625" style="9" customWidth="1"/>
    <col min="10973" max="10973" width="10.5546875" style="9" customWidth="1"/>
    <col min="10974" max="10974" width="9.44140625" style="9" customWidth="1"/>
    <col min="10975" max="10975" width="9.88671875" style="9" customWidth="1"/>
    <col min="10976" max="10976" width="10.5546875" style="9" customWidth="1"/>
    <col min="10977" max="10977" width="9" style="9" customWidth="1"/>
    <col min="10978" max="10978" width="9.88671875" style="9" customWidth="1"/>
    <col min="10979" max="10979" width="12" style="9" customWidth="1"/>
    <col min="10980" max="11210" width="11.44140625" style="9"/>
    <col min="11211" max="11211" width="0.33203125" style="9" customWidth="1"/>
    <col min="11212" max="11212" width="19" style="9" customWidth="1"/>
    <col min="11213" max="11213" width="7.109375" style="9" customWidth="1"/>
    <col min="11214" max="11214" width="41.33203125" style="9" customWidth="1"/>
    <col min="11215" max="11216" width="9" style="9" customWidth="1"/>
    <col min="11217" max="11217" width="10.5546875" style="9" customWidth="1"/>
    <col min="11218" max="11218" width="9.44140625" style="9" customWidth="1"/>
    <col min="11219" max="11219" width="9.88671875" style="9" customWidth="1"/>
    <col min="11220" max="11220" width="10.5546875" style="9" customWidth="1"/>
    <col min="11221" max="11222" width="9.44140625" style="9" customWidth="1"/>
    <col min="11223" max="11223" width="10.5546875" style="9" customWidth="1"/>
    <col min="11224" max="11225" width="9" style="9" customWidth="1"/>
    <col min="11226" max="11226" width="10.5546875" style="9" customWidth="1"/>
    <col min="11227" max="11228" width="9.44140625" style="9" customWidth="1"/>
    <col min="11229" max="11229" width="10.5546875" style="9" customWidth="1"/>
    <col min="11230" max="11230" width="9.44140625" style="9" customWidth="1"/>
    <col min="11231" max="11231" width="9.88671875" style="9" customWidth="1"/>
    <col min="11232" max="11232" width="10.5546875" style="9" customWidth="1"/>
    <col min="11233" max="11233" width="9" style="9" customWidth="1"/>
    <col min="11234" max="11234" width="9.88671875" style="9" customWidth="1"/>
    <col min="11235" max="11235" width="12" style="9" customWidth="1"/>
    <col min="11236" max="11466" width="11.44140625" style="9"/>
    <col min="11467" max="11467" width="0.33203125" style="9" customWidth="1"/>
    <col min="11468" max="11468" width="19" style="9" customWidth="1"/>
    <col min="11469" max="11469" width="7.109375" style="9" customWidth="1"/>
    <col min="11470" max="11470" width="41.33203125" style="9" customWidth="1"/>
    <col min="11471" max="11472" width="9" style="9" customWidth="1"/>
    <col min="11473" max="11473" width="10.5546875" style="9" customWidth="1"/>
    <col min="11474" max="11474" width="9.44140625" style="9" customWidth="1"/>
    <col min="11475" max="11475" width="9.88671875" style="9" customWidth="1"/>
    <col min="11476" max="11476" width="10.5546875" style="9" customWidth="1"/>
    <col min="11477" max="11478" width="9.44140625" style="9" customWidth="1"/>
    <col min="11479" max="11479" width="10.5546875" style="9" customWidth="1"/>
    <col min="11480" max="11481" width="9" style="9" customWidth="1"/>
    <col min="11482" max="11482" width="10.5546875" style="9" customWidth="1"/>
    <col min="11483" max="11484" width="9.44140625" style="9" customWidth="1"/>
    <col min="11485" max="11485" width="10.5546875" style="9" customWidth="1"/>
    <col min="11486" max="11486" width="9.44140625" style="9" customWidth="1"/>
    <col min="11487" max="11487" width="9.88671875" style="9" customWidth="1"/>
    <col min="11488" max="11488" width="10.5546875" style="9" customWidth="1"/>
    <col min="11489" max="11489" width="9" style="9" customWidth="1"/>
    <col min="11490" max="11490" width="9.88671875" style="9" customWidth="1"/>
    <col min="11491" max="11491" width="12" style="9" customWidth="1"/>
    <col min="11492" max="11722" width="11.44140625" style="9"/>
    <col min="11723" max="11723" width="0.33203125" style="9" customWidth="1"/>
    <col min="11724" max="11724" width="19" style="9" customWidth="1"/>
    <col min="11725" max="11725" width="7.109375" style="9" customWidth="1"/>
    <col min="11726" max="11726" width="41.33203125" style="9" customWidth="1"/>
    <col min="11727" max="11728" width="9" style="9" customWidth="1"/>
    <col min="11729" max="11729" width="10.5546875" style="9" customWidth="1"/>
    <col min="11730" max="11730" width="9.44140625" style="9" customWidth="1"/>
    <col min="11731" max="11731" width="9.88671875" style="9" customWidth="1"/>
    <col min="11732" max="11732" width="10.5546875" style="9" customWidth="1"/>
    <col min="11733" max="11734" width="9.44140625" style="9" customWidth="1"/>
    <col min="11735" max="11735" width="10.5546875" style="9" customWidth="1"/>
    <col min="11736" max="11737" width="9" style="9" customWidth="1"/>
    <col min="11738" max="11738" width="10.5546875" style="9" customWidth="1"/>
    <col min="11739" max="11740" width="9.44140625" style="9" customWidth="1"/>
    <col min="11741" max="11741" width="10.5546875" style="9" customWidth="1"/>
    <col min="11742" max="11742" width="9.44140625" style="9" customWidth="1"/>
    <col min="11743" max="11743" width="9.88671875" style="9" customWidth="1"/>
    <col min="11744" max="11744" width="10.5546875" style="9" customWidth="1"/>
    <col min="11745" max="11745" width="9" style="9" customWidth="1"/>
    <col min="11746" max="11746" width="9.88671875" style="9" customWidth="1"/>
    <col min="11747" max="11747" width="12" style="9" customWidth="1"/>
    <col min="11748" max="11978" width="11.44140625" style="9"/>
    <col min="11979" max="11979" width="0.33203125" style="9" customWidth="1"/>
    <col min="11980" max="11980" width="19" style="9" customWidth="1"/>
    <col min="11981" max="11981" width="7.109375" style="9" customWidth="1"/>
    <col min="11982" max="11982" width="41.33203125" style="9" customWidth="1"/>
    <col min="11983" max="11984" width="9" style="9" customWidth="1"/>
    <col min="11985" max="11985" width="10.5546875" style="9" customWidth="1"/>
    <col min="11986" max="11986" width="9.44140625" style="9" customWidth="1"/>
    <col min="11987" max="11987" width="9.88671875" style="9" customWidth="1"/>
    <col min="11988" max="11988" width="10.5546875" style="9" customWidth="1"/>
    <col min="11989" max="11990" width="9.44140625" style="9" customWidth="1"/>
    <col min="11991" max="11991" width="10.5546875" style="9" customWidth="1"/>
    <col min="11992" max="11993" width="9" style="9" customWidth="1"/>
    <col min="11994" max="11994" width="10.5546875" style="9" customWidth="1"/>
    <col min="11995" max="11996" width="9.44140625" style="9" customWidth="1"/>
    <col min="11997" max="11997" width="10.5546875" style="9" customWidth="1"/>
    <col min="11998" max="11998" width="9.44140625" style="9" customWidth="1"/>
    <col min="11999" max="11999" width="9.88671875" style="9" customWidth="1"/>
    <col min="12000" max="12000" width="10.5546875" style="9" customWidth="1"/>
    <col min="12001" max="12001" width="9" style="9" customWidth="1"/>
    <col min="12002" max="12002" width="9.88671875" style="9" customWidth="1"/>
    <col min="12003" max="12003" width="12" style="9" customWidth="1"/>
    <col min="12004" max="12234" width="11.44140625" style="9"/>
    <col min="12235" max="12235" width="0.33203125" style="9" customWidth="1"/>
    <col min="12236" max="12236" width="19" style="9" customWidth="1"/>
    <col min="12237" max="12237" width="7.109375" style="9" customWidth="1"/>
    <col min="12238" max="12238" width="41.33203125" style="9" customWidth="1"/>
    <col min="12239" max="12240" width="9" style="9" customWidth="1"/>
    <col min="12241" max="12241" width="10.5546875" style="9" customWidth="1"/>
    <col min="12242" max="12242" width="9.44140625" style="9" customWidth="1"/>
    <col min="12243" max="12243" width="9.88671875" style="9" customWidth="1"/>
    <col min="12244" max="12244" width="10.5546875" style="9" customWidth="1"/>
    <col min="12245" max="12246" width="9.44140625" style="9" customWidth="1"/>
    <col min="12247" max="12247" width="10.5546875" style="9" customWidth="1"/>
    <col min="12248" max="12249" width="9" style="9" customWidth="1"/>
    <col min="12250" max="12250" width="10.5546875" style="9" customWidth="1"/>
    <col min="12251" max="12252" width="9.44140625" style="9" customWidth="1"/>
    <col min="12253" max="12253" width="10.5546875" style="9" customWidth="1"/>
    <col min="12254" max="12254" width="9.44140625" style="9" customWidth="1"/>
    <col min="12255" max="12255" width="9.88671875" style="9" customWidth="1"/>
    <col min="12256" max="12256" width="10.5546875" style="9" customWidth="1"/>
    <col min="12257" max="12257" width="9" style="9" customWidth="1"/>
    <col min="12258" max="12258" width="9.88671875" style="9" customWidth="1"/>
    <col min="12259" max="12259" width="12" style="9" customWidth="1"/>
    <col min="12260" max="12490" width="11.44140625" style="9"/>
    <col min="12491" max="12491" width="0.33203125" style="9" customWidth="1"/>
    <col min="12492" max="12492" width="19" style="9" customWidth="1"/>
    <col min="12493" max="12493" width="7.109375" style="9" customWidth="1"/>
    <col min="12494" max="12494" width="41.33203125" style="9" customWidth="1"/>
    <col min="12495" max="12496" width="9" style="9" customWidth="1"/>
    <col min="12497" max="12497" width="10.5546875" style="9" customWidth="1"/>
    <col min="12498" max="12498" width="9.44140625" style="9" customWidth="1"/>
    <col min="12499" max="12499" width="9.88671875" style="9" customWidth="1"/>
    <col min="12500" max="12500" width="10.5546875" style="9" customWidth="1"/>
    <col min="12501" max="12502" width="9.44140625" style="9" customWidth="1"/>
    <col min="12503" max="12503" width="10.5546875" style="9" customWidth="1"/>
    <col min="12504" max="12505" width="9" style="9" customWidth="1"/>
    <col min="12506" max="12506" width="10.5546875" style="9" customWidth="1"/>
    <col min="12507" max="12508" width="9.44140625" style="9" customWidth="1"/>
    <col min="12509" max="12509" width="10.5546875" style="9" customWidth="1"/>
    <col min="12510" max="12510" width="9.44140625" style="9" customWidth="1"/>
    <col min="12511" max="12511" width="9.88671875" style="9" customWidth="1"/>
    <col min="12512" max="12512" width="10.5546875" style="9" customWidth="1"/>
    <col min="12513" max="12513" width="9" style="9" customWidth="1"/>
    <col min="12514" max="12514" width="9.88671875" style="9" customWidth="1"/>
    <col min="12515" max="12515" width="12" style="9" customWidth="1"/>
    <col min="12516" max="12746" width="11.44140625" style="9"/>
    <col min="12747" max="12747" width="0.33203125" style="9" customWidth="1"/>
    <col min="12748" max="12748" width="19" style="9" customWidth="1"/>
    <col min="12749" max="12749" width="7.109375" style="9" customWidth="1"/>
    <col min="12750" max="12750" width="41.33203125" style="9" customWidth="1"/>
    <col min="12751" max="12752" width="9" style="9" customWidth="1"/>
    <col min="12753" max="12753" width="10.5546875" style="9" customWidth="1"/>
    <col min="12754" max="12754" width="9.44140625" style="9" customWidth="1"/>
    <col min="12755" max="12755" width="9.88671875" style="9" customWidth="1"/>
    <col min="12756" max="12756" width="10.5546875" style="9" customWidth="1"/>
    <col min="12757" max="12758" width="9.44140625" style="9" customWidth="1"/>
    <col min="12759" max="12759" width="10.5546875" style="9" customWidth="1"/>
    <col min="12760" max="12761" width="9" style="9" customWidth="1"/>
    <col min="12762" max="12762" width="10.5546875" style="9" customWidth="1"/>
    <col min="12763" max="12764" width="9.44140625" style="9" customWidth="1"/>
    <col min="12765" max="12765" width="10.5546875" style="9" customWidth="1"/>
    <col min="12766" max="12766" width="9.44140625" style="9" customWidth="1"/>
    <col min="12767" max="12767" width="9.88671875" style="9" customWidth="1"/>
    <col min="12768" max="12768" width="10.5546875" style="9" customWidth="1"/>
    <col min="12769" max="12769" width="9" style="9" customWidth="1"/>
    <col min="12770" max="12770" width="9.88671875" style="9" customWidth="1"/>
    <col min="12771" max="12771" width="12" style="9" customWidth="1"/>
    <col min="12772" max="13002" width="11.44140625" style="9"/>
    <col min="13003" max="13003" width="0.33203125" style="9" customWidth="1"/>
    <col min="13004" max="13004" width="19" style="9" customWidth="1"/>
    <col min="13005" max="13005" width="7.109375" style="9" customWidth="1"/>
    <col min="13006" max="13006" width="41.33203125" style="9" customWidth="1"/>
    <col min="13007" max="13008" width="9" style="9" customWidth="1"/>
    <col min="13009" max="13009" width="10.5546875" style="9" customWidth="1"/>
    <col min="13010" max="13010" width="9.44140625" style="9" customWidth="1"/>
    <col min="13011" max="13011" width="9.88671875" style="9" customWidth="1"/>
    <col min="13012" max="13012" width="10.5546875" style="9" customWidth="1"/>
    <col min="13013" max="13014" width="9.44140625" style="9" customWidth="1"/>
    <col min="13015" max="13015" width="10.5546875" style="9" customWidth="1"/>
    <col min="13016" max="13017" width="9" style="9" customWidth="1"/>
    <col min="13018" max="13018" width="10.5546875" style="9" customWidth="1"/>
    <col min="13019" max="13020" width="9.44140625" style="9" customWidth="1"/>
    <col min="13021" max="13021" width="10.5546875" style="9" customWidth="1"/>
    <col min="13022" max="13022" width="9.44140625" style="9" customWidth="1"/>
    <col min="13023" max="13023" width="9.88671875" style="9" customWidth="1"/>
    <col min="13024" max="13024" width="10.5546875" style="9" customWidth="1"/>
    <col min="13025" max="13025" width="9" style="9" customWidth="1"/>
    <col min="13026" max="13026" width="9.88671875" style="9" customWidth="1"/>
    <col min="13027" max="13027" width="12" style="9" customWidth="1"/>
    <col min="13028" max="13258" width="11.44140625" style="9"/>
    <col min="13259" max="13259" width="0.33203125" style="9" customWidth="1"/>
    <col min="13260" max="13260" width="19" style="9" customWidth="1"/>
    <col min="13261" max="13261" width="7.109375" style="9" customWidth="1"/>
    <col min="13262" max="13262" width="41.33203125" style="9" customWidth="1"/>
    <col min="13263" max="13264" width="9" style="9" customWidth="1"/>
    <col min="13265" max="13265" width="10.5546875" style="9" customWidth="1"/>
    <col min="13266" max="13266" width="9.44140625" style="9" customWidth="1"/>
    <col min="13267" max="13267" width="9.88671875" style="9" customWidth="1"/>
    <col min="13268" max="13268" width="10.5546875" style="9" customWidth="1"/>
    <col min="13269" max="13270" width="9.44140625" style="9" customWidth="1"/>
    <col min="13271" max="13271" width="10.5546875" style="9" customWidth="1"/>
    <col min="13272" max="13273" width="9" style="9" customWidth="1"/>
    <col min="13274" max="13274" width="10.5546875" style="9" customWidth="1"/>
    <col min="13275" max="13276" width="9.44140625" style="9" customWidth="1"/>
    <col min="13277" max="13277" width="10.5546875" style="9" customWidth="1"/>
    <col min="13278" max="13278" width="9.44140625" style="9" customWidth="1"/>
    <col min="13279" max="13279" width="9.88671875" style="9" customWidth="1"/>
    <col min="13280" max="13280" width="10.5546875" style="9" customWidth="1"/>
    <col min="13281" max="13281" width="9" style="9" customWidth="1"/>
    <col min="13282" max="13282" width="9.88671875" style="9" customWidth="1"/>
    <col min="13283" max="13283" width="12" style="9" customWidth="1"/>
    <col min="13284" max="13514" width="11.44140625" style="9"/>
    <col min="13515" max="13515" width="0.33203125" style="9" customWidth="1"/>
    <col min="13516" max="13516" width="19" style="9" customWidth="1"/>
    <col min="13517" max="13517" width="7.109375" style="9" customWidth="1"/>
    <col min="13518" max="13518" width="41.33203125" style="9" customWidth="1"/>
    <col min="13519" max="13520" width="9" style="9" customWidth="1"/>
    <col min="13521" max="13521" width="10.5546875" style="9" customWidth="1"/>
    <col min="13522" max="13522" width="9.44140625" style="9" customWidth="1"/>
    <col min="13523" max="13523" width="9.88671875" style="9" customWidth="1"/>
    <col min="13524" max="13524" width="10.5546875" style="9" customWidth="1"/>
    <col min="13525" max="13526" width="9.44140625" style="9" customWidth="1"/>
    <col min="13527" max="13527" width="10.5546875" style="9" customWidth="1"/>
    <col min="13528" max="13529" width="9" style="9" customWidth="1"/>
    <col min="13530" max="13530" width="10.5546875" style="9" customWidth="1"/>
    <col min="13531" max="13532" width="9.44140625" style="9" customWidth="1"/>
    <col min="13533" max="13533" width="10.5546875" style="9" customWidth="1"/>
    <col min="13534" max="13534" width="9.44140625" style="9" customWidth="1"/>
    <col min="13535" max="13535" width="9.88671875" style="9" customWidth="1"/>
    <col min="13536" max="13536" width="10.5546875" style="9" customWidth="1"/>
    <col min="13537" max="13537" width="9" style="9" customWidth="1"/>
    <col min="13538" max="13538" width="9.88671875" style="9" customWidth="1"/>
    <col min="13539" max="13539" width="12" style="9" customWidth="1"/>
    <col min="13540" max="13770" width="11.44140625" style="9"/>
    <col min="13771" max="13771" width="0.33203125" style="9" customWidth="1"/>
    <col min="13772" max="13772" width="19" style="9" customWidth="1"/>
    <col min="13773" max="13773" width="7.109375" style="9" customWidth="1"/>
    <col min="13774" max="13774" width="41.33203125" style="9" customWidth="1"/>
    <col min="13775" max="13776" width="9" style="9" customWidth="1"/>
    <col min="13777" max="13777" width="10.5546875" style="9" customWidth="1"/>
    <col min="13778" max="13778" width="9.44140625" style="9" customWidth="1"/>
    <col min="13779" max="13779" width="9.88671875" style="9" customWidth="1"/>
    <col min="13780" max="13780" width="10.5546875" style="9" customWidth="1"/>
    <col min="13781" max="13782" width="9.44140625" style="9" customWidth="1"/>
    <col min="13783" max="13783" width="10.5546875" style="9" customWidth="1"/>
    <col min="13784" max="13785" width="9" style="9" customWidth="1"/>
    <col min="13786" max="13786" width="10.5546875" style="9" customWidth="1"/>
    <col min="13787" max="13788" width="9.44140625" style="9" customWidth="1"/>
    <col min="13789" max="13789" width="10.5546875" style="9" customWidth="1"/>
    <col min="13790" max="13790" width="9.44140625" style="9" customWidth="1"/>
    <col min="13791" max="13791" width="9.88671875" style="9" customWidth="1"/>
    <col min="13792" max="13792" width="10.5546875" style="9" customWidth="1"/>
    <col min="13793" max="13793" width="9" style="9" customWidth="1"/>
    <col min="13794" max="13794" width="9.88671875" style="9" customWidth="1"/>
    <col min="13795" max="13795" width="12" style="9" customWidth="1"/>
    <col min="13796" max="14026" width="11.44140625" style="9"/>
    <col min="14027" max="14027" width="0.33203125" style="9" customWidth="1"/>
    <col min="14028" max="14028" width="19" style="9" customWidth="1"/>
    <col min="14029" max="14029" width="7.109375" style="9" customWidth="1"/>
    <col min="14030" max="14030" width="41.33203125" style="9" customWidth="1"/>
    <col min="14031" max="14032" width="9" style="9" customWidth="1"/>
    <col min="14033" max="14033" width="10.5546875" style="9" customWidth="1"/>
    <col min="14034" max="14034" width="9.44140625" style="9" customWidth="1"/>
    <col min="14035" max="14035" width="9.88671875" style="9" customWidth="1"/>
    <col min="14036" max="14036" width="10.5546875" style="9" customWidth="1"/>
    <col min="14037" max="14038" width="9.44140625" style="9" customWidth="1"/>
    <col min="14039" max="14039" width="10.5546875" style="9" customWidth="1"/>
    <col min="14040" max="14041" width="9" style="9" customWidth="1"/>
    <col min="14042" max="14042" width="10.5546875" style="9" customWidth="1"/>
    <col min="14043" max="14044" width="9.44140625" style="9" customWidth="1"/>
    <col min="14045" max="14045" width="10.5546875" style="9" customWidth="1"/>
    <col min="14046" max="14046" width="9.44140625" style="9" customWidth="1"/>
    <col min="14047" max="14047" width="9.88671875" style="9" customWidth="1"/>
    <col min="14048" max="14048" width="10.5546875" style="9" customWidth="1"/>
    <col min="14049" max="14049" width="9" style="9" customWidth="1"/>
    <col min="14050" max="14050" width="9.88671875" style="9" customWidth="1"/>
    <col min="14051" max="14051" width="12" style="9" customWidth="1"/>
    <col min="14052" max="14282" width="11.44140625" style="9"/>
    <col min="14283" max="14283" width="0.33203125" style="9" customWidth="1"/>
    <col min="14284" max="14284" width="19" style="9" customWidth="1"/>
    <col min="14285" max="14285" width="7.109375" style="9" customWidth="1"/>
    <col min="14286" max="14286" width="41.33203125" style="9" customWidth="1"/>
    <col min="14287" max="14288" width="9" style="9" customWidth="1"/>
    <col min="14289" max="14289" width="10.5546875" style="9" customWidth="1"/>
    <col min="14290" max="14290" width="9.44140625" style="9" customWidth="1"/>
    <col min="14291" max="14291" width="9.88671875" style="9" customWidth="1"/>
    <col min="14292" max="14292" width="10.5546875" style="9" customWidth="1"/>
    <col min="14293" max="14294" width="9.44140625" style="9" customWidth="1"/>
    <col min="14295" max="14295" width="10.5546875" style="9" customWidth="1"/>
    <col min="14296" max="14297" width="9" style="9" customWidth="1"/>
    <col min="14298" max="14298" width="10.5546875" style="9" customWidth="1"/>
    <col min="14299" max="14300" width="9.44140625" style="9" customWidth="1"/>
    <col min="14301" max="14301" width="10.5546875" style="9" customWidth="1"/>
    <col min="14302" max="14302" width="9.44140625" style="9" customWidth="1"/>
    <col min="14303" max="14303" width="9.88671875" style="9" customWidth="1"/>
    <col min="14304" max="14304" width="10.5546875" style="9" customWidth="1"/>
    <col min="14305" max="14305" width="9" style="9" customWidth="1"/>
    <col min="14306" max="14306" width="9.88671875" style="9" customWidth="1"/>
    <col min="14307" max="14307" width="12" style="9" customWidth="1"/>
    <col min="14308" max="14538" width="11.44140625" style="9"/>
    <col min="14539" max="14539" width="0.33203125" style="9" customWidth="1"/>
    <col min="14540" max="14540" width="19" style="9" customWidth="1"/>
    <col min="14541" max="14541" width="7.109375" style="9" customWidth="1"/>
    <col min="14542" max="14542" width="41.33203125" style="9" customWidth="1"/>
    <col min="14543" max="14544" width="9" style="9" customWidth="1"/>
    <col min="14545" max="14545" width="10.5546875" style="9" customWidth="1"/>
    <col min="14546" max="14546" width="9.44140625" style="9" customWidth="1"/>
    <col min="14547" max="14547" width="9.88671875" style="9" customWidth="1"/>
    <col min="14548" max="14548" width="10.5546875" style="9" customWidth="1"/>
    <col min="14549" max="14550" width="9.44140625" style="9" customWidth="1"/>
    <col min="14551" max="14551" width="10.5546875" style="9" customWidth="1"/>
    <col min="14552" max="14553" width="9" style="9" customWidth="1"/>
    <col min="14554" max="14554" width="10.5546875" style="9" customWidth="1"/>
    <col min="14555" max="14556" width="9.44140625" style="9" customWidth="1"/>
    <col min="14557" max="14557" width="10.5546875" style="9" customWidth="1"/>
    <col min="14558" max="14558" width="9.44140625" style="9" customWidth="1"/>
    <col min="14559" max="14559" width="9.88671875" style="9" customWidth="1"/>
    <col min="14560" max="14560" width="10.5546875" style="9" customWidth="1"/>
    <col min="14561" max="14561" width="9" style="9" customWidth="1"/>
    <col min="14562" max="14562" width="9.88671875" style="9" customWidth="1"/>
    <col min="14563" max="14563" width="12" style="9" customWidth="1"/>
    <col min="14564" max="14794" width="11.44140625" style="9"/>
    <col min="14795" max="14795" width="0.33203125" style="9" customWidth="1"/>
    <col min="14796" max="14796" width="19" style="9" customWidth="1"/>
    <col min="14797" max="14797" width="7.109375" style="9" customWidth="1"/>
    <col min="14798" max="14798" width="41.33203125" style="9" customWidth="1"/>
    <col min="14799" max="14800" width="9" style="9" customWidth="1"/>
    <col min="14801" max="14801" width="10.5546875" style="9" customWidth="1"/>
    <col min="14802" max="14802" width="9.44140625" style="9" customWidth="1"/>
    <col min="14803" max="14803" width="9.88671875" style="9" customWidth="1"/>
    <col min="14804" max="14804" width="10.5546875" style="9" customWidth="1"/>
    <col min="14805" max="14806" width="9.44140625" style="9" customWidth="1"/>
    <col min="14807" max="14807" width="10.5546875" style="9" customWidth="1"/>
    <col min="14808" max="14809" width="9" style="9" customWidth="1"/>
    <col min="14810" max="14810" width="10.5546875" style="9" customWidth="1"/>
    <col min="14811" max="14812" width="9.44140625" style="9" customWidth="1"/>
    <col min="14813" max="14813" width="10.5546875" style="9" customWidth="1"/>
    <col min="14814" max="14814" width="9.44140625" style="9" customWidth="1"/>
    <col min="14815" max="14815" width="9.88671875" style="9" customWidth="1"/>
    <col min="14816" max="14816" width="10.5546875" style="9" customWidth="1"/>
    <col min="14817" max="14817" width="9" style="9" customWidth="1"/>
    <col min="14818" max="14818" width="9.88671875" style="9" customWidth="1"/>
    <col min="14819" max="14819" width="12" style="9" customWidth="1"/>
    <col min="14820" max="15050" width="11.44140625" style="9"/>
    <col min="15051" max="15051" width="0.33203125" style="9" customWidth="1"/>
    <col min="15052" max="15052" width="19" style="9" customWidth="1"/>
    <col min="15053" max="15053" width="7.109375" style="9" customWidth="1"/>
    <col min="15054" max="15054" width="41.33203125" style="9" customWidth="1"/>
    <col min="15055" max="15056" width="9" style="9" customWidth="1"/>
    <col min="15057" max="15057" width="10.5546875" style="9" customWidth="1"/>
    <col min="15058" max="15058" width="9.44140625" style="9" customWidth="1"/>
    <col min="15059" max="15059" width="9.88671875" style="9" customWidth="1"/>
    <col min="15060" max="15060" width="10.5546875" style="9" customWidth="1"/>
    <col min="15061" max="15062" width="9.44140625" style="9" customWidth="1"/>
    <col min="15063" max="15063" width="10.5546875" style="9" customWidth="1"/>
    <col min="15064" max="15065" width="9" style="9" customWidth="1"/>
    <col min="15066" max="15066" width="10.5546875" style="9" customWidth="1"/>
    <col min="15067" max="15068" width="9.44140625" style="9" customWidth="1"/>
    <col min="15069" max="15069" width="10.5546875" style="9" customWidth="1"/>
    <col min="15070" max="15070" width="9.44140625" style="9" customWidth="1"/>
    <col min="15071" max="15071" width="9.88671875" style="9" customWidth="1"/>
    <col min="15072" max="15072" width="10.5546875" style="9" customWidth="1"/>
    <col min="15073" max="15073" width="9" style="9" customWidth="1"/>
    <col min="15074" max="15074" width="9.88671875" style="9" customWidth="1"/>
    <col min="15075" max="15075" width="12" style="9" customWidth="1"/>
    <col min="15076" max="15306" width="11.44140625" style="9"/>
    <col min="15307" max="15307" width="0.33203125" style="9" customWidth="1"/>
    <col min="15308" max="15308" width="19" style="9" customWidth="1"/>
    <col min="15309" max="15309" width="7.109375" style="9" customWidth="1"/>
    <col min="15310" max="15310" width="41.33203125" style="9" customWidth="1"/>
    <col min="15311" max="15312" width="9" style="9" customWidth="1"/>
    <col min="15313" max="15313" width="10.5546875" style="9" customWidth="1"/>
    <col min="15314" max="15314" width="9.44140625" style="9" customWidth="1"/>
    <col min="15315" max="15315" width="9.88671875" style="9" customWidth="1"/>
    <col min="15316" max="15316" width="10.5546875" style="9" customWidth="1"/>
    <col min="15317" max="15318" width="9.44140625" style="9" customWidth="1"/>
    <col min="15319" max="15319" width="10.5546875" style="9" customWidth="1"/>
    <col min="15320" max="15321" width="9" style="9" customWidth="1"/>
    <col min="15322" max="15322" width="10.5546875" style="9" customWidth="1"/>
    <col min="15323" max="15324" width="9.44140625" style="9" customWidth="1"/>
    <col min="15325" max="15325" width="10.5546875" style="9" customWidth="1"/>
    <col min="15326" max="15326" width="9.44140625" style="9" customWidth="1"/>
    <col min="15327" max="15327" width="9.88671875" style="9" customWidth="1"/>
    <col min="15328" max="15328" width="10.5546875" style="9" customWidth="1"/>
    <col min="15329" max="15329" width="9" style="9" customWidth="1"/>
    <col min="15330" max="15330" width="9.88671875" style="9" customWidth="1"/>
    <col min="15331" max="15331" width="12" style="9" customWidth="1"/>
    <col min="15332" max="15562" width="11.44140625" style="9"/>
    <col min="15563" max="15563" width="0.33203125" style="9" customWidth="1"/>
    <col min="15564" max="15564" width="19" style="9" customWidth="1"/>
    <col min="15565" max="15565" width="7.109375" style="9" customWidth="1"/>
    <col min="15566" max="15566" width="41.33203125" style="9" customWidth="1"/>
    <col min="15567" max="15568" width="9" style="9" customWidth="1"/>
    <col min="15569" max="15569" width="10.5546875" style="9" customWidth="1"/>
    <col min="15570" max="15570" width="9.44140625" style="9" customWidth="1"/>
    <col min="15571" max="15571" width="9.88671875" style="9" customWidth="1"/>
    <col min="15572" max="15572" width="10.5546875" style="9" customWidth="1"/>
    <col min="15573" max="15574" width="9.44140625" style="9" customWidth="1"/>
    <col min="15575" max="15575" width="10.5546875" style="9" customWidth="1"/>
    <col min="15576" max="15577" width="9" style="9" customWidth="1"/>
    <col min="15578" max="15578" width="10.5546875" style="9" customWidth="1"/>
    <col min="15579" max="15580" width="9.44140625" style="9" customWidth="1"/>
    <col min="15581" max="15581" width="10.5546875" style="9" customWidth="1"/>
    <col min="15582" max="15582" width="9.44140625" style="9" customWidth="1"/>
    <col min="15583" max="15583" width="9.88671875" style="9" customWidth="1"/>
    <col min="15584" max="15584" width="10.5546875" style="9" customWidth="1"/>
    <col min="15585" max="15585" width="9" style="9" customWidth="1"/>
    <col min="15586" max="15586" width="9.88671875" style="9" customWidth="1"/>
    <col min="15587" max="15587" width="12" style="9" customWidth="1"/>
    <col min="15588" max="15818" width="11.44140625" style="9"/>
    <col min="15819" max="15819" width="0.33203125" style="9" customWidth="1"/>
    <col min="15820" max="15820" width="19" style="9" customWidth="1"/>
    <col min="15821" max="15821" width="7.109375" style="9" customWidth="1"/>
    <col min="15822" max="15822" width="41.33203125" style="9" customWidth="1"/>
    <col min="15823" max="15824" width="9" style="9" customWidth="1"/>
    <col min="15825" max="15825" width="10.5546875" style="9" customWidth="1"/>
    <col min="15826" max="15826" width="9.44140625" style="9" customWidth="1"/>
    <col min="15827" max="15827" width="9.88671875" style="9" customWidth="1"/>
    <col min="15828" max="15828" width="10.5546875" style="9" customWidth="1"/>
    <col min="15829" max="15830" width="9.44140625" style="9" customWidth="1"/>
    <col min="15831" max="15831" width="10.5546875" style="9" customWidth="1"/>
    <col min="15832" max="15833" width="9" style="9" customWidth="1"/>
    <col min="15834" max="15834" width="10.5546875" style="9" customWidth="1"/>
    <col min="15835" max="15836" width="9.44140625" style="9" customWidth="1"/>
    <col min="15837" max="15837" width="10.5546875" style="9" customWidth="1"/>
    <col min="15838" max="15838" width="9.44140625" style="9" customWidth="1"/>
    <col min="15839" max="15839" width="9.88671875" style="9" customWidth="1"/>
    <col min="15840" max="15840" width="10.5546875" style="9" customWidth="1"/>
    <col min="15841" max="15841" width="9" style="9" customWidth="1"/>
    <col min="15842" max="15842" width="9.88671875" style="9" customWidth="1"/>
    <col min="15843" max="15843" width="12" style="9" customWidth="1"/>
    <col min="15844" max="16074" width="11.44140625" style="9"/>
    <col min="16075" max="16075" width="0.33203125" style="9" customWidth="1"/>
    <col min="16076" max="16076" width="19" style="9" customWidth="1"/>
    <col min="16077" max="16077" width="7.109375" style="9" customWidth="1"/>
    <col min="16078" max="16078" width="41.33203125" style="9" customWidth="1"/>
    <col min="16079" max="16080" width="9" style="9" customWidth="1"/>
    <col min="16081" max="16081" width="10.5546875" style="9" customWidth="1"/>
    <col min="16082" max="16082" width="9.44140625" style="9" customWidth="1"/>
    <col min="16083" max="16083" width="9.88671875" style="9" customWidth="1"/>
    <col min="16084" max="16084" width="10.5546875" style="9" customWidth="1"/>
    <col min="16085" max="16086" width="9.44140625" style="9" customWidth="1"/>
    <col min="16087" max="16087" width="10.5546875" style="9" customWidth="1"/>
    <col min="16088" max="16089" width="9" style="9" customWidth="1"/>
    <col min="16090" max="16090" width="10.5546875" style="9" customWidth="1"/>
    <col min="16091" max="16092" width="9.44140625" style="9" customWidth="1"/>
    <col min="16093" max="16093" width="10.5546875" style="9" customWidth="1"/>
    <col min="16094" max="16094" width="9.44140625" style="9" customWidth="1"/>
    <col min="16095" max="16095" width="9.88671875" style="9" customWidth="1"/>
    <col min="16096" max="16096" width="10.5546875" style="9" customWidth="1"/>
    <col min="16097" max="16097" width="9" style="9" customWidth="1"/>
    <col min="16098" max="16098" width="9.88671875" style="9" customWidth="1"/>
    <col min="16099" max="16099" width="12" style="9" customWidth="1"/>
    <col min="16100" max="16384" width="11.44140625" style="9"/>
  </cols>
  <sheetData>
    <row r="1" spans="1:12" s="150" customFormat="1">
      <c r="A1" s="167" t="s">
        <v>1189</v>
      </c>
    </row>
    <row r="2" spans="1:12" ht="18" customHeight="1">
      <c r="A2" s="28" t="s">
        <v>1864</v>
      </c>
      <c r="B2" s="32"/>
    </row>
    <row r="3" spans="1:12" s="153" customFormat="1" ht="15.6">
      <c r="A3" s="39"/>
      <c r="B3" s="39"/>
      <c r="C3" s="564">
        <v>2011</v>
      </c>
      <c r="D3" s="564">
        <v>2012</v>
      </c>
      <c r="E3" s="564">
        <v>2013</v>
      </c>
      <c r="F3" s="564">
        <v>2014</v>
      </c>
      <c r="G3" s="564">
        <v>2015</v>
      </c>
      <c r="H3" s="564">
        <v>2016</v>
      </c>
      <c r="I3" s="564">
        <v>2017</v>
      </c>
      <c r="J3" s="564">
        <v>2018</v>
      </c>
      <c r="K3" s="564">
        <v>2019</v>
      </c>
      <c r="L3" s="564">
        <v>2020</v>
      </c>
    </row>
    <row r="4" spans="1:12" s="152" customFormat="1" ht="15" customHeight="1">
      <c r="A4" s="2536" t="s">
        <v>17</v>
      </c>
      <c r="B4" s="649" t="s">
        <v>1220</v>
      </c>
      <c r="C4" s="339">
        <f>'Alumnado Activo'!B16/'Plazas Div x Depto'!C5</f>
        <v>7.375</v>
      </c>
      <c r="D4" s="339">
        <f>'Alumnado Activo'!C16/'Plazas Div x Depto'!D5</f>
        <v>5.0625</v>
      </c>
      <c r="E4" s="339">
        <f>'Alumnado Activo'!D16/'Plazas Div x Depto'!E5</f>
        <v>6.5789473684210522</v>
      </c>
      <c r="F4" s="339">
        <f>'Alumnado Activo'!E16/'Plazas Div x Depto'!F5</f>
        <v>7.2631578947368425</v>
      </c>
      <c r="G4" s="340">
        <f>'Alumnado Activo'!F16/'Plazas Div x Depto'!G5</f>
        <v>9.0526315789473681</v>
      </c>
      <c r="H4" s="340">
        <f>'Alumnado Activo'!G16/'Plazas Div x Depto'!H5</f>
        <v>7.7391304347826084</v>
      </c>
      <c r="I4" s="340">
        <f>'Alumnado Activo'!H16/'Plazas Div x Depto'!I5</f>
        <v>11.608695652173912</v>
      </c>
      <c r="J4" s="916">
        <f>'Alumnado Activo'!I16/'Plazas Div x Depto'!J5</f>
        <v>12.296296296296296</v>
      </c>
      <c r="K4" s="916">
        <f>'Alumnado Activo'!J16/'Plazas Div x Depto'!K5</f>
        <v>15.666666666666666</v>
      </c>
      <c r="L4" s="914">
        <f>'Alumnado Activo'!K16/'Plazas Div x Depto'!L5</f>
        <v>17.666666666666668</v>
      </c>
    </row>
    <row r="5" spans="1:12" s="152" customFormat="1" ht="15" customHeight="1">
      <c r="A5" s="2536"/>
      <c r="B5" s="649" t="s">
        <v>1221</v>
      </c>
      <c r="C5" s="339">
        <f>'Alumnado Activo'!B17/'Plazas Div x Depto'!C6</f>
        <v>5.5</v>
      </c>
      <c r="D5" s="339">
        <f>'Alumnado Activo'!C17/'Plazas Div x Depto'!D6</f>
        <v>4.1111111111111107</v>
      </c>
      <c r="E5" s="339">
        <f>'Alumnado Activo'!D17/'Plazas Div x Depto'!E6</f>
        <v>5.3809523809523814</v>
      </c>
      <c r="F5" s="339">
        <f>'Alumnado Activo'!E17/'Plazas Div x Depto'!F6</f>
        <v>7.0952380952380949</v>
      </c>
      <c r="G5" s="339">
        <f>'Alumnado Activo'!F17/'Plazas Div x Depto'!G6</f>
        <v>10.15</v>
      </c>
      <c r="H5" s="340">
        <f>'Alumnado Activo'!G17/'Plazas Div x Depto'!H6</f>
        <v>11.136363636363637</v>
      </c>
      <c r="I5" s="340">
        <f>'Alumnado Activo'!H17/'Plazas Div x Depto'!I6</f>
        <v>13.5</v>
      </c>
      <c r="J5" s="916">
        <f>'Alumnado Activo'!I17/'Plazas Div x Depto'!J6</f>
        <v>15.227272727272727</v>
      </c>
      <c r="K5" s="916">
        <f>'Alumnado Activo'!J17/'Plazas Div x Depto'!K6</f>
        <v>14.777777777777779</v>
      </c>
      <c r="L5" s="914">
        <f>'Alumnado Activo'!K17/'Plazas Div x Depto'!L6</f>
        <v>17.814814814814813</v>
      </c>
    </row>
    <row r="6" spans="1:12" s="152" customFormat="1" ht="15" customHeight="1">
      <c r="A6" s="2536"/>
      <c r="B6" s="649" t="s">
        <v>1222</v>
      </c>
      <c r="C6" s="339">
        <f>'Alumnado Activo'!B18/'Plazas Div x Depto'!C7</f>
        <v>7.125</v>
      </c>
      <c r="D6" s="339">
        <f>'Alumnado Activo'!C18/'Plazas Div x Depto'!D7</f>
        <v>5.0625</v>
      </c>
      <c r="E6" s="339">
        <f>'Alumnado Activo'!D18/'Plazas Div x Depto'!E7</f>
        <v>5.52</v>
      </c>
      <c r="F6" s="339">
        <f>'Alumnado Activo'!E18/'Plazas Div x Depto'!F7</f>
        <v>7.04</v>
      </c>
      <c r="G6" s="339">
        <f>'Alumnado Activo'!F18/'Plazas Div x Depto'!G7</f>
        <v>8.44</v>
      </c>
      <c r="H6" s="340">
        <f>'Alumnado Activo'!G18/'Plazas Div x Depto'!H7</f>
        <v>8.5517241379310338</v>
      </c>
      <c r="I6" s="340">
        <f>'Alumnado Activo'!H18/'Plazas Div x Depto'!I7</f>
        <v>9</v>
      </c>
      <c r="J6" s="916">
        <f>'Alumnado Activo'!I18/'Plazas Div x Depto'!J7</f>
        <v>10.666666666666666</v>
      </c>
      <c r="K6" s="916">
        <f>'Alumnado Activo'!J18/'Plazas Div x Depto'!K7</f>
        <v>10.777777777777779</v>
      </c>
      <c r="L6" s="914">
        <f>'Alumnado Activo'!K18/'Plazas Div x Depto'!L7</f>
        <v>13.054054054054054</v>
      </c>
    </row>
    <row r="7" spans="1:12" s="152" customFormat="1" ht="15" customHeight="1">
      <c r="A7" s="2536"/>
      <c r="B7" s="650" t="s">
        <v>366</v>
      </c>
      <c r="C7" s="651">
        <f>'Alumnado Activo'!B19/'Plazas Div x Depto'!C8</f>
        <v>6.5769230769230766</v>
      </c>
      <c r="D7" s="651">
        <f>'Alumnado Activo'!C19/'Plazas Div x Depto'!D8</f>
        <v>4.72</v>
      </c>
      <c r="E7" s="651">
        <f>'Alumnado Activo'!D19/'Plazas Div x Depto'!E8</f>
        <v>5.7846153846153845</v>
      </c>
      <c r="F7" s="651">
        <f>'Alumnado Activo'!E19/'Plazas Div x Depto'!F8</f>
        <v>7.1230769230769226</v>
      </c>
      <c r="G7" s="651">
        <f>'Alumnado Activo'!F19/'Plazas Div x Depto'!G8</f>
        <v>9.15625</v>
      </c>
      <c r="H7" s="651">
        <f>'Alumnado Activo'!G19/'Plazas Div x Depto'!H8</f>
        <v>9.0675675675675684</v>
      </c>
      <c r="I7" s="651">
        <f>'Alumnado Activo'!H19/'Plazas Div x Depto'!I8</f>
        <v>11.038461538461538</v>
      </c>
      <c r="J7" s="917">
        <f>'Alumnado Activo'!I19/'Plazas Div x Depto'!J8</f>
        <v>12.426829268292684</v>
      </c>
      <c r="K7" s="917">
        <f>'Alumnado Activo'!J19/'Plazas Div x Depto'!K8</f>
        <v>13.444444444444445</v>
      </c>
      <c r="L7" s="915">
        <f>'Alumnado Activo'!K19/'Plazas Div x Depto'!L8</f>
        <v>15.835164835164836</v>
      </c>
    </row>
    <row r="8" spans="1:12" s="152" customFormat="1" ht="15" customHeight="1">
      <c r="A8" s="69"/>
      <c r="B8" s="70"/>
      <c r="C8" s="71"/>
      <c r="D8" s="71"/>
      <c r="E8" s="71"/>
      <c r="F8" s="71"/>
      <c r="G8" s="71"/>
    </row>
    <row r="9" spans="1:12" ht="14.4">
      <c r="A9" s="11"/>
      <c r="B9" s="13"/>
      <c r="C9" s="4"/>
      <c r="D9" s="4"/>
      <c r="E9" s="4"/>
    </row>
    <row r="10" spans="1:12">
      <c r="A10" s="4"/>
      <c r="B10" s="4"/>
      <c r="C10" s="4"/>
      <c r="D10" s="4"/>
      <c r="E10" s="4"/>
    </row>
    <row r="11" spans="1:12">
      <c r="G11" s="78"/>
    </row>
  </sheetData>
  <sheetProtection algorithmName="SHA-512" hashValue="WpUsKVHS3uDFxoGF95W80icgMgSMCK0mw/cWFXRa4VKUFr3Rk+AWqYiG/CT+g8ACbgE/LLEsAQ35ufe3/4Himw==" saltValue="/smV1GBZ7jxAohZeSxVAuA==" spinCount="100000" sheet="1" objects="1" scenarios="1"/>
  <mergeCells count="1">
    <mergeCell ref="A4:A7"/>
  </mergeCells>
  <hyperlinks>
    <hyperlink ref="A1" location="Índice!A1" display="ÍNDICE" xr:uid="{00000000-0004-0000-2C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AD25A8"/>
    <pageSetUpPr autoPageBreaks="0"/>
  </sheetPr>
  <dimension ref="A1:AJ152"/>
  <sheetViews>
    <sheetView showGridLines="0" zoomScaleNormal="100" workbookViewId="0">
      <selection activeCell="A3" sqref="A3:XFD3"/>
    </sheetView>
  </sheetViews>
  <sheetFormatPr baseColWidth="10" defaultColWidth="11.44140625" defaultRowHeight="18" customHeight="1"/>
  <cols>
    <col min="1" max="1" width="13.5546875" style="1883" bestFit="1" customWidth="1"/>
    <col min="2" max="2" width="16.5546875" style="1883" bestFit="1" customWidth="1"/>
    <col min="3" max="3" width="10.33203125" style="1883" customWidth="1"/>
    <col min="4" max="4" width="7" style="1869" bestFit="1" customWidth="1"/>
    <col min="5" max="5" width="39.6640625" style="1883" bestFit="1" customWidth="1"/>
    <col min="6" max="6" width="12.109375" style="1883" bestFit="1" customWidth="1"/>
    <col min="7" max="7" width="22.5546875" style="1883" bestFit="1" customWidth="1"/>
    <col min="8" max="8" width="22.5546875" style="1883" customWidth="1"/>
    <col min="9" max="9" width="23.33203125" style="1883" bestFit="1" customWidth="1"/>
    <col min="10" max="10" width="20.44140625" style="1869" bestFit="1" customWidth="1"/>
    <col min="11" max="11" width="16.88671875" style="1869" bestFit="1" customWidth="1"/>
    <col min="12" max="12" width="34.44140625" style="1883" bestFit="1" customWidth="1"/>
    <col min="13" max="13" width="6.109375" style="1869" bestFit="1" customWidth="1"/>
    <col min="14" max="16384" width="11.44140625" style="1869"/>
  </cols>
  <sheetData>
    <row r="1" spans="1:36" s="1853" customFormat="1" ht="18" customHeight="1">
      <c r="A1" s="1852" t="s">
        <v>1189</v>
      </c>
      <c r="M1" s="1854"/>
      <c r="N1" s="1854"/>
      <c r="O1" s="1854"/>
      <c r="P1" s="1854"/>
      <c r="Q1" s="1854"/>
      <c r="R1" s="1854"/>
      <c r="S1" s="1854"/>
      <c r="T1" s="1854"/>
      <c r="U1" s="1854"/>
      <c r="V1" s="1854"/>
      <c r="W1" s="1854"/>
      <c r="X1" s="1854"/>
      <c r="Y1" s="1854"/>
      <c r="Z1" s="1854"/>
      <c r="AA1" s="1854"/>
      <c r="AB1" s="1854"/>
      <c r="AC1" s="1854"/>
    </row>
    <row r="2" spans="1:36" s="1857" customFormat="1" ht="18" customHeight="1">
      <c r="A2" s="406" t="s">
        <v>4395</v>
      </c>
      <c r="B2" s="256"/>
      <c r="C2" s="256"/>
      <c r="D2" s="256"/>
      <c r="E2" s="256"/>
      <c r="F2" s="256"/>
      <c r="G2" s="257"/>
      <c r="H2" s="256"/>
      <c r="I2" s="256"/>
      <c r="J2" s="256"/>
      <c r="K2" s="1856"/>
      <c r="L2" s="1856"/>
      <c r="M2" s="1856"/>
      <c r="N2" s="1856"/>
      <c r="O2" s="1856"/>
      <c r="P2" s="1856"/>
      <c r="Q2" s="1856"/>
      <c r="R2" s="1856"/>
      <c r="S2" s="1856"/>
      <c r="T2" s="1856"/>
      <c r="U2" s="1856"/>
      <c r="V2" s="1855"/>
      <c r="W2" s="258"/>
      <c r="X2" s="1855"/>
      <c r="Y2" s="258"/>
      <c r="Z2" s="258"/>
      <c r="AA2" s="258"/>
      <c r="AB2" s="1855"/>
      <c r="AC2" s="1855"/>
      <c r="AD2" s="1855"/>
      <c r="AE2" s="1855"/>
      <c r="AF2" s="1855"/>
      <c r="AG2" s="1855"/>
      <c r="AH2" s="1855"/>
      <c r="AI2" s="1856"/>
      <c r="AJ2" s="1856"/>
    </row>
    <row r="3" spans="1:36" s="1857" customFormat="1" ht="18" customHeight="1">
      <c r="A3" s="2539" t="s">
        <v>111</v>
      </c>
      <c r="B3" s="2539"/>
      <c r="C3" s="2539"/>
      <c r="D3" s="2539"/>
      <c r="E3" s="2539"/>
      <c r="F3" s="2539"/>
      <c r="G3" s="2539"/>
      <c r="H3" s="2539"/>
      <c r="I3" s="2539"/>
      <c r="J3" s="2540" t="s">
        <v>112</v>
      </c>
      <c r="K3" s="2540"/>
      <c r="L3" s="2540"/>
      <c r="M3" s="2540"/>
      <c r="N3" s="1856"/>
      <c r="O3" s="1856"/>
      <c r="P3" s="1856"/>
      <c r="Q3" s="1856"/>
      <c r="R3" s="1856"/>
      <c r="S3" s="1856"/>
      <c r="T3" s="1856"/>
      <c r="U3" s="1856"/>
      <c r="V3" s="1855"/>
      <c r="W3" s="258"/>
      <c r="X3" s="1855"/>
      <c r="Y3" s="258"/>
      <c r="Z3" s="258"/>
      <c r="AA3" s="258"/>
      <c r="AB3" s="1855"/>
      <c r="AC3" s="1855"/>
      <c r="AD3" s="1855"/>
      <c r="AE3" s="1855"/>
      <c r="AF3" s="1855"/>
      <c r="AG3" s="1855"/>
      <c r="AH3" s="1855"/>
      <c r="AI3" s="1856"/>
      <c r="AJ3" s="1856"/>
    </row>
    <row r="4" spans="1:36" s="1857" customFormat="1" ht="30" customHeight="1">
      <c r="A4" s="837" t="s">
        <v>715</v>
      </c>
      <c r="B4" s="837" t="s">
        <v>113</v>
      </c>
      <c r="C4" s="837" t="s">
        <v>2714</v>
      </c>
      <c r="D4" s="837" t="s">
        <v>86</v>
      </c>
      <c r="E4" s="837" t="s">
        <v>114</v>
      </c>
      <c r="F4" s="837" t="s">
        <v>115</v>
      </c>
      <c r="G4" s="837" t="s">
        <v>116</v>
      </c>
      <c r="H4" s="837" t="s">
        <v>716</v>
      </c>
      <c r="I4" s="837" t="s">
        <v>117</v>
      </c>
      <c r="J4" s="844" t="s">
        <v>118</v>
      </c>
      <c r="K4" s="844" t="s">
        <v>119</v>
      </c>
      <c r="L4" s="844" t="s">
        <v>120</v>
      </c>
      <c r="M4" s="844" t="s">
        <v>121</v>
      </c>
      <c r="N4" s="1856"/>
      <c r="O4" s="1856"/>
      <c r="P4" s="1856"/>
      <c r="Q4" s="1856"/>
      <c r="R4" s="1856"/>
      <c r="S4" s="1856"/>
      <c r="T4" s="1856"/>
      <c r="U4" s="1856"/>
      <c r="V4" s="1855"/>
      <c r="W4" s="258"/>
      <c r="X4" s="1855"/>
      <c r="Y4" s="258"/>
      <c r="Z4" s="258"/>
      <c r="AA4" s="258"/>
      <c r="AB4" s="1855"/>
      <c r="AC4" s="1855"/>
      <c r="AD4" s="1855"/>
      <c r="AE4" s="1855"/>
      <c r="AF4" s="1855"/>
      <c r="AG4" s="1855"/>
      <c r="AH4" s="1855"/>
      <c r="AI4" s="1856"/>
      <c r="AJ4" s="1856"/>
    </row>
    <row r="5" spans="1:36" s="1857" customFormat="1" ht="18" customHeight="1">
      <c r="A5" s="1858">
        <v>42261</v>
      </c>
      <c r="B5" s="838" t="s">
        <v>717</v>
      </c>
      <c r="C5" s="838" t="s">
        <v>1220</v>
      </c>
      <c r="D5" s="1859">
        <v>11414</v>
      </c>
      <c r="E5" s="1860" t="s">
        <v>718</v>
      </c>
      <c r="F5" s="1859" t="s">
        <v>124</v>
      </c>
      <c r="G5" s="1858">
        <v>42275</v>
      </c>
      <c r="H5" s="1858">
        <v>42353</v>
      </c>
      <c r="I5" s="1858" t="s">
        <v>136</v>
      </c>
      <c r="J5" s="1861" t="s">
        <v>719</v>
      </c>
      <c r="K5" s="1862">
        <v>42271</v>
      </c>
      <c r="L5" s="1863" t="s">
        <v>720</v>
      </c>
      <c r="M5" s="1861" t="s">
        <v>87</v>
      </c>
      <c r="N5" s="1856"/>
      <c r="O5" s="1856"/>
      <c r="P5" s="1856"/>
      <c r="Q5" s="1856"/>
      <c r="R5" s="1856"/>
      <c r="S5" s="1856"/>
      <c r="T5" s="1856"/>
      <c r="U5" s="1856"/>
      <c r="V5" s="1855"/>
      <c r="W5" s="258"/>
      <c r="X5" s="1855"/>
      <c r="Y5" s="258"/>
      <c r="Z5" s="258"/>
      <c r="AA5" s="258"/>
      <c r="AB5" s="1855"/>
      <c r="AC5" s="1855"/>
      <c r="AD5" s="1855"/>
      <c r="AE5" s="1855"/>
      <c r="AF5" s="1855"/>
      <c r="AG5" s="1855"/>
      <c r="AH5" s="1855"/>
      <c r="AI5" s="1856"/>
      <c r="AJ5" s="1856"/>
    </row>
    <row r="6" spans="1:36" s="1857" customFormat="1" ht="18" customHeight="1">
      <c r="A6" s="1858">
        <v>42331</v>
      </c>
      <c r="B6" s="838" t="s">
        <v>727</v>
      </c>
      <c r="C6" s="838" t="s">
        <v>1220</v>
      </c>
      <c r="D6" s="1859">
        <v>10335</v>
      </c>
      <c r="E6" s="1860" t="s">
        <v>135</v>
      </c>
      <c r="F6" s="1859" t="s">
        <v>124</v>
      </c>
      <c r="G6" s="1858">
        <v>42382</v>
      </c>
      <c r="H6" s="1858">
        <v>42475</v>
      </c>
      <c r="I6" s="1858" t="s">
        <v>153</v>
      </c>
      <c r="J6" s="1861" t="s">
        <v>728</v>
      </c>
      <c r="K6" s="1862">
        <v>42346</v>
      </c>
      <c r="L6" s="1863" t="s">
        <v>729</v>
      </c>
      <c r="M6" s="1861" t="s">
        <v>88</v>
      </c>
      <c r="N6" s="1856"/>
      <c r="O6" s="1856"/>
      <c r="P6" s="1856"/>
      <c r="Q6" s="1856"/>
      <c r="R6" s="1856"/>
      <c r="S6" s="1856"/>
      <c r="T6" s="1856"/>
      <c r="U6" s="1856"/>
      <c r="V6" s="1855"/>
      <c r="W6" s="258"/>
      <c r="X6" s="1855"/>
      <c r="Y6" s="258"/>
      <c r="Z6" s="258"/>
      <c r="AA6" s="258"/>
      <c r="AB6" s="1855"/>
      <c r="AC6" s="1855"/>
      <c r="AD6" s="1855"/>
      <c r="AE6" s="1855"/>
      <c r="AF6" s="1855"/>
      <c r="AG6" s="1855"/>
      <c r="AH6" s="1855"/>
      <c r="AI6" s="1856"/>
      <c r="AJ6" s="1856"/>
    </row>
    <row r="7" spans="1:36" s="1857" customFormat="1" ht="18" customHeight="1">
      <c r="A7" s="1858">
        <v>42513</v>
      </c>
      <c r="B7" s="838" t="s">
        <v>746</v>
      </c>
      <c r="C7" s="838" t="s">
        <v>1220</v>
      </c>
      <c r="D7" s="1859">
        <v>11289</v>
      </c>
      <c r="E7" s="1860" t="s">
        <v>150</v>
      </c>
      <c r="F7" s="1859" t="s">
        <v>124</v>
      </c>
      <c r="G7" s="839">
        <v>42513</v>
      </c>
      <c r="H7" s="839">
        <v>42580</v>
      </c>
      <c r="I7" s="1858" t="s">
        <v>136</v>
      </c>
      <c r="J7" s="1861" t="s">
        <v>747</v>
      </c>
      <c r="K7" s="1862">
        <v>42521</v>
      </c>
      <c r="L7" s="1863" t="s">
        <v>748</v>
      </c>
      <c r="M7" s="1861" t="s">
        <v>88</v>
      </c>
      <c r="N7" s="1856"/>
      <c r="O7" s="1856"/>
      <c r="P7" s="1856"/>
      <c r="Q7" s="1856"/>
      <c r="R7" s="1856"/>
      <c r="S7" s="1856"/>
      <c r="T7" s="1856"/>
      <c r="U7" s="1856"/>
      <c r="V7" s="1855"/>
      <c r="W7" s="258"/>
      <c r="X7" s="1855"/>
      <c r="Y7" s="258"/>
      <c r="Z7" s="258"/>
      <c r="AA7" s="258"/>
      <c r="AB7" s="1855"/>
      <c r="AC7" s="1855"/>
      <c r="AD7" s="1855"/>
      <c r="AE7" s="1855"/>
      <c r="AF7" s="1855"/>
      <c r="AG7" s="1855"/>
      <c r="AH7" s="1855"/>
      <c r="AI7" s="1856"/>
      <c r="AJ7" s="1856"/>
    </row>
    <row r="8" spans="1:36" s="1857" customFormat="1" ht="18" customHeight="1">
      <c r="A8" s="1858">
        <v>42527</v>
      </c>
      <c r="B8" s="838" t="s">
        <v>749</v>
      </c>
      <c r="C8" s="838" t="s">
        <v>1220</v>
      </c>
      <c r="D8" s="1859">
        <v>9898</v>
      </c>
      <c r="E8" s="1860" t="s">
        <v>135</v>
      </c>
      <c r="F8" s="1859" t="s">
        <v>140</v>
      </c>
      <c r="G8" s="839">
        <v>42527</v>
      </c>
      <c r="H8" s="839">
        <v>42571</v>
      </c>
      <c r="I8" s="1858" t="s">
        <v>136</v>
      </c>
      <c r="J8" s="1861" t="s">
        <v>750</v>
      </c>
      <c r="K8" s="1862">
        <v>42534</v>
      </c>
      <c r="L8" s="1863" t="s">
        <v>751</v>
      </c>
      <c r="M8" s="1861" t="s">
        <v>87</v>
      </c>
      <c r="N8" s="1856"/>
      <c r="O8" s="1856"/>
      <c r="P8" s="1856"/>
      <c r="Q8" s="1856"/>
      <c r="R8" s="1856"/>
      <c r="S8" s="1856"/>
      <c r="T8" s="1856"/>
      <c r="U8" s="1856"/>
      <c r="V8" s="1855"/>
      <c r="W8" s="258"/>
      <c r="X8" s="1855"/>
      <c r="Y8" s="258"/>
      <c r="Z8" s="258"/>
      <c r="AA8" s="258"/>
      <c r="AB8" s="1855"/>
      <c r="AC8" s="1855"/>
      <c r="AD8" s="1855"/>
      <c r="AE8" s="1855"/>
      <c r="AF8" s="1855"/>
      <c r="AG8" s="1855"/>
      <c r="AH8" s="1855"/>
      <c r="AI8" s="1856"/>
      <c r="AJ8" s="1856"/>
    </row>
    <row r="9" spans="1:36" s="1857" customFormat="1" ht="18" customHeight="1">
      <c r="A9" s="1858">
        <v>42569</v>
      </c>
      <c r="B9" s="838" t="s">
        <v>755</v>
      </c>
      <c r="C9" s="838" t="s">
        <v>1220</v>
      </c>
      <c r="D9" s="1859">
        <v>3154</v>
      </c>
      <c r="E9" s="1860" t="s">
        <v>150</v>
      </c>
      <c r="F9" s="1859" t="s">
        <v>140</v>
      </c>
      <c r="G9" s="839">
        <v>42618</v>
      </c>
      <c r="H9" s="839">
        <v>42717</v>
      </c>
      <c r="I9" s="1858" t="s">
        <v>756</v>
      </c>
      <c r="J9" s="1861" t="s">
        <v>757</v>
      </c>
      <c r="K9" s="1862">
        <v>42578</v>
      </c>
      <c r="L9" s="1863" t="s">
        <v>758</v>
      </c>
      <c r="M9" s="1861" t="s">
        <v>89</v>
      </c>
      <c r="N9" s="1856"/>
      <c r="O9" s="1856"/>
      <c r="P9" s="1856"/>
      <c r="Q9" s="1856"/>
      <c r="R9" s="1856"/>
      <c r="S9" s="1856"/>
      <c r="T9" s="1856"/>
      <c r="U9" s="1856"/>
      <c r="V9" s="1855"/>
      <c r="W9" s="258"/>
      <c r="X9" s="1855"/>
      <c r="Y9" s="258"/>
      <c r="Z9" s="258"/>
      <c r="AA9" s="258"/>
      <c r="AB9" s="1855"/>
      <c r="AC9" s="1855"/>
      <c r="AD9" s="1855"/>
      <c r="AE9" s="1855"/>
      <c r="AF9" s="1855"/>
      <c r="AG9" s="1855"/>
      <c r="AH9" s="1855"/>
      <c r="AI9" s="1856"/>
      <c r="AJ9" s="1856"/>
    </row>
    <row r="10" spans="1:36" s="1857" customFormat="1" ht="18" customHeight="1">
      <c r="A10" s="1858">
        <v>42569</v>
      </c>
      <c r="B10" s="838" t="s">
        <v>759</v>
      </c>
      <c r="C10" s="838" t="s">
        <v>1220</v>
      </c>
      <c r="D10" s="1859">
        <v>11752</v>
      </c>
      <c r="E10" s="1860" t="s">
        <v>150</v>
      </c>
      <c r="F10" s="1859" t="s">
        <v>124</v>
      </c>
      <c r="G10" s="839">
        <v>42618</v>
      </c>
      <c r="H10" s="839">
        <v>42717</v>
      </c>
      <c r="I10" s="1858" t="s">
        <v>756</v>
      </c>
      <c r="J10" s="1861" t="s">
        <v>760</v>
      </c>
      <c r="K10" s="1862">
        <v>42578</v>
      </c>
      <c r="L10" s="1863" t="s">
        <v>761</v>
      </c>
      <c r="M10" s="1861" t="s">
        <v>89</v>
      </c>
      <c r="N10" s="1856"/>
      <c r="O10" s="1856"/>
      <c r="P10" s="1856"/>
      <c r="Q10" s="1856"/>
      <c r="R10" s="1856"/>
      <c r="S10" s="1856"/>
      <c r="T10" s="1856"/>
      <c r="U10" s="1856"/>
      <c r="V10" s="1855"/>
      <c r="W10" s="258"/>
      <c r="X10" s="1855"/>
      <c r="Y10" s="258"/>
      <c r="Z10" s="258"/>
      <c r="AA10" s="258"/>
      <c r="AB10" s="1855"/>
      <c r="AC10" s="1855"/>
      <c r="AD10" s="1855"/>
      <c r="AE10" s="1855"/>
      <c r="AF10" s="1855"/>
      <c r="AG10" s="1855"/>
      <c r="AH10" s="1855"/>
      <c r="AI10" s="1856"/>
      <c r="AJ10" s="1856"/>
    </row>
    <row r="11" spans="1:36" s="1857" customFormat="1" ht="18" customHeight="1">
      <c r="A11" s="1858">
        <v>42569</v>
      </c>
      <c r="B11" s="838" t="s">
        <v>762</v>
      </c>
      <c r="C11" s="838" t="s">
        <v>1220</v>
      </c>
      <c r="D11" s="1859">
        <v>2822</v>
      </c>
      <c r="E11" s="1860" t="s">
        <v>135</v>
      </c>
      <c r="F11" s="1859" t="s">
        <v>140</v>
      </c>
      <c r="G11" s="839">
        <v>42618</v>
      </c>
      <c r="H11" s="839">
        <v>42717</v>
      </c>
      <c r="I11" s="1858" t="s">
        <v>756</v>
      </c>
      <c r="J11" s="1861" t="s">
        <v>763</v>
      </c>
      <c r="K11" s="1862">
        <v>42578</v>
      </c>
      <c r="L11" s="1863" t="s">
        <v>2715</v>
      </c>
      <c r="M11" s="1861" t="s">
        <v>90</v>
      </c>
      <c r="N11" s="1856"/>
      <c r="O11" s="1856"/>
      <c r="P11" s="1856"/>
      <c r="Q11" s="1856"/>
      <c r="R11" s="1856"/>
      <c r="S11" s="1856"/>
      <c r="T11" s="1856"/>
      <c r="U11" s="1856"/>
      <c r="V11" s="1855"/>
      <c r="W11" s="258"/>
      <c r="X11" s="1855"/>
      <c r="Y11" s="258"/>
      <c r="Z11" s="258"/>
      <c r="AA11" s="258"/>
      <c r="AB11" s="1855"/>
      <c r="AC11" s="1855"/>
      <c r="AD11" s="1855"/>
      <c r="AE11" s="1855"/>
      <c r="AF11" s="1855"/>
      <c r="AG11" s="1855"/>
      <c r="AH11" s="1855"/>
      <c r="AI11" s="1856"/>
      <c r="AJ11" s="1856"/>
    </row>
    <row r="12" spans="1:36" s="1857" customFormat="1" ht="18" customHeight="1">
      <c r="A12" s="1858">
        <v>42569</v>
      </c>
      <c r="B12" s="838" t="s">
        <v>764</v>
      </c>
      <c r="C12" s="838" t="s">
        <v>1220</v>
      </c>
      <c r="D12" s="1859">
        <v>11753</v>
      </c>
      <c r="E12" s="1860" t="s">
        <v>718</v>
      </c>
      <c r="F12" s="1859" t="s">
        <v>124</v>
      </c>
      <c r="G12" s="1858">
        <v>42618</v>
      </c>
      <c r="H12" s="1858">
        <v>42717</v>
      </c>
      <c r="I12" s="1858" t="s">
        <v>756</v>
      </c>
      <c r="J12" s="1861" t="s">
        <v>765</v>
      </c>
      <c r="K12" s="1862">
        <v>42578</v>
      </c>
      <c r="L12" s="1863" t="s">
        <v>766</v>
      </c>
      <c r="M12" s="1861" t="s">
        <v>88</v>
      </c>
      <c r="N12" s="1856"/>
      <c r="O12" s="1856"/>
      <c r="P12" s="1856"/>
      <c r="Q12" s="1856"/>
      <c r="R12" s="1856"/>
      <c r="S12" s="1856"/>
      <c r="T12" s="1856"/>
      <c r="U12" s="1856"/>
      <c r="V12" s="1855"/>
      <c r="W12" s="258"/>
      <c r="X12" s="1855"/>
      <c r="Y12" s="258"/>
      <c r="Z12" s="258"/>
      <c r="AA12" s="258"/>
      <c r="AB12" s="1855"/>
      <c r="AC12" s="1855"/>
      <c r="AD12" s="1855"/>
      <c r="AE12" s="1855"/>
      <c r="AF12" s="1855"/>
      <c r="AG12" s="1855"/>
      <c r="AH12" s="1855"/>
      <c r="AI12" s="1856"/>
      <c r="AJ12" s="1856"/>
    </row>
    <row r="13" spans="1:36" s="1857" customFormat="1" ht="18" customHeight="1">
      <c r="A13" s="1858">
        <v>42569</v>
      </c>
      <c r="B13" s="838" t="s">
        <v>767</v>
      </c>
      <c r="C13" s="838" t="s">
        <v>1220</v>
      </c>
      <c r="D13" s="1859">
        <v>11754</v>
      </c>
      <c r="E13" s="1860" t="s">
        <v>718</v>
      </c>
      <c r="F13" s="1859" t="s">
        <v>124</v>
      </c>
      <c r="G13" s="1858">
        <v>42618</v>
      </c>
      <c r="H13" s="1858">
        <v>42717</v>
      </c>
      <c r="I13" s="1858" t="s">
        <v>756</v>
      </c>
      <c r="J13" s="1861" t="s">
        <v>768</v>
      </c>
      <c r="K13" s="1862">
        <v>42578</v>
      </c>
      <c r="L13" s="1863" t="s">
        <v>769</v>
      </c>
      <c r="M13" s="1861" t="s">
        <v>88</v>
      </c>
      <c r="N13" s="1856"/>
      <c r="O13" s="1856"/>
      <c r="P13" s="1856"/>
      <c r="Q13" s="1856"/>
      <c r="R13" s="1856"/>
      <c r="S13" s="1856"/>
      <c r="T13" s="1856"/>
      <c r="U13" s="1856"/>
      <c r="V13" s="1855"/>
      <c r="W13" s="258"/>
      <c r="X13" s="1855"/>
      <c r="Y13" s="258"/>
      <c r="Z13" s="258"/>
      <c r="AA13" s="258"/>
      <c r="AB13" s="1855"/>
      <c r="AC13" s="1855"/>
      <c r="AD13" s="1855"/>
      <c r="AE13" s="1855"/>
      <c r="AF13" s="1855"/>
      <c r="AG13" s="1855"/>
      <c r="AH13" s="1855"/>
      <c r="AI13" s="1856"/>
      <c r="AJ13" s="1856"/>
    </row>
    <row r="14" spans="1:36" s="1857" customFormat="1" ht="18" customHeight="1">
      <c r="A14" s="1858">
        <v>42576</v>
      </c>
      <c r="B14" s="838" t="s">
        <v>770</v>
      </c>
      <c r="C14" s="838" t="s">
        <v>1220</v>
      </c>
      <c r="D14" s="1859">
        <v>11289</v>
      </c>
      <c r="E14" s="1860" t="s">
        <v>150</v>
      </c>
      <c r="F14" s="1859" t="s">
        <v>124</v>
      </c>
      <c r="G14" s="1858">
        <v>42618</v>
      </c>
      <c r="H14" s="1858">
        <v>42717</v>
      </c>
      <c r="I14" s="1858" t="s">
        <v>136</v>
      </c>
      <c r="J14" s="1861" t="s">
        <v>771</v>
      </c>
      <c r="K14" s="1862">
        <v>42613</v>
      </c>
      <c r="L14" s="1863" t="s">
        <v>772</v>
      </c>
      <c r="M14" s="1861" t="s">
        <v>88</v>
      </c>
      <c r="N14" s="1856"/>
      <c r="O14" s="1856"/>
      <c r="P14" s="1856"/>
      <c r="Q14" s="1856"/>
      <c r="R14" s="1856"/>
      <c r="S14" s="1856"/>
      <c r="T14" s="1856"/>
      <c r="U14" s="1856"/>
      <c r="V14" s="1855"/>
      <c r="W14" s="258"/>
      <c r="X14" s="1855"/>
      <c r="Y14" s="258"/>
      <c r="Z14" s="258"/>
      <c r="AA14" s="258"/>
      <c r="AB14" s="1855"/>
      <c r="AC14" s="1855"/>
      <c r="AD14" s="1855"/>
      <c r="AE14" s="1855"/>
      <c r="AF14" s="1855"/>
      <c r="AG14" s="1855"/>
      <c r="AH14" s="1855"/>
      <c r="AI14" s="1856"/>
      <c r="AJ14" s="1856"/>
    </row>
    <row r="15" spans="1:36" s="1857" customFormat="1" ht="18" customHeight="1">
      <c r="A15" s="1858">
        <v>42576</v>
      </c>
      <c r="B15" s="838" t="s">
        <v>773</v>
      </c>
      <c r="C15" s="838" t="s">
        <v>1220</v>
      </c>
      <c r="D15" s="1859">
        <v>9898</v>
      </c>
      <c r="E15" s="1860" t="s">
        <v>135</v>
      </c>
      <c r="F15" s="1859" t="s">
        <v>140</v>
      </c>
      <c r="G15" s="1858">
        <v>42618</v>
      </c>
      <c r="H15" s="1858">
        <v>42717</v>
      </c>
      <c r="I15" s="1858" t="s">
        <v>136</v>
      </c>
      <c r="J15" s="1861" t="s">
        <v>774</v>
      </c>
      <c r="K15" s="1862">
        <v>42613</v>
      </c>
      <c r="L15" s="1863" t="s">
        <v>751</v>
      </c>
      <c r="M15" s="1861" t="s">
        <v>87</v>
      </c>
      <c r="N15" s="1856"/>
      <c r="O15" s="1856"/>
      <c r="P15" s="1856"/>
      <c r="Q15" s="1856"/>
      <c r="R15" s="1856"/>
      <c r="S15" s="1856"/>
      <c r="T15" s="1856"/>
      <c r="U15" s="1856"/>
      <c r="V15" s="1855"/>
      <c r="W15" s="258"/>
      <c r="X15" s="1855"/>
      <c r="Y15" s="258"/>
      <c r="Z15" s="258"/>
      <c r="AA15" s="258"/>
      <c r="AB15" s="1855"/>
      <c r="AC15" s="1855"/>
      <c r="AD15" s="1855"/>
      <c r="AE15" s="1855"/>
      <c r="AF15" s="1855"/>
      <c r="AG15" s="1855"/>
      <c r="AH15" s="1855"/>
      <c r="AI15" s="1856"/>
      <c r="AJ15" s="1856"/>
    </row>
    <row r="16" spans="1:36" s="1857" customFormat="1" ht="18" customHeight="1">
      <c r="A16" s="1858">
        <v>42625</v>
      </c>
      <c r="B16" s="838" t="s">
        <v>777</v>
      </c>
      <c r="C16" s="838" t="s">
        <v>1220</v>
      </c>
      <c r="D16" s="1859">
        <v>11415</v>
      </c>
      <c r="E16" s="1860" t="s">
        <v>150</v>
      </c>
      <c r="F16" s="1859" t="s">
        <v>778</v>
      </c>
      <c r="G16" s="1858">
        <v>42639</v>
      </c>
      <c r="H16" s="1858">
        <v>42719</v>
      </c>
      <c r="I16" s="1858" t="s">
        <v>779</v>
      </c>
      <c r="J16" s="1861" t="s">
        <v>780</v>
      </c>
      <c r="K16" s="1862">
        <v>42640</v>
      </c>
      <c r="L16" s="1863" t="s">
        <v>781</v>
      </c>
      <c r="M16" s="1861" t="s">
        <v>89</v>
      </c>
      <c r="N16" s="1856"/>
      <c r="O16" s="1856"/>
      <c r="P16" s="1856"/>
      <c r="Q16" s="1856"/>
      <c r="R16" s="1856"/>
      <c r="S16" s="1856"/>
      <c r="T16" s="1856"/>
      <c r="U16" s="1856"/>
      <c r="V16" s="1855"/>
      <c r="W16" s="258"/>
      <c r="X16" s="1855"/>
      <c r="Y16" s="258"/>
      <c r="Z16" s="258"/>
      <c r="AA16" s="258"/>
      <c r="AB16" s="1855"/>
      <c r="AC16" s="1855"/>
      <c r="AD16" s="1855"/>
      <c r="AE16" s="1855"/>
      <c r="AF16" s="1855"/>
      <c r="AG16" s="1855"/>
      <c r="AH16" s="1855"/>
      <c r="AI16" s="1856"/>
      <c r="AJ16" s="1856"/>
    </row>
    <row r="17" spans="1:36" s="1857" customFormat="1" ht="18" customHeight="1">
      <c r="A17" s="1858">
        <v>42639</v>
      </c>
      <c r="B17" s="838" t="s">
        <v>785</v>
      </c>
      <c r="C17" s="838" t="s">
        <v>1220</v>
      </c>
      <c r="D17" s="1859">
        <v>2822</v>
      </c>
      <c r="E17" s="1860" t="s">
        <v>135</v>
      </c>
      <c r="F17" s="1859" t="s">
        <v>140</v>
      </c>
      <c r="G17" s="1858">
        <v>42653</v>
      </c>
      <c r="H17" s="1858">
        <v>42719</v>
      </c>
      <c r="I17" s="1859" t="s">
        <v>786</v>
      </c>
      <c r="J17" s="1861" t="s">
        <v>787</v>
      </c>
      <c r="K17" s="1862">
        <v>42654</v>
      </c>
      <c r="L17" s="1863" t="s">
        <v>784</v>
      </c>
      <c r="M17" s="1861"/>
      <c r="N17" s="1856"/>
      <c r="O17" s="1856"/>
      <c r="P17" s="1856"/>
      <c r="Q17" s="1856"/>
      <c r="R17" s="1856"/>
      <c r="S17" s="1856"/>
      <c r="T17" s="1856"/>
      <c r="U17" s="1856"/>
      <c r="V17" s="1855"/>
      <c r="W17" s="258"/>
      <c r="X17" s="1855"/>
      <c r="Y17" s="258"/>
      <c r="Z17" s="258"/>
      <c r="AA17" s="258"/>
      <c r="AB17" s="1855"/>
      <c r="AC17" s="1855"/>
      <c r="AD17" s="1855"/>
      <c r="AE17" s="1855"/>
      <c r="AF17" s="1855"/>
      <c r="AG17" s="1855"/>
      <c r="AH17" s="1855"/>
      <c r="AI17" s="1856"/>
      <c r="AJ17" s="1856"/>
    </row>
    <row r="18" spans="1:36" s="1857" customFormat="1" ht="18" customHeight="1">
      <c r="A18" s="1864">
        <v>42737</v>
      </c>
      <c r="B18" s="840" t="s">
        <v>846</v>
      </c>
      <c r="C18" s="838" t="s">
        <v>1220</v>
      </c>
      <c r="D18" s="1859">
        <v>11286</v>
      </c>
      <c r="E18" s="1865" t="s">
        <v>718</v>
      </c>
      <c r="F18" s="1866" t="s">
        <v>847</v>
      </c>
      <c r="G18" s="1864">
        <v>42751</v>
      </c>
      <c r="H18" s="1864">
        <v>42836</v>
      </c>
      <c r="I18" s="1866" t="s">
        <v>779</v>
      </c>
      <c r="J18" s="1861" t="s">
        <v>848</v>
      </c>
      <c r="K18" s="1862">
        <v>42752</v>
      </c>
      <c r="L18" s="1863" t="s">
        <v>761</v>
      </c>
      <c r="M18" s="1861" t="s">
        <v>89</v>
      </c>
      <c r="N18" s="1856"/>
      <c r="O18" s="1856"/>
      <c r="P18" s="1856"/>
      <c r="Q18" s="1856"/>
      <c r="R18" s="1856"/>
      <c r="S18" s="1856"/>
      <c r="T18" s="1856"/>
      <c r="U18" s="1856"/>
      <c r="V18" s="1855"/>
      <c r="W18" s="258"/>
      <c r="X18" s="1855"/>
      <c r="Y18" s="258"/>
      <c r="Z18" s="258"/>
      <c r="AA18" s="258"/>
      <c r="AB18" s="1855"/>
      <c r="AC18" s="1855"/>
      <c r="AD18" s="1855"/>
      <c r="AE18" s="1855"/>
      <c r="AF18" s="1855"/>
      <c r="AG18" s="1855"/>
      <c r="AH18" s="1855"/>
      <c r="AI18" s="1856"/>
      <c r="AJ18" s="1856"/>
    </row>
    <row r="19" spans="1:36" s="1857" customFormat="1" ht="18" customHeight="1">
      <c r="A19" s="841">
        <v>42744</v>
      </c>
      <c r="B19" s="840" t="s">
        <v>857</v>
      </c>
      <c r="C19" s="838" t="s">
        <v>1220</v>
      </c>
      <c r="D19" s="1859">
        <v>10335</v>
      </c>
      <c r="E19" s="842" t="s">
        <v>135</v>
      </c>
      <c r="F19" s="840" t="s">
        <v>124</v>
      </c>
      <c r="G19" s="841">
        <v>42758</v>
      </c>
      <c r="H19" s="841">
        <v>42836</v>
      </c>
      <c r="I19" s="840" t="s">
        <v>786</v>
      </c>
      <c r="J19" s="2541" t="s">
        <v>837</v>
      </c>
      <c r="K19" s="2541"/>
      <c r="L19" s="2541"/>
      <c r="M19" s="2541"/>
      <c r="N19" s="1856"/>
      <c r="O19" s="1856"/>
      <c r="P19" s="1856"/>
      <c r="Q19" s="1856"/>
      <c r="R19" s="1856"/>
      <c r="S19" s="1856"/>
      <c r="T19" s="1856"/>
      <c r="U19" s="1856"/>
      <c r="V19" s="1855"/>
      <c r="W19" s="258"/>
      <c r="X19" s="1855"/>
      <c r="Y19" s="258"/>
      <c r="Z19" s="258"/>
      <c r="AA19" s="258"/>
      <c r="AB19" s="1855"/>
      <c r="AC19" s="1855"/>
      <c r="AD19" s="1855"/>
      <c r="AE19" s="1855"/>
      <c r="AF19" s="1855"/>
      <c r="AG19" s="1855"/>
      <c r="AH19" s="1855"/>
      <c r="AI19" s="1856"/>
      <c r="AJ19" s="1856"/>
    </row>
    <row r="20" spans="1:36" s="1857" customFormat="1" ht="18" customHeight="1">
      <c r="A20" s="841">
        <v>42779</v>
      </c>
      <c r="B20" s="840" t="s">
        <v>1207</v>
      </c>
      <c r="C20" s="838" t="s">
        <v>1220</v>
      </c>
      <c r="D20" s="1859">
        <v>10335</v>
      </c>
      <c r="E20" s="842" t="s">
        <v>135</v>
      </c>
      <c r="F20" s="840" t="s">
        <v>847</v>
      </c>
      <c r="G20" s="841">
        <v>42793</v>
      </c>
      <c r="H20" s="841">
        <v>42836</v>
      </c>
      <c r="I20" s="840" t="s">
        <v>779</v>
      </c>
      <c r="J20" s="1861" t="s">
        <v>1474</v>
      </c>
      <c r="K20" s="1862">
        <v>42787</v>
      </c>
      <c r="L20" s="1863" t="s">
        <v>1475</v>
      </c>
      <c r="M20" s="1861" t="s">
        <v>89</v>
      </c>
      <c r="N20" s="1856"/>
      <c r="O20" s="1856"/>
      <c r="P20" s="1856"/>
      <c r="Q20" s="1856"/>
      <c r="R20" s="1856"/>
      <c r="S20" s="1856"/>
      <c r="T20" s="1856"/>
      <c r="U20" s="1856"/>
      <c r="V20" s="1855"/>
      <c r="W20" s="258"/>
      <c r="X20" s="1855"/>
      <c r="Y20" s="258"/>
      <c r="Z20" s="258"/>
      <c r="AA20" s="258"/>
      <c r="AB20" s="1855"/>
      <c r="AC20" s="1855"/>
      <c r="AD20" s="1855"/>
      <c r="AE20" s="1855"/>
      <c r="AF20" s="1855"/>
      <c r="AG20" s="1855"/>
      <c r="AH20" s="1855"/>
      <c r="AI20" s="1856"/>
      <c r="AJ20" s="1856"/>
    </row>
    <row r="21" spans="1:36" s="1857" customFormat="1" ht="18" customHeight="1">
      <c r="A21" s="841">
        <v>42793</v>
      </c>
      <c r="B21" s="840" t="s">
        <v>1211</v>
      </c>
      <c r="C21" s="838" t="s">
        <v>1220</v>
      </c>
      <c r="D21" s="1859">
        <v>11415</v>
      </c>
      <c r="E21" s="842" t="s">
        <v>150</v>
      </c>
      <c r="F21" s="840" t="s">
        <v>140</v>
      </c>
      <c r="G21" s="841">
        <v>42857</v>
      </c>
      <c r="H21" s="841">
        <v>42943</v>
      </c>
      <c r="I21" s="840" t="s">
        <v>136</v>
      </c>
      <c r="J21" s="1861" t="s">
        <v>1789</v>
      </c>
      <c r="K21" s="1862">
        <v>42801</v>
      </c>
      <c r="L21" s="1863" t="s">
        <v>781</v>
      </c>
      <c r="M21" s="1861" t="s">
        <v>89</v>
      </c>
      <c r="N21" s="1856"/>
      <c r="O21" s="1856"/>
      <c r="P21" s="1856"/>
      <c r="Q21" s="1856"/>
      <c r="R21" s="1856"/>
      <c r="S21" s="1856"/>
      <c r="T21" s="1856"/>
      <c r="U21" s="1856"/>
      <c r="V21" s="1855"/>
      <c r="W21" s="258"/>
      <c r="X21" s="1855"/>
      <c r="Y21" s="258"/>
      <c r="Z21" s="258"/>
      <c r="AA21" s="258"/>
      <c r="AB21" s="1855"/>
      <c r="AC21" s="1855"/>
      <c r="AD21" s="1855"/>
      <c r="AE21" s="1855"/>
      <c r="AF21" s="1855"/>
      <c r="AG21" s="1855"/>
      <c r="AH21" s="1855"/>
      <c r="AI21" s="1856"/>
      <c r="AJ21" s="1856"/>
    </row>
    <row r="22" spans="1:36" s="1857" customFormat="1" ht="18" customHeight="1">
      <c r="A22" s="841">
        <v>42793</v>
      </c>
      <c r="B22" s="840" t="s">
        <v>1212</v>
      </c>
      <c r="C22" s="838" t="s">
        <v>1220</v>
      </c>
      <c r="D22" s="1859">
        <v>11286</v>
      </c>
      <c r="E22" s="842" t="s">
        <v>718</v>
      </c>
      <c r="F22" s="840" t="s">
        <v>124</v>
      </c>
      <c r="G22" s="841">
        <v>42857</v>
      </c>
      <c r="H22" s="841">
        <v>42943</v>
      </c>
      <c r="I22" s="840" t="s">
        <v>136</v>
      </c>
      <c r="J22" s="1861" t="s">
        <v>1791</v>
      </c>
      <c r="K22" s="1862">
        <v>42801</v>
      </c>
      <c r="L22" s="1863" t="s">
        <v>761</v>
      </c>
      <c r="M22" s="1861" t="s">
        <v>89</v>
      </c>
      <c r="N22" s="1856"/>
      <c r="O22" s="1856"/>
      <c r="P22" s="1856"/>
      <c r="Q22" s="1856"/>
      <c r="R22" s="1856"/>
      <c r="S22" s="1856"/>
      <c r="T22" s="1856"/>
      <c r="U22" s="1856"/>
      <c r="V22" s="1855"/>
      <c r="W22" s="258"/>
      <c r="X22" s="1855"/>
      <c r="Y22" s="258"/>
      <c r="Z22" s="258"/>
      <c r="AA22" s="258"/>
      <c r="AB22" s="1855"/>
      <c r="AC22" s="1855"/>
      <c r="AD22" s="1855"/>
      <c r="AE22" s="1855"/>
      <c r="AF22" s="1855"/>
      <c r="AG22" s="1855"/>
      <c r="AH22" s="1855"/>
      <c r="AI22" s="1856"/>
      <c r="AJ22" s="1856"/>
    </row>
    <row r="23" spans="1:36" s="1857" customFormat="1" ht="18" customHeight="1">
      <c r="A23" s="841">
        <v>42835</v>
      </c>
      <c r="B23" s="840" t="s">
        <v>1529</v>
      </c>
      <c r="C23" s="838" t="s">
        <v>1220</v>
      </c>
      <c r="D23" s="1859">
        <v>2822</v>
      </c>
      <c r="E23" s="842" t="s">
        <v>135</v>
      </c>
      <c r="F23" s="840" t="s">
        <v>140</v>
      </c>
      <c r="G23" s="841">
        <v>42863</v>
      </c>
      <c r="H23" s="841">
        <v>42943</v>
      </c>
      <c r="I23" s="840" t="s">
        <v>136</v>
      </c>
      <c r="J23" s="1861" t="s">
        <v>1792</v>
      </c>
      <c r="K23" s="1862">
        <v>42851</v>
      </c>
      <c r="L23" s="1863" t="s">
        <v>1793</v>
      </c>
      <c r="M23" s="1861" t="s">
        <v>87</v>
      </c>
      <c r="N23" s="1856"/>
      <c r="O23" s="1856"/>
      <c r="P23" s="1856"/>
      <c r="Q23" s="1856"/>
      <c r="R23" s="1856"/>
      <c r="S23" s="1856"/>
      <c r="T23" s="1856"/>
      <c r="U23" s="1856"/>
      <c r="V23" s="1855"/>
      <c r="W23" s="258"/>
      <c r="X23" s="1855"/>
      <c r="Y23" s="258"/>
      <c r="Z23" s="258"/>
      <c r="AA23" s="258"/>
      <c r="AB23" s="1855"/>
      <c r="AC23" s="1855"/>
      <c r="AD23" s="1855"/>
      <c r="AE23" s="1855"/>
      <c r="AF23" s="1855"/>
      <c r="AG23" s="1855"/>
      <c r="AH23" s="1855"/>
      <c r="AI23" s="1856"/>
      <c r="AJ23" s="1856"/>
    </row>
    <row r="24" spans="1:36" s="1857" customFormat="1" ht="18" customHeight="1">
      <c r="A24" s="1858">
        <v>42891</v>
      </c>
      <c r="B24" s="1859" t="s">
        <v>1758</v>
      </c>
      <c r="C24" s="838" t="s">
        <v>1220</v>
      </c>
      <c r="D24" s="1859">
        <v>3154</v>
      </c>
      <c r="E24" s="1860" t="s">
        <v>150</v>
      </c>
      <c r="F24" s="1859" t="s">
        <v>140</v>
      </c>
      <c r="G24" s="1858">
        <v>42982</v>
      </c>
      <c r="H24" s="1858">
        <v>43082</v>
      </c>
      <c r="I24" s="1859" t="s">
        <v>136</v>
      </c>
      <c r="J24" s="1861" t="s">
        <v>1794</v>
      </c>
      <c r="K24" s="1867">
        <v>42899</v>
      </c>
      <c r="L24" s="1863" t="s">
        <v>133</v>
      </c>
      <c r="M24" s="1861"/>
      <c r="N24" s="1856"/>
      <c r="O24" s="1856"/>
      <c r="P24" s="1856"/>
      <c r="Q24" s="1856"/>
      <c r="R24" s="1856"/>
      <c r="S24" s="1856"/>
      <c r="T24" s="1856"/>
      <c r="U24" s="1856"/>
      <c r="V24" s="1855"/>
      <c r="W24" s="258"/>
      <c r="X24" s="1855"/>
      <c r="Y24" s="258"/>
      <c r="Z24" s="258"/>
      <c r="AA24" s="258"/>
      <c r="AB24" s="1855"/>
      <c r="AC24" s="1855"/>
      <c r="AD24" s="1855"/>
      <c r="AE24" s="1855"/>
      <c r="AF24" s="1855"/>
      <c r="AG24" s="1855"/>
      <c r="AH24" s="1855"/>
      <c r="AI24" s="1856"/>
      <c r="AJ24" s="1856"/>
    </row>
    <row r="25" spans="1:36" s="1857" customFormat="1" ht="18" customHeight="1">
      <c r="A25" s="1858">
        <v>42891</v>
      </c>
      <c r="B25" s="1859" t="s">
        <v>1759</v>
      </c>
      <c r="C25" s="838" t="s">
        <v>1220</v>
      </c>
      <c r="D25" s="1859">
        <v>11286</v>
      </c>
      <c r="E25" s="1860" t="s">
        <v>718</v>
      </c>
      <c r="F25" s="1859" t="s">
        <v>124</v>
      </c>
      <c r="G25" s="1858">
        <v>42982</v>
      </c>
      <c r="H25" s="1858">
        <v>43082</v>
      </c>
      <c r="I25" s="1859" t="s">
        <v>136</v>
      </c>
      <c r="J25" s="1861" t="s">
        <v>1795</v>
      </c>
      <c r="K25" s="1867">
        <v>42899</v>
      </c>
      <c r="L25" s="1863" t="s">
        <v>761</v>
      </c>
      <c r="M25" s="1861" t="s">
        <v>89</v>
      </c>
      <c r="N25" s="1856"/>
      <c r="O25" s="1856"/>
      <c r="P25" s="1856"/>
      <c r="Q25" s="1856"/>
      <c r="R25" s="1856"/>
      <c r="S25" s="1856"/>
      <c r="T25" s="1856"/>
      <c r="U25" s="1856"/>
      <c r="V25" s="1855"/>
      <c r="W25" s="258"/>
      <c r="X25" s="1855"/>
      <c r="Y25" s="258"/>
      <c r="Z25" s="258"/>
      <c r="AA25" s="258"/>
      <c r="AB25" s="1855"/>
      <c r="AC25" s="1855"/>
      <c r="AD25" s="1855"/>
      <c r="AE25" s="1855"/>
      <c r="AF25" s="1855"/>
      <c r="AG25" s="1855"/>
      <c r="AH25" s="1855"/>
      <c r="AI25" s="1856"/>
      <c r="AJ25" s="1856"/>
    </row>
    <row r="26" spans="1:36" s="1857" customFormat="1" ht="18" customHeight="1">
      <c r="A26" s="1859" t="s">
        <v>1760</v>
      </c>
      <c r="B26" s="1859" t="s">
        <v>1761</v>
      </c>
      <c r="C26" s="838" t="s">
        <v>1220</v>
      </c>
      <c r="D26" s="1859">
        <v>10335</v>
      </c>
      <c r="E26" s="1860" t="s">
        <v>135</v>
      </c>
      <c r="F26" s="1859" t="s">
        <v>124</v>
      </c>
      <c r="G26" s="1858">
        <v>42982</v>
      </c>
      <c r="H26" s="1858">
        <v>43082</v>
      </c>
      <c r="I26" s="1859" t="s">
        <v>1194</v>
      </c>
      <c r="J26" s="1861" t="s">
        <v>1796</v>
      </c>
      <c r="K26" s="1867">
        <v>42922</v>
      </c>
      <c r="L26" s="1863" t="s">
        <v>1797</v>
      </c>
      <c r="M26" s="1861" t="s">
        <v>88</v>
      </c>
      <c r="N26" s="1856"/>
      <c r="O26" s="1856"/>
      <c r="P26" s="1856"/>
      <c r="Q26" s="1856"/>
      <c r="R26" s="1856"/>
      <c r="S26" s="1856"/>
      <c r="T26" s="1856"/>
      <c r="U26" s="1856"/>
      <c r="V26" s="1855"/>
      <c r="W26" s="258"/>
      <c r="X26" s="1855"/>
      <c r="Y26" s="258"/>
      <c r="Z26" s="258"/>
      <c r="AA26" s="258"/>
      <c r="AB26" s="1855"/>
      <c r="AC26" s="1855"/>
      <c r="AD26" s="1855"/>
      <c r="AE26" s="1855"/>
      <c r="AF26" s="1855"/>
      <c r="AG26" s="1855"/>
      <c r="AH26" s="1855"/>
      <c r="AI26" s="1856"/>
      <c r="AJ26" s="1856"/>
    </row>
    <row r="27" spans="1:36" s="1857" customFormat="1" ht="18" customHeight="1">
      <c r="A27" s="1858">
        <v>42912</v>
      </c>
      <c r="B27" s="1859" t="s">
        <v>1758</v>
      </c>
      <c r="C27" s="838" t="s">
        <v>1220</v>
      </c>
      <c r="D27" s="1859">
        <v>3154</v>
      </c>
      <c r="E27" s="1860" t="s">
        <v>150</v>
      </c>
      <c r="F27" s="1859" t="s">
        <v>140</v>
      </c>
      <c r="G27" s="1858">
        <v>42982</v>
      </c>
      <c r="H27" s="1858">
        <v>43082</v>
      </c>
      <c r="I27" s="1859" t="s">
        <v>136</v>
      </c>
      <c r="J27" s="1861" t="s">
        <v>1790</v>
      </c>
      <c r="K27" s="1867">
        <v>42922</v>
      </c>
      <c r="L27" s="1863" t="s">
        <v>766</v>
      </c>
      <c r="M27" s="1861" t="s">
        <v>90</v>
      </c>
      <c r="N27" s="1856"/>
      <c r="O27" s="1856"/>
      <c r="P27" s="1856"/>
      <c r="Q27" s="1856"/>
      <c r="R27" s="1856"/>
      <c r="S27" s="1856"/>
      <c r="T27" s="1856"/>
      <c r="U27" s="1856"/>
      <c r="V27" s="1855"/>
      <c r="W27" s="258"/>
      <c r="X27" s="1855"/>
      <c r="Y27" s="258"/>
      <c r="Z27" s="258"/>
      <c r="AA27" s="258"/>
      <c r="AB27" s="1855"/>
      <c r="AC27" s="1855"/>
      <c r="AD27" s="1855"/>
      <c r="AE27" s="1855"/>
      <c r="AF27" s="1855"/>
      <c r="AG27" s="1855"/>
      <c r="AH27" s="1855"/>
      <c r="AI27" s="1856"/>
      <c r="AJ27" s="1856"/>
    </row>
    <row r="28" spans="1:36" s="1857" customFormat="1" ht="18" customHeight="1">
      <c r="A28" s="1858">
        <v>42919</v>
      </c>
      <c r="B28" s="1859" t="s">
        <v>1762</v>
      </c>
      <c r="C28" s="838" t="s">
        <v>1220</v>
      </c>
      <c r="D28" s="1859">
        <v>11289</v>
      </c>
      <c r="E28" s="1860" t="s">
        <v>150</v>
      </c>
      <c r="F28" s="1859" t="s">
        <v>124</v>
      </c>
      <c r="G28" s="1858">
        <v>42982</v>
      </c>
      <c r="H28" s="1858">
        <v>43082</v>
      </c>
      <c r="I28" s="1859" t="s">
        <v>136</v>
      </c>
      <c r="J28" s="1861" t="s">
        <v>1798</v>
      </c>
      <c r="K28" s="1867">
        <v>42927</v>
      </c>
      <c r="L28" s="1863" t="s">
        <v>1799</v>
      </c>
      <c r="M28" s="1861" t="s">
        <v>88</v>
      </c>
      <c r="N28" s="1856"/>
      <c r="O28" s="1856"/>
      <c r="P28" s="1856"/>
      <c r="Q28" s="1856"/>
      <c r="R28" s="1856"/>
      <c r="S28" s="1856"/>
      <c r="T28" s="1856"/>
      <c r="U28" s="1856"/>
      <c r="V28" s="1855"/>
      <c r="W28" s="258"/>
      <c r="X28" s="1855"/>
      <c r="Y28" s="258"/>
      <c r="Z28" s="258"/>
      <c r="AA28" s="258"/>
      <c r="AB28" s="1855"/>
      <c r="AC28" s="1855"/>
      <c r="AD28" s="1855"/>
      <c r="AE28" s="1855"/>
      <c r="AF28" s="1855"/>
      <c r="AG28" s="1855"/>
      <c r="AH28" s="1855"/>
      <c r="AI28" s="1856"/>
      <c r="AJ28" s="1856"/>
    </row>
    <row r="29" spans="1:36" s="1857" customFormat="1" ht="18" customHeight="1">
      <c r="A29" s="1858">
        <v>42933</v>
      </c>
      <c r="B29" s="1859" t="s">
        <v>1763</v>
      </c>
      <c r="C29" s="838" t="s">
        <v>1220</v>
      </c>
      <c r="D29" s="1859">
        <v>11108</v>
      </c>
      <c r="E29" s="1860" t="s">
        <v>135</v>
      </c>
      <c r="F29" s="1859" t="s">
        <v>124</v>
      </c>
      <c r="G29" s="1858">
        <v>42982</v>
      </c>
      <c r="H29" s="1858">
        <v>43082</v>
      </c>
      <c r="I29" s="1859" t="s">
        <v>786</v>
      </c>
      <c r="J29" s="1861" t="s">
        <v>1800</v>
      </c>
      <c r="K29" s="1867">
        <v>42941</v>
      </c>
      <c r="L29" s="1863" t="s">
        <v>1793</v>
      </c>
      <c r="M29" s="1861" t="s">
        <v>88</v>
      </c>
      <c r="N29" s="1856"/>
      <c r="O29" s="1856"/>
      <c r="P29" s="1856"/>
      <c r="Q29" s="1856"/>
      <c r="R29" s="1856"/>
      <c r="S29" s="1856"/>
      <c r="T29" s="1856"/>
      <c r="U29" s="1856"/>
      <c r="V29" s="1855"/>
      <c r="W29" s="258"/>
      <c r="X29" s="1855"/>
      <c r="Y29" s="258"/>
      <c r="Z29" s="258"/>
      <c r="AA29" s="258"/>
      <c r="AB29" s="1855"/>
      <c r="AC29" s="1855"/>
      <c r="AD29" s="1855"/>
      <c r="AE29" s="1855"/>
      <c r="AF29" s="1855"/>
      <c r="AG29" s="1855"/>
      <c r="AH29" s="1855"/>
      <c r="AI29" s="1856"/>
      <c r="AJ29" s="1856"/>
    </row>
    <row r="30" spans="1:36" s="1857" customFormat="1" ht="18" customHeight="1">
      <c r="A30" s="1858">
        <v>43045</v>
      </c>
      <c r="B30" s="1859" t="s">
        <v>1765</v>
      </c>
      <c r="C30" s="838" t="s">
        <v>1220</v>
      </c>
      <c r="D30" s="1859">
        <v>10335</v>
      </c>
      <c r="E30" s="1860" t="s">
        <v>135</v>
      </c>
      <c r="F30" s="1859" t="s">
        <v>124</v>
      </c>
      <c r="G30" s="1858">
        <v>43108</v>
      </c>
      <c r="H30" s="1858">
        <v>43203</v>
      </c>
      <c r="I30" s="1859" t="s">
        <v>136</v>
      </c>
      <c r="J30" s="1861" t="s">
        <v>1806</v>
      </c>
      <c r="K30" s="1867">
        <v>43055</v>
      </c>
      <c r="L30" s="1863" t="s">
        <v>1807</v>
      </c>
      <c r="M30" s="1861" t="s">
        <v>88</v>
      </c>
      <c r="N30" s="1856"/>
      <c r="O30" s="1856"/>
      <c r="P30" s="1856"/>
      <c r="Q30" s="1856"/>
      <c r="R30" s="1856"/>
      <c r="S30" s="1856"/>
      <c r="T30" s="1856"/>
      <c r="U30" s="1856"/>
      <c r="V30" s="1855"/>
      <c r="W30" s="258"/>
      <c r="X30" s="1855"/>
      <c r="Y30" s="258"/>
      <c r="Z30" s="258"/>
      <c r="AA30" s="258"/>
      <c r="AB30" s="1855"/>
      <c r="AC30" s="1855"/>
      <c r="AD30" s="1855"/>
      <c r="AE30" s="1855"/>
      <c r="AF30" s="1855"/>
      <c r="AG30" s="1855"/>
      <c r="AH30" s="1855"/>
      <c r="AI30" s="1856"/>
      <c r="AJ30" s="1856"/>
    </row>
    <row r="31" spans="1:36" s="1857" customFormat="1" ht="18" customHeight="1">
      <c r="A31" s="1858">
        <v>43066</v>
      </c>
      <c r="B31" s="1859" t="s">
        <v>1768</v>
      </c>
      <c r="C31" s="838" t="s">
        <v>1220</v>
      </c>
      <c r="D31" s="1859">
        <v>11286</v>
      </c>
      <c r="E31" s="1860" t="s">
        <v>718</v>
      </c>
      <c r="F31" s="1859" t="s">
        <v>124</v>
      </c>
      <c r="G31" s="1858">
        <v>43108</v>
      </c>
      <c r="H31" s="1858">
        <v>43203</v>
      </c>
      <c r="I31" s="1859" t="s">
        <v>136</v>
      </c>
      <c r="J31" s="1861"/>
      <c r="K31" s="1863"/>
      <c r="L31" s="1863"/>
      <c r="M31" s="1861"/>
      <c r="N31" s="1856"/>
      <c r="O31" s="1856"/>
      <c r="P31" s="1856"/>
      <c r="Q31" s="1856"/>
      <c r="R31" s="1856"/>
      <c r="S31" s="1856"/>
      <c r="T31" s="1856"/>
      <c r="U31" s="1856"/>
      <c r="V31" s="1855"/>
      <c r="W31" s="258"/>
      <c r="X31" s="1855"/>
      <c r="Y31" s="258"/>
      <c r="Z31" s="258"/>
      <c r="AA31" s="258"/>
      <c r="AB31" s="1855"/>
      <c r="AC31" s="1855"/>
      <c r="AD31" s="1855"/>
      <c r="AE31" s="1855"/>
      <c r="AF31" s="1855"/>
      <c r="AG31" s="1855"/>
      <c r="AH31" s="1855"/>
      <c r="AI31" s="1856"/>
      <c r="AJ31" s="1856"/>
    </row>
    <row r="32" spans="1:36" s="1857" customFormat="1" ht="18" customHeight="1">
      <c r="A32" s="1858">
        <v>43080</v>
      </c>
      <c r="B32" s="1859" t="s">
        <v>1804</v>
      </c>
      <c r="C32" s="838" t="s">
        <v>1220</v>
      </c>
      <c r="D32" s="1859">
        <v>11415</v>
      </c>
      <c r="E32" s="1860" t="s">
        <v>150</v>
      </c>
      <c r="F32" s="1859" t="s">
        <v>124</v>
      </c>
      <c r="G32" s="1859" t="s">
        <v>1805</v>
      </c>
      <c r="H32" s="1858">
        <v>43203</v>
      </c>
      <c r="I32" s="1859" t="s">
        <v>136</v>
      </c>
      <c r="J32" s="1861"/>
      <c r="K32" s="1863"/>
      <c r="L32" s="1863"/>
      <c r="M32" s="1861"/>
      <c r="N32" s="1856"/>
      <c r="O32" s="1856"/>
      <c r="P32" s="1856"/>
      <c r="Q32" s="1856"/>
      <c r="R32" s="1856"/>
      <c r="S32" s="1856"/>
      <c r="T32" s="1856"/>
      <c r="U32" s="1856"/>
      <c r="V32" s="1855"/>
      <c r="W32" s="258"/>
      <c r="X32" s="1855"/>
      <c r="Y32" s="258"/>
      <c r="Z32" s="258"/>
      <c r="AA32" s="258"/>
      <c r="AB32" s="1855"/>
      <c r="AC32" s="1855"/>
      <c r="AD32" s="1855"/>
      <c r="AE32" s="1855"/>
      <c r="AF32" s="1855"/>
      <c r="AG32" s="1855"/>
      <c r="AH32" s="1855"/>
      <c r="AI32" s="1856"/>
      <c r="AJ32" s="1856"/>
    </row>
    <row r="33" spans="1:36" s="1857" customFormat="1" ht="18" customHeight="1">
      <c r="A33" s="1858">
        <v>43122</v>
      </c>
      <c r="B33" s="1859" t="s">
        <v>2228</v>
      </c>
      <c r="C33" s="838" t="s">
        <v>1220</v>
      </c>
      <c r="D33" s="1859">
        <v>9898</v>
      </c>
      <c r="E33" s="1860" t="s">
        <v>135</v>
      </c>
      <c r="F33" s="1859" t="s">
        <v>140</v>
      </c>
      <c r="G33" s="1858">
        <v>43137</v>
      </c>
      <c r="H33" s="1858">
        <v>43203</v>
      </c>
      <c r="I33" s="1859" t="s">
        <v>136</v>
      </c>
      <c r="J33" s="1861" t="s">
        <v>2285</v>
      </c>
      <c r="K33" s="1862">
        <v>43130</v>
      </c>
      <c r="L33" s="1863" t="s">
        <v>2286</v>
      </c>
      <c r="M33" s="1861" t="s">
        <v>87</v>
      </c>
      <c r="N33" s="1856"/>
      <c r="O33" s="1856"/>
      <c r="P33" s="1856"/>
      <c r="Q33" s="1856"/>
      <c r="R33" s="1856"/>
      <c r="S33" s="1856"/>
      <c r="T33" s="1856"/>
      <c r="U33" s="1856"/>
      <c r="V33" s="1855"/>
      <c r="W33" s="258"/>
      <c r="X33" s="1855"/>
      <c r="Y33" s="258"/>
      <c r="Z33" s="258"/>
      <c r="AA33" s="258"/>
      <c r="AB33" s="1855"/>
      <c r="AC33" s="1855"/>
      <c r="AD33" s="1855"/>
      <c r="AE33" s="1855"/>
      <c r="AF33" s="1855"/>
      <c r="AG33" s="1855"/>
      <c r="AH33" s="1855"/>
      <c r="AI33" s="1856"/>
      <c r="AJ33" s="1856"/>
    </row>
    <row r="34" spans="1:36" s="1857" customFormat="1" ht="18" customHeight="1">
      <c r="A34" s="1858">
        <v>43122</v>
      </c>
      <c r="B34" s="1859" t="s">
        <v>2229</v>
      </c>
      <c r="C34" s="838" t="s">
        <v>1220</v>
      </c>
      <c r="D34" s="1859">
        <v>11284</v>
      </c>
      <c r="E34" s="1860" t="s">
        <v>2230</v>
      </c>
      <c r="F34" s="1859" t="s">
        <v>124</v>
      </c>
      <c r="G34" s="1858">
        <v>43137</v>
      </c>
      <c r="H34" s="1858">
        <v>43203</v>
      </c>
      <c r="I34" s="1859" t="s">
        <v>136</v>
      </c>
      <c r="J34" s="1861" t="s">
        <v>2287</v>
      </c>
      <c r="K34" s="1862">
        <v>43130</v>
      </c>
      <c r="L34" s="1863" t="s">
        <v>2288</v>
      </c>
      <c r="M34" s="1861" t="s">
        <v>88</v>
      </c>
      <c r="N34" s="1856"/>
      <c r="O34" s="1856"/>
      <c r="P34" s="1856"/>
      <c r="Q34" s="1856"/>
      <c r="R34" s="1856"/>
      <c r="S34" s="1856"/>
      <c r="T34" s="1856"/>
      <c r="U34" s="1856"/>
      <c r="V34" s="1855"/>
      <c r="W34" s="258"/>
      <c r="X34" s="1855"/>
      <c r="Y34" s="258"/>
      <c r="Z34" s="258"/>
      <c r="AA34" s="258"/>
      <c r="AB34" s="1855"/>
      <c r="AC34" s="1855"/>
      <c r="AD34" s="1855"/>
      <c r="AE34" s="1855"/>
      <c r="AF34" s="1855"/>
      <c r="AG34" s="1855"/>
      <c r="AH34" s="1855"/>
      <c r="AI34" s="1856"/>
      <c r="AJ34" s="1856"/>
    </row>
    <row r="35" spans="1:36" s="1857" customFormat="1" ht="18" customHeight="1">
      <c r="A35" s="1858">
        <v>43122</v>
      </c>
      <c r="B35" s="1859" t="s">
        <v>2231</v>
      </c>
      <c r="C35" s="838" t="s">
        <v>1220</v>
      </c>
      <c r="D35" s="1859">
        <v>11286</v>
      </c>
      <c r="E35" s="1860" t="s">
        <v>718</v>
      </c>
      <c r="F35" s="1859" t="s">
        <v>124</v>
      </c>
      <c r="G35" s="1858">
        <v>43137</v>
      </c>
      <c r="H35" s="1858">
        <v>43203</v>
      </c>
      <c r="I35" s="1859" t="s">
        <v>136</v>
      </c>
      <c r="J35" s="1861" t="s">
        <v>2283</v>
      </c>
      <c r="K35" s="1862">
        <v>43130</v>
      </c>
      <c r="L35" s="1863" t="s">
        <v>2284</v>
      </c>
      <c r="M35" s="1861" t="s">
        <v>89</v>
      </c>
      <c r="N35" s="1856"/>
      <c r="O35" s="1856"/>
      <c r="P35" s="1856"/>
      <c r="Q35" s="1856"/>
      <c r="R35" s="1856"/>
      <c r="S35" s="1856"/>
      <c r="T35" s="1856"/>
      <c r="U35" s="1856"/>
      <c r="V35" s="1855"/>
      <c r="W35" s="258"/>
      <c r="X35" s="1855"/>
      <c r="Y35" s="258"/>
      <c r="Z35" s="258"/>
      <c r="AA35" s="258"/>
      <c r="AB35" s="1855"/>
      <c r="AC35" s="1855"/>
      <c r="AD35" s="1855"/>
      <c r="AE35" s="1855"/>
      <c r="AF35" s="1855"/>
      <c r="AG35" s="1855"/>
      <c r="AH35" s="1855"/>
      <c r="AI35" s="1856"/>
      <c r="AJ35" s="1856"/>
    </row>
    <row r="36" spans="1:36" s="1857" customFormat="1" ht="18" customHeight="1">
      <c r="A36" s="1858">
        <v>43137</v>
      </c>
      <c r="B36" s="1859" t="s">
        <v>2250</v>
      </c>
      <c r="C36" s="838" t="s">
        <v>1220</v>
      </c>
      <c r="D36" s="1859">
        <v>11753</v>
      </c>
      <c r="E36" s="1860" t="s">
        <v>718</v>
      </c>
      <c r="F36" s="1859" t="s">
        <v>124</v>
      </c>
      <c r="G36" s="1858">
        <v>43150</v>
      </c>
      <c r="H36" s="1858">
        <v>43203</v>
      </c>
      <c r="I36" s="1859" t="s">
        <v>136</v>
      </c>
      <c r="J36" s="1861" t="s">
        <v>2289</v>
      </c>
      <c r="K36" s="1862">
        <v>43147</v>
      </c>
      <c r="L36" s="1863" t="s">
        <v>2290</v>
      </c>
      <c r="M36" s="1861" t="s">
        <v>89</v>
      </c>
      <c r="N36" s="1856"/>
      <c r="O36" s="1856"/>
      <c r="P36" s="1856"/>
      <c r="Q36" s="1856"/>
      <c r="R36" s="1856"/>
      <c r="S36" s="1856"/>
      <c r="T36" s="1856"/>
      <c r="U36" s="1856"/>
      <c r="V36" s="1855"/>
      <c r="W36" s="258"/>
      <c r="X36" s="1855"/>
      <c r="Y36" s="258"/>
      <c r="Z36" s="258"/>
      <c r="AA36" s="258"/>
      <c r="AB36" s="1855"/>
      <c r="AC36" s="1855"/>
      <c r="AD36" s="1855"/>
      <c r="AE36" s="1855"/>
      <c r="AF36" s="1855"/>
      <c r="AG36" s="1855"/>
      <c r="AH36" s="1855"/>
      <c r="AI36" s="1856"/>
      <c r="AJ36" s="1856"/>
    </row>
    <row r="37" spans="1:36" s="1857" customFormat="1" ht="18" customHeight="1">
      <c r="A37" s="1858">
        <v>43178</v>
      </c>
      <c r="B37" s="1859" t="s">
        <v>2238</v>
      </c>
      <c r="C37" s="838" t="s">
        <v>1220</v>
      </c>
      <c r="D37" s="1859">
        <v>9898</v>
      </c>
      <c r="E37" s="1860" t="s">
        <v>135</v>
      </c>
      <c r="F37" s="1859" t="s">
        <v>124</v>
      </c>
      <c r="G37" s="1858">
        <v>43220</v>
      </c>
      <c r="H37" s="1858">
        <v>43312</v>
      </c>
      <c r="I37" s="1859" t="s">
        <v>136</v>
      </c>
      <c r="J37" s="1861" t="s">
        <v>2291</v>
      </c>
      <c r="K37" s="1862">
        <v>43182</v>
      </c>
      <c r="L37" s="1863" t="s">
        <v>1475</v>
      </c>
      <c r="M37" s="1861" t="s">
        <v>87</v>
      </c>
      <c r="N37" s="1856"/>
      <c r="O37" s="1856"/>
      <c r="P37" s="1856"/>
      <c r="Q37" s="1856"/>
      <c r="R37" s="1856"/>
      <c r="S37" s="1856"/>
      <c r="T37" s="1856"/>
      <c r="U37" s="1856"/>
      <c r="V37" s="1855"/>
      <c r="W37" s="258"/>
      <c r="X37" s="1855"/>
      <c r="Y37" s="258"/>
      <c r="Z37" s="258"/>
      <c r="AA37" s="258"/>
      <c r="AB37" s="1855"/>
      <c r="AC37" s="1855"/>
      <c r="AD37" s="1855"/>
      <c r="AE37" s="1855"/>
      <c r="AF37" s="1855"/>
      <c r="AG37" s="1855"/>
      <c r="AH37" s="1855"/>
      <c r="AI37" s="1856"/>
      <c r="AJ37" s="1856"/>
    </row>
    <row r="38" spans="1:36" s="1857" customFormat="1" ht="18" customHeight="1">
      <c r="A38" s="1858">
        <v>43178</v>
      </c>
      <c r="B38" s="1859" t="s">
        <v>2239</v>
      </c>
      <c r="C38" s="838" t="s">
        <v>1220</v>
      </c>
      <c r="D38" s="1859">
        <v>11286</v>
      </c>
      <c r="E38" s="1860" t="s">
        <v>718</v>
      </c>
      <c r="F38" s="1859" t="s">
        <v>124</v>
      </c>
      <c r="G38" s="1858">
        <v>43220</v>
      </c>
      <c r="H38" s="1858">
        <v>43312</v>
      </c>
      <c r="I38" s="1859" t="s">
        <v>136</v>
      </c>
      <c r="J38" s="1861" t="s">
        <v>2292</v>
      </c>
      <c r="K38" s="1862">
        <v>43182</v>
      </c>
      <c r="L38" s="1863" t="s">
        <v>2293</v>
      </c>
      <c r="M38" s="1861" t="s">
        <v>88</v>
      </c>
      <c r="N38" s="1856"/>
      <c r="O38" s="1856"/>
      <c r="P38" s="1856"/>
      <c r="Q38" s="1856"/>
      <c r="R38" s="1856"/>
      <c r="S38" s="1856"/>
      <c r="T38" s="1856"/>
      <c r="U38" s="1856"/>
      <c r="V38" s="1855"/>
      <c r="W38" s="258"/>
      <c r="X38" s="1855"/>
      <c r="Y38" s="258"/>
      <c r="Z38" s="258"/>
      <c r="AA38" s="258"/>
      <c r="AB38" s="1855"/>
      <c r="AC38" s="1855"/>
      <c r="AD38" s="1855"/>
      <c r="AE38" s="1855"/>
      <c r="AF38" s="1855"/>
      <c r="AG38" s="1855"/>
      <c r="AH38" s="1855"/>
      <c r="AI38" s="1856"/>
      <c r="AJ38" s="1856"/>
    </row>
    <row r="39" spans="1:36" s="1857" customFormat="1" ht="18" customHeight="1">
      <c r="A39" s="1858">
        <v>43185</v>
      </c>
      <c r="B39" s="1859" t="s">
        <v>2240</v>
      </c>
      <c r="C39" s="838" t="s">
        <v>1220</v>
      </c>
      <c r="D39" s="1859">
        <v>11108</v>
      </c>
      <c r="E39" s="1860" t="s">
        <v>135</v>
      </c>
      <c r="F39" s="1859" t="s">
        <v>124</v>
      </c>
      <c r="G39" s="1858">
        <v>43220</v>
      </c>
      <c r="H39" s="1858">
        <v>43312</v>
      </c>
      <c r="I39" s="1859" t="s">
        <v>136</v>
      </c>
      <c r="J39" s="1861" t="s">
        <v>2294</v>
      </c>
      <c r="K39" s="1862">
        <v>43199</v>
      </c>
      <c r="L39" s="1868" t="s">
        <v>1793</v>
      </c>
      <c r="M39" s="1861" t="s">
        <v>88</v>
      </c>
      <c r="N39" s="1856"/>
      <c r="O39" s="1856"/>
      <c r="P39" s="1856"/>
      <c r="Q39" s="1856"/>
      <c r="R39" s="1856"/>
      <c r="S39" s="1856"/>
      <c r="T39" s="1856"/>
      <c r="U39" s="1856"/>
      <c r="V39" s="1855"/>
      <c r="W39" s="258"/>
      <c r="X39" s="1855"/>
      <c r="Y39" s="258"/>
      <c r="Z39" s="258"/>
      <c r="AA39" s="258"/>
      <c r="AB39" s="1855"/>
      <c r="AC39" s="1855"/>
      <c r="AD39" s="1855"/>
      <c r="AE39" s="1855"/>
      <c r="AF39" s="1855"/>
      <c r="AG39" s="1855"/>
      <c r="AH39" s="1855"/>
      <c r="AI39" s="1856"/>
      <c r="AJ39" s="1856"/>
    </row>
    <row r="40" spans="1:36" s="1857" customFormat="1" ht="18" customHeight="1">
      <c r="A40" s="1858">
        <v>43260</v>
      </c>
      <c r="B40" s="1859" t="s">
        <v>2295</v>
      </c>
      <c r="C40" s="838" t="s">
        <v>1220</v>
      </c>
      <c r="D40" s="1859">
        <v>11284</v>
      </c>
      <c r="E40" s="1860" t="s">
        <v>135</v>
      </c>
      <c r="F40" s="840" t="s">
        <v>124</v>
      </c>
      <c r="G40" s="841">
        <v>43353</v>
      </c>
      <c r="H40" s="841">
        <v>43452</v>
      </c>
      <c r="I40" s="1858" t="s">
        <v>136</v>
      </c>
      <c r="J40" s="1861" t="s">
        <v>2296</v>
      </c>
      <c r="K40" s="1862">
        <v>43299</v>
      </c>
      <c r="L40" s="1868" t="s">
        <v>1793</v>
      </c>
      <c r="M40" s="1861" t="s">
        <v>88</v>
      </c>
      <c r="N40" s="1856"/>
      <c r="O40" s="1856"/>
      <c r="P40" s="1856"/>
      <c r="Q40" s="1856"/>
      <c r="R40" s="1856"/>
      <c r="S40" s="1856"/>
      <c r="T40" s="1856"/>
      <c r="U40" s="1856"/>
      <c r="V40" s="1855"/>
      <c r="W40" s="258"/>
      <c r="X40" s="1855"/>
      <c r="Y40" s="258"/>
      <c r="Z40" s="258"/>
      <c r="AA40" s="258"/>
      <c r="AB40" s="1855"/>
      <c r="AC40" s="1855"/>
      <c r="AD40" s="1855"/>
      <c r="AE40" s="1855"/>
      <c r="AF40" s="1855"/>
      <c r="AG40" s="1855"/>
      <c r="AH40" s="1855"/>
      <c r="AI40" s="1856"/>
      <c r="AJ40" s="1856"/>
    </row>
    <row r="41" spans="1:36" s="1857" customFormat="1" ht="18" customHeight="1">
      <c r="A41" s="841">
        <v>43260</v>
      </c>
      <c r="B41" s="840" t="s">
        <v>2297</v>
      </c>
      <c r="C41" s="838" t="s">
        <v>1220</v>
      </c>
      <c r="D41" s="1859">
        <v>11108</v>
      </c>
      <c r="E41" s="842" t="s">
        <v>135</v>
      </c>
      <c r="F41" s="840" t="s">
        <v>124</v>
      </c>
      <c r="G41" s="841">
        <v>43353</v>
      </c>
      <c r="H41" s="841">
        <v>43452</v>
      </c>
      <c r="I41" s="1858" t="s">
        <v>779</v>
      </c>
      <c r="J41" s="1861" t="s">
        <v>2298</v>
      </c>
      <c r="K41" s="1862">
        <v>43299</v>
      </c>
      <c r="L41" s="1863" t="s">
        <v>2299</v>
      </c>
      <c r="M41" s="1861" t="s">
        <v>88</v>
      </c>
      <c r="N41" s="1856"/>
      <c r="O41" s="1856"/>
      <c r="P41" s="1856"/>
      <c r="Q41" s="1856"/>
      <c r="R41" s="1856"/>
      <c r="S41" s="1856"/>
      <c r="T41" s="1856"/>
      <c r="U41" s="1856"/>
      <c r="V41" s="1855"/>
      <c r="W41" s="258"/>
      <c r="X41" s="1855"/>
      <c r="Y41" s="258"/>
      <c r="Z41" s="258"/>
      <c r="AA41" s="258"/>
      <c r="AB41" s="1855"/>
      <c r="AC41" s="1855"/>
      <c r="AD41" s="1855"/>
      <c r="AE41" s="1855"/>
      <c r="AF41" s="1855"/>
      <c r="AG41" s="1855"/>
      <c r="AH41" s="1855"/>
      <c r="AI41" s="1856"/>
      <c r="AJ41" s="1856"/>
    </row>
    <row r="42" spans="1:36" s="1857" customFormat="1" ht="18" customHeight="1">
      <c r="A42" s="841">
        <v>43260</v>
      </c>
      <c r="B42" s="840" t="s">
        <v>2300</v>
      </c>
      <c r="C42" s="838" t="s">
        <v>1220</v>
      </c>
      <c r="D42" s="1859">
        <v>11289</v>
      </c>
      <c r="E42" s="842" t="s">
        <v>150</v>
      </c>
      <c r="F42" s="840" t="s">
        <v>124</v>
      </c>
      <c r="G42" s="841">
        <v>43353</v>
      </c>
      <c r="H42" s="841">
        <v>43452</v>
      </c>
      <c r="I42" s="1858" t="s">
        <v>136</v>
      </c>
      <c r="J42" s="1861" t="s">
        <v>2301</v>
      </c>
      <c r="K42" s="1862">
        <v>43299</v>
      </c>
      <c r="L42" s="1863" t="s">
        <v>2302</v>
      </c>
      <c r="M42" s="1861" t="s">
        <v>88</v>
      </c>
      <c r="N42" s="1856"/>
      <c r="O42" s="1856"/>
      <c r="P42" s="1856"/>
      <c r="Q42" s="1856"/>
      <c r="R42" s="1856"/>
      <c r="S42" s="1856"/>
      <c r="T42" s="1856"/>
      <c r="U42" s="1856"/>
      <c r="V42" s="1855"/>
      <c r="W42" s="258"/>
      <c r="X42" s="1855"/>
      <c r="Y42" s="258"/>
      <c r="Z42" s="258"/>
      <c r="AA42" s="258"/>
      <c r="AB42" s="1855"/>
      <c r="AC42" s="1855"/>
      <c r="AD42" s="1855"/>
      <c r="AE42" s="1855"/>
      <c r="AF42" s="1855"/>
      <c r="AG42" s="1855"/>
      <c r="AH42" s="1855"/>
      <c r="AI42" s="1856"/>
      <c r="AJ42" s="1856"/>
    </row>
    <row r="43" spans="1:36" s="1857" customFormat="1" ht="18" customHeight="1">
      <c r="A43" s="841">
        <v>43260</v>
      </c>
      <c r="B43" s="840" t="s">
        <v>2303</v>
      </c>
      <c r="C43" s="838" t="s">
        <v>1220</v>
      </c>
      <c r="D43" s="1859">
        <v>3056</v>
      </c>
      <c r="E43" s="842" t="s">
        <v>150</v>
      </c>
      <c r="F43" s="840" t="s">
        <v>140</v>
      </c>
      <c r="G43" s="841">
        <v>43353</v>
      </c>
      <c r="H43" s="841">
        <v>43452</v>
      </c>
      <c r="I43" s="1858" t="s">
        <v>779</v>
      </c>
      <c r="J43" s="1861" t="s">
        <v>2304</v>
      </c>
      <c r="K43" s="1862">
        <v>43299</v>
      </c>
      <c r="L43" s="1863" t="s">
        <v>2293</v>
      </c>
      <c r="M43" s="1861" t="s">
        <v>89</v>
      </c>
      <c r="N43" s="1856"/>
      <c r="O43" s="1856"/>
      <c r="P43" s="1856"/>
      <c r="Q43" s="1856"/>
      <c r="R43" s="1856"/>
      <c r="S43" s="1856"/>
      <c r="T43" s="1856"/>
      <c r="U43" s="1856"/>
      <c r="V43" s="1855"/>
      <c r="W43" s="258"/>
      <c r="X43" s="1855"/>
      <c r="Y43" s="258"/>
      <c r="Z43" s="258"/>
      <c r="AA43" s="258"/>
      <c r="AB43" s="1855"/>
      <c r="AC43" s="1855"/>
      <c r="AD43" s="1855"/>
      <c r="AE43" s="1855"/>
      <c r="AF43" s="1855"/>
      <c r="AG43" s="1855"/>
      <c r="AH43" s="1855"/>
      <c r="AI43" s="1856"/>
      <c r="AJ43" s="1856"/>
    </row>
    <row r="44" spans="1:36" s="1857" customFormat="1" ht="18" customHeight="1">
      <c r="A44" s="841">
        <v>43346</v>
      </c>
      <c r="B44" s="840" t="s">
        <v>2305</v>
      </c>
      <c r="C44" s="838" t="s">
        <v>1220</v>
      </c>
      <c r="D44" s="1859">
        <v>11286</v>
      </c>
      <c r="E44" s="842" t="s">
        <v>718</v>
      </c>
      <c r="F44" s="840" t="s">
        <v>124</v>
      </c>
      <c r="G44" s="841">
        <v>43360</v>
      </c>
      <c r="H44" s="841">
        <v>43452</v>
      </c>
      <c r="I44" s="1858" t="s">
        <v>136</v>
      </c>
      <c r="J44" s="1861" t="s">
        <v>2306</v>
      </c>
      <c r="K44" s="1862">
        <v>43355</v>
      </c>
      <c r="L44" s="1863" t="s">
        <v>2307</v>
      </c>
      <c r="M44" s="1861" t="s">
        <v>88</v>
      </c>
      <c r="N44" s="1856"/>
      <c r="O44" s="1856"/>
      <c r="P44" s="1856"/>
      <c r="Q44" s="1856"/>
      <c r="R44" s="1856"/>
      <c r="S44" s="1856"/>
      <c r="T44" s="1856"/>
      <c r="U44" s="1856"/>
      <c r="V44" s="1855"/>
      <c r="W44" s="258"/>
      <c r="X44" s="1855"/>
      <c r="Y44" s="258"/>
      <c r="Z44" s="258"/>
      <c r="AA44" s="258"/>
      <c r="AB44" s="1855"/>
      <c r="AC44" s="1855"/>
      <c r="AD44" s="1855"/>
      <c r="AE44" s="1855"/>
      <c r="AF44" s="1855"/>
      <c r="AG44" s="1855"/>
      <c r="AH44" s="1855"/>
      <c r="AI44" s="1856"/>
      <c r="AJ44" s="1856"/>
    </row>
    <row r="45" spans="1:36" s="1857" customFormat="1" ht="18" customHeight="1">
      <c r="A45" s="1858">
        <v>43360</v>
      </c>
      <c r="B45" s="1859" t="s">
        <v>2257</v>
      </c>
      <c r="C45" s="838" t="s">
        <v>1220</v>
      </c>
      <c r="D45" s="1859">
        <v>11752</v>
      </c>
      <c r="E45" s="842" t="s">
        <v>2309</v>
      </c>
      <c r="F45" s="840" t="s">
        <v>124</v>
      </c>
      <c r="G45" s="841">
        <v>43374</v>
      </c>
      <c r="H45" s="841">
        <v>43452</v>
      </c>
      <c r="I45" s="1858" t="s">
        <v>136</v>
      </c>
      <c r="J45" s="1861" t="s">
        <v>2310</v>
      </c>
      <c r="K45" s="1862">
        <v>43368</v>
      </c>
      <c r="L45" s="1863" t="s">
        <v>2311</v>
      </c>
      <c r="M45" s="1861" t="s">
        <v>88</v>
      </c>
      <c r="N45" s="1856"/>
      <c r="O45" s="1856"/>
      <c r="P45" s="1856"/>
      <c r="Q45" s="1856"/>
      <c r="R45" s="1856"/>
      <c r="S45" s="1856"/>
      <c r="T45" s="1856"/>
      <c r="U45" s="1856"/>
      <c r="V45" s="1855"/>
      <c r="W45" s="258"/>
      <c r="X45" s="1855"/>
      <c r="Y45" s="258"/>
      <c r="Z45" s="258"/>
      <c r="AA45" s="258"/>
      <c r="AB45" s="1855"/>
      <c r="AC45" s="1855"/>
      <c r="AD45" s="1855"/>
      <c r="AE45" s="1855"/>
      <c r="AF45" s="1855"/>
      <c r="AG45" s="1855"/>
      <c r="AH45" s="1855"/>
      <c r="AI45" s="1856"/>
      <c r="AJ45" s="1856"/>
    </row>
    <row r="46" spans="1:36" s="1857" customFormat="1" ht="18" customHeight="1">
      <c r="A46" s="1858">
        <v>43360</v>
      </c>
      <c r="B46" s="1859" t="s">
        <v>2258</v>
      </c>
      <c r="C46" s="838" t="s">
        <v>1220</v>
      </c>
      <c r="D46" s="1859">
        <v>11878</v>
      </c>
      <c r="E46" s="842" t="s">
        <v>2309</v>
      </c>
      <c r="F46" s="840" t="s">
        <v>124</v>
      </c>
      <c r="G46" s="841">
        <v>43374</v>
      </c>
      <c r="H46" s="841">
        <v>43452</v>
      </c>
      <c r="I46" s="1858" t="s">
        <v>136</v>
      </c>
      <c r="J46" s="1861" t="s">
        <v>2312</v>
      </c>
      <c r="K46" s="1862">
        <v>43368</v>
      </c>
      <c r="L46" s="1863" t="s">
        <v>2313</v>
      </c>
      <c r="M46" s="1861" t="s">
        <v>88</v>
      </c>
      <c r="N46" s="1856"/>
      <c r="O46" s="1856"/>
      <c r="P46" s="1856"/>
      <c r="Q46" s="1856"/>
      <c r="R46" s="1856"/>
      <c r="S46" s="1856"/>
      <c r="T46" s="1856"/>
      <c r="U46" s="1856"/>
      <c r="V46" s="1855"/>
      <c r="W46" s="258"/>
      <c r="X46" s="1855"/>
      <c r="Y46" s="258"/>
      <c r="Z46" s="258"/>
      <c r="AA46" s="258"/>
      <c r="AB46" s="1855"/>
      <c r="AC46" s="1855"/>
      <c r="AD46" s="1855"/>
      <c r="AE46" s="1855"/>
      <c r="AF46" s="1855"/>
      <c r="AG46" s="1855"/>
      <c r="AH46" s="1855"/>
      <c r="AI46" s="1856"/>
      <c r="AJ46" s="1856"/>
    </row>
    <row r="47" spans="1:36" s="1857" customFormat="1" ht="18" customHeight="1">
      <c r="A47" s="1858">
        <v>43360</v>
      </c>
      <c r="B47" s="1859" t="s">
        <v>2260</v>
      </c>
      <c r="C47" s="838" t="s">
        <v>1220</v>
      </c>
      <c r="D47" s="1859">
        <v>3056</v>
      </c>
      <c r="E47" s="842" t="s">
        <v>2309</v>
      </c>
      <c r="F47" s="840" t="s">
        <v>124</v>
      </c>
      <c r="G47" s="841">
        <v>43374</v>
      </c>
      <c r="H47" s="841">
        <v>43452</v>
      </c>
      <c r="I47" s="1858" t="s">
        <v>779</v>
      </c>
      <c r="J47" s="1861" t="s">
        <v>2314</v>
      </c>
      <c r="K47" s="1862">
        <v>43368</v>
      </c>
      <c r="L47" s="1863" t="s">
        <v>2284</v>
      </c>
      <c r="M47" s="1861" t="s">
        <v>89</v>
      </c>
      <c r="N47" s="1856"/>
      <c r="O47" s="1856"/>
      <c r="P47" s="1856"/>
      <c r="Q47" s="1856"/>
      <c r="R47" s="1856"/>
      <c r="S47" s="1856"/>
      <c r="T47" s="1856"/>
      <c r="U47" s="1856"/>
      <c r="V47" s="1855"/>
      <c r="W47" s="258"/>
      <c r="X47" s="1855"/>
      <c r="Y47" s="258"/>
      <c r="Z47" s="258"/>
      <c r="AA47" s="258"/>
      <c r="AB47" s="1855"/>
      <c r="AC47" s="1855"/>
      <c r="AD47" s="1855"/>
      <c r="AE47" s="1855"/>
      <c r="AF47" s="1855"/>
      <c r="AG47" s="1855"/>
      <c r="AH47" s="1855"/>
      <c r="AI47" s="1856"/>
      <c r="AJ47" s="1856"/>
    </row>
    <row r="48" spans="1:36" s="1857" customFormat="1" ht="18" customHeight="1">
      <c r="A48" s="1858">
        <v>43360</v>
      </c>
      <c r="B48" s="1859" t="s">
        <v>2259</v>
      </c>
      <c r="C48" s="838" t="s">
        <v>1220</v>
      </c>
      <c r="D48" s="1859">
        <v>10335</v>
      </c>
      <c r="E48" s="842" t="s">
        <v>135</v>
      </c>
      <c r="F48" s="840" t="s">
        <v>124</v>
      </c>
      <c r="G48" s="841">
        <v>43374</v>
      </c>
      <c r="H48" s="841">
        <v>43452</v>
      </c>
      <c r="I48" s="1858" t="s">
        <v>136</v>
      </c>
      <c r="J48" s="1861" t="s">
        <v>2319</v>
      </c>
      <c r="K48" s="1862">
        <v>43368</v>
      </c>
      <c r="L48" s="1863" t="s">
        <v>2320</v>
      </c>
      <c r="M48" s="1861" t="s">
        <v>88</v>
      </c>
      <c r="N48" s="1856"/>
      <c r="O48" s="1856"/>
      <c r="P48" s="1856"/>
      <c r="Q48" s="1856"/>
      <c r="R48" s="1856"/>
      <c r="S48" s="1856"/>
      <c r="T48" s="1856"/>
      <c r="U48" s="1856"/>
      <c r="V48" s="1855"/>
      <c r="W48" s="258"/>
      <c r="X48" s="1855"/>
      <c r="Y48" s="258"/>
      <c r="Z48" s="258"/>
      <c r="AA48" s="258"/>
      <c r="AB48" s="1855"/>
      <c r="AC48" s="1855"/>
      <c r="AD48" s="1855"/>
      <c r="AE48" s="1855"/>
      <c r="AF48" s="1855"/>
      <c r="AG48" s="1855"/>
      <c r="AH48" s="1855"/>
      <c r="AI48" s="1856"/>
      <c r="AJ48" s="1856"/>
    </row>
    <row r="49" spans="1:36" s="1857" customFormat="1" ht="18" customHeight="1">
      <c r="A49" s="1858">
        <v>43360</v>
      </c>
      <c r="B49" s="1859" t="s">
        <v>2261</v>
      </c>
      <c r="C49" s="838" t="s">
        <v>1220</v>
      </c>
      <c r="D49" s="1859">
        <v>11876</v>
      </c>
      <c r="E49" s="842" t="s">
        <v>718</v>
      </c>
      <c r="F49" s="840" t="s">
        <v>124</v>
      </c>
      <c r="G49" s="841">
        <v>43374</v>
      </c>
      <c r="H49" s="841">
        <v>43452</v>
      </c>
      <c r="I49" s="1858" t="s">
        <v>136</v>
      </c>
      <c r="J49" s="1861" t="s">
        <v>2315</v>
      </c>
      <c r="K49" s="1862">
        <v>43368</v>
      </c>
      <c r="L49" s="1863" t="s">
        <v>2316</v>
      </c>
      <c r="M49" s="1861" t="s">
        <v>88</v>
      </c>
      <c r="N49" s="1856"/>
      <c r="O49" s="1856"/>
      <c r="P49" s="1856"/>
      <c r="Q49" s="1856"/>
      <c r="R49" s="1856"/>
      <c r="S49" s="1856"/>
      <c r="T49" s="1856"/>
      <c r="U49" s="1856"/>
      <c r="V49" s="1855"/>
      <c r="W49" s="258"/>
      <c r="X49" s="1855"/>
      <c r="Y49" s="258"/>
      <c r="Z49" s="258"/>
      <c r="AA49" s="258"/>
      <c r="AB49" s="1855"/>
      <c r="AC49" s="1855"/>
      <c r="AD49" s="1855"/>
      <c r="AE49" s="1855"/>
      <c r="AF49" s="1855"/>
      <c r="AG49" s="1855"/>
      <c r="AH49" s="1855"/>
      <c r="AI49" s="1856"/>
      <c r="AJ49" s="1856"/>
    </row>
    <row r="50" spans="1:36" s="1857" customFormat="1" ht="18" customHeight="1">
      <c r="A50" s="1858">
        <v>43360</v>
      </c>
      <c r="B50" s="1859" t="s">
        <v>2262</v>
      </c>
      <c r="C50" s="838" t="s">
        <v>1220</v>
      </c>
      <c r="D50" s="1859">
        <v>11877</v>
      </c>
      <c r="E50" s="842" t="s">
        <v>718</v>
      </c>
      <c r="F50" s="840" t="s">
        <v>124</v>
      </c>
      <c r="G50" s="841">
        <v>43374</v>
      </c>
      <c r="H50" s="841">
        <v>43452</v>
      </c>
      <c r="I50" s="1858" t="s">
        <v>136</v>
      </c>
      <c r="J50" s="1861" t="s">
        <v>2317</v>
      </c>
      <c r="K50" s="1862">
        <v>43368</v>
      </c>
      <c r="L50" s="1863" t="s">
        <v>2318</v>
      </c>
      <c r="M50" s="1861" t="s">
        <v>88</v>
      </c>
      <c r="N50" s="1856"/>
      <c r="O50" s="1856"/>
      <c r="P50" s="1856"/>
      <c r="Q50" s="1856"/>
      <c r="R50" s="1856"/>
      <c r="S50" s="1856"/>
      <c r="T50" s="1856"/>
      <c r="U50" s="1856"/>
      <c r="V50" s="1855"/>
      <c r="W50" s="258"/>
      <c r="X50" s="1855"/>
      <c r="Y50" s="258"/>
      <c r="Z50" s="258"/>
      <c r="AA50" s="258"/>
      <c r="AB50" s="1855"/>
      <c r="AC50" s="1855"/>
      <c r="AD50" s="1855"/>
      <c r="AE50" s="1855"/>
      <c r="AF50" s="1855"/>
      <c r="AG50" s="1855"/>
      <c r="AH50" s="1855"/>
      <c r="AI50" s="1856"/>
      <c r="AJ50" s="1856"/>
    </row>
    <row r="51" spans="1:36" s="1857" customFormat="1" ht="18" customHeight="1">
      <c r="A51" s="841">
        <v>43451</v>
      </c>
      <c r="B51" s="840" t="s">
        <v>2321</v>
      </c>
      <c r="C51" s="838" t="s">
        <v>1220</v>
      </c>
      <c r="D51" s="1859">
        <v>3154</v>
      </c>
      <c r="E51" s="842" t="s">
        <v>150</v>
      </c>
      <c r="F51" s="840" t="s">
        <v>124</v>
      </c>
      <c r="G51" s="841">
        <v>43479</v>
      </c>
      <c r="H51" s="841">
        <v>43570</v>
      </c>
      <c r="I51" s="1858" t="s">
        <v>779</v>
      </c>
      <c r="J51" s="1861" t="s">
        <v>2322</v>
      </c>
      <c r="K51" s="1862">
        <v>43474</v>
      </c>
      <c r="L51" s="1863" t="s">
        <v>2323</v>
      </c>
      <c r="M51" s="1861"/>
      <c r="N51" s="1856"/>
      <c r="O51" s="1856"/>
      <c r="P51" s="1856"/>
      <c r="Q51" s="1856"/>
      <c r="R51" s="1856"/>
      <c r="S51" s="1856"/>
      <c r="T51" s="1856"/>
      <c r="U51" s="1856"/>
      <c r="V51" s="1855"/>
      <c r="W51" s="258"/>
      <c r="X51" s="1855"/>
      <c r="Y51" s="258"/>
      <c r="Z51" s="258"/>
      <c r="AA51" s="258"/>
      <c r="AB51" s="1855"/>
      <c r="AC51" s="1855"/>
      <c r="AD51" s="1855"/>
      <c r="AE51" s="1855"/>
      <c r="AF51" s="1855"/>
      <c r="AG51" s="1855"/>
      <c r="AH51" s="1855"/>
      <c r="AI51" s="1856"/>
      <c r="AJ51" s="1856"/>
    </row>
    <row r="52" spans="1:36" s="1857" customFormat="1" ht="18" customHeight="1">
      <c r="A52" s="841">
        <v>43451</v>
      </c>
      <c r="B52" s="840" t="s">
        <v>2324</v>
      </c>
      <c r="C52" s="838" t="s">
        <v>1220</v>
      </c>
      <c r="D52" s="1859">
        <v>11879</v>
      </c>
      <c r="E52" s="842" t="s">
        <v>135</v>
      </c>
      <c r="F52" s="840" t="s">
        <v>124</v>
      </c>
      <c r="G52" s="841">
        <v>43479</v>
      </c>
      <c r="H52" s="841">
        <v>43570</v>
      </c>
      <c r="I52" s="1858" t="s">
        <v>136</v>
      </c>
      <c r="J52" s="1861" t="s">
        <v>2325</v>
      </c>
      <c r="K52" s="1862">
        <v>43474</v>
      </c>
      <c r="L52" s="1863" t="s">
        <v>2326</v>
      </c>
      <c r="M52" s="1861" t="s">
        <v>88</v>
      </c>
      <c r="N52" s="1856"/>
      <c r="O52" s="1856"/>
      <c r="P52" s="1856"/>
      <c r="Q52" s="1856"/>
      <c r="R52" s="1856"/>
      <c r="S52" s="1856"/>
      <c r="T52" s="1856"/>
      <c r="U52" s="1856"/>
      <c r="V52" s="1855"/>
      <c r="W52" s="258"/>
      <c r="X52" s="1855"/>
      <c r="Y52" s="258"/>
      <c r="Z52" s="258"/>
      <c r="AA52" s="258"/>
      <c r="AB52" s="1855"/>
      <c r="AC52" s="1855"/>
      <c r="AD52" s="1855"/>
      <c r="AE52" s="1855"/>
      <c r="AF52" s="1855"/>
      <c r="AG52" s="1855"/>
      <c r="AH52" s="1855"/>
      <c r="AI52" s="1856"/>
      <c r="AJ52" s="1856"/>
    </row>
    <row r="53" spans="1:36" s="1857" customFormat="1" ht="18" customHeight="1">
      <c r="A53" s="1858">
        <v>43486</v>
      </c>
      <c r="B53" s="1859" t="s">
        <v>2716</v>
      </c>
      <c r="C53" s="838" t="s">
        <v>1220</v>
      </c>
      <c r="D53" s="1859">
        <v>3154</v>
      </c>
      <c r="E53" s="1860" t="s">
        <v>2717</v>
      </c>
      <c r="F53" s="1859" t="s">
        <v>124</v>
      </c>
      <c r="G53" s="1858">
        <v>43500</v>
      </c>
      <c r="H53" s="1858">
        <v>43584</v>
      </c>
      <c r="I53" s="1859" t="s">
        <v>2718</v>
      </c>
      <c r="J53" s="1861" t="s">
        <v>2719</v>
      </c>
      <c r="K53" s="1862">
        <v>43496</v>
      </c>
      <c r="L53" s="1863" t="s">
        <v>2284</v>
      </c>
      <c r="M53" s="1861" t="s">
        <v>88</v>
      </c>
      <c r="N53" s="1856"/>
      <c r="O53" s="1856"/>
      <c r="P53" s="1856"/>
      <c r="Q53" s="1856"/>
      <c r="R53" s="1856"/>
      <c r="S53" s="1856"/>
      <c r="T53" s="1856"/>
      <c r="U53" s="1856"/>
      <c r="V53" s="1855"/>
      <c r="W53" s="258"/>
      <c r="X53" s="1855"/>
      <c r="Y53" s="258"/>
      <c r="Z53" s="258"/>
      <c r="AA53" s="258"/>
      <c r="AB53" s="1855"/>
      <c r="AC53" s="1855"/>
      <c r="AD53" s="1855"/>
      <c r="AE53" s="1855"/>
      <c r="AF53" s="1855"/>
      <c r="AG53" s="1855"/>
      <c r="AH53" s="1855"/>
      <c r="AI53" s="1856"/>
      <c r="AJ53" s="1856"/>
    </row>
    <row r="54" spans="1:36" s="1857" customFormat="1" ht="18" customHeight="1">
      <c r="A54" s="1858">
        <v>43640</v>
      </c>
      <c r="B54" s="1859" t="s">
        <v>2720</v>
      </c>
      <c r="C54" s="838" t="s">
        <v>1220</v>
      </c>
      <c r="D54" s="1859">
        <v>11752</v>
      </c>
      <c r="E54" s="1860" t="s">
        <v>2717</v>
      </c>
      <c r="F54" s="1859" t="s">
        <v>124</v>
      </c>
      <c r="G54" s="1858">
        <v>43710</v>
      </c>
      <c r="H54" s="1858">
        <v>43798</v>
      </c>
      <c r="I54" s="1859" t="s">
        <v>136</v>
      </c>
      <c r="J54" s="1861" t="s">
        <v>2721</v>
      </c>
      <c r="K54" s="1862">
        <v>43650</v>
      </c>
      <c r="L54" s="1863" t="s">
        <v>2313</v>
      </c>
      <c r="M54" s="1861" t="s">
        <v>88</v>
      </c>
      <c r="N54" s="1856"/>
      <c r="O54" s="1856"/>
      <c r="P54" s="1856"/>
      <c r="Q54" s="1856"/>
      <c r="R54" s="1856"/>
      <c r="S54" s="1856"/>
      <c r="T54" s="1856"/>
      <c r="U54" s="1856"/>
      <c r="V54" s="1855"/>
      <c r="W54" s="258"/>
      <c r="X54" s="1855"/>
      <c r="Y54" s="258"/>
      <c r="Z54" s="258"/>
      <c r="AA54" s="258"/>
      <c r="AB54" s="1855"/>
      <c r="AC54" s="1855"/>
      <c r="AD54" s="1855"/>
      <c r="AE54" s="1855"/>
      <c r="AF54" s="1855"/>
      <c r="AG54" s="1855"/>
      <c r="AH54" s="1855"/>
      <c r="AI54" s="1856"/>
      <c r="AJ54" s="1856"/>
    </row>
    <row r="55" spans="1:36" s="1857" customFormat="1" ht="18" customHeight="1">
      <c r="A55" s="1858">
        <v>43640</v>
      </c>
      <c r="B55" s="1859" t="s">
        <v>2722</v>
      </c>
      <c r="C55" s="838" t="s">
        <v>1220</v>
      </c>
      <c r="D55" s="1859">
        <v>11289</v>
      </c>
      <c r="E55" s="1860" t="s">
        <v>2717</v>
      </c>
      <c r="F55" s="1859" t="s">
        <v>124</v>
      </c>
      <c r="G55" s="1858">
        <v>43710</v>
      </c>
      <c r="H55" s="1858">
        <v>43798</v>
      </c>
      <c r="I55" s="1859" t="s">
        <v>136</v>
      </c>
      <c r="J55" s="1861" t="s">
        <v>2723</v>
      </c>
      <c r="K55" s="1862">
        <v>43650</v>
      </c>
      <c r="L55" s="1863" t="s">
        <v>2302</v>
      </c>
      <c r="M55" s="1861" t="s">
        <v>88</v>
      </c>
      <c r="N55" s="1856"/>
      <c r="O55" s="1856"/>
      <c r="P55" s="1856"/>
      <c r="Q55" s="1856"/>
      <c r="R55" s="1856"/>
      <c r="S55" s="1856"/>
      <c r="T55" s="1856"/>
      <c r="U55" s="1856"/>
      <c r="V55" s="1855"/>
      <c r="W55" s="258"/>
      <c r="X55" s="1855"/>
      <c r="Y55" s="258"/>
      <c r="Z55" s="258"/>
      <c r="AA55" s="258"/>
      <c r="AB55" s="1855"/>
      <c r="AC55" s="1855"/>
      <c r="AD55" s="1855"/>
      <c r="AE55" s="1855"/>
      <c r="AF55" s="1855"/>
      <c r="AG55" s="1855"/>
      <c r="AH55" s="1855"/>
      <c r="AI55" s="1856"/>
      <c r="AJ55" s="1856"/>
    </row>
    <row r="56" spans="1:36" s="1857" customFormat="1" ht="18" customHeight="1">
      <c r="A56" s="1858">
        <v>43640</v>
      </c>
      <c r="B56" s="1859" t="s">
        <v>2724</v>
      </c>
      <c r="C56" s="838" t="s">
        <v>1220</v>
      </c>
      <c r="D56" s="1859">
        <v>11876</v>
      </c>
      <c r="E56" s="1860" t="s">
        <v>2725</v>
      </c>
      <c r="F56" s="1859" t="s">
        <v>124</v>
      </c>
      <c r="G56" s="1858">
        <v>43710</v>
      </c>
      <c r="H56" s="1858">
        <v>43798</v>
      </c>
      <c r="I56" s="1859" t="s">
        <v>136</v>
      </c>
      <c r="J56" s="1861" t="s">
        <v>2726</v>
      </c>
      <c r="K56" s="1862">
        <v>43650</v>
      </c>
      <c r="L56" s="1863" t="s">
        <v>2316</v>
      </c>
      <c r="M56" s="1861" t="s">
        <v>88</v>
      </c>
      <c r="N56" s="1856"/>
      <c r="O56" s="1856"/>
      <c r="P56" s="1856"/>
      <c r="Q56" s="1856"/>
      <c r="R56" s="1856"/>
      <c r="S56" s="1856"/>
      <c r="T56" s="1856"/>
      <c r="U56" s="1856"/>
      <c r="V56" s="1855"/>
      <c r="W56" s="258"/>
      <c r="X56" s="1855"/>
      <c r="Y56" s="258"/>
      <c r="Z56" s="258"/>
      <c r="AA56" s="258"/>
      <c r="AB56" s="1855"/>
      <c r="AC56" s="1855"/>
      <c r="AD56" s="1855"/>
      <c r="AE56" s="1855"/>
      <c r="AF56" s="1855"/>
      <c r="AG56" s="1855"/>
      <c r="AH56" s="1855"/>
      <c r="AI56" s="1856"/>
      <c r="AJ56" s="1856"/>
    </row>
    <row r="57" spans="1:36" s="1857" customFormat="1" ht="18" customHeight="1">
      <c r="A57" s="1858">
        <v>43640</v>
      </c>
      <c r="B57" s="1859" t="s">
        <v>2727</v>
      </c>
      <c r="C57" s="838" t="s">
        <v>1220</v>
      </c>
      <c r="D57" s="1859">
        <v>11877</v>
      </c>
      <c r="E57" s="1860" t="s">
        <v>2725</v>
      </c>
      <c r="F57" s="1859" t="s">
        <v>124</v>
      </c>
      <c r="G57" s="1858">
        <v>43710</v>
      </c>
      <c r="H57" s="1858">
        <v>43798</v>
      </c>
      <c r="I57" s="1859" t="s">
        <v>136</v>
      </c>
      <c r="J57" s="1861" t="s">
        <v>2728</v>
      </c>
      <c r="K57" s="1862">
        <v>43650</v>
      </c>
      <c r="L57" s="1863" t="s">
        <v>2318</v>
      </c>
      <c r="M57" s="1861" t="s">
        <v>88</v>
      </c>
      <c r="N57" s="1856"/>
      <c r="O57" s="1856"/>
      <c r="P57" s="1856"/>
      <c r="Q57" s="1856"/>
      <c r="R57" s="1856"/>
      <c r="S57" s="1856"/>
      <c r="T57" s="1856"/>
      <c r="U57" s="1856"/>
      <c r="V57" s="1855"/>
      <c r="W57" s="258"/>
      <c r="X57" s="1855"/>
      <c r="Y57" s="258"/>
      <c r="Z57" s="258"/>
      <c r="AA57" s="258"/>
      <c r="AB57" s="1855"/>
      <c r="AC57" s="1855"/>
      <c r="AD57" s="1855"/>
      <c r="AE57" s="1855"/>
      <c r="AF57" s="1855"/>
      <c r="AG57" s="1855"/>
      <c r="AH57" s="1855"/>
      <c r="AI57" s="1856"/>
      <c r="AJ57" s="1856"/>
    </row>
    <row r="58" spans="1:36" s="1857" customFormat="1" ht="18" customHeight="1">
      <c r="A58" s="1858">
        <v>43661</v>
      </c>
      <c r="B58" s="1859" t="s">
        <v>2729</v>
      </c>
      <c r="C58" s="838" t="s">
        <v>1220</v>
      </c>
      <c r="D58" s="1859">
        <v>3056</v>
      </c>
      <c r="E58" s="1860" t="s">
        <v>2717</v>
      </c>
      <c r="F58" s="1859" t="s">
        <v>124</v>
      </c>
      <c r="G58" s="1858">
        <v>43718</v>
      </c>
      <c r="H58" s="1858">
        <v>43798</v>
      </c>
      <c r="I58" s="1859" t="s">
        <v>779</v>
      </c>
      <c r="J58" s="1861" t="s">
        <v>2730</v>
      </c>
      <c r="K58" s="1862">
        <v>43667</v>
      </c>
      <c r="L58" s="1863" t="s">
        <v>2731</v>
      </c>
      <c r="M58" s="1861" t="s">
        <v>88</v>
      </c>
      <c r="N58" s="1856"/>
      <c r="O58" s="1856"/>
      <c r="P58" s="1856"/>
      <c r="Q58" s="1856"/>
      <c r="R58" s="1856"/>
      <c r="S58" s="1856"/>
      <c r="T58" s="1856"/>
      <c r="U58" s="1856"/>
      <c r="V58" s="1855"/>
      <c r="W58" s="258"/>
      <c r="X58" s="1855"/>
      <c r="Y58" s="258"/>
      <c r="Z58" s="258"/>
      <c r="AA58" s="258"/>
      <c r="AB58" s="1855"/>
      <c r="AC58" s="1855"/>
      <c r="AD58" s="1855"/>
      <c r="AE58" s="1855"/>
      <c r="AF58" s="1855"/>
      <c r="AG58" s="1855"/>
      <c r="AH58" s="1855"/>
      <c r="AI58" s="1856"/>
      <c r="AJ58" s="1856"/>
    </row>
    <row r="59" spans="1:36" s="1857" customFormat="1" ht="18" customHeight="1">
      <c r="A59" s="1858">
        <v>43668</v>
      </c>
      <c r="B59" s="1859" t="s">
        <v>2732</v>
      </c>
      <c r="C59" s="838" t="s">
        <v>1220</v>
      </c>
      <c r="D59" s="1859">
        <v>10335</v>
      </c>
      <c r="E59" s="1860" t="s">
        <v>135</v>
      </c>
      <c r="F59" s="1859" t="s">
        <v>124</v>
      </c>
      <c r="G59" s="1858">
        <v>43710</v>
      </c>
      <c r="H59" s="1858">
        <v>43798</v>
      </c>
      <c r="I59" s="1859" t="s">
        <v>136</v>
      </c>
      <c r="J59" s="1861" t="s">
        <v>2733</v>
      </c>
      <c r="K59" s="1862">
        <v>43704</v>
      </c>
      <c r="L59" s="1863" t="s">
        <v>1807</v>
      </c>
      <c r="M59" s="1861" t="s">
        <v>88</v>
      </c>
      <c r="N59" s="1856"/>
      <c r="O59" s="1856"/>
      <c r="P59" s="1856"/>
      <c r="Q59" s="1856"/>
      <c r="R59" s="1856"/>
      <c r="S59" s="1856"/>
      <c r="T59" s="1856"/>
      <c r="U59" s="1856"/>
      <c r="V59" s="1855"/>
      <c r="W59" s="258"/>
      <c r="X59" s="1855"/>
      <c r="Y59" s="258"/>
      <c r="Z59" s="258"/>
      <c r="AA59" s="258"/>
      <c r="AB59" s="1855"/>
      <c r="AC59" s="1855"/>
      <c r="AD59" s="1855"/>
      <c r="AE59" s="1855"/>
      <c r="AF59" s="1855"/>
      <c r="AG59" s="1855"/>
      <c r="AH59" s="1855"/>
      <c r="AI59" s="1856"/>
      <c r="AJ59" s="1856"/>
    </row>
    <row r="60" spans="1:36" s="1857" customFormat="1" ht="18" customHeight="1">
      <c r="A60" s="1858">
        <v>43668</v>
      </c>
      <c r="B60" s="1859" t="s">
        <v>2734</v>
      </c>
      <c r="C60" s="838" t="s">
        <v>1220</v>
      </c>
      <c r="D60" s="1859">
        <v>11284</v>
      </c>
      <c r="E60" s="1860" t="s">
        <v>135</v>
      </c>
      <c r="F60" s="1859" t="s">
        <v>124</v>
      </c>
      <c r="G60" s="1858">
        <v>43710</v>
      </c>
      <c r="H60" s="1858">
        <v>43798</v>
      </c>
      <c r="I60" s="1859" t="s">
        <v>136</v>
      </c>
      <c r="J60" s="1861" t="s">
        <v>2735</v>
      </c>
      <c r="K60" s="1862">
        <v>43704</v>
      </c>
      <c r="L60" s="1868" t="s">
        <v>1793</v>
      </c>
      <c r="M60" s="1861" t="s">
        <v>88</v>
      </c>
      <c r="N60" s="1856"/>
      <c r="O60" s="1856"/>
      <c r="P60" s="1856"/>
      <c r="Q60" s="1856"/>
      <c r="R60" s="1856"/>
      <c r="S60" s="1856"/>
      <c r="T60" s="1856"/>
      <c r="U60" s="1856"/>
      <c r="V60" s="1855"/>
      <c r="W60" s="258"/>
      <c r="X60" s="1855"/>
      <c r="Y60" s="258"/>
      <c r="Z60" s="258"/>
      <c r="AA60" s="258"/>
      <c r="AB60" s="1855"/>
      <c r="AC60" s="1855"/>
      <c r="AD60" s="1855"/>
      <c r="AE60" s="1855"/>
      <c r="AF60" s="1855"/>
      <c r="AG60" s="1855"/>
      <c r="AH60" s="1855"/>
      <c r="AI60" s="1856"/>
      <c r="AJ60" s="1856"/>
    </row>
    <row r="61" spans="1:36" s="1857" customFormat="1" ht="18" customHeight="1">
      <c r="A61" s="1858">
        <v>43668</v>
      </c>
      <c r="B61" s="1859" t="s">
        <v>2736</v>
      </c>
      <c r="C61" s="838" t="s">
        <v>1220</v>
      </c>
      <c r="D61" s="1859">
        <v>11108</v>
      </c>
      <c r="E61" s="1860" t="s">
        <v>135</v>
      </c>
      <c r="F61" s="1859" t="s">
        <v>124</v>
      </c>
      <c r="G61" s="1858">
        <v>43710</v>
      </c>
      <c r="H61" s="1858">
        <v>43798</v>
      </c>
      <c r="I61" s="1859" t="s">
        <v>779</v>
      </c>
      <c r="J61" s="1861" t="s">
        <v>2737</v>
      </c>
      <c r="K61" s="1862">
        <v>43704</v>
      </c>
      <c r="L61" s="1863" t="s">
        <v>2299</v>
      </c>
      <c r="M61" s="1861" t="s">
        <v>88</v>
      </c>
      <c r="N61" s="1856"/>
      <c r="O61" s="1856"/>
      <c r="P61" s="1856"/>
      <c r="Q61" s="1856"/>
      <c r="R61" s="1856"/>
      <c r="S61" s="1856"/>
      <c r="T61" s="1856"/>
      <c r="U61" s="1856"/>
      <c r="V61" s="1855"/>
      <c r="W61" s="258"/>
      <c r="X61" s="1855"/>
      <c r="Y61" s="258"/>
      <c r="Z61" s="258"/>
      <c r="AA61" s="258"/>
      <c r="AB61" s="1855"/>
      <c r="AC61" s="1855"/>
      <c r="AD61" s="1855"/>
      <c r="AE61" s="1855"/>
      <c r="AF61" s="1855"/>
      <c r="AG61" s="1855"/>
      <c r="AH61" s="1855"/>
      <c r="AI61" s="1856"/>
      <c r="AJ61" s="1856"/>
    </row>
    <row r="62" spans="1:36" s="1857" customFormat="1" ht="18" customHeight="1">
      <c r="A62" s="1858">
        <v>43668</v>
      </c>
      <c r="B62" s="1859" t="s">
        <v>2738</v>
      </c>
      <c r="C62" s="838" t="s">
        <v>1220</v>
      </c>
      <c r="D62" s="1859">
        <v>11879</v>
      </c>
      <c r="E62" s="1860" t="s">
        <v>135</v>
      </c>
      <c r="F62" s="1859" t="s">
        <v>124</v>
      </c>
      <c r="G62" s="1858">
        <v>43710</v>
      </c>
      <c r="H62" s="1858">
        <v>43798</v>
      </c>
      <c r="I62" s="1859" t="s">
        <v>2718</v>
      </c>
      <c r="J62" s="1861" t="s">
        <v>2739</v>
      </c>
      <c r="K62" s="1862">
        <v>43704</v>
      </c>
      <c r="L62" s="1863" t="s">
        <v>2299</v>
      </c>
      <c r="M62" s="1861" t="s">
        <v>88</v>
      </c>
      <c r="N62" s="1856"/>
      <c r="O62" s="1856"/>
      <c r="P62" s="1856"/>
      <c r="Q62" s="1856"/>
      <c r="R62" s="1856"/>
      <c r="S62" s="1856"/>
      <c r="T62" s="1856"/>
      <c r="U62" s="1856"/>
      <c r="V62" s="1855"/>
      <c r="W62" s="258"/>
      <c r="X62" s="1855"/>
      <c r="Y62" s="258"/>
      <c r="Z62" s="258"/>
      <c r="AA62" s="258"/>
      <c r="AB62" s="1855"/>
      <c r="AC62" s="1855"/>
      <c r="AD62" s="1855"/>
      <c r="AE62" s="1855"/>
      <c r="AF62" s="1855"/>
      <c r="AG62" s="1855"/>
      <c r="AH62" s="1855"/>
      <c r="AI62" s="1856"/>
      <c r="AJ62" s="1856"/>
    </row>
    <row r="63" spans="1:36" s="1857" customFormat="1" ht="18" customHeight="1">
      <c r="A63" s="1858">
        <v>43731</v>
      </c>
      <c r="B63" s="1859" t="s">
        <v>2740</v>
      </c>
      <c r="C63" s="838" t="s">
        <v>1220</v>
      </c>
      <c r="D63" s="1859">
        <v>11878</v>
      </c>
      <c r="E63" s="1860" t="s">
        <v>2717</v>
      </c>
      <c r="F63" s="1859" t="s">
        <v>124</v>
      </c>
      <c r="G63" s="1858">
        <v>43745</v>
      </c>
      <c r="H63" s="1858">
        <v>43798</v>
      </c>
      <c r="I63" s="1859" t="s">
        <v>136</v>
      </c>
      <c r="J63" s="1861" t="s">
        <v>2741</v>
      </c>
      <c r="K63" s="1867">
        <v>43740</v>
      </c>
      <c r="L63" s="1863" t="s">
        <v>2742</v>
      </c>
      <c r="M63" s="1861" t="s">
        <v>88</v>
      </c>
      <c r="N63" s="1856"/>
      <c r="O63" s="1856"/>
      <c r="P63" s="1856"/>
      <c r="Q63" s="1856"/>
      <c r="R63" s="1856"/>
      <c r="S63" s="1856"/>
      <c r="T63" s="1856"/>
      <c r="U63" s="1856"/>
      <c r="V63" s="1855"/>
      <c r="W63" s="258"/>
      <c r="X63" s="1855"/>
      <c r="Y63" s="258"/>
      <c r="Z63" s="258"/>
      <c r="AA63" s="258"/>
      <c r="AB63" s="1855"/>
      <c r="AC63" s="1855"/>
      <c r="AD63" s="1855"/>
      <c r="AE63" s="1855"/>
      <c r="AF63" s="1855"/>
      <c r="AG63" s="1855"/>
      <c r="AH63" s="1855"/>
      <c r="AI63" s="1856"/>
      <c r="AJ63" s="1856"/>
    </row>
    <row r="64" spans="1:36" s="1857" customFormat="1" ht="18" customHeight="1">
      <c r="A64" s="1858">
        <v>43773</v>
      </c>
      <c r="B64" s="1859" t="s">
        <v>2743</v>
      </c>
      <c r="C64" s="838" t="s">
        <v>1220</v>
      </c>
      <c r="D64" s="1859">
        <v>3154</v>
      </c>
      <c r="E64" s="1860" t="s">
        <v>2717</v>
      </c>
      <c r="F64" s="1859" t="s">
        <v>124</v>
      </c>
      <c r="G64" s="1858">
        <v>43808</v>
      </c>
      <c r="H64" s="1858">
        <v>43910</v>
      </c>
      <c r="I64" s="1859" t="s">
        <v>2490</v>
      </c>
      <c r="J64" s="1861" t="s">
        <v>2744</v>
      </c>
      <c r="K64" s="1867">
        <v>43783</v>
      </c>
      <c r="L64" s="1863" t="s">
        <v>2284</v>
      </c>
      <c r="M64" s="1861" t="s">
        <v>90</v>
      </c>
      <c r="N64" s="1856"/>
      <c r="O64" s="1856"/>
      <c r="P64" s="1856"/>
      <c r="Q64" s="1856"/>
      <c r="R64" s="1856"/>
      <c r="S64" s="1856"/>
      <c r="T64" s="1856"/>
      <c r="U64" s="1856"/>
      <c r="V64" s="1855"/>
      <c r="W64" s="258"/>
      <c r="X64" s="1855"/>
      <c r="Y64" s="258"/>
      <c r="Z64" s="258"/>
      <c r="AA64" s="258"/>
      <c r="AB64" s="1855"/>
      <c r="AC64" s="1855"/>
      <c r="AD64" s="1855"/>
      <c r="AE64" s="1855"/>
      <c r="AF64" s="1855"/>
      <c r="AG64" s="1855"/>
      <c r="AH64" s="1855"/>
      <c r="AI64" s="1856"/>
      <c r="AJ64" s="1856"/>
    </row>
    <row r="65" spans="1:36" s="1857" customFormat="1" ht="18" customHeight="1">
      <c r="A65" s="1858">
        <v>43773</v>
      </c>
      <c r="B65" s="1859" t="s">
        <v>2745</v>
      </c>
      <c r="C65" s="838" t="s">
        <v>1220</v>
      </c>
      <c r="D65" s="1859">
        <v>3056</v>
      </c>
      <c r="E65" s="1860" t="s">
        <v>2717</v>
      </c>
      <c r="F65" s="1859" t="s">
        <v>124</v>
      </c>
      <c r="G65" s="1858">
        <v>43808</v>
      </c>
      <c r="H65" s="1858">
        <v>43889</v>
      </c>
      <c r="I65" s="1859" t="s">
        <v>2490</v>
      </c>
      <c r="J65" s="1861"/>
      <c r="K65" s="1863"/>
      <c r="L65" s="1863" t="s">
        <v>837</v>
      </c>
      <c r="M65" s="1861"/>
      <c r="N65" s="1856"/>
      <c r="O65" s="1856"/>
      <c r="P65" s="1856"/>
      <c r="Q65" s="1856"/>
      <c r="R65" s="1856"/>
      <c r="S65" s="1856"/>
      <c r="T65" s="1856"/>
      <c r="U65" s="1856"/>
      <c r="V65" s="1855"/>
      <c r="W65" s="258"/>
      <c r="X65" s="1855"/>
      <c r="Y65" s="258"/>
      <c r="Z65" s="258"/>
      <c r="AA65" s="258"/>
      <c r="AB65" s="1855"/>
      <c r="AC65" s="1855"/>
      <c r="AD65" s="1855"/>
      <c r="AE65" s="1855"/>
      <c r="AF65" s="1855"/>
      <c r="AG65" s="1855"/>
      <c r="AH65" s="1855"/>
      <c r="AI65" s="1856"/>
      <c r="AJ65" s="1856"/>
    </row>
    <row r="66" spans="1:36" s="1857" customFormat="1" ht="18" customHeight="1">
      <c r="A66" s="1858">
        <v>43780</v>
      </c>
      <c r="B66" s="1859" t="s">
        <v>2746</v>
      </c>
      <c r="C66" s="838" t="s">
        <v>1220</v>
      </c>
      <c r="D66" s="1859">
        <v>11109</v>
      </c>
      <c r="E66" s="1860" t="s">
        <v>135</v>
      </c>
      <c r="F66" s="1859" t="s">
        <v>124</v>
      </c>
      <c r="G66" s="1858">
        <v>43808</v>
      </c>
      <c r="H66" s="1858">
        <v>43910</v>
      </c>
      <c r="I66" s="1859" t="s">
        <v>136</v>
      </c>
      <c r="J66" s="1861" t="s">
        <v>2747</v>
      </c>
      <c r="K66" s="1867">
        <v>43791</v>
      </c>
      <c r="L66" s="1863" t="s">
        <v>2748</v>
      </c>
      <c r="M66" s="1861" t="s">
        <v>87</v>
      </c>
      <c r="N66" s="1856"/>
      <c r="O66" s="1856"/>
      <c r="P66" s="1856"/>
      <c r="Q66" s="1856"/>
      <c r="R66" s="1856"/>
      <c r="S66" s="1856"/>
      <c r="T66" s="1856"/>
      <c r="U66" s="1856"/>
      <c r="V66" s="1855"/>
      <c r="W66" s="258"/>
      <c r="X66" s="1855"/>
      <c r="Y66" s="258"/>
      <c r="Z66" s="258"/>
      <c r="AA66" s="258"/>
      <c r="AB66" s="1855"/>
      <c r="AC66" s="1855"/>
      <c r="AD66" s="1855"/>
      <c r="AE66" s="1855"/>
      <c r="AF66" s="1855"/>
      <c r="AG66" s="1855"/>
      <c r="AH66" s="1855"/>
      <c r="AI66" s="1856"/>
      <c r="AJ66" s="1856"/>
    </row>
    <row r="67" spans="1:36" s="1857" customFormat="1" ht="18" customHeight="1">
      <c r="A67" s="1858">
        <v>43808</v>
      </c>
      <c r="B67" s="1859" t="s">
        <v>2749</v>
      </c>
      <c r="C67" s="838" t="s">
        <v>1220</v>
      </c>
      <c r="D67" s="1859">
        <v>3056</v>
      </c>
      <c r="E67" s="1860" t="s">
        <v>2717</v>
      </c>
      <c r="F67" s="1859" t="s">
        <v>124</v>
      </c>
      <c r="G67" s="1858">
        <v>43836</v>
      </c>
      <c r="H67" s="1858">
        <v>43889</v>
      </c>
      <c r="I67" s="1859" t="s">
        <v>2490</v>
      </c>
      <c r="J67" s="1861" t="s">
        <v>2750</v>
      </c>
      <c r="K67" s="1867">
        <v>43836</v>
      </c>
      <c r="L67" s="1863" t="s">
        <v>2751</v>
      </c>
      <c r="M67" s="1861" t="s">
        <v>89</v>
      </c>
      <c r="N67" s="1856"/>
      <c r="O67" s="1856"/>
      <c r="P67" s="1856"/>
      <c r="Q67" s="1856"/>
      <c r="R67" s="1856"/>
      <c r="S67" s="1856"/>
      <c r="T67" s="1856"/>
      <c r="U67" s="1856"/>
      <c r="V67" s="1855"/>
      <c r="W67" s="258"/>
      <c r="X67" s="1855"/>
      <c r="Y67" s="258"/>
      <c r="Z67" s="258"/>
      <c r="AA67" s="258"/>
      <c r="AB67" s="1855"/>
      <c r="AC67" s="1855"/>
      <c r="AD67" s="1855"/>
      <c r="AE67" s="1855"/>
      <c r="AF67" s="1855"/>
      <c r="AG67" s="1855"/>
      <c r="AH67" s="1855"/>
      <c r="AI67" s="1856"/>
      <c r="AJ67" s="1856"/>
    </row>
    <row r="68" spans="1:36" s="1857" customFormat="1" ht="18" customHeight="1">
      <c r="A68" s="1858">
        <v>42261</v>
      </c>
      <c r="B68" s="838" t="s">
        <v>721</v>
      </c>
      <c r="C68" s="838" t="s">
        <v>1221</v>
      </c>
      <c r="D68" s="1859">
        <v>11119</v>
      </c>
      <c r="E68" s="1860" t="s">
        <v>139</v>
      </c>
      <c r="F68" s="1859" t="s">
        <v>140</v>
      </c>
      <c r="G68" s="1858">
        <v>42275</v>
      </c>
      <c r="H68" s="1858">
        <v>42353</v>
      </c>
      <c r="I68" s="1858" t="s">
        <v>136</v>
      </c>
      <c r="J68" s="1861" t="s">
        <v>722</v>
      </c>
      <c r="K68" s="1862">
        <v>42271</v>
      </c>
      <c r="L68" s="1863" t="s">
        <v>723</v>
      </c>
      <c r="M68" s="1861" t="s">
        <v>87</v>
      </c>
      <c r="N68" s="1856"/>
      <c r="O68" s="1856"/>
      <c r="P68" s="1856"/>
      <c r="Q68" s="1856"/>
      <c r="R68" s="1856"/>
      <c r="S68" s="1856"/>
      <c r="T68" s="1856"/>
      <c r="U68" s="1856"/>
      <c r="V68" s="1855"/>
      <c r="W68" s="258"/>
      <c r="X68" s="1855"/>
      <c r="Y68" s="258"/>
      <c r="Z68" s="258"/>
      <c r="AA68" s="258"/>
      <c r="AB68" s="1855"/>
      <c r="AC68" s="1855"/>
      <c r="AD68" s="1855"/>
      <c r="AE68" s="1855"/>
      <c r="AF68" s="1855"/>
      <c r="AG68" s="1855"/>
      <c r="AH68" s="1855"/>
      <c r="AI68" s="1856"/>
      <c r="AJ68" s="1856"/>
    </row>
    <row r="69" spans="1:36" s="1857" customFormat="1" ht="18" customHeight="1">
      <c r="A69" s="1858">
        <v>42261</v>
      </c>
      <c r="B69" s="838" t="s">
        <v>724</v>
      </c>
      <c r="C69" s="838" t="s">
        <v>1221</v>
      </c>
      <c r="D69" s="1859">
        <v>11305</v>
      </c>
      <c r="E69" s="1860" t="s">
        <v>139</v>
      </c>
      <c r="F69" s="1859" t="s">
        <v>140</v>
      </c>
      <c r="G69" s="1858">
        <v>42275</v>
      </c>
      <c r="H69" s="1858">
        <v>42353</v>
      </c>
      <c r="I69" s="1858" t="s">
        <v>136</v>
      </c>
      <c r="J69" s="1861" t="s">
        <v>725</v>
      </c>
      <c r="K69" s="1862">
        <v>42271</v>
      </c>
      <c r="L69" s="1863" t="s">
        <v>726</v>
      </c>
      <c r="M69" s="1861" t="s">
        <v>87</v>
      </c>
      <c r="N69" s="1856"/>
      <c r="O69" s="1856"/>
      <c r="P69" s="1856"/>
      <c r="Q69" s="1856"/>
      <c r="R69" s="1856"/>
      <c r="S69" s="1856"/>
      <c r="T69" s="1856"/>
      <c r="U69" s="1856"/>
      <c r="V69" s="1855"/>
      <c r="W69" s="258"/>
      <c r="X69" s="1855"/>
      <c r="Y69" s="258"/>
      <c r="Z69" s="258"/>
      <c r="AA69" s="258"/>
      <c r="AB69" s="1855"/>
      <c r="AC69" s="1855"/>
      <c r="AD69" s="1855"/>
      <c r="AE69" s="1855"/>
      <c r="AF69" s="1855"/>
      <c r="AG69" s="1855"/>
      <c r="AH69" s="1855"/>
      <c r="AI69" s="1856"/>
      <c r="AJ69" s="1856"/>
    </row>
    <row r="70" spans="1:36" s="1857" customFormat="1" ht="18" customHeight="1">
      <c r="A70" s="1858">
        <v>42520</v>
      </c>
      <c r="B70" s="838" t="s">
        <v>742</v>
      </c>
      <c r="C70" s="838" t="s">
        <v>1221</v>
      </c>
      <c r="D70" s="1859">
        <v>11305</v>
      </c>
      <c r="E70" s="1860" t="s">
        <v>139</v>
      </c>
      <c r="F70" s="1859" t="s">
        <v>140</v>
      </c>
      <c r="G70" s="839">
        <v>42611</v>
      </c>
      <c r="H70" s="839">
        <v>42719</v>
      </c>
      <c r="I70" s="1858" t="s">
        <v>136</v>
      </c>
      <c r="J70" s="1861" t="s">
        <v>743</v>
      </c>
      <c r="K70" s="1862">
        <v>42545</v>
      </c>
      <c r="L70" s="1863" t="s">
        <v>726</v>
      </c>
      <c r="M70" s="1861" t="s">
        <v>87</v>
      </c>
      <c r="N70" s="1856"/>
      <c r="O70" s="1856"/>
      <c r="P70" s="1856"/>
      <c r="Q70" s="1856"/>
      <c r="R70" s="1856"/>
      <c r="S70" s="1856"/>
      <c r="T70" s="1856"/>
      <c r="U70" s="1856"/>
      <c r="V70" s="1855"/>
      <c r="W70" s="258"/>
      <c r="X70" s="1855"/>
      <c r="Y70" s="258"/>
      <c r="Z70" s="258"/>
      <c r="AA70" s="258"/>
      <c r="AB70" s="1855"/>
      <c r="AC70" s="1855"/>
      <c r="AD70" s="1855"/>
      <c r="AE70" s="1855"/>
      <c r="AF70" s="1855"/>
      <c r="AG70" s="1855"/>
      <c r="AH70" s="1855"/>
      <c r="AI70" s="1856"/>
      <c r="AJ70" s="1856"/>
    </row>
    <row r="71" spans="1:36" s="1857" customFormat="1" ht="18" customHeight="1">
      <c r="A71" s="1858">
        <v>42520</v>
      </c>
      <c r="B71" s="838" t="s">
        <v>744</v>
      </c>
      <c r="C71" s="838" t="s">
        <v>1221</v>
      </c>
      <c r="D71" s="1859">
        <v>11119</v>
      </c>
      <c r="E71" s="1860" t="s">
        <v>139</v>
      </c>
      <c r="F71" s="1859" t="s">
        <v>140</v>
      </c>
      <c r="G71" s="839">
        <v>42611</v>
      </c>
      <c r="H71" s="839">
        <v>42720</v>
      </c>
      <c r="I71" s="1858" t="s">
        <v>136</v>
      </c>
      <c r="J71" s="1861" t="s">
        <v>745</v>
      </c>
      <c r="K71" s="1862">
        <v>42545</v>
      </c>
      <c r="L71" s="1863" t="s">
        <v>723</v>
      </c>
      <c r="M71" s="1861" t="s">
        <v>87</v>
      </c>
      <c r="N71" s="1856"/>
      <c r="O71" s="1856"/>
      <c r="P71" s="1856"/>
      <c r="Q71" s="1856"/>
      <c r="R71" s="1856"/>
      <c r="S71" s="1856"/>
      <c r="T71" s="1856"/>
      <c r="U71" s="1856"/>
      <c r="V71" s="1855"/>
      <c r="W71" s="258"/>
      <c r="X71" s="1855"/>
      <c r="Y71" s="258"/>
      <c r="Z71" s="258"/>
      <c r="AA71" s="258"/>
      <c r="AB71" s="1855"/>
      <c r="AC71" s="1855"/>
      <c r="AD71" s="1855"/>
      <c r="AE71" s="1855"/>
      <c r="AF71" s="1855"/>
      <c r="AG71" s="1855"/>
      <c r="AH71" s="1855"/>
      <c r="AI71" s="1856"/>
      <c r="AJ71" s="1856"/>
    </row>
    <row r="72" spans="1:36" s="1857" customFormat="1" ht="18" customHeight="1">
      <c r="A72" s="1858">
        <v>42534</v>
      </c>
      <c r="B72" s="838" t="s">
        <v>752</v>
      </c>
      <c r="C72" s="838" t="s">
        <v>1221</v>
      </c>
      <c r="D72" s="1859">
        <v>11422</v>
      </c>
      <c r="E72" s="1860" t="s">
        <v>139</v>
      </c>
      <c r="F72" s="1859" t="s">
        <v>140</v>
      </c>
      <c r="G72" s="839">
        <v>42611</v>
      </c>
      <c r="H72" s="839">
        <v>42720</v>
      </c>
      <c r="I72" s="1858" t="s">
        <v>136</v>
      </c>
      <c r="J72" s="1861" t="s">
        <v>753</v>
      </c>
      <c r="K72" s="1862">
        <v>42545</v>
      </c>
      <c r="L72" s="1863" t="s">
        <v>754</v>
      </c>
      <c r="M72" s="1861" t="s">
        <v>87</v>
      </c>
      <c r="N72" s="1856"/>
      <c r="O72" s="1856"/>
      <c r="P72" s="1856"/>
      <c r="Q72" s="1856"/>
      <c r="R72" s="1856"/>
      <c r="S72" s="1856"/>
      <c r="T72" s="1856"/>
      <c r="U72" s="1856"/>
      <c r="V72" s="1855"/>
      <c r="W72" s="258"/>
      <c r="X72" s="1855"/>
      <c r="Y72" s="258"/>
      <c r="Z72" s="258"/>
      <c r="AA72" s="258"/>
      <c r="AB72" s="1855"/>
      <c r="AC72" s="1855"/>
      <c r="AD72" s="1855"/>
      <c r="AE72" s="1855"/>
      <c r="AF72" s="1855"/>
      <c r="AG72" s="1855"/>
      <c r="AH72" s="1855"/>
      <c r="AI72" s="1856"/>
      <c r="AJ72" s="1856"/>
    </row>
    <row r="73" spans="1:36" s="1857" customFormat="1" ht="18" customHeight="1">
      <c r="A73" s="1858">
        <v>42625</v>
      </c>
      <c r="B73" s="838" t="s">
        <v>782</v>
      </c>
      <c r="C73" s="838" t="s">
        <v>1221</v>
      </c>
      <c r="D73" s="1859">
        <v>11305</v>
      </c>
      <c r="E73" s="1860" t="s">
        <v>139</v>
      </c>
      <c r="F73" s="1859" t="s">
        <v>140</v>
      </c>
      <c r="G73" s="1858">
        <v>42639</v>
      </c>
      <c r="H73" s="1858">
        <v>42719</v>
      </c>
      <c r="I73" s="1858" t="s">
        <v>136</v>
      </c>
      <c r="J73" s="1861" t="s">
        <v>783</v>
      </c>
      <c r="K73" s="1862">
        <v>42634</v>
      </c>
      <c r="L73" s="1863" t="s">
        <v>784</v>
      </c>
      <c r="M73" s="1861"/>
      <c r="N73" s="1856"/>
      <c r="O73" s="1856"/>
      <c r="P73" s="1856"/>
      <c r="Q73" s="1856"/>
      <c r="R73" s="1856"/>
      <c r="S73" s="1856"/>
      <c r="T73" s="1856"/>
      <c r="U73" s="1856"/>
      <c r="V73" s="1855"/>
      <c r="W73" s="258"/>
      <c r="X73" s="1855"/>
      <c r="Y73" s="258"/>
      <c r="Z73" s="258"/>
      <c r="AA73" s="258"/>
      <c r="AB73" s="1855"/>
      <c r="AC73" s="1855"/>
      <c r="AD73" s="1855"/>
      <c r="AE73" s="1855"/>
      <c r="AF73" s="1855"/>
      <c r="AG73" s="1855"/>
      <c r="AH73" s="1855"/>
      <c r="AI73" s="1856"/>
      <c r="AJ73" s="1856"/>
    </row>
    <row r="74" spans="1:36" s="1857" customFormat="1" ht="18" customHeight="1">
      <c r="A74" s="1858">
        <v>42646</v>
      </c>
      <c r="B74" s="838" t="s">
        <v>782</v>
      </c>
      <c r="C74" s="838" t="s">
        <v>1221</v>
      </c>
      <c r="D74" s="1859">
        <v>11305</v>
      </c>
      <c r="E74" s="1860" t="s">
        <v>139</v>
      </c>
      <c r="F74" s="1859" t="s">
        <v>140</v>
      </c>
      <c r="G74" s="1858">
        <v>42660</v>
      </c>
      <c r="H74" s="1858">
        <v>42719</v>
      </c>
      <c r="I74" s="1859" t="s">
        <v>136</v>
      </c>
      <c r="J74" s="1861" t="s">
        <v>788</v>
      </c>
      <c r="K74" s="1862">
        <v>42656</v>
      </c>
      <c r="L74" s="1863" t="s">
        <v>784</v>
      </c>
      <c r="M74" s="1861"/>
      <c r="N74" s="1856"/>
      <c r="O74" s="1856"/>
      <c r="P74" s="1856"/>
      <c r="Q74" s="1856"/>
      <c r="R74" s="1856"/>
      <c r="S74" s="1856"/>
      <c r="T74" s="1856"/>
      <c r="U74" s="1856"/>
      <c r="V74" s="1855"/>
      <c r="W74" s="258"/>
      <c r="X74" s="1855"/>
      <c r="Y74" s="258"/>
      <c r="Z74" s="258"/>
      <c r="AA74" s="258"/>
      <c r="AB74" s="1855"/>
      <c r="AC74" s="1855"/>
      <c r="AD74" s="1855"/>
      <c r="AE74" s="1855"/>
      <c r="AF74" s="1855"/>
      <c r="AG74" s="1855"/>
      <c r="AH74" s="1855"/>
      <c r="AI74" s="1856"/>
      <c r="AJ74" s="1856"/>
    </row>
    <row r="75" spans="1:36" s="1857" customFormat="1" ht="18" customHeight="1">
      <c r="A75" s="1858">
        <v>42653</v>
      </c>
      <c r="B75" s="838" t="s">
        <v>789</v>
      </c>
      <c r="C75" s="838" t="s">
        <v>1221</v>
      </c>
      <c r="D75" s="1859">
        <v>11759</v>
      </c>
      <c r="E75" s="1860" t="s">
        <v>164</v>
      </c>
      <c r="F75" s="1859" t="s">
        <v>124</v>
      </c>
      <c r="G75" s="1858">
        <v>42667</v>
      </c>
      <c r="H75" s="1858">
        <v>42719</v>
      </c>
      <c r="I75" s="1859" t="s">
        <v>136</v>
      </c>
      <c r="J75" s="1861" t="s">
        <v>790</v>
      </c>
      <c r="K75" s="1862">
        <v>42661</v>
      </c>
      <c r="L75" s="1863" t="s">
        <v>791</v>
      </c>
      <c r="M75" s="1861" t="s">
        <v>88</v>
      </c>
      <c r="N75" s="1856"/>
      <c r="O75" s="1856"/>
      <c r="P75" s="1856"/>
      <c r="Q75" s="1856"/>
      <c r="R75" s="1856"/>
      <c r="S75" s="1856"/>
      <c r="T75" s="1856"/>
      <c r="U75" s="1856"/>
      <c r="V75" s="1855"/>
      <c r="W75" s="258"/>
      <c r="X75" s="1855"/>
      <c r="Y75" s="258"/>
      <c r="Z75" s="258"/>
      <c r="AA75" s="258"/>
      <c r="AB75" s="1855"/>
      <c r="AC75" s="1855"/>
      <c r="AD75" s="1855"/>
      <c r="AE75" s="1855"/>
      <c r="AF75" s="1855"/>
      <c r="AG75" s="1855"/>
      <c r="AH75" s="1855"/>
      <c r="AI75" s="1856"/>
      <c r="AJ75" s="1856"/>
    </row>
    <row r="76" spans="1:36" s="1857" customFormat="1" ht="18" customHeight="1">
      <c r="A76" s="1858">
        <v>42653</v>
      </c>
      <c r="B76" s="838" t="s">
        <v>792</v>
      </c>
      <c r="C76" s="838" t="s">
        <v>1221</v>
      </c>
      <c r="D76" s="1859">
        <v>11118</v>
      </c>
      <c r="E76" s="1860" t="s">
        <v>143</v>
      </c>
      <c r="F76" s="1859" t="s">
        <v>140</v>
      </c>
      <c r="G76" s="1858">
        <v>42667</v>
      </c>
      <c r="H76" s="1858">
        <v>42719</v>
      </c>
      <c r="I76" s="1859" t="s">
        <v>136</v>
      </c>
      <c r="J76" s="1861" t="s">
        <v>793</v>
      </c>
      <c r="K76" s="1862">
        <v>42661</v>
      </c>
      <c r="L76" s="1863" t="s">
        <v>794</v>
      </c>
      <c r="M76" s="1861" t="s">
        <v>87</v>
      </c>
      <c r="N76" s="1856"/>
      <c r="O76" s="1856"/>
      <c r="P76" s="1856"/>
      <c r="Q76" s="1856"/>
      <c r="R76" s="1856"/>
      <c r="S76" s="1856"/>
      <c r="T76" s="1856"/>
      <c r="U76" s="1856"/>
      <c r="V76" s="1855"/>
      <c r="W76" s="258"/>
      <c r="X76" s="1855"/>
      <c r="Y76" s="258"/>
      <c r="Z76" s="258"/>
      <c r="AA76" s="258"/>
      <c r="AB76" s="1855"/>
      <c r="AC76" s="1855"/>
      <c r="AD76" s="1855"/>
      <c r="AE76" s="1855"/>
      <c r="AF76" s="1855"/>
      <c r="AG76" s="1855"/>
      <c r="AH76" s="1855"/>
      <c r="AI76" s="1856"/>
      <c r="AJ76" s="1856"/>
    </row>
    <row r="77" spans="1:36" s="1857" customFormat="1" ht="18" customHeight="1">
      <c r="A77" s="1858">
        <v>42667</v>
      </c>
      <c r="B77" s="838" t="s">
        <v>782</v>
      </c>
      <c r="C77" s="838" t="s">
        <v>1221</v>
      </c>
      <c r="D77" s="1859">
        <v>11305</v>
      </c>
      <c r="E77" s="1860" t="s">
        <v>139</v>
      </c>
      <c r="F77" s="1859" t="s">
        <v>140</v>
      </c>
      <c r="G77" s="1858">
        <v>42681</v>
      </c>
      <c r="H77" s="1858">
        <v>42719</v>
      </c>
      <c r="I77" s="1859" t="s">
        <v>136</v>
      </c>
      <c r="J77" s="1861" t="s">
        <v>795</v>
      </c>
      <c r="K77" s="1862">
        <v>42681</v>
      </c>
      <c r="L77" s="1863" t="s">
        <v>796</v>
      </c>
      <c r="M77" s="1861" t="s">
        <v>90</v>
      </c>
      <c r="N77" s="1856"/>
      <c r="O77" s="1856"/>
      <c r="P77" s="1856"/>
      <c r="Q77" s="1856"/>
      <c r="R77" s="1856"/>
      <c r="S77" s="1856"/>
      <c r="T77" s="1856"/>
      <c r="U77" s="1856"/>
      <c r="V77" s="1855"/>
      <c r="W77" s="258"/>
      <c r="X77" s="1855"/>
      <c r="Y77" s="258"/>
      <c r="Z77" s="258"/>
      <c r="AA77" s="258"/>
      <c r="AB77" s="1855"/>
      <c r="AC77" s="1855"/>
      <c r="AD77" s="1855"/>
      <c r="AE77" s="1855"/>
      <c r="AF77" s="1855"/>
      <c r="AG77" s="1855"/>
      <c r="AH77" s="1855"/>
      <c r="AI77" s="1856"/>
      <c r="AJ77" s="1856"/>
    </row>
    <row r="78" spans="1:36" s="1857" customFormat="1" ht="18" customHeight="1">
      <c r="A78" s="841">
        <v>42786</v>
      </c>
      <c r="B78" s="840" t="s">
        <v>1208</v>
      </c>
      <c r="C78" s="838" t="s">
        <v>1221</v>
      </c>
      <c r="D78" s="1859">
        <v>11119</v>
      </c>
      <c r="E78" s="842" t="s">
        <v>139</v>
      </c>
      <c r="F78" s="840" t="s">
        <v>140</v>
      </c>
      <c r="G78" s="841">
        <v>42857</v>
      </c>
      <c r="H78" s="841">
        <v>42943</v>
      </c>
      <c r="I78" s="840" t="s">
        <v>136</v>
      </c>
      <c r="J78" s="1861" t="s">
        <v>1776</v>
      </c>
      <c r="K78" s="1862">
        <v>42802</v>
      </c>
      <c r="L78" s="1863" t="s">
        <v>723</v>
      </c>
      <c r="M78" s="1861" t="s">
        <v>87</v>
      </c>
      <c r="N78" s="1856"/>
      <c r="O78" s="1856"/>
      <c r="P78" s="1856"/>
      <c r="Q78" s="1856"/>
      <c r="R78" s="1856"/>
      <c r="S78" s="1856"/>
      <c r="T78" s="1856"/>
      <c r="U78" s="1856"/>
      <c r="V78" s="1855"/>
      <c r="W78" s="258"/>
      <c r="X78" s="1855"/>
      <c r="Y78" s="258"/>
      <c r="Z78" s="258"/>
      <c r="AA78" s="258"/>
      <c r="AB78" s="1855"/>
      <c r="AC78" s="1855"/>
      <c r="AD78" s="1855"/>
      <c r="AE78" s="1855"/>
      <c r="AF78" s="1855"/>
      <c r="AG78" s="1855"/>
      <c r="AH78" s="1855"/>
      <c r="AI78" s="1856"/>
      <c r="AJ78" s="1856"/>
    </row>
    <row r="79" spans="1:36" s="1857" customFormat="1" ht="18" customHeight="1">
      <c r="A79" s="841">
        <v>42786</v>
      </c>
      <c r="B79" s="840" t="s">
        <v>1209</v>
      </c>
      <c r="C79" s="838" t="s">
        <v>1221</v>
      </c>
      <c r="D79" s="1859">
        <v>11422</v>
      </c>
      <c r="E79" s="842" t="s">
        <v>139</v>
      </c>
      <c r="F79" s="840" t="s">
        <v>140</v>
      </c>
      <c r="G79" s="841">
        <v>42857</v>
      </c>
      <c r="H79" s="841">
        <v>42943</v>
      </c>
      <c r="I79" s="840" t="s">
        <v>136</v>
      </c>
      <c r="J79" s="1861" t="s">
        <v>1775</v>
      </c>
      <c r="K79" s="1862">
        <v>42802</v>
      </c>
      <c r="L79" s="1863" t="s">
        <v>754</v>
      </c>
      <c r="M79" s="1861" t="s">
        <v>87</v>
      </c>
      <c r="N79" s="1856"/>
      <c r="O79" s="1856"/>
      <c r="P79" s="1856"/>
      <c r="Q79" s="1856"/>
      <c r="R79" s="1856"/>
      <c r="S79" s="1856"/>
      <c r="T79" s="1856"/>
      <c r="U79" s="1856"/>
      <c r="V79" s="1855"/>
      <c r="W79" s="258"/>
      <c r="X79" s="1855"/>
      <c r="Y79" s="258"/>
      <c r="Z79" s="258"/>
      <c r="AA79" s="258"/>
      <c r="AB79" s="1855"/>
      <c r="AC79" s="1855"/>
      <c r="AD79" s="1855"/>
      <c r="AE79" s="1855"/>
      <c r="AF79" s="1855"/>
      <c r="AG79" s="1855"/>
      <c r="AH79" s="1855"/>
      <c r="AI79" s="1856"/>
      <c r="AJ79" s="1856"/>
    </row>
    <row r="80" spans="1:36" s="1857" customFormat="1" ht="18" customHeight="1">
      <c r="A80" s="841">
        <v>42786</v>
      </c>
      <c r="B80" s="840" t="s">
        <v>1210</v>
      </c>
      <c r="C80" s="838" t="s">
        <v>1221</v>
      </c>
      <c r="D80" s="1859">
        <v>11759</v>
      </c>
      <c r="E80" s="842" t="s">
        <v>164</v>
      </c>
      <c r="F80" s="840" t="s">
        <v>140</v>
      </c>
      <c r="G80" s="841">
        <v>42800</v>
      </c>
      <c r="H80" s="841">
        <v>42836</v>
      </c>
      <c r="I80" s="840" t="s">
        <v>136</v>
      </c>
      <c r="J80" s="1861" t="s">
        <v>1771</v>
      </c>
      <c r="K80" s="1862">
        <v>42802</v>
      </c>
      <c r="L80" s="1863" t="s">
        <v>1772</v>
      </c>
      <c r="M80" s="1861" t="s">
        <v>87</v>
      </c>
      <c r="N80" s="1856"/>
      <c r="O80" s="1856"/>
      <c r="P80" s="1856"/>
      <c r="Q80" s="1856"/>
      <c r="R80" s="1856"/>
      <c r="S80" s="1856"/>
      <c r="T80" s="1856"/>
      <c r="U80" s="1856"/>
      <c r="V80" s="1855"/>
      <c r="W80" s="258"/>
      <c r="X80" s="1855"/>
      <c r="Y80" s="258"/>
      <c r="Z80" s="258"/>
      <c r="AA80" s="258"/>
      <c r="AB80" s="1855"/>
      <c r="AC80" s="1855"/>
      <c r="AD80" s="1855"/>
      <c r="AE80" s="1855"/>
      <c r="AF80" s="1855"/>
      <c r="AG80" s="1855"/>
      <c r="AH80" s="1855"/>
      <c r="AI80" s="1856"/>
      <c r="AJ80" s="1856"/>
    </row>
    <row r="81" spans="1:36" s="1857" customFormat="1" ht="18" customHeight="1">
      <c r="A81" s="841">
        <v>42800</v>
      </c>
      <c r="B81" s="840" t="s">
        <v>1213</v>
      </c>
      <c r="C81" s="838" t="s">
        <v>1221</v>
      </c>
      <c r="D81" s="1859">
        <v>11305</v>
      </c>
      <c r="E81" s="842" t="s">
        <v>139</v>
      </c>
      <c r="F81" s="840" t="s">
        <v>140</v>
      </c>
      <c r="G81" s="841">
        <v>42858</v>
      </c>
      <c r="H81" s="841">
        <v>42943</v>
      </c>
      <c r="I81" s="840" t="s">
        <v>136</v>
      </c>
      <c r="J81" s="1868" t="s">
        <v>1773</v>
      </c>
      <c r="K81" s="1862">
        <v>42831</v>
      </c>
      <c r="L81" s="1863" t="s">
        <v>1774</v>
      </c>
      <c r="M81" s="1861" t="s">
        <v>87</v>
      </c>
      <c r="N81" s="1856"/>
      <c r="O81" s="1856"/>
      <c r="P81" s="1856"/>
      <c r="Q81" s="1856"/>
      <c r="R81" s="1856"/>
      <c r="S81" s="1856"/>
      <c r="T81" s="1856"/>
      <c r="U81" s="1856"/>
      <c r="V81" s="1855"/>
      <c r="W81" s="258"/>
      <c r="X81" s="1855"/>
      <c r="Y81" s="258"/>
      <c r="Z81" s="258"/>
      <c r="AA81" s="258"/>
      <c r="AB81" s="1855"/>
      <c r="AC81" s="1855"/>
      <c r="AD81" s="1855"/>
      <c r="AE81" s="1855"/>
      <c r="AF81" s="1855"/>
      <c r="AG81" s="1855"/>
      <c r="AH81" s="1855"/>
      <c r="AI81" s="1856"/>
      <c r="AJ81" s="1856"/>
    </row>
    <row r="82" spans="1:36" s="1857" customFormat="1" ht="18" customHeight="1">
      <c r="A82" s="1858">
        <v>42940</v>
      </c>
      <c r="B82" s="1859" t="s">
        <v>1764</v>
      </c>
      <c r="C82" s="838" t="s">
        <v>1221</v>
      </c>
      <c r="D82" s="1859">
        <v>11306</v>
      </c>
      <c r="E82" s="1860" t="s">
        <v>143</v>
      </c>
      <c r="F82" s="1859" t="s">
        <v>140</v>
      </c>
      <c r="G82" s="1858">
        <v>42982</v>
      </c>
      <c r="H82" s="1858">
        <v>43082</v>
      </c>
      <c r="I82" s="1859" t="s">
        <v>136</v>
      </c>
      <c r="J82" s="1861" t="s">
        <v>1769</v>
      </c>
      <c r="K82" s="1867">
        <v>42982</v>
      </c>
      <c r="L82" s="1863" t="s">
        <v>1770</v>
      </c>
      <c r="M82" s="1861" t="s">
        <v>87</v>
      </c>
      <c r="N82" s="1856"/>
      <c r="O82" s="1856"/>
      <c r="P82" s="1856"/>
      <c r="Q82" s="1856"/>
      <c r="R82" s="1856"/>
      <c r="S82" s="1856"/>
      <c r="T82" s="1856"/>
      <c r="U82" s="1856"/>
      <c r="V82" s="1855"/>
      <c r="W82" s="258"/>
      <c r="X82" s="1855"/>
      <c r="Y82" s="258"/>
      <c r="Z82" s="258"/>
      <c r="AA82" s="258"/>
      <c r="AB82" s="1855"/>
      <c r="AC82" s="1855"/>
      <c r="AD82" s="1855"/>
      <c r="AE82" s="1855"/>
      <c r="AF82" s="1855"/>
      <c r="AG82" s="1855"/>
      <c r="AH82" s="1855"/>
      <c r="AI82" s="1856"/>
      <c r="AJ82" s="1856"/>
    </row>
    <row r="83" spans="1:36" s="1857" customFormat="1" ht="18" customHeight="1">
      <c r="A83" s="1858">
        <v>43115</v>
      </c>
      <c r="B83" s="1859" t="s">
        <v>2227</v>
      </c>
      <c r="C83" s="838" t="s">
        <v>1221</v>
      </c>
      <c r="D83" s="1859">
        <v>11759</v>
      </c>
      <c r="E83" s="1860" t="s">
        <v>164</v>
      </c>
      <c r="F83" s="1859" t="s">
        <v>140</v>
      </c>
      <c r="G83" s="1858">
        <v>43129</v>
      </c>
      <c r="H83" s="1858">
        <v>43203</v>
      </c>
      <c r="I83" s="1859" t="s">
        <v>136</v>
      </c>
      <c r="J83" s="845" t="s">
        <v>2419</v>
      </c>
      <c r="K83" s="1867">
        <v>43129</v>
      </c>
      <c r="L83" s="846" t="s">
        <v>1772</v>
      </c>
      <c r="M83" s="845" t="s">
        <v>87</v>
      </c>
      <c r="N83" s="1856"/>
      <c r="O83" s="1856"/>
      <c r="P83" s="1856"/>
      <c r="Q83" s="1856"/>
      <c r="R83" s="1856"/>
      <c r="S83" s="1856"/>
      <c r="T83" s="1856"/>
      <c r="U83" s="1856"/>
      <c r="V83" s="1855"/>
      <c r="W83" s="258"/>
      <c r="X83" s="1855"/>
      <c r="Y83" s="258"/>
      <c r="Z83" s="258"/>
      <c r="AA83" s="258"/>
      <c r="AB83" s="1855"/>
      <c r="AC83" s="1855"/>
      <c r="AD83" s="1855"/>
      <c r="AE83" s="1855"/>
      <c r="AF83" s="1855"/>
      <c r="AG83" s="1855"/>
      <c r="AH83" s="1855"/>
      <c r="AI83" s="1856"/>
      <c r="AJ83" s="1856"/>
    </row>
    <row r="84" spans="1:36" s="1857" customFormat="1" ht="18" customHeight="1">
      <c r="A84" s="1858">
        <v>43143</v>
      </c>
      <c r="B84" s="1859" t="s">
        <v>2233</v>
      </c>
      <c r="C84" s="838" t="s">
        <v>1221</v>
      </c>
      <c r="D84" s="1859">
        <v>11119</v>
      </c>
      <c r="E84" s="1860" t="s">
        <v>139</v>
      </c>
      <c r="F84" s="1859" t="s">
        <v>140</v>
      </c>
      <c r="G84" s="1858">
        <v>43220</v>
      </c>
      <c r="H84" s="1858">
        <v>43312</v>
      </c>
      <c r="I84" s="1859" t="s">
        <v>136</v>
      </c>
      <c r="J84" s="845" t="s">
        <v>2420</v>
      </c>
      <c r="K84" s="1861" t="s">
        <v>2423</v>
      </c>
      <c r="L84" s="846" t="s">
        <v>723</v>
      </c>
      <c r="M84" s="845" t="s">
        <v>87</v>
      </c>
      <c r="N84" s="1856"/>
      <c r="O84" s="1856"/>
      <c r="P84" s="1856"/>
      <c r="Q84" s="1856"/>
      <c r="R84" s="1856"/>
      <c r="S84" s="1856"/>
      <c r="T84" s="1856"/>
      <c r="U84" s="1856"/>
      <c r="V84" s="1855"/>
      <c r="W84" s="258"/>
      <c r="X84" s="1855"/>
      <c r="Y84" s="258"/>
      <c r="Z84" s="258"/>
      <c r="AA84" s="258"/>
      <c r="AB84" s="1855"/>
      <c r="AC84" s="1855"/>
      <c r="AD84" s="1855"/>
      <c r="AE84" s="1855"/>
      <c r="AF84" s="1855"/>
      <c r="AG84" s="1855"/>
      <c r="AH84" s="1855"/>
      <c r="AI84" s="1856"/>
      <c r="AJ84" s="1856"/>
    </row>
    <row r="85" spans="1:36" s="1857" customFormat="1" ht="18" customHeight="1">
      <c r="A85" s="1858">
        <v>43143</v>
      </c>
      <c r="B85" s="1859" t="s">
        <v>2234</v>
      </c>
      <c r="C85" s="838" t="s">
        <v>1221</v>
      </c>
      <c r="D85" s="1859">
        <v>11305</v>
      </c>
      <c r="E85" s="1860" t="s">
        <v>139</v>
      </c>
      <c r="F85" s="1859" t="s">
        <v>140</v>
      </c>
      <c r="G85" s="1858">
        <v>43220</v>
      </c>
      <c r="H85" s="1858">
        <v>43312</v>
      </c>
      <c r="I85" s="1859" t="s">
        <v>136</v>
      </c>
      <c r="J85" s="845" t="s">
        <v>2421</v>
      </c>
      <c r="K85" s="1861" t="s">
        <v>2423</v>
      </c>
      <c r="L85" s="846" t="s">
        <v>2422</v>
      </c>
      <c r="M85" s="845" t="s">
        <v>87</v>
      </c>
      <c r="N85" s="1856"/>
      <c r="O85" s="1856"/>
      <c r="P85" s="1856"/>
      <c r="Q85" s="1856"/>
      <c r="R85" s="1856"/>
      <c r="S85" s="1856"/>
      <c r="T85" s="1856"/>
      <c r="U85" s="1856"/>
      <c r="V85" s="1855"/>
      <c r="W85" s="258"/>
      <c r="X85" s="1855"/>
      <c r="Y85" s="258"/>
      <c r="Z85" s="258"/>
      <c r="AA85" s="258"/>
      <c r="AB85" s="1855"/>
      <c r="AC85" s="1855"/>
      <c r="AD85" s="1855"/>
      <c r="AE85" s="1855"/>
      <c r="AF85" s="1855"/>
      <c r="AG85" s="1855"/>
      <c r="AH85" s="1855"/>
      <c r="AI85" s="1856"/>
      <c r="AJ85" s="1856"/>
    </row>
    <row r="86" spans="1:36" s="1857" customFormat="1" ht="18" customHeight="1">
      <c r="A86" s="1858">
        <v>43227</v>
      </c>
      <c r="B86" s="1859" t="s">
        <v>2244</v>
      </c>
      <c r="C86" s="838" t="s">
        <v>1221</v>
      </c>
      <c r="D86" s="1859">
        <v>11422</v>
      </c>
      <c r="E86" s="1860" t="s">
        <v>139</v>
      </c>
      <c r="F86" s="1859" t="s">
        <v>140</v>
      </c>
      <c r="G86" s="1858">
        <v>43241</v>
      </c>
      <c r="H86" s="1858">
        <v>43296</v>
      </c>
      <c r="I86" s="1859" t="s">
        <v>136</v>
      </c>
      <c r="J86" s="845" t="s">
        <v>2424</v>
      </c>
      <c r="K86" s="1867">
        <v>43242</v>
      </c>
      <c r="L86" s="846" t="s">
        <v>2412</v>
      </c>
      <c r="M86" s="845" t="s">
        <v>87</v>
      </c>
      <c r="N86" s="1856"/>
      <c r="O86" s="1856"/>
      <c r="P86" s="1856"/>
      <c r="Q86" s="1856"/>
      <c r="R86" s="1856"/>
      <c r="S86" s="1856"/>
      <c r="T86" s="1856"/>
      <c r="U86" s="1856"/>
      <c r="V86" s="1855"/>
      <c r="W86" s="258"/>
      <c r="X86" s="1855"/>
      <c r="Y86" s="258"/>
      <c r="Z86" s="258"/>
      <c r="AA86" s="258"/>
      <c r="AB86" s="1855"/>
      <c r="AC86" s="1855"/>
      <c r="AD86" s="1855"/>
      <c r="AE86" s="1855"/>
      <c r="AF86" s="1855"/>
      <c r="AG86" s="1855"/>
      <c r="AH86" s="1855"/>
      <c r="AI86" s="1856"/>
      <c r="AJ86" s="1856"/>
    </row>
    <row r="87" spans="1:36" s="1857" customFormat="1" ht="18" customHeight="1">
      <c r="A87" s="1858">
        <v>43241</v>
      </c>
      <c r="B87" s="1859" t="s">
        <v>2246</v>
      </c>
      <c r="C87" s="838" t="s">
        <v>1221</v>
      </c>
      <c r="D87" s="1859">
        <v>10090</v>
      </c>
      <c r="E87" s="1860" t="s">
        <v>164</v>
      </c>
      <c r="F87" s="1859" t="s">
        <v>140</v>
      </c>
      <c r="G87" s="1858">
        <v>43255</v>
      </c>
      <c r="H87" s="1858">
        <v>43312</v>
      </c>
      <c r="I87" s="1859" t="s">
        <v>136</v>
      </c>
      <c r="J87" s="1861" t="s">
        <v>2425</v>
      </c>
      <c r="K87" s="1862">
        <v>43250</v>
      </c>
      <c r="L87" s="1863" t="s">
        <v>2426</v>
      </c>
      <c r="M87" s="1861" t="s">
        <v>87</v>
      </c>
      <c r="N87" s="1856"/>
      <c r="O87" s="1856"/>
      <c r="P87" s="1856"/>
      <c r="Q87" s="1856"/>
      <c r="R87" s="1856"/>
      <c r="S87" s="1856"/>
      <c r="T87" s="1856"/>
      <c r="U87" s="1856"/>
      <c r="V87" s="1855"/>
      <c r="W87" s="258"/>
      <c r="X87" s="1855"/>
      <c r="Y87" s="258"/>
      <c r="Z87" s="258"/>
      <c r="AA87" s="258"/>
      <c r="AB87" s="1855"/>
      <c r="AC87" s="1855"/>
      <c r="AD87" s="1855"/>
      <c r="AE87" s="1855"/>
      <c r="AF87" s="1855"/>
      <c r="AG87" s="1855"/>
      <c r="AH87" s="1855"/>
      <c r="AI87" s="1856"/>
      <c r="AJ87" s="1856"/>
    </row>
    <row r="88" spans="1:36" s="1857" customFormat="1" ht="18" customHeight="1">
      <c r="A88" s="1858">
        <v>43367</v>
      </c>
      <c r="B88" s="838" t="s">
        <v>2752</v>
      </c>
      <c r="C88" s="838" t="s">
        <v>1221</v>
      </c>
      <c r="D88" s="1859">
        <v>11880</v>
      </c>
      <c r="E88" s="1860" t="s">
        <v>164</v>
      </c>
      <c r="F88" s="1859" t="s">
        <v>124</v>
      </c>
      <c r="G88" s="1858">
        <v>43381</v>
      </c>
      <c r="H88" s="1858">
        <v>43452</v>
      </c>
      <c r="I88" s="843" t="s">
        <v>136</v>
      </c>
      <c r="J88" s="1861" t="s">
        <v>2753</v>
      </c>
      <c r="K88" s="1867">
        <v>43375</v>
      </c>
      <c r="L88" s="1863" t="s">
        <v>2754</v>
      </c>
      <c r="M88" s="1861" t="s">
        <v>88</v>
      </c>
      <c r="N88" s="1856"/>
      <c r="O88" s="1856"/>
      <c r="P88" s="1856"/>
      <c r="Q88" s="1856"/>
      <c r="R88" s="1856"/>
      <c r="S88" s="1856"/>
      <c r="T88" s="1856"/>
      <c r="U88" s="1856"/>
      <c r="V88" s="1855"/>
      <c r="W88" s="258"/>
      <c r="X88" s="1855"/>
      <c r="Y88" s="258"/>
      <c r="Z88" s="258"/>
      <c r="AA88" s="258"/>
      <c r="AB88" s="1855"/>
      <c r="AC88" s="1855"/>
      <c r="AD88" s="1855"/>
      <c r="AE88" s="1855"/>
      <c r="AF88" s="1855"/>
      <c r="AG88" s="1855"/>
      <c r="AH88" s="1855"/>
      <c r="AI88" s="1856"/>
      <c r="AJ88" s="1856"/>
    </row>
    <row r="89" spans="1:36" s="1857" customFormat="1" ht="18" customHeight="1">
      <c r="A89" s="1858">
        <v>43444</v>
      </c>
      <c r="B89" s="838" t="s">
        <v>2755</v>
      </c>
      <c r="C89" s="838" t="s">
        <v>1221</v>
      </c>
      <c r="D89" s="1859">
        <v>11283</v>
      </c>
      <c r="E89" s="1860" t="s">
        <v>164</v>
      </c>
      <c r="F89" s="1859" t="s">
        <v>140</v>
      </c>
      <c r="G89" s="1858">
        <v>43472</v>
      </c>
      <c r="H89" s="1858">
        <v>43571</v>
      </c>
      <c r="I89" s="843" t="s">
        <v>136</v>
      </c>
      <c r="J89" s="1861" t="s">
        <v>2756</v>
      </c>
      <c r="K89" s="1867">
        <v>43451</v>
      </c>
      <c r="L89" s="1863" t="s">
        <v>2757</v>
      </c>
      <c r="M89" s="1861" t="s">
        <v>89</v>
      </c>
      <c r="N89" s="1856"/>
      <c r="O89" s="1856"/>
      <c r="P89" s="1856"/>
      <c r="Q89" s="1856"/>
      <c r="R89" s="1856"/>
      <c r="S89" s="1856"/>
      <c r="T89" s="1856"/>
      <c r="U89" s="1856"/>
      <c r="V89" s="1855"/>
      <c r="W89" s="258"/>
      <c r="X89" s="1855"/>
      <c r="Y89" s="258"/>
      <c r="Z89" s="258"/>
      <c r="AA89" s="258"/>
      <c r="AB89" s="1855"/>
      <c r="AC89" s="1855"/>
      <c r="AD89" s="1855"/>
      <c r="AE89" s="1855"/>
      <c r="AF89" s="1855"/>
      <c r="AG89" s="1855"/>
      <c r="AH89" s="1855"/>
      <c r="AI89" s="1856"/>
      <c r="AJ89" s="1856"/>
    </row>
    <row r="90" spans="1:36" s="1857" customFormat="1" ht="18" customHeight="1">
      <c r="A90" s="1858">
        <v>43444</v>
      </c>
      <c r="B90" s="838" t="s">
        <v>2758</v>
      </c>
      <c r="C90" s="838" t="s">
        <v>1221</v>
      </c>
      <c r="D90" s="1859">
        <v>11759</v>
      </c>
      <c r="E90" s="1860" t="s">
        <v>164</v>
      </c>
      <c r="F90" s="1859" t="s">
        <v>140</v>
      </c>
      <c r="G90" s="1858">
        <v>43472</v>
      </c>
      <c r="H90" s="1858">
        <v>43571</v>
      </c>
      <c r="I90" s="843" t="s">
        <v>136</v>
      </c>
      <c r="J90" s="1861" t="s">
        <v>2759</v>
      </c>
      <c r="K90" s="1867">
        <v>43448</v>
      </c>
      <c r="L90" s="1863" t="s">
        <v>2760</v>
      </c>
      <c r="M90" s="1861" t="s">
        <v>89</v>
      </c>
      <c r="N90" s="1856"/>
      <c r="O90" s="1856"/>
      <c r="P90" s="1856"/>
      <c r="Q90" s="1856"/>
      <c r="R90" s="1856"/>
      <c r="S90" s="1856"/>
      <c r="T90" s="1856"/>
      <c r="U90" s="1856"/>
      <c r="V90" s="1855"/>
      <c r="W90" s="258"/>
      <c r="X90" s="1855"/>
      <c r="Y90" s="258"/>
      <c r="Z90" s="258"/>
      <c r="AA90" s="258"/>
      <c r="AB90" s="1855"/>
      <c r="AC90" s="1855"/>
      <c r="AD90" s="1855"/>
      <c r="AE90" s="1855"/>
      <c r="AF90" s="1855"/>
      <c r="AG90" s="1855"/>
      <c r="AH90" s="1855"/>
      <c r="AI90" s="1856"/>
      <c r="AJ90" s="1856"/>
    </row>
    <row r="91" spans="1:36" s="1857" customFormat="1" ht="18" customHeight="1">
      <c r="A91" s="1858">
        <v>43486</v>
      </c>
      <c r="B91" s="1859" t="s">
        <v>2761</v>
      </c>
      <c r="C91" s="838" t="s">
        <v>1221</v>
      </c>
      <c r="D91" s="1859">
        <v>11881</v>
      </c>
      <c r="E91" s="1860" t="s">
        <v>139</v>
      </c>
      <c r="F91" s="1859" t="s">
        <v>1166</v>
      </c>
      <c r="G91" s="1858">
        <v>43500</v>
      </c>
      <c r="H91" s="1858">
        <v>43571</v>
      </c>
      <c r="I91" s="1859" t="s">
        <v>136</v>
      </c>
      <c r="J91" s="1861" t="s">
        <v>2762</v>
      </c>
      <c r="K91" s="1867">
        <v>43494</v>
      </c>
      <c r="L91" s="1863" t="s">
        <v>2763</v>
      </c>
      <c r="M91" s="1861" t="s">
        <v>88</v>
      </c>
      <c r="N91" s="1856"/>
      <c r="O91" s="1856"/>
      <c r="P91" s="1856"/>
      <c r="Q91" s="1856"/>
      <c r="R91" s="1856"/>
      <c r="S91" s="1856"/>
      <c r="T91" s="1856"/>
      <c r="U91" s="1856"/>
      <c r="V91" s="1855"/>
      <c r="W91" s="258"/>
      <c r="X91" s="1855"/>
      <c r="Y91" s="258"/>
      <c r="Z91" s="258"/>
      <c r="AA91" s="258"/>
      <c r="AB91" s="1855"/>
      <c r="AC91" s="1855"/>
      <c r="AD91" s="1855"/>
      <c r="AE91" s="1855"/>
      <c r="AF91" s="1855"/>
      <c r="AG91" s="1855"/>
      <c r="AH91" s="1855"/>
      <c r="AI91" s="1856"/>
      <c r="AJ91" s="1856"/>
    </row>
    <row r="92" spans="1:36" s="1857" customFormat="1" ht="18" customHeight="1">
      <c r="A92" s="1858">
        <v>43661</v>
      </c>
      <c r="B92" s="1859" t="s">
        <v>2764</v>
      </c>
      <c r="C92" s="838" t="s">
        <v>1221</v>
      </c>
      <c r="D92" s="1859">
        <v>11304</v>
      </c>
      <c r="E92" s="1860" t="s">
        <v>139</v>
      </c>
      <c r="F92" s="1859" t="s">
        <v>140</v>
      </c>
      <c r="G92" s="1858">
        <v>43710</v>
      </c>
      <c r="H92" s="1858">
        <v>43798</v>
      </c>
      <c r="I92" s="1859" t="s">
        <v>136</v>
      </c>
      <c r="J92" s="1861" t="s">
        <v>2765</v>
      </c>
      <c r="K92" s="1867">
        <v>43703</v>
      </c>
      <c r="L92" s="1863" t="s">
        <v>2426</v>
      </c>
      <c r="M92" s="1861" t="s">
        <v>87</v>
      </c>
      <c r="N92" s="1856"/>
      <c r="O92" s="1856"/>
      <c r="P92" s="1856"/>
      <c r="Q92" s="1856"/>
      <c r="R92" s="1856"/>
      <c r="S92" s="1856"/>
      <c r="T92" s="1856"/>
      <c r="U92" s="1856"/>
      <c r="V92" s="1855"/>
      <c r="W92" s="258"/>
      <c r="X92" s="1855"/>
      <c r="Y92" s="258"/>
      <c r="Z92" s="258"/>
      <c r="AA92" s="258"/>
      <c r="AB92" s="1855"/>
      <c r="AC92" s="1855"/>
      <c r="AD92" s="1855"/>
      <c r="AE92" s="1855"/>
      <c r="AF92" s="1855"/>
      <c r="AG92" s="1855"/>
      <c r="AH92" s="1855"/>
      <c r="AI92" s="1856"/>
      <c r="AJ92" s="1856"/>
    </row>
    <row r="93" spans="1:36" s="1857" customFormat="1" ht="18" customHeight="1">
      <c r="A93" s="1858">
        <v>43661</v>
      </c>
      <c r="B93" s="1859" t="s">
        <v>2766</v>
      </c>
      <c r="C93" s="838" t="s">
        <v>1221</v>
      </c>
      <c r="D93" s="1859">
        <v>11759</v>
      </c>
      <c r="E93" s="1860" t="s">
        <v>164</v>
      </c>
      <c r="F93" s="1859" t="s">
        <v>140</v>
      </c>
      <c r="G93" s="1858">
        <v>43710</v>
      </c>
      <c r="H93" s="1858">
        <v>43798</v>
      </c>
      <c r="I93" s="1859" t="s">
        <v>136</v>
      </c>
      <c r="J93" s="1861" t="s">
        <v>2767</v>
      </c>
      <c r="K93" s="1867">
        <v>43703</v>
      </c>
      <c r="L93" s="1863" t="s">
        <v>784</v>
      </c>
      <c r="M93" s="1861"/>
      <c r="N93" s="1856"/>
      <c r="O93" s="1856"/>
      <c r="P93" s="1856"/>
      <c r="Q93" s="1856"/>
      <c r="R93" s="1856"/>
      <c r="S93" s="1856"/>
      <c r="T93" s="1856"/>
      <c r="U93" s="1856"/>
      <c r="V93" s="1855"/>
      <c r="W93" s="258"/>
      <c r="X93" s="1855"/>
      <c r="Y93" s="258"/>
      <c r="Z93" s="258"/>
      <c r="AA93" s="258"/>
      <c r="AB93" s="1855"/>
      <c r="AC93" s="1855"/>
      <c r="AD93" s="1855"/>
      <c r="AE93" s="1855"/>
      <c r="AF93" s="1855"/>
      <c r="AG93" s="1855"/>
      <c r="AH93" s="1855"/>
      <c r="AI93" s="1856"/>
      <c r="AJ93" s="1856"/>
    </row>
    <row r="94" spans="1:36" s="1857" customFormat="1" ht="18" customHeight="1">
      <c r="A94" s="1858">
        <v>43661</v>
      </c>
      <c r="B94" s="1859" t="s">
        <v>2768</v>
      </c>
      <c r="C94" s="838" t="s">
        <v>1221</v>
      </c>
      <c r="D94" s="1859">
        <v>11236</v>
      </c>
      <c r="E94" s="1860" t="s">
        <v>143</v>
      </c>
      <c r="F94" s="1859" t="s">
        <v>1166</v>
      </c>
      <c r="G94" s="1858">
        <v>43710</v>
      </c>
      <c r="H94" s="1858">
        <v>43798</v>
      </c>
      <c r="I94" s="1859" t="s">
        <v>2769</v>
      </c>
      <c r="J94" s="1861" t="s">
        <v>2770</v>
      </c>
      <c r="K94" s="1867">
        <v>43703</v>
      </c>
      <c r="L94" s="1863" t="s">
        <v>2771</v>
      </c>
      <c r="M94" s="1861" t="s">
        <v>88</v>
      </c>
      <c r="N94" s="1856"/>
      <c r="O94" s="1856"/>
      <c r="P94" s="1856"/>
      <c r="Q94" s="1856"/>
      <c r="R94" s="1856"/>
      <c r="S94" s="1856"/>
      <c r="T94" s="1856"/>
      <c r="U94" s="1856"/>
      <c r="V94" s="1855"/>
      <c r="W94" s="258"/>
      <c r="X94" s="1855"/>
      <c r="Y94" s="258"/>
      <c r="Z94" s="258"/>
      <c r="AA94" s="258"/>
      <c r="AB94" s="1855"/>
      <c r="AC94" s="1855"/>
      <c r="AD94" s="1855"/>
      <c r="AE94" s="1855"/>
      <c r="AF94" s="1855"/>
      <c r="AG94" s="1855"/>
      <c r="AH94" s="1855"/>
      <c r="AI94" s="1856"/>
      <c r="AJ94" s="1856"/>
    </row>
    <row r="95" spans="1:36" s="1857" customFormat="1" ht="18" customHeight="1">
      <c r="A95" s="1858">
        <v>43668</v>
      </c>
      <c r="B95" s="1859" t="s">
        <v>2772</v>
      </c>
      <c r="C95" s="838" t="s">
        <v>1221</v>
      </c>
      <c r="D95" s="1859">
        <v>11283</v>
      </c>
      <c r="E95" s="1860" t="s">
        <v>164</v>
      </c>
      <c r="F95" s="1859" t="s">
        <v>140</v>
      </c>
      <c r="G95" s="1858">
        <v>43710</v>
      </c>
      <c r="H95" s="1858">
        <v>43798</v>
      </c>
      <c r="I95" s="1859" t="s">
        <v>136</v>
      </c>
      <c r="J95" s="1861" t="s">
        <v>2773</v>
      </c>
      <c r="K95" s="1867">
        <v>43703</v>
      </c>
      <c r="L95" s="1863" t="s">
        <v>2774</v>
      </c>
      <c r="M95" s="1861" t="s">
        <v>87</v>
      </c>
      <c r="N95" s="1856"/>
      <c r="O95" s="1856"/>
      <c r="P95" s="1856"/>
      <c r="Q95" s="1856"/>
      <c r="R95" s="1856"/>
      <c r="S95" s="1856"/>
      <c r="T95" s="1856"/>
      <c r="U95" s="1856"/>
      <c r="V95" s="1855"/>
      <c r="W95" s="258"/>
      <c r="X95" s="1855"/>
      <c r="Y95" s="258"/>
      <c r="Z95" s="258"/>
      <c r="AA95" s="258"/>
      <c r="AB95" s="1855"/>
      <c r="AC95" s="1855"/>
      <c r="AD95" s="1855"/>
      <c r="AE95" s="1855"/>
      <c r="AF95" s="1855"/>
      <c r="AG95" s="1855"/>
      <c r="AH95" s="1855"/>
      <c r="AI95" s="1856"/>
      <c r="AJ95" s="1856"/>
    </row>
    <row r="96" spans="1:36" s="1857" customFormat="1" ht="18" customHeight="1">
      <c r="A96" s="1858">
        <v>43703</v>
      </c>
      <c r="B96" s="1859" t="s">
        <v>2775</v>
      </c>
      <c r="C96" s="838" t="s">
        <v>1221</v>
      </c>
      <c r="D96" s="1859">
        <v>11119</v>
      </c>
      <c r="E96" s="1860" t="s">
        <v>139</v>
      </c>
      <c r="F96" s="1859" t="s">
        <v>140</v>
      </c>
      <c r="G96" s="1858">
        <v>43717</v>
      </c>
      <c r="H96" s="1858">
        <v>43798</v>
      </c>
      <c r="I96" s="1859" t="s">
        <v>136</v>
      </c>
      <c r="J96" s="1861" t="s">
        <v>2776</v>
      </c>
      <c r="K96" s="1867">
        <v>43712</v>
      </c>
      <c r="L96" s="1863" t="s">
        <v>723</v>
      </c>
      <c r="M96" s="1861" t="s">
        <v>87</v>
      </c>
      <c r="N96" s="1856"/>
      <c r="O96" s="1856"/>
      <c r="P96" s="1856"/>
      <c r="Q96" s="1856"/>
      <c r="R96" s="1856"/>
      <c r="S96" s="1856"/>
      <c r="T96" s="1856"/>
      <c r="U96" s="1856"/>
      <c r="V96" s="1855"/>
      <c r="W96" s="258"/>
      <c r="X96" s="1855"/>
      <c r="Y96" s="258"/>
      <c r="Z96" s="258"/>
      <c r="AA96" s="258"/>
      <c r="AB96" s="1855"/>
      <c r="AC96" s="1855"/>
      <c r="AD96" s="1855"/>
      <c r="AE96" s="1855"/>
      <c r="AF96" s="1855"/>
      <c r="AG96" s="1855"/>
      <c r="AH96" s="1855"/>
      <c r="AI96" s="1856"/>
      <c r="AJ96" s="1856"/>
    </row>
    <row r="97" spans="1:36" s="1857" customFormat="1" ht="18" customHeight="1">
      <c r="A97" s="1858">
        <v>43703</v>
      </c>
      <c r="B97" s="1859" t="s">
        <v>2777</v>
      </c>
      <c r="C97" s="838" t="s">
        <v>1221</v>
      </c>
      <c r="D97" s="1859">
        <v>11422</v>
      </c>
      <c r="E97" s="1860" t="s">
        <v>139</v>
      </c>
      <c r="F97" s="1859" t="s">
        <v>140</v>
      </c>
      <c r="G97" s="1858">
        <v>43717</v>
      </c>
      <c r="H97" s="1858">
        <v>43798</v>
      </c>
      <c r="I97" s="1859" t="s">
        <v>136</v>
      </c>
      <c r="J97" s="1861" t="s">
        <v>2778</v>
      </c>
      <c r="K97" s="1867">
        <v>43712</v>
      </c>
      <c r="L97" s="1863" t="s">
        <v>1774</v>
      </c>
      <c r="M97" s="1861" t="s">
        <v>87</v>
      </c>
      <c r="N97" s="1856"/>
      <c r="O97" s="1856"/>
      <c r="P97" s="1856"/>
      <c r="Q97" s="1856"/>
      <c r="R97" s="1856"/>
      <c r="S97" s="1856"/>
      <c r="T97" s="1856"/>
      <c r="U97" s="1856"/>
      <c r="V97" s="1855"/>
      <c r="W97" s="258"/>
      <c r="X97" s="1855"/>
      <c r="Y97" s="258"/>
      <c r="Z97" s="258"/>
      <c r="AA97" s="258"/>
      <c r="AB97" s="1855"/>
      <c r="AC97" s="1855"/>
      <c r="AD97" s="1855"/>
      <c r="AE97" s="1855"/>
      <c r="AF97" s="1855"/>
      <c r="AG97" s="1855"/>
      <c r="AH97" s="1855"/>
      <c r="AI97" s="1856"/>
      <c r="AJ97" s="1856"/>
    </row>
    <row r="98" spans="1:36" s="1857" customFormat="1" ht="18" customHeight="1">
      <c r="A98" s="1858">
        <v>43703</v>
      </c>
      <c r="B98" s="1859" t="s">
        <v>2779</v>
      </c>
      <c r="C98" s="838" t="s">
        <v>1221</v>
      </c>
      <c r="D98" s="1859">
        <v>11881</v>
      </c>
      <c r="E98" s="1860" t="s">
        <v>139</v>
      </c>
      <c r="F98" s="1859" t="s">
        <v>1166</v>
      </c>
      <c r="G98" s="1858">
        <v>43717</v>
      </c>
      <c r="H98" s="1858">
        <v>43798</v>
      </c>
      <c r="I98" s="1859" t="s">
        <v>136</v>
      </c>
      <c r="J98" s="1861" t="s">
        <v>2780</v>
      </c>
      <c r="K98" s="1867">
        <v>43712</v>
      </c>
      <c r="L98" s="1863" t="s">
        <v>2763</v>
      </c>
      <c r="M98" s="1861" t="s">
        <v>88</v>
      </c>
      <c r="N98" s="1856"/>
      <c r="O98" s="1856"/>
      <c r="P98" s="1856"/>
      <c r="Q98" s="1856"/>
      <c r="R98" s="1856"/>
      <c r="S98" s="1856"/>
      <c r="T98" s="1856"/>
      <c r="U98" s="1856"/>
      <c r="V98" s="1855"/>
      <c r="W98" s="258"/>
      <c r="X98" s="1855"/>
      <c r="Y98" s="258"/>
      <c r="Z98" s="258"/>
      <c r="AA98" s="258"/>
      <c r="AB98" s="1855"/>
      <c r="AC98" s="1855"/>
      <c r="AD98" s="1855"/>
      <c r="AE98" s="1855"/>
      <c r="AF98" s="1855"/>
      <c r="AG98" s="1855"/>
      <c r="AH98" s="1855"/>
      <c r="AI98" s="1856"/>
      <c r="AJ98" s="1856"/>
    </row>
    <row r="99" spans="1:36" s="1857" customFormat="1" ht="18" customHeight="1">
      <c r="A99" s="1858">
        <v>43703</v>
      </c>
      <c r="B99" s="1859" t="s">
        <v>2781</v>
      </c>
      <c r="C99" s="838" t="s">
        <v>1221</v>
      </c>
      <c r="D99" s="1859">
        <v>11760</v>
      </c>
      <c r="E99" s="1860" t="s">
        <v>143</v>
      </c>
      <c r="F99" s="1859" t="s">
        <v>1166</v>
      </c>
      <c r="G99" s="1858">
        <v>43717</v>
      </c>
      <c r="H99" s="1858">
        <v>43798</v>
      </c>
      <c r="I99" s="1859" t="s">
        <v>2769</v>
      </c>
      <c r="J99" s="1861" t="s">
        <v>2782</v>
      </c>
      <c r="K99" s="1867">
        <v>43712</v>
      </c>
      <c r="L99" s="1863" t="s">
        <v>2783</v>
      </c>
      <c r="M99" s="1861" t="s">
        <v>88</v>
      </c>
      <c r="N99" s="1856"/>
      <c r="O99" s="1856"/>
      <c r="P99" s="1856"/>
      <c r="Q99" s="1856"/>
      <c r="R99" s="1856"/>
      <c r="S99" s="1856"/>
      <c r="T99" s="1856"/>
      <c r="U99" s="1856"/>
      <c r="V99" s="1855"/>
      <c r="W99" s="258"/>
      <c r="X99" s="1855"/>
      <c r="Y99" s="258"/>
      <c r="Z99" s="258"/>
      <c r="AA99" s="258"/>
      <c r="AB99" s="1855"/>
      <c r="AC99" s="1855"/>
      <c r="AD99" s="1855"/>
      <c r="AE99" s="1855"/>
      <c r="AF99" s="1855"/>
      <c r="AG99" s="1855"/>
      <c r="AH99" s="1855"/>
      <c r="AI99" s="1856"/>
      <c r="AJ99" s="1856"/>
    </row>
    <row r="100" spans="1:36" s="1857" customFormat="1" ht="18" customHeight="1">
      <c r="A100" s="1858">
        <v>43710</v>
      </c>
      <c r="B100" s="1859" t="s">
        <v>2784</v>
      </c>
      <c r="C100" s="838" t="s">
        <v>1221</v>
      </c>
      <c r="D100" s="1859">
        <v>11880</v>
      </c>
      <c r="E100" s="1860" t="s">
        <v>164</v>
      </c>
      <c r="F100" s="1859" t="s">
        <v>1166</v>
      </c>
      <c r="G100" s="1858">
        <v>43725</v>
      </c>
      <c r="H100" s="1858">
        <v>43798</v>
      </c>
      <c r="I100" s="1859" t="s">
        <v>136</v>
      </c>
      <c r="J100" s="1861" t="s">
        <v>2785</v>
      </c>
      <c r="K100" s="1867">
        <v>43720</v>
      </c>
      <c r="L100" s="1863" t="s">
        <v>2757</v>
      </c>
      <c r="M100" s="1861" t="s">
        <v>88</v>
      </c>
      <c r="N100" s="1856"/>
      <c r="O100" s="1856"/>
      <c r="P100" s="1856"/>
      <c r="Q100" s="1856"/>
      <c r="R100" s="1856"/>
      <c r="S100" s="1856"/>
      <c r="T100" s="1856"/>
      <c r="U100" s="1856"/>
      <c r="V100" s="1855"/>
      <c r="W100" s="258"/>
      <c r="X100" s="1855"/>
      <c r="Y100" s="258"/>
      <c r="Z100" s="258"/>
      <c r="AA100" s="258"/>
      <c r="AB100" s="1855"/>
      <c r="AC100" s="1855"/>
      <c r="AD100" s="1855"/>
      <c r="AE100" s="1855"/>
      <c r="AF100" s="1855"/>
      <c r="AG100" s="1855"/>
      <c r="AH100" s="1855"/>
      <c r="AI100" s="1856"/>
      <c r="AJ100" s="1856"/>
    </row>
    <row r="101" spans="1:36" s="1857" customFormat="1" ht="18" customHeight="1">
      <c r="A101" s="1858">
        <v>43801</v>
      </c>
      <c r="B101" s="1859" t="s">
        <v>2786</v>
      </c>
      <c r="C101" s="838" t="s">
        <v>1221</v>
      </c>
      <c r="D101" s="1859">
        <v>11859</v>
      </c>
      <c r="E101" s="1860" t="s">
        <v>2508</v>
      </c>
      <c r="F101" s="1859" t="s">
        <v>140</v>
      </c>
      <c r="G101" s="1858">
        <v>43815</v>
      </c>
      <c r="H101" s="1858">
        <v>43544</v>
      </c>
      <c r="I101" s="1859" t="s">
        <v>2769</v>
      </c>
      <c r="J101" s="1861" t="s">
        <v>2787</v>
      </c>
      <c r="K101" s="1867">
        <v>43808</v>
      </c>
      <c r="L101" s="1863" t="s">
        <v>784</v>
      </c>
      <c r="M101" s="1861"/>
      <c r="N101" s="1856"/>
      <c r="O101" s="1856"/>
      <c r="P101" s="1856"/>
      <c r="Q101" s="1856"/>
      <c r="R101" s="1856"/>
      <c r="S101" s="1856"/>
      <c r="T101" s="1856"/>
      <c r="U101" s="1856"/>
      <c r="V101" s="1855"/>
      <c r="W101" s="258"/>
      <c r="X101" s="1855"/>
      <c r="Y101" s="258"/>
      <c r="Z101" s="258"/>
      <c r="AA101" s="258"/>
      <c r="AB101" s="1855"/>
      <c r="AC101" s="1855"/>
      <c r="AD101" s="1855"/>
      <c r="AE101" s="1855"/>
      <c r="AF101" s="1855"/>
      <c r="AG101" s="1855"/>
      <c r="AH101" s="1855"/>
      <c r="AI101" s="1856"/>
      <c r="AJ101" s="1856"/>
    </row>
    <row r="102" spans="1:36" s="1857" customFormat="1" ht="18" customHeight="1">
      <c r="A102" s="1858">
        <v>43808</v>
      </c>
      <c r="B102" s="1859" t="s">
        <v>2788</v>
      </c>
      <c r="C102" s="838" t="s">
        <v>1221</v>
      </c>
      <c r="D102" s="1859">
        <v>11883</v>
      </c>
      <c r="E102" s="1860" t="s">
        <v>143</v>
      </c>
      <c r="F102" s="1859" t="s">
        <v>1166</v>
      </c>
      <c r="G102" s="1858">
        <v>43836</v>
      </c>
      <c r="H102" s="1858">
        <v>43910</v>
      </c>
      <c r="I102" s="1859" t="s">
        <v>2769</v>
      </c>
      <c r="J102" s="1861" t="s">
        <v>2789</v>
      </c>
      <c r="K102" s="1867">
        <v>43840</v>
      </c>
      <c r="L102" s="1863" t="s">
        <v>784</v>
      </c>
      <c r="M102" s="1861"/>
      <c r="N102" s="1856"/>
      <c r="O102" s="1856"/>
      <c r="P102" s="1856"/>
      <c r="Q102" s="1856"/>
      <c r="R102" s="1856"/>
      <c r="S102" s="1856"/>
      <c r="T102" s="1856"/>
      <c r="U102" s="1856"/>
      <c r="V102" s="1855"/>
      <c r="W102" s="258"/>
      <c r="X102" s="1855"/>
      <c r="Y102" s="258"/>
      <c r="Z102" s="258"/>
      <c r="AA102" s="258"/>
      <c r="AB102" s="1855"/>
      <c r="AC102" s="1855"/>
      <c r="AD102" s="1855"/>
      <c r="AE102" s="1855"/>
      <c r="AF102" s="1855"/>
      <c r="AG102" s="1855"/>
      <c r="AH102" s="1855"/>
      <c r="AI102" s="1856"/>
      <c r="AJ102" s="1856"/>
    </row>
    <row r="103" spans="1:36" s="1857" customFormat="1" ht="18" customHeight="1">
      <c r="A103" s="1858">
        <v>42345</v>
      </c>
      <c r="B103" s="838" t="s">
        <v>730</v>
      </c>
      <c r="C103" s="838" t="s">
        <v>1222</v>
      </c>
      <c r="D103" s="1859">
        <v>11295</v>
      </c>
      <c r="E103" s="1860" t="s">
        <v>123</v>
      </c>
      <c r="F103" s="1859" t="s">
        <v>140</v>
      </c>
      <c r="G103" s="1858">
        <v>42387</v>
      </c>
      <c r="H103" s="1858">
        <v>42475</v>
      </c>
      <c r="I103" s="1859" t="s">
        <v>125</v>
      </c>
      <c r="J103" s="1861" t="s">
        <v>731</v>
      </c>
      <c r="K103" s="1862">
        <v>42355</v>
      </c>
      <c r="L103" s="1863" t="s">
        <v>732</v>
      </c>
      <c r="M103" s="1861" t="s">
        <v>90</v>
      </c>
      <c r="N103" s="1856"/>
      <c r="O103" s="1856"/>
      <c r="P103" s="1856"/>
      <c r="Q103" s="1856"/>
      <c r="R103" s="1856"/>
      <c r="S103" s="1856"/>
      <c r="T103" s="1856"/>
      <c r="U103" s="1856"/>
      <c r="V103" s="1855"/>
      <c r="W103" s="258"/>
      <c r="X103" s="1855"/>
      <c r="Y103" s="258"/>
      <c r="Z103" s="258"/>
      <c r="AA103" s="258"/>
      <c r="AB103" s="1855"/>
      <c r="AC103" s="1855"/>
      <c r="AD103" s="1855"/>
      <c r="AE103" s="1855"/>
      <c r="AF103" s="1855"/>
      <c r="AG103" s="1855"/>
      <c r="AH103" s="1855"/>
      <c r="AI103" s="1856"/>
      <c r="AJ103" s="1856"/>
    </row>
    <row r="104" spans="1:36" s="1857" customFormat="1" ht="18" customHeight="1">
      <c r="A104" s="1858">
        <v>42345</v>
      </c>
      <c r="B104" s="838" t="s">
        <v>733</v>
      </c>
      <c r="C104" s="838" t="s">
        <v>1222</v>
      </c>
      <c r="D104" s="1859">
        <v>11298</v>
      </c>
      <c r="E104" s="1860" t="s">
        <v>123</v>
      </c>
      <c r="F104" s="1859" t="s">
        <v>124</v>
      </c>
      <c r="G104" s="1858">
        <v>42387</v>
      </c>
      <c r="H104" s="1858">
        <v>42475</v>
      </c>
      <c r="I104" s="1859" t="s">
        <v>125</v>
      </c>
      <c r="J104" s="1861" t="s">
        <v>734</v>
      </c>
      <c r="K104" s="1862">
        <v>42355</v>
      </c>
      <c r="L104" s="1863" t="s">
        <v>735</v>
      </c>
      <c r="M104" s="1861" t="s">
        <v>88</v>
      </c>
      <c r="N104" s="1856"/>
      <c r="O104" s="1856"/>
      <c r="P104" s="1856"/>
      <c r="Q104" s="1856"/>
      <c r="R104" s="1856"/>
      <c r="S104" s="1856"/>
      <c r="T104" s="1856"/>
      <c r="U104" s="1856"/>
      <c r="V104" s="1855"/>
      <c r="W104" s="258"/>
      <c r="X104" s="1855"/>
      <c r="Y104" s="258"/>
      <c r="Z104" s="258"/>
      <c r="AA104" s="258"/>
      <c r="AB104" s="1855"/>
      <c r="AC104" s="1855"/>
      <c r="AD104" s="1855"/>
      <c r="AE104" s="1855"/>
      <c r="AF104" s="1855"/>
      <c r="AG104" s="1855"/>
      <c r="AH104" s="1855"/>
      <c r="AI104" s="1856"/>
      <c r="AJ104" s="1856"/>
    </row>
    <row r="105" spans="1:36" s="1857" customFormat="1" ht="18" customHeight="1">
      <c r="A105" s="1858">
        <v>42380</v>
      </c>
      <c r="B105" s="838" t="s">
        <v>736</v>
      </c>
      <c r="C105" s="838" t="s">
        <v>1222</v>
      </c>
      <c r="D105" s="1859">
        <v>11429</v>
      </c>
      <c r="E105" s="1860" t="s">
        <v>171</v>
      </c>
      <c r="F105" s="1859" t="s">
        <v>140</v>
      </c>
      <c r="G105" s="1858">
        <v>42394</v>
      </c>
      <c r="H105" s="1858">
        <v>42476</v>
      </c>
      <c r="I105" s="1858" t="s">
        <v>136</v>
      </c>
      <c r="J105" s="1861" t="s">
        <v>737</v>
      </c>
      <c r="K105" s="1862">
        <v>42384</v>
      </c>
      <c r="L105" s="1863" t="s">
        <v>738</v>
      </c>
      <c r="M105" s="1861" t="s">
        <v>87</v>
      </c>
      <c r="N105" s="1856"/>
      <c r="O105" s="1856"/>
      <c r="P105" s="1856"/>
      <c r="Q105" s="1856"/>
      <c r="R105" s="1856"/>
      <c r="S105" s="1856"/>
      <c r="T105" s="1856"/>
      <c r="U105" s="1856"/>
      <c r="V105" s="1855"/>
      <c r="W105" s="258"/>
      <c r="X105" s="1855"/>
      <c r="Y105" s="258"/>
      <c r="Z105" s="258"/>
      <c r="AA105" s="258"/>
      <c r="AB105" s="1855"/>
      <c r="AC105" s="1855"/>
      <c r="AD105" s="1855"/>
      <c r="AE105" s="1855"/>
      <c r="AF105" s="1855"/>
      <c r="AG105" s="1855"/>
      <c r="AH105" s="1855"/>
      <c r="AI105" s="1856"/>
      <c r="AJ105" s="1856"/>
    </row>
    <row r="106" spans="1:36" s="1857" customFormat="1" ht="18" customHeight="1">
      <c r="A106" s="1858">
        <v>42478</v>
      </c>
      <c r="B106" s="838" t="s">
        <v>739</v>
      </c>
      <c r="C106" s="838" t="s">
        <v>1222</v>
      </c>
      <c r="D106" s="1859">
        <v>11431</v>
      </c>
      <c r="E106" s="1860" t="s">
        <v>171</v>
      </c>
      <c r="F106" s="1859" t="s">
        <v>140</v>
      </c>
      <c r="G106" s="1858">
        <v>42499</v>
      </c>
      <c r="H106" s="1858">
        <v>42579</v>
      </c>
      <c r="I106" s="1859" t="s">
        <v>125</v>
      </c>
      <c r="J106" s="1861" t="s">
        <v>740</v>
      </c>
      <c r="K106" s="1862">
        <v>42486</v>
      </c>
      <c r="L106" s="1863" t="s">
        <v>741</v>
      </c>
      <c r="M106" s="1861" t="s">
        <v>87</v>
      </c>
      <c r="N106" s="1856"/>
      <c r="O106" s="1856"/>
      <c r="P106" s="1856"/>
      <c r="Q106" s="1856"/>
      <c r="R106" s="1856"/>
      <c r="S106" s="1856"/>
      <c r="T106" s="1856"/>
      <c r="U106" s="1856"/>
      <c r="V106" s="1855"/>
      <c r="W106" s="258"/>
      <c r="X106" s="1855"/>
      <c r="Y106" s="258"/>
      <c r="Z106" s="258"/>
      <c r="AA106" s="258"/>
      <c r="AB106" s="1855"/>
      <c r="AC106" s="1855"/>
      <c r="AD106" s="1855"/>
      <c r="AE106" s="1855"/>
      <c r="AF106" s="1855"/>
      <c r="AG106" s="1855"/>
      <c r="AH106" s="1855"/>
      <c r="AI106" s="1856"/>
      <c r="AJ106" s="1856"/>
    </row>
    <row r="107" spans="1:36" ht="18" customHeight="1">
      <c r="A107" s="1858">
        <v>42618</v>
      </c>
      <c r="B107" s="838" t="s">
        <v>775</v>
      </c>
      <c r="C107" s="838" t="s">
        <v>1222</v>
      </c>
      <c r="D107" s="1859">
        <v>11298</v>
      </c>
      <c r="E107" s="1860" t="s">
        <v>123</v>
      </c>
      <c r="F107" s="1859" t="s">
        <v>124</v>
      </c>
      <c r="G107" s="1858">
        <v>42632</v>
      </c>
      <c r="H107" s="1858">
        <v>42674</v>
      </c>
      <c r="I107" s="1859" t="s">
        <v>125</v>
      </c>
      <c r="J107" s="1861" t="s">
        <v>776</v>
      </c>
      <c r="K107" s="1862">
        <v>42625</v>
      </c>
      <c r="L107" s="1863" t="s">
        <v>735</v>
      </c>
      <c r="M107" s="1861" t="s">
        <v>88</v>
      </c>
    </row>
    <row r="108" spans="1:36" ht="18" customHeight="1">
      <c r="A108" s="1864">
        <v>42737</v>
      </c>
      <c r="B108" s="840" t="s">
        <v>849</v>
      </c>
      <c r="C108" s="838" t="s">
        <v>1222</v>
      </c>
      <c r="D108" s="1859">
        <v>11758</v>
      </c>
      <c r="E108" s="1865" t="s">
        <v>171</v>
      </c>
      <c r="F108" s="1866" t="s">
        <v>124</v>
      </c>
      <c r="G108" s="1864">
        <v>42751</v>
      </c>
      <c r="H108" s="1864">
        <v>42836</v>
      </c>
      <c r="I108" s="1866" t="s">
        <v>125</v>
      </c>
      <c r="J108" s="1861" t="s">
        <v>850</v>
      </c>
      <c r="K108" s="1862">
        <v>42752</v>
      </c>
      <c r="L108" s="1863" t="s">
        <v>851</v>
      </c>
      <c r="M108" s="1861" t="s">
        <v>88</v>
      </c>
    </row>
    <row r="109" spans="1:36" ht="18" customHeight="1">
      <c r="A109" s="841">
        <v>42737</v>
      </c>
      <c r="B109" s="840" t="s">
        <v>852</v>
      </c>
      <c r="C109" s="838" t="s">
        <v>1222</v>
      </c>
      <c r="D109" s="1859">
        <v>11757</v>
      </c>
      <c r="E109" s="842" t="s">
        <v>167</v>
      </c>
      <c r="F109" s="840" t="s">
        <v>124</v>
      </c>
      <c r="G109" s="841">
        <v>42751</v>
      </c>
      <c r="H109" s="841">
        <v>42836</v>
      </c>
      <c r="I109" s="840" t="s">
        <v>125</v>
      </c>
      <c r="J109" s="1861" t="s">
        <v>853</v>
      </c>
      <c r="K109" s="1862">
        <v>42745</v>
      </c>
      <c r="L109" s="1863" t="s">
        <v>784</v>
      </c>
      <c r="M109" s="1861"/>
    </row>
    <row r="110" spans="1:36" ht="18" customHeight="1">
      <c r="A110" s="841">
        <v>42737</v>
      </c>
      <c r="B110" s="840" t="s">
        <v>854</v>
      </c>
      <c r="C110" s="838" t="s">
        <v>1222</v>
      </c>
      <c r="D110" s="1859">
        <v>11756</v>
      </c>
      <c r="E110" s="842" t="s">
        <v>167</v>
      </c>
      <c r="F110" s="840" t="s">
        <v>124</v>
      </c>
      <c r="G110" s="841">
        <v>42751</v>
      </c>
      <c r="H110" s="841">
        <v>42836</v>
      </c>
      <c r="I110" s="840" t="s">
        <v>125</v>
      </c>
      <c r="J110" s="1861" t="s">
        <v>855</v>
      </c>
      <c r="K110" s="1862">
        <v>42745</v>
      </c>
      <c r="L110" s="1863" t="s">
        <v>856</v>
      </c>
      <c r="M110" s="1861" t="s">
        <v>88</v>
      </c>
    </row>
    <row r="111" spans="1:36" ht="18" customHeight="1">
      <c r="A111" s="841">
        <v>42849</v>
      </c>
      <c r="B111" s="840" t="s">
        <v>1530</v>
      </c>
      <c r="C111" s="838" t="s">
        <v>1222</v>
      </c>
      <c r="D111" s="1859">
        <v>11757</v>
      </c>
      <c r="E111" s="842" t="s">
        <v>167</v>
      </c>
      <c r="F111" s="840" t="s">
        <v>124</v>
      </c>
      <c r="G111" s="841">
        <v>42863</v>
      </c>
      <c r="H111" s="841">
        <v>42943</v>
      </c>
      <c r="I111" s="840" t="s">
        <v>168</v>
      </c>
      <c r="J111" s="1861" t="s">
        <v>1777</v>
      </c>
      <c r="K111" s="1862">
        <v>42858</v>
      </c>
      <c r="L111" s="1863" t="s">
        <v>1778</v>
      </c>
      <c r="M111" s="1861" t="s">
        <v>88</v>
      </c>
    </row>
    <row r="112" spans="1:36" ht="18" customHeight="1">
      <c r="A112" s="1858">
        <v>43060</v>
      </c>
      <c r="B112" s="1859" t="s">
        <v>1766</v>
      </c>
      <c r="C112" s="838" t="s">
        <v>1222</v>
      </c>
      <c r="D112" s="1859">
        <v>6720</v>
      </c>
      <c r="E112" s="1860" t="s">
        <v>123</v>
      </c>
      <c r="F112" s="1859" t="s">
        <v>140</v>
      </c>
      <c r="G112" s="1858">
        <v>43108</v>
      </c>
      <c r="H112" s="1858">
        <v>43203</v>
      </c>
      <c r="I112" s="1859" t="s">
        <v>1767</v>
      </c>
      <c r="J112" s="1861" t="s">
        <v>2790</v>
      </c>
      <c r="K112" s="1862">
        <v>43109</v>
      </c>
      <c r="L112" s="1868" t="s">
        <v>2275</v>
      </c>
      <c r="M112" s="1861" t="s">
        <v>87</v>
      </c>
    </row>
    <row r="113" spans="1:13" ht="18" customHeight="1">
      <c r="A113" s="1858">
        <v>43199</v>
      </c>
      <c r="B113" s="1859" t="s">
        <v>2241</v>
      </c>
      <c r="C113" s="838" t="s">
        <v>1222</v>
      </c>
      <c r="D113" s="1859">
        <v>11426</v>
      </c>
      <c r="E113" s="1860" t="s">
        <v>123</v>
      </c>
      <c r="F113" s="1859" t="s">
        <v>124</v>
      </c>
      <c r="G113" s="1858">
        <v>43227</v>
      </c>
      <c r="H113" s="1858">
        <v>43312</v>
      </c>
      <c r="I113" s="1859" t="s">
        <v>2242</v>
      </c>
      <c r="J113" s="1861" t="s">
        <v>2270</v>
      </c>
      <c r="K113" s="1867">
        <v>43207</v>
      </c>
      <c r="L113" s="1863" t="s">
        <v>2271</v>
      </c>
      <c r="M113" s="1861" t="s">
        <v>88</v>
      </c>
    </row>
    <row r="114" spans="1:13" ht="18" customHeight="1">
      <c r="A114" s="1858">
        <v>43248</v>
      </c>
      <c r="B114" s="1859" t="s">
        <v>2247</v>
      </c>
      <c r="C114" s="838" t="s">
        <v>1222</v>
      </c>
      <c r="D114" s="1859">
        <v>11234</v>
      </c>
      <c r="E114" s="1860" t="s">
        <v>123</v>
      </c>
      <c r="F114" s="1859" t="s">
        <v>124</v>
      </c>
      <c r="G114" s="1858">
        <v>43262</v>
      </c>
      <c r="H114" s="1858">
        <v>43313</v>
      </c>
      <c r="I114" s="1859" t="s">
        <v>125</v>
      </c>
      <c r="J114" s="847" t="s">
        <v>2272</v>
      </c>
      <c r="K114" s="1867">
        <v>43257</v>
      </c>
      <c r="L114" s="1863" t="s">
        <v>2273</v>
      </c>
      <c r="M114" s="1861" t="s">
        <v>88</v>
      </c>
    </row>
    <row r="115" spans="1:13" ht="18" customHeight="1">
      <c r="A115" s="1858">
        <v>43346</v>
      </c>
      <c r="B115" s="1859" t="s">
        <v>2308</v>
      </c>
      <c r="C115" s="838" t="s">
        <v>1222</v>
      </c>
      <c r="D115" s="1859">
        <v>11234</v>
      </c>
      <c r="E115" s="1860" t="s">
        <v>123</v>
      </c>
      <c r="F115" s="1859" t="s">
        <v>124</v>
      </c>
      <c r="G115" s="1858">
        <v>43360</v>
      </c>
      <c r="H115" s="1858">
        <v>43450</v>
      </c>
      <c r="I115" s="1859" t="s">
        <v>125</v>
      </c>
      <c r="J115" s="847" t="s">
        <v>2274</v>
      </c>
      <c r="K115" s="1867">
        <v>43360</v>
      </c>
      <c r="L115" s="1863" t="s">
        <v>2275</v>
      </c>
      <c r="M115" s="1861" t="s">
        <v>88</v>
      </c>
    </row>
    <row r="116" spans="1:13" ht="18" customHeight="1">
      <c r="A116" s="1858">
        <v>43353</v>
      </c>
      <c r="B116" s="1859" t="s">
        <v>2256</v>
      </c>
      <c r="C116" s="838" t="s">
        <v>1222</v>
      </c>
      <c r="D116" s="1859">
        <v>4119</v>
      </c>
      <c r="E116" s="1860" t="s">
        <v>171</v>
      </c>
      <c r="F116" s="1859" t="s">
        <v>124</v>
      </c>
      <c r="G116" s="1858">
        <v>43367</v>
      </c>
      <c r="H116" s="1858">
        <v>43450</v>
      </c>
      <c r="I116" s="1859" t="s">
        <v>125</v>
      </c>
      <c r="J116" s="1861" t="s">
        <v>2276</v>
      </c>
      <c r="K116" s="1867">
        <v>43361</v>
      </c>
      <c r="L116" s="1863" t="s">
        <v>2277</v>
      </c>
      <c r="M116" s="1861" t="s">
        <v>89</v>
      </c>
    </row>
    <row r="117" spans="1:13" ht="18" customHeight="1">
      <c r="A117" s="1858">
        <v>43388</v>
      </c>
      <c r="B117" s="1859" t="s">
        <v>2268</v>
      </c>
      <c r="C117" s="838" t="s">
        <v>1222</v>
      </c>
      <c r="D117" s="1859">
        <v>11431</v>
      </c>
      <c r="E117" s="1860" t="s">
        <v>171</v>
      </c>
      <c r="F117" s="1859" t="s">
        <v>124</v>
      </c>
      <c r="G117" s="1858">
        <v>43402</v>
      </c>
      <c r="H117" s="1858">
        <v>43450</v>
      </c>
      <c r="I117" s="1859" t="s">
        <v>125</v>
      </c>
      <c r="J117" s="1861" t="s">
        <v>2278</v>
      </c>
      <c r="K117" s="1867">
        <v>43404</v>
      </c>
      <c r="L117" s="1863" t="s">
        <v>2279</v>
      </c>
      <c r="M117" s="1861" t="s">
        <v>88</v>
      </c>
    </row>
    <row r="118" spans="1:13" ht="18" customHeight="1">
      <c r="A118" s="1858">
        <v>43437</v>
      </c>
      <c r="B118" s="1859" t="s">
        <v>2269</v>
      </c>
      <c r="C118" s="838" t="s">
        <v>1222</v>
      </c>
      <c r="D118" s="1859">
        <v>11295</v>
      </c>
      <c r="E118" s="1860" t="s">
        <v>123</v>
      </c>
      <c r="F118" s="1859" t="s">
        <v>124</v>
      </c>
      <c r="G118" s="1858">
        <v>43479</v>
      </c>
      <c r="H118" s="1858">
        <v>43570</v>
      </c>
      <c r="I118" s="1859" t="s">
        <v>125</v>
      </c>
      <c r="J118" s="1861" t="s">
        <v>2280</v>
      </c>
      <c r="K118" s="1867">
        <v>43444</v>
      </c>
      <c r="L118" s="1863" t="s">
        <v>2281</v>
      </c>
      <c r="M118" s="1861" t="s">
        <v>88</v>
      </c>
    </row>
    <row r="119" spans="1:13" ht="18" customHeight="1">
      <c r="A119" s="1858">
        <v>43598</v>
      </c>
      <c r="B119" s="1859" t="s">
        <v>2791</v>
      </c>
      <c r="C119" s="838" t="s">
        <v>1222</v>
      </c>
      <c r="D119" s="1859">
        <v>5821</v>
      </c>
      <c r="E119" s="1860" t="s">
        <v>123</v>
      </c>
      <c r="F119" s="1859" t="s">
        <v>124</v>
      </c>
      <c r="G119" s="1858">
        <v>43612</v>
      </c>
      <c r="H119" s="1858">
        <v>43671</v>
      </c>
      <c r="I119" s="1859" t="s">
        <v>2792</v>
      </c>
      <c r="J119" s="1861" t="s">
        <v>2793</v>
      </c>
      <c r="K119" s="1867">
        <v>43606</v>
      </c>
      <c r="L119" s="1863" t="s">
        <v>2794</v>
      </c>
      <c r="M119" s="1861" t="s">
        <v>88</v>
      </c>
    </row>
    <row r="120" spans="1:13" ht="18" customHeight="1">
      <c r="A120" s="1858">
        <v>43661</v>
      </c>
      <c r="B120" s="1859" t="s">
        <v>2795</v>
      </c>
      <c r="C120" s="838" t="s">
        <v>1222</v>
      </c>
      <c r="D120" s="1859">
        <v>4119</v>
      </c>
      <c r="E120" s="1860" t="s">
        <v>171</v>
      </c>
      <c r="F120" s="1859" t="s">
        <v>124</v>
      </c>
      <c r="G120" s="1858">
        <v>43710</v>
      </c>
      <c r="H120" s="1858">
        <v>43798</v>
      </c>
      <c r="I120" s="840" t="s">
        <v>125</v>
      </c>
      <c r="J120" s="1861" t="s">
        <v>2796</v>
      </c>
      <c r="K120" s="1867">
        <v>43669</v>
      </c>
      <c r="L120" s="1863" t="s">
        <v>2797</v>
      </c>
      <c r="M120" s="1861" t="s">
        <v>88</v>
      </c>
    </row>
    <row r="121" spans="1:13" ht="18" customHeight="1">
      <c r="A121" s="1858">
        <v>43661</v>
      </c>
      <c r="B121" s="1859" t="s">
        <v>2798</v>
      </c>
      <c r="C121" s="838" t="s">
        <v>1222</v>
      </c>
      <c r="D121" s="1859">
        <v>5847</v>
      </c>
      <c r="E121" s="1860" t="s">
        <v>123</v>
      </c>
      <c r="F121" s="1859" t="s">
        <v>124</v>
      </c>
      <c r="G121" s="1858">
        <v>43710</v>
      </c>
      <c r="H121" s="1858">
        <v>43798</v>
      </c>
      <c r="I121" s="1859" t="s">
        <v>2792</v>
      </c>
      <c r="J121" s="1861" t="s">
        <v>2799</v>
      </c>
      <c r="K121" s="1867">
        <v>43671</v>
      </c>
      <c r="L121" s="1863" t="s">
        <v>2794</v>
      </c>
      <c r="M121" s="1861" t="s">
        <v>88</v>
      </c>
    </row>
    <row r="122" spans="1:13" ht="18" customHeight="1">
      <c r="A122" s="1858">
        <v>43661</v>
      </c>
      <c r="B122" s="1859" t="s">
        <v>2800</v>
      </c>
      <c r="C122" s="838" t="s">
        <v>1222</v>
      </c>
      <c r="D122" s="1859">
        <v>5821</v>
      </c>
      <c r="E122" s="1860" t="s">
        <v>123</v>
      </c>
      <c r="F122" s="1859" t="s">
        <v>124</v>
      </c>
      <c r="G122" s="1858">
        <v>43710</v>
      </c>
      <c r="H122" s="1858">
        <v>43798</v>
      </c>
      <c r="I122" s="1859" t="s">
        <v>2792</v>
      </c>
      <c r="J122" s="1861" t="s">
        <v>2801</v>
      </c>
      <c r="K122" s="1867">
        <v>43671</v>
      </c>
      <c r="L122" s="1863" t="s">
        <v>2802</v>
      </c>
      <c r="M122" s="1861" t="s">
        <v>88</v>
      </c>
    </row>
    <row r="123" spans="1:13" ht="18" customHeight="1">
      <c r="A123" s="1858">
        <v>43668</v>
      </c>
      <c r="B123" s="1859" t="s">
        <v>2803</v>
      </c>
      <c r="C123" s="838" t="s">
        <v>1222</v>
      </c>
      <c r="D123" s="1859">
        <v>11431</v>
      </c>
      <c r="E123" s="1860" t="s">
        <v>171</v>
      </c>
      <c r="F123" s="1859" t="s">
        <v>124</v>
      </c>
      <c r="G123" s="1858">
        <v>43710</v>
      </c>
      <c r="H123" s="1858">
        <v>43798</v>
      </c>
      <c r="I123" s="1859" t="s">
        <v>2792</v>
      </c>
      <c r="J123" s="1861" t="s">
        <v>2804</v>
      </c>
      <c r="K123" s="1867">
        <v>43711</v>
      </c>
      <c r="L123" s="1863" t="s">
        <v>2279</v>
      </c>
      <c r="M123" s="1861" t="s">
        <v>88</v>
      </c>
    </row>
    <row r="124" spans="1:13" ht="18" customHeight="1">
      <c r="A124" s="1858">
        <v>43787</v>
      </c>
      <c r="B124" s="1859" t="s">
        <v>2805</v>
      </c>
      <c r="C124" s="838" t="s">
        <v>1222</v>
      </c>
      <c r="D124" s="1859">
        <v>11967</v>
      </c>
      <c r="E124" s="1860" t="s">
        <v>167</v>
      </c>
      <c r="F124" s="1859" t="s">
        <v>124</v>
      </c>
      <c r="G124" s="1858">
        <v>43808</v>
      </c>
      <c r="H124" s="1858">
        <v>43910</v>
      </c>
      <c r="I124" s="1859" t="s">
        <v>779</v>
      </c>
      <c r="J124" s="1861" t="s">
        <v>2806</v>
      </c>
      <c r="K124" s="1867">
        <v>43804</v>
      </c>
      <c r="L124" s="1863" t="s">
        <v>2807</v>
      </c>
      <c r="M124" s="1861" t="s">
        <v>90</v>
      </c>
    </row>
    <row r="125" spans="1:13" ht="18" customHeight="1">
      <c r="A125" s="1858">
        <v>43787</v>
      </c>
      <c r="B125" s="1859" t="s">
        <v>2808</v>
      </c>
      <c r="C125" s="838" t="s">
        <v>1222</v>
      </c>
      <c r="D125" s="1859">
        <v>11968</v>
      </c>
      <c r="E125" s="1860" t="s">
        <v>167</v>
      </c>
      <c r="F125" s="1859" t="s">
        <v>124</v>
      </c>
      <c r="G125" s="1858">
        <v>43808</v>
      </c>
      <c r="H125" s="1858">
        <v>43910</v>
      </c>
      <c r="I125" s="1859" t="s">
        <v>779</v>
      </c>
      <c r="J125" s="1861" t="s">
        <v>2809</v>
      </c>
      <c r="K125" s="1867">
        <v>43804</v>
      </c>
      <c r="L125" s="1863" t="s">
        <v>784</v>
      </c>
      <c r="M125" s="1861"/>
    </row>
    <row r="126" spans="1:13" ht="18" customHeight="1">
      <c r="A126" s="1858">
        <v>43787</v>
      </c>
      <c r="B126" s="1859" t="s">
        <v>2810</v>
      </c>
      <c r="C126" s="838" t="s">
        <v>1222</v>
      </c>
      <c r="D126" s="1859">
        <v>11757</v>
      </c>
      <c r="E126" s="1860" t="s">
        <v>167</v>
      </c>
      <c r="F126" s="1859" t="s">
        <v>124</v>
      </c>
      <c r="G126" s="1858">
        <v>43808</v>
      </c>
      <c r="H126" s="1858">
        <v>43910</v>
      </c>
      <c r="I126" s="1859" t="s">
        <v>779</v>
      </c>
      <c r="J126" s="1861" t="s">
        <v>2811</v>
      </c>
      <c r="K126" s="1867">
        <v>43804</v>
      </c>
      <c r="L126" s="1863" t="s">
        <v>784</v>
      </c>
      <c r="M126" s="1861"/>
    </row>
    <row r="127" spans="1:13" ht="18" customHeight="1">
      <c r="A127" s="1858">
        <v>43787</v>
      </c>
      <c r="B127" s="1859" t="s">
        <v>2812</v>
      </c>
      <c r="C127" s="838" t="s">
        <v>1222</v>
      </c>
      <c r="D127" s="1859">
        <v>5847</v>
      </c>
      <c r="E127" s="1860" t="s">
        <v>123</v>
      </c>
      <c r="F127" s="1859" t="s">
        <v>124</v>
      </c>
      <c r="G127" s="1858">
        <v>43808</v>
      </c>
      <c r="H127" s="1858">
        <v>43910</v>
      </c>
      <c r="I127" s="1859" t="s">
        <v>2490</v>
      </c>
      <c r="J127" s="1861" t="s">
        <v>2813</v>
      </c>
      <c r="K127" s="1867">
        <v>43804</v>
      </c>
      <c r="L127" s="1863" t="s">
        <v>784</v>
      </c>
      <c r="M127" s="1861"/>
    </row>
    <row r="128" spans="1:13" ht="18" customHeight="1">
      <c r="A128" s="1858">
        <v>43794</v>
      </c>
      <c r="B128" s="1859" t="s">
        <v>2814</v>
      </c>
      <c r="C128" s="838" t="s">
        <v>1222</v>
      </c>
      <c r="D128" s="1859">
        <v>11113</v>
      </c>
      <c r="E128" s="1860" t="s">
        <v>123</v>
      </c>
      <c r="F128" s="1859" t="s">
        <v>124</v>
      </c>
      <c r="G128" s="1858">
        <v>43808</v>
      </c>
      <c r="H128" s="1858">
        <v>43910</v>
      </c>
      <c r="I128" s="1859" t="s">
        <v>2490</v>
      </c>
      <c r="J128" s="1861" t="s">
        <v>2815</v>
      </c>
      <c r="K128" s="1867">
        <v>43804</v>
      </c>
      <c r="L128" s="1863" t="s">
        <v>2816</v>
      </c>
      <c r="M128" s="1861" t="s">
        <v>87</v>
      </c>
    </row>
    <row r="129" spans="1:13" ht="18" customHeight="1">
      <c r="A129" s="1858">
        <v>43794</v>
      </c>
      <c r="B129" s="1859" t="s">
        <v>2817</v>
      </c>
      <c r="C129" s="838" t="s">
        <v>1222</v>
      </c>
      <c r="D129" s="1859">
        <v>11116</v>
      </c>
      <c r="E129" s="1860" t="s">
        <v>123</v>
      </c>
      <c r="F129" s="1859" t="s">
        <v>124</v>
      </c>
      <c r="G129" s="1858">
        <v>43808</v>
      </c>
      <c r="H129" s="1858">
        <v>43910</v>
      </c>
      <c r="I129" s="840" t="s">
        <v>2818</v>
      </c>
      <c r="J129" s="1861" t="s">
        <v>2819</v>
      </c>
      <c r="K129" s="1867">
        <v>43804</v>
      </c>
      <c r="L129" s="1863" t="s">
        <v>2794</v>
      </c>
      <c r="M129" s="1861" t="s">
        <v>88</v>
      </c>
    </row>
    <row r="130" spans="1:13" ht="18" customHeight="1">
      <c r="A130" s="1858">
        <v>43808</v>
      </c>
      <c r="B130" s="1859" t="s">
        <v>2820</v>
      </c>
      <c r="C130" s="838" t="s">
        <v>1222</v>
      </c>
      <c r="D130" s="1859">
        <v>5847</v>
      </c>
      <c r="E130" s="1860" t="s">
        <v>123</v>
      </c>
      <c r="F130" s="1859" t="s">
        <v>124</v>
      </c>
      <c r="G130" s="1858">
        <v>43815</v>
      </c>
      <c r="H130" s="1858">
        <v>43910</v>
      </c>
      <c r="I130" s="1859" t="s">
        <v>2821</v>
      </c>
      <c r="J130" s="1861" t="s">
        <v>2822</v>
      </c>
      <c r="K130" s="1867">
        <v>43816</v>
      </c>
      <c r="L130" s="1863" t="s">
        <v>2823</v>
      </c>
      <c r="M130" s="1861" t="s">
        <v>88</v>
      </c>
    </row>
    <row r="131" spans="1:13" ht="18" customHeight="1">
      <c r="A131" s="1870">
        <v>43885</v>
      </c>
      <c r="B131" s="1871" t="s">
        <v>4329</v>
      </c>
      <c r="C131" s="1871" t="s">
        <v>1220</v>
      </c>
      <c r="D131" s="1871">
        <v>11752</v>
      </c>
      <c r="E131" s="1872" t="s">
        <v>4330</v>
      </c>
      <c r="F131" s="1871" t="s">
        <v>124</v>
      </c>
      <c r="G131" s="1870">
        <v>43915</v>
      </c>
      <c r="H131" s="1870">
        <v>44008</v>
      </c>
      <c r="I131" s="1871" t="s">
        <v>136</v>
      </c>
      <c r="J131" s="2542" t="s">
        <v>4360</v>
      </c>
      <c r="K131" s="2543"/>
      <c r="L131" s="2543"/>
      <c r="M131" s="2544"/>
    </row>
    <row r="132" spans="1:13" ht="18" customHeight="1">
      <c r="A132" s="1870">
        <v>43906</v>
      </c>
      <c r="B132" s="1871" t="s">
        <v>4331</v>
      </c>
      <c r="C132" s="1871" t="s">
        <v>1220</v>
      </c>
      <c r="D132" s="1871">
        <v>11753</v>
      </c>
      <c r="E132" s="1872" t="s">
        <v>194</v>
      </c>
      <c r="F132" s="1871" t="s">
        <v>124</v>
      </c>
      <c r="G132" s="1870">
        <v>43920</v>
      </c>
      <c r="H132" s="1870">
        <v>44008</v>
      </c>
      <c r="I132" s="1871" t="s">
        <v>4332</v>
      </c>
      <c r="J132" s="2542" t="s">
        <v>4360</v>
      </c>
      <c r="K132" s="2543"/>
      <c r="L132" s="2543"/>
      <c r="M132" s="2544"/>
    </row>
    <row r="133" spans="1:13" ht="18" customHeight="1">
      <c r="A133" s="1870">
        <v>44011</v>
      </c>
      <c r="B133" s="1871" t="s">
        <v>4333</v>
      </c>
      <c r="C133" s="1871" t="s">
        <v>1220</v>
      </c>
      <c r="D133" s="1871">
        <v>11108</v>
      </c>
      <c r="E133" s="1872" t="s">
        <v>135</v>
      </c>
      <c r="F133" s="1871" t="s">
        <v>124</v>
      </c>
      <c r="G133" s="1870">
        <v>44067</v>
      </c>
      <c r="H133" s="1871" t="s">
        <v>4334</v>
      </c>
      <c r="I133" s="1871" t="s">
        <v>779</v>
      </c>
      <c r="J133" s="1873" t="s">
        <v>4335</v>
      </c>
      <c r="K133" s="1874">
        <v>44081</v>
      </c>
      <c r="L133" s="1875" t="s">
        <v>2299</v>
      </c>
      <c r="M133" s="1873" t="s">
        <v>88</v>
      </c>
    </row>
    <row r="134" spans="1:13" ht="18" customHeight="1">
      <c r="A134" s="1870">
        <v>44025</v>
      </c>
      <c r="B134" s="1871" t="s">
        <v>4336</v>
      </c>
      <c r="C134" s="1871" t="s">
        <v>1220</v>
      </c>
      <c r="D134" s="1871">
        <v>11752</v>
      </c>
      <c r="E134" s="1872" t="s">
        <v>150</v>
      </c>
      <c r="F134" s="1871" t="s">
        <v>124</v>
      </c>
      <c r="G134" s="1870">
        <v>44067</v>
      </c>
      <c r="H134" s="1870">
        <v>44158</v>
      </c>
      <c r="I134" s="1871" t="s">
        <v>136</v>
      </c>
      <c r="J134" s="1873" t="s">
        <v>4337</v>
      </c>
      <c r="K134" s="1876">
        <v>44068</v>
      </c>
      <c r="L134" s="1875" t="s">
        <v>4338</v>
      </c>
      <c r="M134" s="1873" t="s">
        <v>88</v>
      </c>
    </row>
    <row r="135" spans="1:13" ht="18" customHeight="1">
      <c r="A135" s="1870">
        <v>44088</v>
      </c>
      <c r="B135" s="1871" t="s">
        <v>4339</v>
      </c>
      <c r="C135" s="1871" t="s">
        <v>1220</v>
      </c>
      <c r="D135" s="1871">
        <v>11878</v>
      </c>
      <c r="E135" s="1872" t="s">
        <v>150</v>
      </c>
      <c r="F135" s="1871" t="s">
        <v>124</v>
      </c>
      <c r="G135" s="1870">
        <v>44111</v>
      </c>
      <c r="H135" s="1870">
        <v>44158</v>
      </c>
      <c r="I135" s="1871" t="s">
        <v>136</v>
      </c>
      <c r="J135" s="1873" t="s">
        <v>4340</v>
      </c>
      <c r="K135" s="1877">
        <v>44111</v>
      </c>
      <c r="L135" s="1875" t="s">
        <v>4341</v>
      </c>
      <c r="M135" s="1873" t="s">
        <v>87</v>
      </c>
    </row>
    <row r="136" spans="1:13" ht="18" customHeight="1">
      <c r="A136" s="1870">
        <v>44117</v>
      </c>
      <c r="B136" s="1871" t="s">
        <v>4342</v>
      </c>
      <c r="C136" s="1871" t="s">
        <v>1220</v>
      </c>
      <c r="D136" s="1871">
        <v>11879</v>
      </c>
      <c r="E136" s="1872" t="s">
        <v>135</v>
      </c>
      <c r="F136" s="1871" t="s">
        <v>124</v>
      </c>
      <c r="G136" s="1870">
        <v>44165</v>
      </c>
      <c r="H136" s="1870">
        <v>44267</v>
      </c>
      <c r="I136" s="1871" t="s">
        <v>779</v>
      </c>
      <c r="J136" s="1873" t="s">
        <v>4343</v>
      </c>
      <c r="K136" s="1877">
        <v>44132</v>
      </c>
      <c r="L136" s="1875" t="s">
        <v>4344</v>
      </c>
      <c r="M136" s="1873" t="s">
        <v>88</v>
      </c>
    </row>
    <row r="137" spans="1:13" ht="18" customHeight="1">
      <c r="A137" s="1878">
        <v>44011</v>
      </c>
      <c r="B137" s="1325" t="s">
        <v>4345</v>
      </c>
      <c r="C137" s="1871" t="s">
        <v>1220</v>
      </c>
      <c r="D137" s="1879">
        <v>10335</v>
      </c>
      <c r="E137" s="1872" t="s">
        <v>135</v>
      </c>
      <c r="F137" s="1871" t="s">
        <v>124</v>
      </c>
      <c r="G137" s="1878">
        <v>44071</v>
      </c>
      <c r="H137" s="1878">
        <v>44158</v>
      </c>
      <c r="I137" s="1879" t="s">
        <v>4346</v>
      </c>
      <c r="J137" s="1873" t="s">
        <v>4347</v>
      </c>
      <c r="K137" s="1877">
        <v>44068</v>
      </c>
      <c r="L137" s="1880" t="s">
        <v>1807</v>
      </c>
      <c r="M137" s="1873" t="s">
        <v>88</v>
      </c>
    </row>
    <row r="138" spans="1:13" ht="18" customHeight="1">
      <c r="A138" s="1878">
        <v>44011</v>
      </c>
      <c r="B138" s="1325" t="s">
        <v>4348</v>
      </c>
      <c r="C138" s="1871" t="s">
        <v>1220</v>
      </c>
      <c r="D138" s="1879">
        <v>11109</v>
      </c>
      <c r="E138" s="1872" t="s">
        <v>135</v>
      </c>
      <c r="F138" s="1871" t="s">
        <v>124</v>
      </c>
      <c r="G138" s="1878">
        <v>44071</v>
      </c>
      <c r="H138" s="1878">
        <v>44158</v>
      </c>
      <c r="I138" s="1879" t="s">
        <v>4346</v>
      </c>
      <c r="J138" s="1873" t="s">
        <v>4349</v>
      </c>
      <c r="K138" s="1877">
        <v>44068</v>
      </c>
      <c r="L138" s="1880" t="s">
        <v>4350</v>
      </c>
      <c r="M138" s="1873" t="s">
        <v>88</v>
      </c>
    </row>
    <row r="139" spans="1:13" ht="18" customHeight="1">
      <c r="A139" s="1878">
        <v>44011</v>
      </c>
      <c r="B139" s="1325" t="s">
        <v>4351</v>
      </c>
      <c r="C139" s="1871" t="s">
        <v>1220</v>
      </c>
      <c r="D139" s="1879">
        <v>11876</v>
      </c>
      <c r="E139" s="1326" t="s">
        <v>718</v>
      </c>
      <c r="F139" s="1871" t="s">
        <v>124</v>
      </c>
      <c r="G139" s="1878">
        <v>44067</v>
      </c>
      <c r="H139" s="1878">
        <v>44158</v>
      </c>
      <c r="I139" s="1879" t="s">
        <v>4352</v>
      </c>
      <c r="J139" s="1873" t="s">
        <v>4353</v>
      </c>
      <c r="K139" s="1877">
        <v>44074</v>
      </c>
      <c r="L139" s="2537" t="s">
        <v>784</v>
      </c>
      <c r="M139" s="2538"/>
    </row>
    <row r="140" spans="1:13" ht="18" customHeight="1">
      <c r="A140" s="1878">
        <v>44011</v>
      </c>
      <c r="B140" s="1325" t="s">
        <v>4354</v>
      </c>
      <c r="C140" s="1871" t="s">
        <v>1220</v>
      </c>
      <c r="D140" s="1879">
        <v>11877</v>
      </c>
      <c r="E140" s="1326" t="s">
        <v>718</v>
      </c>
      <c r="F140" s="1871" t="s">
        <v>124</v>
      </c>
      <c r="G140" s="1878">
        <v>44071</v>
      </c>
      <c r="H140" s="1878">
        <v>44158</v>
      </c>
      <c r="I140" s="1879" t="s">
        <v>4352</v>
      </c>
      <c r="J140" s="1873" t="s">
        <v>4355</v>
      </c>
      <c r="K140" s="1877">
        <v>44068</v>
      </c>
      <c r="L140" s="1880" t="s">
        <v>4356</v>
      </c>
      <c r="M140" s="1873" t="s">
        <v>88</v>
      </c>
    </row>
    <row r="141" spans="1:13" ht="18" customHeight="1">
      <c r="A141" s="1878">
        <v>44088</v>
      </c>
      <c r="B141" s="1325" t="s">
        <v>4357</v>
      </c>
      <c r="C141" s="1871" t="s">
        <v>1220</v>
      </c>
      <c r="D141" s="843">
        <v>11876</v>
      </c>
      <c r="E141" s="1326" t="s">
        <v>718</v>
      </c>
      <c r="F141" s="1871" t="s">
        <v>124</v>
      </c>
      <c r="G141" s="1878">
        <v>44111</v>
      </c>
      <c r="H141" s="1878">
        <v>44158</v>
      </c>
      <c r="I141" s="1878" t="s">
        <v>4358</v>
      </c>
      <c r="J141" s="1873" t="s">
        <v>4359</v>
      </c>
      <c r="K141" s="1877">
        <v>44111</v>
      </c>
      <c r="L141" s="1880" t="s">
        <v>2299</v>
      </c>
      <c r="M141" s="1873" t="s">
        <v>88</v>
      </c>
    </row>
    <row r="142" spans="1:13" ht="18" customHeight="1">
      <c r="A142" s="1870">
        <v>43913</v>
      </c>
      <c r="B142" s="1871" t="s">
        <v>4364</v>
      </c>
      <c r="C142" s="1871" t="s">
        <v>1221</v>
      </c>
      <c r="D142" s="1871">
        <v>11422</v>
      </c>
      <c r="E142" s="1872" t="s">
        <v>139</v>
      </c>
      <c r="F142" s="1871" t="s">
        <v>140</v>
      </c>
      <c r="G142" s="1870">
        <v>43941</v>
      </c>
      <c r="H142" s="1870">
        <v>44022</v>
      </c>
      <c r="I142" s="1871" t="s">
        <v>4332</v>
      </c>
      <c r="J142" s="1873" t="s">
        <v>4365</v>
      </c>
      <c r="K142" s="1877">
        <v>43955</v>
      </c>
      <c r="L142" s="1875" t="s">
        <v>4366</v>
      </c>
      <c r="M142" s="1873" t="s">
        <v>87</v>
      </c>
    </row>
    <row r="143" spans="1:13" ht="18" customHeight="1">
      <c r="A143" s="1871" t="s">
        <v>4367</v>
      </c>
      <c r="B143" s="1871" t="s">
        <v>4368</v>
      </c>
      <c r="C143" s="1871" t="s">
        <v>1221</v>
      </c>
      <c r="D143" s="1871">
        <v>11760</v>
      </c>
      <c r="E143" s="1872" t="s">
        <v>143</v>
      </c>
      <c r="F143" s="1871" t="s">
        <v>124</v>
      </c>
      <c r="G143" s="1870">
        <v>44067</v>
      </c>
      <c r="H143" s="1870">
        <v>44158</v>
      </c>
      <c r="I143" s="1871" t="s">
        <v>779</v>
      </c>
      <c r="J143" s="1873" t="s">
        <v>4369</v>
      </c>
      <c r="K143" s="1877">
        <v>44064</v>
      </c>
      <c r="L143" s="1875" t="s">
        <v>4370</v>
      </c>
      <c r="M143" s="1873" t="s">
        <v>88</v>
      </c>
    </row>
    <row r="144" spans="1:13" ht="18" customHeight="1">
      <c r="A144" s="1870">
        <v>44060</v>
      </c>
      <c r="B144" s="1871" t="s">
        <v>4371</v>
      </c>
      <c r="C144" s="1871" t="s">
        <v>1221</v>
      </c>
      <c r="D144" s="1871">
        <v>101064</v>
      </c>
      <c r="E144" s="1872" t="s">
        <v>143</v>
      </c>
      <c r="F144" s="1871" t="s">
        <v>124</v>
      </c>
      <c r="G144" s="1870">
        <v>44074</v>
      </c>
      <c r="H144" s="1870">
        <v>44144</v>
      </c>
      <c r="I144" s="1871" t="s">
        <v>2769</v>
      </c>
      <c r="J144" s="1873" t="s">
        <v>4372</v>
      </c>
      <c r="K144" s="1877">
        <v>44070</v>
      </c>
      <c r="L144" s="1875" t="s">
        <v>4373</v>
      </c>
      <c r="M144" s="1873" t="s">
        <v>88</v>
      </c>
    </row>
    <row r="145" spans="1:13" ht="18" customHeight="1">
      <c r="A145" s="1870">
        <v>44144</v>
      </c>
      <c r="B145" s="1871" t="s">
        <v>4374</v>
      </c>
      <c r="C145" s="1871" t="s">
        <v>1221</v>
      </c>
      <c r="D145" s="1871">
        <v>11760</v>
      </c>
      <c r="E145" s="1872" t="s">
        <v>143</v>
      </c>
      <c r="F145" s="1871" t="s">
        <v>124</v>
      </c>
      <c r="G145" s="1870">
        <v>44166</v>
      </c>
      <c r="H145" s="1870">
        <v>43902</v>
      </c>
      <c r="I145" s="1871" t="s">
        <v>779</v>
      </c>
      <c r="J145" s="1873" t="s">
        <v>4375</v>
      </c>
      <c r="K145" s="1877">
        <v>44160</v>
      </c>
      <c r="L145" s="1875" t="s">
        <v>3016</v>
      </c>
      <c r="M145" s="1873" t="s">
        <v>88</v>
      </c>
    </row>
    <row r="146" spans="1:13" ht="18" customHeight="1">
      <c r="A146" s="1870">
        <v>44158</v>
      </c>
      <c r="B146" s="1871" t="s">
        <v>4376</v>
      </c>
      <c r="C146" s="1871" t="s">
        <v>1221</v>
      </c>
      <c r="D146" s="1871">
        <v>101067</v>
      </c>
      <c r="E146" s="1872" t="s">
        <v>164</v>
      </c>
      <c r="F146" s="1871" t="s">
        <v>124</v>
      </c>
      <c r="G146" s="1870">
        <v>44172</v>
      </c>
      <c r="H146" s="1870">
        <v>44267</v>
      </c>
      <c r="I146" s="1871" t="s">
        <v>136</v>
      </c>
      <c r="J146" s="1873" t="s">
        <v>4377</v>
      </c>
      <c r="K146" s="1877">
        <v>44167</v>
      </c>
      <c r="L146" s="1875" t="s">
        <v>4378</v>
      </c>
      <c r="M146" s="1873" t="s">
        <v>88</v>
      </c>
    </row>
    <row r="147" spans="1:13" ht="18" customHeight="1">
      <c r="A147" s="1870">
        <v>43892</v>
      </c>
      <c r="B147" s="1871" t="s">
        <v>4379</v>
      </c>
      <c r="C147" s="1871" t="s">
        <v>1222</v>
      </c>
      <c r="D147" s="1871">
        <v>11968</v>
      </c>
      <c r="E147" s="1871" t="s">
        <v>167</v>
      </c>
      <c r="F147" s="1871" t="s">
        <v>124</v>
      </c>
      <c r="G147" s="1870">
        <v>43922</v>
      </c>
      <c r="H147" s="1870">
        <v>44008</v>
      </c>
      <c r="I147" s="1871" t="s">
        <v>2792</v>
      </c>
      <c r="J147" s="1880" t="s">
        <v>4380</v>
      </c>
      <c r="K147" s="1877">
        <v>43908</v>
      </c>
      <c r="L147" s="1328" t="s">
        <v>4390</v>
      </c>
      <c r="M147" s="1329" t="s">
        <v>90</v>
      </c>
    </row>
    <row r="148" spans="1:13" ht="18" customHeight="1">
      <c r="A148" s="1870">
        <v>43892</v>
      </c>
      <c r="B148" s="1327" t="s">
        <v>4381</v>
      </c>
      <c r="C148" s="1871" t="s">
        <v>1222</v>
      </c>
      <c r="D148" s="1871">
        <v>11757</v>
      </c>
      <c r="E148" s="1327" t="s">
        <v>167</v>
      </c>
      <c r="F148" s="1327" t="s">
        <v>124</v>
      </c>
      <c r="G148" s="1870">
        <v>43922</v>
      </c>
      <c r="H148" s="1870">
        <v>44008</v>
      </c>
      <c r="I148" s="1327" t="s">
        <v>779</v>
      </c>
      <c r="J148" s="1329" t="s">
        <v>4382</v>
      </c>
      <c r="K148" s="1877">
        <v>43908</v>
      </c>
      <c r="L148" s="1328" t="s">
        <v>4391</v>
      </c>
      <c r="M148" s="1329" t="s">
        <v>88</v>
      </c>
    </row>
    <row r="149" spans="1:13" ht="18" customHeight="1">
      <c r="A149" s="1870">
        <v>43892</v>
      </c>
      <c r="B149" s="1327" t="s">
        <v>4383</v>
      </c>
      <c r="C149" s="1871" t="s">
        <v>1222</v>
      </c>
      <c r="D149" s="1871">
        <v>11424</v>
      </c>
      <c r="E149" s="1327" t="s">
        <v>123</v>
      </c>
      <c r="F149" s="1327" t="s">
        <v>124</v>
      </c>
      <c r="G149" s="1870">
        <v>43922</v>
      </c>
      <c r="H149" s="1870">
        <v>44008</v>
      </c>
      <c r="I149" s="1327" t="s">
        <v>779</v>
      </c>
      <c r="J149" s="1329" t="s">
        <v>4384</v>
      </c>
      <c r="K149" s="1877">
        <v>43908</v>
      </c>
      <c r="L149" s="1328" t="s">
        <v>4392</v>
      </c>
      <c r="M149" s="1329" t="s">
        <v>88</v>
      </c>
    </row>
    <row r="150" spans="1:13" ht="18" customHeight="1">
      <c r="A150" s="1870">
        <v>43892</v>
      </c>
      <c r="B150" s="1327" t="s">
        <v>4385</v>
      </c>
      <c r="C150" s="1871" t="s">
        <v>1222</v>
      </c>
      <c r="D150" s="1871">
        <v>5821</v>
      </c>
      <c r="E150" s="1327" t="s">
        <v>123</v>
      </c>
      <c r="F150" s="1327" t="s">
        <v>124</v>
      </c>
      <c r="G150" s="1870">
        <v>43922</v>
      </c>
      <c r="H150" s="1870">
        <v>44008</v>
      </c>
      <c r="I150" s="1871" t="s">
        <v>2792</v>
      </c>
      <c r="J150" s="1329" t="s">
        <v>4386</v>
      </c>
      <c r="K150" s="1877">
        <v>43908</v>
      </c>
      <c r="L150" s="1328" t="s">
        <v>5353</v>
      </c>
      <c r="M150" s="1329" t="s">
        <v>88</v>
      </c>
    </row>
    <row r="151" spans="1:13" ht="18" customHeight="1">
      <c r="A151" s="1870">
        <v>44165</v>
      </c>
      <c r="B151" s="1871" t="s">
        <v>4387</v>
      </c>
      <c r="C151" s="1871" t="s">
        <v>1222</v>
      </c>
      <c r="D151" s="1871">
        <v>11116</v>
      </c>
      <c r="E151" s="1871" t="s">
        <v>123</v>
      </c>
      <c r="F151" s="1871" t="s">
        <v>124</v>
      </c>
      <c r="G151" s="1870">
        <v>44179</v>
      </c>
      <c r="H151" s="1870">
        <v>44267</v>
      </c>
      <c r="I151" s="1871" t="s">
        <v>4388</v>
      </c>
      <c r="J151" s="1881" t="s">
        <v>4389</v>
      </c>
      <c r="K151" s="1877">
        <v>44175</v>
      </c>
      <c r="L151" s="1882" t="s">
        <v>4393</v>
      </c>
      <c r="M151" s="1881" t="s">
        <v>88</v>
      </c>
    </row>
    <row r="152" spans="1:13" ht="18" customHeight="1">
      <c r="A152" s="1324" t="s">
        <v>4394</v>
      </c>
    </row>
  </sheetData>
  <sheetProtection algorithmName="SHA-512" hashValue="/urp6CjWrIp4CbbuGaOsjuZZxapcOyP5d0iY8nwVwmiAaKEBg/GUma6NTlqfdh1s4S9okJ1euhmYWlVjtqz7/w==" saltValue="NO56lGXEJaRV0vAyHj0PVQ==" spinCount="100000" sheet="1" objects="1" scenarios="1"/>
  <mergeCells count="6">
    <mergeCell ref="L139:M139"/>
    <mergeCell ref="A3:I3"/>
    <mergeCell ref="J3:M3"/>
    <mergeCell ref="J19:M19"/>
    <mergeCell ref="J131:M131"/>
    <mergeCell ref="J132:M132"/>
  </mergeCells>
  <hyperlinks>
    <hyperlink ref="A1" location="Índice!A1" display="ÍNDICE" xr:uid="{00000000-0004-0000-2D00-000000000000}"/>
  </hyperlinks>
  <pageMargins left="0.7" right="0.7" top="0.75" bottom="0.75" header="0.3" footer="0.3"/>
  <pageSetup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AD25A8"/>
    <pageSetUpPr autoPageBreaks="0"/>
  </sheetPr>
  <dimension ref="A1:AB97"/>
  <sheetViews>
    <sheetView showGridLines="0" workbookViewId="0">
      <selection activeCell="B3" sqref="B3"/>
    </sheetView>
  </sheetViews>
  <sheetFormatPr baseColWidth="10" defaultColWidth="11.44140625" defaultRowHeight="14.4"/>
  <cols>
    <col min="1" max="1" width="15.44140625" style="1899" customWidth="1"/>
    <col min="2" max="2" width="17" style="1899" bestFit="1" customWidth="1"/>
    <col min="3" max="3" width="9.109375" style="1899" customWidth="1"/>
    <col min="4" max="4" width="10.5546875" style="1900" bestFit="1" customWidth="1"/>
    <col min="5" max="5" width="39.6640625" style="1899" bestFit="1" customWidth="1"/>
    <col min="6" max="6" width="11.33203125" style="1899" bestFit="1" customWidth="1"/>
    <col min="7" max="7" width="22.5546875" style="1899" customWidth="1"/>
    <col min="8" max="8" width="22.88671875" style="1899" bestFit="1" customWidth="1"/>
    <col min="9" max="9" width="18" style="1900" bestFit="1" customWidth="1"/>
    <col min="10" max="10" width="23.88671875" style="1900" bestFit="1" customWidth="1"/>
    <col min="11" max="11" width="39.33203125" style="1899" bestFit="1" customWidth="1"/>
    <col min="12" max="12" width="6.109375" style="1900" bestFit="1" customWidth="1"/>
    <col min="13" max="16384" width="11.44140625" style="1900"/>
  </cols>
  <sheetData>
    <row r="1" spans="1:28" s="158" customFormat="1" ht="13.8">
      <c r="A1" s="1852" t="s">
        <v>1189</v>
      </c>
      <c r="L1" s="136"/>
      <c r="M1" s="136"/>
      <c r="N1" s="136"/>
      <c r="O1" s="136"/>
      <c r="P1" s="136"/>
      <c r="Q1" s="136"/>
      <c r="R1" s="136"/>
      <c r="S1" s="136"/>
      <c r="T1" s="136"/>
      <c r="U1" s="136"/>
      <c r="V1" s="136"/>
      <c r="W1" s="136"/>
      <c r="X1" s="136"/>
      <c r="Y1" s="136"/>
      <c r="Z1" s="136"/>
      <c r="AA1" s="136"/>
      <c r="AB1" s="136"/>
    </row>
    <row r="2" spans="1:28" s="158" customFormat="1" ht="18">
      <c r="A2" s="407" t="s">
        <v>1865</v>
      </c>
      <c r="L2" s="136"/>
      <c r="M2" s="136"/>
      <c r="N2" s="136"/>
      <c r="O2" s="136"/>
      <c r="P2" s="136"/>
      <c r="Q2" s="136"/>
      <c r="R2" s="136"/>
      <c r="S2" s="136"/>
      <c r="T2" s="136"/>
      <c r="U2" s="136"/>
      <c r="V2" s="136"/>
      <c r="W2" s="136"/>
      <c r="X2" s="136"/>
      <c r="Y2" s="136"/>
      <c r="Z2" s="136"/>
      <c r="AA2" s="136"/>
      <c r="AB2" s="136"/>
    </row>
    <row r="3" spans="1:28" s="158" customFormat="1">
      <c r="A3" s="1330" t="s">
        <v>4396</v>
      </c>
      <c r="B3" s="13"/>
      <c r="C3" s="13"/>
      <c r="D3" s="13"/>
      <c r="E3" s="13"/>
      <c r="F3" s="13"/>
      <c r="G3" s="13"/>
      <c r="H3" s="13"/>
      <c r="I3" s="13"/>
      <c r="J3" s="13"/>
      <c r="K3" s="13"/>
      <c r="L3" s="289"/>
      <c r="M3" s="136"/>
      <c r="N3" s="136"/>
      <c r="O3" s="136"/>
      <c r="P3" s="136"/>
      <c r="Q3" s="136"/>
      <c r="R3" s="136"/>
      <c r="S3" s="136"/>
      <c r="T3" s="136"/>
      <c r="U3" s="136"/>
      <c r="V3" s="136"/>
      <c r="W3" s="136"/>
      <c r="X3" s="136"/>
      <c r="Y3" s="136"/>
      <c r="Z3" s="136"/>
      <c r="AA3" s="136"/>
      <c r="AB3" s="136"/>
    </row>
    <row r="4" spans="1:28" s="158" customFormat="1">
      <c r="A4" s="2546" t="s">
        <v>111</v>
      </c>
      <c r="B4" s="2546"/>
      <c r="C4" s="2546"/>
      <c r="D4" s="2546"/>
      <c r="E4" s="2546"/>
      <c r="F4" s="2546"/>
      <c r="G4" s="2546"/>
      <c r="H4" s="2546"/>
      <c r="I4" s="2547" t="s">
        <v>112</v>
      </c>
      <c r="J4" s="2547"/>
      <c r="K4" s="2547"/>
      <c r="L4" s="2547"/>
      <c r="M4" s="136"/>
      <c r="N4" s="136"/>
      <c r="O4" s="136"/>
      <c r="P4" s="136"/>
      <c r="Q4" s="136"/>
      <c r="R4" s="136"/>
      <c r="S4" s="136"/>
      <c r="T4" s="136"/>
      <c r="U4" s="136"/>
      <c r="V4" s="136"/>
      <c r="W4" s="136"/>
      <c r="X4" s="136"/>
      <c r="Y4" s="136"/>
      <c r="Z4" s="136"/>
      <c r="AA4" s="136"/>
      <c r="AB4" s="136"/>
    </row>
    <row r="5" spans="1:28" s="158" customFormat="1" ht="28.8">
      <c r="A5" s="848" t="s">
        <v>715</v>
      </c>
      <c r="B5" s="848" t="s">
        <v>113</v>
      </c>
      <c r="C5" s="848" t="s">
        <v>0</v>
      </c>
      <c r="D5" s="848" t="s">
        <v>86</v>
      </c>
      <c r="E5" s="848" t="s">
        <v>114</v>
      </c>
      <c r="F5" s="848" t="s">
        <v>115</v>
      </c>
      <c r="G5" s="848" t="s">
        <v>116</v>
      </c>
      <c r="H5" s="848" t="s">
        <v>117</v>
      </c>
      <c r="I5" s="851" t="s">
        <v>118</v>
      </c>
      <c r="J5" s="851" t="s">
        <v>2844</v>
      </c>
      <c r="K5" s="851" t="s">
        <v>120</v>
      </c>
      <c r="L5" s="851" t="s">
        <v>121</v>
      </c>
      <c r="M5" s="136"/>
      <c r="N5" s="136"/>
      <c r="O5" s="136"/>
      <c r="P5" s="136"/>
      <c r="Q5" s="136"/>
      <c r="R5" s="136"/>
      <c r="S5" s="136"/>
      <c r="T5" s="136"/>
      <c r="U5" s="136"/>
      <c r="V5" s="136"/>
      <c r="W5" s="136"/>
      <c r="X5" s="136"/>
      <c r="Y5" s="136"/>
      <c r="Z5" s="136"/>
      <c r="AA5" s="136"/>
      <c r="AB5" s="136"/>
    </row>
    <row r="6" spans="1:28" s="158" customFormat="1">
      <c r="A6" s="1884">
        <v>41560</v>
      </c>
      <c r="B6" s="1885" t="s">
        <v>134</v>
      </c>
      <c r="C6" s="1885" t="s">
        <v>1220</v>
      </c>
      <c r="D6" s="1885">
        <v>11284</v>
      </c>
      <c r="E6" s="1886" t="s">
        <v>135</v>
      </c>
      <c r="F6" s="1885" t="s">
        <v>124</v>
      </c>
      <c r="G6" s="1884">
        <v>41736</v>
      </c>
      <c r="H6" s="1884" t="s">
        <v>136</v>
      </c>
      <c r="I6" s="1887" t="s">
        <v>137</v>
      </c>
      <c r="J6" s="1888">
        <v>41729</v>
      </c>
      <c r="K6" s="1889" t="s">
        <v>133</v>
      </c>
      <c r="L6" s="1887"/>
      <c r="M6" s="136"/>
      <c r="N6" s="136"/>
      <c r="O6" s="136"/>
      <c r="P6" s="136"/>
      <c r="Q6" s="136"/>
      <c r="R6" s="136"/>
      <c r="S6" s="136"/>
      <c r="T6" s="136"/>
      <c r="U6" s="136"/>
      <c r="V6" s="136"/>
      <c r="W6" s="136"/>
      <c r="X6" s="136"/>
      <c r="Y6" s="136"/>
      <c r="Z6" s="136"/>
      <c r="AA6" s="136"/>
      <c r="AB6" s="136"/>
    </row>
    <row r="7" spans="1:28" s="158" customFormat="1">
      <c r="A7" s="855">
        <v>41593</v>
      </c>
      <c r="B7" s="849" t="s">
        <v>147</v>
      </c>
      <c r="C7" s="849" t="s">
        <v>1220</v>
      </c>
      <c r="D7" s="849">
        <v>11414</v>
      </c>
      <c r="E7" s="850" t="s">
        <v>135</v>
      </c>
      <c r="F7" s="849" t="s">
        <v>124</v>
      </c>
      <c r="G7" s="855">
        <v>41645</v>
      </c>
      <c r="H7" s="855" t="s">
        <v>136</v>
      </c>
      <c r="I7" s="853" t="s">
        <v>148</v>
      </c>
      <c r="J7" s="852">
        <v>41743</v>
      </c>
      <c r="K7" s="854" t="s">
        <v>2824</v>
      </c>
      <c r="L7" s="853" t="s">
        <v>88</v>
      </c>
      <c r="M7" s="136"/>
      <c r="N7" s="136"/>
      <c r="O7" s="136"/>
      <c r="P7" s="136"/>
      <c r="Q7" s="136"/>
      <c r="R7" s="136"/>
      <c r="S7" s="136"/>
      <c r="T7" s="136"/>
      <c r="U7" s="136"/>
      <c r="V7" s="136"/>
      <c r="W7" s="136"/>
      <c r="X7" s="136"/>
      <c r="Y7" s="136"/>
      <c r="Z7" s="136"/>
      <c r="AA7" s="136"/>
      <c r="AB7" s="136"/>
    </row>
    <row r="8" spans="1:28" s="158" customFormat="1">
      <c r="A8" s="1884">
        <v>41596</v>
      </c>
      <c r="B8" s="1885" t="s">
        <v>149</v>
      </c>
      <c r="C8" s="1885" t="s">
        <v>1220</v>
      </c>
      <c r="D8" s="1885">
        <v>11289</v>
      </c>
      <c r="E8" s="1886" t="s">
        <v>150</v>
      </c>
      <c r="F8" s="1885" t="s">
        <v>124</v>
      </c>
      <c r="G8" s="1884">
        <v>41708</v>
      </c>
      <c r="H8" s="1884" t="s">
        <v>136</v>
      </c>
      <c r="I8" s="1887" t="s">
        <v>151</v>
      </c>
      <c r="J8" s="1888">
        <v>41757</v>
      </c>
      <c r="K8" s="1889" t="s">
        <v>133</v>
      </c>
      <c r="L8" s="1887"/>
      <c r="M8" s="136"/>
      <c r="N8" s="136"/>
      <c r="O8" s="136"/>
      <c r="P8" s="136"/>
      <c r="Q8" s="136"/>
      <c r="R8" s="136"/>
      <c r="S8" s="136"/>
      <c r="T8" s="136"/>
      <c r="U8" s="136"/>
      <c r="V8" s="136"/>
      <c r="W8" s="136"/>
      <c r="X8" s="136"/>
      <c r="Y8" s="136"/>
      <c r="Z8" s="136"/>
      <c r="AA8" s="136"/>
      <c r="AB8" s="136"/>
    </row>
    <row r="9" spans="1:28" s="158" customFormat="1">
      <c r="A9" s="1884">
        <v>41904</v>
      </c>
      <c r="B9" s="1885" t="s">
        <v>157</v>
      </c>
      <c r="C9" s="1885" t="s">
        <v>1220</v>
      </c>
      <c r="D9" s="1885">
        <v>11288</v>
      </c>
      <c r="E9" s="1886" t="s">
        <v>135</v>
      </c>
      <c r="F9" s="1885" t="s">
        <v>124</v>
      </c>
      <c r="G9" s="1884">
        <v>42016</v>
      </c>
      <c r="H9" s="1884" t="s">
        <v>153</v>
      </c>
      <c r="I9" s="1887" t="s">
        <v>97</v>
      </c>
      <c r="J9" s="1888">
        <v>42058</v>
      </c>
      <c r="K9" s="1889" t="s">
        <v>158</v>
      </c>
      <c r="L9" s="1887" t="s">
        <v>88</v>
      </c>
      <c r="M9" s="136"/>
      <c r="N9" s="136"/>
      <c r="O9" s="136"/>
      <c r="P9" s="136"/>
      <c r="Q9" s="136"/>
      <c r="R9" s="136"/>
      <c r="S9" s="136"/>
      <c r="T9" s="136"/>
      <c r="U9" s="136"/>
      <c r="V9" s="136"/>
      <c r="W9" s="136"/>
      <c r="X9" s="136"/>
      <c r="Y9" s="136"/>
      <c r="Z9" s="136"/>
      <c r="AA9" s="136"/>
      <c r="AB9" s="136"/>
    </row>
    <row r="10" spans="1:28" s="158" customFormat="1">
      <c r="A10" s="1884">
        <v>41904</v>
      </c>
      <c r="B10" s="1885" t="s">
        <v>159</v>
      </c>
      <c r="C10" s="1885" t="s">
        <v>1220</v>
      </c>
      <c r="D10" s="1885">
        <v>11291</v>
      </c>
      <c r="E10" s="1886" t="s">
        <v>135</v>
      </c>
      <c r="F10" s="1885" t="s">
        <v>140</v>
      </c>
      <c r="G10" s="1884">
        <v>42016</v>
      </c>
      <c r="H10" s="1884" t="s">
        <v>153</v>
      </c>
      <c r="I10" s="1887" t="s">
        <v>99</v>
      </c>
      <c r="J10" s="1888">
        <v>42086</v>
      </c>
      <c r="K10" s="1889" t="s">
        <v>160</v>
      </c>
      <c r="L10" s="1887" t="s">
        <v>87</v>
      </c>
      <c r="M10" s="136"/>
      <c r="N10" s="136"/>
      <c r="O10" s="136"/>
      <c r="P10" s="136"/>
      <c r="Q10" s="136"/>
      <c r="R10" s="136"/>
      <c r="S10" s="136"/>
      <c r="T10" s="136"/>
      <c r="U10" s="136"/>
      <c r="V10" s="136"/>
      <c r="W10" s="136"/>
      <c r="X10" s="136"/>
      <c r="Y10" s="136"/>
      <c r="Z10" s="136"/>
      <c r="AA10" s="136"/>
      <c r="AB10" s="136"/>
    </row>
    <row r="11" spans="1:28" s="158" customFormat="1">
      <c r="A11" s="1884">
        <v>41904</v>
      </c>
      <c r="B11" s="1885" t="s">
        <v>152</v>
      </c>
      <c r="C11" s="1885" t="s">
        <v>1220</v>
      </c>
      <c r="D11" s="1885">
        <v>11232</v>
      </c>
      <c r="E11" s="1886" t="s">
        <v>135</v>
      </c>
      <c r="F11" s="1885" t="s">
        <v>124</v>
      </c>
      <c r="G11" s="1884">
        <v>42016</v>
      </c>
      <c r="H11" s="1884" t="s">
        <v>153</v>
      </c>
      <c r="I11" s="1887" t="s">
        <v>92</v>
      </c>
      <c r="J11" s="1888">
        <v>42037</v>
      </c>
      <c r="K11" s="1889" t="s">
        <v>154</v>
      </c>
      <c r="L11" s="1887" t="s">
        <v>88</v>
      </c>
      <c r="M11" s="136"/>
      <c r="N11" s="136"/>
      <c r="O11" s="136"/>
      <c r="P11" s="136"/>
      <c r="Q11" s="136"/>
      <c r="R11" s="136"/>
      <c r="S11" s="136"/>
      <c r="T11" s="136"/>
      <c r="U11" s="136"/>
      <c r="V11" s="136"/>
      <c r="W11" s="136"/>
      <c r="X11" s="136"/>
      <c r="Y11" s="136"/>
      <c r="Z11" s="136"/>
      <c r="AA11" s="136"/>
      <c r="AB11" s="136"/>
    </row>
    <row r="12" spans="1:28" s="158" customFormat="1">
      <c r="A12" s="1884">
        <v>41904</v>
      </c>
      <c r="B12" s="1885" t="s">
        <v>155</v>
      </c>
      <c r="C12" s="1885" t="s">
        <v>1220</v>
      </c>
      <c r="D12" s="1885">
        <v>11284</v>
      </c>
      <c r="E12" s="1886" t="s">
        <v>135</v>
      </c>
      <c r="F12" s="1885" t="s">
        <v>124</v>
      </c>
      <c r="G12" s="1884">
        <v>42016</v>
      </c>
      <c r="H12" s="1884" t="s">
        <v>153</v>
      </c>
      <c r="I12" s="1887" t="s">
        <v>95</v>
      </c>
      <c r="J12" s="1888">
        <v>42037</v>
      </c>
      <c r="K12" s="1889" t="s">
        <v>156</v>
      </c>
      <c r="L12" s="1887" t="s">
        <v>88</v>
      </c>
      <c r="M12" s="136"/>
      <c r="N12" s="136"/>
      <c r="O12" s="136"/>
      <c r="P12" s="136"/>
      <c r="Q12" s="136"/>
      <c r="R12" s="136"/>
      <c r="S12" s="136"/>
      <c r="T12" s="136"/>
      <c r="U12" s="136"/>
      <c r="V12" s="136"/>
      <c r="W12" s="136"/>
      <c r="X12" s="136"/>
      <c r="Y12" s="136"/>
      <c r="Z12" s="136"/>
      <c r="AA12" s="136"/>
      <c r="AB12" s="136"/>
    </row>
    <row r="13" spans="1:28" s="158" customFormat="1">
      <c r="A13" s="1884">
        <v>41911</v>
      </c>
      <c r="B13" s="1885" t="s">
        <v>161</v>
      </c>
      <c r="C13" s="1885" t="s">
        <v>1220</v>
      </c>
      <c r="D13" s="1885">
        <v>11289</v>
      </c>
      <c r="E13" s="1886" t="s">
        <v>150</v>
      </c>
      <c r="F13" s="1885" t="s">
        <v>124</v>
      </c>
      <c r="G13" s="1884">
        <v>42023</v>
      </c>
      <c r="H13" s="1884" t="s">
        <v>153</v>
      </c>
      <c r="I13" s="1887" t="s">
        <v>98</v>
      </c>
      <c r="J13" s="1888">
        <v>42051</v>
      </c>
      <c r="K13" s="1889" t="s">
        <v>162</v>
      </c>
      <c r="L13" s="1887" t="s">
        <v>88</v>
      </c>
      <c r="M13" s="136"/>
      <c r="N13" s="136"/>
      <c r="O13" s="136"/>
      <c r="P13" s="136"/>
      <c r="Q13" s="136"/>
      <c r="R13" s="136"/>
      <c r="S13" s="136"/>
      <c r="T13" s="136"/>
      <c r="U13" s="136"/>
      <c r="V13" s="136"/>
      <c r="W13" s="136"/>
      <c r="X13" s="136"/>
      <c r="Y13" s="136"/>
      <c r="Z13" s="136"/>
      <c r="AA13" s="136"/>
      <c r="AB13" s="136"/>
    </row>
    <row r="14" spans="1:28" s="158" customFormat="1">
      <c r="A14" s="1884">
        <v>42205</v>
      </c>
      <c r="B14" s="1885" t="s">
        <v>193</v>
      </c>
      <c r="C14" s="1885" t="s">
        <v>1220</v>
      </c>
      <c r="D14" s="1885">
        <v>11285</v>
      </c>
      <c r="E14" s="1886" t="s">
        <v>194</v>
      </c>
      <c r="F14" s="1885" t="s">
        <v>140</v>
      </c>
      <c r="G14" s="1884">
        <v>42339</v>
      </c>
      <c r="H14" s="1884" t="s">
        <v>136</v>
      </c>
      <c r="I14" s="2548" t="s">
        <v>837</v>
      </c>
      <c r="J14" s="2548"/>
      <c r="K14" s="2548"/>
      <c r="L14" s="2548"/>
      <c r="M14" s="136"/>
      <c r="N14" s="136"/>
      <c r="O14" s="136"/>
      <c r="P14" s="136"/>
      <c r="Q14" s="136"/>
      <c r="R14" s="136"/>
      <c r="S14" s="136"/>
      <c r="T14" s="136"/>
      <c r="U14" s="136"/>
      <c r="V14" s="136"/>
      <c r="W14" s="136"/>
      <c r="X14" s="136"/>
      <c r="Y14" s="136"/>
      <c r="Z14" s="136"/>
      <c r="AA14" s="136"/>
      <c r="AB14" s="136"/>
    </row>
    <row r="15" spans="1:28" s="158" customFormat="1">
      <c r="A15" s="855">
        <v>42254</v>
      </c>
      <c r="B15" s="849" t="s">
        <v>197</v>
      </c>
      <c r="C15" s="1885" t="s">
        <v>1220</v>
      </c>
      <c r="D15" s="849">
        <v>11285</v>
      </c>
      <c r="E15" s="850" t="s">
        <v>194</v>
      </c>
      <c r="F15" s="849" t="s">
        <v>124</v>
      </c>
      <c r="G15" s="855">
        <v>42373</v>
      </c>
      <c r="H15" s="855" t="s">
        <v>136</v>
      </c>
      <c r="I15" s="1887" t="s">
        <v>96</v>
      </c>
      <c r="J15" s="1888">
        <v>42415</v>
      </c>
      <c r="K15" s="1889" t="s">
        <v>133</v>
      </c>
      <c r="L15" s="1887"/>
      <c r="M15" s="136"/>
      <c r="N15" s="136"/>
      <c r="O15" s="136"/>
      <c r="P15" s="136"/>
      <c r="Q15" s="136"/>
      <c r="R15" s="136"/>
      <c r="S15" s="136"/>
      <c r="T15" s="136"/>
      <c r="U15" s="136"/>
      <c r="V15" s="136"/>
      <c r="W15" s="136"/>
      <c r="X15" s="136"/>
      <c r="Y15" s="136"/>
      <c r="Z15" s="136"/>
      <c r="AA15" s="136"/>
      <c r="AB15" s="136"/>
    </row>
    <row r="16" spans="1:28" s="158" customFormat="1">
      <c r="A16" s="855">
        <v>42471</v>
      </c>
      <c r="B16" s="849" t="s">
        <v>809</v>
      </c>
      <c r="C16" s="1885" t="s">
        <v>1220</v>
      </c>
      <c r="D16" s="849">
        <v>11414</v>
      </c>
      <c r="E16" s="850" t="s">
        <v>194</v>
      </c>
      <c r="F16" s="849" t="s">
        <v>124</v>
      </c>
      <c r="G16" s="855">
        <v>42552</v>
      </c>
      <c r="H16" s="855" t="s">
        <v>136</v>
      </c>
      <c r="I16" s="1887" t="s">
        <v>810</v>
      </c>
      <c r="J16" s="1888">
        <v>42639</v>
      </c>
      <c r="K16" s="1889" t="s">
        <v>811</v>
      </c>
      <c r="L16" s="1887" t="s">
        <v>88</v>
      </c>
      <c r="M16" s="136"/>
      <c r="N16" s="136"/>
      <c r="O16" s="136"/>
      <c r="P16" s="136"/>
      <c r="Q16" s="136"/>
      <c r="R16" s="136"/>
      <c r="S16" s="136"/>
      <c r="T16" s="136"/>
      <c r="U16" s="136"/>
      <c r="V16" s="136"/>
      <c r="W16" s="136"/>
      <c r="X16" s="136"/>
      <c r="Y16" s="136"/>
      <c r="Z16" s="136"/>
      <c r="AA16" s="136"/>
      <c r="AB16" s="136"/>
    </row>
    <row r="17" spans="1:28" s="158" customFormat="1">
      <c r="A17" s="855">
        <v>42485</v>
      </c>
      <c r="B17" s="849" t="s">
        <v>819</v>
      </c>
      <c r="C17" s="849" t="s">
        <v>1220</v>
      </c>
      <c r="D17" s="849">
        <v>11415</v>
      </c>
      <c r="E17" s="850" t="s">
        <v>150</v>
      </c>
      <c r="F17" s="849" t="s">
        <v>140</v>
      </c>
      <c r="G17" s="855">
        <v>42618</v>
      </c>
      <c r="H17" s="855" t="s">
        <v>136</v>
      </c>
      <c r="I17" s="1887" t="s">
        <v>820</v>
      </c>
      <c r="J17" s="1888">
        <v>42576</v>
      </c>
      <c r="K17" s="1889" t="s">
        <v>133</v>
      </c>
      <c r="L17" s="1887"/>
      <c r="M17" s="136"/>
      <c r="N17" s="136"/>
      <c r="O17" s="136"/>
      <c r="P17" s="136"/>
      <c r="Q17" s="136"/>
      <c r="R17" s="136"/>
      <c r="S17" s="136"/>
      <c r="T17" s="136"/>
      <c r="U17" s="136"/>
      <c r="V17" s="136"/>
      <c r="W17" s="136"/>
      <c r="X17" s="136"/>
      <c r="Y17" s="136"/>
      <c r="Z17" s="136"/>
      <c r="AA17" s="136"/>
      <c r="AB17" s="136"/>
    </row>
    <row r="18" spans="1:28" s="158" customFormat="1">
      <c r="A18" s="855">
        <v>42569</v>
      </c>
      <c r="B18" s="849" t="s">
        <v>824</v>
      </c>
      <c r="C18" s="849" t="s">
        <v>1220</v>
      </c>
      <c r="D18" s="849">
        <v>11753</v>
      </c>
      <c r="E18" s="850" t="s">
        <v>194</v>
      </c>
      <c r="F18" s="849" t="s">
        <v>124</v>
      </c>
      <c r="G18" s="855">
        <v>42737</v>
      </c>
      <c r="H18" s="855" t="s">
        <v>136</v>
      </c>
      <c r="I18" s="1887" t="s">
        <v>825</v>
      </c>
      <c r="J18" s="1888">
        <v>42653</v>
      </c>
      <c r="K18" s="1889" t="s">
        <v>133</v>
      </c>
      <c r="L18" s="1887"/>
      <c r="M18" s="136"/>
      <c r="N18" s="136"/>
      <c r="O18" s="136"/>
      <c r="P18" s="136"/>
      <c r="Q18" s="136"/>
      <c r="R18" s="136"/>
      <c r="S18" s="136"/>
      <c r="T18" s="136"/>
      <c r="U18" s="136"/>
      <c r="V18" s="136"/>
      <c r="W18" s="136"/>
      <c r="X18" s="136"/>
      <c r="Y18" s="136"/>
      <c r="Z18" s="136"/>
      <c r="AA18" s="136"/>
      <c r="AB18" s="136"/>
    </row>
    <row r="19" spans="1:28" s="158" customFormat="1">
      <c r="A19" s="855">
        <v>42569</v>
      </c>
      <c r="B19" s="849" t="s">
        <v>823</v>
      </c>
      <c r="C19" s="849" t="s">
        <v>1220</v>
      </c>
      <c r="D19" s="849">
        <v>11752</v>
      </c>
      <c r="E19" s="850" t="s">
        <v>150</v>
      </c>
      <c r="F19" s="849" t="s">
        <v>124</v>
      </c>
      <c r="G19" s="855">
        <v>42737</v>
      </c>
      <c r="H19" s="855" t="s">
        <v>136</v>
      </c>
      <c r="I19" s="1887" t="s">
        <v>1526</v>
      </c>
      <c r="J19" s="1888">
        <v>42857</v>
      </c>
      <c r="K19" s="1889" t="s">
        <v>1531</v>
      </c>
      <c r="L19" s="1887" t="s">
        <v>88</v>
      </c>
      <c r="M19" s="136"/>
      <c r="N19" s="136"/>
      <c r="O19" s="136"/>
      <c r="P19" s="136"/>
      <c r="Q19" s="136"/>
      <c r="R19" s="136"/>
      <c r="S19" s="136"/>
      <c r="T19" s="136"/>
      <c r="U19" s="136"/>
      <c r="V19" s="136"/>
      <c r="W19" s="136"/>
      <c r="X19" s="136"/>
      <c r="Y19" s="136"/>
      <c r="Z19" s="136"/>
      <c r="AA19" s="136"/>
      <c r="AB19" s="136"/>
    </row>
    <row r="20" spans="1:28" s="158" customFormat="1">
      <c r="A20" s="855">
        <v>42569</v>
      </c>
      <c r="B20" s="849" t="s">
        <v>826</v>
      </c>
      <c r="C20" s="849" t="s">
        <v>1220</v>
      </c>
      <c r="D20" s="849">
        <v>11754</v>
      </c>
      <c r="E20" s="850" t="s">
        <v>194</v>
      </c>
      <c r="F20" s="849" t="s">
        <v>124</v>
      </c>
      <c r="G20" s="855">
        <v>42737</v>
      </c>
      <c r="H20" s="855" t="s">
        <v>136</v>
      </c>
      <c r="I20" s="2548" t="s">
        <v>837</v>
      </c>
      <c r="J20" s="2548"/>
      <c r="K20" s="2548"/>
      <c r="L20" s="2548"/>
      <c r="M20" s="136"/>
      <c r="N20" s="136"/>
      <c r="O20" s="136"/>
      <c r="P20" s="136"/>
      <c r="Q20" s="136"/>
      <c r="R20" s="136"/>
      <c r="S20" s="136"/>
      <c r="T20" s="136"/>
      <c r="U20" s="136"/>
      <c r="V20" s="136"/>
      <c r="W20" s="136"/>
      <c r="X20" s="136"/>
      <c r="Y20" s="136"/>
      <c r="Z20" s="136"/>
      <c r="AA20" s="136"/>
      <c r="AB20" s="136"/>
    </row>
    <row r="21" spans="1:28" s="158" customFormat="1">
      <c r="A21" s="1884">
        <v>42716</v>
      </c>
      <c r="B21" s="1885" t="s">
        <v>829</v>
      </c>
      <c r="C21" s="1885" t="s">
        <v>1220</v>
      </c>
      <c r="D21" s="840">
        <v>11109</v>
      </c>
      <c r="E21" s="1886" t="s">
        <v>135</v>
      </c>
      <c r="F21" s="1885" t="s">
        <v>124</v>
      </c>
      <c r="G21" s="1884">
        <v>42857</v>
      </c>
      <c r="H21" s="855" t="s">
        <v>136</v>
      </c>
      <c r="I21" s="1887" t="s">
        <v>1527</v>
      </c>
      <c r="J21" s="1888">
        <v>42849</v>
      </c>
      <c r="K21" s="1889" t="s">
        <v>1532</v>
      </c>
      <c r="L21" s="1887" t="s">
        <v>88</v>
      </c>
      <c r="M21" s="136"/>
      <c r="N21" s="136"/>
      <c r="O21" s="136"/>
      <c r="P21" s="136"/>
      <c r="Q21" s="136"/>
      <c r="R21" s="136"/>
      <c r="S21" s="136"/>
      <c r="T21" s="136"/>
      <c r="U21" s="136"/>
      <c r="V21" s="136"/>
      <c r="W21" s="136"/>
      <c r="X21" s="136"/>
      <c r="Y21" s="136"/>
      <c r="Z21" s="136"/>
      <c r="AA21" s="136"/>
      <c r="AB21" s="136"/>
    </row>
    <row r="22" spans="1:28" s="158" customFormat="1">
      <c r="A22" s="1884">
        <v>42716</v>
      </c>
      <c r="B22" s="1885" t="s">
        <v>830</v>
      </c>
      <c r="C22" s="1885" t="s">
        <v>1220</v>
      </c>
      <c r="D22" s="840">
        <v>11108</v>
      </c>
      <c r="E22" s="1886" t="s">
        <v>135</v>
      </c>
      <c r="F22" s="1885" t="s">
        <v>124</v>
      </c>
      <c r="G22" s="1884">
        <v>42873</v>
      </c>
      <c r="H22" s="855" t="s">
        <v>136</v>
      </c>
      <c r="I22" s="1887" t="s">
        <v>1782</v>
      </c>
      <c r="J22" s="1888">
        <v>42898</v>
      </c>
      <c r="K22" s="1889" t="s">
        <v>133</v>
      </c>
      <c r="L22" s="1887"/>
      <c r="M22" s="136"/>
      <c r="N22" s="136"/>
      <c r="O22" s="136"/>
      <c r="P22" s="136"/>
      <c r="Q22" s="136"/>
      <c r="R22" s="136"/>
      <c r="S22" s="136"/>
      <c r="T22" s="136"/>
      <c r="U22" s="136"/>
      <c r="V22" s="136"/>
      <c r="W22" s="136"/>
      <c r="X22" s="136"/>
      <c r="Y22" s="136"/>
      <c r="Z22" s="136"/>
      <c r="AA22" s="136"/>
      <c r="AB22" s="136"/>
    </row>
    <row r="23" spans="1:28" s="158" customFormat="1">
      <c r="A23" s="1864">
        <v>42772</v>
      </c>
      <c r="B23" s="1866" t="s">
        <v>1204</v>
      </c>
      <c r="C23" s="1866" t="s">
        <v>1220</v>
      </c>
      <c r="D23" s="840">
        <v>11753</v>
      </c>
      <c r="E23" s="1865" t="s">
        <v>194</v>
      </c>
      <c r="F23" s="1866" t="s">
        <v>124</v>
      </c>
      <c r="G23" s="1864">
        <v>42975</v>
      </c>
      <c r="H23" s="1864" t="s">
        <v>136</v>
      </c>
      <c r="I23" s="1887" t="s">
        <v>1788</v>
      </c>
      <c r="J23" s="1888">
        <v>43073</v>
      </c>
      <c r="K23" s="1889" t="s">
        <v>133</v>
      </c>
      <c r="L23" s="1887"/>
      <c r="M23" s="136"/>
      <c r="N23" s="136"/>
      <c r="O23" s="136"/>
      <c r="P23" s="136"/>
      <c r="Q23" s="136"/>
      <c r="R23" s="136"/>
      <c r="S23" s="136"/>
      <c r="T23" s="136"/>
      <c r="U23" s="136"/>
      <c r="V23" s="136"/>
      <c r="W23" s="136"/>
      <c r="X23" s="136"/>
      <c r="Y23" s="136"/>
      <c r="Z23" s="136"/>
      <c r="AA23" s="136"/>
      <c r="AB23" s="136"/>
    </row>
    <row r="24" spans="1:28" s="158" customFormat="1">
      <c r="A24" s="1864">
        <v>42884</v>
      </c>
      <c r="B24" s="840" t="s">
        <v>1779</v>
      </c>
      <c r="C24" s="840" t="s">
        <v>1220</v>
      </c>
      <c r="D24" s="840">
        <v>11415</v>
      </c>
      <c r="E24" s="842" t="s">
        <v>150</v>
      </c>
      <c r="F24" s="840" t="s">
        <v>124</v>
      </c>
      <c r="G24" s="1864">
        <v>43010</v>
      </c>
      <c r="H24" s="841" t="s">
        <v>136</v>
      </c>
      <c r="I24" s="1887" t="s">
        <v>1787</v>
      </c>
      <c r="J24" s="1888">
        <v>43060</v>
      </c>
      <c r="K24" s="1889" t="s">
        <v>133</v>
      </c>
      <c r="L24" s="1887"/>
      <c r="M24" s="136"/>
      <c r="N24" s="136"/>
      <c r="O24" s="136"/>
      <c r="P24" s="136"/>
      <c r="Q24" s="136"/>
      <c r="R24" s="136"/>
      <c r="S24" s="136"/>
      <c r="T24" s="136"/>
      <c r="U24" s="136"/>
      <c r="V24" s="136"/>
      <c r="W24" s="136"/>
      <c r="X24" s="136"/>
      <c r="Y24" s="136"/>
      <c r="Z24" s="136"/>
      <c r="AA24" s="136"/>
      <c r="AB24" s="136"/>
    </row>
    <row r="25" spans="1:28" s="158" customFormat="1">
      <c r="A25" s="1864">
        <v>42884</v>
      </c>
      <c r="B25" s="840" t="s">
        <v>1780</v>
      </c>
      <c r="C25" s="840" t="s">
        <v>1220</v>
      </c>
      <c r="D25" s="840">
        <v>11754</v>
      </c>
      <c r="E25" s="842" t="s">
        <v>194</v>
      </c>
      <c r="F25" s="840" t="s">
        <v>124</v>
      </c>
      <c r="G25" s="1864">
        <v>43010</v>
      </c>
      <c r="H25" s="841" t="s">
        <v>136</v>
      </c>
      <c r="I25" s="1887" t="s">
        <v>2226</v>
      </c>
      <c r="J25" s="1888">
        <v>43102</v>
      </c>
      <c r="K25" s="1889" t="s">
        <v>2225</v>
      </c>
      <c r="L25" s="1887" t="s">
        <v>88</v>
      </c>
      <c r="M25" s="136"/>
      <c r="N25" s="136"/>
      <c r="O25" s="136"/>
      <c r="P25" s="136"/>
      <c r="Q25" s="136"/>
      <c r="R25" s="136"/>
      <c r="S25" s="136"/>
      <c r="T25" s="136"/>
      <c r="U25" s="136"/>
      <c r="V25" s="136"/>
      <c r="W25" s="136"/>
      <c r="X25" s="136"/>
      <c r="Y25" s="136"/>
      <c r="Z25" s="136"/>
      <c r="AA25" s="136"/>
      <c r="AB25" s="136"/>
    </row>
    <row r="26" spans="1:28" s="158" customFormat="1">
      <c r="A26" s="1864">
        <v>43227</v>
      </c>
      <c r="B26" s="840" t="s">
        <v>2243</v>
      </c>
      <c r="C26" s="840" t="s">
        <v>1220</v>
      </c>
      <c r="D26" s="840">
        <v>11753</v>
      </c>
      <c r="E26" s="842" t="s">
        <v>194</v>
      </c>
      <c r="F26" s="840" t="s">
        <v>124</v>
      </c>
      <c r="G26" s="1864">
        <v>43353</v>
      </c>
      <c r="H26" s="841" t="s">
        <v>136</v>
      </c>
      <c r="I26" s="1887" t="s">
        <v>2327</v>
      </c>
      <c r="J26" s="1888">
        <v>43360</v>
      </c>
      <c r="K26" s="1889" t="s">
        <v>2328</v>
      </c>
      <c r="L26" s="1887" t="s">
        <v>88</v>
      </c>
      <c r="M26" s="136"/>
      <c r="N26" s="136"/>
      <c r="O26" s="136"/>
      <c r="P26" s="136"/>
      <c r="Q26" s="136"/>
      <c r="R26" s="136"/>
      <c r="S26" s="136"/>
      <c r="T26" s="136"/>
      <c r="U26" s="136"/>
      <c r="V26" s="136"/>
      <c r="W26" s="136"/>
      <c r="X26" s="136"/>
      <c r="Y26" s="136"/>
      <c r="Z26" s="136"/>
      <c r="AA26" s="136"/>
      <c r="AB26" s="136"/>
    </row>
    <row r="27" spans="1:28" s="158" customFormat="1">
      <c r="A27" s="1864">
        <v>43241</v>
      </c>
      <c r="B27" s="1866" t="s">
        <v>2245</v>
      </c>
      <c r="C27" s="1866" t="s">
        <v>1220</v>
      </c>
      <c r="D27" s="840">
        <v>11415</v>
      </c>
      <c r="E27" s="1865" t="s">
        <v>150</v>
      </c>
      <c r="F27" s="1866" t="s">
        <v>124</v>
      </c>
      <c r="G27" s="1864">
        <v>43367</v>
      </c>
      <c r="H27" s="841" t="s">
        <v>136</v>
      </c>
      <c r="I27" s="1887" t="s">
        <v>2265</v>
      </c>
      <c r="J27" s="1888">
        <v>43374</v>
      </c>
      <c r="K27" s="1889" t="s">
        <v>2266</v>
      </c>
      <c r="L27" s="1887" t="s">
        <v>88</v>
      </c>
      <c r="M27" s="136"/>
      <c r="N27" s="136"/>
      <c r="O27" s="136"/>
      <c r="P27" s="136"/>
      <c r="Q27" s="136"/>
      <c r="R27" s="136"/>
      <c r="S27" s="136"/>
      <c r="T27" s="136"/>
      <c r="U27" s="136"/>
      <c r="V27" s="136"/>
      <c r="W27" s="136"/>
      <c r="X27" s="136"/>
      <c r="Y27" s="136"/>
      <c r="Z27" s="136"/>
      <c r="AA27" s="136"/>
      <c r="AB27" s="136"/>
    </row>
    <row r="28" spans="1:28" s="158" customFormat="1">
      <c r="A28" s="1884">
        <v>41435</v>
      </c>
      <c r="B28" s="1885" t="s">
        <v>1403</v>
      </c>
      <c r="C28" s="1885" t="s">
        <v>1220</v>
      </c>
      <c r="D28" s="1885">
        <v>11290</v>
      </c>
      <c r="E28" s="1886" t="s">
        <v>135</v>
      </c>
      <c r="F28" s="1885" t="s">
        <v>140</v>
      </c>
      <c r="G28" s="1884">
        <v>41640</v>
      </c>
      <c r="H28" s="1884" t="s">
        <v>136</v>
      </c>
      <c r="I28" s="1887" t="s">
        <v>2825</v>
      </c>
      <c r="J28" s="1888">
        <v>41569</v>
      </c>
      <c r="K28" s="1889" t="s">
        <v>214</v>
      </c>
      <c r="L28" s="1887" t="s">
        <v>87</v>
      </c>
      <c r="M28" s="136"/>
      <c r="N28" s="136"/>
      <c r="O28" s="136"/>
      <c r="P28" s="136"/>
      <c r="Q28" s="136"/>
      <c r="R28" s="136"/>
      <c r="S28" s="136"/>
      <c r="T28" s="136"/>
      <c r="U28" s="136"/>
      <c r="V28" s="136"/>
      <c r="W28" s="136"/>
      <c r="X28" s="136"/>
      <c r="Y28" s="136"/>
      <c r="Z28" s="136"/>
      <c r="AA28" s="136"/>
      <c r="AB28" s="136"/>
    </row>
    <row r="29" spans="1:28" s="158" customFormat="1">
      <c r="A29" s="1884">
        <v>41435</v>
      </c>
      <c r="B29" s="1885" t="s">
        <v>1404</v>
      </c>
      <c r="C29" s="1885" t="s">
        <v>1220</v>
      </c>
      <c r="D29" s="1885">
        <v>11286</v>
      </c>
      <c r="E29" s="1886" t="s">
        <v>194</v>
      </c>
      <c r="F29" s="1885" t="s">
        <v>124</v>
      </c>
      <c r="G29" s="1884"/>
      <c r="H29" s="1884"/>
      <c r="I29" s="1887" t="s">
        <v>2826</v>
      </c>
      <c r="J29" s="1890"/>
      <c r="K29" s="1889" t="s">
        <v>213</v>
      </c>
      <c r="L29" s="1887" t="s">
        <v>88</v>
      </c>
      <c r="M29" s="136"/>
      <c r="N29" s="136"/>
      <c r="O29" s="136"/>
      <c r="P29" s="136"/>
      <c r="Q29" s="136"/>
      <c r="R29" s="136"/>
      <c r="S29" s="136"/>
      <c r="T29" s="136"/>
      <c r="U29" s="136"/>
      <c r="V29" s="136"/>
      <c r="W29" s="136"/>
      <c r="X29" s="136"/>
      <c r="Y29" s="136"/>
      <c r="Z29" s="136"/>
      <c r="AA29" s="136"/>
      <c r="AB29" s="136"/>
    </row>
    <row r="30" spans="1:28" s="158" customFormat="1">
      <c r="A30" s="1884">
        <v>43486</v>
      </c>
      <c r="B30" s="1885" t="s">
        <v>2827</v>
      </c>
      <c r="C30" s="1885" t="s">
        <v>1220</v>
      </c>
      <c r="D30" s="1885">
        <v>11878</v>
      </c>
      <c r="E30" s="1886" t="s">
        <v>150</v>
      </c>
      <c r="F30" s="1885" t="s">
        <v>1166</v>
      </c>
      <c r="G30" s="1884">
        <v>43591</v>
      </c>
      <c r="H30" s="1885" t="s">
        <v>153</v>
      </c>
      <c r="I30" s="1887" t="s">
        <v>2828</v>
      </c>
      <c r="J30" s="1888">
        <v>43710</v>
      </c>
      <c r="K30" s="1889" t="s">
        <v>133</v>
      </c>
      <c r="L30" s="1887"/>
      <c r="M30" s="136"/>
      <c r="N30" s="136"/>
      <c r="O30" s="136"/>
      <c r="P30" s="136"/>
      <c r="Q30" s="136"/>
      <c r="R30" s="136"/>
      <c r="S30" s="136"/>
      <c r="T30" s="136"/>
      <c r="U30" s="136"/>
      <c r="V30" s="136"/>
      <c r="W30" s="136"/>
      <c r="X30" s="136"/>
      <c r="Y30" s="136"/>
      <c r="Z30" s="136"/>
      <c r="AA30" s="136"/>
      <c r="AB30" s="136"/>
    </row>
    <row r="31" spans="1:28" s="158" customFormat="1">
      <c r="A31" s="1884">
        <v>43598</v>
      </c>
      <c r="B31" s="1885" t="s">
        <v>2829</v>
      </c>
      <c r="C31" s="1885" t="s">
        <v>1220</v>
      </c>
      <c r="D31" s="1885">
        <v>11108</v>
      </c>
      <c r="E31" s="1886" t="s">
        <v>135</v>
      </c>
      <c r="F31" s="1885" t="s">
        <v>1166</v>
      </c>
      <c r="G31" s="1884">
        <v>43717</v>
      </c>
      <c r="H31" s="1885" t="s">
        <v>136</v>
      </c>
      <c r="I31" s="1887" t="s">
        <v>2830</v>
      </c>
      <c r="J31" s="1888">
        <v>43843</v>
      </c>
      <c r="K31" s="1889" t="s">
        <v>133</v>
      </c>
      <c r="L31" s="1887"/>
      <c r="M31" s="136"/>
      <c r="N31" s="136"/>
      <c r="O31" s="136"/>
      <c r="P31" s="136"/>
      <c r="Q31" s="136"/>
      <c r="R31" s="136"/>
      <c r="S31" s="136"/>
      <c r="T31" s="136"/>
      <c r="U31" s="136"/>
      <c r="V31" s="136"/>
      <c r="W31" s="136"/>
      <c r="X31" s="136"/>
      <c r="Y31" s="136"/>
      <c r="Z31" s="136"/>
      <c r="AA31" s="136"/>
      <c r="AB31" s="136"/>
    </row>
    <row r="32" spans="1:28" s="158" customFormat="1">
      <c r="A32" s="1884">
        <v>43703</v>
      </c>
      <c r="B32" s="1885" t="s">
        <v>2831</v>
      </c>
      <c r="C32" s="1885" t="s">
        <v>1220</v>
      </c>
      <c r="D32" s="1885">
        <v>11876</v>
      </c>
      <c r="E32" s="1886" t="s">
        <v>194</v>
      </c>
      <c r="F32" s="1885" t="s">
        <v>1166</v>
      </c>
      <c r="G32" s="1884">
        <v>43808</v>
      </c>
      <c r="H32" s="1885" t="s">
        <v>136</v>
      </c>
      <c r="I32" s="2548" t="s">
        <v>840</v>
      </c>
      <c r="J32" s="2548"/>
      <c r="K32" s="2548"/>
      <c r="L32" s="2548"/>
      <c r="M32" s="136"/>
      <c r="N32" s="136"/>
      <c r="O32" s="136"/>
      <c r="P32" s="136"/>
      <c r="Q32" s="136"/>
      <c r="R32" s="136"/>
      <c r="S32" s="136"/>
      <c r="T32" s="136"/>
      <c r="U32" s="136"/>
      <c r="V32" s="136"/>
      <c r="W32" s="136"/>
      <c r="X32" s="136"/>
      <c r="Y32" s="136"/>
      <c r="Z32" s="136"/>
      <c r="AA32" s="136"/>
      <c r="AB32" s="136"/>
    </row>
    <row r="33" spans="1:28" s="158" customFormat="1">
      <c r="A33" s="1884">
        <v>43703</v>
      </c>
      <c r="B33" s="1885" t="s">
        <v>2832</v>
      </c>
      <c r="C33" s="1885" t="s">
        <v>1220</v>
      </c>
      <c r="D33" s="1885">
        <v>11877</v>
      </c>
      <c r="E33" s="1886" t="s">
        <v>194</v>
      </c>
      <c r="F33" s="1885" t="s">
        <v>1166</v>
      </c>
      <c r="G33" s="1884">
        <v>43808</v>
      </c>
      <c r="H33" s="1885" t="s">
        <v>136</v>
      </c>
      <c r="I33" s="1887" t="s">
        <v>2833</v>
      </c>
      <c r="J33" s="1888">
        <v>43780</v>
      </c>
      <c r="K33" s="1889" t="s">
        <v>133</v>
      </c>
      <c r="L33" s="1887"/>
      <c r="M33" s="136"/>
      <c r="N33" s="136"/>
      <c r="O33" s="136"/>
      <c r="P33" s="136"/>
      <c r="Q33" s="136"/>
      <c r="R33" s="136"/>
      <c r="S33" s="136"/>
      <c r="T33" s="136"/>
      <c r="U33" s="136"/>
      <c r="V33" s="136"/>
      <c r="W33" s="136"/>
      <c r="X33" s="136"/>
      <c r="Y33" s="136"/>
      <c r="Z33" s="136"/>
      <c r="AA33" s="136"/>
      <c r="AB33" s="136"/>
    </row>
    <row r="34" spans="1:28" s="158" customFormat="1">
      <c r="A34" s="1884">
        <v>41316</v>
      </c>
      <c r="B34" s="1885" t="s">
        <v>834</v>
      </c>
      <c r="C34" s="1885" t="s">
        <v>1221</v>
      </c>
      <c r="D34" s="1885">
        <v>11304</v>
      </c>
      <c r="E34" s="1886" t="s">
        <v>139</v>
      </c>
      <c r="F34" s="1885" t="s">
        <v>140</v>
      </c>
      <c r="G34" s="1884" t="s">
        <v>835</v>
      </c>
      <c r="H34" s="1884" t="s">
        <v>136</v>
      </c>
      <c r="I34" s="1887" t="s">
        <v>800</v>
      </c>
      <c r="J34" s="1888">
        <v>41414</v>
      </c>
      <c r="K34" s="1889" t="s">
        <v>801</v>
      </c>
      <c r="L34" s="1887" t="s">
        <v>87</v>
      </c>
      <c r="M34" s="136"/>
      <c r="N34" s="136"/>
      <c r="O34" s="136"/>
      <c r="P34" s="136"/>
      <c r="Q34" s="136"/>
      <c r="R34" s="136"/>
      <c r="S34" s="136"/>
      <c r="T34" s="136"/>
      <c r="U34" s="136"/>
      <c r="V34" s="136"/>
      <c r="W34" s="136"/>
      <c r="X34" s="136"/>
      <c r="Y34" s="136"/>
      <c r="Z34" s="136"/>
      <c r="AA34" s="136"/>
      <c r="AB34" s="136"/>
    </row>
    <row r="35" spans="1:28" s="158" customFormat="1">
      <c r="A35" s="1884">
        <v>41586</v>
      </c>
      <c r="B35" s="1885" t="s">
        <v>142</v>
      </c>
      <c r="C35" s="1885" t="s">
        <v>1221</v>
      </c>
      <c r="D35" s="1885">
        <v>11236</v>
      </c>
      <c r="E35" s="1886" t="s">
        <v>143</v>
      </c>
      <c r="F35" s="1885" t="s">
        <v>140</v>
      </c>
      <c r="G35" s="1884">
        <v>41745</v>
      </c>
      <c r="H35" s="1884" t="s">
        <v>136</v>
      </c>
      <c r="I35" s="1887" t="s">
        <v>144</v>
      </c>
      <c r="J35" s="1888">
        <v>41687</v>
      </c>
      <c r="K35" s="1889" t="s">
        <v>133</v>
      </c>
      <c r="L35" s="1887"/>
      <c r="M35" s="136"/>
      <c r="N35" s="136"/>
      <c r="O35" s="136"/>
      <c r="P35" s="136"/>
      <c r="Q35" s="136"/>
      <c r="R35" s="136"/>
      <c r="S35" s="136"/>
      <c r="T35" s="136"/>
      <c r="U35" s="136"/>
      <c r="V35" s="136"/>
      <c r="W35" s="136"/>
      <c r="X35" s="136"/>
      <c r="Y35" s="136"/>
      <c r="Z35" s="136"/>
      <c r="AA35" s="136"/>
      <c r="AB35" s="136"/>
    </row>
    <row r="36" spans="1:28" s="158" customFormat="1">
      <c r="A36" s="1884">
        <v>41586</v>
      </c>
      <c r="B36" s="1885" t="s">
        <v>138</v>
      </c>
      <c r="C36" s="1885" t="s">
        <v>1221</v>
      </c>
      <c r="D36" s="1885">
        <v>11121</v>
      </c>
      <c r="E36" s="1886" t="s">
        <v>139</v>
      </c>
      <c r="F36" s="1885" t="s">
        <v>140</v>
      </c>
      <c r="G36" s="1884">
        <v>41827</v>
      </c>
      <c r="H36" s="1884" t="s">
        <v>136</v>
      </c>
      <c r="I36" s="1887" t="s">
        <v>91</v>
      </c>
      <c r="J36" s="1888">
        <v>41743</v>
      </c>
      <c r="K36" s="1889" t="s">
        <v>141</v>
      </c>
      <c r="L36" s="1887" t="s">
        <v>89</v>
      </c>
      <c r="M36" s="136"/>
      <c r="N36" s="136"/>
      <c r="O36" s="136"/>
      <c r="P36" s="136"/>
      <c r="Q36" s="136"/>
      <c r="R36" s="136"/>
      <c r="S36" s="136"/>
      <c r="T36" s="136"/>
      <c r="U36" s="136"/>
      <c r="V36" s="136"/>
      <c r="W36" s="136"/>
      <c r="X36" s="136"/>
      <c r="Y36" s="136"/>
      <c r="Z36" s="136"/>
      <c r="AA36" s="136"/>
      <c r="AB36" s="136"/>
    </row>
    <row r="37" spans="1:28" s="158" customFormat="1">
      <c r="A37" s="1884">
        <v>41590</v>
      </c>
      <c r="B37" s="1885" t="s">
        <v>145</v>
      </c>
      <c r="C37" s="1885" t="s">
        <v>1221</v>
      </c>
      <c r="D37" s="1885">
        <v>11300</v>
      </c>
      <c r="E37" s="1886" t="s">
        <v>143</v>
      </c>
      <c r="F37" s="1885" t="s">
        <v>140</v>
      </c>
      <c r="G37" s="1884">
        <v>41883</v>
      </c>
      <c r="H37" s="1884" t="s">
        <v>136</v>
      </c>
      <c r="I37" s="1887" t="s">
        <v>146</v>
      </c>
      <c r="J37" s="1888">
        <v>41687</v>
      </c>
      <c r="K37" s="1889" t="s">
        <v>133</v>
      </c>
      <c r="L37" s="1887"/>
      <c r="M37" s="136"/>
      <c r="N37" s="136"/>
      <c r="O37" s="136"/>
      <c r="P37" s="136"/>
      <c r="Q37" s="136"/>
      <c r="R37" s="136"/>
      <c r="S37" s="136"/>
      <c r="T37" s="136"/>
      <c r="U37" s="136"/>
      <c r="V37" s="136"/>
      <c r="W37" s="136"/>
      <c r="X37" s="136"/>
      <c r="Y37" s="136"/>
      <c r="Z37" s="136"/>
      <c r="AA37" s="136"/>
      <c r="AB37" s="136"/>
    </row>
    <row r="38" spans="1:28" s="158" customFormat="1">
      <c r="A38" s="1884">
        <v>41974</v>
      </c>
      <c r="B38" s="1885" t="s">
        <v>163</v>
      </c>
      <c r="C38" s="1885" t="s">
        <v>1221</v>
      </c>
      <c r="D38" s="1885">
        <v>11303</v>
      </c>
      <c r="E38" s="1886" t="s">
        <v>164</v>
      </c>
      <c r="F38" s="1885" t="s">
        <v>140</v>
      </c>
      <c r="G38" s="1884">
        <v>42086</v>
      </c>
      <c r="H38" s="1884" t="s">
        <v>136</v>
      </c>
      <c r="I38" s="1887" t="s">
        <v>165</v>
      </c>
      <c r="J38" s="1888">
        <v>42107</v>
      </c>
      <c r="K38" s="1889" t="s">
        <v>133</v>
      </c>
      <c r="L38" s="1887"/>
      <c r="M38" s="136"/>
      <c r="N38" s="136"/>
      <c r="O38" s="136"/>
      <c r="P38" s="136"/>
      <c r="Q38" s="136"/>
      <c r="R38" s="136"/>
      <c r="S38" s="136"/>
      <c r="T38" s="136"/>
      <c r="U38" s="136"/>
      <c r="V38" s="136"/>
      <c r="W38" s="136"/>
      <c r="X38" s="136"/>
      <c r="Y38" s="136"/>
      <c r="Z38" s="136"/>
      <c r="AA38" s="136"/>
      <c r="AB38" s="136"/>
    </row>
    <row r="39" spans="1:28" s="158" customFormat="1">
      <c r="A39" s="1884">
        <v>42072</v>
      </c>
      <c r="B39" s="1885" t="s">
        <v>177</v>
      </c>
      <c r="C39" s="1885" t="s">
        <v>1221</v>
      </c>
      <c r="D39" s="1885">
        <v>11300</v>
      </c>
      <c r="E39" s="1886" t="s">
        <v>143</v>
      </c>
      <c r="F39" s="1885" t="s">
        <v>124</v>
      </c>
      <c r="G39" s="1884">
        <v>42177</v>
      </c>
      <c r="H39" s="1884" t="s">
        <v>136</v>
      </c>
      <c r="I39" s="1887" t="s">
        <v>104</v>
      </c>
      <c r="J39" s="1888">
        <v>42149</v>
      </c>
      <c r="K39" s="1889" t="s">
        <v>178</v>
      </c>
      <c r="L39" s="1887" t="s">
        <v>88</v>
      </c>
      <c r="M39" s="136"/>
      <c r="N39" s="136"/>
      <c r="O39" s="136"/>
      <c r="P39" s="136"/>
      <c r="Q39" s="136"/>
      <c r="R39" s="136"/>
      <c r="S39" s="136"/>
      <c r="T39" s="136"/>
      <c r="U39" s="136"/>
      <c r="V39" s="136"/>
      <c r="W39" s="136"/>
      <c r="X39" s="136"/>
      <c r="Y39" s="136"/>
      <c r="Z39" s="136"/>
      <c r="AA39" s="136"/>
      <c r="AB39" s="136"/>
    </row>
    <row r="40" spans="1:28" s="158" customFormat="1">
      <c r="A40" s="1884">
        <v>42191</v>
      </c>
      <c r="B40" s="1885" t="s">
        <v>189</v>
      </c>
      <c r="C40" s="1885" t="s">
        <v>1221</v>
      </c>
      <c r="D40" s="1885">
        <v>11303</v>
      </c>
      <c r="E40" s="1886" t="s">
        <v>164</v>
      </c>
      <c r="F40" s="1885" t="s">
        <v>124</v>
      </c>
      <c r="G40" s="1884">
        <v>42324</v>
      </c>
      <c r="H40" s="1884" t="s">
        <v>136</v>
      </c>
      <c r="I40" s="1887" t="s">
        <v>190</v>
      </c>
      <c r="J40" s="1888">
        <v>42338</v>
      </c>
      <c r="K40" s="1889" t="s">
        <v>133</v>
      </c>
      <c r="L40" s="1887"/>
      <c r="M40" s="136"/>
      <c r="N40" s="136"/>
      <c r="O40" s="136"/>
      <c r="P40" s="136"/>
      <c r="Q40" s="136"/>
      <c r="R40" s="136"/>
      <c r="S40" s="136"/>
      <c r="T40" s="136"/>
      <c r="U40" s="136"/>
      <c r="V40" s="136"/>
      <c r="W40" s="136"/>
      <c r="X40" s="136"/>
      <c r="Y40" s="136"/>
      <c r="Z40" s="136"/>
      <c r="AA40" s="136"/>
      <c r="AB40" s="136"/>
    </row>
    <row r="41" spans="1:28" s="158" customFormat="1">
      <c r="A41" s="1884">
        <v>42205</v>
      </c>
      <c r="B41" s="1885" t="s">
        <v>191</v>
      </c>
      <c r="C41" s="1885" t="s">
        <v>1221</v>
      </c>
      <c r="D41" s="1885">
        <v>11236</v>
      </c>
      <c r="E41" s="1886" t="s">
        <v>143</v>
      </c>
      <c r="F41" s="1885" t="s">
        <v>124</v>
      </c>
      <c r="G41" s="1884">
        <v>42491</v>
      </c>
      <c r="H41" s="1884" t="s">
        <v>136</v>
      </c>
      <c r="I41" s="1887" t="s">
        <v>192</v>
      </c>
      <c r="J41" s="1888">
        <v>42311</v>
      </c>
      <c r="K41" s="1889" t="s">
        <v>133</v>
      </c>
      <c r="L41" s="1887"/>
      <c r="M41" s="136"/>
      <c r="N41" s="136"/>
      <c r="O41" s="136"/>
      <c r="P41" s="136"/>
      <c r="Q41" s="136"/>
      <c r="R41" s="136"/>
      <c r="S41" s="136"/>
      <c r="T41" s="136"/>
      <c r="U41" s="136"/>
      <c r="V41" s="136"/>
      <c r="W41" s="136"/>
      <c r="X41" s="136"/>
      <c r="Y41" s="136"/>
      <c r="Z41" s="136"/>
      <c r="AA41" s="136"/>
      <c r="AB41" s="136"/>
    </row>
    <row r="42" spans="1:28" s="158" customFormat="1">
      <c r="A42" s="1884">
        <v>42205</v>
      </c>
      <c r="B42" s="1885" t="s">
        <v>195</v>
      </c>
      <c r="C42" s="1885" t="s">
        <v>1221</v>
      </c>
      <c r="D42" s="1885">
        <v>11423</v>
      </c>
      <c r="E42" s="1886" t="s">
        <v>143</v>
      </c>
      <c r="F42" s="1885" t="s">
        <v>124</v>
      </c>
      <c r="G42" s="1884">
        <v>42491</v>
      </c>
      <c r="H42" s="1884" t="s">
        <v>136</v>
      </c>
      <c r="I42" s="1887" t="s">
        <v>105</v>
      </c>
      <c r="J42" s="1888">
        <v>42338</v>
      </c>
      <c r="K42" s="1889" t="s">
        <v>196</v>
      </c>
      <c r="L42" s="1887" t="s">
        <v>88</v>
      </c>
      <c r="M42" s="136"/>
      <c r="N42" s="136"/>
      <c r="O42" s="136"/>
      <c r="P42" s="136"/>
      <c r="Q42" s="136"/>
      <c r="R42" s="136"/>
      <c r="S42" s="136"/>
      <c r="T42" s="136"/>
      <c r="U42" s="136"/>
      <c r="V42" s="136"/>
      <c r="W42" s="136"/>
      <c r="X42" s="136"/>
      <c r="Y42" s="136"/>
      <c r="Z42" s="136"/>
      <c r="AA42" s="136"/>
      <c r="AB42" s="136"/>
    </row>
    <row r="43" spans="1:28" s="158" customFormat="1">
      <c r="A43" s="855">
        <v>42401</v>
      </c>
      <c r="B43" s="849" t="s">
        <v>806</v>
      </c>
      <c r="C43" s="1885" t="s">
        <v>1221</v>
      </c>
      <c r="D43" s="849">
        <v>11301</v>
      </c>
      <c r="E43" s="850" t="s">
        <v>139</v>
      </c>
      <c r="F43" s="1885" t="s">
        <v>140</v>
      </c>
      <c r="G43" s="1884">
        <v>42506</v>
      </c>
      <c r="H43" s="1884" t="s">
        <v>136</v>
      </c>
      <c r="I43" s="1887" t="s">
        <v>807</v>
      </c>
      <c r="J43" s="1888">
        <v>42520</v>
      </c>
      <c r="K43" s="1889" t="s">
        <v>808</v>
      </c>
      <c r="L43" s="1887" t="s">
        <v>89</v>
      </c>
      <c r="M43" s="136"/>
      <c r="N43" s="136"/>
      <c r="O43" s="136"/>
      <c r="P43" s="136"/>
      <c r="Q43" s="136"/>
      <c r="R43" s="136"/>
      <c r="S43" s="136"/>
      <c r="T43" s="136"/>
      <c r="U43" s="136"/>
      <c r="V43" s="136"/>
      <c r="W43" s="136"/>
      <c r="X43" s="136"/>
      <c r="Y43" s="136"/>
      <c r="Z43" s="136"/>
      <c r="AA43" s="136"/>
      <c r="AB43" s="136"/>
    </row>
    <row r="44" spans="1:28" s="158" customFormat="1">
      <c r="A44" s="855">
        <v>42478</v>
      </c>
      <c r="B44" s="849" t="s">
        <v>814</v>
      </c>
      <c r="C44" s="849" t="s">
        <v>1221</v>
      </c>
      <c r="D44" s="849">
        <v>11303</v>
      </c>
      <c r="E44" s="850" t="s">
        <v>164</v>
      </c>
      <c r="F44" s="1885" t="s">
        <v>140</v>
      </c>
      <c r="G44" s="855">
        <v>42739</v>
      </c>
      <c r="H44" s="855" t="s">
        <v>136</v>
      </c>
      <c r="I44" s="1887" t="s">
        <v>815</v>
      </c>
      <c r="J44" s="1888">
        <v>42527</v>
      </c>
      <c r="K44" s="1889" t="s">
        <v>133</v>
      </c>
      <c r="L44" s="1887"/>
      <c r="M44" s="136"/>
      <c r="N44" s="136"/>
      <c r="O44" s="136"/>
      <c r="P44" s="136"/>
      <c r="Q44" s="136"/>
      <c r="R44" s="136"/>
      <c r="S44" s="136"/>
      <c r="T44" s="136"/>
      <c r="U44" s="136"/>
      <c r="V44" s="136"/>
      <c r="W44" s="136"/>
      <c r="X44" s="136"/>
      <c r="Y44" s="136"/>
      <c r="Z44" s="136"/>
      <c r="AA44" s="136"/>
      <c r="AB44" s="136"/>
    </row>
    <row r="45" spans="1:28" s="158" customFormat="1">
      <c r="A45" s="855">
        <v>42485</v>
      </c>
      <c r="B45" s="849" t="s">
        <v>821</v>
      </c>
      <c r="C45" s="849" t="s">
        <v>1221</v>
      </c>
      <c r="D45" s="849">
        <v>11302</v>
      </c>
      <c r="E45" s="850" t="s">
        <v>139</v>
      </c>
      <c r="F45" s="1885" t="s">
        <v>140</v>
      </c>
      <c r="G45" s="855">
        <v>42646</v>
      </c>
      <c r="H45" s="855" t="s">
        <v>136</v>
      </c>
      <c r="I45" s="1887" t="s">
        <v>822</v>
      </c>
      <c r="J45" s="1888">
        <v>42639</v>
      </c>
      <c r="K45" s="1889" t="s">
        <v>133</v>
      </c>
      <c r="L45" s="1887"/>
      <c r="M45" s="136"/>
      <c r="N45" s="136"/>
      <c r="O45" s="136"/>
      <c r="P45" s="136"/>
      <c r="Q45" s="136"/>
      <c r="R45" s="136"/>
      <c r="S45" s="136"/>
      <c r="T45" s="136"/>
      <c r="U45" s="136"/>
      <c r="V45" s="136"/>
      <c r="W45" s="136"/>
      <c r="X45" s="136"/>
      <c r="Y45" s="136"/>
      <c r="Z45" s="136"/>
      <c r="AA45" s="136"/>
      <c r="AB45" s="136"/>
    </row>
    <row r="46" spans="1:28" s="158" customFormat="1">
      <c r="A46" s="855">
        <v>42485</v>
      </c>
      <c r="B46" s="849" t="s">
        <v>816</v>
      </c>
      <c r="C46" s="849" t="s">
        <v>1221</v>
      </c>
      <c r="D46" s="849">
        <v>11421</v>
      </c>
      <c r="E46" s="850" t="s">
        <v>164</v>
      </c>
      <c r="F46" s="1885" t="s">
        <v>124</v>
      </c>
      <c r="G46" s="855">
        <v>42611</v>
      </c>
      <c r="H46" s="855" t="s">
        <v>136</v>
      </c>
      <c r="I46" s="1887" t="s">
        <v>817</v>
      </c>
      <c r="J46" s="1888">
        <v>42632</v>
      </c>
      <c r="K46" s="1889" t="s">
        <v>818</v>
      </c>
      <c r="L46" s="1887" t="s">
        <v>88</v>
      </c>
      <c r="M46" s="136"/>
      <c r="N46" s="136"/>
      <c r="O46" s="136"/>
      <c r="P46" s="136"/>
      <c r="Q46" s="136"/>
      <c r="R46" s="136"/>
      <c r="S46" s="136"/>
      <c r="T46" s="136"/>
      <c r="U46" s="136"/>
      <c r="V46" s="136"/>
      <c r="W46" s="136"/>
      <c r="X46" s="136"/>
      <c r="Y46" s="136"/>
      <c r="Z46" s="136"/>
      <c r="AA46" s="136"/>
      <c r="AB46" s="136"/>
    </row>
    <row r="47" spans="1:28" s="158" customFormat="1">
      <c r="A47" s="855">
        <v>42618</v>
      </c>
      <c r="B47" s="849" t="s">
        <v>827</v>
      </c>
      <c r="C47" s="849" t="s">
        <v>1221</v>
      </c>
      <c r="D47" s="840">
        <v>11303</v>
      </c>
      <c r="E47" s="850" t="s">
        <v>164</v>
      </c>
      <c r="F47" s="1885" t="s">
        <v>140</v>
      </c>
      <c r="G47" s="1884">
        <v>42739</v>
      </c>
      <c r="H47" s="855" t="s">
        <v>136</v>
      </c>
      <c r="I47" s="1887" t="s">
        <v>841</v>
      </c>
      <c r="J47" s="1888">
        <v>42744</v>
      </c>
      <c r="K47" s="1889" t="s">
        <v>842</v>
      </c>
      <c r="L47" s="1887" t="s">
        <v>87</v>
      </c>
      <c r="M47" s="136"/>
      <c r="N47" s="136"/>
      <c r="O47" s="136"/>
      <c r="P47" s="136"/>
      <c r="Q47" s="136"/>
      <c r="R47" s="136"/>
      <c r="S47" s="136"/>
      <c r="T47" s="136"/>
      <c r="U47" s="136"/>
      <c r="V47" s="136"/>
      <c r="W47" s="136"/>
      <c r="X47" s="136"/>
      <c r="Y47" s="136"/>
      <c r="Z47" s="136"/>
      <c r="AA47" s="136"/>
      <c r="AB47" s="136"/>
    </row>
    <row r="48" spans="1:28" s="158" customFormat="1">
      <c r="A48" s="1884">
        <v>42709</v>
      </c>
      <c r="B48" s="1885" t="s">
        <v>828</v>
      </c>
      <c r="C48" s="1885" t="s">
        <v>1221</v>
      </c>
      <c r="D48" s="840">
        <v>11302</v>
      </c>
      <c r="E48" s="850" t="s">
        <v>139</v>
      </c>
      <c r="F48" s="1885" t="s">
        <v>140</v>
      </c>
      <c r="G48" s="1884">
        <v>42858</v>
      </c>
      <c r="H48" s="855" t="s">
        <v>136</v>
      </c>
      <c r="I48" s="1887" t="s">
        <v>1205</v>
      </c>
      <c r="J48" s="1888">
        <v>42814</v>
      </c>
      <c r="K48" s="1889" t="s">
        <v>1206</v>
      </c>
      <c r="L48" s="1887" t="s">
        <v>87</v>
      </c>
      <c r="M48" s="136"/>
      <c r="N48" s="136"/>
      <c r="O48" s="136"/>
      <c r="P48" s="136"/>
      <c r="Q48" s="136"/>
      <c r="R48" s="136"/>
      <c r="S48" s="136"/>
      <c r="T48" s="136"/>
      <c r="U48" s="136"/>
      <c r="V48" s="136"/>
      <c r="W48" s="136"/>
      <c r="X48" s="136"/>
      <c r="Y48" s="136"/>
      <c r="Z48" s="136"/>
      <c r="AA48" s="136"/>
      <c r="AB48" s="136"/>
    </row>
    <row r="49" spans="1:28" s="158" customFormat="1">
      <c r="A49" s="1864">
        <v>43129</v>
      </c>
      <c r="B49" s="840" t="s">
        <v>2232</v>
      </c>
      <c r="C49" s="840" t="s">
        <v>1221</v>
      </c>
      <c r="D49" s="840">
        <v>11422</v>
      </c>
      <c r="E49" s="842" t="s">
        <v>139</v>
      </c>
      <c r="F49" s="840" t="s">
        <v>140</v>
      </c>
      <c r="G49" s="1864">
        <v>43227</v>
      </c>
      <c r="H49" s="841" t="s">
        <v>136</v>
      </c>
      <c r="I49" s="1887" t="s">
        <v>2411</v>
      </c>
      <c r="J49" s="1888">
        <v>43304</v>
      </c>
      <c r="K49" s="1889" t="s">
        <v>2412</v>
      </c>
      <c r="L49" s="1887" t="s">
        <v>87</v>
      </c>
      <c r="M49" s="136"/>
      <c r="N49" s="136"/>
      <c r="O49" s="136"/>
      <c r="P49" s="136"/>
      <c r="Q49" s="136"/>
      <c r="R49" s="136"/>
      <c r="S49" s="136"/>
      <c r="T49" s="136"/>
      <c r="U49" s="136"/>
      <c r="V49" s="136"/>
      <c r="W49" s="136"/>
      <c r="X49" s="136"/>
      <c r="Y49" s="136"/>
      <c r="Z49" s="136"/>
      <c r="AA49" s="136"/>
      <c r="AB49" s="136"/>
    </row>
    <row r="50" spans="1:28" s="158" customFormat="1">
      <c r="A50" s="1884"/>
      <c r="B50" s="1885" t="s">
        <v>1408</v>
      </c>
      <c r="C50" s="1885" t="s">
        <v>1221</v>
      </c>
      <c r="D50" s="1885">
        <v>11306</v>
      </c>
      <c r="E50" s="1886" t="s">
        <v>143</v>
      </c>
      <c r="F50" s="1885" t="s">
        <v>140</v>
      </c>
      <c r="G50" s="1884">
        <v>41641</v>
      </c>
      <c r="H50" s="1884" t="s">
        <v>136</v>
      </c>
      <c r="I50" s="1887" t="s">
        <v>1418</v>
      </c>
      <c r="J50" s="1888">
        <v>41564</v>
      </c>
      <c r="K50" s="1889" t="s">
        <v>220</v>
      </c>
      <c r="L50" s="1887" t="s">
        <v>87</v>
      </c>
      <c r="M50" s="136"/>
      <c r="N50" s="136"/>
      <c r="O50" s="136"/>
      <c r="P50" s="136"/>
      <c r="Q50" s="136"/>
      <c r="R50" s="136"/>
      <c r="S50" s="136"/>
      <c r="T50" s="136"/>
      <c r="U50" s="136"/>
      <c r="V50" s="136"/>
      <c r="W50" s="136"/>
      <c r="X50" s="136"/>
      <c r="Y50" s="136"/>
      <c r="Z50" s="136"/>
      <c r="AA50" s="136"/>
      <c r="AB50" s="136"/>
    </row>
    <row r="51" spans="1:28" s="158" customFormat="1">
      <c r="A51" s="1884"/>
      <c r="B51" s="1885" t="s">
        <v>1405</v>
      </c>
      <c r="C51" s="1885" t="s">
        <v>1221</v>
      </c>
      <c r="D51" s="1885">
        <v>11122</v>
      </c>
      <c r="E51" s="1886" t="s">
        <v>139</v>
      </c>
      <c r="F51" s="1885" t="s">
        <v>140</v>
      </c>
      <c r="G51" s="1884">
        <v>41281</v>
      </c>
      <c r="H51" s="1884" t="s">
        <v>136</v>
      </c>
      <c r="I51" s="1887" t="s">
        <v>1414</v>
      </c>
      <c r="J51" s="1888">
        <v>41247</v>
      </c>
      <c r="K51" s="1889" t="s">
        <v>209</v>
      </c>
      <c r="L51" s="1887" t="s">
        <v>89</v>
      </c>
      <c r="M51" s="136"/>
      <c r="N51" s="136"/>
      <c r="O51" s="136"/>
      <c r="P51" s="136"/>
      <c r="Q51" s="136"/>
      <c r="R51" s="136"/>
      <c r="S51" s="136"/>
      <c r="T51" s="136"/>
      <c r="U51" s="136"/>
      <c r="V51" s="136"/>
      <c r="W51" s="136"/>
      <c r="X51" s="136"/>
      <c r="Y51" s="136"/>
      <c r="Z51" s="136"/>
      <c r="AA51" s="136"/>
      <c r="AB51" s="136"/>
    </row>
    <row r="52" spans="1:28" s="158" customFormat="1">
      <c r="A52" s="1884"/>
      <c r="B52" s="1885" t="s">
        <v>1406</v>
      </c>
      <c r="C52" s="1885" t="s">
        <v>1221</v>
      </c>
      <c r="D52" s="1885">
        <v>11305</v>
      </c>
      <c r="E52" s="1886" t="s">
        <v>139</v>
      </c>
      <c r="F52" s="1885" t="s">
        <v>140</v>
      </c>
      <c r="G52" s="1884">
        <v>41435</v>
      </c>
      <c r="H52" s="1884" t="s">
        <v>136</v>
      </c>
      <c r="I52" s="1887" t="s">
        <v>1415</v>
      </c>
      <c r="J52" s="1888">
        <v>41421</v>
      </c>
      <c r="K52" s="1889" t="s">
        <v>219</v>
      </c>
      <c r="L52" s="1887" t="s">
        <v>87</v>
      </c>
      <c r="M52" s="136"/>
      <c r="N52" s="136"/>
      <c r="O52" s="136"/>
      <c r="P52" s="136"/>
      <c r="Q52" s="136"/>
      <c r="R52" s="136"/>
      <c r="S52" s="136"/>
      <c r="T52" s="136"/>
      <c r="U52" s="136"/>
      <c r="V52" s="136"/>
      <c r="W52" s="136"/>
      <c r="X52" s="136"/>
      <c r="Y52" s="136"/>
      <c r="Z52" s="136"/>
      <c r="AA52" s="136"/>
      <c r="AB52" s="136"/>
    </row>
    <row r="53" spans="1:28" s="158" customFormat="1">
      <c r="A53" s="1884"/>
      <c r="B53" s="1885" t="s">
        <v>834</v>
      </c>
      <c r="C53" s="1885" t="s">
        <v>1221</v>
      </c>
      <c r="D53" s="1885">
        <v>11304</v>
      </c>
      <c r="E53" s="1886" t="s">
        <v>139</v>
      </c>
      <c r="F53" s="1885" t="s">
        <v>140</v>
      </c>
      <c r="G53" s="1884">
        <v>41428</v>
      </c>
      <c r="H53" s="1884" t="s">
        <v>136</v>
      </c>
      <c r="I53" s="1887" t="s">
        <v>1416</v>
      </c>
      <c r="J53" s="1888">
        <v>41414</v>
      </c>
      <c r="K53" s="1889" t="s">
        <v>218</v>
      </c>
      <c r="L53" s="1887" t="s">
        <v>87</v>
      </c>
      <c r="M53" s="136"/>
      <c r="N53" s="136"/>
      <c r="O53" s="136"/>
      <c r="P53" s="136"/>
      <c r="Q53" s="136"/>
      <c r="R53" s="136"/>
      <c r="S53" s="136"/>
      <c r="T53" s="136"/>
      <c r="U53" s="136"/>
      <c r="V53" s="136"/>
      <c r="W53" s="136"/>
      <c r="X53" s="136"/>
      <c r="Y53" s="136"/>
      <c r="Z53" s="136"/>
      <c r="AA53" s="136"/>
      <c r="AB53" s="136"/>
    </row>
    <row r="54" spans="1:28" s="158" customFormat="1">
      <c r="A54" s="1884"/>
      <c r="B54" s="1885" t="s">
        <v>1407</v>
      </c>
      <c r="C54" s="1885" t="s">
        <v>1221</v>
      </c>
      <c r="D54" s="1885">
        <v>11237</v>
      </c>
      <c r="E54" s="1886" t="s">
        <v>139</v>
      </c>
      <c r="F54" s="1885" t="s">
        <v>140</v>
      </c>
      <c r="G54" s="1884">
        <v>41281</v>
      </c>
      <c r="H54" s="1884" t="s">
        <v>136</v>
      </c>
      <c r="I54" s="1887" t="s">
        <v>1417</v>
      </c>
      <c r="J54" s="1888">
        <v>41240</v>
      </c>
      <c r="K54" s="1889" t="s">
        <v>210</v>
      </c>
      <c r="L54" s="1887" t="s">
        <v>89</v>
      </c>
      <c r="M54" s="136"/>
      <c r="N54" s="136"/>
      <c r="O54" s="136"/>
      <c r="P54" s="136"/>
      <c r="Q54" s="136"/>
      <c r="R54" s="136"/>
      <c r="S54" s="136"/>
      <c r="T54" s="136"/>
      <c r="U54" s="136"/>
      <c r="V54" s="136"/>
      <c r="W54" s="136"/>
      <c r="X54" s="136"/>
      <c r="Y54" s="136"/>
      <c r="Z54" s="136"/>
      <c r="AA54" s="136"/>
      <c r="AB54" s="136"/>
    </row>
    <row r="55" spans="1:28" s="158" customFormat="1">
      <c r="A55" s="1884">
        <v>43661</v>
      </c>
      <c r="B55" s="1884" t="s">
        <v>2566</v>
      </c>
      <c r="C55" s="1884" t="s">
        <v>1221</v>
      </c>
      <c r="D55" s="1885">
        <v>11236</v>
      </c>
      <c r="E55" s="1891" t="s">
        <v>143</v>
      </c>
      <c r="F55" s="1884" t="s">
        <v>124</v>
      </c>
      <c r="G55" s="1884">
        <v>43794</v>
      </c>
      <c r="H55" s="1884" t="s">
        <v>2834</v>
      </c>
      <c r="I55" s="1887" t="s">
        <v>2835</v>
      </c>
      <c r="J55" s="1888">
        <v>43780</v>
      </c>
      <c r="K55" s="1892" t="s">
        <v>2836</v>
      </c>
      <c r="L55" s="1887" t="s">
        <v>88</v>
      </c>
      <c r="M55" s="136"/>
      <c r="N55" s="136"/>
      <c r="O55" s="136"/>
      <c r="P55" s="136"/>
      <c r="Q55" s="136"/>
      <c r="R55" s="136"/>
      <c r="S55" s="136"/>
      <c r="T55" s="136"/>
      <c r="U55" s="136"/>
      <c r="V55" s="136"/>
      <c r="W55" s="136"/>
      <c r="X55" s="136"/>
      <c r="Y55" s="136"/>
      <c r="Z55" s="136"/>
      <c r="AA55" s="136"/>
      <c r="AB55" s="136"/>
    </row>
    <row r="56" spans="1:28" s="158" customFormat="1">
      <c r="A56" s="1884">
        <v>43703</v>
      </c>
      <c r="B56" s="1884" t="s">
        <v>2568</v>
      </c>
      <c r="C56" s="1884" t="s">
        <v>1221</v>
      </c>
      <c r="D56" s="1885">
        <v>11760</v>
      </c>
      <c r="E56" s="1891" t="s">
        <v>143</v>
      </c>
      <c r="F56" s="1884" t="s">
        <v>124</v>
      </c>
      <c r="G56" s="1884">
        <v>43801</v>
      </c>
      <c r="H56" s="1884" t="s">
        <v>2769</v>
      </c>
      <c r="I56" s="1887" t="s">
        <v>2837</v>
      </c>
      <c r="J56" s="1888">
        <v>43808</v>
      </c>
      <c r="K56" s="1892" t="s">
        <v>2838</v>
      </c>
      <c r="L56" s="1887"/>
      <c r="M56" s="136"/>
      <c r="N56" s="136"/>
      <c r="O56" s="136"/>
      <c r="P56" s="136"/>
      <c r="Q56" s="136"/>
      <c r="R56" s="136"/>
      <c r="S56" s="136"/>
      <c r="T56" s="136"/>
      <c r="U56" s="136"/>
      <c r="V56" s="136"/>
      <c r="W56" s="136"/>
      <c r="X56" s="136"/>
      <c r="Y56" s="136"/>
      <c r="Z56" s="136"/>
      <c r="AA56" s="136"/>
      <c r="AB56" s="136"/>
    </row>
    <row r="57" spans="1:28" s="158" customFormat="1">
      <c r="A57" s="1884">
        <v>43710</v>
      </c>
      <c r="B57" s="1885" t="s">
        <v>2572</v>
      </c>
      <c r="C57" s="1885" t="s">
        <v>1221</v>
      </c>
      <c r="D57" s="1885">
        <v>11880</v>
      </c>
      <c r="E57" s="1886" t="s">
        <v>164</v>
      </c>
      <c r="F57" s="1885" t="s">
        <v>124</v>
      </c>
      <c r="G57" s="1884">
        <v>43808</v>
      </c>
      <c r="H57" s="1885" t="s">
        <v>136</v>
      </c>
      <c r="I57" s="2548" t="s">
        <v>840</v>
      </c>
      <c r="J57" s="2548"/>
      <c r="K57" s="2548"/>
      <c r="L57" s="2548"/>
      <c r="M57" s="136"/>
      <c r="N57" s="136"/>
      <c r="O57" s="136"/>
      <c r="P57" s="136"/>
      <c r="Q57" s="136"/>
      <c r="R57" s="136"/>
      <c r="S57" s="136"/>
      <c r="T57" s="136"/>
      <c r="U57" s="136"/>
      <c r="V57" s="136"/>
      <c r="W57" s="136"/>
      <c r="X57" s="136"/>
      <c r="Y57" s="136"/>
      <c r="Z57" s="136"/>
      <c r="AA57" s="136"/>
      <c r="AB57" s="136"/>
    </row>
    <row r="58" spans="1:28" s="158" customFormat="1">
      <c r="A58" s="1884">
        <v>43780</v>
      </c>
      <c r="B58" s="1885" t="s">
        <v>2565</v>
      </c>
      <c r="C58" s="1885" t="s">
        <v>1221</v>
      </c>
      <c r="D58" s="1885">
        <v>11119</v>
      </c>
      <c r="E58" s="1886" t="s">
        <v>139</v>
      </c>
      <c r="F58" s="1885" t="s">
        <v>140</v>
      </c>
      <c r="G58" s="1884">
        <v>43913</v>
      </c>
      <c r="H58" s="1885" t="s">
        <v>2769</v>
      </c>
      <c r="I58" s="2548" t="s">
        <v>840</v>
      </c>
      <c r="J58" s="2548"/>
      <c r="K58" s="2548"/>
      <c r="L58" s="2548"/>
      <c r="M58" s="136"/>
      <c r="N58" s="136"/>
      <c r="O58" s="136"/>
      <c r="P58" s="136"/>
      <c r="Q58" s="136"/>
      <c r="R58" s="136"/>
      <c r="S58" s="136"/>
      <c r="T58" s="136"/>
      <c r="U58" s="136"/>
      <c r="V58" s="136"/>
      <c r="W58" s="136"/>
      <c r="X58" s="136"/>
      <c r="Y58" s="136"/>
      <c r="Z58" s="136"/>
      <c r="AA58" s="136"/>
      <c r="AB58" s="136"/>
    </row>
    <row r="59" spans="1:28" s="158" customFormat="1">
      <c r="A59" s="1884">
        <v>43787</v>
      </c>
      <c r="B59" s="1885" t="s">
        <v>2573</v>
      </c>
      <c r="C59" s="1885" t="s">
        <v>1221</v>
      </c>
      <c r="D59" s="1885">
        <v>11881</v>
      </c>
      <c r="E59" s="1886" t="s">
        <v>139</v>
      </c>
      <c r="F59" s="1885" t="s">
        <v>124</v>
      </c>
      <c r="G59" s="1884">
        <v>43913</v>
      </c>
      <c r="H59" s="1885" t="s">
        <v>2769</v>
      </c>
      <c r="I59" s="2548" t="s">
        <v>840</v>
      </c>
      <c r="J59" s="2548"/>
      <c r="K59" s="2548"/>
      <c r="L59" s="2548"/>
      <c r="M59" s="136"/>
      <c r="N59" s="136"/>
      <c r="O59" s="136"/>
      <c r="P59" s="136"/>
      <c r="Q59" s="136"/>
      <c r="R59" s="136"/>
      <c r="S59" s="136"/>
      <c r="T59" s="136"/>
      <c r="U59" s="136"/>
      <c r="V59" s="136"/>
      <c r="W59" s="136"/>
      <c r="X59" s="136"/>
      <c r="Y59" s="136"/>
      <c r="Z59" s="136"/>
      <c r="AA59" s="136"/>
      <c r="AB59" s="136"/>
    </row>
    <row r="60" spans="1:28" s="158" customFormat="1">
      <c r="A60" s="1884">
        <v>41358</v>
      </c>
      <c r="B60" s="1885" t="s">
        <v>1412</v>
      </c>
      <c r="C60" s="1885" t="s">
        <v>1222</v>
      </c>
      <c r="D60" s="1885">
        <v>11292</v>
      </c>
      <c r="E60" s="1886" t="s">
        <v>123</v>
      </c>
      <c r="F60" s="1885" t="s">
        <v>124</v>
      </c>
      <c r="G60" s="1884">
        <v>41505</v>
      </c>
      <c r="H60" s="1884" t="s">
        <v>1473</v>
      </c>
      <c r="I60" s="1887" t="s">
        <v>1422</v>
      </c>
      <c r="J60" s="1890"/>
      <c r="K60" s="1889" t="s">
        <v>215</v>
      </c>
      <c r="L60" s="1887" t="s">
        <v>90</v>
      </c>
      <c r="M60" s="136"/>
      <c r="N60" s="136"/>
      <c r="O60" s="136"/>
      <c r="P60" s="136"/>
      <c r="Q60" s="136"/>
      <c r="R60" s="136"/>
      <c r="S60" s="136"/>
      <c r="T60" s="136"/>
      <c r="U60" s="136"/>
      <c r="V60" s="136"/>
      <c r="W60" s="136"/>
      <c r="X60" s="136"/>
      <c r="Y60" s="136"/>
      <c r="Z60" s="136"/>
      <c r="AA60" s="136"/>
      <c r="AB60" s="136"/>
    </row>
    <row r="61" spans="1:28" s="158" customFormat="1">
      <c r="A61" s="1884">
        <v>41358</v>
      </c>
      <c r="B61" s="1885" t="s">
        <v>1413</v>
      </c>
      <c r="C61" s="1885" t="s">
        <v>1222</v>
      </c>
      <c r="D61" s="1885">
        <v>11293</v>
      </c>
      <c r="E61" s="1886" t="s">
        <v>123</v>
      </c>
      <c r="F61" s="1885" t="s">
        <v>140</v>
      </c>
      <c r="G61" s="1884">
        <v>41505</v>
      </c>
      <c r="H61" s="1884" t="s">
        <v>1473</v>
      </c>
      <c r="I61" s="1887" t="s">
        <v>1423</v>
      </c>
      <c r="J61" s="1890"/>
      <c r="K61" s="1889" t="s">
        <v>216</v>
      </c>
      <c r="L61" s="1887" t="s">
        <v>90</v>
      </c>
      <c r="M61" s="136"/>
      <c r="N61" s="136"/>
      <c r="O61" s="136"/>
      <c r="P61" s="136"/>
      <c r="Q61" s="136"/>
      <c r="R61" s="136"/>
      <c r="S61" s="136"/>
      <c r="T61" s="136"/>
      <c r="U61" s="136"/>
      <c r="V61" s="136"/>
      <c r="W61" s="136"/>
      <c r="X61" s="136"/>
      <c r="Y61" s="136"/>
      <c r="Z61" s="136"/>
      <c r="AA61" s="136"/>
      <c r="AB61" s="136"/>
    </row>
    <row r="62" spans="1:28" s="158" customFormat="1">
      <c r="A62" s="1884">
        <v>41365</v>
      </c>
      <c r="B62" s="1885" t="s">
        <v>1409</v>
      </c>
      <c r="C62" s="1885" t="s">
        <v>1222</v>
      </c>
      <c r="D62" s="1885">
        <v>11114</v>
      </c>
      <c r="E62" s="1886" t="s">
        <v>123</v>
      </c>
      <c r="F62" s="1885" t="s">
        <v>124</v>
      </c>
      <c r="G62" s="1884">
        <v>41512</v>
      </c>
      <c r="H62" s="1884" t="s">
        <v>1473</v>
      </c>
      <c r="I62" s="1887" t="s">
        <v>1419</v>
      </c>
      <c r="J62" s="1890"/>
      <c r="K62" s="1889" t="s">
        <v>204</v>
      </c>
      <c r="L62" s="1887" t="s">
        <v>88</v>
      </c>
      <c r="M62" s="136"/>
      <c r="N62" s="136"/>
      <c r="O62" s="136"/>
      <c r="P62" s="136"/>
      <c r="Q62" s="136"/>
      <c r="R62" s="136"/>
      <c r="S62" s="136"/>
      <c r="T62" s="136"/>
      <c r="U62" s="136"/>
      <c r="V62" s="136"/>
      <c r="W62" s="136"/>
      <c r="X62" s="136"/>
      <c r="Y62" s="136"/>
      <c r="Z62" s="136"/>
      <c r="AA62" s="136"/>
      <c r="AB62" s="136"/>
    </row>
    <row r="63" spans="1:28" s="158" customFormat="1">
      <c r="A63" s="1884">
        <v>41365</v>
      </c>
      <c r="B63" s="1885" t="s">
        <v>1410</v>
      </c>
      <c r="C63" s="1885" t="s">
        <v>1222</v>
      </c>
      <c r="D63" s="1885">
        <v>11115</v>
      </c>
      <c r="E63" s="1886" t="s">
        <v>123</v>
      </c>
      <c r="F63" s="1885" t="s">
        <v>124</v>
      </c>
      <c r="G63" s="1884">
        <v>41512</v>
      </c>
      <c r="H63" s="1884" t="s">
        <v>1473</v>
      </c>
      <c r="I63" s="1887" t="s">
        <v>1420</v>
      </c>
      <c r="J63" s="1890"/>
      <c r="K63" s="1889" t="s">
        <v>205</v>
      </c>
      <c r="L63" s="1887" t="s">
        <v>88</v>
      </c>
      <c r="M63" s="136"/>
      <c r="N63" s="136"/>
      <c r="O63" s="136"/>
      <c r="P63" s="136"/>
      <c r="Q63" s="136"/>
      <c r="R63" s="136"/>
      <c r="S63" s="136"/>
      <c r="T63" s="136"/>
      <c r="U63" s="136"/>
      <c r="V63" s="136"/>
      <c r="W63" s="136"/>
      <c r="X63" s="136"/>
      <c r="Y63" s="136"/>
      <c r="Z63" s="136"/>
      <c r="AA63" s="136"/>
      <c r="AB63" s="136"/>
    </row>
    <row r="64" spans="1:28" s="158" customFormat="1">
      <c r="A64" s="1884">
        <v>41365</v>
      </c>
      <c r="B64" s="1885" t="s">
        <v>1411</v>
      </c>
      <c r="C64" s="1885" t="s">
        <v>1222</v>
      </c>
      <c r="D64" s="1885">
        <v>11113</v>
      </c>
      <c r="E64" s="1886" t="s">
        <v>123</v>
      </c>
      <c r="F64" s="1885" t="s">
        <v>124</v>
      </c>
      <c r="G64" s="1884">
        <v>41512</v>
      </c>
      <c r="H64" s="1884" t="s">
        <v>1473</v>
      </c>
      <c r="I64" s="1887" t="s">
        <v>1421</v>
      </c>
      <c r="J64" s="1890"/>
      <c r="K64" s="1889" t="s">
        <v>203</v>
      </c>
      <c r="L64" s="1887" t="s">
        <v>88</v>
      </c>
      <c r="M64" s="136"/>
      <c r="N64" s="136"/>
      <c r="O64" s="136"/>
      <c r="P64" s="136"/>
      <c r="Q64" s="136"/>
      <c r="R64" s="136"/>
      <c r="S64" s="136"/>
      <c r="T64" s="136"/>
      <c r="U64" s="136"/>
      <c r="V64" s="136"/>
      <c r="W64" s="136"/>
      <c r="X64" s="136"/>
      <c r="Y64" s="136"/>
      <c r="Z64" s="136"/>
      <c r="AA64" s="136"/>
      <c r="AB64" s="136"/>
    </row>
    <row r="65" spans="1:28" s="158" customFormat="1">
      <c r="A65" s="1884">
        <v>41452</v>
      </c>
      <c r="B65" s="1885" t="s">
        <v>122</v>
      </c>
      <c r="C65" s="1885" t="s">
        <v>1222</v>
      </c>
      <c r="D65" s="1885">
        <v>11296</v>
      </c>
      <c r="E65" s="1886" t="s">
        <v>123</v>
      </c>
      <c r="F65" s="1885" t="s">
        <v>124</v>
      </c>
      <c r="G65" s="1884">
        <v>41624</v>
      </c>
      <c r="H65" s="1884" t="s">
        <v>125</v>
      </c>
      <c r="I65" s="1887" t="s">
        <v>101</v>
      </c>
      <c r="J65" s="1888">
        <v>41736</v>
      </c>
      <c r="K65" s="1889" t="s">
        <v>126</v>
      </c>
      <c r="L65" s="1887" t="s">
        <v>88</v>
      </c>
      <c r="M65" s="136"/>
      <c r="N65" s="136"/>
      <c r="O65" s="136"/>
      <c r="P65" s="136"/>
      <c r="Q65" s="136"/>
      <c r="R65" s="136"/>
      <c r="S65" s="136"/>
      <c r="T65" s="136"/>
      <c r="U65" s="136"/>
      <c r="V65" s="136"/>
      <c r="W65" s="136"/>
      <c r="X65" s="136"/>
      <c r="Y65" s="136"/>
      <c r="Z65" s="136"/>
      <c r="AA65" s="136"/>
      <c r="AB65" s="136"/>
    </row>
    <row r="66" spans="1:28" s="158" customFormat="1">
      <c r="A66" s="1884">
        <v>41453</v>
      </c>
      <c r="B66" s="1885" t="s">
        <v>127</v>
      </c>
      <c r="C66" s="1885" t="s">
        <v>1222</v>
      </c>
      <c r="D66" s="1885">
        <v>11234</v>
      </c>
      <c r="E66" s="1886" t="s">
        <v>123</v>
      </c>
      <c r="F66" s="1885" t="s">
        <v>124</v>
      </c>
      <c r="G66" s="1884" t="s">
        <v>2839</v>
      </c>
      <c r="H66" s="1884" t="s">
        <v>125</v>
      </c>
      <c r="I66" s="1887" t="s">
        <v>94</v>
      </c>
      <c r="J66" s="1888">
        <v>41834</v>
      </c>
      <c r="K66" s="1889" t="s">
        <v>128</v>
      </c>
      <c r="L66" s="1887" t="s">
        <v>88</v>
      </c>
      <c r="M66" s="136"/>
      <c r="N66" s="136"/>
      <c r="O66" s="136"/>
      <c r="P66" s="136"/>
      <c r="Q66" s="136"/>
      <c r="R66" s="136"/>
      <c r="S66" s="136"/>
      <c r="T66" s="136"/>
      <c r="U66" s="136"/>
      <c r="V66" s="136"/>
      <c r="W66" s="136"/>
      <c r="X66" s="136"/>
      <c r="Y66" s="136"/>
      <c r="Z66" s="136"/>
      <c r="AA66" s="136"/>
      <c r="AB66" s="136"/>
    </row>
    <row r="67" spans="1:28" s="158" customFormat="1">
      <c r="A67" s="1884">
        <v>41522</v>
      </c>
      <c r="B67" s="1885" t="s">
        <v>129</v>
      </c>
      <c r="C67" s="1885" t="s">
        <v>1222</v>
      </c>
      <c r="D67" s="1885">
        <v>11425</v>
      </c>
      <c r="E67" s="1886" t="s">
        <v>123</v>
      </c>
      <c r="F67" s="1885" t="s">
        <v>124</v>
      </c>
      <c r="G67" s="1884">
        <v>41641</v>
      </c>
      <c r="H67" s="1884" t="s">
        <v>125</v>
      </c>
      <c r="I67" s="1887" t="s">
        <v>107</v>
      </c>
      <c r="J67" s="1888">
        <v>41981</v>
      </c>
      <c r="K67" s="1889" t="s">
        <v>130</v>
      </c>
      <c r="L67" s="1887" t="s">
        <v>88</v>
      </c>
      <c r="M67" s="136"/>
      <c r="N67" s="136"/>
      <c r="O67" s="136"/>
      <c r="P67" s="136"/>
      <c r="Q67" s="136"/>
      <c r="R67" s="136"/>
      <c r="S67" s="136"/>
      <c r="T67" s="136"/>
      <c r="U67" s="136"/>
      <c r="V67" s="136"/>
      <c r="W67" s="136"/>
      <c r="X67" s="136"/>
      <c r="Y67" s="136"/>
      <c r="Z67" s="136"/>
      <c r="AA67" s="136"/>
      <c r="AB67" s="136"/>
    </row>
    <row r="68" spans="1:28" s="158" customFormat="1">
      <c r="A68" s="1884">
        <v>41555</v>
      </c>
      <c r="B68" s="1885" t="s">
        <v>131</v>
      </c>
      <c r="C68" s="1885" t="s">
        <v>1222</v>
      </c>
      <c r="D68" s="1885">
        <v>11426</v>
      </c>
      <c r="E68" s="1886" t="s">
        <v>123</v>
      </c>
      <c r="F68" s="1885" t="s">
        <v>124</v>
      </c>
      <c r="G68" s="1884">
        <v>41641</v>
      </c>
      <c r="H68" s="1884" t="s">
        <v>125</v>
      </c>
      <c r="I68" s="1887" t="s">
        <v>132</v>
      </c>
      <c r="J68" s="1888">
        <v>41834</v>
      </c>
      <c r="K68" s="1889" t="s">
        <v>133</v>
      </c>
      <c r="L68" s="1887"/>
      <c r="M68" s="136"/>
      <c r="N68" s="136"/>
      <c r="O68" s="136"/>
      <c r="P68" s="136"/>
      <c r="Q68" s="136"/>
      <c r="R68" s="136"/>
      <c r="S68" s="136"/>
      <c r="T68" s="136"/>
      <c r="U68" s="136"/>
      <c r="V68" s="136"/>
      <c r="W68" s="136"/>
      <c r="X68" s="136"/>
      <c r="Y68" s="136"/>
      <c r="Z68" s="136"/>
      <c r="AA68" s="136"/>
      <c r="AB68" s="136"/>
    </row>
    <row r="69" spans="1:28" s="158" customFormat="1">
      <c r="A69" s="1884">
        <v>42030</v>
      </c>
      <c r="B69" s="1885" t="s">
        <v>166</v>
      </c>
      <c r="C69" s="1885" t="s">
        <v>1222</v>
      </c>
      <c r="D69" s="1885">
        <v>11297</v>
      </c>
      <c r="E69" s="1886" t="s">
        <v>167</v>
      </c>
      <c r="F69" s="1885" t="s">
        <v>124</v>
      </c>
      <c r="G69" s="1884">
        <v>42248</v>
      </c>
      <c r="H69" s="1884" t="s">
        <v>168</v>
      </c>
      <c r="I69" s="1887" t="s">
        <v>169</v>
      </c>
      <c r="J69" s="1888">
        <v>42205</v>
      </c>
      <c r="K69" s="1889" t="s">
        <v>133</v>
      </c>
      <c r="L69" s="1887"/>
      <c r="M69" s="136"/>
      <c r="N69" s="136"/>
      <c r="O69" s="136"/>
      <c r="P69" s="136"/>
      <c r="Q69" s="136"/>
      <c r="R69" s="136"/>
      <c r="S69" s="136"/>
      <c r="T69" s="136"/>
      <c r="U69" s="136"/>
      <c r="V69" s="136"/>
      <c r="W69" s="136"/>
      <c r="X69" s="136"/>
      <c r="Y69" s="136"/>
      <c r="Z69" s="136"/>
      <c r="AA69" s="136"/>
      <c r="AB69" s="136"/>
    </row>
    <row r="70" spans="1:28" s="158" customFormat="1">
      <c r="A70" s="1884">
        <v>42051</v>
      </c>
      <c r="B70" s="1885" t="s">
        <v>173</v>
      </c>
      <c r="C70" s="1885" t="s">
        <v>1222</v>
      </c>
      <c r="D70" s="1885">
        <v>11427</v>
      </c>
      <c r="E70" s="1886" t="s">
        <v>171</v>
      </c>
      <c r="F70" s="1885" t="s">
        <v>140</v>
      </c>
      <c r="G70" s="1884">
        <v>42249</v>
      </c>
      <c r="H70" s="1884" t="s">
        <v>136</v>
      </c>
      <c r="I70" s="1887" t="s">
        <v>108</v>
      </c>
      <c r="J70" s="1888">
        <v>42283</v>
      </c>
      <c r="K70" s="1889" t="s">
        <v>174</v>
      </c>
      <c r="L70" s="1887" t="s">
        <v>89</v>
      </c>
      <c r="M70" s="136"/>
      <c r="N70" s="136"/>
      <c r="O70" s="136"/>
      <c r="P70" s="136"/>
      <c r="Q70" s="136"/>
      <c r="R70" s="136"/>
      <c r="S70" s="136"/>
      <c r="T70" s="136"/>
      <c r="U70" s="136"/>
      <c r="V70" s="136"/>
      <c r="W70" s="136"/>
      <c r="X70" s="136"/>
      <c r="Y70" s="136"/>
      <c r="Z70" s="136"/>
      <c r="AA70" s="136"/>
      <c r="AB70" s="136"/>
    </row>
    <row r="71" spans="1:28" s="158" customFormat="1">
      <c r="A71" s="1884">
        <v>42051</v>
      </c>
      <c r="B71" s="1885" t="s">
        <v>110</v>
      </c>
      <c r="C71" s="1885" t="s">
        <v>1222</v>
      </c>
      <c r="D71" s="1885">
        <v>11432</v>
      </c>
      <c r="E71" s="1886" t="s">
        <v>167</v>
      </c>
      <c r="F71" s="1885" t="s">
        <v>140</v>
      </c>
      <c r="G71" s="1884">
        <v>42247</v>
      </c>
      <c r="H71" s="1884" t="s">
        <v>168</v>
      </c>
      <c r="I71" s="1887" t="s">
        <v>836</v>
      </c>
      <c r="J71" s="1888">
        <v>42152</v>
      </c>
      <c r="K71" s="1889" t="s">
        <v>133</v>
      </c>
      <c r="L71" s="1887"/>
      <c r="M71" s="136"/>
      <c r="N71" s="136"/>
      <c r="O71" s="136"/>
      <c r="P71" s="136"/>
      <c r="Q71" s="136"/>
      <c r="R71" s="136"/>
      <c r="S71" s="136"/>
      <c r="T71" s="136"/>
      <c r="U71" s="136"/>
      <c r="V71" s="136"/>
      <c r="W71" s="136"/>
      <c r="X71" s="136"/>
      <c r="Y71" s="136"/>
      <c r="Z71" s="136"/>
      <c r="AA71" s="136"/>
      <c r="AB71" s="136"/>
    </row>
    <row r="72" spans="1:28" s="158" customFormat="1">
      <c r="A72" s="1884">
        <v>42051</v>
      </c>
      <c r="B72" s="1885" t="s">
        <v>175</v>
      </c>
      <c r="C72" s="1885" t="s">
        <v>1222</v>
      </c>
      <c r="D72" s="1885">
        <v>11430</v>
      </c>
      <c r="E72" s="1886" t="s">
        <v>171</v>
      </c>
      <c r="F72" s="1885" t="s">
        <v>140</v>
      </c>
      <c r="G72" s="1884">
        <v>42249</v>
      </c>
      <c r="H72" s="1884" t="s">
        <v>136</v>
      </c>
      <c r="I72" s="1887" t="s">
        <v>109</v>
      </c>
      <c r="J72" s="1888">
        <v>42318</v>
      </c>
      <c r="K72" s="1889" t="s">
        <v>176</v>
      </c>
      <c r="L72" s="1887" t="s">
        <v>87</v>
      </c>
      <c r="M72" s="136"/>
      <c r="N72" s="136"/>
      <c r="O72" s="136"/>
      <c r="P72" s="136"/>
      <c r="Q72" s="136"/>
      <c r="R72" s="136"/>
      <c r="S72" s="136"/>
      <c r="T72" s="136"/>
      <c r="U72" s="136"/>
      <c r="V72" s="136"/>
      <c r="W72" s="136"/>
      <c r="X72" s="136"/>
      <c r="Y72" s="136"/>
      <c r="Z72" s="136"/>
      <c r="AA72" s="136"/>
      <c r="AB72" s="136"/>
    </row>
    <row r="73" spans="1:28" s="158" customFormat="1">
      <c r="A73" s="1884">
        <v>42051</v>
      </c>
      <c r="B73" s="1885" t="s">
        <v>170</v>
      </c>
      <c r="C73" s="1885" t="s">
        <v>1222</v>
      </c>
      <c r="D73" s="1885">
        <v>11233</v>
      </c>
      <c r="E73" s="1886" t="s">
        <v>171</v>
      </c>
      <c r="F73" s="1885" t="s">
        <v>140</v>
      </c>
      <c r="G73" s="1884">
        <v>42250</v>
      </c>
      <c r="H73" s="1884" t="s">
        <v>136</v>
      </c>
      <c r="I73" s="1887" t="s">
        <v>93</v>
      </c>
      <c r="J73" s="1888">
        <v>42283</v>
      </c>
      <c r="K73" s="1889" t="s">
        <v>172</v>
      </c>
      <c r="L73" s="1887" t="s">
        <v>87</v>
      </c>
      <c r="M73" s="136"/>
      <c r="N73" s="136"/>
      <c r="O73" s="136"/>
      <c r="P73" s="136"/>
      <c r="Q73" s="136"/>
      <c r="R73" s="136"/>
      <c r="S73" s="136"/>
      <c r="T73" s="136"/>
      <c r="U73" s="136"/>
      <c r="V73" s="136"/>
      <c r="W73" s="136"/>
      <c r="X73" s="136"/>
      <c r="Y73" s="136"/>
      <c r="Z73" s="136"/>
      <c r="AA73" s="136"/>
      <c r="AB73" s="136"/>
    </row>
    <row r="74" spans="1:28" s="158" customFormat="1">
      <c r="A74" s="1884">
        <v>42086</v>
      </c>
      <c r="B74" s="1885" t="s">
        <v>185</v>
      </c>
      <c r="C74" s="1885" t="s">
        <v>1222</v>
      </c>
      <c r="D74" s="1885">
        <v>11426</v>
      </c>
      <c r="E74" s="1886" t="s">
        <v>123</v>
      </c>
      <c r="F74" s="1885" t="s">
        <v>124</v>
      </c>
      <c r="G74" s="1884">
        <v>42254</v>
      </c>
      <c r="H74" s="1884" t="s">
        <v>125</v>
      </c>
      <c r="I74" s="1887" t="s">
        <v>186</v>
      </c>
      <c r="J74" s="1888">
        <v>42324</v>
      </c>
      <c r="K74" s="1889" t="s">
        <v>2840</v>
      </c>
      <c r="L74" s="1887" t="s">
        <v>88</v>
      </c>
      <c r="M74" s="136"/>
      <c r="N74" s="136"/>
      <c r="O74" s="136"/>
      <c r="P74" s="136"/>
      <c r="Q74" s="136"/>
      <c r="R74" s="136"/>
      <c r="S74" s="136"/>
      <c r="T74" s="136"/>
      <c r="U74" s="136"/>
      <c r="V74" s="136"/>
      <c r="W74" s="136"/>
      <c r="X74" s="136"/>
      <c r="Y74" s="136"/>
      <c r="Z74" s="136"/>
      <c r="AA74" s="136"/>
      <c r="AB74" s="136"/>
    </row>
    <row r="75" spans="1:28" s="158" customFormat="1">
      <c r="A75" s="1884">
        <v>42086</v>
      </c>
      <c r="B75" s="1885" t="s">
        <v>179</v>
      </c>
      <c r="C75" s="1885" t="s">
        <v>1222</v>
      </c>
      <c r="D75" s="1885">
        <v>11295</v>
      </c>
      <c r="E75" s="1886" t="s">
        <v>123</v>
      </c>
      <c r="F75" s="1885" t="s">
        <v>140</v>
      </c>
      <c r="G75" s="1884">
        <v>42254</v>
      </c>
      <c r="H75" s="1884" t="s">
        <v>125</v>
      </c>
      <c r="I75" s="1887" t="s">
        <v>180</v>
      </c>
      <c r="J75" s="1888">
        <v>42290</v>
      </c>
      <c r="K75" s="1889" t="s">
        <v>133</v>
      </c>
      <c r="L75" s="1887"/>
      <c r="M75" s="136"/>
      <c r="N75" s="136"/>
      <c r="O75" s="136"/>
      <c r="P75" s="136"/>
      <c r="Q75" s="136"/>
      <c r="R75" s="136"/>
      <c r="S75" s="136"/>
      <c r="T75" s="136"/>
      <c r="U75" s="136"/>
      <c r="V75" s="136"/>
      <c r="W75" s="136"/>
      <c r="X75" s="136"/>
      <c r="Y75" s="136"/>
      <c r="Z75" s="136"/>
      <c r="AA75" s="136"/>
      <c r="AB75" s="136"/>
    </row>
    <row r="76" spans="1:28" s="158" customFormat="1">
      <c r="A76" s="1884">
        <v>42086</v>
      </c>
      <c r="B76" s="1885" t="s">
        <v>181</v>
      </c>
      <c r="C76" s="1885" t="s">
        <v>1222</v>
      </c>
      <c r="D76" s="1885">
        <v>11298</v>
      </c>
      <c r="E76" s="1886" t="s">
        <v>123</v>
      </c>
      <c r="F76" s="1885" t="s">
        <v>124</v>
      </c>
      <c r="G76" s="1884">
        <v>42254</v>
      </c>
      <c r="H76" s="1884" t="s">
        <v>125</v>
      </c>
      <c r="I76" s="1887" t="s">
        <v>182</v>
      </c>
      <c r="J76" s="1888">
        <v>42290</v>
      </c>
      <c r="K76" s="1889" t="s">
        <v>133</v>
      </c>
      <c r="L76" s="1887"/>
      <c r="M76" s="136"/>
      <c r="N76" s="136"/>
      <c r="O76" s="136"/>
      <c r="P76" s="136"/>
      <c r="Q76" s="136"/>
      <c r="R76" s="136"/>
      <c r="S76" s="136"/>
      <c r="T76" s="136"/>
      <c r="U76" s="136"/>
      <c r="V76" s="136"/>
      <c r="W76" s="136"/>
      <c r="X76" s="136"/>
      <c r="Y76" s="136"/>
      <c r="Z76" s="136"/>
      <c r="AA76" s="136"/>
      <c r="AB76" s="136"/>
    </row>
    <row r="77" spans="1:28" s="158" customFormat="1">
      <c r="A77" s="1884">
        <v>42086</v>
      </c>
      <c r="B77" s="1885" t="s">
        <v>183</v>
      </c>
      <c r="C77" s="1885" t="s">
        <v>1222</v>
      </c>
      <c r="D77" s="1885">
        <v>11299</v>
      </c>
      <c r="E77" s="1886" t="s">
        <v>123</v>
      </c>
      <c r="F77" s="1885" t="s">
        <v>124</v>
      </c>
      <c r="G77" s="1884">
        <v>42254</v>
      </c>
      <c r="H77" s="1884" t="s">
        <v>125</v>
      </c>
      <c r="I77" s="1887" t="s">
        <v>103</v>
      </c>
      <c r="J77" s="1888">
        <v>42324</v>
      </c>
      <c r="K77" s="1889" t="s">
        <v>184</v>
      </c>
      <c r="L77" s="1887" t="s">
        <v>88</v>
      </c>
      <c r="M77" s="136"/>
      <c r="N77" s="136"/>
      <c r="O77" s="136"/>
      <c r="P77" s="136"/>
      <c r="Q77" s="136"/>
      <c r="R77" s="136"/>
      <c r="S77" s="136"/>
      <c r="T77" s="136"/>
      <c r="U77" s="136"/>
      <c r="V77" s="136"/>
      <c r="W77" s="136"/>
      <c r="X77" s="136"/>
      <c r="Y77" s="136"/>
      <c r="Z77" s="136"/>
      <c r="AA77" s="136"/>
      <c r="AB77" s="136"/>
    </row>
    <row r="78" spans="1:28" s="158" customFormat="1">
      <c r="A78" s="1884">
        <v>42177</v>
      </c>
      <c r="B78" s="1885" t="s">
        <v>187</v>
      </c>
      <c r="C78" s="1885" t="s">
        <v>1222</v>
      </c>
      <c r="D78" s="1885">
        <v>11424</v>
      </c>
      <c r="E78" s="1886" t="s">
        <v>123</v>
      </c>
      <c r="F78" s="1885" t="s">
        <v>140</v>
      </c>
      <c r="G78" s="1884">
        <v>42303</v>
      </c>
      <c r="H78" s="1884" t="s">
        <v>125</v>
      </c>
      <c r="I78" s="1887" t="s">
        <v>106</v>
      </c>
      <c r="J78" s="1888">
        <v>42338</v>
      </c>
      <c r="K78" s="1889" t="s">
        <v>188</v>
      </c>
      <c r="L78" s="1887" t="s">
        <v>89</v>
      </c>
      <c r="M78" s="136"/>
      <c r="N78" s="136"/>
      <c r="O78" s="136"/>
      <c r="P78" s="136"/>
      <c r="Q78" s="136"/>
      <c r="R78" s="136"/>
      <c r="S78" s="136"/>
      <c r="T78" s="136"/>
      <c r="U78" s="136"/>
      <c r="V78" s="136"/>
      <c r="W78" s="136"/>
      <c r="X78" s="136"/>
      <c r="Y78" s="136"/>
      <c r="Z78" s="136"/>
      <c r="AA78" s="136"/>
      <c r="AB78" s="136"/>
    </row>
    <row r="79" spans="1:28" s="158" customFormat="1">
      <c r="A79" s="1884">
        <v>42258</v>
      </c>
      <c r="B79" s="1885" t="s">
        <v>198</v>
      </c>
      <c r="C79" s="1885" t="s">
        <v>1222</v>
      </c>
      <c r="D79" s="1885">
        <v>11297</v>
      </c>
      <c r="E79" s="1886" t="s">
        <v>167</v>
      </c>
      <c r="F79" s="1885" t="s">
        <v>124</v>
      </c>
      <c r="G79" s="1884">
        <v>42387</v>
      </c>
      <c r="H79" s="1884" t="s">
        <v>199</v>
      </c>
      <c r="I79" s="1887" t="s">
        <v>802</v>
      </c>
      <c r="J79" s="1888">
        <v>42394</v>
      </c>
      <c r="K79" s="1889" t="s">
        <v>200</v>
      </c>
      <c r="L79" s="1887" t="s">
        <v>88</v>
      </c>
      <c r="M79" s="136"/>
      <c r="N79" s="136"/>
      <c r="O79" s="136"/>
      <c r="P79" s="136"/>
      <c r="Q79" s="136"/>
      <c r="R79" s="136"/>
      <c r="S79" s="136"/>
      <c r="T79" s="136"/>
      <c r="U79" s="136"/>
      <c r="V79" s="136"/>
      <c r="W79" s="136"/>
      <c r="X79" s="136"/>
      <c r="Y79" s="136"/>
      <c r="Z79" s="136"/>
      <c r="AA79" s="136"/>
      <c r="AB79" s="136"/>
    </row>
    <row r="80" spans="1:28" s="158" customFormat="1">
      <c r="A80" s="855">
        <v>42324</v>
      </c>
      <c r="B80" s="849" t="s">
        <v>102</v>
      </c>
      <c r="C80" s="1885" t="s">
        <v>1222</v>
      </c>
      <c r="D80" s="849">
        <v>11298</v>
      </c>
      <c r="E80" s="850" t="s">
        <v>123</v>
      </c>
      <c r="F80" s="1885" t="s">
        <v>124</v>
      </c>
      <c r="G80" s="1884">
        <v>42436</v>
      </c>
      <c r="H80" s="1884" t="s">
        <v>125</v>
      </c>
      <c r="I80" s="1887" t="s">
        <v>838</v>
      </c>
      <c r="J80" s="1888">
        <v>42758</v>
      </c>
      <c r="K80" s="1889" t="s">
        <v>839</v>
      </c>
      <c r="L80" s="1887" t="s">
        <v>88</v>
      </c>
      <c r="M80" s="136"/>
      <c r="N80" s="136"/>
      <c r="O80" s="136"/>
      <c r="P80" s="136"/>
      <c r="Q80" s="136"/>
      <c r="R80" s="136"/>
      <c r="S80" s="136"/>
      <c r="T80" s="136"/>
      <c r="U80" s="136"/>
      <c r="V80" s="136"/>
      <c r="W80" s="136"/>
      <c r="X80" s="136"/>
      <c r="Y80" s="136"/>
      <c r="Z80" s="136"/>
      <c r="AA80" s="136"/>
      <c r="AB80" s="136"/>
    </row>
    <row r="81" spans="1:28" s="158" customFormat="1">
      <c r="A81" s="855">
        <v>42324</v>
      </c>
      <c r="B81" s="849" t="s">
        <v>201</v>
      </c>
      <c r="C81" s="1885" t="s">
        <v>1222</v>
      </c>
      <c r="D81" s="849">
        <v>11295</v>
      </c>
      <c r="E81" s="850" t="s">
        <v>123</v>
      </c>
      <c r="F81" s="849" t="s">
        <v>140</v>
      </c>
      <c r="G81" s="855">
        <v>42436</v>
      </c>
      <c r="H81" s="855" t="s">
        <v>125</v>
      </c>
      <c r="I81" s="1887" t="s">
        <v>100</v>
      </c>
      <c r="J81" s="1888">
        <v>42415</v>
      </c>
      <c r="K81" s="1889" t="s">
        <v>133</v>
      </c>
      <c r="L81" s="1887"/>
      <c r="M81" s="136"/>
      <c r="N81" s="136"/>
      <c r="O81" s="136"/>
      <c r="P81" s="136"/>
      <c r="Q81" s="136"/>
      <c r="R81" s="136"/>
      <c r="S81" s="136"/>
      <c r="T81" s="136"/>
      <c r="U81" s="136"/>
      <c r="V81" s="136"/>
      <c r="W81" s="136"/>
      <c r="X81" s="136"/>
      <c r="Y81" s="136"/>
      <c r="Z81" s="136"/>
      <c r="AA81" s="136"/>
      <c r="AB81" s="136"/>
    </row>
    <row r="82" spans="1:28" s="158" customFormat="1">
      <c r="A82" s="855">
        <v>42380</v>
      </c>
      <c r="B82" s="849" t="s">
        <v>803</v>
      </c>
      <c r="C82" s="1885" t="s">
        <v>1222</v>
      </c>
      <c r="D82" s="849">
        <v>11429</v>
      </c>
      <c r="E82" s="850" t="s">
        <v>171</v>
      </c>
      <c r="F82" s="1885" t="s">
        <v>140</v>
      </c>
      <c r="G82" s="1884">
        <v>42476</v>
      </c>
      <c r="H82" s="1884" t="s">
        <v>804</v>
      </c>
      <c r="I82" s="1887" t="s">
        <v>805</v>
      </c>
      <c r="J82" s="1888">
        <v>42520</v>
      </c>
      <c r="K82" s="1889" t="s">
        <v>738</v>
      </c>
      <c r="L82" s="1887" t="s">
        <v>87</v>
      </c>
      <c r="M82" s="136"/>
      <c r="N82" s="136"/>
      <c r="O82" s="136"/>
      <c r="P82" s="136"/>
      <c r="Q82" s="136"/>
      <c r="R82" s="136"/>
      <c r="S82" s="136"/>
      <c r="T82" s="136"/>
      <c r="U82" s="136"/>
      <c r="V82" s="136"/>
      <c r="W82" s="136"/>
      <c r="X82" s="136"/>
      <c r="Y82" s="136"/>
      <c r="Z82" s="136"/>
      <c r="AA82" s="136"/>
      <c r="AB82" s="136"/>
    </row>
    <row r="83" spans="1:28" s="158" customFormat="1">
      <c r="A83" s="855">
        <v>42478</v>
      </c>
      <c r="B83" s="849" t="s">
        <v>812</v>
      </c>
      <c r="C83" s="849" t="s">
        <v>1222</v>
      </c>
      <c r="D83" s="849">
        <v>11431</v>
      </c>
      <c r="E83" s="850" t="s">
        <v>171</v>
      </c>
      <c r="F83" s="1885" t="s">
        <v>140</v>
      </c>
      <c r="G83" s="855">
        <v>42580</v>
      </c>
      <c r="H83" s="855" t="s">
        <v>125</v>
      </c>
      <c r="I83" s="1887" t="s">
        <v>813</v>
      </c>
      <c r="J83" s="1888">
        <v>42576</v>
      </c>
      <c r="K83" s="1889" t="s">
        <v>133</v>
      </c>
      <c r="L83" s="1887"/>
      <c r="M83" s="136"/>
      <c r="N83" s="136"/>
      <c r="O83" s="136"/>
      <c r="P83" s="136"/>
      <c r="Q83" s="136"/>
      <c r="R83" s="136"/>
      <c r="S83" s="136"/>
      <c r="T83" s="136"/>
      <c r="U83" s="136"/>
      <c r="V83" s="136"/>
      <c r="W83" s="136"/>
      <c r="X83" s="136"/>
      <c r="Y83" s="136"/>
      <c r="Z83" s="136"/>
      <c r="AA83" s="136"/>
      <c r="AB83" s="136"/>
    </row>
    <row r="84" spans="1:28" s="158" customFormat="1">
      <c r="A84" s="1864">
        <v>42737</v>
      </c>
      <c r="B84" s="840" t="s">
        <v>843</v>
      </c>
      <c r="C84" s="840" t="s">
        <v>1222</v>
      </c>
      <c r="D84" s="840">
        <v>11758</v>
      </c>
      <c r="E84" s="1865" t="s">
        <v>171</v>
      </c>
      <c r="F84" s="1866" t="s">
        <v>124</v>
      </c>
      <c r="G84" s="1864">
        <v>42851</v>
      </c>
      <c r="H84" s="1864" t="s">
        <v>125</v>
      </c>
      <c r="I84" s="1887" t="s">
        <v>1783</v>
      </c>
      <c r="J84" s="1888">
        <v>42919</v>
      </c>
      <c r="K84" s="1889" t="s">
        <v>1784</v>
      </c>
      <c r="L84" s="1887" t="s">
        <v>88</v>
      </c>
      <c r="M84" s="136"/>
      <c r="N84" s="136"/>
      <c r="O84" s="136"/>
      <c r="P84" s="136"/>
      <c r="Q84" s="136"/>
      <c r="R84" s="136"/>
      <c r="S84" s="136"/>
      <c r="T84" s="136"/>
      <c r="U84" s="136"/>
      <c r="V84" s="136"/>
      <c r="W84" s="136"/>
      <c r="X84" s="136"/>
      <c r="Y84" s="136"/>
      <c r="Z84" s="136"/>
      <c r="AA84" s="136"/>
      <c r="AB84" s="136"/>
    </row>
    <row r="85" spans="1:28" s="158" customFormat="1">
      <c r="A85" s="1864">
        <v>42737</v>
      </c>
      <c r="B85" s="1866" t="s">
        <v>844</v>
      </c>
      <c r="C85" s="1866" t="s">
        <v>1222</v>
      </c>
      <c r="D85" s="840">
        <v>11756</v>
      </c>
      <c r="E85" s="1865" t="s">
        <v>167</v>
      </c>
      <c r="F85" s="1866" t="s">
        <v>124</v>
      </c>
      <c r="G85" s="1864">
        <v>42852</v>
      </c>
      <c r="H85" s="1864" t="s">
        <v>125</v>
      </c>
      <c r="I85" s="1887" t="s">
        <v>1781</v>
      </c>
      <c r="J85" s="1888">
        <v>42898</v>
      </c>
      <c r="K85" s="1889" t="s">
        <v>133</v>
      </c>
      <c r="L85" s="1887"/>
      <c r="M85" s="136"/>
      <c r="N85" s="136"/>
      <c r="O85" s="136"/>
      <c r="P85" s="136"/>
      <c r="Q85" s="136"/>
      <c r="R85" s="136"/>
      <c r="S85" s="136"/>
      <c r="T85" s="136"/>
      <c r="U85" s="136"/>
      <c r="V85" s="136"/>
      <c r="W85" s="136"/>
      <c r="X85" s="136"/>
      <c r="Y85" s="136"/>
      <c r="Z85" s="136"/>
      <c r="AA85" s="136"/>
      <c r="AB85" s="136"/>
    </row>
    <row r="86" spans="1:28" s="158" customFormat="1">
      <c r="A86" s="1864">
        <v>42737</v>
      </c>
      <c r="B86" s="1866" t="s">
        <v>845</v>
      </c>
      <c r="C86" s="1866" t="s">
        <v>1222</v>
      </c>
      <c r="D86" s="840">
        <v>11757</v>
      </c>
      <c r="E86" s="1865" t="s">
        <v>167</v>
      </c>
      <c r="F86" s="1866" t="s">
        <v>124</v>
      </c>
      <c r="G86" s="1864">
        <v>42852</v>
      </c>
      <c r="H86" s="1864" t="s">
        <v>125</v>
      </c>
      <c r="I86" s="2548" t="s">
        <v>837</v>
      </c>
      <c r="J86" s="2548"/>
      <c r="K86" s="2548"/>
      <c r="L86" s="2548"/>
      <c r="M86" s="136"/>
      <c r="N86" s="136"/>
      <c r="O86" s="136"/>
      <c r="P86" s="136"/>
      <c r="Q86" s="136"/>
      <c r="R86" s="136"/>
      <c r="S86" s="136"/>
      <c r="T86" s="136"/>
      <c r="U86" s="136"/>
      <c r="V86" s="136"/>
      <c r="W86" s="136"/>
      <c r="X86" s="136"/>
      <c r="Y86" s="136"/>
      <c r="Z86" s="136"/>
      <c r="AA86" s="136"/>
      <c r="AB86" s="136"/>
    </row>
    <row r="87" spans="1:28" s="158" customFormat="1">
      <c r="A87" s="1864">
        <v>42849</v>
      </c>
      <c r="B87" s="840" t="s">
        <v>1533</v>
      </c>
      <c r="C87" s="840" t="s">
        <v>1222</v>
      </c>
      <c r="D87" s="840">
        <v>11757</v>
      </c>
      <c r="E87" s="1865" t="s">
        <v>167</v>
      </c>
      <c r="F87" s="1866" t="s">
        <v>124</v>
      </c>
      <c r="G87" s="1864">
        <v>42979</v>
      </c>
      <c r="H87" s="1864" t="s">
        <v>168</v>
      </c>
      <c r="I87" s="1887" t="s">
        <v>2251</v>
      </c>
      <c r="J87" s="1888">
        <v>43137</v>
      </c>
      <c r="K87" s="1889" t="s">
        <v>2252</v>
      </c>
      <c r="L87" s="1887" t="s">
        <v>88</v>
      </c>
      <c r="M87" s="136"/>
      <c r="N87" s="136"/>
      <c r="O87" s="136"/>
      <c r="P87" s="136"/>
      <c r="Q87" s="136"/>
      <c r="R87" s="136"/>
      <c r="S87" s="136"/>
      <c r="T87" s="136"/>
      <c r="U87" s="136"/>
      <c r="V87" s="136"/>
      <c r="W87" s="136"/>
      <c r="X87" s="136"/>
      <c r="Y87" s="136"/>
      <c r="Z87" s="136"/>
      <c r="AA87" s="136"/>
      <c r="AB87" s="136"/>
    </row>
    <row r="88" spans="1:28" s="158" customFormat="1">
      <c r="A88" s="1864">
        <v>42982</v>
      </c>
      <c r="B88" s="840" t="s">
        <v>1785</v>
      </c>
      <c r="C88" s="840" t="s">
        <v>1222</v>
      </c>
      <c r="D88" s="840">
        <v>11756</v>
      </c>
      <c r="E88" s="842" t="s">
        <v>167</v>
      </c>
      <c r="F88" s="840" t="s">
        <v>124</v>
      </c>
      <c r="G88" s="1864">
        <v>43115</v>
      </c>
      <c r="H88" s="1864" t="s">
        <v>168</v>
      </c>
      <c r="I88" s="1887" t="s">
        <v>2235</v>
      </c>
      <c r="J88" s="1888">
        <v>43171</v>
      </c>
      <c r="K88" s="1889" t="s">
        <v>2236</v>
      </c>
      <c r="L88" s="1887" t="s">
        <v>88</v>
      </c>
      <c r="M88" s="136"/>
      <c r="N88" s="136"/>
      <c r="O88" s="136"/>
      <c r="P88" s="136"/>
      <c r="Q88" s="136"/>
      <c r="R88" s="136"/>
      <c r="S88" s="136"/>
      <c r="T88" s="136"/>
      <c r="U88" s="136"/>
      <c r="V88" s="136"/>
      <c r="W88" s="136"/>
      <c r="X88" s="136"/>
      <c r="Y88" s="136"/>
      <c r="Z88" s="136"/>
      <c r="AA88" s="136"/>
      <c r="AB88" s="136"/>
    </row>
    <row r="89" spans="1:28" s="158" customFormat="1">
      <c r="A89" s="1864">
        <v>42982</v>
      </c>
      <c r="B89" s="840" t="s">
        <v>1786</v>
      </c>
      <c r="C89" s="840" t="s">
        <v>1222</v>
      </c>
      <c r="D89" s="840">
        <v>11755</v>
      </c>
      <c r="E89" s="842" t="s">
        <v>167</v>
      </c>
      <c r="F89" s="840" t="s">
        <v>140</v>
      </c>
      <c r="G89" s="1864">
        <v>43115</v>
      </c>
      <c r="H89" s="1864" t="s">
        <v>168</v>
      </c>
      <c r="I89" s="1887" t="s">
        <v>1801</v>
      </c>
      <c r="J89" s="1888">
        <v>43080</v>
      </c>
      <c r="K89" s="1889" t="s">
        <v>1802</v>
      </c>
      <c r="L89" s="1887" t="s">
        <v>87</v>
      </c>
      <c r="M89" s="136"/>
      <c r="N89" s="136"/>
      <c r="O89" s="136"/>
      <c r="P89" s="136"/>
      <c r="Q89" s="136"/>
      <c r="R89" s="136"/>
      <c r="S89" s="136"/>
      <c r="T89" s="136"/>
      <c r="U89" s="136"/>
      <c r="V89" s="136"/>
      <c r="W89" s="136"/>
      <c r="X89" s="136"/>
      <c r="Y89" s="136"/>
      <c r="Z89" s="136"/>
      <c r="AA89" s="136"/>
      <c r="AB89" s="136"/>
    </row>
    <row r="90" spans="1:28" s="158" customFormat="1">
      <c r="A90" s="1864">
        <v>43178</v>
      </c>
      <c r="B90" s="840" t="s">
        <v>2237</v>
      </c>
      <c r="C90" s="840" t="s">
        <v>1222</v>
      </c>
      <c r="D90" s="840">
        <v>11426</v>
      </c>
      <c r="E90" s="842" t="s">
        <v>123</v>
      </c>
      <c r="F90" s="840" t="s">
        <v>124</v>
      </c>
      <c r="G90" s="1864">
        <v>43360</v>
      </c>
      <c r="H90" s="1864" t="s">
        <v>168</v>
      </c>
      <c r="I90" s="1887" t="s">
        <v>2282</v>
      </c>
      <c r="J90" s="1888">
        <v>43391</v>
      </c>
      <c r="K90" s="1889" t="s">
        <v>2271</v>
      </c>
      <c r="L90" s="1887" t="s">
        <v>88</v>
      </c>
      <c r="M90" s="136"/>
      <c r="N90" s="136"/>
      <c r="O90" s="136"/>
      <c r="P90" s="136"/>
      <c r="Q90" s="136"/>
      <c r="R90" s="136"/>
      <c r="S90" s="136"/>
      <c r="T90" s="136"/>
      <c r="U90" s="136"/>
      <c r="V90" s="136"/>
      <c r="W90" s="136"/>
      <c r="X90" s="136"/>
      <c r="Y90" s="136"/>
      <c r="Z90" s="136"/>
      <c r="AA90" s="136"/>
      <c r="AB90" s="136"/>
    </row>
    <row r="91" spans="1:28" s="158" customFormat="1">
      <c r="A91" s="1864">
        <v>43374</v>
      </c>
      <c r="B91" s="1866" t="s">
        <v>2264</v>
      </c>
      <c r="C91" s="1866" t="s">
        <v>1222</v>
      </c>
      <c r="D91" s="840">
        <v>11295</v>
      </c>
      <c r="E91" s="1865" t="s">
        <v>123</v>
      </c>
      <c r="F91" s="1866" t="s">
        <v>140</v>
      </c>
      <c r="G91" s="1864">
        <v>43486</v>
      </c>
      <c r="H91" s="1864" t="s">
        <v>125</v>
      </c>
      <c r="I91" s="1887" t="s">
        <v>2601</v>
      </c>
      <c r="J91" s="1888">
        <v>43661</v>
      </c>
      <c r="K91" s="1889" t="s">
        <v>2281</v>
      </c>
      <c r="L91" s="1887" t="s">
        <v>87</v>
      </c>
      <c r="M91" s="136"/>
      <c r="N91" s="136"/>
      <c r="O91" s="136"/>
      <c r="P91" s="136"/>
      <c r="Q91" s="136"/>
      <c r="R91" s="136"/>
      <c r="S91" s="136"/>
      <c r="T91" s="136"/>
      <c r="U91" s="136"/>
      <c r="V91" s="136"/>
      <c r="W91" s="136"/>
      <c r="X91" s="136"/>
      <c r="Y91" s="136"/>
      <c r="Z91" s="136"/>
      <c r="AA91" s="136"/>
      <c r="AB91" s="136"/>
    </row>
    <row r="92" spans="1:28" s="158" customFormat="1">
      <c r="A92" s="1864">
        <v>43388</v>
      </c>
      <c r="B92" s="1864" t="s">
        <v>2267</v>
      </c>
      <c r="C92" s="1864" t="s">
        <v>1222</v>
      </c>
      <c r="D92" s="840">
        <v>11431</v>
      </c>
      <c r="E92" s="1893" t="s">
        <v>171</v>
      </c>
      <c r="F92" s="1864" t="s">
        <v>140</v>
      </c>
      <c r="G92" s="1864">
        <v>43500</v>
      </c>
      <c r="H92" s="1864" t="s">
        <v>125</v>
      </c>
      <c r="I92" s="1887" t="s">
        <v>2596</v>
      </c>
      <c r="J92" s="1888">
        <v>43808</v>
      </c>
      <c r="K92" s="1892" t="s">
        <v>2841</v>
      </c>
      <c r="L92" s="1887" t="s">
        <v>87</v>
      </c>
      <c r="M92" s="136"/>
      <c r="N92" s="136"/>
      <c r="O92" s="136"/>
      <c r="P92" s="136"/>
      <c r="Q92" s="136"/>
      <c r="R92" s="136"/>
      <c r="S92" s="136"/>
      <c r="T92" s="136"/>
      <c r="U92" s="136"/>
      <c r="V92" s="136"/>
      <c r="W92" s="136"/>
      <c r="X92" s="136"/>
      <c r="Y92" s="136"/>
      <c r="Z92" s="136"/>
      <c r="AA92" s="136"/>
      <c r="AB92" s="136"/>
    </row>
    <row r="93" spans="1:28" s="158" customFormat="1">
      <c r="A93" s="1884">
        <v>43759</v>
      </c>
      <c r="B93" s="1885" t="s">
        <v>2611</v>
      </c>
      <c r="C93" s="1885" t="s">
        <v>1222</v>
      </c>
      <c r="D93" s="1885">
        <v>11967</v>
      </c>
      <c r="E93" s="1886" t="s">
        <v>167</v>
      </c>
      <c r="F93" s="1885" t="s">
        <v>124</v>
      </c>
      <c r="G93" s="1884">
        <v>43906</v>
      </c>
      <c r="H93" s="1864" t="s">
        <v>168</v>
      </c>
      <c r="I93" s="2548" t="s">
        <v>2842</v>
      </c>
      <c r="J93" s="2548"/>
      <c r="K93" s="2548"/>
      <c r="L93" s="2548"/>
      <c r="M93" s="136"/>
      <c r="N93" s="136"/>
      <c r="O93" s="136"/>
      <c r="P93" s="136"/>
      <c r="Q93" s="136"/>
      <c r="R93" s="136"/>
      <c r="S93" s="136"/>
      <c r="T93" s="136"/>
      <c r="U93" s="136"/>
      <c r="V93" s="136"/>
      <c r="W93" s="136"/>
      <c r="X93" s="136"/>
      <c r="Y93" s="136"/>
      <c r="Z93" s="136"/>
      <c r="AA93" s="136"/>
      <c r="AB93" s="136"/>
    </row>
    <row r="94" spans="1:28" s="158" customFormat="1">
      <c r="A94" s="1884">
        <v>43766</v>
      </c>
      <c r="B94" s="1885" t="s">
        <v>2613</v>
      </c>
      <c r="C94" s="1885" t="s">
        <v>1222</v>
      </c>
      <c r="D94" s="1885">
        <v>11968</v>
      </c>
      <c r="E94" s="1886" t="s">
        <v>167</v>
      </c>
      <c r="F94" s="1885" t="s">
        <v>124</v>
      </c>
      <c r="G94" s="1884">
        <v>43906</v>
      </c>
      <c r="H94" s="1864" t="s">
        <v>168</v>
      </c>
      <c r="I94" s="2548" t="s">
        <v>2842</v>
      </c>
      <c r="J94" s="2548"/>
      <c r="K94" s="2548"/>
      <c r="L94" s="2548"/>
      <c r="M94" s="136"/>
      <c r="N94" s="136"/>
      <c r="O94" s="136"/>
      <c r="P94" s="136"/>
      <c r="Q94" s="136"/>
      <c r="R94" s="136"/>
      <c r="S94" s="136"/>
      <c r="T94" s="136"/>
      <c r="U94" s="136"/>
      <c r="V94" s="136"/>
      <c r="W94" s="136"/>
      <c r="X94" s="136"/>
      <c r="Y94" s="136"/>
      <c r="Z94" s="136"/>
      <c r="AA94" s="136"/>
      <c r="AB94" s="136"/>
    </row>
    <row r="95" spans="1:28" s="158" customFormat="1">
      <c r="A95" s="1884">
        <v>43766</v>
      </c>
      <c r="B95" s="1885" t="s">
        <v>2843</v>
      </c>
      <c r="C95" s="1885" t="s">
        <v>1222</v>
      </c>
      <c r="D95" s="1885">
        <v>11757</v>
      </c>
      <c r="E95" s="1886" t="s">
        <v>167</v>
      </c>
      <c r="F95" s="1885" t="s">
        <v>124</v>
      </c>
      <c r="G95" s="1884">
        <v>43906</v>
      </c>
      <c r="H95" s="1864" t="s">
        <v>168</v>
      </c>
      <c r="I95" s="2548" t="s">
        <v>2842</v>
      </c>
      <c r="J95" s="2548"/>
      <c r="K95" s="2548"/>
      <c r="L95" s="2548"/>
      <c r="M95" s="136"/>
      <c r="N95" s="136"/>
      <c r="O95" s="136"/>
      <c r="P95" s="136"/>
      <c r="Q95" s="136"/>
      <c r="R95" s="136"/>
      <c r="S95" s="136"/>
      <c r="T95" s="136"/>
      <c r="U95" s="136"/>
      <c r="V95" s="136"/>
      <c r="W95" s="136"/>
      <c r="X95" s="136"/>
      <c r="Y95" s="136"/>
      <c r="Z95" s="136"/>
      <c r="AA95" s="136"/>
      <c r="AB95" s="136"/>
    </row>
    <row r="96" spans="1:28" s="158" customFormat="1" ht="28.8">
      <c r="A96" s="1894">
        <v>43864</v>
      </c>
      <c r="B96" s="1894" t="s">
        <v>4361</v>
      </c>
      <c r="C96" s="1894" t="s">
        <v>1220</v>
      </c>
      <c r="D96" s="1895">
        <v>11787</v>
      </c>
      <c r="E96" s="1896" t="s">
        <v>150</v>
      </c>
      <c r="F96" s="1894" t="s">
        <v>124</v>
      </c>
      <c r="G96" s="1897" t="s">
        <v>4363</v>
      </c>
      <c r="H96" s="1894" t="s">
        <v>4362</v>
      </c>
      <c r="I96" s="2545" t="s">
        <v>2842</v>
      </c>
      <c r="J96" s="2545"/>
      <c r="K96" s="2545"/>
      <c r="L96" s="2545"/>
      <c r="M96" s="136"/>
      <c r="N96" s="136"/>
      <c r="O96" s="136"/>
      <c r="P96" s="136"/>
      <c r="Q96" s="136"/>
      <c r="R96" s="136"/>
      <c r="S96" s="136"/>
      <c r="T96" s="136"/>
      <c r="U96" s="136"/>
      <c r="V96" s="136"/>
      <c r="W96" s="136"/>
      <c r="X96" s="136"/>
      <c r="Y96" s="136"/>
      <c r="Z96" s="136"/>
      <c r="AA96" s="136"/>
      <c r="AB96" s="136"/>
    </row>
    <row r="97" spans="1:1">
      <c r="A97" s="1898" t="s">
        <v>2497</v>
      </c>
    </row>
  </sheetData>
  <sheetProtection algorithmName="SHA-512" hashValue="dzgOYGu2xYKQieGra9scE4Dbcl7eD5zpyzS6d+A1nn9dZ7Ir/JAOuJmwdDNCi4BfBAtdPmVkRRS7YIm6kdbZtg==" saltValue="UF9d0PEU53qf2kCHDD+e+A==" spinCount="100000" sheet="1" objects="1" scenarios="1"/>
  <mergeCells count="13">
    <mergeCell ref="I96:L96"/>
    <mergeCell ref="A4:H4"/>
    <mergeCell ref="I4:L4"/>
    <mergeCell ref="I14:L14"/>
    <mergeCell ref="I86:L86"/>
    <mergeCell ref="I93:L93"/>
    <mergeCell ref="I94:L94"/>
    <mergeCell ref="I95:L95"/>
    <mergeCell ref="I20:L20"/>
    <mergeCell ref="I32:L32"/>
    <mergeCell ref="I57:L57"/>
    <mergeCell ref="I58:L58"/>
    <mergeCell ref="I59:L59"/>
  </mergeCells>
  <hyperlinks>
    <hyperlink ref="A1" location="Índice!A1" display="ÍNDICE" xr:uid="{00000000-0004-0000-2E00-000000000000}"/>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97B4D-8F82-41C5-AC60-5B0D4038A457}">
  <sheetPr>
    <tabColor rgb="FF9B2190"/>
  </sheetPr>
  <dimension ref="A1:AV97"/>
  <sheetViews>
    <sheetView showGridLines="0" zoomScale="102" zoomScaleNormal="102" workbookViewId="0">
      <pane ySplit="3" topLeftCell="A4" activePane="bottomLeft" state="frozen"/>
      <selection pane="bottomLeft" activeCell="A6" sqref="A6"/>
    </sheetView>
  </sheetViews>
  <sheetFormatPr baseColWidth="10" defaultRowHeight="14.4"/>
  <cols>
    <col min="1" max="1" width="7" style="1901" customWidth="1"/>
    <col min="2" max="2" width="5.109375" style="1901" bestFit="1" customWidth="1"/>
    <col min="3" max="3" width="5" style="1901" bestFit="1" customWidth="1"/>
    <col min="4" max="4" width="6.109375" style="1901" bestFit="1" customWidth="1"/>
    <col min="5" max="5" width="7.33203125" style="1901" customWidth="1"/>
    <col min="6" max="6" width="7.5546875" style="1901" bestFit="1" customWidth="1"/>
    <col min="7" max="7" width="34.109375" style="1901" bestFit="1" customWidth="1"/>
    <col min="8" max="8" width="7.109375" style="1901" bestFit="1" customWidth="1"/>
    <col min="9" max="9" width="6.109375" style="1901" bestFit="1" customWidth="1"/>
    <col min="10" max="10" width="18.88671875" style="1901" customWidth="1"/>
    <col min="11" max="11" width="11" style="1901" bestFit="1" customWidth="1"/>
    <col min="12" max="12" width="10.33203125" style="1901" bestFit="1" customWidth="1"/>
    <col min="13" max="13" width="11.33203125" style="1901" bestFit="1" customWidth="1"/>
    <col min="14" max="14" width="9.6640625" style="1901" bestFit="1" customWidth="1"/>
    <col min="15" max="15" width="5.21875" style="1901" bestFit="1" customWidth="1"/>
    <col min="16" max="16" width="3.77734375" style="1901" bestFit="1" customWidth="1"/>
    <col min="17" max="17" width="9" style="1901" bestFit="1" customWidth="1"/>
    <col min="18" max="18" width="10.5546875" style="1901" bestFit="1" customWidth="1"/>
    <col min="19" max="19" width="11.21875" style="1901" bestFit="1" customWidth="1"/>
    <col min="20" max="21" width="9.88671875" style="1901" bestFit="1" customWidth="1"/>
    <col min="22" max="23" width="10.88671875" style="1901" bestFit="1" customWidth="1"/>
    <col min="24" max="24" width="8.5546875" style="1901" bestFit="1" customWidth="1"/>
    <col min="25" max="25" width="5.109375" style="1901" bestFit="1" customWidth="1"/>
    <col min="26" max="26" width="5.33203125" style="1901" bestFit="1" customWidth="1"/>
    <col min="27" max="27" width="6.77734375" style="1901" bestFit="1" customWidth="1"/>
    <col min="28" max="28" width="5.33203125" style="1901" bestFit="1" customWidth="1"/>
    <col min="29" max="29" width="9.6640625" style="1901" bestFit="1" customWidth="1"/>
    <col min="30" max="31" width="5.109375" style="1901" bestFit="1" customWidth="1"/>
    <col min="32" max="32" width="8.77734375" style="1901" bestFit="1" customWidth="1"/>
    <col min="33" max="37" width="5.109375" style="1901" bestFit="1" customWidth="1"/>
    <col min="38" max="38" width="6.109375" style="1901" customWidth="1"/>
    <col min="39" max="39" width="11.88671875" style="1901" customWidth="1"/>
    <col min="40" max="45" width="5.109375" style="1901" bestFit="1" customWidth="1"/>
    <col min="46" max="46" width="5.88671875" style="1901" customWidth="1"/>
    <col min="47" max="47" width="9.88671875" style="1901" bestFit="1" customWidth="1"/>
    <col min="48" max="48" width="12.5546875" style="1901" customWidth="1"/>
    <col min="49" max="16384" width="11.5546875" style="1901"/>
  </cols>
  <sheetData>
    <row r="1" spans="1:48">
      <c r="A1" s="913" t="s">
        <v>1189</v>
      </c>
    </row>
    <row r="2" spans="1:48" ht="18">
      <c r="A2" s="408" t="s">
        <v>3545</v>
      </c>
    </row>
    <row r="3" spans="1:48" ht="57.6" customHeight="1">
      <c r="A3" s="2558" t="s">
        <v>1214</v>
      </c>
      <c r="B3" s="2558"/>
      <c r="C3" s="2558"/>
      <c r="D3" s="2559" t="s">
        <v>2976</v>
      </c>
      <c r="E3" s="2559"/>
      <c r="F3" s="2559"/>
      <c r="G3" s="2559"/>
      <c r="H3" s="2559"/>
      <c r="I3" s="2559"/>
      <c r="J3" s="1616" t="s">
        <v>2977</v>
      </c>
      <c r="K3" s="2560" t="s">
        <v>1518</v>
      </c>
      <c r="L3" s="2560"/>
      <c r="M3" s="1617" t="s">
        <v>2978</v>
      </c>
      <c r="N3" s="2558" t="s">
        <v>222</v>
      </c>
      <c r="O3" s="2558"/>
      <c r="P3" s="2558"/>
      <c r="Q3" s="2558"/>
      <c r="R3" s="2558"/>
      <c r="S3" s="2559" t="s">
        <v>362</v>
      </c>
      <c r="T3" s="2559"/>
      <c r="U3" s="2559"/>
      <c r="V3" s="2561" t="s">
        <v>243</v>
      </c>
      <c r="W3" s="2562"/>
      <c r="X3" s="2562"/>
      <c r="Y3" s="2562"/>
      <c r="Z3" s="2563"/>
      <c r="AA3" s="2561" t="s">
        <v>281</v>
      </c>
      <c r="AB3" s="2562"/>
      <c r="AC3" s="2562"/>
      <c r="AD3" s="2563"/>
      <c r="AE3" s="2557" t="s">
        <v>2975</v>
      </c>
      <c r="AF3" s="2557"/>
      <c r="AG3" s="2564" t="s">
        <v>2979</v>
      </c>
      <c r="AH3" s="2565"/>
      <c r="AI3" s="2565"/>
      <c r="AJ3" s="2565"/>
      <c r="AK3" s="2565"/>
      <c r="AL3" s="2566"/>
      <c r="AM3" s="2564" t="s">
        <v>2973</v>
      </c>
      <c r="AN3" s="2566"/>
      <c r="AO3" s="2564" t="s">
        <v>2974</v>
      </c>
      <c r="AP3" s="2565"/>
      <c r="AQ3" s="2565"/>
      <c r="AR3" s="2565"/>
      <c r="AS3" s="2565"/>
      <c r="AT3" s="2566"/>
      <c r="AU3" s="2557" t="s">
        <v>2980</v>
      </c>
      <c r="AV3" s="2557"/>
    </row>
    <row r="4" spans="1:48">
      <c r="A4" s="1654" t="s">
        <v>244</v>
      </c>
      <c r="B4" s="1654" t="s">
        <v>293</v>
      </c>
      <c r="C4" s="1654" t="s">
        <v>79</v>
      </c>
      <c r="D4" s="1249" t="s">
        <v>3332</v>
      </c>
      <c r="E4" s="1250" t="s">
        <v>244</v>
      </c>
      <c r="F4" s="1250" t="s">
        <v>3546</v>
      </c>
      <c r="G4" s="1250" t="s">
        <v>221</v>
      </c>
      <c r="H4" s="1250" t="s">
        <v>2416</v>
      </c>
      <c r="I4" s="1250" t="s">
        <v>279</v>
      </c>
      <c r="J4" s="1250" t="s">
        <v>3473</v>
      </c>
      <c r="K4" s="1250" t="s">
        <v>297</v>
      </c>
      <c r="L4" s="1654" t="s">
        <v>295</v>
      </c>
      <c r="M4" s="1654"/>
      <c r="N4" s="1250" t="s">
        <v>222</v>
      </c>
      <c r="O4" s="1250" t="s">
        <v>223</v>
      </c>
      <c r="P4" s="1250" t="s">
        <v>3547</v>
      </c>
      <c r="Q4" s="1250" t="s">
        <v>297</v>
      </c>
      <c r="R4" s="1250" t="s">
        <v>295</v>
      </c>
      <c r="S4" s="1249" t="s">
        <v>363</v>
      </c>
      <c r="T4" s="1251" t="s">
        <v>224</v>
      </c>
      <c r="U4" s="1251" t="s">
        <v>364</v>
      </c>
      <c r="V4" s="1251" t="s">
        <v>224</v>
      </c>
      <c r="W4" s="1251" t="s">
        <v>364</v>
      </c>
      <c r="X4" s="1251" t="s">
        <v>242</v>
      </c>
      <c r="Y4" s="1251" t="s">
        <v>293</v>
      </c>
      <c r="Z4" s="1251">
        <v>2020</v>
      </c>
      <c r="AA4" s="1251">
        <v>1</v>
      </c>
      <c r="AB4" s="1249" t="s">
        <v>223</v>
      </c>
      <c r="AC4" s="1251" t="s">
        <v>236</v>
      </c>
      <c r="AD4" s="1251">
        <v>2020</v>
      </c>
      <c r="AE4" s="1249" t="s">
        <v>293</v>
      </c>
      <c r="AF4" s="1249" t="s">
        <v>3474</v>
      </c>
      <c r="AG4" s="1249">
        <v>2015</v>
      </c>
      <c r="AH4" s="1249">
        <v>2016</v>
      </c>
      <c r="AI4" s="1249">
        <v>2017</v>
      </c>
      <c r="AJ4" s="1249">
        <v>2018</v>
      </c>
      <c r="AK4" s="1249">
        <v>2019</v>
      </c>
      <c r="AL4" s="1249">
        <v>2020</v>
      </c>
      <c r="AM4" s="1252" t="s">
        <v>236</v>
      </c>
      <c r="AN4" s="1252">
        <v>2020</v>
      </c>
      <c r="AO4" s="1252">
        <v>2015</v>
      </c>
      <c r="AP4" s="1252">
        <v>2016</v>
      </c>
      <c r="AQ4" s="1252">
        <v>2017</v>
      </c>
      <c r="AR4" s="1252">
        <v>2018</v>
      </c>
      <c r="AS4" s="1252">
        <v>2019</v>
      </c>
      <c r="AT4" s="1252">
        <v>2020</v>
      </c>
      <c r="AU4" s="1252" t="s">
        <v>224</v>
      </c>
      <c r="AV4" s="1252" t="s">
        <v>364</v>
      </c>
    </row>
    <row r="5" spans="1:48" ht="43.2">
      <c r="A5" s="1253">
        <v>11290</v>
      </c>
      <c r="B5" s="1902">
        <v>2012</v>
      </c>
      <c r="C5" s="1253" t="s">
        <v>1220</v>
      </c>
      <c r="D5" s="1253" t="s">
        <v>229</v>
      </c>
      <c r="E5" s="1253">
        <v>11290</v>
      </c>
      <c r="F5" s="1902">
        <v>32841</v>
      </c>
      <c r="G5" s="1903" t="s">
        <v>1967</v>
      </c>
      <c r="H5" s="1902" t="s">
        <v>280</v>
      </c>
      <c r="I5" s="1615" t="s">
        <v>88</v>
      </c>
      <c r="J5" s="1904" t="s">
        <v>1403</v>
      </c>
      <c r="K5" s="1254"/>
      <c r="L5" s="1254"/>
      <c r="M5" s="1255" t="s">
        <v>366</v>
      </c>
      <c r="N5" s="1902" t="s">
        <v>54</v>
      </c>
      <c r="O5" s="1256" t="s">
        <v>87</v>
      </c>
      <c r="P5" s="1256">
        <v>40</v>
      </c>
      <c r="Q5" s="1256"/>
      <c r="R5" s="1255">
        <v>41645</v>
      </c>
      <c r="S5" s="1257" t="s">
        <v>3475</v>
      </c>
      <c r="T5" s="1258">
        <v>42171</v>
      </c>
      <c r="U5" s="1258">
        <v>43052</v>
      </c>
      <c r="V5" s="1258" t="s">
        <v>3476</v>
      </c>
      <c r="W5" s="1258" t="s">
        <v>3477</v>
      </c>
      <c r="X5" s="1259">
        <v>40000</v>
      </c>
      <c r="Y5" s="1260">
        <v>2014</v>
      </c>
      <c r="Z5" s="1260" t="s">
        <v>365</v>
      </c>
      <c r="AA5" s="1257" t="s">
        <v>876</v>
      </c>
      <c r="AB5" s="1905" t="s">
        <v>859</v>
      </c>
      <c r="AC5" s="1257" t="s">
        <v>1520</v>
      </c>
      <c r="AD5" s="1257" t="s">
        <v>365</v>
      </c>
      <c r="AE5" s="1906">
        <v>2015</v>
      </c>
      <c r="AF5" s="1907">
        <v>65657</v>
      </c>
      <c r="AG5" s="1906" t="s">
        <v>89</v>
      </c>
      <c r="AH5" s="1906" t="s">
        <v>349</v>
      </c>
      <c r="AI5" s="1906" t="s">
        <v>349</v>
      </c>
      <c r="AJ5" s="1906" t="s">
        <v>89</v>
      </c>
      <c r="AK5" s="1906"/>
      <c r="AL5" s="1906"/>
      <c r="AM5" s="1905" t="s">
        <v>2523</v>
      </c>
      <c r="AN5" s="1905"/>
      <c r="AO5" s="1906" t="s">
        <v>88</v>
      </c>
      <c r="AP5" s="1906"/>
      <c r="AQ5" s="1906"/>
      <c r="AR5" s="1906" t="s">
        <v>88</v>
      </c>
      <c r="AS5" s="1906"/>
      <c r="AT5" s="1906" t="s">
        <v>88</v>
      </c>
      <c r="AU5" s="1908">
        <v>43486</v>
      </c>
      <c r="AV5" s="1908">
        <v>43666</v>
      </c>
    </row>
    <row r="6" spans="1:48">
      <c r="A6" s="1253">
        <v>11110</v>
      </c>
      <c r="B6" s="1902">
        <v>2010</v>
      </c>
      <c r="C6" s="1253" t="s">
        <v>1220</v>
      </c>
      <c r="D6" s="1253" t="s">
        <v>229</v>
      </c>
      <c r="E6" s="1253">
        <v>2822</v>
      </c>
      <c r="F6" s="1902">
        <v>25486</v>
      </c>
      <c r="G6" s="1903" t="s">
        <v>2524</v>
      </c>
      <c r="H6" s="1902" t="s">
        <v>2417</v>
      </c>
      <c r="I6" s="1615" t="s">
        <v>88</v>
      </c>
      <c r="J6" s="2553" t="s">
        <v>2525</v>
      </c>
      <c r="K6" s="2553"/>
      <c r="L6" s="1255">
        <v>41155</v>
      </c>
      <c r="M6" s="1255" t="s">
        <v>875</v>
      </c>
      <c r="N6" s="1902" t="s">
        <v>54</v>
      </c>
      <c r="O6" s="1256" t="s">
        <v>87</v>
      </c>
      <c r="P6" s="1256">
        <v>40</v>
      </c>
      <c r="Q6" s="1256"/>
      <c r="R6" s="1255">
        <v>41155</v>
      </c>
      <c r="S6" s="1257" t="s">
        <v>3478</v>
      </c>
      <c r="T6" s="1258">
        <v>41908</v>
      </c>
      <c r="U6" s="1258">
        <v>42185</v>
      </c>
      <c r="V6" s="1261">
        <v>41442</v>
      </c>
      <c r="W6" s="1261">
        <v>42537</v>
      </c>
      <c r="X6" s="1259"/>
      <c r="Y6" s="1260"/>
      <c r="Z6" s="1260"/>
      <c r="AA6" s="1260"/>
      <c r="AB6" s="1906"/>
      <c r="AC6" s="1260"/>
      <c r="AD6" s="1260"/>
      <c r="AE6" s="1906">
        <v>2013</v>
      </c>
      <c r="AF6" s="1907">
        <v>125377</v>
      </c>
      <c r="AG6" s="1906"/>
      <c r="AH6" s="1906"/>
      <c r="AI6" s="1906"/>
      <c r="AJ6" s="1906"/>
      <c r="AK6" s="1906"/>
      <c r="AL6" s="1906"/>
      <c r="AM6" s="1906"/>
      <c r="AN6" s="1906"/>
      <c r="AO6" s="1906" t="s">
        <v>88</v>
      </c>
      <c r="AP6" s="1906"/>
      <c r="AQ6" s="1906"/>
      <c r="AR6" s="1906"/>
      <c r="AS6" s="1906" t="s">
        <v>88</v>
      </c>
      <c r="AT6" s="1906"/>
      <c r="AU6" s="1906"/>
      <c r="AV6" s="1906"/>
    </row>
    <row r="7" spans="1:48" ht="28.8">
      <c r="A7" s="1253">
        <v>11288</v>
      </c>
      <c r="B7" s="1902">
        <v>2012</v>
      </c>
      <c r="C7" s="1253" t="s">
        <v>1220</v>
      </c>
      <c r="D7" s="1253" t="s">
        <v>229</v>
      </c>
      <c r="E7" s="1253">
        <v>11288</v>
      </c>
      <c r="F7" s="1902">
        <v>35716</v>
      </c>
      <c r="G7" s="1903" t="s">
        <v>1954</v>
      </c>
      <c r="H7" s="1902" t="s">
        <v>2417</v>
      </c>
      <c r="I7" s="1615" t="s">
        <v>88</v>
      </c>
      <c r="J7" s="1262" t="s">
        <v>157</v>
      </c>
      <c r="K7" s="1256" t="s">
        <v>97</v>
      </c>
      <c r="L7" s="1255">
        <v>42058</v>
      </c>
      <c r="M7" s="1255" t="s">
        <v>366</v>
      </c>
      <c r="N7" s="1902" t="s">
        <v>53</v>
      </c>
      <c r="O7" s="1256" t="s">
        <v>88</v>
      </c>
      <c r="P7" s="1256">
        <v>40</v>
      </c>
      <c r="Q7" s="1256"/>
      <c r="R7" s="1255">
        <v>42058</v>
      </c>
      <c r="S7" s="1257"/>
      <c r="T7" s="1258"/>
      <c r="U7" s="1258"/>
      <c r="V7" s="1261">
        <v>42538</v>
      </c>
      <c r="W7" s="1261">
        <v>43632</v>
      </c>
      <c r="X7" s="1259"/>
      <c r="Y7" s="1260"/>
      <c r="Z7" s="1260"/>
      <c r="AA7" s="1260" t="s">
        <v>282</v>
      </c>
      <c r="AB7" s="1906">
        <v>1</v>
      </c>
      <c r="AC7" s="1260" t="s">
        <v>1521</v>
      </c>
      <c r="AD7" s="1260"/>
      <c r="AE7" s="1906"/>
      <c r="AF7" s="1907"/>
      <c r="AG7" s="1906"/>
      <c r="AH7" s="1906"/>
      <c r="AI7" s="1906"/>
      <c r="AJ7" s="1906"/>
      <c r="AK7" s="1906"/>
      <c r="AL7" s="1906"/>
      <c r="AM7" s="1905" t="s">
        <v>2526</v>
      </c>
      <c r="AN7" s="1905" t="s">
        <v>365</v>
      </c>
      <c r="AO7" s="1906" t="s">
        <v>89</v>
      </c>
      <c r="AP7" s="1906" t="s">
        <v>88</v>
      </c>
      <c r="AQ7" s="1906" t="s">
        <v>88</v>
      </c>
      <c r="AR7" s="1906" t="s">
        <v>88</v>
      </c>
      <c r="AS7" s="1906" t="s">
        <v>88</v>
      </c>
      <c r="AT7" s="1906" t="s">
        <v>88</v>
      </c>
      <c r="AU7" s="1906"/>
      <c r="AV7" s="1906"/>
    </row>
    <row r="8" spans="1:48" ht="43.2">
      <c r="A8" s="1253">
        <v>11107</v>
      </c>
      <c r="B8" s="1902">
        <v>2010</v>
      </c>
      <c r="C8" s="1253" t="s">
        <v>1220</v>
      </c>
      <c r="D8" s="1253" t="s">
        <v>229</v>
      </c>
      <c r="E8" s="1253">
        <v>11107</v>
      </c>
      <c r="F8" s="1902">
        <v>36019</v>
      </c>
      <c r="G8" s="1903" t="s">
        <v>1965</v>
      </c>
      <c r="H8" s="1902" t="s">
        <v>280</v>
      </c>
      <c r="I8" s="1615" t="s">
        <v>88</v>
      </c>
      <c r="J8" s="1615"/>
      <c r="K8" s="1256"/>
      <c r="L8" s="1255">
        <v>40710</v>
      </c>
      <c r="M8" s="1255" t="s">
        <v>366</v>
      </c>
      <c r="N8" s="1902" t="s">
        <v>54</v>
      </c>
      <c r="O8" s="1256" t="s">
        <v>87</v>
      </c>
      <c r="P8" s="1256">
        <v>40</v>
      </c>
      <c r="Q8" s="1256"/>
      <c r="R8" s="1255">
        <v>40710</v>
      </c>
      <c r="S8" s="1257" t="s">
        <v>3475</v>
      </c>
      <c r="T8" s="1258">
        <v>40710</v>
      </c>
      <c r="U8" s="1258">
        <v>42170</v>
      </c>
      <c r="V8" s="1258" t="s">
        <v>2373</v>
      </c>
      <c r="W8" s="1258" t="s">
        <v>2374</v>
      </c>
      <c r="X8" s="1259"/>
      <c r="Y8" s="1260"/>
      <c r="Z8" s="1260" t="s">
        <v>365</v>
      </c>
      <c r="AA8" s="1260" t="s">
        <v>1500</v>
      </c>
      <c r="AB8" s="1906">
        <v>1</v>
      </c>
      <c r="AC8" s="1257" t="s">
        <v>3479</v>
      </c>
      <c r="AD8" s="1260" t="s">
        <v>365</v>
      </c>
      <c r="AE8" s="1905" t="s">
        <v>3479</v>
      </c>
      <c r="AF8" s="1909" t="s">
        <v>3480</v>
      </c>
      <c r="AG8" s="1906" t="s">
        <v>349</v>
      </c>
      <c r="AH8" s="1906"/>
      <c r="AI8" s="1906"/>
      <c r="AJ8" s="1906" t="s">
        <v>89</v>
      </c>
      <c r="AK8" s="1906"/>
      <c r="AL8" s="1906" t="s">
        <v>90</v>
      </c>
      <c r="AM8" s="1905" t="s">
        <v>2527</v>
      </c>
      <c r="AN8" s="1905" t="s">
        <v>365</v>
      </c>
      <c r="AO8" s="1906"/>
      <c r="AP8" s="1906"/>
      <c r="AQ8" s="1906" t="s">
        <v>87</v>
      </c>
      <c r="AR8" s="1906" t="s">
        <v>87</v>
      </c>
      <c r="AS8" s="1906" t="s">
        <v>88</v>
      </c>
      <c r="AT8" s="1906" t="s">
        <v>87</v>
      </c>
      <c r="AU8" s="1906"/>
      <c r="AV8" s="1906"/>
    </row>
    <row r="9" spans="1:48" ht="43.2">
      <c r="A9" s="1253">
        <v>11291</v>
      </c>
      <c r="B9" s="1902">
        <v>2012</v>
      </c>
      <c r="C9" s="1253" t="s">
        <v>1220</v>
      </c>
      <c r="D9" s="1253" t="s">
        <v>229</v>
      </c>
      <c r="E9" s="1253">
        <v>11291</v>
      </c>
      <c r="F9" s="1902">
        <v>35091</v>
      </c>
      <c r="G9" s="1903" t="s">
        <v>1955</v>
      </c>
      <c r="H9" s="1902" t="s">
        <v>280</v>
      </c>
      <c r="I9" s="1615" t="s">
        <v>88</v>
      </c>
      <c r="J9" s="1262" t="s">
        <v>159</v>
      </c>
      <c r="K9" s="1256" t="s">
        <v>99</v>
      </c>
      <c r="L9" s="1255">
        <v>42086</v>
      </c>
      <c r="M9" s="1255" t="s">
        <v>366</v>
      </c>
      <c r="N9" s="1902" t="s">
        <v>54</v>
      </c>
      <c r="O9" s="1256" t="s">
        <v>87</v>
      </c>
      <c r="P9" s="1256">
        <v>40</v>
      </c>
      <c r="Q9" s="1256"/>
      <c r="R9" s="1255">
        <v>42086</v>
      </c>
      <c r="S9" s="1257"/>
      <c r="T9" s="1258"/>
      <c r="U9" s="1258"/>
      <c r="V9" s="1261">
        <v>42935</v>
      </c>
      <c r="W9" s="1261">
        <v>44030</v>
      </c>
      <c r="X9" s="1259">
        <v>40000</v>
      </c>
      <c r="Y9" s="1260">
        <v>2013</v>
      </c>
      <c r="Z9" s="1260"/>
      <c r="AA9" s="1257" t="s">
        <v>866</v>
      </c>
      <c r="AB9" s="1257" t="s">
        <v>859</v>
      </c>
      <c r="AC9" s="1257" t="s">
        <v>3481</v>
      </c>
      <c r="AD9" s="1257" t="s">
        <v>365</v>
      </c>
      <c r="AE9" s="1905" t="s">
        <v>3482</v>
      </c>
      <c r="AF9" s="1909" t="s">
        <v>3483</v>
      </c>
      <c r="AG9" s="1906"/>
      <c r="AH9" s="1906" t="s">
        <v>90</v>
      </c>
      <c r="AI9" s="1906"/>
      <c r="AJ9" s="1906" t="s">
        <v>87</v>
      </c>
      <c r="AK9" s="1906" t="s">
        <v>89</v>
      </c>
      <c r="AL9" s="1906"/>
      <c r="AM9" s="1905" t="s">
        <v>2529</v>
      </c>
      <c r="AN9" s="1905" t="s">
        <v>365</v>
      </c>
      <c r="AO9" s="1906"/>
      <c r="AP9" s="1906" t="s">
        <v>87</v>
      </c>
      <c r="AQ9" s="1906" t="s">
        <v>88</v>
      </c>
      <c r="AR9" s="1906" t="s">
        <v>88</v>
      </c>
      <c r="AS9" s="1906" t="s">
        <v>88</v>
      </c>
      <c r="AT9" s="1906" t="s">
        <v>88</v>
      </c>
      <c r="AU9" s="1906"/>
      <c r="AV9" s="1906"/>
    </row>
    <row r="10" spans="1:48" ht="28.8">
      <c r="A10" s="1253">
        <v>11286</v>
      </c>
      <c r="B10" s="1902">
        <v>2012</v>
      </c>
      <c r="C10" s="1253" t="s">
        <v>1220</v>
      </c>
      <c r="D10" s="1253" t="s">
        <v>228</v>
      </c>
      <c r="E10" s="1253">
        <v>11286</v>
      </c>
      <c r="F10" s="1902">
        <v>34371</v>
      </c>
      <c r="G10" s="1903" t="s">
        <v>1969</v>
      </c>
      <c r="H10" s="1902" t="s">
        <v>280</v>
      </c>
      <c r="I10" s="1615" t="s">
        <v>88</v>
      </c>
      <c r="J10" s="1910" t="s">
        <v>1404</v>
      </c>
      <c r="K10" s="1254"/>
      <c r="L10" s="1254"/>
      <c r="M10" s="1255" t="s">
        <v>366</v>
      </c>
      <c r="N10" s="1902" t="s">
        <v>54</v>
      </c>
      <c r="O10" s="1256" t="s">
        <v>87</v>
      </c>
      <c r="P10" s="1256">
        <v>40</v>
      </c>
      <c r="Q10" s="1256"/>
      <c r="R10" s="1255"/>
      <c r="S10" s="1257" t="s">
        <v>3475</v>
      </c>
      <c r="T10" s="1258">
        <v>42699</v>
      </c>
      <c r="U10" s="1258">
        <v>44159</v>
      </c>
      <c r="V10" s="1258" t="s">
        <v>2375</v>
      </c>
      <c r="W10" s="1258" t="s">
        <v>2376</v>
      </c>
      <c r="X10" s="1259">
        <v>40000</v>
      </c>
      <c r="Y10" s="1260">
        <v>2014</v>
      </c>
      <c r="Z10" s="1260"/>
      <c r="AA10" s="1260" t="s">
        <v>1500</v>
      </c>
      <c r="AB10" s="1906">
        <v>1</v>
      </c>
      <c r="AC10" s="1260" t="s">
        <v>1521</v>
      </c>
      <c r="AD10" s="1260" t="s">
        <v>365</v>
      </c>
      <c r="AE10" s="1906"/>
      <c r="AF10" s="1907"/>
      <c r="AG10" s="1906" t="s">
        <v>90</v>
      </c>
      <c r="AH10" s="1906" t="s">
        <v>349</v>
      </c>
      <c r="AI10" s="1906" t="s">
        <v>349</v>
      </c>
      <c r="AJ10" s="1906" t="s">
        <v>349</v>
      </c>
      <c r="AK10" s="1906" t="s">
        <v>349</v>
      </c>
      <c r="AL10" s="1906"/>
      <c r="AM10" s="1906" t="s">
        <v>2530</v>
      </c>
      <c r="AN10" s="1906"/>
      <c r="AO10" s="1906" t="s">
        <v>88</v>
      </c>
      <c r="AP10" s="1906" t="s">
        <v>88</v>
      </c>
      <c r="AQ10" s="1906"/>
      <c r="AR10" s="1906"/>
      <c r="AS10" s="1906" t="s">
        <v>349</v>
      </c>
      <c r="AT10" s="1906"/>
      <c r="AU10" s="1906"/>
      <c r="AV10" s="1906"/>
    </row>
    <row r="11" spans="1:48" ht="28.8">
      <c r="A11" s="1253">
        <v>11111</v>
      </c>
      <c r="B11" s="1902">
        <v>2010</v>
      </c>
      <c r="C11" s="1253" t="s">
        <v>1220</v>
      </c>
      <c r="D11" s="1253" t="s">
        <v>229</v>
      </c>
      <c r="E11" s="1253">
        <v>10335</v>
      </c>
      <c r="F11" s="1902">
        <v>31092</v>
      </c>
      <c r="G11" s="1903" t="s">
        <v>1970</v>
      </c>
      <c r="H11" s="1902" t="s">
        <v>280</v>
      </c>
      <c r="I11" s="1615" t="s">
        <v>88</v>
      </c>
      <c r="J11" s="2553" t="s">
        <v>2525</v>
      </c>
      <c r="K11" s="2553"/>
      <c r="L11" s="1255">
        <v>41276</v>
      </c>
      <c r="M11" s="1255" t="s">
        <v>875</v>
      </c>
      <c r="N11" s="1902" t="s">
        <v>53</v>
      </c>
      <c r="O11" s="1256" t="s">
        <v>88</v>
      </c>
      <c r="P11" s="1256">
        <v>40</v>
      </c>
      <c r="Q11" s="1256"/>
      <c r="R11" s="1255">
        <v>41276</v>
      </c>
      <c r="S11" s="1257" t="s">
        <v>3548</v>
      </c>
      <c r="T11" s="1258" t="s">
        <v>3484</v>
      </c>
      <c r="U11" s="1258" t="s">
        <v>2123</v>
      </c>
      <c r="V11" s="1258" t="s">
        <v>1814</v>
      </c>
      <c r="W11" s="1258" t="s">
        <v>1815</v>
      </c>
      <c r="X11" s="1259"/>
      <c r="Y11" s="1260"/>
      <c r="Z11" s="1260"/>
      <c r="AA11" s="1260"/>
      <c r="AB11" s="1906"/>
      <c r="AC11" s="1260"/>
      <c r="AD11" s="1260"/>
      <c r="AE11" s="1906"/>
      <c r="AF11" s="1907"/>
      <c r="AG11" s="1906" t="s">
        <v>351</v>
      </c>
      <c r="AH11" s="1906" t="s">
        <v>351</v>
      </c>
      <c r="AI11" s="1906" t="s">
        <v>351</v>
      </c>
      <c r="AJ11" s="1906" t="s">
        <v>350</v>
      </c>
      <c r="AK11" s="1906" t="s">
        <v>350</v>
      </c>
      <c r="AL11" s="1906" t="s">
        <v>350</v>
      </c>
      <c r="AM11" s="1905" t="s">
        <v>2531</v>
      </c>
      <c r="AN11" s="1905" t="s">
        <v>365</v>
      </c>
      <c r="AO11" s="1906"/>
      <c r="AP11" s="1906"/>
      <c r="AQ11" s="1906"/>
      <c r="AR11" s="1906" t="s">
        <v>350</v>
      </c>
      <c r="AS11" s="1906" t="s">
        <v>350</v>
      </c>
      <c r="AT11" s="1906" t="s">
        <v>350</v>
      </c>
      <c r="AU11" s="1906"/>
      <c r="AV11" s="1906"/>
    </row>
    <row r="12" spans="1:48" ht="28.8">
      <c r="A12" s="1253">
        <v>11414</v>
      </c>
      <c r="B12" s="1902">
        <v>2013</v>
      </c>
      <c r="C12" s="1253" t="s">
        <v>1220</v>
      </c>
      <c r="D12" s="1253" t="s">
        <v>228</v>
      </c>
      <c r="E12" s="1253">
        <v>11414</v>
      </c>
      <c r="F12" s="1902">
        <v>23524</v>
      </c>
      <c r="G12" s="1903" t="s">
        <v>1968</v>
      </c>
      <c r="H12" s="1902" t="s">
        <v>280</v>
      </c>
      <c r="I12" s="1615" t="s">
        <v>88</v>
      </c>
      <c r="J12" s="1262" t="s">
        <v>809</v>
      </c>
      <c r="K12" s="1256" t="s">
        <v>810</v>
      </c>
      <c r="L12" s="1255">
        <v>42639</v>
      </c>
      <c r="M12" s="1255" t="s">
        <v>366</v>
      </c>
      <c r="N12" s="1902" t="s">
        <v>53</v>
      </c>
      <c r="O12" s="1256" t="s">
        <v>88</v>
      </c>
      <c r="P12" s="1256">
        <v>40</v>
      </c>
      <c r="Q12" s="1256"/>
      <c r="R12" s="1255">
        <v>42639</v>
      </c>
      <c r="S12" s="1257" t="s">
        <v>3485</v>
      </c>
      <c r="T12" s="1258" t="s">
        <v>3486</v>
      </c>
      <c r="U12" s="1258" t="s">
        <v>3487</v>
      </c>
      <c r="V12" s="1261">
        <v>42622</v>
      </c>
      <c r="W12" s="1261">
        <v>43716</v>
      </c>
      <c r="X12" s="1259"/>
      <c r="Y12" s="1260"/>
      <c r="Z12" s="1260"/>
      <c r="AA12" s="1260" t="s">
        <v>1500</v>
      </c>
      <c r="AB12" s="1906" t="s">
        <v>87</v>
      </c>
      <c r="AC12" s="1257" t="s">
        <v>3479</v>
      </c>
      <c r="AD12" s="1260" t="s">
        <v>365</v>
      </c>
      <c r="AE12" s="1906"/>
      <c r="AF12" s="1907"/>
      <c r="AG12" s="1906"/>
      <c r="AH12" s="1906" t="s">
        <v>87</v>
      </c>
      <c r="AI12" s="1906"/>
      <c r="AJ12" s="1906"/>
      <c r="AK12" s="1906"/>
      <c r="AL12" s="1906" t="s">
        <v>349</v>
      </c>
      <c r="AM12" s="1905" t="s">
        <v>3488</v>
      </c>
      <c r="AN12" s="1906" t="s">
        <v>365</v>
      </c>
      <c r="AO12" s="1906"/>
      <c r="AP12" s="1906"/>
      <c r="AQ12" s="1906" t="s">
        <v>88</v>
      </c>
      <c r="AR12" s="1906" t="s">
        <v>88</v>
      </c>
      <c r="AS12" s="1906" t="s">
        <v>88</v>
      </c>
      <c r="AT12" s="1906" t="s">
        <v>349</v>
      </c>
      <c r="AU12" s="1906"/>
      <c r="AV12" s="1906"/>
    </row>
    <row r="13" spans="1:48" ht="43.2">
      <c r="A13" s="1253">
        <v>11231</v>
      </c>
      <c r="B13" s="1902">
        <v>2011</v>
      </c>
      <c r="C13" s="1253" t="s">
        <v>1220</v>
      </c>
      <c r="D13" s="1253" t="s">
        <v>228</v>
      </c>
      <c r="E13" s="1253">
        <v>11231</v>
      </c>
      <c r="F13" s="1902">
        <v>36702</v>
      </c>
      <c r="G13" s="1903" t="s">
        <v>1957</v>
      </c>
      <c r="H13" s="1902" t="s">
        <v>280</v>
      </c>
      <c r="I13" s="1615" t="s">
        <v>88</v>
      </c>
      <c r="J13" s="1615"/>
      <c r="K13" s="1256"/>
      <c r="L13" s="1255">
        <v>40924</v>
      </c>
      <c r="M13" s="1255" t="s">
        <v>366</v>
      </c>
      <c r="N13" s="1902" t="s">
        <v>54</v>
      </c>
      <c r="O13" s="1256" t="s">
        <v>89</v>
      </c>
      <c r="P13" s="1256">
        <v>40</v>
      </c>
      <c r="Q13" s="1256"/>
      <c r="R13" s="1255">
        <v>40924</v>
      </c>
      <c r="S13" s="1257" t="s">
        <v>3475</v>
      </c>
      <c r="T13" s="1258">
        <v>40924</v>
      </c>
      <c r="U13" s="1258">
        <v>42384</v>
      </c>
      <c r="V13" s="1258" t="s">
        <v>2532</v>
      </c>
      <c r="W13" s="1258" t="s">
        <v>2533</v>
      </c>
      <c r="X13" s="1259">
        <v>40000</v>
      </c>
      <c r="Y13" s="1260">
        <v>2013</v>
      </c>
      <c r="Z13" s="1260" t="s">
        <v>365</v>
      </c>
      <c r="AA13" s="1260"/>
      <c r="AB13" s="1906"/>
      <c r="AC13" s="1260"/>
      <c r="AD13" s="1260"/>
      <c r="AE13" s="1906"/>
      <c r="AF13" s="1907"/>
      <c r="AG13" s="1906" t="s">
        <v>349</v>
      </c>
      <c r="AH13" s="1906"/>
      <c r="AI13" s="1906"/>
      <c r="AJ13" s="1906" t="s">
        <v>87</v>
      </c>
      <c r="AK13" s="1906" t="s">
        <v>87</v>
      </c>
      <c r="AL13" s="1906" t="s">
        <v>90</v>
      </c>
      <c r="AM13" s="1905" t="s">
        <v>2534</v>
      </c>
      <c r="AN13" s="1905" t="s">
        <v>365</v>
      </c>
      <c r="AO13" s="1906"/>
      <c r="AP13" s="1906"/>
      <c r="AQ13" s="1906" t="s">
        <v>88</v>
      </c>
      <c r="AR13" s="1906" t="s">
        <v>88</v>
      </c>
      <c r="AS13" s="1906" t="s">
        <v>88</v>
      </c>
      <c r="AT13" s="1906" t="s">
        <v>88</v>
      </c>
      <c r="AU13" s="1906"/>
      <c r="AV13" s="1906"/>
    </row>
    <row r="14" spans="1:48" ht="28.8">
      <c r="A14" s="1253">
        <v>11232</v>
      </c>
      <c r="B14" s="1902">
        <v>2011</v>
      </c>
      <c r="C14" s="1253" t="s">
        <v>1220</v>
      </c>
      <c r="D14" s="1253" t="s">
        <v>229</v>
      </c>
      <c r="E14" s="1253">
        <v>11232</v>
      </c>
      <c r="F14" s="1902">
        <v>37016</v>
      </c>
      <c r="G14" s="1903" t="s">
        <v>358</v>
      </c>
      <c r="H14" s="1902" t="s">
        <v>280</v>
      </c>
      <c r="I14" s="1615" t="s">
        <v>88</v>
      </c>
      <c r="J14" s="1262" t="s">
        <v>152</v>
      </c>
      <c r="K14" s="1256" t="s">
        <v>92</v>
      </c>
      <c r="L14" s="1255">
        <v>42037</v>
      </c>
      <c r="M14" s="1255" t="s">
        <v>366</v>
      </c>
      <c r="N14" s="1902" t="s">
        <v>53</v>
      </c>
      <c r="O14" s="1256" t="s">
        <v>88</v>
      </c>
      <c r="P14" s="1256">
        <v>40</v>
      </c>
      <c r="Q14" s="1256"/>
      <c r="R14" s="1255">
        <v>42037</v>
      </c>
      <c r="S14" s="1257"/>
      <c r="T14" s="1258"/>
      <c r="U14" s="1258"/>
      <c r="V14" s="1258" t="s">
        <v>2535</v>
      </c>
      <c r="W14" s="1258" t="s">
        <v>2536</v>
      </c>
      <c r="X14" s="1259">
        <v>40000</v>
      </c>
      <c r="Y14" s="1260">
        <v>2015</v>
      </c>
      <c r="Z14" s="1260" t="s">
        <v>365</v>
      </c>
      <c r="AA14" s="1257" t="s">
        <v>872</v>
      </c>
      <c r="AB14" s="1257" t="s">
        <v>859</v>
      </c>
      <c r="AC14" s="1257" t="s">
        <v>877</v>
      </c>
      <c r="AD14" s="1257"/>
      <c r="AE14" s="1906"/>
      <c r="AF14" s="1907"/>
      <c r="AG14" s="1906"/>
      <c r="AH14" s="1906" t="s">
        <v>90</v>
      </c>
      <c r="AI14" s="1906"/>
      <c r="AJ14" s="1906"/>
      <c r="AK14" s="1906" t="s">
        <v>87</v>
      </c>
      <c r="AL14" s="1906"/>
      <c r="AM14" s="1905" t="s">
        <v>3489</v>
      </c>
      <c r="AN14" s="1905" t="s">
        <v>365</v>
      </c>
      <c r="AO14" s="1906" t="s">
        <v>87</v>
      </c>
      <c r="AP14" s="1906" t="s">
        <v>88</v>
      </c>
      <c r="AQ14" s="1906" t="s">
        <v>88</v>
      </c>
      <c r="AR14" s="1906" t="s">
        <v>88</v>
      </c>
      <c r="AS14" s="1906" t="s">
        <v>88</v>
      </c>
      <c r="AT14" s="1906" t="s">
        <v>88</v>
      </c>
      <c r="AU14" s="1906"/>
      <c r="AV14" s="1906"/>
    </row>
    <row r="15" spans="1:48" ht="43.2">
      <c r="A15" s="1253">
        <v>11284</v>
      </c>
      <c r="B15" s="1902">
        <v>2012</v>
      </c>
      <c r="C15" s="1253" t="s">
        <v>1220</v>
      </c>
      <c r="D15" s="1253" t="s">
        <v>229</v>
      </c>
      <c r="E15" s="1253">
        <v>11284</v>
      </c>
      <c r="F15" s="1902">
        <v>37866</v>
      </c>
      <c r="G15" s="1903" t="s">
        <v>1952</v>
      </c>
      <c r="H15" s="1902" t="s">
        <v>280</v>
      </c>
      <c r="I15" s="1615" t="s">
        <v>88</v>
      </c>
      <c r="J15" s="1262" t="s">
        <v>155</v>
      </c>
      <c r="K15" s="1256" t="s">
        <v>95</v>
      </c>
      <c r="L15" s="1255">
        <v>42037</v>
      </c>
      <c r="M15" s="1255" t="s">
        <v>366</v>
      </c>
      <c r="N15" s="1902" t="s">
        <v>53</v>
      </c>
      <c r="O15" s="1256" t="s">
        <v>88</v>
      </c>
      <c r="P15" s="1256">
        <v>40</v>
      </c>
      <c r="Q15" s="1256"/>
      <c r="R15" s="1255">
        <v>42037</v>
      </c>
      <c r="S15" s="1257" t="s">
        <v>3475</v>
      </c>
      <c r="T15" s="1258">
        <v>43053</v>
      </c>
      <c r="U15" s="1258">
        <v>44513</v>
      </c>
      <c r="V15" s="1258" t="s">
        <v>2537</v>
      </c>
      <c r="W15" s="1258" t="s">
        <v>2538</v>
      </c>
      <c r="X15" s="1259">
        <v>40000</v>
      </c>
      <c r="Y15" s="1260">
        <v>2016</v>
      </c>
      <c r="Z15" s="1260" t="s">
        <v>365</v>
      </c>
      <c r="AA15" s="1257" t="s">
        <v>872</v>
      </c>
      <c r="AB15" s="1257" t="s">
        <v>2561</v>
      </c>
      <c r="AC15" s="1257" t="s">
        <v>3490</v>
      </c>
      <c r="AD15" s="1257" t="s">
        <v>365</v>
      </c>
      <c r="AE15" s="1906"/>
      <c r="AF15" s="1907"/>
      <c r="AG15" s="1906"/>
      <c r="AH15" s="1906"/>
      <c r="AI15" s="1906" t="s">
        <v>349</v>
      </c>
      <c r="AJ15" s="1906" t="s">
        <v>349</v>
      </c>
      <c r="AK15" s="1906" t="s">
        <v>349</v>
      </c>
      <c r="AL15" s="1906" t="s">
        <v>349</v>
      </c>
      <c r="AM15" s="1906" t="s">
        <v>2539</v>
      </c>
      <c r="AN15" s="1906" t="s">
        <v>365</v>
      </c>
      <c r="AO15" s="1906" t="s">
        <v>88</v>
      </c>
      <c r="AP15" s="1906" t="s">
        <v>88</v>
      </c>
      <c r="AQ15" s="1906" t="s">
        <v>87</v>
      </c>
      <c r="AR15" s="1906" t="s">
        <v>349</v>
      </c>
      <c r="AS15" s="1906" t="s">
        <v>349</v>
      </c>
      <c r="AT15" s="1906" t="s">
        <v>349</v>
      </c>
      <c r="AU15" s="1906"/>
      <c r="AV15" s="1906"/>
    </row>
    <row r="16" spans="1:48" ht="28.8">
      <c r="A16" s="1253">
        <v>11289</v>
      </c>
      <c r="B16" s="1902">
        <v>2012</v>
      </c>
      <c r="C16" s="1253" t="s">
        <v>1220</v>
      </c>
      <c r="D16" s="1253" t="s">
        <v>227</v>
      </c>
      <c r="E16" s="1253">
        <v>11289</v>
      </c>
      <c r="F16" s="1902">
        <v>35470</v>
      </c>
      <c r="G16" s="1903" t="s">
        <v>1953</v>
      </c>
      <c r="H16" s="1902" t="s">
        <v>280</v>
      </c>
      <c r="I16" s="1615" t="s">
        <v>88</v>
      </c>
      <c r="J16" s="1262" t="s">
        <v>161</v>
      </c>
      <c r="K16" s="1256" t="s">
        <v>98</v>
      </c>
      <c r="L16" s="1255">
        <v>42051</v>
      </c>
      <c r="M16" s="1255" t="s">
        <v>366</v>
      </c>
      <c r="N16" s="1902" t="s">
        <v>53</v>
      </c>
      <c r="O16" s="1256" t="s">
        <v>88</v>
      </c>
      <c r="P16" s="1256">
        <v>40</v>
      </c>
      <c r="Q16" s="1256"/>
      <c r="R16" s="1255">
        <v>42051</v>
      </c>
      <c r="S16" s="1257" t="s">
        <v>3485</v>
      </c>
      <c r="T16" s="1258" t="s">
        <v>879</v>
      </c>
      <c r="U16" s="1258" t="s">
        <v>878</v>
      </c>
      <c r="V16" s="1261">
        <v>43691</v>
      </c>
      <c r="W16" s="1261">
        <v>44786</v>
      </c>
      <c r="X16" s="1259">
        <v>40000</v>
      </c>
      <c r="Y16" s="1260">
        <v>2019</v>
      </c>
      <c r="Z16" s="1260" t="s">
        <v>365</v>
      </c>
      <c r="AA16" s="1260" t="s">
        <v>1500</v>
      </c>
      <c r="AB16" s="1906">
        <v>1</v>
      </c>
      <c r="AC16" s="1257" t="s">
        <v>3479</v>
      </c>
      <c r="AD16" s="1260" t="s">
        <v>365</v>
      </c>
      <c r="AE16" s="1906"/>
      <c r="AF16" s="1907"/>
      <c r="AG16" s="1906"/>
      <c r="AH16" s="1906" t="s">
        <v>349</v>
      </c>
      <c r="AI16" s="1906" t="s">
        <v>349</v>
      </c>
      <c r="AJ16" s="1906" t="s">
        <v>349</v>
      </c>
      <c r="AK16" s="1906" t="s">
        <v>349</v>
      </c>
      <c r="AL16" s="1906"/>
      <c r="AM16" s="1906" t="s">
        <v>2530</v>
      </c>
      <c r="AN16" s="1906"/>
      <c r="AO16" s="1906"/>
      <c r="AP16" s="1906" t="s">
        <v>88</v>
      </c>
      <c r="AQ16" s="1906" t="s">
        <v>349</v>
      </c>
      <c r="AR16" s="1906" t="s">
        <v>349</v>
      </c>
      <c r="AS16" s="1906" t="s">
        <v>349</v>
      </c>
      <c r="AT16" s="1906"/>
      <c r="AU16" s="1906"/>
      <c r="AV16" s="1906"/>
    </row>
    <row r="17" spans="1:48" ht="43.2">
      <c r="A17" s="1253">
        <v>11285</v>
      </c>
      <c r="B17" s="1902">
        <v>2012</v>
      </c>
      <c r="C17" s="1253" t="s">
        <v>1220</v>
      </c>
      <c r="D17" s="1253" t="s">
        <v>228</v>
      </c>
      <c r="E17" s="1253">
        <v>3276</v>
      </c>
      <c r="F17" s="1902">
        <v>17114</v>
      </c>
      <c r="G17" s="1903" t="s">
        <v>799</v>
      </c>
      <c r="H17" s="1902" t="s">
        <v>2417</v>
      </c>
      <c r="I17" s="1615" t="s">
        <v>88</v>
      </c>
      <c r="J17" s="2553" t="s">
        <v>2525</v>
      </c>
      <c r="K17" s="2553"/>
      <c r="L17" s="1255"/>
      <c r="M17" s="1255" t="s">
        <v>875</v>
      </c>
      <c r="N17" s="1902" t="s">
        <v>54</v>
      </c>
      <c r="O17" s="1256" t="s">
        <v>89</v>
      </c>
      <c r="P17" s="1256">
        <v>40</v>
      </c>
      <c r="Q17" s="1256"/>
      <c r="R17" s="1255"/>
      <c r="S17" s="1257" t="s">
        <v>3549</v>
      </c>
      <c r="T17" s="1258" t="s">
        <v>2540</v>
      </c>
      <c r="U17" s="1258" t="s">
        <v>2541</v>
      </c>
      <c r="V17" s="1261">
        <v>41442</v>
      </c>
      <c r="W17" s="1261">
        <v>42537</v>
      </c>
      <c r="X17" s="1259">
        <v>40000</v>
      </c>
      <c r="Y17" s="1260">
        <v>2013</v>
      </c>
      <c r="Z17" s="1260"/>
      <c r="AA17" s="1260"/>
      <c r="AB17" s="1906"/>
      <c r="AC17" s="1260"/>
      <c r="AD17" s="1260"/>
      <c r="AE17" s="1906"/>
      <c r="AF17" s="1907"/>
      <c r="AG17" s="1906" t="s">
        <v>349</v>
      </c>
      <c r="AH17" s="1906" t="s">
        <v>89</v>
      </c>
      <c r="AI17" s="1906"/>
      <c r="AJ17" s="1906" t="s">
        <v>87</v>
      </c>
      <c r="AK17" s="1906"/>
      <c r="AL17" s="1906" t="s">
        <v>87</v>
      </c>
      <c r="AM17" s="1906">
        <v>2018</v>
      </c>
      <c r="AN17" s="1906"/>
      <c r="AO17" s="1906"/>
      <c r="AP17" s="1906"/>
      <c r="AQ17" s="1906" t="s">
        <v>88</v>
      </c>
      <c r="AR17" s="1906" t="s">
        <v>88</v>
      </c>
      <c r="AS17" s="1906" t="s">
        <v>88</v>
      </c>
      <c r="AT17" s="1906" t="s">
        <v>88</v>
      </c>
      <c r="AU17" s="1906"/>
      <c r="AV17" s="1906"/>
    </row>
    <row r="18" spans="1:48" ht="28.8">
      <c r="A18" s="1253">
        <v>11751</v>
      </c>
      <c r="B18" s="1902">
        <v>2016</v>
      </c>
      <c r="C18" s="1253" t="s">
        <v>1220</v>
      </c>
      <c r="D18" s="1253" t="s">
        <v>227</v>
      </c>
      <c r="E18" s="1253">
        <v>3154</v>
      </c>
      <c r="F18" s="1902">
        <v>14842</v>
      </c>
      <c r="G18" s="1903" t="s">
        <v>361</v>
      </c>
      <c r="H18" s="1902" t="s">
        <v>280</v>
      </c>
      <c r="I18" s="1615" t="s">
        <v>88</v>
      </c>
      <c r="J18" s="2553" t="s">
        <v>2525</v>
      </c>
      <c r="K18" s="2553"/>
      <c r="L18" s="1255"/>
      <c r="M18" s="1255" t="s">
        <v>875</v>
      </c>
      <c r="N18" s="1902" t="s">
        <v>54</v>
      </c>
      <c r="O18" s="1256" t="s">
        <v>87</v>
      </c>
      <c r="P18" s="1256">
        <v>40</v>
      </c>
      <c r="Q18" s="1256"/>
      <c r="R18" s="1255"/>
      <c r="S18" s="1257" t="s">
        <v>612</v>
      </c>
      <c r="T18" s="1258">
        <v>41793</v>
      </c>
      <c r="U18" s="1258">
        <v>43253</v>
      </c>
      <c r="V18" s="1261"/>
      <c r="W18" s="1261"/>
      <c r="X18" s="1259"/>
      <c r="Y18" s="1260"/>
      <c r="Z18" s="1260"/>
      <c r="AA18" s="1260"/>
      <c r="AB18" s="1906"/>
      <c r="AC18" s="1260"/>
      <c r="AD18" s="1260"/>
      <c r="AE18" s="1906"/>
      <c r="AF18" s="1907"/>
      <c r="AG18" s="1906" t="s">
        <v>1835</v>
      </c>
      <c r="AH18" s="1906" t="s">
        <v>1835</v>
      </c>
      <c r="AI18" s="1906" t="s">
        <v>1835</v>
      </c>
      <c r="AJ18" s="1906" t="s">
        <v>1835</v>
      </c>
      <c r="AK18" s="1906"/>
      <c r="AL18" s="1906"/>
      <c r="AM18" s="1906" t="s">
        <v>2542</v>
      </c>
      <c r="AN18" s="1906"/>
      <c r="AO18" s="1906" t="s">
        <v>1835</v>
      </c>
      <c r="AP18" s="1906" t="s">
        <v>1835</v>
      </c>
      <c r="AQ18" s="1906" t="s">
        <v>1835</v>
      </c>
      <c r="AR18" s="1906" t="s">
        <v>1835</v>
      </c>
      <c r="AS18" s="1906"/>
      <c r="AT18" s="1906"/>
      <c r="AU18" s="1908">
        <v>43405</v>
      </c>
      <c r="AV18" s="1908">
        <v>44167</v>
      </c>
    </row>
    <row r="19" spans="1:48" ht="28.8">
      <c r="A19" s="1253">
        <v>11413</v>
      </c>
      <c r="B19" s="1902">
        <v>2013</v>
      </c>
      <c r="C19" s="1253" t="s">
        <v>1220</v>
      </c>
      <c r="D19" s="1253" t="s">
        <v>229</v>
      </c>
      <c r="E19" s="1253">
        <v>9898</v>
      </c>
      <c r="F19" s="1902">
        <v>21359</v>
      </c>
      <c r="G19" s="1903" t="s">
        <v>1966</v>
      </c>
      <c r="H19" s="1902" t="s">
        <v>280</v>
      </c>
      <c r="I19" s="1615" t="s">
        <v>88</v>
      </c>
      <c r="J19" s="2553" t="s">
        <v>2525</v>
      </c>
      <c r="K19" s="2553"/>
      <c r="L19" s="1255">
        <v>42354</v>
      </c>
      <c r="M19" s="1255" t="s">
        <v>875</v>
      </c>
      <c r="N19" s="1902" t="s">
        <v>54</v>
      </c>
      <c r="O19" s="1256" t="s">
        <v>87</v>
      </c>
      <c r="P19" s="1256">
        <v>40</v>
      </c>
      <c r="Q19" s="1256"/>
      <c r="R19" s="1255">
        <v>42354</v>
      </c>
      <c r="S19" s="1257" t="s">
        <v>3491</v>
      </c>
      <c r="T19" s="1258">
        <v>41831</v>
      </c>
      <c r="U19" s="1258">
        <v>43291</v>
      </c>
      <c r="V19" s="1258" t="s">
        <v>1816</v>
      </c>
      <c r="W19" s="1258" t="s">
        <v>2377</v>
      </c>
      <c r="X19" s="1259"/>
      <c r="Y19" s="1260"/>
      <c r="Z19" s="1260" t="s">
        <v>365</v>
      </c>
      <c r="AA19" s="1257" t="s">
        <v>876</v>
      </c>
      <c r="AB19" s="1257" t="s">
        <v>859</v>
      </c>
      <c r="AC19" s="1257" t="s">
        <v>1525</v>
      </c>
      <c r="AD19" s="1257" t="s">
        <v>365</v>
      </c>
      <c r="AE19" s="1906">
        <v>2013</v>
      </c>
      <c r="AF19" s="1907">
        <v>199124</v>
      </c>
      <c r="AG19" s="1906" t="s">
        <v>350</v>
      </c>
      <c r="AH19" s="1906" t="s">
        <v>350</v>
      </c>
      <c r="AI19" s="1906" t="s">
        <v>350</v>
      </c>
      <c r="AJ19" s="1906"/>
      <c r="AK19" s="1906"/>
      <c r="AL19" s="1906" t="s">
        <v>87</v>
      </c>
      <c r="AM19" s="1906" t="s">
        <v>2543</v>
      </c>
      <c r="AN19" s="1906"/>
      <c r="AO19" s="1906" t="s">
        <v>350</v>
      </c>
      <c r="AP19" s="1906" t="s">
        <v>350</v>
      </c>
      <c r="AQ19" s="1906" t="s">
        <v>350</v>
      </c>
      <c r="AR19" s="1906"/>
      <c r="AS19" s="1906"/>
      <c r="AT19" s="1906"/>
      <c r="AU19" s="1906" t="s">
        <v>3492</v>
      </c>
      <c r="AV19" s="1908">
        <v>44940</v>
      </c>
    </row>
    <row r="20" spans="1:48" ht="28.8">
      <c r="A20" s="1253">
        <v>11230</v>
      </c>
      <c r="B20" s="1902">
        <v>2011</v>
      </c>
      <c r="C20" s="1253" t="s">
        <v>1220</v>
      </c>
      <c r="D20" s="1253" t="s">
        <v>227</v>
      </c>
      <c r="E20" s="1253">
        <v>11230</v>
      </c>
      <c r="F20" s="1902">
        <v>36946</v>
      </c>
      <c r="G20" s="1903" t="s">
        <v>1956</v>
      </c>
      <c r="H20" s="1902" t="s">
        <v>280</v>
      </c>
      <c r="I20" s="1615" t="s">
        <v>88</v>
      </c>
      <c r="J20" s="2554"/>
      <c r="K20" s="2555"/>
      <c r="L20" s="1255">
        <v>40924</v>
      </c>
      <c r="M20" s="1255" t="s">
        <v>366</v>
      </c>
      <c r="N20" s="1902" t="s">
        <v>53</v>
      </c>
      <c r="O20" s="1256" t="s">
        <v>88</v>
      </c>
      <c r="P20" s="1256">
        <v>40</v>
      </c>
      <c r="Q20" s="1256"/>
      <c r="R20" s="1255">
        <v>40924</v>
      </c>
      <c r="S20" s="1257" t="s">
        <v>3475</v>
      </c>
      <c r="T20" s="1258">
        <v>40924</v>
      </c>
      <c r="U20" s="1258">
        <v>42384</v>
      </c>
      <c r="V20" s="1261"/>
      <c r="W20" s="1261"/>
      <c r="X20" s="1259"/>
      <c r="Y20" s="1260"/>
      <c r="Z20" s="1260"/>
      <c r="AA20" s="1260"/>
      <c r="AB20" s="1906"/>
      <c r="AC20" s="1260"/>
      <c r="AD20" s="1260"/>
      <c r="AE20" s="1906"/>
      <c r="AF20" s="1907"/>
      <c r="AG20" s="1906" t="s">
        <v>349</v>
      </c>
      <c r="AH20" s="1906"/>
      <c r="AI20" s="1906"/>
      <c r="AJ20" s="1906"/>
      <c r="AK20" s="1906"/>
      <c r="AL20" s="1906"/>
      <c r="AM20" s="1905" t="s">
        <v>2544</v>
      </c>
      <c r="AN20" s="1905"/>
      <c r="AO20" s="1906" t="s">
        <v>349</v>
      </c>
      <c r="AP20" s="1906"/>
      <c r="AQ20" s="1906" t="s">
        <v>87</v>
      </c>
      <c r="AR20" s="1906" t="s">
        <v>88</v>
      </c>
      <c r="AS20" s="1906" t="s">
        <v>88</v>
      </c>
      <c r="AT20" s="1906"/>
      <c r="AU20" s="1908">
        <v>43815</v>
      </c>
      <c r="AV20" s="1908">
        <v>44050</v>
      </c>
    </row>
    <row r="21" spans="1:48" ht="86.4">
      <c r="A21" s="1253">
        <v>11287</v>
      </c>
      <c r="B21" s="1902">
        <v>2012</v>
      </c>
      <c r="C21" s="1253" t="s">
        <v>1220</v>
      </c>
      <c r="D21" s="1253" t="s">
        <v>227</v>
      </c>
      <c r="E21" s="1253">
        <v>3056</v>
      </c>
      <c r="F21" s="1902">
        <v>18193</v>
      </c>
      <c r="G21" s="1903" t="s">
        <v>1978</v>
      </c>
      <c r="H21" s="1902" t="s">
        <v>280</v>
      </c>
      <c r="I21" s="1615" t="s">
        <v>280</v>
      </c>
      <c r="J21" s="2553" t="s">
        <v>2525</v>
      </c>
      <c r="K21" s="2553"/>
      <c r="L21" s="1255"/>
      <c r="M21" s="1255" t="s">
        <v>875</v>
      </c>
      <c r="N21" s="1902" t="s">
        <v>54</v>
      </c>
      <c r="O21" s="1256" t="s">
        <v>87</v>
      </c>
      <c r="P21" s="1256">
        <v>40</v>
      </c>
      <c r="Q21" s="1256"/>
      <c r="R21" s="1255"/>
      <c r="S21" s="1257" t="s">
        <v>3550</v>
      </c>
      <c r="T21" s="1258" t="s">
        <v>880</v>
      </c>
      <c r="U21" s="1258" t="s">
        <v>2122</v>
      </c>
      <c r="V21" s="1261"/>
      <c r="W21" s="1261"/>
      <c r="X21" s="1259"/>
      <c r="Y21" s="1260"/>
      <c r="Z21" s="1260"/>
      <c r="AA21" s="1260"/>
      <c r="AB21" s="1906"/>
      <c r="AC21" s="1260"/>
      <c r="AD21" s="1260"/>
      <c r="AE21" s="1906"/>
      <c r="AF21" s="1907"/>
      <c r="AG21" s="1906"/>
      <c r="AH21" s="1906"/>
      <c r="AI21" s="1906"/>
      <c r="AJ21" s="1906"/>
      <c r="AK21" s="1906"/>
      <c r="AL21" s="1906"/>
      <c r="AM21" s="1906">
        <v>2018</v>
      </c>
      <c r="AN21" s="1906"/>
      <c r="AO21" s="1906"/>
      <c r="AP21" s="1906" t="s">
        <v>87</v>
      </c>
      <c r="AQ21" s="1906" t="s">
        <v>89</v>
      </c>
      <c r="AR21" s="1906" t="s">
        <v>87</v>
      </c>
      <c r="AS21" s="1906"/>
      <c r="AT21" s="1906"/>
      <c r="AU21" s="1908">
        <v>43344</v>
      </c>
      <c r="AV21" s="1908">
        <v>43890</v>
      </c>
    </row>
    <row r="22" spans="1:48">
      <c r="A22" s="1253">
        <v>11108</v>
      </c>
      <c r="B22" s="1902">
        <v>2010</v>
      </c>
      <c r="C22" s="1253" t="s">
        <v>1220</v>
      </c>
      <c r="D22" s="1253" t="s">
        <v>229</v>
      </c>
      <c r="E22" s="1253">
        <v>11108</v>
      </c>
      <c r="F22" s="1902"/>
      <c r="G22" s="1903" t="s">
        <v>2545</v>
      </c>
      <c r="H22" s="1902"/>
      <c r="I22" s="1615"/>
      <c r="J22" s="1615"/>
      <c r="K22" s="1256"/>
      <c r="L22" s="1911"/>
      <c r="M22" s="1255"/>
      <c r="N22" s="1902" t="s">
        <v>53</v>
      </c>
      <c r="O22" s="1256" t="s">
        <v>88</v>
      </c>
      <c r="P22" s="1256"/>
      <c r="Q22" s="1256"/>
      <c r="R22" s="1255"/>
      <c r="S22" s="1257"/>
      <c r="T22" s="1258"/>
      <c r="U22" s="1258"/>
      <c r="V22" s="1261"/>
      <c r="W22" s="1261"/>
      <c r="X22" s="1259"/>
      <c r="Y22" s="1260"/>
      <c r="Z22" s="1260"/>
      <c r="AA22" s="1260"/>
      <c r="AB22" s="1906"/>
      <c r="AC22" s="1260"/>
      <c r="AD22" s="1260"/>
      <c r="AE22" s="1906"/>
      <c r="AF22" s="1907"/>
      <c r="AG22" s="1906"/>
      <c r="AH22" s="1906"/>
      <c r="AI22" s="1906"/>
      <c r="AJ22" s="1906"/>
      <c r="AK22" s="1906"/>
      <c r="AL22" s="1906"/>
      <c r="AM22" s="1906"/>
      <c r="AN22" s="1906"/>
      <c r="AO22" s="1906"/>
      <c r="AP22" s="1906"/>
      <c r="AQ22" s="1906"/>
      <c r="AR22" s="1906"/>
      <c r="AS22" s="1906"/>
      <c r="AT22" s="1906"/>
      <c r="AU22" s="1906"/>
      <c r="AV22" s="1906"/>
    </row>
    <row r="23" spans="1:48" ht="28.8">
      <c r="A23" s="1253">
        <v>11753</v>
      </c>
      <c r="B23" s="1902">
        <v>2016</v>
      </c>
      <c r="C23" s="1253" t="s">
        <v>1220</v>
      </c>
      <c r="D23" s="1253" t="s">
        <v>228</v>
      </c>
      <c r="E23" s="1253">
        <v>11753</v>
      </c>
      <c r="F23" s="1902">
        <v>43360</v>
      </c>
      <c r="G23" s="1903" t="s">
        <v>2489</v>
      </c>
      <c r="H23" s="1902" t="s">
        <v>280</v>
      </c>
      <c r="I23" s="1263" t="s">
        <v>88</v>
      </c>
      <c r="J23" s="1264" t="s">
        <v>2243</v>
      </c>
      <c r="K23" s="1256" t="s">
        <v>2327</v>
      </c>
      <c r="L23" s="1255">
        <v>43360</v>
      </c>
      <c r="M23" s="1255" t="s">
        <v>366</v>
      </c>
      <c r="N23" s="1902" t="s">
        <v>53</v>
      </c>
      <c r="O23" s="1256" t="s">
        <v>88</v>
      </c>
      <c r="P23" s="1256">
        <v>40</v>
      </c>
      <c r="Q23" s="1256"/>
      <c r="R23" s="1255">
        <v>43360</v>
      </c>
      <c r="S23" s="1260"/>
      <c r="T23" s="1261"/>
      <c r="U23" s="1261"/>
      <c r="V23" s="1261"/>
      <c r="W23" s="1261"/>
      <c r="X23" s="1259"/>
      <c r="Y23" s="1260"/>
      <c r="Z23" s="1260"/>
      <c r="AA23" s="1260" t="s">
        <v>1500</v>
      </c>
      <c r="AB23" s="1906" t="s">
        <v>87</v>
      </c>
      <c r="AC23" s="1257" t="s">
        <v>3479</v>
      </c>
      <c r="AD23" s="1260" t="s">
        <v>365</v>
      </c>
      <c r="AE23" s="1906"/>
      <c r="AF23" s="1907"/>
      <c r="AG23" s="1906"/>
      <c r="AH23" s="1906"/>
      <c r="AI23" s="1906"/>
      <c r="AJ23" s="1906"/>
      <c r="AK23" s="1906"/>
      <c r="AL23" s="1906"/>
      <c r="AM23" s="1906"/>
      <c r="AN23" s="1906"/>
      <c r="AO23" s="1906"/>
      <c r="AP23" s="1906"/>
      <c r="AQ23" s="1906"/>
      <c r="AR23" s="1906"/>
      <c r="AS23" s="1906" t="s">
        <v>90</v>
      </c>
      <c r="AT23" s="1906" t="s">
        <v>87</v>
      </c>
      <c r="AU23" s="1906"/>
      <c r="AV23" s="1906"/>
    </row>
    <row r="24" spans="1:48">
      <c r="A24" s="1253">
        <v>11752</v>
      </c>
      <c r="B24" s="1902">
        <v>2016</v>
      </c>
      <c r="C24" s="1253" t="s">
        <v>1220</v>
      </c>
      <c r="D24" s="1253" t="s">
        <v>227</v>
      </c>
      <c r="E24" s="1253">
        <v>11752</v>
      </c>
      <c r="F24" s="1902">
        <v>41289</v>
      </c>
      <c r="G24" s="1903" t="s">
        <v>1982</v>
      </c>
      <c r="H24" s="1902" t="s">
        <v>280</v>
      </c>
      <c r="I24" s="1263" t="s">
        <v>88</v>
      </c>
      <c r="J24" s="1264" t="s">
        <v>823</v>
      </c>
      <c r="K24" s="1256" t="s">
        <v>1526</v>
      </c>
      <c r="L24" s="1255">
        <v>42857</v>
      </c>
      <c r="M24" s="1255" t="s">
        <v>366</v>
      </c>
      <c r="N24" s="1902" t="s">
        <v>53</v>
      </c>
      <c r="O24" s="1256" t="s">
        <v>88</v>
      </c>
      <c r="P24" s="1256">
        <v>40</v>
      </c>
      <c r="Q24" s="1256"/>
      <c r="R24" s="1255">
        <v>42857</v>
      </c>
      <c r="S24" s="1260" t="s">
        <v>3493</v>
      </c>
      <c r="T24" s="1261">
        <v>43292</v>
      </c>
      <c r="U24" s="1261">
        <v>44752</v>
      </c>
      <c r="V24" s="1261"/>
      <c r="W24" s="1261"/>
      <c r="X24" s="1259"/>
      <c r="Y24" s="1260"/>
      <c r="Z24" s="1260"/>
      <c r="AA24" s="1260"/>
      <c r="AB24" s="1906"/>
      <c r="AC24" s="1260"/>
      <c r="AD24" s="1260"/>
      <c r="AE24" s="1906"/>
      <c r="AF24" s="1907"/>
      <c r="AG24" s="1906"/>
      <c r="AH24" s="1906"/>
      <c r="AI24" s="1906"/>
      <c r="AJ24" s="1906" t="s">
        <v>351</v>
      </c>
      <c r="AK24" s="1906" t="s">
        <v>351</v>
      </c>
      <c r="AL24" s="1906" t="s">
        <v>351</v>
      </c>
      <c r="AM24" s="1906" t="s">
        <v>3494</v>
      </c>
      <c r="AN24" s="1906" t="s">
        <v>351</v>
      </c>
      <c r="AO24" s="1906"/>
      <c r="AP24" s="1906"/>
      <c r="AQ24" s="1906"/>
      <c r="AR24" s="1906" t="s">
        <v>87</v>
      </c>
      <c r="AS24" s="1906" t="s">
        <v>351</v>
      </c>
      <c r="AT24" s="1906" t="s">
        <v>351</v>
      </c>
      <c r="AU24" s="1906"/>
      <c r="AV24" s="1906"/>
    </row>
    <row r="25" spans="1:48">
      <c r="A25" s="1253">
        <v>11109</v>
      </c>
      <c r="B25" s="1902">
        <v>2010</v>
      </c>
      <c r="C25" s="1253" t="s">
        <v>1220</v>
      </c>
      <c r="D25" s="1253" t="s">
        <v>229</v>
      </c>
      <c r="E25" s="1253">
        <v>11109</v>
      </c>
      <c r="F25" s="1902"/>
      <c r="G25" s="1903" t="s">
        <v>2545</v>
      </c>
      <c r="H25" s="1902"/>
      <c r="I25" s="1615"/>
      <c r="J25" s="1262"/>
      <c r="K25" s="1256"/>
      <c r="L25" s="1255"/>
      <c r="M25" s="1255"/>
      <c r="N25" s="1902" t="s">
        <v>53</v>
      </c>
      <c r="O25" s="1256" t="s">
        <v>88</v>
      </c>
      <c r="P25" s="1256"/>
      <c r="Q25" s="1256"/>
      <c r="R25" s="1255"/>
      <c r="S25" s="1257"/>
      <c r="T25" s="1258"/>
      <c r="U25" s="1258"/>
      <c r="V25" s="1261"/>
      <c r="W25" s="1261"/>
      <c r="X25" s="1259"/>
      <c r="Y25" s="1260"/>
      <c r="Z25" s="1260"/>
      <c r="AA25" s="1260"/>
      <c r="AB25" s="1906"/>
      <c r="AC25" s="1260"/>
      <c r="AD25" s="1260"/>
      <c r="AE25" s="1906"/>
      <c r="AF25" s="1907"/>
      <c r="AG25" s="1906"/>
      <c r="AH25" s="1906"/>
      <c r="AI25" s="1906"/>
      <c r="AJ25" s="1906"/>
      <c r="AK25" s="1906"/>
      <c r="AL25" s="1906"/>
      <c r="AM25" s="1906"/>
      <c r="AN25" s="1906"/>
      <c r="AO25" s="1906"/>
      <c r="AP25" s="1906"/>
      <c r="AQ25" s="1906"/>
      <c r="AR25" s="1906"/>
      <c r="AS25" s="1906"/>
      <c r="AT25" s="1906"/>
      <c r="AU25" s="1906"/>
      <c r="AV25" s="1906"/>
    </row>
    <row r="26" spans="1:48" ht="28.8">
      <c r="A26" s="1253">
        <v>11415</v>
      </c>
      <c r="B26" s="1902">
        <v>2013</v>
      </c>
      <c r="C26" s="1253" t="s">
        <v>1220</v>
      </c>
      <c r="D26" s="1253" t="s">
        <v>227</v>
      </c>
      <c r="E26" s="1253">
        <v>11415</v>
      </c>
      <c r="F26" s="1902">
        <v>42549</v>
      </c>
      <c r="G26" s="1265" t="s">
        <v>2488</v>
      </c>
      <c r="H26" s="1256" t="s">
        <v>280</v>
      </c>
      <c r="I26" s="1615" t="s">
        <v>88</v>
      </c>
      <c r="J26" s="1262" t="s">
        <v>2245</v>
      </c>
      <c r="K26" s="1256" t="s">
        <v>2265</v>
      </c>
      <c r="L26" s="1255">
        <v>43374</v>
      </c>
      <c r="M26" s="1255" t="s">
        <v>2372</v>
      </c>
      <c r="N26" s="1902" t="s">
        <v>53</v>
      </c>
      <c r="O26" s="1256" t="s">
        <v>88</v>
      </c>
      <c r="P26" s="1256">
        <v>40</v>
      </c>
      <c r="Q26" s="1256"/>
      <c r="R26" s="1255">
        <v>43374</v>
      </c>
      <c r="S26" s="1257"/>
      <c r="T26" s="1258"/>
      <c r="U26" s="1258"/>
      <c r="V26" s="1261"/>
      <c r="W26" s="1261"/>
      <c r="X26" s="1259"/>
      <c r="Y26" s="1260"/>
      <c r="Z26" s="1260"/>
      <c r="AA26" s="1260" t="s">
        <v>1500</v>
      </c>
      <c r="AB26" s="1906" t="s">
        <v>87</v>
      </c>
      <c r="AC26" s="1257" t="s">
        <v>3479</v>
      </c>
      <c r="AD26" s="1260" t="s">
        <v>365</v>
      </c>
      <c r="AE26" s="1906"/>
      <c r="AF26" s="1907"/>
      <c r="AG26" s="1906"/>
      <c r="AH26" s="1906"/>
      <c r="AI26" s="1906"/>
      <c r="AJ26" s="1906"/>
      <c r="AK26" s="1906"/>
      <c r="AL26" s="1906"/>
      <c r="AM26" s="1906"/>
      <c r="AN26" s="1906"/>
      <c r="AO26" s="1906"/>
      <c r="AP26" s="1906"/>
      <c r="AQ26" s="1906"/>
      <c r="AR26" s="1906"/>
      <c r="AS26" s="1906" t="s">
        <v>89</v>
      </c>
      <c r="AT26" s="1906" t="s">
        <v>88</v>
      </c>
      <c r="AU26" s="1906"/>
      <c r="AV26" s="1906"/>
    </row>
    <row r="27" spans="1:48" ht="28.8">
      <c r="A27" s="1253">
        <v>11754</v>
      </c>
      <c r="B27" s="1902">
        <v>2016</v>
      </c>
      <c r="C27" s="1253" t="s">
        <v>1220</v>
      </c>
      <c r="D27" s="1253" t="s">
        <v>228</v>
      </c>
      <c r="E27" s="1253">
        <v>11754</v>
      </c>
      <c r="F27" s="1902">
        <v>43102</v>
      </c>
      <c r="G27" s="1903" t="s">
        <v>2483</v>
      </c>
      <c r="H27" s="1902" t="s">
        <v>2417</v>
      </c>
      <c r="I27" s="1263" t="s">
        <v>88</v>
      </c>
      <c r="J27" s="1264" t="s">
        <v>1780</v>
      </c>
      <c r="K27" s="1256" t="s">
        <v>2226</v>
      </c>
      <c r="L27" s="1255">
        <v>43102</v>
      </c>
      <c r="M27" s="1255" t="s">
        <v>366</v>
      </c>
      <c r="N27" s="1902" t="s">
        <v>53</v>
      </c>
      <c r="O27" s="1256" t="s">
        <v>88</v>
      </c>
      <c r="P27" s="1256">
        <v>40</v>
      </c>
      <c r="Q27" s="1256"/>
      <c r="R27" s="1255">
        <v>43102</v>
      </c>
      <c r="S27" s="1260"/>
      <c r="T27" s="1261"/>
      <c r="U27" s="1261"/>
      <c r="V27" s="1261">
        <v>43691</v>
      </c>
      <c r="W27" s="1261">
        <v>44787</v>
      </c>
      <c r="X27" s="1259"/>
      <c r="Y27" s="1260"/>
      <c r="Z27" s="1260" t="s">
        <v>365</v>
      </c>
      <c r="AA27" s="1260"/>
      <c r="AB27" s="1906"/>
      <c r="AC27" s="1260"/>
      <c r="AD27" s="1260"/>
      <c r="AE27" s="1906"/>
      <c r="AF27" s="1907"/>
      <c r="AG27" s="1906"/>
      <c r="AH27" s="1906"/>
      <c r="AI27" s="1906"/>
      <c r="AJ27" s="1906" t="s">
        <v>87</v>
      </c>
      <c r="AK27" s="1906" t="s">
        <v>89</v>
      </c>
      <c r="AL27" s="1906"/>
      <c r="AM27" s="1905" t="s">
        <v>3495</v>
      </c>
      <c r="AN27" s="1905" t="s">
        <v>365</v>
      </c>
      <c r="AO27" s="1906"/>
      <c r="AP27" s="1906"/>
      <c r="AQ27" s="1906"/>
      <c r="AR27" s="1906" t="s">
        <v>88</v>
      </c>
      <c r="AS27" s="1906" t="s">
        <v>88</v>
      </c>
      <c r="AT27" s="1906" t="s">
        <v>88</v>
      </c>
      <c r="AU27" s="1906"/>
      <c r="AV27" s="1906"/>
    </row>
    <row r="28" spans="1:48">
      <c r="A28" s="1912">
        <v>11878</v>
      </c>
      <c r="B28" s="1912">
        <v>2018</v>
      </c>
      <c r="C28" s="1253" t="s">
        <v>1220</v>
      </c>
      <c r="D28" s="1906" t="s">
        <v>227</v>
      </c>
      <c r="E28" s="1912">
        <v>11878</v>
      </c>
      <c r="F28" s="1912"/>
      <c r="G28" s="1903" t="s">
        <v>2545</v>
      </c>
      <c r="H28" s="1912"/>
      <c r="I28" s="1912"/>
      <c r="J28" s="1912"/>
      <c r="K28" s="1912"/>
      <c r="L28" s="1912"/>
      <c r="M28" s="1912"/>
      <c r="N28" s="1912" t="s">
        <v>53</v>
      </c>
      <c r="O28" s="1912"/>
      <c r="P28" s="1912"/>
      <c r="Q28" s="1912"/>
      <c r="R28" s="1913"/>
      <c r="S28" s="1906"/>
      <c r="T28" s="1906"/>
      <c r="U28" s="1906"/>
      <c r="V28" s="1906"/>
      <c r="W28" s="1906"/>
      <c r="X28" s="1906"/>
      <c r="Y28" s="1906"/>
      <c r="Z28" s="1906"/>
      <c r="AA28" s="1260"/>
      <c r="AB28" s="1906"/>
      <c r="AC28" s="1260"/>
      <c r="AD28" s="1260"/>
      <c r="AE28" s="1906"/>
      <c r="AF28" s="1906"/>
      <c r="AG28" s="1906"/>
      <c r="AH28" s="1906"/>
      <c r="AI28" s="1906"/>
      <c r="AJ28" s="1906"/>
      <c r="AK28" s="1906"/>
      <c r="AL28" s="1906"/>
      <c r="AM28" s="1906"/>
      <c r="AN28" s="1906"/>
      <c r="AO28" s="1906"/>
      <c r="AP28" s="1906"/>
      <c r="AQ28" s="1906"/>
      <c r="AR28" s="1906"/>
      <c r="AS28" s="1906"/>
      <c r="AT28" s="1906"/>
      <c r="AU28" s="1906"/>
      <c r="AV28" s="1906"/>
    </row>
    <row r="29" spans="1:48">
      <c r="A29" s="1912">
        <v>11879</v>
      </c>
      <c r="B29" s="1912">
        <v>2018</v>
      </c>
      <c r="C29" s="1253" t="s">
        <v>1220</v>
      </c>
      <c r="D29" s="1906" t="s">
        <v>229</v>
      </c>
      <c r="E29" s="1912">
        <v>11879</v>
      </c>
      <c r="F29" s="1912"/>
      <c r="G29" s="1903" t="s">
        <v>2545</v>
      </c>
      <c r="H29" s="1912"/>
      <c r="I29" s="1912"/>
      <c r="J29" s="1912"/>
      <c r="K29" s="1912"/>
      <c r="L29" s="1912"/>
      <c r="M29" s="1912"/>
      <c r="N29" s="1912" t="s">
        <v>53</v>
      </c>
      <c r="O29" s="1912"/>
      <c r="P29" s="1912"/>
      <c r="Q29" s="1912"/>
      <c r="R29" s="1912"/>
      <c r="S29" s="1906"/>
      <c r="T29" s="1906"/>
      <c r="U29" s="1906"/>
      <c r="V29" s="1906"/>
      <c r="W29" s="1906"/>
      <c r="X29" s="1906"/>
      <c r="Y29" s="1906"/>
      <c r="Z29" s="1906"/>
      <c r="AA29" s="1260"/>
      <c r="AB29" s="1906"/>
      <c r="AC29" s="1260"/>
      <c r="AD29" s="1260"/>
      <c r="AE29" s="1906"/>
      <c r="AF29" s="1906"/>
      <c r="AG29" s="1906"/>
      <c r="AH29" s="1906"/>
      <c r="AI29" s="1906"/>
      <c r="AJ29" s="1906"/>
      <c r="AK29" s="1906"/>
      <c r="AL29" s="1906"/>
      <c r="AM29" s="1906"/>
      <c r="AN29" s="1906"/>
      <c r="AO29" s="1906"/>
      <c r="AP29" s="1906"/>
      <c r="AQ29" s="1906"/>
      <c r="AR29" s="1906"/>
      <c r="AS29" s="1906"/>
      <c r="AT29" s="1906"/>
      <c r="AU29" s="1906"/>
      <c r="AV29" s="1906"/>
    </row>
    <row r="30" spans="1:48">
      <c r="A30" s="1912">
        <v>11876</v>
      </c>
      <c r="B30" s="1912">
        <v>2018</v>
      </c>
      <c r="C30" s="1253" t="s">
        <v>1220</v>
      </c>
      <c r="D30" s="1906" t="s">
        <v>228</v>
      </c>
      <c r="E30" s="1912">
        <v>11876</v>
      </c>
      <c r="F30" s="1912"/>
      <c r="G30" s="1903" t="s">
        <v>2545</v>
      </c>
      <c r="H30" s="1912"/>
      <c r="I30" s="1912"/>
      <c r="J30" s="1912"/>
      <c r="K30" s="1912"/>
      <c r="L30" s="1912"/>
      <c r="M30" s="1912"/>
      <c r="N30" s="1912" t="s">
        <v>53</v>
      </c>
      <c r="O30" s="1912"/>
      <c r="P30" s="1912"/>
      <c r="Q30" s="1912"/>
      <c r="R30" s="1912"/>
      <c r="S30" s="1906"/>
      <c r="T30" s="1906"/>
      <c r="U30" s="1906"/>
      <c r="V30" s="1906"/>
      <c r="W30" s="1906"/>
      <c r="X30" s="1906"/>
      <c r="Y30" s="1906"/>
      <c r="Z30" s="1906"/>
      <c r="AA30" s="1260"/>
      <c r="AB30" s="1906"/>
      <c r="AC30" s="1260"/>
      <c r="AD30" s="1260"/>
      <c r="AE30" s="1906"/>
      <c r="AF30" s="1906"/>
      <c r="AG30" s="1906"/>
      <c r="AH30" s="1906"/>
      <c r="AI30" s="1906"/>
      <c r="AJ30" s="1906"/>
      <c r="AK30" s="1906"/>
      <c r="AL30" s="1906"/>
      <c r="AM30" s="1906"/>
      <c r="AN30" s="1906"/>
      <c r="AO30" s="1906"/>
      <c r="AP30" s="1906"/>
      <c r="AQ30" s="1906"/>
      <c r="AR30" s="1906"/>
      <c r="AS30" s="1906"/>
      <c r="AT30" s="1906"/>
      <c r="AU30" s="1906"/>
      <c r="AV30" s="1906"/>
    </row>
    <row r="31" spans="1:48">
      <c r="A31" s="1912">
        <v>11877</v>
      </c>
      <c r="B31" s="1912">
        <v>2018</v>
      </c>
      <c r="C31" s="1253" t="s">
        <v>1220</v>
      </c>
      <c r="D31" s="1906" t="s">
        <v>228</v>
      </c>
      <c r="E31" s="1912">
        <v>11877</v>
      </c>
      <c r="F31" s="1912"/>
      <c r="G31" s="1903" t="s">
        <v>2545</v>
      </c>
      <c r="H31" s="1912"/>
      <c r="I31" s="1912"/>
      <c r="J31" s="1912"/>
      <c r="K31" s="1912"/>
      <c r="L31" s="1912"/>
      <c r="M31" s="1912"/>
      <c r="N31" s="1912" t="s">
        <v>53</v>
      </c>
      <c r="O31" s="1912"/>
      <c r="P31" s="1912"/>
      <c r="Q31" s="1912"/>
      <c r="R31" s="1912"/>
      <c r="S31" s="1906"/>
      <c r="T31" s="1906"/>
      <c r="U31" s="1906"/>
      <c r="V31" s="1906"/>
      <c r="W31" s="1906"/>
      <c r="X31" s="1906"/>
      <c r="Y31" s="1906"/>
      <c r="Z31" s="1906"/>
      <c r="AA31" s="1260"/>
      <c r="AB31" s="1906"/>
      <c r="AC31" s="1260"/>
      <c r="AD31" s="1260"/>
      <c r="AE31" s="1906"/>
      <c r="AF31" s="1906"/>
      <c r="AG31" s="1906"/>
      <c r="AH31" s="1906"/>
      <c r="AI31" s="1906"/>
      <c r="AJ31" s="1906"/>
      <c r="AK31" s="1906"/>
      <c r="AL31" s="1906"/>
      <c r="AM31" s="1906"/>
      <c r="AN31" s="1906"/>
      <c r="AO31" s="1906"/>
      <c r="AP31" s="1906"/>
      <c r="AQ31" s="1906"/>
      <c r="AR31" s="1906"/>
      <c r="AS31" s="1906"/>
      <c r="AT31" s="1906"/>
      <c r="AU31" s="1906"/>
      <c r="AV31" s="1906"/>
    </row>
    <row r="32" spans="1:48" ht="43.2">
      <c r="A32" s="1253">
        <v>11301</v>
      </c>
      <c r="B32" s="1902">
        <v>2012</v>
      </c>
      <c r="C32" s="1253" t="s">
        <v>1221</v>
      </c>
      <c r="D32" s="1253" t="s">
        <v>230</v>
      </c>
      <c r="E32" s="1253">
        <v>11301</v>
      </c>
      <c r="F32" s="1902">
        <v>35722</v>
      </c>
      <c r="G32" s="1903" t="s">
        <v>1812</v>
      </c>
      <c r="H32" s="1902" t="s">
        <v>280</v>
      </c>
      <c r="I32" s="1263" t="s">
        <v>88</v>
      </c>
      <c r="J32" s="1264" t="s">
        <v>806</v>
      </c>
      <c r="K32" s="1256" t="s">
        <v>807</v>
      </c>
      <c r="L32" s="1255">
        <v>42520</v>
      </c>
      <c r="M32" s="1255" t="s">
        <v>366</v>
      </c>
      <c r="N32" s="1902" t="s">
        <v>54</v>
      </c>
      <c r="O32" s="1256" t="s">
        <v>87</v>
      </c>
      <c r="P32" s="1256">
        <v>40</v>
      </c>
      <c r="Q32" s="1256"/>
      <c r="R32" s="1266">
        <v>42520</v>
      </c>
      <c r="S32" s="1906"/>
      <c r="T32" s="1261"/>
      <c r="U32" s="1261"/>
      <c r="V32" s="1261">
        <v>44116</v>
      </c>
      <c r="W32" s="1261">
        <v>45210</v>
      </c>
      <c r="X32" s="1259"/>
      <c r="Y32" s="1260"/>
      <c r="Z32" s="1260" t="s">
        <v>365</v>
      </c>
      <c r="AA32" s="1260" t="s">
        <v>284</v>
      </c>
      <c r="AB32" s="1257" t="s">
        <v>3496</v>
      </c>
      <c r="AC32" s="1257" t="s">
        <v>3497</v>
      </c>
      <c r="AD32" s="1257" t="s">
        <v>365</v>
      </c>
      <c r="AE32" s="1905" t="s">
        <v>3479</v>
      </c>
      <c r="AF32" s="1909" t="s">
        <v>3498</v>
      </c>
      <c r="AG32" s="1906"/>
      <c r="AH32" s="1906" t="s">
        <v>89</v>
      </c>
      <c r="AI32" s="1906"/>
      <c r="AJ32" s="1906" t="s">
        <v>89</v>
      </c>
      <c r="AK32" s="1906" t="s">
        <v>89</v>
      </c>
      <c r="AL32" s="1906" t="s">
        <v>89</v>
      </c>
      <c r="AM32" s="1905" t="s">
        <v>2547</v>
      </c>
      <c r="AN32" s="1905" t="s">
        <v>365</v>
      </c>
      <c r="AO32" s="1906"/>
      <c r="AP32" s="1906" t="s">
        <v>89</v>
      </c>
      <c r="AQ32" s="1906" t="s">
        <v>88</v>
      </c>
      <c r="AR32" s="1906" t="s">
        <v>88</v>
      </c>
      <c r="AS32" s="1906" t="s">
        <v>88</v>
      </c>
      <c r="AT32" s="1906" t="s">
        <v>88</v>
      </c>
      <c r="AU32" s="1906"/>
      <c r="AV32" s="1906"/>
    </row>
    <row r="33" spans="1:48" ht="43.2">
      <c r="A33" s="1253">
        <v>11306</v>
      </c>
      <c r="B33" s="1902">
        <v>2012</v>
      </c>
      <c r="C33" s="1253" t="s">
        <v>1221</v>
      </c>
      <c r="D33" s="1253" t="s">
        <v>232</v>
      </c>
      <c r="E33" s="1253">
        <v>11306</v>
      </c>
      <c r="F33" s="1902">
        <v>37884</v>
      </c>
      <c r="G33" s="1903" t="s">
        <v>220</v>
      </c>
      <c r="H33" s="1902" t="s">
        <v>280</v>
      </c>
      <c r="I33" s="1914" t="s">
        <v>88</v>
      </c>
      <c r="J33" s="1904" t="s">
        <v>1408</v>
      </c>
      <c r="K33" s="1911" t="s">
        <v>1418</v>
      </c>
      <c r="L33" s="1255">
        <v>41564</v>
      </c>
      <c r="M33" s="1255" t="s">
        <v>366</v>
      </c>
      <c r="N33" s="1902" t="s">
        <v>54</v>
      </c>
      <c r="O33" s="1256" t="s">
        <v>87</v>
      </c>
      <c r="P33" s="1256">
        <v>40</v>
      </c>
      <c r="Q33" s="1256"/>
      <c r="R33" s="1255">
        <v>41641</v>
      </c>
      <c r="S33" s="1260" t="s">
        <v>3475</v>
      </c>
      <c r="T33" s="1261">
        <v>42264</v>
      </c>
      <c r="U33" s="1261">
        <v>43724</v>
      </c>
      <c r="V33" s="1258" t="s">
        <v>3499</v>
      </c>
      <c r="W33" s="1258" t="s">
        <v>3500</v>
      </c>
      <c r="X33" s="1259">
        <v>40000</v>
      </c>
      <c r="Y33" s="1260">
        <v>2019</v>
      </c>
      <c r="Z33" s="1260" t="s">
        <v>365</v>
      </c>
      <c r="AA33" s="1257" t="s">
        <v>869</v>
      </c>
      <c r="AB33" s="1257" t="s">
        <v>868</v>
      </c>
      <c r="AC33" s="1257" t="s">
        <v>867</v>
      </c>
      <c r="AD33" s="1257" t="s">
        <v>365</v>
      </c>
      <c r="AE33" s="1905" t="s">
        <v>3501</v>
      </c>
      <c r="AF33" s="1909" t="s">
        <v>3502</v>
      </c>
      <c r="AG33" s="1906"/>
      <c r="AH33" s="1906" t="s">
        <v>87</v>
      </c>
      <c r="AI33" s="1906" t="s">
        <v>349</v>
      </c>
      <c r="AJ33" s="1906" t="s">
        <v>349</v>
      </c>
      <c r="AK33" s="1906" t="s">
        <v>349</v>
      </c>
      <c r="AL33" s="1906" t="s">
        <v>87</v>
      </c>
      <c r="AM33" s="1905" t="s">
        <v>3503</v>
      </c>
      <c r="AN33" s="1905" t="s">
        <v>365</v>
      </c>
      <c r="AO33" s="1906" t="s">
        <v>89</v>
      </c>
      <c r="AP33" s="1906"/>
      <c r="AQ33" s="1906" t="s">
        <v>90</v>
      </c>
      <c r="AR33" s="1906" t="s">
        <v>349</v>
      </c>
      <c r="AS33" s="1906" t="s">
        <v>349</v>
      </c>
      <c r="AT33" s="1906"/>
      <c r="AU33" s="1906"/>
      <c r="AV33" s="1906"/>
    </row>
    <row r="34" spans="1:48">
      <c r="A34" s="1253">
        <v>11122</v>
      </c>
      <c r="B34" s="1902">
        <v>2010</v>
      </c>
      <c r="C34" s="1253" t="s">
        <v>1221</v>
      </c>
      <c r="D34" s="1253" t="s">
        <v>230</v>
      </c>
      <c r="E34" s="1253">
        <v>11122</v>
      </c>
      <c r="F34" s="1902">
        <v>35966</v>
      </c>
      <c r="G34" s="1903" t="s">
        <v>209</v>
      </c>
      <c r="H34" s="1902" t="s">
        <v>280</v>
      </c>
      <c r="I34" s="1914" t="s">
        <v>88</v>
      </c>
      <c r="J34" s="1910" t="s">
        <v>1405</v>
      </c>
      <c r="K34" s="1915" t="s">
        <v>1813</v>
      </c>
      <c r="L34" s="1255">
        <v>41247</v>
      </c>
      <c r="M34" s="1255" t="s">
        <v>366</v>
      </c>
      <c r="N34" s="1902" t="s">
        <v>54</v>
      </c>
      <c r="O34" s="1256" t="s">
        <v>89</v>
      </c>
      <c r="P34" s="1256">
        <v>40</v>
      </c>
      <c r="Q34" s="1256"/>
      <c r="R34" s="1266">
        <v>41281</v>
      </c>
      <c r="S34" s="1906"/>
      <c r="T34" s="1261"/>
      <c r="U34" s="1261"/>
      <c r="V34" s="1261"/>
      <c r="W34" s="1261"/>
      <c r="X34" s="1259"/>
      <c r="Y34" s="1260"/>
      <c r="Z34" s="1260"/>
      <c r="AA34" s="1260"/>
      <c r="AB34" s="1906"/>
      <c r="AC34" s="1260"/>
      <c r="AD34" s="1260"/>
      <c r="AE34" s="1906"/>
      <c r="AF34" s="1907"/>
      <c r="AG34" s="1906"/>
      <c r="AH34" s="1906"/>
      <c r="AI34" s="1906"/>
      <c r="AJ34" s="1906"/>
      <c r="AK34" s="1906"/>
      <c r="AL34" s="1906"/>
      <c r="AM34" s="1906"/>
      <c r="AN34" s="1906"/>
      <c r="AO34" s="1906" t="s">
        <v>88</v>
      </c>
      <c r="AP34" s="1906" t="s">
        <v>89</v>
      </c>
      <c r="AQ34" s="1906" t="s">
        <v>87</v>
      </c>
      <c r="AR34" s="1906" t="s">
        <v>88</v>
      </c>
      <c r="AS34" s="1906" t="s">
        <v>88</v>
      </c>
      <c r="AT34" s="1906"/>
      <c r="AU34" s="1906"/>
      <c r="AV34" s="1906"/>
    </row>
    <row r="35" spans="1:48" ht="43.2">
      <c r="A35" s="1253">
        <v>11305</v>
      </c>
      <c r="B35" s="1902">
        <v>2012</v>
      </c>
      <c r="C35" s="1253" t="s">
        <v>1221</v>
      </c>
      <c r="D35" s="1253" t="s">
        <v>230</v>
      </c>
      <c r="E35" s="1253">
        <v>11305</v>
      </c>
      <c r="F35" s="1902">
        <v>36059</v>
      </c>
      <c r="G35" s="1903" t="s">
        <v>219</v>
      </c>
      <c r="H35" s="1902" t="s">
        <v>280</v>
      </c>
      <c r="I35" s="1914" t="s">
        <v>88</v>
      </c>
      <c r="J35" s="1904" t="s">
        <v>1406</v>
      </c>
      <c r="K35" s="1911" t="s">
        <v>1415</v>
      </c>
      <c r="L35" s="1255">
        <v>41421</v>
      </c>
      <c r="M35" s="1255" t="s">
        <v>366</v>
      </c>
      <c r="N35" s="1902" t="s">
        <v>54</v>
      </c>
      <c r="O35" s="1256" t="s">
        <v>87</v>
      </c>
      <c r="P35" s="1256">
        <v>40</v>
      </c>
      <c r="Q35" s="1256"/>
      <c r="R35" s="1266">
        <v>41441</v>
      </c>
      <c r="S35" s="1906" t="s">
        <v>3475</v>
      </c>
      <c r="T35" s="1261">
        <v>42140</v>
      </c>
      <c r="U35" s="1261">
        <v>43600</v>
      </c>
      <c r="V35" s="1258" t="s">
        <v>2548</v>
      </c>
      <c r="W35" s="1258" t="s">
        <v>2549</v>
      </c>
      <c r="X35" s="1259"/>
      <c r="Y35" s="1260"/>
      <c r="Z35" s="1260" t="s">
        <v>365</v>
      </c>
      <c r="AA35" s="1260" t="s">
        <v>283</v>
      </c>
      <c r="AB35" s="1906">
        <v>1</v>
      </c>
      <c r="AC35" s="1257" t="s">
        <v>3504</v>
      </c>
      <c r="AD35" s="1257" t="s">
        <v>365</v>
      </c>
      <c r="AE35" s="1906">
        <v>2015</v>
      </c>
      <c r="AF35" s="1907">
        <v>75801</v>
      </c>
      <c r="AG35" s="1906" t="s">
        <v>87</v>
      </c>
      <c r="AH35" s="1906" t="s">
        <v>349</v>
      </c>
      <c r="AI35" s="1906" t="s">
        <v>349</v>
      </c>
      <c r="AJ35" s="1906" t="s">
        <v>349</v>
      </c>
      <c r="AK35" s="1906" t="s">
        <v>349</v>
      </c>
      <c r="AL35" s="1906"/>
      <c r="AM35" s="1906" t="s">
        <v>2550</v>
      </c>
      <c r="AN35" s="1906"/>
      <c r="AO35" s="1906" t="s">
        <v>88</v>
      </c>
      <c r="AP35" s="1906" t="s">
        <v>349</v>
      </c>
      <c r="AQ35" s="1906" t="s">
        <v>349</v>
      </c>
      <c r="AR35" s="1906" t="s">
        <v>349</v>
      </c>
      <c r="AS35" s="1906" t="s">
        <v>349</v>
      </c>
      <c r="AT35" s="1906" t="s">
        <v>88</v>
      </c>
      <c r="AU35" s="1906"/>
      <c r="AV35" s="1906"/>
    </row>
    <row r="36" spans="1:48" ht="28.8">
      <c r="A36" s="1253">
        <v>11759</v>
      </c>
      <c r="B36" s="1902">
        <v>2016</v>
      </c>
      <c r="C36" s="1253" t="s">
        <v>1221</v>
      </c>
      <c r="D36" s="1253" t="s">
        <v>231</v>
      </c>
      <c r="E36" s="1253">
        <v>11759</v>
      </c>
      <c r="F36" s="1902">
        <v>37352</v>
      </c>
      <c r="G36" s="1903" t="s">
        <v>264</v>
      </c>
      <c r="H36" s="1902" t="s">
        <v>2417</v>
      </c>
      <c r="I36" s="1263" t="s">
        <v>88</v>
      </c>
      <c r="J36" s="1263"/>
      <c r="K36" s="1256"/>
      <c r="L36" s="1255"/>
      <c r="M36" s="1255"/>
      <c r="N36" s="1902" t="s">
        <v>54</v>
      </c>
      <c r="O36" s="1256" t="s">
        <v>87</v>
      </c>
      <c r="P36" s="1256">
        <v>40</v>
      </c>
      <c r="Q36" s="1256"/>
      <c r="R36" s="1255"/>
      <c r="S36" s="1260" t="s">
        <v>3475</v>
      </c>
      <c r="T36" s="1261">
        <v>42522</v>
      </c>
      <c r="U36" s="1261">
        <v>43983</v>
      </c>
      <c r="V36" s="1258" t="s">
        <v>2535</v>
      </c>
      <c r="W36" s="1258" t="s">
        <v>2536</v>
      </c>
      <c r="X36" s="1259"/>
      <c r="Y36" s="1260"/>
      <c r="Z36" s="1260" t="s">
        <v>365</v>
      </c>
      <c r="AA36" s="1260" t="s">
        <v>284</v>
      </c>
      <c r="AB36" s="1906">
        <v>1</v>
      </c>
      <c r="AC36" s="1257" t="s">
        <v>3479</v>
      </c>
      <c r="AD36" s="1260" t="s">
        <v>365</v>
      </c>
      <c r="AE36" s="1906">
        <v>2017</v>
      </c>
      <c r="AF36" s="1907">
        <v>88858</v>
      </c>
      <c r="AG36" s="1906"/>
      <c r="AH36" s="1906" t="s">
        <v>87</v>
      </c>
      <c r="AI36" s="1905" t="s">
        <v>87</v>
      </c>
      <c r="AJ36" s="1905" t="s">
        <v>87</v>
      </c>
      <c r="AK36" s="1905" t="s">
        <v>349</v>
      </c>
      <c r="AL36" s="1905"/>
      <c r="AM36" s="1905" t="s">
        <v>2551</v>
      </c>
      <c r="AN36" s="1905"/>
      <c r="AO36" s="1906"/>
      <c r="AP36" s="1906" t="s">
        <v>349</v>
      </c>
      <c r="AQ36" s="1906" t="s">
        <v>89</v>
      </c>
      <c r="AR36" s="1906" t="s">
        <v>349</v>
      </c>
      <c r="AS36" s="1906" t="s">
        <v>349</v>
      </c>
      <c r="AT36" s="1906"/>
      <c r="AU36" s="1906"/>
      <c r="AV36" s="1906"/>
    </row>
    <row r="37" spans="1:48" ht="43.2">
      <c r="A37" s="1253">
        <v>11303</v>
      </c>
      <c r="B37" s="1902">
        <v>2012</v>
      </c>
      <c r="C37" s="1253" t="s">
        <v>1221</v>
      </c>
      <c r="D37" s="1253" t="s">
        <v>231</v>
      </c>
      <c r="E37" s="1253">
        <v>11303</v>
      </c>
      <c r="F37" s="1902">
        <v>39145</v>
      </c>
      <c r="G37" s="1903" t="s">
        <v>1522</v>
      </c>
      <c r="H37" s="1902" t="s">
        <v>2417</v>
      </c>
      <c r="I37" s="1263" t="s">
        <v>88</v>
      </c>
      <c r="J37" s="1264" t="s">
        <v>827</v>
      </c>
      <c r="K37" s="1256" t="s">
        <v>841</v>
      </c>
      <c r="L37" s="1255">
        <v>42744</v>
      </c>
      <c r="M37" s="1255" t="s">
        <v>366</v>
      </c>
      <c r="N37" s="1902" t="s">
        <v>54</v>
      </c>
      <c r="O37" s="1256" t="s">
        <v>87</v>
      </c>
      <c r="P37" s="1256">
        <v>40</v>
      </c>
      <c r="Q37" s="1256"/>
      <c r="R37" s="1266">
        <v>42744</v>
      </c>
      <c r="S37" s="1906"/>
      <c r="T37" s="1261"/>
      <c r="U37" s="1261"/>
      <c r="V37" s="1258" t="s">
        <v>2552</v>
      </c>
      <c r="W37" s="1258" t="s">
        <v>2553</v>
      </c>
      <c r="X37" s="1259"/>
      <c r="Y37" s="1260"/>
      <c r="Z37" s="1260" t="s">
        <v>365</v>
      </c>
      <c r="AA37" s="1260" t="s">
        <v>284</v>
      </c>
      <c r="AB37" s="1257" t="s">
        <v>861</v>
      </c>
      <c r="AC37" s="1257" t="s">
        <v>3505</v>
      </c>
      <c r="AD37" s="1257" t="s">
        <v>365</v>
      </c>
      <c r="AE37" s="1905" t="s">
        <v>3479</v>
      </c>
      <c r="AF37" s="1909" t="s">
        <v>3506</v>
      </c>
      <c r="AG37" s="1906"/>
      <c r="AH37" s="1906" t="s">
        <v>87</v>
      </c>
      <c r="AI37" s="1906" t="s">
        <v>87</v>
      </c>
      <c r="AJ37" s="1906" t="s">
        <v>2406</v>
      </c>
      <c r="AK37" s="1906" t="s">
        <v>87</v>
      </c>
      <c r="AL37" s="1906" t="s">
        <v>87</v>
      </c>
      <c r="AM37" s="1905" t="s">
        <v>2554</v>
      </c>
      <c r="AN37" s="1905" t="s">
        <v>365</v>
      </c>
      <c r="AO37" s="1906"/>
      <c r="AP37" s="1906"/>
      <c r="AQ37" s="1906" t="s">
        <v>89</v>
      </c>
      <c r="AR37" s="1906" t="s">
        <v>88</v>
      </c>
      <c r="AS37" s="1906" t="s">
        <v>88</v>
      </c>
      <c r="AT37" s="1906" t="s">
        <v>88</v>
      </c>
      <c r="AU37" s="1906"/>
      <c r="AV37" s="1906"/>
    </row>
    <row r="38" spans="1:48" ht="57.6">
      <c r="A38" s="1253">
        <v>11106</v>
      </c>
      <c r="B38" s="1902">
        <v>2010</v>
      </c>
      <c r="C38" s="1253" t="s">
        <v>1221</v>
      </c>
      <c r="D38" s="1253" t="s">
        <v>230</v>
      </c>
      <c r="E38" s="1253">
        <v>1510</v>
      </c>
      <c r="F38" s="1902">
        <v>11798</v>
      </c>
      <c r="G38" s="1903" t="s">
        <v>202</v>
      </c>
      <c r="H38" s="1902" t="s">
        <v>280</v>
      </c>
      <c r="I38" s="1914" t="s">
        <v>88</v>
      </c>
      <c r="J38" s="2556" t="s">
        <v>2555</v>
      </c>
      <c r="K38" s="2556"/>
      <c r="L38" s="1255">
        <v>40710</v>
      </c>
      <c r="M38" s="1255" t="s">
        <v>874</v>
      </c>
      <c r="N38" s="1902" t="s">
        <v>54</v>
      </c>
      <c r="O38" s="1256" t="s">
        <v>87</v>
      </c>
      <c r="P38" s="1256">
        <v>40</v>
      </c>
      <c r="Q38" s="1256"/>
      <c r="R38" s="1266">
        <v>40710</v>
      </c>
      <c r="S38" s="1260" t="s">
        <v>873</v>
      </c>
      <c r="T38" s="1261">
        <v>40087</v>
      </c>
      <c r="U38" s="1261">
        <v>41547</v>
      </c>
      <c r="V38" s="1258" t="s">
        <v>3507</v>
      </c>
      <c r="W38" s="1258" t="s">
        <v>3508</v>
      </c>
      <c r="X38" s="1259"/>
      <c r="Y38" s="1260"/>
      <c r="Z38" s="1260" t="s">
        <v>365</v>
      </c>
      <c r="AA38" s="1257" t="s">
        <v>872</v>
      </c>
      <c r="AB38" s="1257" t="s">
        <v>2370</v>
      </c>
      <c r="AC38" s="1257" t="s">
        <v>3509</v>
      </c>
      <c r="AD38" s="1257" t="s">
        <v>365</v>
      </c>
      <c r="AE38" s="1905" t="s">
        <v>3510</v>
      </c>
      <c r="AF38" s="1909" t="s">
        <v>3511</v>
      </c>
      <c r="AG38" s="1906" t="s">
        <v>87</v>
      </c>
      <c r="AH38" s="1906" t="s">
        <v>87</v>
      </c>
      <c r="AI38" s="1906"/>
      <c r="AJ38" s="1906" t="s">
        <v>87</v>
      </c>
      <c r="AK38" s="1906" t="s">
        <v>90</v>
      </c>
      <c r="AL38" s="1906" t="s">
        <v>90</v>
      </c>
      <c r="AM38" s="1905" t="s">
        <v>3512</v>
      </c>
      <c r="AN38" s="1905" t="s">
        <v>365</v>
      </c>
      <c r="AO38" s="1906"/>
      <c r="AP38" s="1906" t="s">
        <v>87</v>
      </c>
      <c r="AQ38" s="1906" t="s">
        <v>88</v>
      </c>
      <c r="AR38" s="1906" t="s">
        <v>87</v>
      </c>
      <c r="AS38" s="1906" t="s">
        <v>89</v>
      </c>
      <c r="AT38" s="1906" t="s">
        <v>88</v>
      </c>
      <c r="AU38" s="1261">
        <v>41645</v>
      </c>
      <c r="AV38" s="1261">
        <v>42128</v>
      </c>
    </row>
    <row r="39" spans="1:48" ht="43.2">
      <c r="A39" s="1253">
        <v>11304</v>
      </c>
      <c r="B39" s="1902">
        <v>2012</v>
      </c>
      <c r="C39" s="1253" t="s">
        <v>1221</v>
      </c>
      <c r="D39" s="1253" t="s">
        <v>230</v>
      </c>
      <c r="E39" s="1253">
        <v>11304</v>
      </c>
      <c r="F39" s="1902">
        <v>35473</v>
      </c>
      <c r="G39" s="1903" t="s">
        <v>218</v>
      </c>
      <c r="H39" s="1902" t="s">
        <v>280</v>
      </c>
      <c r="I39" s="1914" t="s">
        <v>88</v>
      </c>
      <c r="J39" s="1904" t="s">
        <v>834</v>
      </c>
      <c r="K39" s="1911" t="s">
        <v>1416</v>
      </c>
      <c r="L39" s="1255">
        <v>41414</v>
      </c>
      <c r="M39" s="1255" t="s">
        <v>366</v>
      </c>
      <c r="N39" s="1902" t="s">
        <v>54</v>
      </c>
      <c r="O39" s="1256" t="s">
        <v>87</v>
      </c>
      <c r="P39" s="1256">
        <v>40</v>
      </c>
      <c r="Q39" s="1256"/>
      <c r="R39" s="1266">
        <v>41428</v>
      </c>
      <c r="S39" s="1260"/>
      <c r="T39" s="1261"/>
      <c r="U39" s="1261"/>
      <c r="V39" s="1258" t="s">
        <v>2548</v>
      </c>
      <c r="W39" s="1258" t="s">
        <v>2549</v>
      </c>
      <c r="X39" s="1259"/>
      <c r="Y39" s="1260"/>
      <c r="Z39" s="1260" t="s">
        <v>365</v>
      </c>
      <c r="AA39" s="1257" t="s">
        <v>871</v>
      </c>
      <c r="AB39" s="1257" t="s">
        <v>859</v>
      </c>
      <c r="AC39" s="1257" t="s">
        <v>3513</v>
      </c>
      <c r="AD39" s="1257" t="s">
        <v>365</v>
      </c>
      <c r="AE39" s="1905" t="s">
        <v>2528</v>
      </c>
      <c r="AF39" s="1909" t="s">
        <v>2556</v>
      </c>
      <c r="AG39" s="1906" t="s">
        <v>87</v>
      </c>
      <c r="AH39" s="1906" t="s">
        <v>87</v>
      </c>
      <c r="AI39" s="1906"/>
      <c r="AJ39" s="1906" t="s">
        <v>89</v>
      </c>
      <c r="AK39" s="1906" t="s">
        <v>87</v>
      </c>
      <c r="AL39" s="1906"/>
      <c r="AM39" s="1905" t="s">
        <v>2557</v>
      </c>
      <c r="AN39" s="1905" t="s">
        <v>365</v>
      </c>
      <c r="AO39" s="1906" t="s">
        <v>88</v>
      </c>
      <c r="AP39" s="1906" t="s">
        <v>87</v>
      </c>
      <c r="AQ39" s="1906" t="s">
        <v>88</v>
      </c>
      <c r="AR39" s="1906" t="s">
        <v>88</v>
      </c>
      <c r="AS39" s="1906" t="s">
        <v>88</v>
      </c>
      <c r="AT39" s="1906"/>
      <c r="AU39" s="1261">
        <v>43703</v>
      </c>
      <c r="AV39" s="1261">
        <v>44068</v>
      </c>
    </row>
    <row r="40" spans="1:48" ht="43.2">
      <c r="A40" s="1253">
        <v>11300</v>
      </c>
      <c r="B40" s="1902">
        <v>2012</v>
      </c>
      <c r="C40" s="1253" t="s">
        <v>1221</v>
      </c>
      <c r="D40" s="1253" t="s">
        <v>232</v>
      </c>
      <c r="E40" s="1253">
        <v>11300</v>
      </c>
      <c r="F40" s="1902">
        <v>39547</v>
      </c>
      <c r="G40" s="1903" t="s">
        <v>217</v>
      </c>
      <c r="H40" s="1902" t="s">
        <v>2417</v>
      </c>
      <c r="I40" s="1914" t="s">
        <v>88</v>
      </c>
      <c r="J40" s="1916" t="s">
        <v>177</v>
      </c>
      <c r="K40" s="1256" t="s">
        <v>104</v>
      </c>
      <c r="L40" s="1255">
        <v>42149</v>
      </c>
      <c r="M40" s="1255" t="s">
        <v>366</v>
      </c>
      <c r="N40" s="1902" t="s">
        <v>54</v>
      </c>
      <c r="O40" s="1256" t="s">
        <v>87</v>
      </c>
      <c r="P40" s="1256">
        <v>40</v>
      </c>
      <c r="Q40" s="1256" t="s">
        <v>2255</v>
      </c>
      <c r="R40" s="1255">
        <v>43368</v>
      </c>
      <c r="S40" s="1906" t="s">
        <v>3551</v>
      </c>
      <c r="T40" s="1261">
        <v>43725</v>
      </c>
      <c r="U40" s="1261">
        <v>45185</v>
      </c>
      <c r="V40" s="1258" t="s">
        <v>3514</v>
      </c>
      <c r="W40" s="1258" t="s">
        <v>3515</v>
      </c>
      <c r="X40" s="1259"/>
      <c r="Y40" s="1260"/>
      <c r="Z40" s="1260" t="s">
        <v>365</v>
      </c>
      <c r="AA40" s="1260" t="s">
        <v>285</v>
      </c>
      <c r="AB40" s="1905" t="s">
        <v>859</v>
      </c>
      <c r="AC40" s="1257" t="s">
        <v>3505</v>
      </c>
      <c r="AD40" s="1257" t="s">
        <v>365</v>
      </c>
      <c r="AE40" s="1906"/>
      <c r="AF40" s="1907"/>
      <c r="AG40" s="1906"/>
      <c r="AH40" s="1906"/>
      <c r="AI40" s="1906"/>
      <c r="AJ40" s="1906" t="s">
        <v>89</v>
      </c>
      <c r="AK40" s="1906" t="s">
        <v>90</v>
      </c>
      <c r="AL40" s="1906" t="s">
        <v>349</v>
      </c>
      <c r="AM40" s="1905" t="s">
        <v>2558</v>
      </c>
      <c r="AN40" s="1905" t="s">
        <v>365</v>
      </c>
      <c r="AO40" s="1906"/>
      <c r="AP40" s="1906" t="s">
        <v>88</v>
      </c>
      <c r="AQ40" s="1906" t="s">
        <v>88</v>
      </c>
      <c r="AR40" s="1906" t="s">
        <v>88</v>
      </c>
      <c r="AS40" s="1906" t="s">
        <v>88</v>
      </c>
      <c r="AT40" s="1906" t="s">
        <v>349</v>
      </c>
      <c r="AU40" s="1906"/>
      <c r="AV40" s="1906"/>
    </row>
    <row r="41" spans="1:48" ht="43.2">
      <c r="A41" s="1253">
        <v>11238</v>
      </c>
      <c r="B41" s="1902">
        <v>2011</v>
      </c>
      <c r="C41" s="1253" t="s">
        <v>1221</v>
      </c>
      <c r="D41" s="1253" t="s">
        <v>231</v>
      </c>
      <c r="E41" s="1253">
        <v>10090</v>
      </c>
      <c r="F41" s="1902">
        <v>22628</v>
      </c>
      <c r="G41" s="1903" t="s">
        <v>211</v>
      </c>
      <c r="H41" s="1902" t="s">
        <v>2417</v>
      </c>
      <c r="I41" s="1914" t="s">
        <v>88</v>
      </c>
      <c r="J41" s="2556" t="s">
        <v>2555</v>
      </c>
      <c r="K41" s="2556"/>
      <c r="L41" s="1255">
        <v>41153</v>
      </c>
      <c r="M41" s="1255" t="s">
        <v>874</v>
      </c>
      <c r="N41" s="1902" t="s">
        <v>54</v>
      </c>
      <c r="O41" s="1256" t="s">
        <v>87</v>
      </c>
      <c r="P41" s="1256">
        <v>40</v>
      </c>
      <c r="Q41" s="1256"/>
      <c r="R41" s="1266">
        <v>41153</v>
      </c>
      <c r="S41" s="1906"/>
      <c r="T41" s="1261"/>
      <c r="U41" s="1261"/>
      <c r="V41" s="1261"/>
      <c r="W41" s="1261"/>
      <c r="X41" s="1259"/>
      <c r="Y41" s="1260"/>
      <c r="Z41" s="1260"/>
      <c r="AA41" s="1260" t="s">
        <v>284</v>
      </c>
      <c r="AB41" s="1906">
        <v>1</v>
      </c>
      <c r="AC41" s="1260" t="s">
        <v>239</v>
      </c>
      <c r="AD41" s="1260"/>
      <c r="AE41" s="1905" t="s">
        <v>3482</v>
      </c>
      <c r="AF41" s="1909" t="s">
        <v>3516</v>
      </c>
      <c r="AG41" s="1906"/>
      <c r="AH41" s="1906" t="s">
        <v>87</v>
      </c>
      <c r="AI41" s="1906"/>
      <c r="AJ41" s="1906" t="s">
        <v>89</v>
      </c>
      <c r="AK41" s="1906" t="s">
        <v>87</v>
      </c>
      <c r="AL41" s="1906" t="s">
        <v>87</v>
      </c>
      <c r="AM41" s="1905" t="s">
        <v>2559</v>
      </c>
      <c r="AN41" s="1905" t="s">
        <v>365</v>
      </c>
      <c r="AO41" s="1906" t="s">
        <v>89</v>
      </c>
      <c r="AP41" s="1906" t="s">
        <v>87</v>
      </c>
      <c r="AQ41" s="1906" t="s">
        <v>89</v>
      </c>
      <c r="AR41" s="1906" t="s">
        <v>89</v>
      </c>
      <c r="AS41" s="1906"/>
      <c r="AT41" s="1906"/>
      <c r="AU41" s="1908">
        <v>43227</v>
      </c>
      <c r="AV41" s="1908">
        <v>43807</v>
      </c>
    </row>
    <row r="42" spans="1:48" ht="57.6">
      <c r="A42" s="1253">
        <v>11117</v>
      </c>
      <c r="B42" s="1902">
        <v>2010</v>
      </c>
      <c r="C42" s="1253" t="s">
        <v>1221</v>
      </c>
      <c r="D42" s="1253" t="s">
        <v>230</v>
      </c>
      <c r="E42" s="1253">
        <v>11117</v>
      </c>
      <c r="F42" s="1902">
        <v>35805</v>
      </c>
      <c r="G42" s="1903" t="s">
        <v>206</v>
      </c>
      <c r="H42" s="1902" t="s">
        <v>280</v>
      </c>
      <c r="I42" s="1914" t="s">
        <v>88</v>
      </c>
      <c r="J42" s="1914"/>
      <c r="K42" s="1256"/>
      <c r="L42" s="1255">
        <v>40679</v>
      </c>
      <c r="M42" s="1255" t="s">
        <v>366</v>
      </c>
      <c r="N42" s="1902" t="s">
        <v>54</v>
      </c>
      <c r="O42" s="1256" t="s">
        <v>87</v>
      </c>
      <c r="P42" s="1256">
        <v>40</v>
      </c>
      <c r="Q42" s="1256"/>
      <c r="R42" s="1255">
        <v>40679</v>
      </c>
      <c r="S42" s="1906" t="s">
        <v>3475</v>
      </c>
      <c r="T42" s="1261">
        <v>40679</v>
      </c>
      <c r="U42" s="1261">
        <v>42139</v>
      </c>
      <c r="V42" s="1258" t="s">
        <v>2548</v>
      </c>
      <c r="W42" s="1258" t="s">
        <v>2549</v>
      </c>
      <c r="X42" s="1259"/>
      <c r="Y42" s="1260"/>
      <c r="Z42" s="1260" t="s">
        <v>365</v>
      </c>
      <c r="AA42" s="1257" t="s">
        <v>866</v>
      </c>
      <c r="AB42" s="1257" t="s">
        <v>2560</v>
      </c>
      <c r="AC42" s="1257" t="s">
        <v>3517</v>
      </c>
      <c r="AD42" s="1257" t="s">
        <v>365</v>
      </c>
      <c r="AE42" s="1906">
        <v>2019</v>
      </c>
      <c r="AF42" s="1907">
        <v>205449</v>
      </c>
      <c r="AG42" s="1906" t="s">
        <v>349</v>
      </c>
      <c r="AH42" s="1906"/>
      <c r="AI42" s="1906"/>
      <c r="AJ42" s="1906" t="s">
        <v>87</v>
      </c>
      <c r="AK42" s="1906" t="s">
        <v>87</v>
      </c>
      <c r="AL42" s="1906"/>
      <c r="AM42" s="1905" t="s">
        <v>2554</v>
      </c>
      <c r="AN42" s="1905" t="s">
        <v>365</v>
      </c>
      <c r="AO42" s="1906"/>
      <c r="AP42" s="1906" t="s">
        <v>87</v>
      </c>
      <c r="AQ42" s="1906" t="s">
        <v>88</v>
      </c>
      <c r="AR42" s="1906" t="s">
        <v>88</v>
      </c>
      <c r="AS42" s="1906" t="s">
        <v>88</v>
      </c>
      <c r="AT42" s="1906" t="s">
        <v>88</v>
      </c>
      <c r="AU42" s="1906"/>
      <c r="AV42" s="1906"/>
    </row>
    <row r="43" spans="1:48" ht="43.2">
      <c r="A43" s="1253">
        <v>11121</v>
      </c>
      <c r="B43" s="1902">
        <v>2010</v>
      </c>
      <c r="C43" s="1253" t="s">
        <v>1221</v>
      </c>
      <c r="D43" s="1253" t="s">
        <v>230</v>
      </c>
      <c r="E43" s="1253">
        <v>11121</v>
      </c>
      <c r="F43" s="1902">
        <v>36002</v>
      </c>
      <c r="G43" s="1903" t="s">
        <v>208</v>
      </c>
      <c r="H43" s="1902" t="s">
        <v>280</v>
      </c>
      <c r="I43" s="1914" t="s">
        <v>88</v>
      </c>
      <c r="J43" s="1916" t="s">
        <v>138</v>
      </c>
      <c r="K43" s="1256" t="s">
        <v>91</v>
      </c>
      <c r="L43" s="1255">
        <v>41743</v>
      </c>
      <c r="M43" s="1255" t="s">
        <v>366</v>
      </c>
      <c r="N43" s="1902" t="s">
        <v>54</v>
      </c>
      <c r="O43" s="1256" t="s">
        <v>87</v>
      </c>
      <c r="P43" s="1256">
        <v>40</v>
      </c>
      <c r="Q43" s="1256"/>
      <c r="R43" s="1255">
        <v>41743</v>
      </c>
      <c r="S43" s="1906"/>
      <c r="T43" s="1261"/>
      <c r="U43" s="1261"/>
      <c r="V43" s="1258" t="s">
        <v>2548</v>
      </c>
      <c r="W43" s="1258" t="s">
        <v>2549</v>
      </c>
      <c r="X43" s="1259"/>
      <c r="Y43" s="1260"/>
      <c r="Z43" s="1260" t="s">
        <v>365</v>
      </c>
      <c r="AA43" s="1257" t="s">
        <v>871</v>
      </c>
      <c r="AB43" s="1257" t="s">
        <v>863</v>
      </c>
      <c r="AC43" s="1257" t="s">
        <v>870</v>
      </c>
      <c r="AD43" s="1257"/>
      <c r="AE43" s="1906">
        <v>2020</v>
      </c>
      <c r="AF43" s="1907">
        <v>98346</v>
      </c>
      <c r="AG43" s="1906" t="s">
        <v>89</v>
      </c>
      <c r="AH43" s="1906"/>
      <c r="AI43" s="1906"/>
      <c r="AJ43" s="1906" t="s">
        <v>87</v>
      </c>
      <c r="AK43" s="1906" t="s">
        <v>90</v>
      </c>
      <c r="AL43" s="1906" t="s">
        <v>89</v>
      </c>
      <c r="AM43" s="1905" t="s">
        <v>3518</v>
      </c>
      <c r="AN43" s="1905" t="s">
        <v>365</v>
      </c>
      <c r="AO43" s="1906" t="s">
        <v>88</v>
      </c>
      <c r="AP43" s="1906" t="s">
        <v>89</v>
      </c>
      <c r="AQ43" s="1906" t="s">
        <v>88</v>
      </c>
      <c r="AR43" s="1906" t="s">
        <v>88</v>
      </c>
      <c r="AS43" s="1906" t="s">
        <v>88</v>
      </c>
      <c r="AT43" s="1906" t="s">
        <v>88</v>
      </c>
      <c r="AU43" s="1906"/>
      <c r="AV43" s="1906"/>
    </row>
    <row r="44" spans="1:48" ht="43.2">
      <c r="A44" s="1253">
        <v>11283</v>
      </c>
      <c r="B44" s="1902">
        <v>2012</v>
      </c>
      <c r="C44" s="1253" t="s">
        <v>1221</v>
      </c>
      <c r="D44" s="1253" t="s">
        <v>231</v>
      </c>
      <c r="E44" s="1253">
        <v>11283</v>
      </c>
      <c r="F44" s="1902">
        <v>36948</v>
      </c>
      <c r="G44" s="1903" t="s">
        <v>212</v>
      </c>
      <c r="H44" s="1902" t="s">
        <v>280</v>
      </c>
      <c r="I44" s="1914" t="s">
        <v>88</v>
      </c>
      <c r="J44" s="1914"/>
      <c r="K44" s="1256"/>
      <c r="L44" s="1255">
        <v>41061</v>
      </c>
      <c r="M44" s="1255" t="s">
        <v>366</v>
      </c>
      <c r="N44" s="1902" t="s">
        <v>54</v>
      </c>
      <c r="O44" s="1256" t="s">
        <v>87</v>
      </c>
      <c r="P44" s="1256">
        <v>40</v>
      </c>
      <c r="Q44" s="1256"/>
      <c r="R44" s="1255">
        <v>41061</v>
      </c>
      <c r="S44" s="1906" t="s">
        <v>3475</v>
      </c>
      <c r="T44" s="1261">
        <v>41061</v>
      </c>
      <c r="U44" s="1261">
        <v>42521</v>
      </c>
      <c r="V44" s="1258" t="s">
        <v>2413</v>
      </c>
      <c r="W44" s="1258" t="s">
        <v>2414</v>
      </c>
      <c r="X44" s="1259"/>
      <c r="Y44" s="1260"/>
      <c r="Z44" s="1260" t="s">
        <v>365</v>
      </c>
      <c r="AA44" s="1257" t="s">
        <v>871</v>
      </c>
      <c r="AB44" s="1257" t="s">
        <v>865</v>
      </c>
      <c r="AC44" s="1257" t="s">
        <v>3513</v>
      </c>
      <c r="AD44" s="1257" t="s">
        <v>365</v>
      </c>
      <c r="AE44" s="1906"/>
      <c r="AF44" s="1907"/>
      <c r="AG44" s="1906" t="s">
        <v>349</v>
      </c>
      <c r="AH44" s="1906" t="s">
        <v>349</v>
      </c>
      <c r="AI44" s="1906"/>
      <c r="AJ44" s="1906" t="s">
        <v>87</v>
      </c>
      <c r="AK44" s="1906"/>
      <c r="AL44" s="1906"/>
      <c r="AM44" s="1905" t="s">
        <v>2407</v>
      </c>
      <c r="AN44" s="1905" t="s">
        <v>365</v>
      </c>
      <c r="AO44" s="1906"/>
      <c r="AP44" s="1906"/>
      <c r="AQ44" s="1906"/>
      <c r="AR44" s="1906" t="s">
        <v>88</v>
      </c>
      <c r="AS44" s="1906"/>
      <c r="AT44" s="1906"/>
      <c r="AU44" s="1908">
        <v>43353</v>
      </c>
      <c r="AV44" s="1908">
        <v>43810</v>
      </c>
    </row>
    <row r="45" spans="1:48" ht="28.8">
      <c r="A45" s="1253">
        <v>11423</v>
      </c>
      <c r="B45" s="1902">
        <v>2013</v>
      </c>
      <c r="C45" s="1253" t="s">
        <v>1221</v>
      </c>
      <c r="D45" s="1253" t="s">
        <v>232</v>
      </c>
      <c r="E45" s="1253">
        <v>11423</v>
      </c>
      <c r="F45" s="1902">
        <v>37902</v>
      </c>
      <c r="G45" s="1903" t="s">
        <v>265</v>
      </c>
      <c r="H45" s="1902" t="s">
        <v>280</v>
      </c>
      <c r="I45" s="1263" t="s">
        <v>88</v>
      </c>
      <c r="J45" s="1264" t="s">
        <v>195</v>
      </c>
      <c r="K45" s="1256" t="s">
        <v>105</v>
      </c>
      <c r="L45" s="1255">
        <v>42338</v>
      </c>
      <c r="M45" s="1255" t="s">
        <v>366</v>
      </c>
      <c r="N45" s="1902" t="s">
        <v>53</v>
      </c>
      <c r="O45" s="1256" t="s">
        <v>88</v>
      </c>
      <c r="P45" s="1256">
        <v>40</v>
      </c>
      <c r="Q45" s="1256"/>
      <c r="R45" s="1255">
        <v>42338</v>
      </c>
      <c r="S45" s="1906" t="s">
        <v>3493</v>
      </c>
      <c r="T45" s="1261">
        <v>43374</v>
      </c>
      <c r="U45" s="1261"/>
      <c r="V45" s="1261">
        <v>42538</v>
      </c>
      <c r="W45" s="1261">
        <v>43632</v>
      </c>
      <c r="X45" s="1259"/>
      <c r="Y45" s="1260"/>
      <c r="Z45" s="1260"/>
      <c r="AA45" s="1260" t="s">
        <v>286</v>
      </c>
      <c r="AB45" s="1260" t="s">
        <v>87</v>
      </c>
      <c r="AC45" s="1260" t="s">
        <v>1521</v>
      </c>
      <c r="AD45" s="1260"/>
      <c r="AE45" s="1906"/>
      <c r="AF45" s="1907"/>
      <c r="AG45" s="1906"/>
      <c r="AH45" s="1906" t="s">
        <v>87</v>
      </c>
      <c r="AI45" s="1906"/>
      <c r="AJ45" s="1906" t="s">
        <v>87</v>
      </c>
      <c r="AK45" s="1906" t="s">
        <v>351</v>
      </c>
      <c r="AL45" s="1906" t="s">
        <v>351</v>
      </c>
      <c r="AM45" s="1905" t="s">
        <v>2407</v>
      </c>
      <c r="AN45" s="1905" t="s">
        <v>365</v>
      </c>
      <c r="AO45" s="1906"/>
      <c r="AP45" s="1906" t="s">
        <v>88</v>
      </c>
      <c r="AQ45" s="1906" t="s">
        <v>89</v>
      </c>
      <c r="AR45" s="1906" t="s">
        <v>90</v>
      </c>
      <c r="AS45" s="1906" t="s">
        <v>351</v>
      </c>
      <c r="AT45" s="1906" t="s">
        <v>351</v>
      </c>
      <c r="AU45" s="1906"/>
      <c r="AV45" s="1906"/>
    </row>
    <row r="46" spans="1:48" ht="57.6">
      <c r="A46" s="1253">
        <v>11118</v>
      </c>
      <c r="B46" s="1902">
        <v>2010</v>
      </c>
      <c r="C46" s="1253" t="s">
        <v>1221</v>
      </c>
      <c r="D46" s="1253" t="s">
        <v>232</v>
      </c>
      <c r="E46" s="1253">
        <v>11118</v>
      </c>
      <c r="F46" s="1902">
        <v>36161</v>
      </c>
      <c r="G46" s="1903" t="s">
        <v>207</v>
      </c>
      <c r="H46" s="1902" t="s">
        <v>280</v>
      </c>
      <c r="I46" s="1914" t="s">
        <v>88</v>
      </c>
      <c r="J46" s="1914"/>
      <c r="K46" s="1256"/>
      <c r="L46" s="1255">
        <v>40710</v>
      </c>
      <c r="M46" s="1255" t="s">
        <v>366</v>
      </c>
      <c r="N46" s="1902" t="s">
        <v>54</v>
      </c>
      <c r="O46" s="1256" t="s">
        <v>87</v>
      </c>
      <c r="P46" s="1256">
        <v>40</v>
      </c>
      <c r="Q46" s="1256"/>
      <c r="R46" s="1255">
        <v>40710</v>
      </c>
      <c r="S46" s="1905" t="s">
        <v>3552</v>
      </c>
      <c r="T46" s="1258" t="s">
        <v>2124</v>
      </c>
      <c r="U46" s="1258" t="s">
        <v>2125</v>
      </c>
      <c r="V46" s="1258" t="s">
        <v>2413</v>
      </c>
      <c r="W46" s="1258" t="s">
        <v>2415</v>
      </c>
      <c r="X46" s="1259"/>
      <c r="Y46" s="1260"/>
      <c r="Z46" s="1260" t="s">
        <v>365</v>
      </c>
      <c r="AA46" s="1257" t="s">
        <v>866</v>
      </c>
      <c r="AB46" s="1257" t="s">
        <v>3519</v>
      </c>
      <c r="AC46" s="1257" t="s">
        <v>3520</v>
      </c>
      <c r="AD46" s="1257" t="s">
        <v>365</v>
      </c>
      <c r="AE46" s="1906"/>
      <c r="AF46" s="1907"/>
      <c r="AG46" s="1906" t="s">
        <v>349</v>
      </c>
      <c r="AH46" s="1906"/>
      <c r="AI46" s="1906"/>
      <c r="AJ46" s="1906" t="s">
        <v>350</v>
      </c>
      <c r="AK46" s="1906" t="s">
        <v>350</v>
      </c>
      <c r="AL46" s="1906" t="s">
        <v>350</v>
      </c>
      <c r="AM46" s="1905" t="s">
        <v>2562</v>
      </c>
      <c r="AN46" s="1905" t="s">
        <v>365</v>
      </c>
      <c r="AO46" s="1906"/>
      <c r="AP46" s="1906"/>
      <c r="AQ46" s="1906"/>
      <c r="AR46" s="1906" t="s">
        <v>88</v>
      </c>
      <c r="AS46" s="1906" t="s">
        <v>350</v>
      </c>
      <c r="AT46" s="1906" t="s">
        <v>350</v>
      </c>
      <c r="AU46" s="1261">
        <v>42644</v>
      </c>
      <c r="AV46" s="1261">
        <v>42947</v>
      </c>
    </row>
    <row r="47" spans="1:48">
      <c r="A47" s="1253">
        <v>11119</v>
      </c>
      <c r="B47" s="1902"/>
      <c r="C47" s="1253" t="s">
        <v>1221</v>
      </c>
      <c r="D47" s="1253" t="s">
        <v>230</v>
      </c>
      <c r="E47" s="1253"/>
      <c r="F47" s="1902"/>
      <c r="G47" s="1903" t="s">
        <v>3521</v>
      </c>
      <c r="H47" s="1902"/>
      <c r="I47" s="1914"/>
      <c r="J47" s="1914"/>
      <c r="K47" s="1256"/>
      <c r="L47" s="1255"/>
      <c r="M47" s="1255"/>
      <c r="N47" s="1902" t="s">
        <v>54</v>
      </c>
      <c r="O47" s="1256"/>
      <c r="P47" s="1256"/>
      <c r="Q47" s="1256"/>
      <c r="R47" s="1255"/>
      <c r="S47" s="1905"/>
      <c r="T47" s="1258"/>
      <c r="U47" s="1258"/>
      <c r="V47" s="1258"/>
      <c r="W47" s="1258"/>
      <c r="X47" s="1259"/>
      <c r="Y47" s="1260"/>
      <c r="Z47" s="1260"/>
      <c r="AA47" s="1257"/>
      <c r="AB47" s="1257"/>
      <c r="AC47" s="1257"/>
      <c r="AD47" s="1257"/>
      <c r="AE47" s="1906"/>
      <c r="AF47" s="1907"/>
      <c r="AG47" s="1906"/>
      <c r="AH47" s="1906"/>
      <c r="AI47" s="1906"/>
      <c r="AJ47" s="1906"/>
      <c r="AK47" s="1906"/>
      <c r="AL47" s="1906"/>
      <c r="AM47" s="1905"/>
      <c r="AN47" s="1905"/>
      <c r="AO47" s="1906"/>
      <c r="AP47" s="1906"/>
      <c r="AQ47" s="1906"/>
      <c r="AR47" s="1906"/>
      <c r="AS47" s="1906"/>
      <c r="AT47" s="1906"/>
      <c r="AU47" s="1261"/>
      <c r="AV47" s="1261"/>
    </row>
    <row r="48" spans="1:48" ht="28.8">
      <c r="A48" s="1253">
        <v>11237</v>
      </c>
      <c r="B48" s="1902">
        <v>2011</v>
      </c>
      <c r="C48" s="1253" t="s">
        <v>1221</v>
      </c>
      <c r="D48" s="1253" t="s">
        <v>230</v>
      </c>
      <c r="E48" s="1253">
        <v>11237</v>
      </c>
      <c r="F48" s="1902">
        <v>36941</v>
      </c>
      <c r="G48" s="1903" t="s">
        <v>210</v>
      </c>
      <c r="H48" s="1902" t="s">
        <v>2417</v>
      </c>
      <c r="I48" s="1914" t="s">
        <v>88</v>
      </c>
      <c r="J48" s="1910" t="s">
        <v>1407</v>
      </c>
      <c r="K48" s="1915" t="s">
        <v>1417</v>
      </c>
      <c r="L48" s="1255">
        <v>41240</v>
      </c>
      <c r="M48" s="1255" t="s">
        <v>366</v>
      </c>
      <c r="N48" s="1902" t="s">
        <v>54</v>
      </c>
      <c r="O48" s="1256" t="s">
        <v>87</v>
      </c>
      <c r="P48" s="1256">
        <v>40</v>
      </c>
      <c r="Q48" s="1256"/>
      <c r="R48" s="1266">
        <v>41281</v>
      </c>
      <c r="S48" s="1906"/>
      <c r="T48" s="1261"/>
      <c r="U48" s="1261"/>
      <c r="V48" s="1261">
        <v>42206</v>
      </c>
      <c r="W48" s="1261">
        <v>43301</v>
      </c>
      <c r="X48" s="1259"/>
      <c r="Y48" s="1260"/>
      <c r="Z48" s="1260"/>
      <c r="AA48" s="1260" t="s">
        <v>283</v>
      </c>
      <c r="AB48" s="1906" t="s">
        <v>87</v>
      </c>
      <c r="AC48" s="1260" t="s">
        <v>239</v>
      </c>
      <c r="AD48" s="1260"/>
      <c r="AE48" s="1906">
        <v>2019</v>
      </c>
      <c r="AF48" s="1907">
        <v>75167</v>
      </c>
      <c r="AG48" s="1906"/>
      <c r="AH48" s="1906"/>
      <c r="AI48" s="1906"/>
      <c r="AJ48" s="1906" t="s">
        <v>90</v>
      </c>
      <c r="AK48" s="1906"/>
      <c r="AL48" s="1906"/>
      <c r="AM48" s="1905" t="s">
        <v>2554</v>
      </c>
      <c r="AN48" s="1905" t="s">
        <v>365</v>
      </c>
      <c r="AO48" s="1906" t="s">
        <v>87</v>
      </c>
      <c r="AP48" s="1906" t="s">
        <v>89</v>
      </c>
      <c r="AQ48" s="1906" t="s">
        <v>87</v>
      </c>
      <c r="AR48" s="1906" t="s">
        <v>88</v>
      </c>
      <c r="AS48" s="1906" t="s">
        <v>88</v>
      </c>
      <c r="AT48" s="1906" t="s">
        <v>88</v>
      </c>
      <c r="AU48" s="1906"/>
      <c r="AV48" s="1906"/>
    </row>
    <row r="49" spans="1:48" ht="28.8">
      <c r="A49" s="1253">
        <v>11421</v>
      </c>
      <c r="B49" s="1902">
        <v>2013</v>
      </c>
      <c r="C49" s="1253" t="s">
        <v>1221</v>
      </c>
      <c r="D49" s="1253" t="s">
        <v>231</v>
      </c>
      <c r="E49" s="1253">
        <v>11421</v>
      </c>
      <c r="F49" s="1902">
        <v>37901</v>
      </c>
      <c r="G49" s="1903" t="s">
        <v>266</v>
      </c>
      <c r="H49" s="1902" t="s">
        <v>280</v>
      </c>
      <c r="I49" s="1263" t="s">
        <v>88</v>
      </c>
      <c r="J49" s="1264" t="s">
        <v>816</v>
      </c>
      <c r="K49" s="1256" t="s">
        <v>817</v>
      </c>
      <c r="L49" s="1255">
        <v>42632</v>
      </c>
      <c r="M49" s="1255" t="s">
        <v>366</v>
      </c>
      <c r="N49" s="1902" t="s">
        <v>54</v>
      </c>
      <c r="O49" s="1256" t="s">
        <v>87</v>
      </c>
      <c r="P49" s="1256">
        <v>40</v>
      </c>
      <c r="Q49" s="1256" t="s">
        <v>2563</v>
      </c>
      <c r="R49" s="1255">
        <v>43725</v>
      </c>
      <c r="S49" s="1906" t="s">
        <v>3475</v>
      </c>
      <c r="T49" s="1261" t="s">
        <v>3210</v>
      </c>
      <c r="U49" s="1261"/>
      <c r="V49" s="1258" t="s">
        <v>2535</v>
      </c>
      <c r="W49" s="1258" t="s">
        <v>2536</v>
      </c>
      <c r="X49" s="1259"/>
      <c r="Y49" s="1260"/>
      <c r="Z49" s="1260" t="s">
        <v>365</v>
      </c>
      <c r="AA49" s="1260" t="s">
        <v>284</v>
      </c>
      <c r="AB49" s="1906">
        <v>1</v>
      </c>
      <c r="AC49" s="1260" t="s">
        <v>1524</v>
      </c>
      <c r="AD49" s="1260" t="s">
        <v>365</v>
      </c>
      <c r="AE49" s="1906">
        <v>2020</v>
      </c>
      <c r="AF49" s="1907">
        <v>172191</v>
      </c>
      <c r="AG49" s="1906"/>
      <c r="AH49" s="1906" t="s">
        <v>87</v>
      </c>
      <c r="AI49" s="1906" t="s">
        <v>87</v>
      </c>
      <c r="AJ49" s="1906" t="s">
        <v>87</v>
      </c>
      <c r="AK49" s="1906" t="s">
        <v>87</v>
      </c>
      <c r="AL49" s="1906"/>
      <c r="AM49" s="1905" t="s">
        <v>3522</v>
      </c>
      <c r="AN49" s="1905" t="s">
        <v>365</v>
      </c>
      <c r="AO49" s="1906"/>
      <c r="AP49" s="1906"/>
      <c r="AQ49" s="1906" t="s">
        <v>87</v>
      </c>
      <c r="AR49" s="1906" t="s">
        <v>88</v>
      </c>
      <c r="AS49" s="1906" t="s">
        <v>88</v>
      </c>
      <c r="AT49" s="1906" t="s">
        <v>88</v>
      </c>
      <c r="AU49" s="1906"/>
      <c r="AV49" s="1906"/>
    </row>
    <row r="50" spans="1:48" ht="28.8">
      <c r="A50" s="1253">
        <v>11302</v>
      </c>
      <c r="B50" s="1902">
        <v>2012</v>
      </c>
      <c r="C50" s="1253" t="s">
        <v>1221</v>
      </c>
      <c r="D50" s="1253" t="s">
        <v>230</v>
      </c>
      <c r="E50" s="1253">
        <v>11302</v>
      </c>
      <c r="F50" s="1902">
        <v>39395</v>
      </c>
      <c r="G50" s="1903" t="s">
        <v>1528</v>
      </c>
      <c r="H50" s="1902" t="s">
        <v>280</v>
      </c>
      <c r="I50" s="1263" t="s">
        <v>88</v>
      </c>
      <c r="J50" s="1264" t="s">
        <v>828</v>
      </c>
      <c r="K50" s="1256" t="s">
        <v>1205</v>
      </c>
      <c r="L50" s="1255">
        <v>42814</v>
      </c>
      <c r="M50" s="1255" t="s">
        <v>366</v>
      </c>
      <c r="N50" s="1902" t="s">
        <v>54</v>
      </c>
      <c r="O50" s="1256" t="s">
        <v>87</v>
      </c>
      <c r="P50" s="1256">
        <v>40</v>
      </c>
      <c r="Q50" s="1256"/>
      <c r="R50" s="1255">
        <v>42814</v>
      </c>
      <c r="S50" s="1906"/>
      <c r="T50" s="1261"/>
      <c r="U50" s="1261"/>
      <c r="V50" s="1906"/>
      <c r="W50" s="1906"/>
      <c r="X50" s="1259"/>
      <c r="Y50" s="1260"/>
      <c r="Z50" s="1260"/>
      <c r="AA50" s="1260" t="s">
        <v>282</v>
      </c>
      <c r="AB50" s="1260">
        <v>1</v>
      </c>
      <c r="AC50" s="1257" t="s">
        <v>3479</v>
      </c>
      <c r="AD50" s="1260" t="s">
        <v>365</v>
      </c>
      <c r="AE50" s="1906">
        <v>2019</v>
      </c>
      <c r="AF50" s="1907">
        <v>81201</v>
      </c>
      <c r="AG50" s="1906"/>
      <c r="AH50" s="1906"/>
      <c r="AI50" s="1906"/>
      <c r="AJ50" s="1906" t="s">
        <v>90</v>
      </c>
      <c r="AK50" s="1906" t="s">
        <v>87</v>
      </c>
      <c r="AL50" s="1906"/>
      <c r="AM50" s="1905" t="s">
        <v>2564</v>
      </c>
      <c r="AN50" s="1905" t="s">
        <v>365</v>
      </c>
      <c r="AO50" s="1906"/>
      <c r="AP50" s="1906"/>
      <c r="AQ50" s="1906" t="s">
        <v>88</v>
      </c>
      <c r="AR50" s="1906" t="s">
        <v>88</v>
      </c>
      <c r="AS50" s="1906" t="s">
        <v>88</v>
      </c>
      <c r="AT50" s="1906" t="s">
        <v>88</v>
      </c>
      <c r="AU50" s="1906"/>
      <c r="AV50" s="1906"/>
    </row>
    <row r="51" spans="1:48">
      <c r="A51" s="1253">
        <v>11236</v>
      </c>
      <c r="B51" s="1902">
        <v>2011</v>
      </c>
      <c r="C51" s="1253" t="s">
        <v>1221</v>
      </c>
      <c r="D51" s="1253" t="s">
        <v>232</v>
      </c>
      <c r="E51" s="1253">
        <v>11236</v>
      </c>
      <c r="F51" s="1902">
        <v>43624</v>
      </c>
      <c r="G51" s="1917" t="s">
        <v>3523</v>
      </c>
      <c r="H51" s="1902" t="s">
        <v>2417</v>
      </c>
      <c r="I51" s="1914" t="s">
        <v>88</v>
      </c>
      <c r="J51" s="1912" t="s">
        <v>2566</v>
      </c>
      <c r="K51" s="1914" t="s">
        <v>2835</v>
      </c>
      <c r="L51" s="1918">
        <v>43780</v>
      </c>
      <c r="M51" s="1255" t="s">
        <v>366</v>
      </c>
      <c r="N51" s="1902" t="s">
        <v>53</v>
      </c>
      <c r="O51" s="1256" t="s">
        <v>88</v>
      </c>
      <c r="P51" s="1256">
        <v>40</v>
      </c>
      <c r="Q51" s="1256"/>
      <c r="R51" s="1255"/>
      <c r="S51" s="1906"/>
      <c r="T51" s="1261"/>
      <c r="U51" s="1261"/>
      <c r="V51" s="1261"/>
      <c r="W51" s="1261"/>
      <c r="X51" s="1259"/>
      <c r="Y51" s="1260"/>
      <c r="Z51" s="1260"/>
      <c r="AA51" s="1260"/>
      <c r="AB51" s="1906"/>
      <c r="AC51" s="1260"/>
      <c r="AD51" s="1260"/>
      <c r="AE51" s="1906"/>
      <c r="AF51" s="1907"/>
      <c r="AG51" s="1906"/>
      <c r="AH51" s="1906"/>
      <c r="AI51" s="1906"/>
      <c r="AJ51" s="1906"/>
      <c r="AK51" s="1906"/>
      <c r="AL51" s="1906"/>
      <c r="AM51" s="1906"/>
      <c r="AN51" s="1906"/>
      <c r="AO51" s="1906"/>
      <c r="AP51" s="1906"/>
      <c r="AQ51" s="1906"/>
      <c r="AR51" s="1906"/>
      <c r="AS51" s="1906"/>
      <c r="AT51" s="1906"/>
      <c r="AU51" s="1906"/>
      <c r="AV51" s="1906"/>
    </row>
    <row r="52" spans="1:48" ht="28.8">
      <c r="A52" s="1253">
        <v>11422</v>
      </c>
      <c r="B52" s="1902">
        <v>2013</v>
      </c>
      <c r="C52" s="1253" t="s">
        <v>1221</v>
      </c>
      <c r="D52" s="1253" t="s">
        <v>230</v>
      </c>
      <c r="E52" s="1253">
        <v>11422</v>
      </c>
      <c r="F52" s="1902">
        <v>37900</v>
      </c>
      <c r="G52" s="1903" t="s">
        <v>1959</v>
      </c>
      <c r="H52" s="1902" t="s">
        <v>280</v>
      </c>
      <c r="I52" s="1263" t="s">
        <v>88</v>
      </c>
      <c r="J52" s="1264" t="s">
        <v>2232</v>
      </c>
      <c r="K52" s="1256" t="s">
        <v>2411</v>
      </c>
      <c r="L52" s="1255">
        <v>43304</v>
      </c>
      <c r="M52" s="1255" t="s">
        <v>366</v>
      </c>
      <c r="N52" s="1902" t="s">
        <v>54</v>
      </c>
      <c r="O52" s="1256" t="s">
        <v>87</v>
      </c>
      <c r="P52" s="1256">
        <v>40</v>
      </c>
      <c r="Q52" s="1256"/>
      <c r="R52" s="1255">
        <v>43304</v>
      </c>
      <c r="S52" s="1906" t="s">
        <v>3475</v>
      </c>
      <c r="T52" s="1261">
        <v>43651</v>
      </c>
      <c r="U52" s="1261">
        <v>45111</v>
      </c>
      <c r="V52" s="1261">
        <v>43304</v>
      </c>
      <c r="W52" s="1261">
        <v>44399</v>
      </c>
      <c r="X52" s="1259">
        <v>40000</v>
      </c>
      <c r="Y52" s="1260">
        <v>2019</v>
      </c>
      <c r="Z52" s="1260" t="s">
        <v>365</v>
      </c>
      <c r="AA52" s="1260" t="s">
        <v>82</v>
      </c>
      <c r="AB52" s="1906">
        <v>1</v>
      </c>
      <c r="AC52" s="1257" t="s">
        <v>3479</v>
      </c>
      <c r="AD52" s="1260" t="s">
        <v>365</v>
      </c>
      <c r="AE52" s="1906">
        <v>2019</v>
      </c>
      <c r="AF52" s="1907">
        <v>57674</v>
      </c>
      <c r="AG52" s="1906"/>
      <c r="AH52" s="1906"/>
      <c r="AI52" s="1906"/>
      <c r="AJ52" s="1906"/>
      <c r="AK52" s="1906" t="s">
        <v>87</v>
      </c>
      <c r="AL52" s="1906" t="s">
        <v>349</v>
      </c>
      <c r="AM52" s="1905" t="s">
        <v>2567</v>
      </c>
      <c r="AN52" s="1905" t="s">
        <v>349</v>
      </c>
      <c r="AO52" s="1906"/>
      <c r="AP52" s="1906"/>
      <c r="AQ52" s="1906"/>
      <c r="AR52" s="1906"/>
      <c r="AS52" s="1906" t="s">
        <v>88</v>
      </c>
      <c r="AT52" s="1906" t="s">
        <v>349</v>
      </c>
      <c r="AU52" s="1906"/>
      <c r="AV52" s="1906"/>
    </row>
    <row r="53" spans="1:48">
      <c r="A53" s="1253">
        <v>11760</v>
      </c>
      <c r="B53" s="1902">
        <v>2016</v>
      </c>
      <c r="C53" s="1253" t="s">
        <v>1221</v>
      </c>
      <c r="D53" s="1253" t="s">
        <v>232</v>
      </c>
      <c r="E53" s="1253">
        <v>11760</v>
      </c>
      <c r="F53" s="1902"/>
      <c r="G53" s="1903" t="s">
        <v>2607</v>
      </c>
      <c r="H53" s="1902"/>
      <c r="I53" s="1263"/>
      <c r="J53" s="1263"/>
      <c r="K53" s="1256"/>
      <c r="L53" s="1255"/>
      <c r="M53" s="1255"/>
      <c r="N53" s="1902" t="s">
        <v>53</v>
      </c>
      <c r="O53" s="1256"/>
      <c r="P53" s="1256"/>
      <c r="Q53" s="1256"/>
      <c r="R53" s="1255"/>
      <c r="S53" s="1260"/>
      <c r="T53" s="1261"/>
      <c r="U53" s="1261"/>
      <c r="V53" s="1261"/>
      <c r="W53" s="1261"/>
      <c r="X53" s="1259"/>
      <c r="Y53" s="1260"/>
      <c r="Z53" s="1260"/>
      <c r="AA53" s="1260"/>
      <c r="AB53" s="1906"/>
      <c r="AC53" s="1260"/>
      <c r="AD53" s="1260"/>
      <c r="AE53" s="1906"/>
      <c r="AF53" s="1907"/>
      <c r="AG53" s="1906"/>
      <c r="AH53" s="1906"/>
      <c r="AI53" s="1906"/>
      <c r="AJ53" s="1906"/>
      <c r="AK53" s="1906"/>
      <c r="AL53" s="1906"/>
      <c r="AM53" s="1906"/>
      <c r="AN53" s="1906"/>
      <c r="AO53" s="1906"/>
      <c r="AP53" s="1906"/>
      <c r="AQ53" s="1906"/>
      <c r="AR53" s="1906"/>
      <c r="AS53" s="1906"/>
      <c r="AT53" s="1906"/>
      <c r="AU53" s="1906"/>
      <c r="AV53" s="1906"/>
    </row>
    <row r="54" spans="1:48">
      <c r="A54" s="1912">
        <v>11897</v>
      </c>
      <c r="B54" s="1912">
        <v>2019</v>
      </c>
      <c r="C54" s="1253" t="s">
        <v>1221</v>
      </c>
      <c r="D54" s="1906" t="s">
        <v>230</v>
      </c>
      <c r="E54" s="1912">
        <v>6612</v>
      </c>
      <c r="F54" s="1912">
        <v>19574</v>
      </c>
      <c r="G54" s="1917" t="s">
        <v>2569</v>
      </c>
      <c r="H54" s="1912" t="s">
        <v>2417</v>
      </c>
      <c r="I54" s="1912" t="s">
        <v>88</v>
      </c>
      <c r="J54" s="2549" t="s">
        <v>2570</v>
      </c>
      <c r="K54" s="2549"/>
      <c r="L54" s="1912"/>
      <c r="M54" s="1912" t="s">
        <v>858</v>
      </c>
      <c r="N54" s="1912" t="s">
        <v>54</v>
      </c>
      <c r="O54" s="1912" t="s">
        <v>87</v>
      </c>
      <c r="P54" s="1912">
        <v>40</v>
      </c>
      <c r="Q54" s="1912"/>
      <c r="R54" s="1912"/>
      <c r="S54" s="1906" t="s">
        <v>2571</v>
      </c>
      <c r="T54" s="1908">
        <v>41912</v>
      </c>
      <c r="U54" s="1908">
        <v>43372</v>
      </c>
      <c r="V54" s="1906"/>
      <c r="W54" s="1906"/>
      <c r="X54" s="1906"/>
      <c r="Y54" s="1906"/>
      <c r="Z54" s="1906"/>
      <c r="AA54" s="1260"/>
      <c r="AB54" s="1906"/>
      <c r="AC54" s="1260"/>
      <c r="AD54" s="1260"/>
      <c r="AE54" s="1906"/>
      <c r="AF54" s="1906"/>
      <c r="AG54" s="1906" t="s">
        <v>350</v>
      </c>
      <c r="AH54" s="1906" t="s">
        <v>350</v>
      </c>
      <c r="AI54" s="1906" t="s">
        <v>350</v>
      </c>
      <c r="AJ54" s="1906" t="s">
        <v>350</v>
      </c>
      <c r="AK54" s="1906"/>
      <c r="AL54" s="1906"/>
      <c r="AM54" s="1906" t="s">
        <v>2543</v>
      </c>
      <c r="AN54" s="1906"/>
      <c r="AO54" s="1906"/>
      <c r="AP54" s="1906"/>
      <c r="AQ54" s="1906"/>
      <c r="AR54" s="1906"/>
      <c r="AS54" s="1906"/>
      <c r="AT54" s="1906"/>
      <c r="AU54" s="1906"/>
      <c r="AV54" s="1906"/>
    </row>
    <row r="55" spans="1:48">
      <c r="A55" s="1912">
        <v>11880</v>
      </c>
      <c r="B55" s="1912">
        <v>2019</v>
      </c>
      <c r="C55" s="1253" t="s">
        <v>1221</v>
      </c>
      <c r="D55" s="1906" t="s">
        <v>231</v>
      </c>
      <c r="E55" s="1912">
        <v>11880</v>
      </c>
      <c r="F55" s="1912"/>
      <c r="G55" s="1917" t="s">
        <v>3521</v>
      </c>
      <c r="H55" s="1912"/>
      <c r="I55" s="1912"/>
      <c r="J55" s="1912"/>
      <c r="K55" s="1912" t="s">
        <v>133</v>
      </c>
      <c r="L55" s="1913">
        <v>43871</v>
      </c>
      <c r="M55" s="1912"/>
      <c r="N55" s="1902" t="s">
        <v>53</v>
      </c>
      <c r="O55" s="1912"/>
      <c r="P55" s="1912"/>
      <c r="Q55" s="1912"/>
      <c r="R55" s="1912"/>
      <c r="S55" s="1906"/>
      <c r="T55" s="1906"/>
      <c r="U55" s="1906"/>
      <c r="V55" s="1906"/>
      <c r="W55" s="1906"/>
      <c r="X55" s="1906"/>
      <c r="Y55" s="1906"/>
      <c r="Z55" s="1906"/>
      <c r="AA55" s="1260"/>
      <c r="AB55" s="1906"/>
      <c r="AC55" s="1260"/>
      <c r="AD55" s="1260"/>
      <c r="AE55" s="1906"/>
      <c r="AF55" s="1906"/>
      <c r="AG55" s="1906"/>
      <c r="AH55" s="1906"/>
      <c r="AI55" s="1906"/>
      <c r="AJ55" s="1906"/>
      <c r="AK55" s="1906"/>
      <c r="AL55" s="1906"/>
      <c r="AM55" s="1906"/>
      <c r="AN55" s="1906"/>
      <c r="AO55" s="1906"/>
      <c r="AP55" s="1906"/>
      <c r="AQ55" s="1906"/>
      <c r="AR55" s="1906"/>
      <c r="AS55" s="1906"/>
      <c r="AT55" s="1906"/>
      <c r="AU55" s="1906"/>
      <c r="AV55" s="1906"/>
    </row>
    <row r="56" spans="1:48">
      <c r="A56" s="1912">
        <v>11881</v>
      </c>
      <c r="B56" s="1912">
        <v>2019</v>
      </c>
      <c r="C56" s="1253" t="s">
        <v>1221</v>
      </c>
      <c r="D56" s="1906" t="s">
        <v>230</v>
      </c>
      <c r="E56" s="1912">
        <v>11881</v>
      </c>
      <c r="F56" s="1912"/>
      <c r="G56" s="1917" t="s">
        <v>3521</v>
      </c>
      <c r="H56" s="1912"/>
      <c r="I56" s="1912"/>
      <c r="J56" s="1912"/>
      <c r="K56" s="1912" t="s">
        <v>133</v>
      </c>
      <c r="L56" s="1255">
        <v>43857</v>
      </c>
      <c r="M56" s="1912"/>
      <c r="N56" s="1912" t="s">
        <v>54</v>
      </c>
      <c r="O56" s="1912"/>
      <c r="P56" s="1912"/>
      <c r="Q56" s="1912"/>
      <c r="R56" s="1912"/>
      <c r="S56" s="1906"/>
      <c r="T56" s="1906"/>
      <c r="U56" s="1906"/>
      <c r="V56" s="1906"/>
      <c r="W56" s="1906"/>
      <c r="X56" s="1906"/>
      <c r="Y56" s="1906"/>
      <c r="Z56" s="1906"/>
      <c r="AA56" s="1260"/>
      <c r="AB56" s="1906"/>
      <c r="AC56" s="1260"/>
      <c r="AD56" s="1260"/>
      <c r="AE56" s="1906"/>
      <c r="AF56" s="1906"/>
      <c r="AG56" s="1906"/>
      <c r="AH56" s="1906"/>
      <c r="AI56" s="1906"/>
      <c r="AJ56" s="1906"/>
      <c r="AK56" s="1906"/>
      <c r="AL56" s="1906"/>
      <c r="AM56" s="1906"/>
      <c r="AN56" s="1906"/>
      <c r="AO56" s="1906"/>
      <c r="AP56" s="1906"/>
      <c r="AQ56" s="1906"/>
      <c r="AR56" s="1906"/>
      <c r="AS56" s="1906"/>
      <c r="AT56" s="1906"/>
      <c r="AU56" s="1906"/>
      <c r="AV56" s="1906"/>
    </row>
    <row r="57" spans="1:48">
      <c r="A57" s="1912">
        <v>11882</v>
      </c>
      <c r="B57" s="1912">
        <v>2019</v>
      </c>
      <c r="C57" s="1253" t="s">
        <v>1221</v>
      </c>
      <c r="D57" s="1906" t="s">
        <v>232</v>
      </c>
      <c r="E57" s="1912">
        <v>11882</v>
      </c>
      <c r="F57" s="1912"/>
      <c r="G57" s="1917" t="s">
        <v>3521</v>
      </c>
      <c r="H57" s="1912"/>
      <c r="I57" s="1912"/>
      <c r="J57" s="1912"/>
      <c r="K57" s="1912"/>
      <c r="L57" s="1912"/>
      <c r="M57" s="1912"/>
      <c r="N57" s="1902" t="s">
        <v>53</v>
      </c>
      <c r="O57" s="1912"/>
      <c r="P57" s="1912"/>
      <c r="Q57" s="1912"/>
      <c r="R57" s="1912"/>
      <c r="S57" s="1906"/>
      <c r="T57" s="1906"/>
      <c r="U57" s="1906"/>
      <c r="V57" s="1906"/>
      <c r="W57" s="1906"/>
      <c r="X57" s="1906"/>
      <c r="Y57" s="1906"/>
      <c r="Z57" s="1906"/>
      <c r="AA57" s="1260"/>
      <c r="AB57" s="1906"/>
      <c r="AC57" s="1260"/>
      <c r="AD57" s="1260"/>
      <c r="AE57" s="1906"/>
      <c r="AF57" s="1906"/>
      <c r="AG57" s="1906"/>
      <c r="AH57" s="1906"/>
      <c r="AI57" s="1906"/>
      <c r="AJ57" s="1906"/>
      <c r="AK57" s="1906"/>
      <c r="AL57" s="1906"/>
      <c r="AM57" s="1906"/>
      <c r="AN57" s="1906"/>
      <c r="AO57" s="1906"/>
      <c r="AP57" s="1906"/>
      <c r="AQ57" s="1906"/>
      <c r="AR57" s="1906"/>
      <c r="AS57" s="1906"/>
      <c r="AT57" s="1906"/>
      <c r="AU57" s="1906"/>
      <c r="AV57" s="1906"/>
    </row>
    <row r="58" spans="1:48">
      <c r="A58" s="1912">
        <v>11883</v>
      </c>
      <c r="B58" s="1912">
        <v>2019</v>
      </c>
      <c r="C58" s="1253" t="s">
        <v>1221</v>
      </c>
      <c r="D58" s="1906" t="s">
        <v>232</v>
      </c>
      <c r="E58" s="1912">
        <v>11883</v>
      </c>
      <c r="F58" s="1912"/>
      <c r="G58" s="1917" t="s">
        <v>3521</v>
      </c>
      <c r="H58" s="1912"/>
      <c r="I58" s="1912"/>
      <c r="J58" s="1912"/>
      <c r="K58" s="1912"/>
      <c r="L58" s="1912"/>
      <c r="M58" s="1912"/>
      <c r="N58" s="1902" t="s">
        <v>53</v>
      </c>
      <c r="O58" s="1912"/>
      <c r="P58" s="1912"/>
      <c r="Q58" s="1912"/>
      <c r="R58" s="1912"/>
      <c r="S58" s="1906"/>
      <c r="T58" s="1906"/>
      <c r="U58" s="1906"/>
      <c r="V58" s="1906"/>
      <c r="W58" s="1906"/>
      <c r="X58" s="1906"/>
      <c r="Y58" s="1906"/>
      <c r="Z58" s="1906"/>
      <c r="AA58" s="1260"/>
      <c r="AB58" s="1906"/>
      <c r="AC58" s="1260"/>
      <c r="AD58" s="1260"/>
      <c r="AE58" s="1906"/>
      <c r="AF58" s="1906"/>
      <c r="AG58" s="1906"/>
      <c r="AH58" s="1906"/>
      <c r="AI58" s="1906"/>
      <c r="AJ58" s="1906"/>
      <c r="AK58" s="1906"/>
      <c r="AL58" s="1906"/>
      <c r="AM58" s="1906"/>
      <c r="AN58" s="1906"/>
      <c r="AO58" s="1906"/>
      <c r="AP58" s="1906"/>
      <c r="AQ58" s="1906"/>
      <c r="AR58" s="1906"/>
      <c r="AS58" s="1906"/>
      <c r="AT58" s="1906"/>
      <c r="AU58" s="1906"/>
      <c r="AV58" s="1906"/>
    </row>
    <row r="59" spans="1:48" ht="43.2">
      <c r="A59" s="1253">
        <v>11114</v>
      </c>
      <c r="B59" s="1902">
        <v>2010</v>
      </c>
      <c r="C59" s="1253" t="s">
        <v>1222</v>
      </c>
      <c r="D59" s="1253" t="s">
        <v>235</v>
      </c>
      <c r="E59" s="1253">
        <v>11114</v>
      </c>
      <c r="F59" s="1902">
        <v>37911</v>
      </c>
      <c r="G59" s="1903" t="s">
        <v>1949</v>
      </c>
      <c r="H59" s="1902" t="s">
        <v>280</v>
      </c>
      <c r="I59" s="1914" t="s">
        <v>88</v>
      </c>
      <c r="J59" s="1910" t="s">
        <v>1409</v>
      </c>
      <c r="K59" s="1915" t="s">
        <v>1419</v>
      </c>
      <c r="L59" s="1254"/>
      <c r="M59" s="1255" t="s">
        <v>366</v>
      </c>
      <c r="N59" s="1902" t="s">
        <v>54</v>
      </c>
      <c r="O59" s="1256" t="s">
        <v>87</v>
      </c>
      <c r="P59" s="1256">
        <v>40</v>
      </c>
      <c r="Q59" s="1256"/>
      <c r="R59" s="1266">
        <v>41505</v>
      </c>
      <c r="S59" s="1906"/>
      <c r="T59" s="1261"/>
      <c r="U59" s="1261"/>
      <c r="V59" s="1261">
        <v>42206</v>
      </c>
      <c r="W59" s="1261">
        <v>44399</v>
      </c>
      <c r="X59" s="1259"/>
      <c r="Y59" s="1260"/>
      <c r="Z59" s="1260" t="s">
        <v>365</v>
      </c>
      <c r="AA59" s="1257" t="s">
        <v>860</v>
      </c>
      <c r="AB59" s="1905" t="s">
        <v>861</v>
      </c>
      <c r="AC59" s="1257" t="s">
        <v>3524</v>
      </c>
      <c r="AD59" s="1257" t="s">
        <v>365</v>
      </c>
      <c r="AE59" s="1906">
        <v>2019</v>
      </c>
      <c r="AF59" s="1907">
        <v>76837</v>
      </c>
      <c r="AG59" s="1906"/>
      <c r="AH59" s="1906"/>
      <c r="AI59" s="1906" t="s">
        <v>90</v>
      </c>
      <c r="AJ59" s="1906" t="s">
        <v>89</v>
      </c>
      <c r="AK59" s="1906" t="s">
        <v>90</v>
      </c>
      <c r="AL59" s="1906"/>
      <c r="AM59" s="1905" t="s">
        <v>2554</v>
      </c>
      <c r="AN59" s="1905" t="s">
        <v>365</v>
      </c>
      <c r="AO59" s="1906" t="s">
        <v>88</v>
      </c>
      <c r="AP59" s="1906" t="s">
        <v>88</v>
      </c>
      <c r="AQ59" s="1906" t="s">
        <v>88</v>
      </c>
      <c r="AR59" s="1906" t="s">
        <v>88</v>
      </c>
      <c r="AS59" s="1906" t="s">
        <v>88</v>
      </c>
      <c r="AT59" s="1906" t="s">
        <v>88</v>
      </c>
      <c r="AU59" s="1906"/>
      <c r="AV59" s="1906"/>
    </row>
    <row r="60" spans="1:48" ht="28.8">
      <c r="A60" s="1253">
        <v>11112</v>
      </c>
      <c r="B60" s="1902">
        <v>2010</v>
      </c>
      <c r="C60" s="1253" t="s">
        <v>1222</v>
      </c>
      <c r="D60" s="1253" t="s">
        <v>233</v>
      </c>
      <c r="E60" s="1253">
        <v>11112</v>
      </c>
      <c r="F60" s="1902">
        <v>36171</v>
      </c>
      <c r="G60" s="1903" t="s">
        <v>1960</v>
      </c>
      <c r="H60" s="1902" t="s">
        <v>2417</v>
      </c>
      <c r="I60" s="1914" t="s">
        <v>88</v>
      </c>
      <c r="J60" s="1914"/>
      <c r="K60" s="1256"/>
      <c r="L60" s="1255">
        <v>40825</v>
      </c>
      <c r="M60" s="1255" t="s">
        <v>366</v>
      </c>
      <c r="N60" s="1902" t="s">
        <v>54</v>
      </c>
      <c r="O60" s="1256" t="s">
        <v>87</v>
      </c>
      <c r="P60" s="1256">
        <v>40</v>
      </c>
      <c r="Q60" s="1256" t="s">
        <v>3525</v>
      </c>
      <c r="R60" s="1255">
        <v>43899</v>
      </c>
      <c r="S60" s="1905" t="s">
        <v>3553</v>
      </c>
      <c r="T60" s="1258" t="s">
        <v>2126</v>
      </c>
      <c r="U60" s="1258" t="s">
        <v>2127</v>
      </c>
      <c r="V60" s="1258" t="s">
        <v>3526</v>
      </c>
      <c r="W60" s="1258" t="s">
        <v>3515</v>
      </c>
      <c r="X60" s="1259"/>
      <c r="Y60" s="1260"/>
      <c r="Z60" s="1260" t="s">
        <v>365</v>
      </c>
      <c r="AA60" s="1260" t="s">
        <v>286</v>
      </c>
      <c r="AB60" s="1906">
        <v>1</v>
      </c>
      <c r="AC60" s="1260" t="s">
        <v>241</v>
      </c>
      <c r="AD60" s="1260"/>
      <c r="AE60" s="1906">
        <v>2020</v>
      </c>
      <c r="AF60" s="1907">
        <v>101.136</v>
      </c>
      <c r="AG60" s="1906" t="s">
        <v>349</v>
      </c>
      <c r="AH60" s="1906"/>
      <c r="AI60" s="1906"/>
      <c r="AJ60" s="1906" t="s">
        <v>350</v>
      </c>
      <c r="AK60" s="1906" t="s">
        <v>350</v>
      </c>
      <c r="AL60" s="1906" t="s">
        <v>350</v>
      </c>
      <c r="AM60" s="1905" t="s">
        <v>2574</v>
      </c>
      <c r="AN60" s="1905" t="s">
        <v>365</v>
      </c>
      <c r="AO60" s="1906"/>
      <c r="AP60" s="1906"/>
      <c r="AQ60" s="1906" t="s">
        <v>89</v>
      </c>
      <c r="AR60" s="1906" t="s">
        <v>87</v>
      </c>
      <c r="AS60" s="1906" t="s">
        <v>89</v>
      </c>
      <c r="AT60" s="1906" t="s">
        <v>350</v>
      </c>
      <c r="AU60" s="1906"/>
      <c r="AV60" s="1906"/>
    </row>
    <row r="61" spans="1:48" ht="57.6">
      <c r="A61" s="1253">
        <v>11115</v>
      </c>
      <c r="B61" s="1902">
        <v>2010</v>
      </c>
      <c r="C61" s="1253" t="s">
        <v>1222</v>
      </c>
      <c r="D61" s="1253" t="s">
        <v>235</v>
      </c>
      <c r="E61" s="1253">
        <v>11115</v>
      </c>
      <c r="F61" s="1902">
        <v>35988</v>
      </c>
      <c r="G61" s="1903" t="s">
        <v>1951</v>
      </c>
      <c r="H61" s="1902" t="s">
        <v>2417</v>
      </c>
      <c r="I61" s="1914" t="s">
        <v>88</v>
      </c>
      <c r="J61" s="1904" t="s">
        <v>1410</v>
      </c>
      <c r="K61" s="1915" t="s">
        <v>1420</v>
      </c>
      <c r="L61" s="1919">
        <v>41592</v>
      </c>
      <c r="M61" s="1255" t="s">
        <v>366</v>
      </c>
      <c r="N61" s="1902" t="s">
        <v>54</v>
      </c>
      <c r="O61" s="1256" t="s">
        <v>87</v>
      </c>
      <c r="P61" s="1256">
        <v>40</v>
      </c>
      <c r="Q61" s="1256" t="s">
        <v>2575</v>
      </c>
      <c r="R61" s="1266">
        <v>43759</v>
      </c>
      <c r="S61" s="1905" t="s">
        <v>2576</v>
      </c>
      <c r="T61" s="1261">
        <v>42887</v>
      </c>
      <c r="U61" s="1261"/>
      <c r="V61" s="1258" t="s">
        <v>2548</v>
      </c>
      <c r="W61" s="1258" t="s">
        <v>2577</v>
      </c>
      <c r="X61" s="1259"/>
      <c r="Y61" s="1260"/>
      <c r="Z61" s="1260" t="s">
        <v>365</v>
      </c>
      <c r="AA61" s="1257" t="s">
        <v>860</v>
      </c>
      <c r="AB61" s="1257" t="s">
        <v>861</v>
      </c>
      <c r="AC61" s="1257" t="s">
        <v>3527</v>
      </c>
      <c r="AD61" s="1257" t="s">
        <v>365</v>
      </c>
      <c r="AE61" s="1906">
        <v>2020</v>
      </c>
      <c r="AF61" s="1907">
        <v>67507</v>
      </c>
      <c r="AG61" s="1906"/>
      <c r="AH61" s="1906" t="s">
        <v>89</v>
      </c>
      <c r="AI61" s="1906"/>
      <c r="AJ61" s="1906" t="s">
        <v>89</v>
      </c>
      <c r="AK61" s="1906"/>
      <c r="AL61" s="1906" t="s">
        <v>90</v>
      </c>
      <c r="AM61" s="1905" t="s">
        <v>3528</v>
      </c>
      <c r="AN61" s="1905" t="s">
        <v>365</v>
      </c>
      <c r="AO61" s="1906" t="s">
        <v>87</v>
      </c>
      <c r="AP61" s="1906" t="s">
        <v>88</v>
      </c>
      <c r="AQ61" s="1906" t="s">
        <v>88</v>
      </c>
      <c r="AR61" s="1906" t="s">
        <v>88</v>
      </c>
      <c r="AS61" s="1906" t="s">
        <v>88</v>
      </c>
      <c r="AT61" s="1906" t="s">
        <v>88</v>
      </c>
      <c r="AU61" s="1906"/>
      <c r="AV61" s="1906"/>
    </row>
    <row r="62" spans="1:48" ht="43.2">
      <c r="A62" s="1253">
        <v>11292</v>
      </c>
      <c r="B62" s="1902">
        <v>2012</v>
      </c>
      <c r="C62" s="1253" t="s">
        <v>1222</v>
      </c>
      <c r="D62" s="1253" t="s">
        <v>235</v>
      </c>
      <c r="E62" s="1253">
        <v>11292</v>
      </c>
      <c r="F62" s="1902">
        <v>32206</v>
      </c>
      <c r="G62" s="1903" t="s">
        <v>1948</v>
      </c>
      <c r="H62" s="1902" t="s">
        <v>280</v>
      </c>
      <c r="I62" s="1914" t="s">
        <v>88</v>
      </c>
      <c r="J62" s="1910" t="s">
        <v>1412</v>
      </c>
      <c r="K62" s="1915" t="s">
        <v>1422</v>
      </c>
      <c r="L62" s="1919">
        <v>41592</v>
      </c>
      <c r="M62" s="1255" t="s">
        <v>366</v>
      </c>
      <c r="N62" s="1902" t="s">
        <v>54</v>
      </c>
      <c r="O62" s="1256" t="s">
        <v>87</v>
      </c>
      <c r="P62" s="1256">
        <v>40</v>
      </c>
      <c r="Q62" s="1256" t="s">
        <v>2253</v>
      </c>
      <c r="R62" s="1266">
        <v>43297</v>
      </c>
      <c r="S62" s="1906" t="s">
        <v>3554</v>
      </c>
      <c r="T62" s="1261">
        <v>42016</v>
      </c>
      <c r="U62" s="1261"/>
      <c r="V62" s="1258" t="s">
        <v>2578</v>
      </c>
      <c r="W62" s="1258" t="s">
        <v>2579</v>
      </c>
      <c r="X62" s="1259"/>
      <c r="Y62" s="1260"/>
      <c r="Z62" s="1260" t="s">
        <v>365</v>
      </c>
      <c r="AA62" s="1260" t="s">
        <v>287</v>
      </c>
      <c r="AB62" s="1905" t="s">
        <v>861</v>
      </c>
      <c r="AC62" s="1257" t="s">
        <v>3529</v>
      </c>
      <c r="AD62" s="1257" t="s">
        <v>365</v>
      </c>
      <c r="AE62" s="1906">
        <v>2020</v>
      </c>
      <c r="AF62" s="1907">
        <v>83853</v>
      </c>
      <c r="AG62" s="1906" t="s">
        <v>90</v>
      </c>
      <c r="AH62" s="1906" t="s">
        <v>90</v>
      </c>
      <c r="AI62" s="1906" t="s">
        <v>1834</v>
      </c>
      <c r="AJ62" s="1906"/>
      <c r="AK62" s="1906"/>
      <c r="AL62" s="1906" t="s">
        <v>90</v>
      </c>
      <c r="AM62" s="1905" t="s">
        <v>3530</v>
      </c>
      <c r="AN62" s="1905" t="s">
        <v>365</v>
      </c>
      <c r="AO62" s="1906" t="s">
        <v>88</v>
      </c>
      <c r="AP62" s="1906" t="s">
        <v>88</v>
      </c>
      <c r="AQ62" s="1906" t="s">
        <v>88</v>
      </c>
      <c r="AR62" s="1906" t="s">
        <v>88</v>
      </c>
      <c r="AS62" s="1906" t="s">
        <v>88</v>
      </c>
      <c r="AT62" s="1906" t="s">
        <v>88</v>
      </c>
      <c r="AU62" s="1906"/>
      <c r="AV62" s="1906"/>
    </row>
    <row r="63" spans="1:48" ht="28.8">
      <c r="A63" s="1253">
        <v>11299</v>
      </c>
      <c r="B63" s="1902">
        <v>2012</v>
      </c>
      <c r="C63" s="1253" t="s">
        <v>1222</v>
      </c>
      <c r="D63" s="1253" t="s">
        <v>235</v>
      </c>
      <c r="E63" s="1253">
        <v>11299</v>
      </c>
      <c r="F63" s="1902">
        <v>40130</v>
      </c>
      <c r="G63" s="1903" t="s">
        <v>2480</v>
      </c>
      <c r="H63" s="1902" t="s">
        <v>2417</v>
      </c>
      <c r="I63" s="1263" t="s">
        <v>88</v>
      </c>
      <c r="J63" s="1264" t="s">
        <v>183</v>
      </c>
      <c r="K63" s="1256" t="s">
        <v>103</v>
      </c>
      <c r="L63" s="1255">
        <v>42324</v>
      </c>
      <c r="M63" s="1255" t="s">
        <v>366</v>
      </c>
      <c r="N63" s="1902" t="s">
        <v>53</v>
      </c>
      <c r="O63" s="1256" t="s">
        <v>88</v>
      </c>
      <c r="P63" s="1256">
        <v>40</v>
      </c>
      <c r="Q63" s="1256"/>
      <c r="R63" s="1255">
        <v>42324</v>
      </c>
      <c r="S63" s="1906" t="s">
        <v>2580</v>
      </c>
      <c r="T63" s="1261">
        <v>42786</v>
      </c>
      <c r="U63" s="1261"/>
      <c r="V63" s="1261">
        <v>44116</v>
      </c>
      <c r="W63" s="1261">
        <v>45210</v>
      </c>
      <c r="X63" s="1259"/>
      <c r="Y63" s="1260"/>
      <c r="Z63" s="1260" t="s">
        <v>365</v>
      </c>
      <c r="AA63" s="1260" t="s">
        <v>287</v>
      </c>
      <c r="AB63" s="1906">
        <v>1</v>
      </c>
      <c r="AC63" s="1260" t="s">
        <v>1521</v>
      </c>
      <c r="AD63" s="1260" t="s">
        <v>365</v>
      </c>
      <c r="AE63" s="1906"/>
      <c r="AF63" s="1907"/>
      <c r="AG63" s="1906"/>
      <c r="AH63" s="1906"/>
      <c r="AI63" s="1906"/>
      <c r="AJ63" s="1906" t="s">
        <v>89</v>
      </c>
      <c r="AK63" s="1906"/>
      <c r="AL63" s="1906"/>
      <c r="AM63" s="1905" t="s">
        <v>2249</v>
      </c>
      <c r="AN63" s="1905"/>
      <c r="AO63" s="1906"/>
      <c r="AP63" s="1906"/>
      <c r="AQ63" s="1906" t="s">
        <v>88</v>
      </c>
      <c r="AR63" s="1906" t="s">
        <v>88</v>
      </c>
      <c r="AS63" s="1906" t="s">
        <v>88</v>
      </c>
      <c r="AT63" s="1906" t="s">
        <v>88</v>
      </c>
      <c r="AU63" s="1906"/>
      <c r="AV63" s="1906"/>
    </row>
    <row r="64" spans="1:48" ht="28.8">
      <c r="A64" s="1253">
        <v>11296</v>
      </c>
      <c r="B64" s="1902">
        <v>2012</v>
      </c>
      <c r="C64" s="1253" t="s">
        <v>1222</v>
      </c>
      <c r="D64" s="1253" t="s">
        <v>235</v>
      </c>
      <c r="E64" s="1253">
        <v>11296</v>
      </c>
      <c r="F64" s="1902">
        <v>29839</v>
      </c>
      <c r="G64" s="1903" t="s">
        <v>1975</v>
      </c>
      <c r="H64" s="1902" t="s">
        <v>280</v>
      </c>
      <c r="I64" s="1263" t="s">
        <v>88</v>
      </c>
      <c r="J64" s="1264" t="s">
        <v>122</v>
      </c>
      <c r="K64" s="1256" t="s">
        <v>101</v>
      </c>
      <c r="L64" s="1255">
        <v>41736</v>
      </c>
      <c r="M64" s="1255" t="s">
        <v>366</v>
      </c>
      <c r="N64" s="1902" t="s">
        <v>53</v>
      </c>
      <c r="O64" s="1256" t="s">
        <v>88</v>
      </c>
      <c r="P64" s="1256">
        <v>40</v>
      </c>
      <c r="Q64" s="1256"/>
      <c r="R64" s="1255">
        <v>41736</v>
      </c>
      <c r="S64" s="1906" t="s">
        <v>2546</v>
      </c>
      <c r="T64" s="1261">
        <v>41962</v>
      </c>
      <c r="U64" s="1261">
        <v>43386</v>
      </c>
      <c r="V64" s="1258" t="s">
        <v>2581</v>
      </c>
      <c r="W64" s="1258" t="s">
        <v>2582</v>
      </c>
      <c r="X64" s="1259"/>
      <c r="Y64" s="1260"/>
      <c r="Z64" s="1260" t="s">
        <v>365</v>
      </c>
      <c r="AA64" s="1260" t="s">
        <v>287</v>
      </c>
      <c r="AB64" s="1906">
        <v>1</v>
      </c>
      <c r="AC64" s="1260" t="s">
        <v>1521</v>
      </c>
      <c r="AD64" s="1260"/>
      <c r="AE64" s="1906"/>
      <c r="AF64" s="1907"/>
      <c r="AG64" s="1906" t="s">
        <v>349</v>
      </c>
      <c r="AH64" s="1906" t="s">
        <v>349</v>
      </c>
      <c r="AI64" s="1906" t="s">
        <v>351</v>
      </c>
      <c r="AJ64" s="1906"/>
      <c r="AK64" s="1906"/>
      <c r="AL64" s="1906"/>
      <c r="AM64" s="1905" t="s">
        <v>2583</v>
      </c>
      <c r="AN64" s="1905"/>
      <c r="AO64" s="1906"/>
      <c r="AP64" s="1906"/>
      <c r="AQ64" s="1906"/>
      <c r="AR64" s="1906"/>
      <c r="AS64" s="1906"/>
      <c r="AT64" s="1906" t="s">
        <v>88</v>
      </c>
      <c r="AU64" s="1906"/>
      <c r="AV64" s="1906"/>
    </row>
    <row r="65" spans="1:48" ht="28.8">
      <c r="A65" s="1253">
        <v>11297</v>
      </c>
      <c r="B65" s="1902">
        <v>2012</v>
      </c>
      <c r="C65" s="1253" t="s">
        <v>1222</v>
      </c>
      <c r="D65" s="1253" t="s">
        <v>234</v>
      </c>
      <c r="E65" s="1253">
        <v>11297</v>
      </c>
      <c r="F65" s="1902">
        <v>38809</v>
      </c>
      <c r="G65" s="1903" t="s">
        <v>1964</v>
      </c>
      <c r="H65" s="1902" t="s">
        <v>280</v>
      </c>
      <c r="I65" s="1263" t="s">
        <v>88</v>
      </c>
      <c r="J65" s="1264" t="s">
        <v>198</v>
      </c>
      <c r="K65" s="1256" t="s">
        <v>802</v>
      </c>
      <c r="L65" s="1255">
        <v>42394</v>
      </c>
      <c r="M65" s="1255" t="s">
        <v>366</v>
      </c>
      <c r="N65" s="1902" t="s">
        <v>54</v>
      </c>
      <c r="O65" s="1256" t="s">
        <v>89</v>
      </c>
      <c r="P65" s="1256">
        <v>40</v>
      </c>
      <c r="Q65" s="1256" t="s">
        <v>2263</v>
      </c>
      <c r="R65" s="1266">
        <v>43360</v>
      </c>
      <c r="S65" s="1906" t="s">
        <v>2546</v>
      </c>
      <c r="T65" s="1261">
        <v>43387</v>
      </c>
      <c r="U65" s="1261">
        <v>44847</v>
      </c>
      <c r="V65" s="1261">
        <v>43304</v>
      </c>
      <c r="W65" s="1261">
        <v>44399</v>
      </c>
      <c r="X65" s="1259"/>
      <c r="Y65" s="1260"/>
      <c r="Z65" s="1260" t="s">
        <v>365</v>
      </c>
      <c r="AA65" s="1260" t="s">
        <v>286</v>
      </c>
      <c r="AB65" s="1257" t="s">
        <v>861</v>
      </c>
      <c r="AC65" s="1257" t="s">
        <v>1521</v>
      </c>
      <c r="AD65" s="1257" t="s">
        <v>365</v>
      </c>
      <c r="AE65" s="1906"/>
      <c r="AF65" s="1907"/>
      <c r="AG65" s="1906"/>
      <c r="AH65" s="1906"/>
      <c r="AI65" s="1906"/>
      <c r="AJ65" s="1906" t="s">
        <v>87</v>
      </c>
      <c r="AK65" s="1906" t="s">
        <v>89</v>
      </c>
      <c r="AL65" s="1906" t="s">
        <v>351</v>
      </c>
      <c r="AM65" s="1905" t="s">
        <v>2526</v>
      </c>
      <c r="AN65" s="1905" t="s">
        <v>365</v>
      </c>
      <c r="AO65" s="1906"/>
      <c r="AP65" s="1906" t="s">
        <v>90</v>
      </c>
      <c r="AQ65" s="1906"/>
      <c r="AR65" s="1906"/>
      <c r="AS65" s="1906" t="s">
        <v>90</v>
      </c>
      <c r="AT65" s="1906" t="s">
        <v>351</v>
      </c>
      <c r="AU65" s="1906"/>
      <c r="AV65" s="1906"/>
    </row>
    <row r="66" spans="1:48" ht="43.2">
      <c r="A66" s="1253">
        <v>11234</v>
      </c>
      <c r="B66" s="1902">
        <v>2011</v>
      </c>
      <c r="C66" s="1253" t="s">
        <v>1222</v>
      </c>
      <c r="D66" s="1253" t="s">
        <v>235</v>
      </c>
      <c r="E66" s="1253">
        <v>11234</v>
      </c>
      <c r="F66" s="1902">
        <v>36935</v>
      </c>
      <c r="G66" s="1903" t="s">
        <v>1997</v>
      </c>
      <c r="H66" s="1902" t="s">
        <v>280</v>
      </c>
      <c r="I66" s="1914" t="s">
        <v>88</v>
      </c>
      <c r="J66" s="1916" t="s">
        <v>127</v>
      </c>
      <c r="K66" s="1256" t="s">
        <v>94</v>
      </c>
      <c r="L66" s="1255">
        <v>41834</v>
      </c>
      <c r="M66" s="1255" t="s">
        <v>366</v>
      </c>
      <c r="N66" s="1902" t="s">
        <v>54</v>
      </c>
      <c r="O66" s="1256" t="s">
        <v>87</v>
      </c>
      <c r="P66" s="1256">
        <v>40</v>
      </c>
      <c r="Q66" s="1256" t="s">
        <v>1826</v>
      </c>
      <c r="R66" s="1255">
        <v>43052</v>
      </c>
      <c r="S66" s="1906" t="s">
        <v>3475</v>
      </c>
      <c r="T66" s="1261">
        <v>42140</v>
      </c>
      <c r="U66" s="1261">
        <v>43600</v>
      </c>
      <c r="V66" s="1258" t="s">
        <v>3476</v>
      </c>
      <c r="W66" s="1258" t="s">
        <v>3477</v>
      </c>
      <c r="X66" s="1259">
        <v>40000</v>
      </c>
      <c r="Y66" s="1260">
        <v>2014</v>
      </c>
      <c r="Z66" s="1260" t="s">
        <v>3531</v>
      </c>
      <c r="AA66" s="1257" t="s">
        <v>860</v>
      </c>
      <c r="AB66" s="1257" t="s">
        <v>861</v>
      </c>
      <c r="AC66" s="1257" t="s">
        <v>1523</v>
      </c>
      <c r="AD66" s="1257" t="s">
        <v>365</v>
      </c>
      <c r="AE66" s="1906">
        <v>2019</v>
      </c>
      <c r="AF66" s="1907">
        <v>95010</v>
      </c>
      <c r="AG66" s="1906" t="s">
        <v>87</v>
      </c>
      <c r="AH66" s="1906" t="s">
        <v>87</v>
      </c>
      <c r="AI66" s="1906" t="s">
        <v>349</v>
      </c>
      <c r="AJ66" s="1906" t="s">
        <v>349</v>
      </c>
      <c r="AK66" s="1906" t="s">
        <v>89</v>
      </c>
      <c r="AL66" s="1906"/>
      <c r="AM66" s="1905" t="s">
        <v>2584</v>
      </c>
      <c r="AN66" s="1905"/>
      <c r="AO66" s="1906" t="s">
        <v>88</v>
      </c>
      <c r="AP66" s="1906"/>
      <c r="AQ66" s="1906"/>
      <c r="AR66" s="1906"/>
      <c r="AS66" s="1906"/>
      <c r="AT66" s="1906" t="s">
        <v>88</v>
      </c>
      <c r="AU66" s="1906"/>
      <c r="AV66" s="1906"/>
    </row>
    <row r="67" spans="1:48" ht="28.8">
      <c r="A67" s="1253">
        <v>11424</v>
      </c>
      <c r="B67" s="1902">
        <v>2013</v>
      </c>
      <c r="C67" s="1253" t="s">
        <v>1222</v>
      </c>
      <c r="D67" s="1253" t="s">
        <v>235</v>
      </c>
      <c r="E67" s="1253">
        <v>11424</v>
      </c>
      <c r="F67" s="1902">
        <v>40253</v>
      </c>
      <c r="G67" s="1903" t="s">
        <v>263</v>
      </c>
      <c r="H67" s="1902" t="s">
        <v>280</v>
      </c>
      <c r="I67" s="1914" t="s">
        <v>88</v>
      </c>
      <c r="J67" s="1916" t="s">
        <v>187</v>
      </c>
      <c r="K67" s="1256" t="s">
        <v>106</v>
      </c>
      <c r="L67" s="1255">
        <v>42338</v>
      </c>
      <c r="M67" s="1255" t="s">
        <v>366</v>
      </c>
      <c r="N67" s="1902" t="s">
        <v>54</v>
      </c>
      <c r="O67" s="1256" t="s">
        <v>87</v>
      </c>
      <c r="P67" s="1256">
        <v>40</v>
      </c>
      <c r="Q67" s="1256" t="s">
        <v>1827</v>
      </c>
      <c r="R67" s="1255">
        <v>43052</v>
      </c>
      <c r="S67" s="1906"/>
      <c r="T67" s="1261"/>
      <c r="U67" s="1261"/>
      <c r="V67" s="1261">
        <v>43304</v>
      </c>
      <c r="W67" s="1261">
        <v>44399</v>
      </c>
      <c r="X67" s="1259">
        <v>412000</v>
      </c>
      <c r="Y67" s="1260">
        <v>2017</v>
      </c>
      <c r="Z67" s="1260" t="s">
        <v>365</v>
      </c>
      <c r="AA67" s="1260" t="s">
        <v>287</v>
      </c>
      <c r="AB67" s="1906">
        <v>1</v>
      </c>
      <c r="AC67" s="1260" t="s">
        <v>1521</v>
      </c>
      <c r="AD67" s="1260" t="s">
        <v>365</v>
      </c>
      <c r="AE67" s="1905" t="s">
        <v>3479</v>
      </c>
      <c r="AF67" s="1909" t="s">
        <v>3532</v>
      </c>
      <c r="AG67" s="1906"/>
      <c r="AH67" s="1906"/>
      <c r="AI67" s="1906"/>
      <c r="AJ67" s="1906" t="s">
        <v>89</v>
      </c>
      <c r="AK67" s="1906" t="s">
        <v>89</v>
      </c>
      <c r="AL67" s="1906" t="s">
        <v>90</v>
      </c>
      <c r="AM67" s="1905" t="s">
        <v>3530</v>
      </c>
      <c r="AN67" s="1905" t="s">
        <v>365</v>
      </c>
      <c r="AO67" s="1906"/>
      <c r="AP67" s="1906"/>
      <c r="AQ67" s="1906" t="s">
        <v>88</v>
      </c>
      <c r="AR67" s="1906" t="s">
        <v>88</v>
      </c>
      <c r="AS67" s="1906" t="s">
        <v>88</v>
      </c>
      <c r="AT67" s="1906" t="s">
        <v>88</v>
      </c>
      <c r="AU67" s="1906"/>
      <c r="AV67" s="1906"/>
    </row>
    <row r="68" spans="1:48" ht="43.2">
      <c r="A68" s="1253">
        <v>11116</v>
      </c>
      <c r="B68" s="1902">
        <v>2010</v>
      </c>
      <c r="C68" s="1253" t="s">
        <v>1222</v>
      </c>
      <c r="D68" s="1253" t="s">
        <v>235</v>
      </c>
      <c r="E68" s="1253">
        <v>11116</v>
      </c>
      <c r="F68" s="1902">
        <v>36007</v>
      </c>
      <c r="G68" s="1903" t="s">
        <v>1976</v>
      </c>
      <c r="H68" s="1902" t="s">
        <v>280</v>
      </c>
      <c r="I68" s="1914" t="s">
        <v>88</v>
      </c>
      <c r="J68" s="1914"/>
      <c r="K68" s="1256"/>
      <c r="L68" s="1255">
        <v>40679</v>
      </c>
      <c r="M68" s="1255" t="s">
        <v>366</v>
      </c>
      <c r="N68" s="1902" t="s">
        <v>54</v>
      </c>
      <c r="O68" s="1256" t="s">
        <v>87</v>
      </c>
      <c r="P68" s="1256">
        <v>40</v>
      </c>
      <c r="Q68" s="1256"/>
      <c r="R68" s="1255">
        <v>40679</v>
      </c>
      <c r="S68" s="1906" t="s">
        <v>3475</v>
      </c>
      <c r="T68" s="1261">
        <v>40679</v>
      </c>
      <c r="U68" s="1261">
        <v>42139</v>
      </c>
      <c r="V68" s="1258">
        <v>41885</v>
      </c>
      <c r="W68" s="1258">
        <v>42980</v>
      </c>
      <c r="X68" s="1259">
        <v>40000</v>
      </c>
      <c r="Y68" s="1260">
        <v>2014</v>
      </c>
      <c r="Z68" s="1260"/>
      <c r="AA68" s="1257" t="s">
        <v>2585</v>
      </c>
      <c r="AB68" s="1257" t="s">
        <v>2370</v>
      </c>
      <c r="AC68" s="1257" t="s">
        <v>2371</v>
      </c>
      <c r="AD68" s="1257" t="s">
        <v>365</v>
      </c>
      <c r="AE68" s="1906">
        <v>2019</v>
      </c>
      <c r="AF68" s="1907">
        <v>116050</v>
      </c>
      <c r="AG68" s="1906" t="s">
        <v>349</v>
      </c>
      <c r="AH68" s="1906"/>
      <c r="AI68" s="1906"/>
      <c r="AJ68" s="1906"/>
      <c r="AK68" s="1906"/>
      <c r="AL68" s="1906"/>
      <c r="AM68" s="1906"/>
      <c r="AN68" s="1906"/>
      <c r="AO68" s="1906"/>
      <c r="AP68" s="1906"/>
      <c r="AQ68" s="1906" t="s">
        <v>90</v>
      </c>
      <c r="AR68" s="1906" t="s">
        <v>87</v>
      </c>
      <c r="AS68" s="1906" t="s">
        <v>88</v>
      </c>
      <c r="AT68" s="1906"/>
      <c r="AU68" s="1908">
        <v>43467</v>
      </c>
      <c r="AV68" s="1908">
        <v>44287</v>
      </c>
    </row>
    <row r="69" spans="1:48" ht="28.8">
      <c r="A69" s="1253">
        <v>11293</v>
      </c>
      <c r="B69" s="1902">
        <v>2012</v>
      </c>
      <c r="C69" s="1253" t="s">
        <v>1222</v>
      </c>
      <c r="D69" s="1253" t="s">
        <v>235</v>
      </c>
      <c r="E69" s="1253">
        <v>11293</v>
      </c>
      <c r="F69" s="1902">
        <v>37044</v>
      </c>
      <c r="G69" s="1903" t="s">
        <v>1958</v>
      </c>
      <c r="H69" s="1902" t="s">
        <v>2417</v>
      </c>
      <c r="I69" s="1914" t="s">
        <v>88</v>
      </c>
      <c r="J69" s="1910" t="s">
        <v>1413</v>
      </c>
      <c r="K69" s="1915" t="s">
        <v>1423</v>
      </c>
      <c r="L69" s="1254"/>
      <c r="M69" s="1255" t="s">
        <v>366</v>
      </c>
      <c r="N69" s="1902" t="s">
        <v>54</v>
      </c>
      <c r="O69" s="1256" t="s">
        <v>90</v>
      </c>
      <c r="P69" s="1256">
        <v>40</v>
      </c>
      <c r="Q69" s="1256"/>
      <c r="R69" s="1266">
        <v>41653</v>
      </c>
      <c r="S69" s="1906"/>
      <c r="T69" s="1261"/>
      <c r="U69" s="1261"/>
      <c r="V69" s="1258" t="s">
        <v>2586</v>
      </c>
      <c r="W69" s="1258" t="s">
        <v>2582</v>
      </c>
      <c r="X69" s="1259">
        <v>40000</v>
      </c>
      <c r="Y69" s="1260">
        <v>2015</v>
      </c>
      <c r="Z69" s="1260" t="s">
        <v>365</v>
      </c>
      <c r="AA69" s="1260" t="s">
        <v>1500</v>
      </c>
      <c r="AB69" s="1906">
        <v>1</v>
      </c>
      <c r="AC69" s="1257" t="s">
        <v>3479</v>
      </c>
      <c r="AD69" s="1260" t="s">
        <v>365</v>
      </c>
      <c r="AE69" s="1906"/>
      <c r="AF69" s="1907"/>
      <c r="AG69" s="1906" t="s">
        <v>90</v>
      </c>
      <c r="AH69" s="1906" t="s">
        <v>90</v>
      </c>
      <c r="AI69" s="1906"/>
      <c r="AJ69" s="1906" t="s">
        <v>89</v>
      </c>
      <c r="AK69" s="1906" t="s">
        <v>90</v>
      </c>
      <c r="AL69" s="1906"/>
      <c r="AM69" s="1905" t="s">
        <v>2248</v>
      </c>
      <c r="AN69" s="1905"/>
      <c r="AO69" s="1906" t="s">
        <v>88</v>
      </c>
      <c r="AP69" s="1906" t="s">
        <v>88</v>
      </c>
      <c r="AQ69" s="1906" t="s">
        <v>88</v>
      </c>
      <c r="AR69" s="1906" t="s">
        <v>88</v>
      </c>
      <c r="AS69" s="1906" t="s">
        <v>88</v>
      </c>
      <c r="AT69" s="1906" t="s">
        <v>88</v>
      </c>
      <c r="AU69" s="1906"/>
      <c r="AV69" s="1906"/>
    </row>
    <row r="70" spans="1:48" ht="28.8">
      <c r="A70" s="1253">
        <v>11427</v>
      </c>
      <c r="B70" s="1902">
        <v>2013</v>
      </c>
      <c r="C70" s="1253" t="s">
        <v>1222</v>
      </c>
      <c r="D70" s="1253" t="s">
        <v>233</v>
      </c>
      <c r="E70" s="1253">
        <v>11427</v>
      </c>
      <c r="F70" s="1902">
        <v>26107</v>
      </c>
      <c r="G70" s="1903" t="s">
        <v>1972</v>
      </c>
      <c r="H70" s="1902" t="s">
        <v>2417</v>
      </c>
      <c r="I70" s="1914" t="s">
        <v>88</v>
      </c>
      <c r="J70" s="1916" t="s">
        <v>173</v>
      </c>
      <c r="K70" s="1256" t="s">
        <v>108</v>
      </c>
      <c r="L70" s="1255">
        <v>42283</v>
      </c>
      <c r="M70" s="1255" t="s">
        <v>366</v>
      </c>
      <c r="N70" s="1902" t="s">
        <v>54</v>
      </c>
      <c r="O70" s="1256" t="s">
        <v>87</v>
      </c>
      <c r="P70" s="1256">
        <v>40</v>
      </c>
      <c r="Q70" s="1256"/>
      <c r="R70" s="1255">
        <v>42283</v>
      </c>
      <c r="S70" s="1906"/>
      <c r="T70" s="1261"/>
      <c r="U70" s="1261"/>
      <c r="V70" s="1258" t="s">
        <v>3526</v>
      </c>
      <c r="W70" s="1258" t="s">
        <v>3515</v>
      </c>
      <c r="X70" s="1259"/>
      <c r="Y70" s="1260"/>
      <c r="Z70" s="1260" t="s">
        <v>365</v>
      </c>
      <c r="AA70" s="1260" t="s">
        <v>1500</v>
      </c>
      <c r="AB70" s="1906">
        <v>1</v>
      </c>
      <c r="AC70" s="1257" t="s">
        <v>3479</v>
      </c>
      <c r="AD70" s="1260" t="s">
        <v>365</v>
      </c>
      <c r="AE70" s="1905" t="s">
        <v>3479</v>
      </c>
      <c r="AF70" s="1909" t="s">
        <v>3533</v>
      </c>
      <c r="AG70" s="1906"/>
      <c r="AH70" s="1906" t="s">
        <v>89</v>
      </c>
      <c r="AI70" s="1906"/>
      <c r="AJ70" s="1906" t="s">
        <v>89</v>
      </c>
      <c r="AK70" s="1906" t="s">
        <v>90</v>
      </c>
      <c r="AL70" s="1906"/>
      <c r="AM70" s="1905" t="s">
        <v>2587</v>
      </c>
      <c r="AN70" s="1905" t="s">
        <v>365</v>
      </c>
      <c r="AO70" s="1906"/>
      <c r="AP70" s="1906" t="s">
        <v>88</v>
      </c>
      <c r="AQ70" s="1906" t="s">
        <v>87</v>
      </c>
      <c r="AR70" s="1906" t="s">
        <v>88</v>
      </c>
      <c r="AS70" s="1906" t="s">
        <v>87</v>
      </c>
      <c r="AT70" s="1906" t="s">
        <v>87</v>
      </c>
      <c r="AU70" s="1906"/>
      <c r="AV70" s="1906"/>
    </row>
    <row r="71" spans="1:48" ht="43.2">
      <c r="A71" s="1253">
        <v>11235</v>
      </c>
      <c r="B71" s="1902">
        <v>2011</v>
      </c>
      <c r="C71" s="1253" t="s">
        <v>1222</v>
      </c>
      <c r="D71" s="1253" t="s">
        <v>234</v>
      </c>
      <c r="E71" s="1253">
        <v>11235</v>
      </c>
      <c r="F71" s="1902">
        <v>36933</v>
      </c>
      <c r="G71" s="1903" t="s">
        <v>2588</v>
      </c>
      <c r="H71" s="1902" t="s">
        <v>2417</v>
      </c>
      <c r="I71" s="1914" t="s">
        <v>88</v>
      </c>
      <c r="J71" s="1914"/>
      <c r="K71" s="1256"/>
      <c r="L71" s="1255">
        <v>41061</v>
      </c>
      <c r="M71" s="1255" t="s">
        <v>366</v>
      </c>
      <c r="N71" s="1902" t="s">
        <v>54</v>
      </c>
      <c r="O71" s="1256" t="s">
        <v>87</v>
      </c>
      <c r="P71" s="1256">
        <v>40</v>
      </c>
      <c r="Q71" s="1256"/>
      <c r="R71" s="1255">
        <v>41061</v>
      </c>
      <c r="S71" s="1906" t="s">
        <v>3551</v>
      </c>
      <c r="T71" s="1261">
        <v>41061</v>
      </c>
      <c r="U71" s="1261">
        <v>42521</v>
      </c>
      <c r="V71" s="1261">
        <v>43304</v>
      </c>
      <c r="W71" s="1261">
        <v>44399</v>
      </c>
      <c r="X71" s="1259"/>
      <c r="Y71" s="1260"/>
      <c r="Z71" s="1260" t="s">
        <v>365</v>
      </c>
      <c r="AA71" s="1260" t="s">
        <v>287</v>
      </c>
      <c r="AB71" s="1905" t="s">
        <v>861</v>
      </c>
      <c r="AC71" s="1257" t="s">
        <v>3529</v>
      </c>
      <c r="AD71" s="1257" t="s">
        <v>365</v>
      </c>
      <c r="AE71" s="1905" t="s">
        <v>3479</v>
      </c>
      <c r="AF71" s="1909" t="s">
        <v>3534</v>
      </c>
      <c r="AG71" s="1906" t="s">
        <v>349</v>
      </c>
      <c r="AH71" s="1906" t="s">
        <v>349</v>
      </c>
      <c r="AI71" s="1906"/>
      <c r="AJ71" s="1906" t="s">
        <v>87</v>
      </c>
      <c r="AK71" s="1906" t="s">
        <v>87</v>
      </c>
      <c r="AL71" s="1906" t="s">
        <v>87</v>
      </c>
      <c r="AM71" s="1905" t="s">
        <v>3530</v>
      </c>
      <c r="AN71" s="1905" t="s">
        <v>365</v>
      </c>
      <c r="AO71" s="1906"/>
      <c r="AP71" s="1906"/>
      <c r="AQ71" s="1906"/>
      <c r="AR71" s="1906"/>
      <c r="AS71" s="1906" t="s">
        <v>89</v>
      </c>
      <c r="AT71" s="1906" t="s">
        <v>89</v>
      </c>
      <c r="AU71" s="1906"/>
      <c r="AV71" s="1906"/>
    </row>
    <row r="72" spans="1:48" ht="43.2">
      <c r="A72" s="1253">
        <v>11430</v>
      </c>
      <c r="B72" s="1902">
        <v>2013</v>
      </c>
      <c r="C72" s="1253" t="s">
        <v>1222</v>
      </c>
      <c r="D72" s="1253" t="s">
        <v>233</v>
      </c>
      <c r="E72" s="1253">
        <v>11430</v>
      </c>
      <c r="F72" s="1902">
        <v>38518</v>
      </c>
      <c r="G72" s="1903" t="s">
        <v>1961</v>
      </c>
      <c r="H72" s="1902" t="s">
        <v>280</v>
      </c>
      <c r="I72" s="1914" t="s">
        <v>88</v>
      </c>
      <c r="J72" s="1920" t="s">
        <v>175</v>
      </c>
      <c r="K72" s="1256" t="s">
        <v>109</v>
      </c>
      <c r="L72" s="1255">
        <v>42318</v>
      </c>
      <c r="M72" s="1255" t="s">
        <v>366</v>
      </c>
      <c r="N72" s="1902" t="s">
        <v>54</v>
      </c>
      <c r="O72" s="1256" t="s">
        <v>87</v>
      </c>
      <c r="P72" s="1256">
        <v>40</v>
      </c>
      <c r="Q72" s="1256"/>
      <c r="R72" s="1255">
        <v>42318</v>
      </c>
      <c r="S72" s="1906"/>
      <c r="T72" s="1261"/>
      <c r="U72" s="1261"/>
      <c r="V72" s="1261">
        <v>42935</v>
      </c>
      <c r="W72" s="1261">
        <v>44030</v>
      </c>
      <c r="X72" s="1259"/>
      <c r="Y72" s="1260"/>
      <c r="Z72" s="1260"/>
      <c r="AA72" s="1257" t="s">
        <v>1944</v>
      </c>
      <c r="AB72" s="1905" t="s">
        <v>861</v>
      </c>
      <c r="AC72" s="1257" t="s">
        <v>3479</v>
      </c>
      <c r="AD72" s="1260" t="s">
        <v>365</v>
      </c>
      <c r="AE72" s="1905" t="s">
        <v>3482</v>
      </c>
      <c r="AF72" s="1909" t="s">
        <v>3535</v>
      </c>
      <c r="AG72" s="1906"/>
      <c r="AH72" s="1906"/>
      <c r="AI72" s="1906" t="s">
        <v>87</v>
      </c>
      <c r="AJ72" s="1906" t="s">
        <v>87</v>
      </c>
      <c r="AK72" s="1906" t="s">
        <v>90</v>
      </c>
      <c r="AL72" s="1906" t="s">
        <v>89</v>
      </c>
      <c r="AM72" s="1905" t="s">
        <v>2589</v>
      </c>
      <c r="AN72" s="1905" t="s">
        <v>365</v>
      </c>
      <c r="AO72" s="1906"/>
      <c r="AP72" s="1906" t="s">
        <v>87</v>
      </c>
      <c r="AQ72" s="1906" t="s">
        <v>87</v>
      </c>
      <c r="AR72" s="1906" t="s">
        <v>88</v>
      </c>
      <c r="AS72" s="1906" t="s">
        <v>88</v>
      </c>
      <c r="AT72" s="1906" t="s">
        <v>87</v>
      </c>
      <c r="AU72" s="1906"/>
      <c r="AV72" s="1906"/>
    </row>
    <row r="73" spans="1:48" ht="43.2">
      <c r="A73" s="1253">
        <v>11294</v>
      </c>
      <c r="B73" s="1902">
        <v>2012</v>
      </c>
      <c r="C73" s="1253" t="s">
        <v>1222</v>
      </c>
      <c r="D73" s="1253" t="s">
        <v>235</v>
      </c>
      <c r="E73" s="1253">
        <v>6720</v>
      </c>
      <c r="F73" s="1902">
        <v>27455</v>
      </c>
      <c r="G73" s="1903" t="s">
        <v>1947</v>
      </c>
      <c r="H73" s="1902" t="s">
        <v>280</v>
      </c>
      <c r="I73" s="1914" t="s">
        <v>88</v>
      </c>
      <c r="J73" s="2556" t="s">
        <v>2590</v>
      </c>
      <c r="K73" s="2556"/>
      <c r="L73" s="1266"/>
      <c r="M73" s="1255" t="s">
        <v>858</v>
      </c>
      <c r="N73" s="1902" t="s">
        <v>54</v>
      </c>
      <c r="O73" s="1256" t="s">
        <v>87</v>
      </c>
      <c r="P73" s="1256">
        <v>40</v>
      </c>
      <c r="Q73" s="1256"/>
      <c r="R73" s="1266">
        <v>42115</v>
      </c>
      <c r="S73" s="1906"/>
      <c r="T73" s="1261"/>
      <c r="U73" s="1261"/>
      <c r="V73" s="1261">
        <v>43691</v>
      </c>
      <c r="W73" s="1261">
        <v>44786</v>
      </c>
      <c r="X73" s="1259"/>
      <c r="Y73" s="1260"/>
      <c r="Z73" s="1260" t="s">
        <v>365</v>
      </c>
      <c r="AA73" s="1260" t="s">
        <v>287</v>
      </c>
      <c r="AB73" s="1906">
        <v>2</v>
      </c>
      <c r="AC73" s="1257" t="s">
        <v>3536</v>
      </c>
      <c r="AD73" s="1257" t="s">
        <v>365</v>
      </c>
      <c r="AE73" s="1905" t="s">
        <v>3479</v>
      </c>
      <c r="AF73" s="1909" t="s">
        <v>3537</v>
      </c>
      <c r="AG73" s="1906"/>
      <c r="AH73" s="1906"/>
      <c r="AI73" s="1906"/>
      <c r="AJ73" s="1906" t="s">
        <v>87</v>
      </c>
      <c r="AK73" s="1906" t="s">
        <v>90</v>
      </c>
      <c r="AL73" s="1906" t="s">
        <v>89</v>
      </c>
      <c r="AM73" s="1906" t="s">
        <v>292</v>
      </c>
      <c r="AN73" s="1906"/>
      <c r="AO73" s="1906"/>
      <c r="AP73" s="1906" t="s">
        <v>88</v>
      </c>
      <c r="AQ73" s="1906" t="s">
        <v>88</v>
      </c>
      <c r="AR73" s="1906"/>
      <c r="AS73" s="1906"/>
      <c r="AT73" s="1906" t="s">
        <v>88</v>
      </c>
      <c r="AU73" s="1908">
        <v>43103</v>
      </c>
      <c r="AV73" s="1908">
        <v>43276</v>
      </c>
    </row>
    <row r="74" spans="1:48" ht="43.2">
      <c r="A74" s="1253">
        <v>11428</v>
      </c>
      <c r="B74" s="1902">
        <v>2013</v>
      </c>
      <c r="C74" s="1253" t="s">
        <v>1222</v>
      </c>
      <c r="D74" s="1253" t="s">
        <v>233</v>
      </c>
      <c r="E74" s="1253">
        <v>11428</v>
      </c>
      <c r="F74" s="1902">
        <v>38161</v>
      </c>
      <c r="G74" s="1903" t="s">
        <v>2591</v>
      </c>
      <c r="H74" s="1902" t="s">
        <v>2417</v>
      </c>
      <c r="I74" s="1914" t="s">
        <v>88</v>
      </c>
      <c r="J74" s="1920"/>
      <c r="K74" s="1256"/>
      <c r="L74" s="1255">
        <v>42280</v>
      </c>
      <c r="M74" s="1255" t="s">
        <v>366</v>
      </c>
      <c r="N74" s="1902" t="s">
        <v>54</v>
      </c>
      <c r="O74" s="1256" t="s">
        <v>87</v>
      </c>
      <c r="P74" s="1256">
        <v>40</v>
      </c>
      <c r="Q74" s="1256"/>
      <c r="R74" s="1255">
        <v>42280</v>
      </c>
      <c r="S74" s="1906" t="s">
        <v>3551</v>
      </c>
      <c r="T74" s="1261">
        <v>42280</v>
      </c>
      <c r="U74" s="1261">
        <v>43740</v>
      </c>
      <c r="V74" s="1261"/>
      <c r="W74" s="1261"/>
      <c r="X74" s="1259"/>
      <c r="Y74" s="1260"/>
      <c r="Z74" s="1260"/>
      <c r="AA74" s="1257" t="s">
        <v>2592</v>
      </c>
      <c r="AB74" s="1906">
        <v>1</v>
      </c>
      <c r="AC74" s="1257" t="s">
        <v>3536</v>
      </c>
      <c r="AD74" s="1257" t="s">
        <v>365</v>
      </c>
      <c r="AE74" s="1906"/>
      <c r="AF74" s="1907"/>
      <c r="AG74" s="1906"/>
      <c r="AH74" s="1906" t="s">
        <v>349</v>
      </c>
      <c r="AI74" s="1906" t="s">
        <v>349</v>
      </c>
      <c r="AJ74" s="1906" t="s">
        <v>349</v>
      </c>
      <c r="AK74" s="1906" t="s">
        <v>349</v>
      </c>
      <c r="AL74" s="1906"/>
      <c r="AM74" s="1906" t="s">
        <v>2550</v>
      </c>
      <c r="AN74" s="1906"/>
      <c r="AO74" s="1906"/>
      <c r="AP74" s="1906" t="s">
        <v>89</v>
      </c>
      <c r="AQ74" s="1906"/>
      <c r="AR74" s="1906"/>
      <c r="AS74" s="1906"/>
      <c r="AT74" s="1906"/>
      <c r="AU74" s="1906"/>
      <c r="AV74" s="1906"/>
    </row>
    <row r="75" spans="1:48" ht="28.8">
      <c r="A75" s="1253">
        <v>11233</v>
      </c>
      <c r="B75" s="1902">
        <v>2011</v>
      </c>
      <c r="C75" s="1253" t="s">
        <v>1222</v>
      </c>
      <c r="D75" s="1253" t="s">
        <v>233</v>
      </c>
      <c r="E75" s="1253">
        <v>11233</v>
      </c>
      <c r="F75" s="1902">
        <v>36929</v>
      </c>
      <c r="G75" s="1903" t="s">
        <v>1962</v>
      </c>
      <c r="H75" s="1902" t="s">
        <v>2417</v>
      </c>
      <c r="I75" s="1914" t="s">
        <v>88</v>
      </c>
      <c r="J75" s="1920" t="s">
        <v>170</v>
      </c>
      <c r="K75" s="1256" t="s">
        <v>93</v>
      </c>
      <c r="L75" s="1255">
        <v>42283</v>
      </c>
      <c r="M75" s="1255" t="s">
        <v>366</v>
      </c>
      <c r="N75" s="1902" t="s">
        <v>54</v>
      </c>
      <c r="O75" s="1256" t="s">
        <v>87</v>
      </c>
      <c r="P75" s="1256">
        <v>40</v>
      </c>
      <c r="Q75" s="1256"/>
      <c r="R75" s="1255">
        <v>42283</v>
      </c>
      <c r="S75" s="1906"/>
      <c r="T75" s="1261"/>
      <c r="U75" s="1261"/>
      <c r="V75" s="1258" t="s">
        <v>2586</v>
      </c>
      <c r="W75" s="1258" t="s">
        <v>2582</v>
      </c>
      <c r="X75" s="1259"/>
      <c r="Y75" s="1260"/>
      <c r="Z75" s="1260" t="s">
        <v>365</v>
      </c>
      <c r="AA75" s="1257" t="s">
        <v>864</v>
      </c>
      <c r="AB75" s="1257" t="s">
        <v>863</v>
      </c>
      <c r="AC75" s="1257" t="s">
        <v>862</v>
      </c>
      <c r="AD75" s="1257"/>
      <c r="AE75" s="1905" t="s">
        <v>3538</v>
      </c>
      <c r="AF75" s="1909" t="s">
        <v>3539</v>
      </c>
      <c r="AG75" s="1906"/>
      <c r="AH75" s="1906"/>
      <c r="AI75" s="1906"/>
      <c r="AJ75" s="1906" t="s">
        <v>89</v>
      </c>
      <c r="AK75" s="1906"/>
      <c r="AL75" s="1906" t="s">
        <v>89</v>
      </c>
      <c r="AM75" s="1905" t="s">
        <v>3538</v>
      </c>
      <c r="AN75" s="1905" t="s">
        <v>365</v>
      </c>
      <c r="AO75" s="1906"/>
      <c r="AP75" s="1906"/>
      <c r="AQ75" s="1906"/>
      <c r="AR75" s="1906" t="s">
        <v>87</v>
      </c>
      <c r="AS75" s="1906"/>
      <c r="AT75" s="1906" t="s">
        <v>87</v>
      </c>
      <c r="AU75" s="1908">
        <v>43479</v>
      </c>
      <c r="AV75" s="1908">
        <v>43658</v>
      </c>
    </row>
    <row r="76" spans="1:48" ht="57.6">
      <c r="A76" s="1253">
        <v>11429</v>
      </c>
      <c r="B76" s="1902">
        <v>2013</v>
      </c>
      <c r="C76" s="1253" t="s">
        <v>1222</v>
      </c>
      <c r="D76" s="1253" t="s">
        <v>233</v>
      </c>
      <c r="E76" s="1253">
        <v>11429</v>
      </c>
      <c r="F76" s="1902">
        <v>40170</v>
      </c>
      <c r="G76" s="1903" t="s">
        <v>1868</v>
      </c>
      <c r="H76" s="1902" t="s">
        <v>280</v>
      </c>
      <c r="I76" s="1263" t="s">
        <v>88</v>
      </c>
      <c r="J76" s="1264" t="s">
        <v>803</v>
      </c>
      <c r="K76" s="1256" t="s">
        <v>805</v>
      </c>
      <c r="L76" s="1255">
        <v>42520</v>
      </c>
      <c r="M76" s="1255" t="s">
        <v>366</v>
      </c>
      <c r="N76" s="1902" t="s">
        <v>54</v>
      </c>
      <c r="O76" s="1256" t="s">
        <v>87</v>
      </c>
      <c r="P76" s="1256">
        <v>40</v>
      </c>
      <c r="Q76" s="1256"/>
      <c r="R76" s="1255">
        <v>42520</v>
      </c>
      <c r="S76" s="1257" t="s">
        <v>3485</v>
      </c>
      <c r="T76" s="1258" t="s">
        <v>2593</v>
      </c>
      <c r="U76" s="1258" t="s">
        <v>2594</v>
      </c>
      <c r="V76" s="1267">
        <v>43691</v>
      </c>
      <c r="W76" s="1267">
        <v>44786</v>
      </c>
      <c r="X76" s="1259">
        <v>439539</v>
      </c>
      <c r="Y76" s="1260">
        <v>2017</v>
      </c>
      <c r="Z76" s="1260" t="s">
        <v>365</v>
      </c>
      <c r="AA76" s="1257" t="s">
        <v>2595</v>
      </c>
      <c r="AB76" s="1905" t="s">
        <v>861</v>
      </c>
      <c r="AC76" s="1257" t="s">
        <v>3479</v>
      </c>
      <c r="AD76" s="1260" t="s">
        <v>365</v>
      </c>
      <c r="AE76" s="1905">
        <v>2020</v>
      </c>
      <c r="AF76" s="1907">
        <v>90406</v>
      </c>
      <c r="AG76" s="1906"/>
      <c r="AH76" s="1906"/>
      <c r="AI76" s="1906"/>
      <c r="AJ76" s="1906"/>
      <c r="AK76" s="1906" t="s">
        <v>87</v>
      </c>
      <c r="AL76" s="1906" t="s">
        <v>87</v>
      </c>
      <c r="AM76" s="1905" t="s">
        <v>3540</v>
      </c>
      <c r="AN76" s="1905" t="s">
        <v>365</v>
      </c>
      <c r="AO76" s="1906"/>
      <c r="AP76" s="1906"/>
      <c r="AQ76" s="1906" t="s">
        <v>88</v>
      </c>
      <c r="AR76" s="1906" t="s">
        <v>88</v>
      </c>
      <c r="AS76" s="1906" t="s">
        <v>88</v>
      </c>
      <c r="AT76" s="1906" t="s">
        <v>349</v>
      </c>
      <c r="AU76" s="1906"/>
      <c r="AV76" s="1906"/>
    </row>
    <row r="77" spans="1:48">
      <c r="A77" s="1253">
        <v>11431</v>
      </c>
      <c r="B77" s="1902">
        <v>2013</v>
      </c>
      <c r="C77" s="1253" t="s">
        <v>1222</v>
      </c>
      <c r="D77" s="1253" t="s">
        <v>233</v>
      </c>
      <c r="E77" s="1253">
        <v>11431</v>
      </c>
      <c r="F77" s="1902">
        <v>41067</v>
      </c>
      <c r="G77" s="1268" t="s">
        <v>1963</v>
      </c>
      <c r="H77" s="1902" t="s">
        <v>280</v>
      </c>
      <c r="I77" s="1263" t="s">
        <v>88</v>
      </c>
      <c r="J77" s="1264" t="s">
        <v>2267</v>
      </c>
      <c r="K77" s="1256" t="s">
        <v>2596</v>
      </c>
      <c r="L77" s="1255">
        <v>43808</v>
      </c>
      <c r="M77" s="1255" t="s">
        <v>366</v>
      </c>
      <c r="N77" s="1902" t="s">
        <v>54</v>
      </c>
      <c r="O77" s="1256" t="s">
        <v>87</v>
      </c>
      <c r="P77" s="1256">
        <v>40</v>
      </c>
      <c r="Q77" s="1256"/>
      <c r="R77" s="1255"/>
      <c r="S77" s="1906"/>
      <c r="T77" s="1261"/>
      <c r="U77" s="1261"/>
      <c r="V77" s="1261"/>
      <c r="W77" s="1261"/>
      <c r="X77" s="1259"/>
      <c r="Y77" s="1260"/>
      <c r="Z77" s="1260"/>
      <c r="AA77" s="1257"/>
      <c r="AB77" s="1257"/>
      <c r="AC77" s="1257"/>
      <c r="AD77" s="1257"/>
      <c r="AE77" s="1906"/>
      <c r="AF77" s="1907"/>
      <c r="AG77" s="1906"/>
      <c r="AH77" s="1906"/>
      <c r="AI77" s="1906"/>
      <c r="AJ77" s="1906"/>
      <c r="AK77" s="1906"/>
      <c r="AL77" s="1906"/>
      <c r="AM77" s="1906"/>
      <c r="AN77" s="1906"/>
      <c r="AO77" s="1906"/>
      <c r="AP77" s="1906"/>
      <c r="AQ77" s="1906"/>
      <c r="AR77" s="1906"/>
      <c r="AS77" s="1906"/>
      <c r="AT77" s="1906" t="s">
        <v>90</v>
      </c>
      <c r="AU77" s="1906"/>
      <c r="AV77" s="1906"/>
    </row>
    <row r="78" spans="1:48" ht="28.8">
      <c r="A78" s="1253">
        <v>11113</v>
      </c>
      <c r="B78" s="1902">
        <v>2010</v>
      </c>
      <c r="C78" s="1253" t="s">
        <v>1222</v>
      </c>
      <c r="D78" s="1253" t="s">
        <v>235</v>
      </c>
      <c r="E78" s="1253">
        <v>11113</v>
      </c>
      <c r="F78" s="1902">
        <v>38204</v>
      </c>
      <c r="G78" s="1903" t="s">
        <v>1950</v>
      </c>
      <c r="H78" s="1902" t="s">
        <v>280</v>
      </c>
      <c r="I78" s="1914" t="s">
        <v>280</v>
      </c>
      <c r="J78" s="1910" t="s">
        <v>1411</v>
      </c>
      <c r="K78" s="1915" t="s">
        <v>1421</v>
      </c>
      <c r="L78" s="1254"/>
      <c r="M78" s="1255" t="s">
        <v>366</v>
      </c>
      <c r="N78" s="1902" t="s">
        <v>53</v>
      </c>
      <c r="O78" s="1256" t="s">
        <v>88</v>
      </c>
      <c r="P78" s="1256">
        <v>40</v>
      </c>
      <c r="Q78" s="1256"/>
      <c r="R78" s="1266">
        <v>41612</v>
      </c>
      <c r="S78" s="1906"/>
      <c r="T78" s="1261"/>
      <c r="U78" s="1261"/>
      <c r="V78" s="1258" t="s">
        <v>2597</v>
      </c>
      <c r="W78" s="1258" t="s">
        <v>2598</v>
      </c>
      <c r="X78" s="1259"/>
      <c r="Y78" s="1260"/>
      <c r="Z78" s="1260" t="s">
        <v>365</v>
      </c>
      <c r="AA78" s="1260"/>
      <c r="AB78" s="1906"/>
      <c r="AC78" s="1260"/>
      <c r="AD78" s="1260"/>
      <c r="AE78" s="1906"/>
      <c r="AF78" s="1907"/>
      <c r="AG78" s="1906"/>
      <c r="AH78" s="1906"/>
      <c r="AI78" s="1906" t="s">
        <v>90</v>
      </c>
      <c r="AJ78" s="1906"/>
      <c r="AK78" s="1906"/>
      <c r="AL78" s="1906"/>
      <c r="AM78" s="1906" t="s">
        <v>238</v>
      </c>
      <c r="AN78" s="1906"/>
      <c r="AO78" s="1906" t="s">
        <v>88</v>
      </c>
      <c r="AP78" s="1906" t="s">
        <v>88</v>
      </c>
      <c r="AQ78" s="1906" t="s">
        <v>89</v>
      </c>
      <c r="AR78" s="1906" t="s">
        <v>89</v>
      </c>
      <c r="AS78" s="1906"/>
      <c r="AT78" s="1906"/>
      <c r="AU78" s="1908">
        <v>43479</v>
      </c>
      <c r="AV78" s="1908">
        <v>43875</v>
      </c>
    </row>
    <row r="79" spans="1:48" ht="28.8">
      <c r="A79" s="1253">
        <v>11425</v>
      </c>
      <c r="B79" s="1902">
        <v>2013</v>
      </c>
      <c r="C79" s="1253" t="s">
        <v>1222</v>
      </c>
      <c r="D79" s="1253" t="s">
        <v>235</v>
      </c>
      <c r="E79" s="1253">
        <v>11425</v>
      </c>
      <c r="F79" s="1902">
        <v>39289</v>
      </c>
      <c r="G79" s="1903" t="s">
        <v>1820</v>
      </c>
      <c r="H79" s="1902" t="s">
        <v>2417</v>
      </c>
      <c r="I79" s="1914" t="s">
        <v>280</v>
      </c>
      <c r="J79" s="1916" t="s">
        <v>129</v>
      </c>
      <c r="K79" s="1256" t="s">
        <v>107</v>
      </c>
      <c r="L79" s="1255">
        <v>41981</v>
      </c>
      <c r="M79" s="1255" t="s">
        <v>366</v>
      </c>
      <c r="N79" s="1902" t="s">
        <v>53</v>
      </c>
      <c r="O79" s="1256" t="s">
        <v>88</v>
      </c>
      <c r="P79" s="1256">
        <v>40</v>
      </c>
      <c r="Q79" s="1256"/>
      <c r="R79" s="1255">
        <v>41981</v>
      </c>
      <c r="S79" s="1906"/>
      <c r="T79" s="1261"/>
      <c r="U79" s="1261"/>
      <c r="V79" s="1261"/>
      <c r="W79" s="1261"/>
      <c r="X79" s="1259"/>
      <c r="Y79" s="1260"/>
      <c r="Z79" s="1260"/>
      <c r="AA79" s="1260"/>
      <c r="AB79" s="1906"/>
      <c r="AC79" s="1260"/>
      <c r="AD79" s="1260"/>
      <c r="AE79" s="1906"/>
      <c r="AF79" s="1907"/>
      <c r="AG79" s="1906"/>
      <c r="AH79" s="1906"/>
      <c r="AI79" s="1906"/>
      <c r="AJ79" s="1906"/>
      <c r="AK79" s="1906"/>
      <c r="AL79" s="1906" t="s">
        <v>90</v>
      </c>
      <c r="AM79" s="1905" t="s">
        <v>3541</v>
      </c>
      <c r="AN79" s="1905" t="s">
        <v>365</v>
      </c>
      <c r="AO79" s="1906"/>
      <c r="AP79" s="1906"/>
      <c r="AQ79" s="1906" t="s">
        <v>88</v>
      </c>
      <c r="AR79" s="1906" t="s">
        <v>88</v>
      </c>
      <c r="AS79" s="1906" t="s">
        <v>88</v>
      </c>
      <c r="AT79" s="1906" t="s">
        <v>88</v>
      </c>
      <c r="AU79" s="1906"/>
      <c r="AV79" s="1906"/>
    </row>
    <row r="80" spans="1:48">
      <c r="A80" s="1253">
        <v>11432</v>
      </c>
      <c r="B80" s="1902">
        <v>2013</v>
      </c>
      <c r="C80" s="1253" t="s">
        <v>1222</v>
      </c>
      <c r="D80" s="1253" t="s">
        <v>234</v>
      </c>
      <c r="E80" s="1253">
        <v>11432</v>
      </c>
      <c r="F80" s="1902">
        <v>37822</v>
      </c>
      <c r="G80" s="1903" t="s">
        <v>1833</v>
      </c>
      <c r="H80" s="1902" t="s">
        <v>280</v>
      </c>
      <c r="I80" s="1263" t="s">
        <v>88</v>
      </c>
      <c r="J80" s="1263"/>
      <c r="K80" s="1256"/>
      <c r="L80" s="1255"/>
      <c r="M80" s="1255" t="s">
        <v>366</v>
      </c>
      <c r="N80" s="1902" t="s">
        <v>54</v>
      </c>
      <c r="O80" s="1256" t="s">
        <v>89</v>
      </c>
      <c r="P80" s="1256">
        <v>40</v>
      </c>
      <c r="Q80" s="1256"/>
      <c r="R80" s="1255">
        <v>42537</v>
      </c>
      <c r="S80" s="1260" t="s">
        <v>3475</v>
      </c>
      <c r="T80" s="1261">
        <v>42522</v>
      </c>
      <c r="U80" s="1261">
        <v>43982</v>
      </c>
      <c r="V80" s="1261"/>
      <c r="W80" s="1261"/>
      <c r="X80" s="1259"/>
      <c r="Y80" s="1260"/>
      <c r="Z80" s="1260"/>
      <c r="AA80" s="1260"/>
      <c r="AB80" s="1906"/>
      <c r="AC80" s="1260"/>
      <c r="AD80" s="1260"/>
      <c r="AE80" s="1906"/>
      <c r="AF80" s="1907"/>
      <c r="AG80" s="1906"/>
      <c r="AH80" s="1906" t="s">
        <v>349</v>
      </c>
      <c r="AI80" s="1906" t="s">
        <v>349</v>
      </c>
      <c r="AJ80" s="1906" t="s">
        <v>349</v>
      </c>
      <c r="AK80" s="1906" t="s">
        <v>349</v>
      </c>
      <c r="AL80" s="1906"/>
      <c r="AM80" s="1906" t="s">
        <v>2530</v>
      </c>
      <c r="AN80" s="1906"/>
      <c r="AO80" s="1906"/>
      <c r="AP80" s="1906"/>
      <c r="AQ80" s="1906"/>
      <c r="AR80" s="1906"/>
      <c r="AS80" s="1906"/>
      <c r="AT80" s="1906"/>
      <c r="AU80" s="1906"/>
      <c r="AV80" s="1906"/>
    </row>
    <row r="81" spans="1:48">
      <c r="A81" s="1253">
        <v>11758</v>
      </c>
      <c r="B81" s="1902">
        <v>2016</v>
      </c>
      <c r="C81" s="1253" t="s">
        <v>1222</v>
      </c>
      <c r="D81" s="1253" t="s">
        <v>233</v>
      </c>
      <c r="E81" s="1253">
        <v>11758</v>
      </c>
      <c r="F81" s="1902">
        <v>41043</v>
      </c>
      <c r="G81" s="1903" t="s">
        <v>1817</v>
      </c>
      <c r="H81" s="1902" t="s">
        <v>280</v>
      </c>
      <c r="I81" s="1263" t="s">
        <v>88</v>
      </c>
      <c r="J81" s="1264" t="s">
        <v>843</v>
      </c>
      <c r="K81" s="1256" t="s">
        <v>1783</v>
      </c>
      <c r="L81" s="1255">
        <v>42919</v>
      </c>
      <c r="M81" s="1255" t="s">
        <v>366</v>
      </c>
      <c r="N81" s="1902" t="s">
        <v>53</v>
      </c>
      <c r="O81" s="1256" t="s">
        <v>88</v>
      </c>
      <c r="P81" s="1256">
        <v>40</v>
      </c>
      <c r="Q81" s="1256"/>
      <c r="R81" s="1255">
        <v>42919</v>
      </c>
      <c r="S81" s="1260"/>
      <c r="T81" s="1261"/>
      <c r="U81" s="1261"/>
      <c r="V81" s="1261"/>
      <c r="W81" s="1261"/>
      <c r="X81" s="1259"/>
      <c r="Y81" s="1260"/>
      <c r="Z81" s="1260"/>
      <c r="AA81" s="1260"/>
      <c r="AB81" s="1906"/>
      <c r="AC81" s="1260"/>
      <c r="AD81" s="1260"/>
      <c r="AE81" s="1906"/>
      <c r="AF81" s="1907"/>
      <c r="AG81" s="1906"/>
      <c r="AH81" s="1906"/>
      <c r="AI81" s="1906"/>
      <c r="AJ81" s="1906"/>
      <c r="AK81" s="1906" t="s">
        <v>90</v>
      </c>
      <c r="AL81" s="1906"/>
      <c r="AM81" s="1906">
        <v>2019</v>
      </c>
      <c r="AN81" s="1906"/>
      <c r="AO81" s="1906"/>
      <c r="AP81" s="1906"/>
      <c r="AQ81" s="1906"/>
      <c r="AR81" s="1906"/>
      <c r="AS81" s="1906" t="s">
        <v>88</v>
      </c>
      <c r="AT81" s="1906" t="s">
        <v>88</v>
      </c>
      <c r="AU81" s="1906"/>
      <c r="AV81" s="1906"/>
    </row>
    <row r="82" spans="1:48" ht="28.8">
      <c r="A82" s="1253">
        <v>11756</v>
      </c>
      <c r="B82" s="1902">
        <v>2016</v>
      </c>
      <c r="C82" s="1253" t="s">
        <v>1222</v>
      </c>
      <c r="D82" s="1253" t="s">
        <v>234</v>
      </c>
      <c r="E82" s="1253">
        <v>11756</v>
      </c>
      <c r="F82" s="1902">
        <v>41090</v>
      </c>
      <c r="G82" s="1903" t="s">
        <v>2599</v>
      </c>
      <c r="H82" s="1902" t="s">
        <v>280</v>
      </c>
      <c r="I82" s="1263" t="s">
        <v>88</v>
      </c>
      <c r="J82" s="1264" t="s">
        <v>1785</v>
      </c>
      <c r="K82" s="1256" t="s">
        <v>2235</v>
      </c>
      <c r="L82" s="1255">
        <v>43171</v>
      </c>
      <c r="M82" s="1255" t="s">
        <v>366</v>
      </c>
      <c r="N82" s="1902" t="s">
        <v>53</v>
      </c>
      <c r="O82" s="1256" t="s">
        <v>88</v>
      </c>
      <c r="P82" s="1256">
        <v>40</v>
      </c>
      <c r="Q82" s="1256"/>
      <c r="R82" s="1255">
        <v>43171</v>
      </c>
      <c r="S82" s="1260" t="s">
        <v>3475</v>
      </c>
      <c r="T82" s="1261" t="s">
        <v>3210</v>
      </c>
      <c r="U82" s="1261"/>
      <c r="V82" s="1261">
        <v>43691</v>
      </c>
      <c r="W82" s="1261">
        <v>44786</v>
      </c>
      <c r="X82" s="1259">
        <v>40000</v>
      </c>
      <c r="Y82" s="1260">
        <v>2018</v>
      </c>
      <c r="Z82" s="1260" t="s">
        <v>365</v>
      </c>
      <c r="AA82" s="1260" t="s">
        <v>1500</v>
      </c>
      <c r="AB82" s="1905" t="s">
        <v>861</v>
      </c>
      <c r="AC82" s="1257" t="s">
        <v>3479</v>
      </c>
      <c r="AD82" s="1260" t="s">
        <v>365</v>
      </c>
      <c r="AE82" s="1906"/>
      <c r="AF82" s="1907"/>
      <c r="AG82" s="1906"/>
      <c r="AH82" s="1906"/>
      <c r="AI82" s="1906"/>
      <c r="AJ82" s="1906"/>
      <c r="AK82" s="1906" t="s">
        <v>87</v>
      </c>
      <c r="AL82" s="1906"/>
      <c r="AM82" s="1906">
        <v>2019</v>
      </c>
      <c r="AN82" s="1906"/>
      <c r="AO82" s="1906"/>
      <c r="AP82" s="1906"/>
      <c r="AQ82" s="1906"/>
      <c r="AR82" s="1906"/>
      <c r="AS82" s="1906" t="s">
        <v>89</v>
      </c>
      <c r="AT82" s="1906" t="s">
        <v>87</v>
      </c>
      <c r="AU82" s="1906"/>
      <c r="AV82" s="1906"/>
    </row>
    <row r="83" spans="1:48">
      <c r="A83" s="1253">
        <v>11757</v>
      </c>
      <c r="B83" s="1902">
        <v>2016</v>
      </c>
      <c r="C83" s="1253" t="s">
        <v>1222</v>
      </c>
      <c r="D83" s="1253" t="s">
        <v>234</v>
      </c>
      <c r="E83" s="1253">
        <v>11757</v>
      </c>
      <c r="F83" s="1902"/>
      <c r="G83" s="1903" t="s">
        <v>2545</v>
      </c>
      <c r="H83" s="1902"/>
      <c r="I83" s="1263"/>
      <c r="J83" s="1264"/>
      <c r="K83" s="1256"/>
      <c r="L83" s="1255"/>
      <c r="M83" s="1255" t="s">
        <v>366</v>
      </c>
      <c r="N83" s="1902" t="s">
        <v>53</v>
      </c>
      <c r="O83" s="1256"/>
      <c r="P83" s="1256"/>
      <c r="Q83" s="1256"/>
      <c r="R83" s="1255"/>
      <c r="S83" s="1260"/>
      <c r="T83" s="1261"/>
      <c r="U83" s="1261"/>
      <c r="V83" s="1261"/>
      <c r="W83" s="1261"/>
      <c r="X83" s="1259"/>
      <c r="Y83" s="1260"/>
      <c r="Z83" s="1260"/>
      <c r="AA83" s="1260"/>
      <c r="AB83" s="1906"/>
      <c r="AC83" s="1260"/>
      <c r="AD83" s="1260"/>
      <c r="AE83" s="1906"/>
      <c r="AF83" s="1907"/>
      <c r="AG83" s="1906"/>
      <c r="AH83" s="1906"/>
      <c r="AI83" s="1906"/>
      <c r="AJ83" s="1906"/>
      <c r="AK83" s="1906"/>
      <c r="AL83" s="1906"/>
      <c r="AM83" s="1906"/>
      <c r="AN83" s="1906"/>
      <c r="AO83" s="1906"/>
      <c r="AP83" s="1906"/>
      <c r="AQ83" s="1906"/>
      <c r="AR83" s="1906"/>
      <c r="AS83" s="1906"/>
      <c r="AT83" s="1906"/>
      <c r="AU83" s="1906"/>
      <c r="AV83" s="1906"/>
    </row>
    <row r="84" spans="1:48" ht="28.8">
      <c r="A84" s="1253">
        <v>11298</v>
      </c>
      <c r="B84" s="1902">
        <v>2012</v>
      </c>
      <c r="C84" s="1253" t="s">
        <v>1222</v>
      </c>
      <c r="D84" s="1253" t="s">
        <v>235</v>
      </c>
      <c r="E84" s="1253">
        <v>11298</v>
      </c>
      <c r="F84" s="1902">
        <v>26192</v>
      </c>
      <c r="G84" s="1903" t="s">
        <v>1818</v>
      </c>
      <c r="H84" s="1902" t="s">
        <v>280</v>
      </c>
      <c r="I84" s="1914" t="s">
        <v>88</v>
      </c>
      <c r="J84" s="1916" t="s">
        <v>102</v>
      </c>
      <c r="K84" s="1256" t="s">
        <v>838</v>
      </c>
      <c r="L84" s="1255">
        <v>42758</v>
      </c>
      <c r="M84" s="1255" t="s">
        <v>366</v>
      </c>
      <c r="N84" s="1902" t="s">
        <v>54</v>
      </c>
      <c r="O84" s="1256" t="s">
        <v>90</v>
      </c>
      <c r="P84" s="1256">
        <v>40</v>
      </c>
      <c r="Q84" s="1256"/>
      <c r="R84" s="1266">
        <v>42758</v>
      </c>
      <c r="S84" s="1906"/>
      <c r="T84" s="1261"/>
      <c r="U84" s="1261"/>
      <c r="V84" s="1261"/>
      <c r="W84" s="1261"/>
      <c r="X84" s="1259"/>
      <c r="Y84" s="1260"/>
      <c r="Z84" s="1260"/>
      <c r="AA84" s="1260" t="s">
        <v>1500</v>
      </c>
      <c r="AB84" s="1905" t="s">
        <v>861</v>
      </c>
      <c r="AC84" s="1257" t="s">
        <v>3542</v>
      </c>
      <c r="AD84" s="1260" t="s">
        <v>365</v>
      </c>
      <c r="AE84" s="1906"/>
      <c r="AF84" s="1907"/>
      <c r="AG84" s="1906"/>
      <c r="AH84" s="1906"/>
      <c r="AI84" s="1906"/>
      <c r="AJ84" s="1906" t="s">
        <v>90</v>
      </c>
      <c r="AK84" s="1906" t="s">
        <v>90</v>
      </c>
      <c r="AL84" s="1906"/>
      <c r="AM84" s="1906" t="s">
        <v>1519</v>
      </c>
      <c r="AN84" s="1906"/>
      <c r="AO84" s="1906"/>
      <c r="AP84" s="1906"/>
      <c r="AQ84" s="1906" t="s">
        <v>90</v>
      </c>
      <c r="AR84" s="1906" t="s">
        <v>88</v>
      </c>
      <c r="AS84" s="1906" t="s">
        <v>88</v>
      </c>
      <c r="AT84" s="1906" t="s">
        <v>88</v>
      </c>
      <c r="AU84" s="1906"/>
      <c r="AV84" s="1906"/>
    </row>
    <row r="85" spans="1:48" ht="28.8">
      <c r="A85" s="1253">
        <v>11295</v>
      </c>
      <c r="B85" s="1902">
        <v>2012</v>
      </c>
      <c r="C85" s="1253" t="s">
        <v>1222</v>
      </c>
      <c r="D85" s="1253" t="s">
        <v>235</v>
      </c>
      <c r="E85" s="1253">
        <v>11295</v>
      </c>
      <c r="F85" s="1902">
        <v>38887</v>
      </c>
      <c r="G85" s="1903" t="s">
        <v>2600</v>
      </c>
      <c r="H85" s="1902" t="s">
        <v>2417</v>
      </c>
      <c r="I85" s="1914" t="s">
        <v>88</v>
      </c>
      <c r="J85" s="1916" t="s">
        <v>2264</v>
      </c>
      <c r="K85" s="1269" t="s">
        <v>2601</v>
      </c>
      <c r="L85" s="1255">
        <v>43661</v>
      </c>
      <c r="M85" s="1255" t="s">
        <v>366</v>
      </c>
      <c r="N85" s="1902" t="s">
        <v>54</v>
      </c>
      <c r="O85" s="1256" t="s">
        <v>87</v>
      </c>
      <c r="P85" s="1256">
        <v>40</v>
      </c>
      <c r="Q85" s="1256"/>
      <c r="R85" s="1266"/>
      <c r="S85" s="1906"/>
      <c r="T85" s="1261"/>
      <c r="U85" s="1261"/>
      <c r="V85" s="1261"/>
      <c r="W85" s="1261"/>
      <c r="X85" s="1259"/>
      <c r="Y85" s="1260"/>
      <c r="Z85" s="1260"/>
      <c r="AA85" s="1260" t="s">
        <v>1500</v>
      </c>
      <c r="AB85" s="1905" t="s">
        <v>861</v>
      </c>
      <c r="AC85" s="1257" t="s">
        <v>3479</v>
      </c>
      <c r="AD85" s="1260" t="s">
        <v>365</v>
      </c>
      <c r="AE85" s="1906"/>
      <c r="AF85" s="1907"/>
      <c r="AG85" s="1906"/>
      <c r="AH85" s="1906"/>
      <c r="AI85" s="1906"/>
      <c r="AJ85" s="1906"/>
      <c r="AK85" s="1906"/>
      <c r="AL85" s="1906"/>
      <c r="AM85" s="1906"/>
      <c r="AN85" s="1906"/>
      <c r="AO85" s="1906"/>
      <c r="AP85" s="1906"/>
      <c r="AQ85" s="1906"/>
      <c r="AR85" s="1906"/>
      <c r="AS85" s="1906"/>
      <c r="AT85" s="1906" t="s">
        <v>88</v>
      </c>
      <c r="AU85" s="1906"/>
      <c r="AV85" s="1906"/>
    </row>
    <row r="86" spans="1:48" ht="43.2">
      <c r="A86" s="1253">
        <v>11426</v>
      </c>
      <c r="B86" s="1902">
        <v>2013</v>
      </c>
      <c r="C86" s="1253" t="s">
        <v>1222</v>
      </c>
      <c r="D86" s="1253" t="s">
        <v>235</v>
      </c>
      <c r="E86" s="1253">
        <v>11426</v>
      </c>
      <c r="F86" s="1902">
        <v>40356</v>
      </c>
      <c r="G86" s="1903" t="s">
        <v>3543</v>
      </c>
      <c r="H86" s="1902" t="s">
        <v>2417</v>
      </c>
      <c r="I86" s="1914" t="s">
        <v>88</v>
      </c>
      <c r="J86" s="1916" t="s">
        <v>2237</v>
      </c>
      <c r="K86" s="1256" t="s">
        <v>2282</v>
      </c>
      <c r="L86" s="1255">
        <v>43391</v>
      </c>
      <c r="M86" s="1255" t="s">
        <v>366</v>
      </c>
      <c r="N86" s="1902" t="s">
        <v>53</v>
      </c>
      <c r="O86" s="1256" t="s">
        <v>88</v>
      </c>
      <c r="P86" s="1256">
        <v>40</v>
      </c>
      <c r="Q86" s="1256"/>
      <c r="R86" s="1255">
        <v>43391</v>
      </c>
      <c r="S86" s="1906" t="s">
        <v>3551</v>
      </c>
      <c r="T86" s="1261">
        <v>43775</v>
      </c>
      <c r="U86" s="1261">
        <v>45235</v>
      </c>
      <c r="V86" s="1261">
        <v>44116</v>
      </c>
      <c r="W86" s="1261">
        <v>45210</v>
      </c>
      <c r="X86" s="1259"/>
      <c r="Y86" s="1260"/>
      <c r="Z86" s="1260" t="s">
        <v>365</v>
      </c>
      <c r="AA86" s="1260" t="s">
        <v>1500</v>
      </c>
      <c r="AB86" s="1905" t="s">
        <v>861</v>
      </c>
      <c r="AC86" s="1257" t="s">
        <v>3479</v>
      </c>
      <c r="AD86" s="1260" t="s">
        <v>365</v>
      </c>
      <c r="AE86" s="1906"/>
      <c r="AF86" s="1907"/>
      <c r="AG86" s="1906"/>
      <c r="AH86" s="1906"/>
      <c r="AI86" s="1906"/>
      <c r="AJ86" s="1906"/>
      <c r="AK86" s="1906" t="s">
        <v>87</v>
      </c>
      <c r="AL86" s="1906" t="s">
        <v>89</v>
      </c>
      <c r="AM86" s="1905" t="s">
        <v>3544</v>
      </c>
      <c r="AN86" s="1905" t="s">
        <v>365</v>
      </c>
      <c r="AO86" s="1906"/>
      <c r="AP86" s="1906"/>
      <c r="AQ86" s="1906"/>
      <c r="AR86" s="1906"/>
      <c r="AS86" s="1906" t="s">
        <v>88</v>
      </c>
      <c r="AT86" s="1906" t="s">
        <v>349</v>
      </c>
      <c r="AU86" s="1906"/>
      <c r="AV86" s="1906"/>
    </row>
    <row r="87" spans="1:48" ht="28.8">
      <c r="A87" s="1253">
        <v>11755</v>
      </c>
      <c r="B87" s="1902">
        <v>2016</v>
      </c>
      <c r="C87" s="1253" t="s">
        <v>1222</v>
      </c>
      <c r="D87" s="1253" t="s">
        <v>234</v>
      </c>
      <c r="E87" s="1253">
        <v>11755</v>
      </c>
      <c r="F87" s="1902">
        <v>39424</v>
      </c>
      <c r="G87" s="1903" t="s">
        <v>1819</v>
      </c>
      <c r="H87" s="1902" t="s">
        <v>280</v>
      </c>
      <c r="I87" s="1263" t="s">
        <v>88</v>
      </c>
      <c r="J87" s="1264" t="s">
        <v>1786</v>
      </c>
      <c r="K87" s="1256" t="s">
        <v>1801</v>
      </c>
      <c r="L87" s="1255">
        <v>43080</v>
      </c>
      <c r="M87" s="1255" t="s">
        <v>366</v>
      </c>
      <c r="N87" s="1902" t="s">
        <v>54</v>
      </c>
      <c r="O87" s="1256" t="s">
        <v>87</v>
      </c>
      <c r="P87" s="1256">
        <v>40</v>
      </c>
      <c r="Q87" s="1256"/>
      <c r="R87" s="1255">
        <v>43080</v>
      </c>
      <c r="S87" s="1260"/>
      <c r="T87" s="1261"/>
      <c r="U87" s="1261"/>
      <c r="V87" s="1261">
        <v>43691</v>
      </c>
      <c r="W87" s="1261">
        <v>44786</v>
      </c>
      <c r="X87" s="1259">
        <v>40000</v>
      </c>
      <c r="Y87" s="1260">
        <v>2019</v>
      </c>
      <c r="Z87" s="1260" t="s">
        <v>365</v>
      </c>
      <c r="AA87" s="1260" t="s">
        <v>82</v>
      </c>
      <c r="AB87" s="1906">
        <v>3</v>
      </c>
      <c r="AC87" s="1257" t="s">
        <v>3542</v>
      </c>
      <c r="AD87" s="1260" t="s">
        <v>365</v>
      </c>
      <c r="AE87" s="1906">
        <v>2019</v>
      </c>
      <c r="AF87" s="1907">
        <v>72516</v>
      </c>
      <c r="AG87" s="1906"/>
      <c r="AH87" s="1906"/>
      <c r="AI87" s="1906"/>
      <c r="AJ87" s="1906"/>
      <c r="AK87" s="1906" t="s">
        <v>87</v>
      </c>
      <c r="AL87" s="1906"/>
      <c r="AM87" s="1906">
        <v>2019</v>
      </c>
      <c r="AN87" s="1906"/>
      <c r="AO87" s="1906"/>
      <c r="AP87" s="1906"/>
      <c r="AQ87" s="1906"/>
      <c r="AR87" s="1906"/>
      <c r="AS87" s="1906" t="s">
        <v>90</v>
      </c>
      <c r="AT87" s="1906" t="s">
        <v>89</v>
      </c>
      <c r="AU87" s="1906"/>
      <c r="AV87" s="1906"/>
    </row>
    <row r="88" spans="1:48">
      <c r="A88" s="1912">
        <v>11798</v>
      </c>
      <c r="B88" s="1912">
        <v>2017</v>
      </c>
      <c r="C88" s="1253" t="s">
        <v>1222</v>
      </c>
      <c r="D88" s="1906" t="s">
        <v>233</v>
      </c>
      <c r="E88" s="1912">
        <v>4101</v>
      </c>
      <c r="F88" s="1912">
        <v>30062</v>
      </c>
      <c r="G88" s="1917" t="s">
        <v>1971</v>
      </c>
      <c r="H88" s="1912" t="s">
        <v>280</v>
      </c>
      <c r="I88" s="1912" t="s">
        <v>88</v>
      </c>
      <c r="J88" s="2549" t="s">
        <v>2602</v>
      </c>
      <c r="K88" s="2549"/>
      <c r="L88" s="1912"/>
      <c r="M88" s="1912" t="s">
        <v>875</v>
      </c>
      <c r="N88" s="1912" t="s">
        <v>53</v>
      </c>
      <c r="O88" s="1912" t="s">
        <v>88</v>
      </c>
      <c r="P88" s="1912">
        <v>40</v>
      </c>
      <c r="Q88" s="1912"/>
      <c r="R88" s="1913">
        <v>39275</v>
      </c>
      <c r="S88" s="1906"/>
      <c r="T88" s="1906"/>
      <c r="U88" s="1906"/>
      <c r="V88" s="1908">
        <v>43691</v>
      </c>
      <c r="W88" s="1908">
        <v>44786</v>
      </c>
      <c r="X88" s="1259">
        <v>40000</v>
      </c>
      <c r="Y88" s="1906">
        <v>2019</v>
      </c>
      <c r="Z88" s="1906" t="s">
        <v>365</v>
      </c>
      <c r="AA88" s="1260" t="s">
        <v>287</v>
      </c>
      <c r="AB88" s="1906" t="s">
        <v>87</v>
      </c>
      <c r="AC88" s="1260" t="s">
        <v>240</v>
      </c>
      <c r="AD88" s="1260"/>
      <c r="AE88" s="1906"/>
      <c r="AF88" s="1906"/>
      <c r="AG88" s="1906"/>
      <c r="AH88" s="1906"/>
      <c r="AI88" s="1906"/>
      <c r="AJ88" s="1906"/>
      <c r="AK88" s="1906"/>
      <c r="AL88" s="1906" t="s">
        <v>89</v>
      </c>
      <c r="AM88" s="1906" t="s">
        <v>2603</v>
      </c>
      <c r="AN88" s="1906" t="s">
        <v>365</v>
      </c>
      <c r="AO88" s="1906"/>
      <c r="AP88" s="1906" t="s">
        <v>87</v>
      </c>
      <c r="AQ88" s="1906" t="s">
        <v>90</v>
      </c>
      <c r="AR88" s="1906" t="s">
        <v>88</v>
      </c>
      <c r="AS88" s="1906" t="s">
        <v>87</v>
      </c>
      <c r="AT88" s="1906" t="s">
        <v>87</v>
      </c>
      <c r="AU88" s="1906"/>
      <c r="AV88" s="1906"/>
    </row>
    <row r="89" spans="1:48">
      <c r="A89" s="1912">
        <v>11796</v>
      </c>
      <c r="B89" s="1912">
        <v>2017</v>
      </c>
      <c r="C89" s="1253" t="s">
        <v>1222</v>
      </c>
      <c r="D89" s="1906" t="s">
        <v>235</v>
      </c>
      <c r="E89" s="1912">
        <v>5726</v>
      </c>
      <c r="F89" s="1912">
        <v>28178</v>
      </c>
      <c r="G89" s="1917" t="s">
        <v>1821</v>
      </c>
      <c r="H89" s="1912" t="s">
        <v>2417</v>
      </c>
      <c r="I89" s="1256" t="s">
        <v>88</v>
      </c>
      <c r="J89" s="2549" t="s">
        <v>2590</v>
      </c>
      <c r="K89" s="2549"/>
      <c r="L89" s="1912"/>
      <c r="M89" s="1912" t="s">
        <v>858</v>
      </c>
      <c r="N89" s="1912" t="s">
        <v>53</v>
      </c>
      <c r="O89" s="1912" t="s">
        <v>88</v>
      </c>
      <c r="P89" s="1912">
        <v>40</v>
      </c>
      <c r="Q89" s="1912" t="s">
        <v>2604</v>
      </c>
      <c r="R89" s="1913">
        <v>43619</v>
      </c>
      <c r="S89" s="1906"/>
      <c r="T89" s="1906"/>
      <c r="U89" s="1906"/>
      <c r="V89" s="1906"/>
      <c r="W89" s="1906"/>
      <c r="X89" s="1259"/>
      <c r="Y89" s="1906"/>
      <c r="Z89" s="1906"/>
      <c r="AA89" s="1260"/>
      <c r="AB89" s="1906"/>
      <c r="AC89" s="1260"/>
      <c r="AD89" s="1260"/>
      <c r="AE89" s="1906"/>
      <c r="AF89" s="1906"/>
      <c r="AG89" s="1906"/>
      <c r="AH89" s="1906"/>
      <c r="AI89" s="1906"/>
      <c r="AJ89" s="1906"/>
      <c r="AK89" s="1906"/>
      <c r="AL89" s="1906"/>
      <c r="AM89" s="1906" t="s">
        <v>2605</v>
      </c>
      <c r="AN89" s="1906" t="s">
        <v>365</v>
      </c>
      <c r="AO89" s="1906"/>
      <c r="AP89" s="1906" t="s">
        <v>88</v>
      </c>
      <c r="AQ89" s="1906" t="s">
        <v>88</v>
      </c>
      <c r="AR89" s="1906" t="s">
        <v>88</v>
      </c>
      <c r="AS89" s="1906" t="s">
        <v>88</v>
      </c>
      <c r="AT89" s="1906" t="s">
        <v>88</v>
      </c>
      <c r="AU89" s="1906"/>
      <c r="AV89" s="1906"/>
    </row>
    <row r="90" spans="1:48">
      <c r="A90" s="1912">
        <v>11799</v>
      </c>
      <c r="B90" s="1912">
        <v>2017</v>
      </c>
      <c r="C90" s="1253" t="s">
        <v>1222</v>
      </c>
      <c r="D90" s="1906" t="s">
        <v>233</v>
      </c>
      <c r="E90" s="1912">
        <v>4119</v>
      </c>
      <c r="F90" s="1912">
        <v>30037</v>
      </c>
      <c r="G90" s="1917" t="s">
        <v>1822</v>
      </c>
      <c r="H90" s="1912" t="s">
        <v>2417</v>
      </c>
      <c r="I90" s="1912" t="s">
        <v>280</v>
      </c>
      <c r="J90" s="2549" t="s">
        <v>2602</v>
      </c>
      <c r="K90" s="2549"/>
      <c r="L90" s="1912"/>
      <c r="M90" s="1912" t="s">
        <v>875</v>
      </c>
      <c r="N90" s="1912" t="s">
        <v>54</v>
      </c>
      <c r="O90" s="1912" t="s">
        <v>87</v>
      </c>
      <c r="P90" s="1912">
        <v>40</v>
      </c>
      <c r="Q90" s="1912"/>
      <c r="R90" s="1913">
        <v>42884</v>
      </c>
      <c r="S90" s="1906"/>
      <c r="T90" s="1906"/>
      <c r="U90" s="1906"/>
      <c r="V90" s="1906"/>
      <c r="W90" s="1906"/>
      <c r="X90" s="1259">
        <v>46000</v>
      </c>
      <c r="Y90" s="1906">
        <v>2019</v>
      </c>
      <c r="Z90" s="1906"/>
      <c r="AA90" s="1260"/>
      <c r="AB90" s="1906"/>
      <c r="AC90" s="1260"/>
      <c r="AD90" s="1260"/>
      <c r="AE90" s="1906">
        <v>2019</v>
      </c>
      <c r="AF90" s="1907">
        <v>110354</v>
      </c>
      <c r="AG90" s="1906"/>
      <c r="AH90" s="1906"/>
      <c r="AI90" s="1906"/>
      <c r="AJ90" s="1906"/>
      <c r="AK90" s="1906"/>
      <c r="AL90" s="1906"/>
      <c r="AM90" s="1906" t="s">
        <v>2608</v>
      </c>
      <c r="AN90" s="1906" t="s">
        <v>365</v>
      </c>
      <c r="AO90" s="1906"/>
      <c r="AP90" s="1906"/>
      <c r="AQ90" s="1906" t="s">
        <v>87</v>
      </c>
      <c r="AR90" s="1906" t="s">
        <v>88</v>
      </c>
      <c r="AS90" s="1906"/>
      <c r="AT90" s="1906"/>
      <c r="AU90" s="1908">
        <v>43346</v>
      </c>
      <c r="AV90" s="1908">
        <v>43803</v>
      </c>
    </row>
    <row r="91" spans="1:48">
      <c r="A91" s="1912">
        <v>11966</v>
      </c>
      <c r="B91" s="1912">
        <v>2019</v>
      </c>
      <c r="C91" s="1253" t="s">
        <v>1222</v>
      </c>
      <c r="D91" s="1921" t="s">
        <v>234</v>
      </c>
      <c r="E91" s="1922"/>
      <c r="F91" s="1922"/>
      <c r="G91" s="1917" t="s">
        <v>2609</v>
      </c>
      <c r="H91" s="1921"/>
      <c r="I91" s="1922"/>
      <c r="J91" s="2550" t="s">
        <v>2610</v>
      </c>
      <c r="K91" s="2550"/>
      <c r="L91" s="1922"/>
      <c r="M91" s="1922"/>
      <c r="N91" s="1912" t="s">
        <v>54</v>
      </c>
      <c r="O91" s="1922"/>
      <c r="P91" s="1912">
        <v>40</v>
      </c>
      <c r="Q91" s="1922"/>
      <c r="R91" s="1922"/>
      <c r="S91" s="1922"/>
      <c r="T91" s="1922"/>
      <c r="U91" s="1922"/>
      <c r="V91" s="1922"/>
      <c r="W91" s="1922"/>
      <c r="X91" s="1922"/>
      <c r="Y91" s="1922"/>
      <c r="Z91" s="1922"/>
      <c r="AA91" s="1922"/>
      <c r="AB91" s="1922"/>
      <c r="AC91" s="1922"/>
      <c r="AD91" s="1922"/>
      <c r="AE91" s="1922"/>
      <c r="AF91" s="1922"/>
      <c r="AG91" s="1922"/>
      <c r="AH91" s="1922"/>
      <c r="AI91" s="1922"/>
      <c r="AJ91" s="1922"/>
      <c r="AK91" s="1922"/>
      <c r="AL91" s="1922"/>
      <c r="AM91" s="1922"/>
      <c r="AN91" s="1922"/>
      <c r="AO91" s="1922"/>
      <c r="AP91" s="1922"/>
      <c r="AQ91" s="1922"/>
      <c r="AR91" s="1922"/>
      <c r="AS91" s="1922"/>
      <c r="AT91" s="1922"/>
      <c r="AU91" s="1922"/>
      <c r="AV91" s="1922"/>
    </row>
    <row r="92" spans="1:48">
      <c r="A92" s="1912">
        <v>11967</v>
      </c>
      <c r="B92" s="1912">
        <v>2019</v>
      </c>
      <c r="C92" s="1253" t="s">
        <v>1222</v>
      </c>
      <c r="D92" s="1906" t="s">
        <v>234</v>
      </c>
      <c r="E92" s="1922"/>
      <c r="F92" s="1922"/>
      <c r="G92" s="1270" t="s">
        <v>2545</v>
      </c>
      <c r="H92" s="1921"/>
      <c r="I92" s="1922"/>
      <c r="J92" s="2550" t="s">
        <v>2612</v>
      </c>
      <c r="K92" s="2550"/>
      <c r="L92" s="1922"/>
      <c r="M92" s="1922"/>
      <c r="N92" s="1912" t="s">
        <v>53</v>
      </c>
      <c r="O92" s="1922"/>
      <c r="P92" s="1912">
        <v>40</v>
      </c>
      <c r="Q92" s="1922"/>
      <c r="R92" s="1922"/>
      <c r="S92" s="1922"/>
      <c r="T92" s="1922"/>
      <c r="U92" s="1922"/>
      <c r="V92" s="1922"/>
      <c r="W92" s="1922"/>
      <c r="X92" s="1922"/>
      <c r="Y92" s="1922"/>
      <c r="Z92" s="1922"/>
      <c r="AA92" s="1922"/>
      <c r="AB92" s="1922"/>
      <c r="AC92" s="1922"/>
      <c r="AD92" s="1922"/>
      <c r="AE92" s="1922"/>
      <c r="AF92" s="1922"/>
      <c r="AG92" s="1922"/>
      <c r="AH92" s="1922"/>
      <c r="AI92" s="1922"/>
      <c r="AJ92" s="1922"/>
      <c r="AK92" s="1922"/>
      <c r="AL92" s="1922"/>
      <c r="AM92" s="1922"/>
      <c r="AN92" s="1922"/>
      <c r="AO92" s="1922"/>
      <c r="AP92" s="1922"/>
      <c r="AQ92" s="1922"/>
      <c r="AR92" s="1922"/>
      <c r="AS92" s="1922"/>
      <c r="AT92" s="1922"/>
      <c r="AU92" s="1922"/>
      <c r="AV92" s="1922"/>
    </row>
    <row r="93" spans="1:48">
      <c r="A93" s="1912">
        <v>11968</v>
      </c>
      <c r="B93" s="1912">
        <v>2019</v>
      </c>
      <c r="C93" s="1253" t="s">
        <v>1222</v>
      </c>
      <c r="D93" s="1906" t="s">
        <v>234</v>
      </c>
      <c r="E93" s="1922"/>
      <c r="F93" s="1922"/>
      <c r="G93" s="1270" t="s">
        <v>2545</v>
      </c>
      <c r="H93" s="1921"/>
      <c r="I93" s="1922"/>
      <c r="J93" s="2551" t="s">
        <v>2612</v>
      </c>
      <c r="K93" s="2552"/>
      <c r="L93" s="1922"/>
      <c r="M93" s="1922"/>
      <c r="N93" s="1912" t="s">
        <v>53</v>
      </c>
      <c r="O93" s="1922"/>
      <c r="P93" s="1912">
        <v>40</v>
      </c>
      <c r="Q93" s="1922"/>
      <c r="R93" s="1922"/>
      <c r="S93" s="1922"/>
      <c r="T93" s="1922"/>
      <c r="U93" s="1922"/>
      <c r="V93" s="1922"/>
      <c r="W93" s="1922"/>
      <c r="X93" s="1922"/>
      <c r="Y93" s="1922"/>
      <c r="Z93" s="1922"/>
      <c r="AA93" s="1922"/>
      <c r="AB93" s="1922"/>
      <c r="AC93" s="1922"/>
      <c r="AD93" s="1922"/>
      <c r="AE93" s="1922"/>
      <c r="AF93" s="1922"/>
      <c r="AG93" s="1922"/>
      <c r="AH93" s="1922"/>
      <c r="AI93" s="1922"/>
      <c r="AJ93" s="1922"/>
      <c r="AK93" s="1922"/>
      <c r="AL93" s="1922"/>
      <c r="AM93" s="1922"/>
      <c r="AN93" s="1922"/>
      <c r="AO93" s="1922"/>
      <c r="AP93" s="1922"/>
      <c r="AQ93" s="1922"/>
      <c r="AR93" s="1922"/>
      <c r="AS93" s="1922"/>
      <c r="AT93" s="1922"/>
      <c r="AU93" s="1922"/>
      <c r="AV93" s="1922"/>
    </row>
    <row r="94" spans="1:48">
      <c r="A94" s="1912">
        <v>12038</v>
      </c>
      <c r="B94" s="1922"/>
      <c r="C94" s="1922"/>
      <c r="D94" s="1921" t="s">
        <v>234</v>
      </c>
      <c r="E94" s="1922"/>
      <c r="F94" s="1922"/>
      <c r="G94" s="1922" t="s">
        <v>2609</v>
      </c>
      <c r="H94" s="1922"/>
      <c r="I94" s="1922"/>
      <c r="J94" s="1922"/>
      <c r="K94" s="1922"/>
      <c r="L94" s="1922"/>
      <c r="M94" s="1922"/>
      <c r="N94" s="1922" t="s">
        <v>53</v>
      </c>
      <c r="O94" s="1922"/>
      <c r="P94" s="1922"/>
      <c r="Q94" s="1922"/>
      <c r="R94" s="1922"/>
      <c r="S94" s="1922"/>
      <c r="T94" s="1922"/>
      <c r="U94" s="1922"/>
      <c r="V94" s="1922"/>
      <c r="W94" s="1922"/>
      <c r="X94" s="1922"/>
      <c r="Y94" s="1922"/>
      <c r="Z94" s="1922"/>
      <c r="AA94" s="1922"/>
      <c r="AB94" s="1922"/>
      <c r="AC94" s="1922"/>
      <c r="AD94" s="1922"/>
      <c r="AE94" s="1922"/>
      <c r="AF94" s="1922"/>
      <c r="AG94" s="1922"/>
      <c r="AH94" s="1922"/>
      <c r="AI94" s="1922"/>
      <c r="AJ94" s="1922"/>
      <c r="AK94" s="1922"/>
      <c r="AL94" s="1922"/>
      <c r="AM94" s="1922"/>
      <c r="AN94" s="1922"/>
      <c r="AO94" s="1922"/>
      <c r="AP94" s="1922"/>
      <c r="AQ94" s="1922"/>
      <c r="AR94" s="1922"/>
      <c r="AS94" s="1922"/>
      <c r="AT94" s="1922"/>
      <c r="AU94" s="1922"/>
      <c r="AV94" s="1922"/>
    </row>
    <row r="95" spans="1:48" ht="28.8">
      <c r="A95" s="1912">
        <v>12051</v>
      </c>
      <c r="B95" s="1922"/>
      <c r="C95" s="1922"/>
      <c r="D95" s="1921" t="s">
        <v>235</v>
      </c>
      <c r="E95" s="1923" t="s">
        <v>2606</v>
      </c>
      <c r="F95" s="1922"/>
      <c r="G95" s="1922" t="s">
        <v>2609</v>
      </c>
      <c r="H95" s="1922"/>
      <c r="I95" s="1922"/>
      <c r="J95" s="1922"/>
      <c r="K95" s="1922"/>
      <c r="L95" s="1922"/>
      <c r="M95" s="1922"/>
      <c r="N95" s="1922" t="s">
        <v>54</v>
      </c>
      <c r="O95" s="1922"/>
      <c r="P95" s="1922"/>
      <c r="Q95" s="1922"/>
      <c r="R95" s="1922"/>
      <c r="S95" s="1922"/>
      <c r="T95" s="1922"/>
      <c r="U95" s="1922"/>
      <c r="V95" s="1922"/>
      <c r="W95" s="1922"/>
      <c r="X95" s="1922"/>
      <c r="Y95" s="1922"/>
      <c r="Z95" s="1922"/>
      <c r="AA95" s="1922"/>
      <c r="AB95" s="1922"/>
      <c r="AC95" s="1922"/>
      <c r="AD95" s="1922"/>
      <c r="AE95" s="1922"/>
      <c r="AF95" s="1922"/>
      <c r="AG95" s="1922"/>
      <c r="AH95" s="1922"/>
      <c r="AI95" s="1922"/>
      <c r="AJ95" s="1922"/>
      <c r="AK95" s="1922"/>
      <c r="AL95" s="1922"/>
      <c r="AM95" s="1922"/>
      <c r="AN95" s="1922"/>
      <c r="AO95" s="1922"/>
      <c r="AP95" s="1922"/>
      <c r="AQ95" s="1922"/>
      <c r="AR95" s="1922"/>
      <c r="AS95" s="1922"/>
      <c r="AT95" s="1922"/>
      <c r="AU95" s="1922"/>
      <c r="AV95" s="1922"/>
    </row>
    <row r="97" spans="1:1">
      <c r="A97" s="1901" t="s">
        <v>3555</v>
      </c>
    </row>
  </sheetData>
  <sheetProtection algorithmName="SHA-512" hashValue="auAdxuN1j+tlUSP0L/c+JIGyhfGQCUwxCkqgpCk69xPlS2kjXEmioWtZ1hd08JQXpqXiD1sarVuG/xJh5qVSEw==" saltValue="llPW7F9RxVN5SBsYWCtZKg==" spinCount="100000" sheet="1" objects="1" scenarios="1"/>
  <mergeCells count="29">
    <mergeCell ref="AU3:AV3"/>
    <mergeCell ref="A3:C3"/>
    <mergeCell ref="D3:I3"/>
    <mergeCell ref="K3:L3"/>
    <mergeCell ref="N3:R3"/>
    <mergeCell ref="S3:U3"/>
    <mergeCell ref="V3:Z3"/>
    <mergeCell ref="AA3:AD3"/>
    <mergeCell ref="AE3:AF3"/>
    <mergeCell ref="AG3:AL3"/>
    <mergeCell ref="AM3:AN3"/>
    <mergeCell ref="AO3:AT3"/>
    <mergeCell ref="J88:K88"/>
    <mergeCell ref="J6:K6"/>
    <mergeCell ref="J11:K11"/>
    <mergeCell ref="J17:K17"/>
    <mergeCell ref="J18:K18"/>
    <mergeCell ref="J19:K19"/>
    <mergeCell ref="J20:K20"/>
    <mergeCell ref="J21:K21"/>
    <mergeCell ref="J38:K38"/>
    <mergeCell ref="J41:K41"/>
    <mergeCell ref="J54:K54"/>
    <mergeCell ref="J73:K73"/>
    <mergeCell ref="J89:K89"/>
    <mergeCell ref="J90:K90"/>
    <mergeCell ref="J91:K91"/>
    <mergeCell ref="J92:K92"/>
    <mergeCell ref="J93:K93"/>
  </mergeCells>
  <hyperlinks>
    <hyperlink ref="A1" location="Índice!A1" display="ÍNDICE" xr:uid="{6AD4EE87-AF8F-4B95-9AB3-34270EE4EB92}"/>
  </hyperlink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34545-F4D0-4880-BD1E-E773EB8F1506}">
  <sheetPr>
    <tabColor rgb="FFAD25A8"/>
  </sheetPr>
  <dimension ref="A1:AE670"/>
  <sheetViews>
    <sheetView showGridLines="0" zoomScale="107" zoomScaleNormal="107" workbookViewId="0">
      <pane ySplit="4" topLeftCell="A5" activePane="bottomLeft" state="frozen"/>
      <selection pane="bottomLeft" activeCell="C7" sqref="C7"/>
    </sheetView>
  </sheetViews>
  <sheetFormatPr baseColWidth="10" defaultColWidth="10.6640625" defaultRowHeight="14.4"/>
  <cols>
    <col min="1" max="1" width="8.88671875" style="1924" bestFit="1" customWidth="1"/>
    <col min="2" max="2" width="11.5546875" style="1924" customWidth="1"/>
    <col min="3" max="3" width="30" style="1924" bestFit="1" customWidth="1"/>
    <col min="4" max="4" width="8.77734375" style="1924" customWidth="1"/>
    <col min="5" max="5" width="6" style="1924" bestFit="1" customWidth="1"/>
    <col min="6" max="6" width="7.5546875" style="1924" customWidth="1"/>
    <col min="7" max="7" width="6.33203125" style="1924" customWidth="1"/>
    <col min="8" max="8" width="12" style="1924" customWidth="1"/>
    <col min="9" max="9" width="10.21875" style="1924" customWidth="1"/>
    <col min="10" max="10" width="9.44140625" style="1924" customWidth="1"/>
    <col min="11" max="11" width="29.5546875" style="1924" customWidth="1"/>
    <col min="12" max="12" width="11.33203125" style="1924" bestFit="1" customWidth="1"/>
    <col min="13" max="13" width="13.21875" style="1924" bestFit="1" customWidth="1"/>
    <col min="14" max="14" width="15.5546875" style="1924" bestFit="1" customWidth="1"/>
    <col min="15" max="15" width="6.5546875" style="1924" bestFit="1" customWidth="1"/>
    <col min="16" max="16" width="10.6640625" style="1924" customWidth="1"/>
    <col min="17" max="17" width="7.33203125" style="1924" customWidth="1"/>
    <col min="18" max="18" width="10.6640625" style="1924" customWidth="1"/>
    <col min="19" max="19" width="7.33203125" style="1924" customWidth="1"/>
    <col min="20" max="20" width="10.6640625" style="1924" customWidth="1"/>
    <col min="21" max="21" width="7.33203125" style="1924" customWidth="1"/>
    <col min="22" max="22" width="10.6640625" style="1924" customWidth="1"/>
    <col min="23" max="23" width="7.33203125" style="1924" customWidth="1"/>
    <col min="24" max="24" width="10.6640625" style="1924" customWidth="1"/>
    <col min="25" max="25" width="7.33203125" style="1924" customWidth="1"/>
    <col min="26" max="26" width="7.88671875" style="1924" customWidth="1"/>
    <col min="27" max="27" width="6.6640625" style="1924" customWidth="1"/>
    <col min="28" max="29" width="7.33203125" style="1924" customWidth="1"/>
    <col min="30" max="30" width="10.88671875" style="1924" bestFit="1" customWidth="1"/>
    <col min="31" max="31" width="11.6640625" style="1924" bestFit="1" customWidth="1"/>
    <col min="32" max="16384" width="10.6640625" style="1924"/>
  </cols>
  <sheetData>
    <row r="1" spans="1:31">
      <c r="A1" s="913" t="s">
        <v>1189</v>
      </c>
    </row>
    <row r="2" spans="1:31" ht="18">
      <c r="A2" s="408" t="s">
        <v>5307</v>
      </c>
    </row>
    <row r="3" spans="1:31">
      <c r="A3" s="1462" t="s">
        <v>5427</v>
      </c>
    </row>
    <row r="4" spans="1:31" ht="72">
      <c r="A4" s="1428" t="s">
        <v>37</v>
      </c>
      <c r="B4" s="1429" t="s">
        <v>4442</v>
      </c>
      <c r="C4" s="1429" t="s">
        <v>4443</v>
      </c>
      <c r="D4" s="1428" t="s">
        <v>4444</v>
      </c>
      <c r="E4" s="1428" t="s">
        <v>5347</v>
      </c>
      <c r="F4" s="1428" t="s">
        <v>5348</v>
      </c>
      <c r="G4" s="1428" t="s">
        <v>5349</v>
      </c>
      <c r="H4" s="1428" t="s">
        <v>5350</v>
      </c>
      <c r="I4" s="1428" t="s">
        <v>5351</v>
      </c>
      <c r="J4" s="1428" t="s">
        <v>4445</v>
      </c>
      <c r="K4" s="1429" t="s">
        <v>4446</v>
      </c>
      <c r="L4" s="1429" t="s">
        <v>4447</v>
      </c>
      <c r="M4" s="1429" t="s">
        <v>4448</v>
      </c>
      <c r="N4" s="1429" t="s">
        <v>4449</v>
      </c>
      <c r="O4" s="1429" t="s">
        <v>5300</v>
      </c>
      <c r="P4" s="1429" t="s">
        <v>5301</v>
      </c>
      <c r="Q4" s="1429" t="s">
        <v>5302</v>
      </c>
      <c r="R4" s="1429" t="s">
        <v>5303</v>
      </c>
      <c r="S4" s="1429" t="s">
        <v>5302</v>
      </c>
      <c r="T4" s="1430" t="s">
        <v>5304</v>
      </c>
      <c r="U4" s="1429" t="s">
        <v>5302</v>
      </c>
      <c r="V4" s="1429" t="s">
        <v>5305</v>
      </c>
      <c r="W4" s="1429" t="s">
        <v>5302</v>
      </c>
      <c r="X4" s="1429" t="s">
        <v>5308</v>
      </c>
      <c r="Y4" s="1429" t="s">
        <v>5302</v>
      </c>
      <c r="Z4" s="1428" t="s">
        <v>1191</v>
      </c>
      <c r="AA4" s="1428" t="s">
        <v>89</v>
      </c>
      <c r="AB4" s="1428" t="s">
        <v>1192</v>
      </c>
      <c r="AC4" s="1428" t="s">
        <v>1193</v>
      </c>
      <c r="AD4" s="1429" t="s">
        <v>5306</v>
      </c>
      <c r="AE4" s="1429" t="s">
        <v>2469</v>
      </c>
    </row>
    <row r="5" spans="1:31" ht="28.8">
      <c r="A5" s="1925" t="s">
        <v>1220</v>
      </c>
      <c r="B5" s="1421">
        <v>5111001</v>
      </c>
      <c r="C5" s="1422" t="s">
        <v>4450</v>
      </c>
      <c r="D5" s="1925">
        <v>9</v>
      </c>
      <c r="E5" s="1925">
        <v>3</v>
      </c>
      <c r="F5" s="1925">
        <v>3</v>
      </c>
      <c r="G5" s="1925">
        <v>6</v>
      </c>
      <c r="H5" s="1925">
        <v>1</v>
      </c>
      <c r="I5" s="1925">
        <f>G5*H5</f>
        <v>6</v>
      </c>
      <c r="J5" s="1925">
        <v>193</v>
      </c>
      <c r="K5" s="1926" t="s">
        <v>4884</v>
      </c>
      <c r="L5" s="1927">
        <v>40664</v>
      </c>
      <c r="M5" s="1927" t="s">
        <v>4451</v>
      </c>
      <c r="N5" s="1421" t="s">
        <v>1979</v>
      </c>
      <c r="O5" s="1421">
        <v>50</v>
      </c>
      <c r="P5" s="1927" t="s">
        <v>4452</v>
      </c>
      <c r="Q5" s="1927" t="s">
        <v>4453</v>
      </c>
      <c r="R5" s="1927" t="s">
        <v>4452</v>
      </c>
      <c r="S5" s="1927" t="s">
        <v>4453</v>
      </c>
      <c r="T5" s="1927" t="s">
        <v>4452</v>
      </c>
      <c r="U5" s="1927" t="s">
        <v>4453</v>
      </c>
      <c r="V5" s="1927" t="s">
        <v>4452</v>
      </c>
      <c r="W5" s="1927" t="s">
        <v>4453</v>
      </c>
      <c r="X5" s="1927"/>
      <c r="Y5" s="1927"/>
      <c r="Z5" s="1421">
        <v>0</v>
      </c>
      <c r="AA5" s="1421">
        <v>1</v>
      </c>
      <c r="AB5" s="1421">
        <v>12</v>
      </c>
      <c r="AC5" s="1421">
        <v>23</v>
      </c>
      <c r="AD5" s="1927">
        <v>5</v>
      </c>
      <c r="AE5" s="1927">
        <v>36</v>
      </c>
    </row>
    <row r="6" spans="1:31" ht="28.8">
      <c r="A6" s="1925" t="s">
        <v>1220</v>
      </c>
      <c r="B6" s="1421">
        <v>5111001</v>
      </c>
      <c r="C6" s="1422" t="s">
        <v>4450</v>
      </c>
      <c r="D6" s="1925">
        <v>9</v>
      </c>
      <c r="E6" s="1925">
        <v>3</v>
      </c>
      <c r="F6" s="1925">
        <v>3</v>
      </c>
      <c r="G6" s="1925">
        <v>6</v>
      </c>
      <c r="H6" s="1925">
        <v>1</v>
      </c>
      <c r="I6" s="1925">
        <f t="shared" ref="I6:I69" si="0">G6*H6</f>
        <v>6</v>
      </c>
      <c r="J6" s="1925">
        <v>193</v>
      </c>
      <c r="K6" s="1926" t="s">
        <v>4884</v>
      </c>
      <c r="L6" s="1927">
        <v>40664</v>
      </c>
      <c r="M6" s="1927" t="s">
        <v>4451</v>
      </c>
      <c r="N6" s="1421" t="s">
        <v>1998</v>
      </c>
      <c r="O6" s="1421">
        <v>50</v>
      </c>
      <c r="P6" s="1927" t="s">
        <v>4454</v>
      </c>
      <c r="Q6" s="1927" t="s">
        <v>4453</v>
      </c>
      <c r="R6" s="1927" t="s">
        <v>4454</v>
      </c>
      <c r="S6" s="1927" t="s">
        <v>4453</v>
      </c>
      <c r="T6" s="1927" t="s">
        <v>4454</v>
      </c>
      <c r="U6" s="1927" t="s">
        <v>4453</v>
      </c>
      <c r="V6" s="1927" t="s">
        <v>4454</v>
      </c>
      <c r="W6" s="1927" t="s">
        <v>4453</v>
      </c>
      <c r="X6" s="1927"/>
      <c r="Y6" s="1927"/>
      <c r="Z6" s="1421">
        <v>0</v>
      </c>
      <c r="AA6" s="1421">
        <v>0</v>
      </c>
      <c r="AB6" s="1421">
        <v>5</v>
      </c>
      <c r="AC6" s="1421">
        <v>36</v>
      </c>
      <c r="AD6" s="1927">
        <v>4</v>
      </c>
      <c r="AE6" s="1927">
        <v>41</v>
      </c>
    </row>
    <row r="7" spans="1:31" ht="28.8">
      <c r="A7" s="1925" t="s">
        <v>1220</v>
      </c>
      <c r="B7" s="1421">
        <v>5111001</v>
      </c>
      <c r="C7" s="1422" t="s">
        <v>4450</v>
      </c>
      <c r="D7" s="1925">
        <v>9</v>
      </c>
      <c r="E7" s="1925">
        <v>3</v>
      </c>
      <c r="F7" s="1925">
        <v>3</v>
      </c>
      <c r="G7" s="1925">
        <v>6</v>
      </c>
      <c r="H7" s="1925">
        <v>1</v>
      </c>
      <c r="I7" s="1925">
        <f t="shared" si="0"/>
        <v>6</v>
      </c>
      <c r="J7" s="1925">
        <v>193</v>
      </c>
      <c r="K7" s="1926" t="s">
        <v>4884</v>
      </c>
      <c r="L7" s="1927">
        <v>40664</v>
      </c>
      <c r="M7" s="1927" t="s">
        <v>4451</v>
      </c>
      <c r="N7" s="1421" t="s">
        <v>4455</v>
      </c>
      <c r="O7" s="1421">
        <v>6</v>
      </c>
      <c r="P7" s="1927" t="s">
        <v>4456</v>
      </c>
      <c r="Q7" s="1927" t="s">
        <v>4457</v>
      </c>
      <c r="R7" s="1927" t="s">
        <v>4456</v>
      </c>
      <c r="S7" s="1927" t="s">
        <v>4457</v>
      </c>
      <c r="T7" s="1927" t="s">
        <v>4456</v>
      </c>
      <c r="U7" s="1927" t="s">
        <v>4457</v>
      </c>
      <c r="V7" s="1927" t="s">
        <v>4456</v>
      </c>
      <c r="W7" s="1927" t="s">
        <v>4457</v>
      </c>
      <c r="X7" s="1927"/>
      <c r="Y7" s="1927"/>
      <c r="Z7" s="1421">
        <v>0</v>
      </c>
      <c r="AA7" s="1421">
        <v>0</v>
      </c>
      <c r="AB7" s="1421">
        <v>0</v>
      </c>
      <c r="AC7" s="1421">
        <v>6</v>
      </c>
      <c r="AD7" s="1927">
        <v>0</v>
      </c>
      <c r="AE7" s="1927">
        <v>6</v>
      </c>
    </row>
    <row r="8" spans="1:31" ht="28.8">
      <c r="A8" s="1925" t="s">
        <v>1220</v>
      </c>
      <c r="B8" s="1421">
        <v>5111002</v>
      </c>
      <c r="C8" s="1422" t="s">
        <v>5309</v>
      </c>
      <c r="D8" s="1925">
        <v>3</v>
      </c>
      <c r="E8" s="1925">
        <v>0</v>
      </c>
      <c r="F8" s="1925">
        <v>3</v>
      </c>
      <c r="G8" s="1925">
        <v>3</v>
      </c>
      <c r="H8" s="1925">
        <v>1</v>
      </c>
      <c r="I8" s="1925">
        <f t="shared" si="0"/>
        <v>3</v>
      </c>
      <c r="J8" s="1925">
        <v>193</v>
      </c>
      <c r="K8" s="1926" t="s">
        <v>1531</v>
      </c>
      <c r="L8" s="1927">
        <v>41298</v>
      </c>
      <c r="M8" s="1927" t="s">
        <v>4458</v>
      </c>
      <c r="N8" s="1421" t="s">
        <v>1979</v>
      </c>
      <c r="O8" s="1421">
        <v>20</v>
      </c>
      <c r="P8" s="1927"/>
      <c r="Q8" s="1927"/>
      <c r="R8" s="1927"/>
      <c r="S8" s="1927"/>
      <c r="T8" s="1927"/>
      <c r="U8" s="1927"/>
      <c r="V8" s="1927" t="s">
        <v>4459</v>
      </c>
      <c r="W8" s="1927" t="s">
        <v>4460</v>
      </c>
      <c r="X8" s="1927"/>
      <c r="Y8" s="1927"/>
      <c r="Z8" s="1421">
        <v>0</v>
      </c>
      <c r="AA8" s="1421">
        <v>12</v>
      </c>
      <c r="AB8" s="1421">
        <v>6</v>
      </c>
      <c r="AC8" s="1421">
        <v>2</v>
      </c>
      <c r="AD8" s="1927">
        <v>0</v>
      </c>
      <c r="AE8" s="1927">
        <v>20</v>
      </c>
    </row>
    <row r="9" spans="1:31" ht="28.8">
      <c r="A9" s="1925" t="s">
        <v>1220</v>
      </c>
      <c r="B9" s="1421">
        <v>5111002</v>
      </c>
      <c r="C9" s="1422" t="s">
        <v>5309</v>
      </c>
      <c r="D9" s="1925">
        <v>3</v>
      </c>
      <c r="E9" s="1925">
        <v>0</v>
      </c>
      <c r="F9" s="1925">
        <v>3</v>
      </c>
      <c r="G9" s="1925">
        <v>3</v>
      </c>
      <c r="H9" s="1925">
        <v>1</v>
      </c>
      <c r="I9" s="1925">
        <f t="shared" si="0"/>
        <v>3</v>
      </c>
      <c r="J9" s="1925">
        <v>193</v>
      </c>
      <c r="K9" s="1926" t="s">
        <v>1531</v>
      </c>
      <c r="L9" s="1927">
        <v>41298</v>
      </c>
      <c r="M9" s="1927" t="s">
        <v>4458</v>
      </c>
      <c r="N9" s="1421" t="s">
        <v>1998</v>
      </c>
      <c r="O9" s="1421">
        <v>20</v>
      </c>
      <c r="P9" s="1927"/>
      <c r="Q9" s="1927"/>
      <c r="R9" s="1927"/>
      <c r="S9" s="1927"/>
      <c r="T9" s="1927"/>
      <c r="U9" s="1927"/>
      <c r="V9" s="1927"/>
      <c r="W9" s="1927"/>
      <c r="X9" s="1927" t="s">
        <v>4459</v>
      </c>
      <c r="Y9" s="1927" t="s">
        <v>4460</v>
      </c>
      <c r="Z9" s="1421">
        <v>0</v>
      </c>
      <c r="AA9" s="1421">
        <v>3</v>
      </c>
      <c r="AB9" s="1421">
        <v>15</v>
      </c>
      <c r="AC9" s="1421">
        <v>2</v>
      </c>
      <c r="AD9" s="1927">
        <v>0</v>
      </c>
      <c r="AE9" s="1927">
        <v>20</v>
      </c>
    </row>
    <row r="10" spans="1:31" ht="28.8">
      <c r="A10" s="1925" t="s">
        <v>1220</v>
      </c>
      <c r="B10" s="1421">
        <v>5111003</v>
      </c>
      <c r="C10" s="1422" t="s">
        <v>5310</v>
      </c>
      <c r="D10" s="1925">
        <v>7</v>
      </c>
      <c r="E10" s="1925">
        <v>2.5</v>
      </c>
      <c r="F10" s="1925">
        <v>2</v>
      </c>
      <c r="G10" s="1925">
        <v>4.5</v>
      </c>
      <c r="H10" s="1925">
        <v>1</v>
      </c>
      <c r="I10" s="1925">
        <f t="shared" si="0"/>
        <v>4.5</v>
      </c>
      <c r="J10" s="1925">
        <v>193</v>
      </c>
      <c r="K10" s="1926" t="s">
        <v>4461</v>
      </c>
      <c r="L10" s="1927">
        <v>42487</v>
      </c>
      <c r="M10" s="1927" t="s">
        <v>4451</v>
      </c>
      <c r="N10" s="1421" t="s">
        <v>1979</v>
      </c>
      <c r="O10" s="1421">
        <v>30</v>
      </c>
      <c r="P10" s="1927" t="s">
        <v>4452</v>
      </c>
      <c r="Q10" s="1927" t="s">
        <v>4462</v>
      </c>
      <c r="R10" s="1927" t="s">
        <v>4452</v>
      </c>
      <c r="S10" s="1927" t="s">
        <v>4462</v>
      </c>
      <c r="T10" s="1927"/>
      <c r="U10" s="1927"/>
      <c r="V10" s="1927" t="s">
        <v>4452</v>
      </c>
      <c r="W10" s="1927" t="s">
        <v>4462</v>
      </c>
      <c r="X10" s="1927"/>
      <c r="Y10" s="1927"/>
      <c r="Z10" s="1421">
        <v>3</v>
      </c>
      <c r="AA10" s="1421">
        <v>13</v>
      </c>
      <c r="AB10" s="1421">
        <v>10</v>
      </c>
      <c r="AC10" s="1421">
        <v>4</v>
      </c>
      <c r="AD10" s="1927">
        <v>0</v>
      </c>
      <c r="AE10" s="1927">
        <v>30</v>
      </c>
    </row>
    <row r="11" spans="1:31" ht="28.8">
      <c r="A11" s="1925" t="s">
        <v>1220</v>
      </c>
      <c r="B11" s="1421">
        <v>5111003</v>
      </c>
      <c r="C11" s="1422" t="s">
        <v>5310</v>
      </c>
      <c r="D11" s="1925">
        <v>7</v>
      </c>
      <c r="E11" s="1925">
        <v>2.5</v>
      </c>
      <c r="F11" s="1925">
        <v>2</v>
      </c>
      <c r="G11" s="1925">
        <v>4.5</v>
      </c>
      <c r="H11" s="1925">
        <v>1</v>
      </c>
      <c r="I11" s="1925">
        <f t="shared" si="0"/>
        <v>4.5</v>
      </c>
      <c r="J11" s="1925">
        <v>193</v>
      </c>
      <c r="K11" s="1926" t="s">
        <v>4463</v>
      </c>
      <c r="L11" s="1927">
        <v>33754</v>
      </c>
      <c r="M11" s="1927" t="s">
        <v>4458</v>
      </c>
      <c r="N11" s="1421" t="s">
        <v>4464</v>
      </c>
      <c r="O11" s="1421">
        <v>20</v>
      </c>
      <c r="P11" s="1927" t="s">
        <v>4452</v>
      </c>
      <c r="Q11" s="1927" t="s">
        <v>4457</v>
      </c>
      <c r="R11" s="1927" t="s">
        <v>4452</v>
      </c>
      <c r="S11" s="1927" t="s">
        <v>4457</v>
      </c>
      <c r="T11" s="1927"/>
      <c r="U11" s="1927"/>
      <c r="V11" s="1927" t="s">
        <v>4452</v>
      </c>
      <c r="W11" s="1927" t="s">
        <v>4457</v>
      </c>
      <c r="X11" s="1927"/>
      <c r="Y11" s="1927"/>
      <c r="Z11" s="1421">
        <v>0</v>
      </c>
      <c r="AA11" s="1421">
        <v>0</v>
      </c>
      <c r="AB11" s="1421">
        <v>2</v>
      </c>
      <c r="AC11" s="1421">
        <v>5</v>
      </c>
      <c r="AD11" s="1927">
        <v>1</v>
      </c>
      <c r="AE11" s="1927">
        <v>7</v>
      </c>
    </row>
    <row r="12" spans="1:31" ht="28.8">
      <c r="A12" s="1925" t="s">
        <v>1220</v>
      </c>
      <c r="B12" s="1421">
        <v>5111004</v>
      </c>
      <c r="C12" s="1422" t="s">
        <v>4465</v>
      </c>
      <c r="D12" s="1925">
        <v>7</v>
      </c>
      <c r="E12" s="1925">
        <v>2.5</v>
      </c>
      <c r="F12" s="1925">
        <v>2</v>
      </c>
      <c r="G12" s="1925">
        <v>4.5</v>
      </c>
      <c r="H12" s="1925">
        <v>1</v>
      </c>
      <c r="I12" s="1925">
        <f t="shared" si="0"/>
        <v>4.5</v>
      </c>
      <c r="J12" s="1925">
        <v>193</v>
      </c>
      <c r="K12" s="1926" t="s">
        <v>761</v>
      </c>
      <c r="L12" s="1927">
        <v>40667</v>
      </c>
      <c r="M12" s="1927" t="s">
        <v>4451</v>
      </c>
      <c r="N12" s="1421" t="s">
        <v>1988</v>
      </c>
      <c r="O12" s="1421">
        <v>20</v>
      </c>
      <c r="P12" s="1927" t="s">
        <v>4454</v>
      </c>
      <c r="Q12" s="1927" t="s">
        <v>4466</v>
      </c>
      <c r="R12" s="1927" t="s">
        <v>4454</v>
      </c>
      <c r="S12" s="1927" t="s">
        <v>4466</v>
      </c>
      <c r="T12" s="1927" t="s">
        <v>4454</v>
      </c>
      <c r="U12" s="1927" t="s">
        <v>4466</v>
      </c>
      <c r="V12" s="1927"/>
      <c r="W12" s="1927"/>
      <c r="X12" s="1927"/>
      <c r="Y12" s="1927"/>
      <c r="Z12" s="1421">
        <v>6</v>
      </c>
      <c r="AA12" s="1421">
        <v>5</v>
      </c>
      <c r="AB12" s="1421">
        <v>4</v>
      </c>
      <c r="AC12" s="1421">
        <v>2</v>
      </c>
      <c r="AD12" s="1927">
        <v>3</v>
      </c>
      <c r="AE12" s="1927">
        <v>17</v>
      </c>
    </row>
    <row r="13" spans="1:31" ht="43.2">
      <c r="A13" s="1925" t="s">
        <v>1220</v>
      </c>
      <c r="B13" s="1927">
        <v>5111005</v>
      </c>
      <c r="C13" s="1928" t="s">
        <v>5311</v>
      </c>
      <c r="D13" s="1925">
        <v>7</v>
      </c>
      <c r="E13" s="1925">
        <v>2.5</v>
      </c>
      <c r="F13" s="1925">
        <v>2</v>
      </c>
      <c r="G13" s="1925">
        <v>4.5</v>
      </c>
      <c r="H13" s="1925">
        <v>1</v>
      </c>
      <c r="I13" s="1925">
        <f t="shared" si="0"/>
        <v>4.5</v>
      </c>
      <c r="J13" s="1925">
        <v>193</v>
      </c>
      <c r="K13" s="1926" t="s">
        <v>4461</v>
      </c>
      <c r="L13" s="1927">
        <v>42487</v>
      </c>
      <c r="M13" s="1927" t="s">
        <v>4451</v>
      </c>
      <c r="N13" s="1927" t="s">
        <v>2898</v>
      </c>
      <c r="O13" s="1421">
        <v>20</v>
      </c>
      <c r="P13" s="1927" t="s">
        <v>4456</v>
      </c>
      <c r="Q13" s="1927" t="s">
        <v>4466</v>
      </c>
      <c r="R13" s="1927" t="s">
        <v>4456</v>
      </c>
      <c r="S13" s="1927" t="s">
        <v>4466</v>
      </c>
      <c r="T13" s="1927" t="s">
        <v>4456</v>
      </c>
      <c r="U13" s="1927" t="s">
        <v>4466</v>
      </c>
      <c r="V13" s="1927"/>
      <c r="W13" s="1927"/>
      <c r="X13" s="1927"/>
      <c r="Y13" s="1927"/>
      <c r="Z13" s="1927">
        <v>1</v>
      </c>
      <c r="AA13" s="1927">
        <v>5</v>
      </c>
      <c r="AB13" s="1927">
        <v>9</v>
      </c>
      <c r="AC13" s="1927">
        <v>2</v>
      </c>
      <c r="AD13" s="1927">
        <v>0</v>
      </c>
      <c r="AE13" s="1927">
        <v>17</v>
      </c>
    </row>
    <row r="14" spans="1:31" ht="28.8">
      <c r="A14" s="1925" t="s">
        <v>1220</v>
      </c>
      <c r="B14" s="1423">
        <v>5111007</v>
      </c>
      <c r="C14" s="1424" t="s">
        <v>4467</v>
      </c>
      <c r="D14" s="1925">
        <v>6</v>
      </c>
      <c r="E14" s="1925">
        <v>3</v>
      </c>
      <c r="F14" s="1925">
        <v>0</v>
      </c>
      <c r="G14" s="1925">
        <v>3</v>
      </c>
      <c r="H14" s="1925">
        <v>1</v>
      </c>
      <c r="I14" s="1925">
        <f t="shared" si="0"/>
        <v>3</v>
      </c>
      <c r="J14" s="1925">
        <v>193</v>
      </c>
      <c r="K14" s="1926" t="s">
        <v>4461</v>
      </c>
      <c r="L14" s="1927">
        <v>42487</v>
      </c>
      <c r="M14" s="1927" t="s">
        <v>4451</v>
      </c>
      <c r="N14" s="1425" t="s">
        <v>2898</v>
      </c>
      <c r="O14" s="1423">
        <v>20</v>
      </c>
      <c r="P14" s="1927"/>
      <c r="Q14" s="1927"/>
      <c r="R14" s="1927"/>
      <c r="S14" s="1927"/>
      <c r="T14" s="1927"/>
      <c r="U14" s="1927"/>
      <c r="V14" s="1927" t="s">
        <v>4456</v>
      </c>
      <c r="W14" s="1927" t="s">
        <v>4466</v>
      </c>
      <c r="X14" s="1927" t="s">
        <v>4456</v>
      </c>
      <c r="Y14" s="1927" t="s">
        <v>4466</v>
      </c>
      <c r="Z14" s="1423">
        <v>1</v>
      </c>
      <c r="AA14" s="1423">
        <v>11</v>
      </c>
      <c r="AB14" s="1423">
        <v>4</v>
      </c>
      <c r="AC14" s="1423">
        <v>0</v>
      </c>
      <c r="AD14" s="1927">
        <v>0</v>
      </c>
      <c r="AE14" s="1927">
        <v>16</v>
      </c>
    </row>
    <row r="15" spans="1:31" ht="28.8">
      <c r="A15" s="1925" t="s">
        <v>1220</v>
      </c>
      <c r="B15" s="1421">
        <v>5111019</v>
      </c>
      <c r="C15" s="1422" t="s">
        <v>4468</v>
      </c>
      <c r="D15" s="1925">
        <v>3</v>
      </c>
      <c r="E15" s="1925">
        <v>1.5</v>
      </c>
      <c r="F15" s="1925">
        <v>0</v>
      </c>
      <c r="G15" s="1925">
        <v>1.5</v>
      </c>
      <c r="H15" s="1925">
        <v>1</v>
      </c>
      <c r="I15" s="1925">
        <f t="shared" si="0"/>
        <v>1.5</v>
      </c>
      <c r="J15" s="1925">
        <v>193</v>
      </c>
      <c r="K15" s="1926" t="s">
        <v>4469</v>
      </c>
      <c r="L15" s="1927">
        <v>42549</v>
      </c>
      <c r="M15" s="1927" t="s">
        <v>4458</v>
      </c>
      <c r="N15" s="1421" t="s">
        <v>1981</v>
      </c>
      <c r="O15" s="1421">
        <v>51</v>
      </c>
      <c r="P15" s="1927"/>
      <c r="Q15" s="1927"/>
      <c r="R15" s="1927"/>
      <c r="S15" s="1927"/>
      <c r="T15" s="1927"/>
      <c r="U15" s="1927"/>
      <c r="V15" s="1927"/>
      <c r="W15" s="1927"/>
      <c r="X15" s="1927" t="s">
        <v>4470</v>
      </c>
      <c r="Y15" s="1927" t="s">
        <v>4453</v>
      </c>
      <c r="Z15" s="1421">
        <v>10</v>
      </c>
      <c r="AA15" s="1421">
        <v>6</v>
      </c>
      <c r="AB15" s="1421">
        <v>3</v>
      </c>
      <c r="AC15" s="1421">
        <v>31</v>
      </c>
      <c r="AD15" s="1927">
        <v>0</v>
      </c>
      <c r="AE15" s="1927">
        <v>50</v>
      </c>
    </row>
    <row r="16" spans="1:31" ht="28.8">
      <c r="A16" s="1925" t="s">
        <v>1220</v>
      </c>
      <c r="B16" s="1421">
        <v>5111020</v>
      </c>
      <c r="C16" s="1422" t="s">
        <v>4471</v>
      </c>
      <c r="D16" s="1925">
        <v>7</v>
      </c>
      <c r="E16" s="1925">
        <v>2.5</v>
      </c>
      <c r="F16" s="1925">
        <v>2</v>
      </c>
      <c r="G16" s="1925">
        <v>4.5</v>
      </c>
      <c r="H16" s="1925">
        <v>1</v>
      </c>
      <c r="I16" s="1925">
        <f t="shared" si="0"/>
        <v>4.5</v>
      </c>
      <c r="J16" s="1925">
        <v>193</v>
      </c>
      <c r="K16" s="1926" t="s">
        <v>4469</v>
      </c>
      <c r="L16" s="1927">
        <v>42549</v>
      </c>
      <c r="M16" s="1927" t="s">
        <v>4458</v>
      </c>
      <c r="N16" s="1421" t="s">
        <v>1981</v>
      </c>
      <c r="O16" s="1421">
        <v>25</v>
      </c>
      <c r="P16" s="1927" t="s">
        <v>4472</v>
      </c>
      <c r="Q16" s="1927" t="s">
        <v>4473</v>
      </c>
      <c r="R16" s="1927"/>
      <c r="S16" s="1927"/>
      <c r="T16" s="1927" t="s">
        <v>4472</v>
      </c>
      <c r="U16" s="1927" t="s">
        <v>4473</v>
      </c>
      <c r="V16" s="1927" t="s">
        <v>4472</v>
      </c>
      <c r="W16" s="1927" t="s">
        <v>4462</v>
      </c>
      <c r="X16" s="1927"/>
      <c r="Y16" s="1927"/>
      <c r="Z16" s="1421">
        <v>0</v>
      </c>
      <c r="AA16" s="1421">
        <v>4</v>
      </c>
      <c r="AB16" s="1421">
        <v>3</v>
      </c>
      <c r="AC16" s="1421">
        <v>2</v>
      </c>
      <c r="AD16" s="1927">
        <v>0</v>
      </c>
      <c r="AE16" s="1927">
        <v>9</v>
      </c>
    </row>
    <row r="17" spans="1:31" ht="28.8">
      <c r="A17" s="1925" t="s">
        <v>1220</v>
      </c>
      <c r="B17" s="1421">
        <v>5121001</v>
      </c>
      <c r="C17" s="1422" t="s">
        <v>4474</v>
      </c>
      <c r="D17" s="1925">
        <v>6</v>
      </c>
      <c r="E17" s="1925">
        <v>1.5</v>
      </c>
      <c r="F17" s="1925">
        <v>3</v>
      </c>
      <c r="G17" s="1925">
        <v>4.5</v>
      </c>
      <c r="H17" s="1925">
        <v>1</v>
      </c>
      <c r="I17" s="1925">
        <f t="shared" si="0"/>
        <v>4.5</v>
      </c>
      <c r="J17" s="1925">
        <v>193</v>
      </c>
      <c r="K17" s="1926" t="s">
        <v>4307</v>
      </c>
      <c r="L17" s="1927">
        <v>35091</v>
      </c>
      <c r="M17" s="1927" t="s">
        <v>4458</v>
      </c>
      <c r="N17" s="1421" t="s">
        <v>1984</v>
      </c>
      <c r="O17" s="1421">
        <v>50</v>
      </c>
      <c r="P17" s="1927"/>
      <c r="Q17" s="1927"/>
      <c r="R17" s="1927"/>
      <c r="S17" s="1927"/>
      <c r="T17" s="1927" t="s">
        <v>4472</v>
      </c>
      <c r="U17" s="1927" t="s">
        <v>4475</v>
      </c>
      <c r="V17" s="1927" t="s">
        <v>4472</v>
      </c>
      <c r="W17" s="1927" t="s">
        <v>4475</v>
      </c>
      <c r="X17" s="1927" t="s">
        <v>4472</v>
      </c>
      <c r="Y17" s="1927" t="s">
        <v>4475</v>
      </c>
      <c r="Z17" s="1421">
        <v>1</v>
      </c>
      <c r="AA17" s="1421">
        <v>4</v>
      </c>
      <c r="AB17" s="1421">
        <v>17</v>
      </c>
      <c r="AC17" s="1421">
        <v>19</v>
      </c>
      <c r="AD17" s="1927">
        <v>1</v>
      </c>
      <c r="AE17" s="1927">
        <v>41</v>
      </c>
    </row>
    <row r="18" spans="1:31" ht="28.8">
      <c r="A18" s="1925" t="s">
        <v>1220</v>
      </c>
      <c r="B18" s="1423">
        <v>5121002</v>
      </c>
      <c r="C18" s="1424" t="s">
        <v>4476</v>
      </c>
      <c r="D18" s="1925">
        <v>9</v>
      </c>
      <c r="E18" s="1925">
        <v>3</v>
      </c>
      <c r="F18" s="1925">
        <v>3</v>
      </c>
      <c r="G18" s="1925">
        <v>6</v>
      </c>
      <c r="H18" s="1925">
        <v>1</v>
      </c>
      <c r="I18" s="1925">
        <f t="shared" si="0"/>
        <v>6</v>
      </c>
      <c r="J18" s="1925">
        <v>193</v>
      </c>
      <c r="K18" s="1926" t="s">
        <v>4289</v>
      </c>
      <c r="L18" s="1927">
        <v>41260</v>
      </c>
      <c r="M18" s="1927" t="s">
        <v>4477</v>
      </c>
      <c r="N18" s="1425" t="s">
        <v>1984</v>
      </c>
      <c r="O18" s="1425">
        <v>20</v>
      </c>
      <c r="P18" s="1927" t="s">
        <v>4472</v>
      </c>
      <c r="Q18" s="1927" t="s">
        <v>4457</v>
      </c>
      <c r="R18" s="1927" t="s">
        <v>4472</v>
      </c>
      <c r="S18" s="1927" t="s">
        <v>4457</v>
      </c>
      <c r="T18" s="1927" t="s">
        <v>4472</v>
      </c>
      <c r="U18" s="1927" t="s">
        <v>4457</v>
      </c>
      <c r="V18" s="1927" t="s">
        <v>4472</v>
      </c>
      <c r="W18" s="1927" t="s">
        <v>4457</v>
      </c>
      <c r="X18" s="1927"/>
      <c r="Y18" s="1927"/>
      <c r="Z18" s="1423">
        <v>1</v>
      </c>
      <c r="AA18" s="1423">
        <v>2</v>
      </c>
      <c r="AB18" s="1423">
        <v>4</v>
      </c>
      <c r="AC18" s="1423">
        <v>11</v>
      </c>
      <c r="AD18" s="1927">
        <v>2</v>
      </c>
      <c r="AE18" s="1927">
        <v>18</v>
      </c>
    </row>
    <row r="19" spans="1:31" ht="28.8">
      <c r="A19" s="1925" t="s">
        <v>1220</v>
      </c>
      <c r="B19" s="1423">
        <v>5121002</v>
      </c>
      <c r="C19" s="1424" t="s">
        <v>4476</v>
      </c>
      <c r="D19" s="1925">
        <v>9</v>
      </c>
      <c r="E19" s="1925">
        <v>3</v>
      </c>
      <c r="F19" s="1925">
        <v>3</v>
      </c>
      <c r="G19" s="1925">
        <v>6</v>
      </c>
      <c r="H19" s="1925">
        <v>1</v>
      </c>
      <c r="I19" s="1925">
        <f t="shared" si="0"/>
        <v>6</v>
      </c>
      <c r="J19" s="1925">
        <v>193</v>
      </c>
      <c r="K19" s="1926" t="s">
        <v>4478</v>
      </c>
      <c r="L19" s="1927">
        <v>25486</v>
      </c>
      <c r="M19" s="1927" t="s">
        <v>4458</v>
      </c>
      <c r="N19" s="1425" t="s">
        <v>4479</v>
      </c>
      <c r="O19" s="1425">
        <v>20</v>
      </c>
      <c r="P19" s="1927" t="s">
        <v>4470</v>
      </c>
      <c r="Q19" s="1927" t="s">
        <v>4480</v>
      </c>
      <c r="R19" s="1927" t="s">
        <v>4470</v>
      </c>
      <c r="S19" s="1927" t="s">
        <v>4480</v>
      </c>
      <c r="T19" s="1927" t="s">
        <v>4470</v>
      </c>
      <c r="U19" s="1927" t="s">
        <v>4480</v>
      </c>
      <c r="V19" s="1927"/>
      <c r="W19" s="1927"/>
      <c r="X19" s="1927" t="s">
        <v>4470</v>
      </c>
      <c r="Y19" s="1927" t="s">
        <v>4480</v>
      </c>
      <c r="Z19" s="1423">
        <v>0</v>
      </c>
      <c r="AA19" s="1423">
        <v>0</v>
      </c>
      <c r="AB19" s="1423">
        <v>1</v>
      </c>
      <c r="AC19" s="1423">
        <v>9</v>
      </c>
      <c r="AD19" s="1927">
        <v>0</v>
      </c>
      <c r="AE19" s="1927">
        <v>10</v>
      </c>
    </row>
    <row r="20" spans="1:31" ht="28.8">
      <c r="A20" s="1925" t="s">
        <v>1220</v>
      </c>
      <c r="B20" s="1927">
        <v>5121003</v>
      </c>
      <c r="C20" s="1928" t="s">
        <v>4481</v>
      </c>
      <c r="D20" s="1925">
        <v>9</v>
      </c>
      <c r="E20" s="1925">
        <v>3</v>
      </c>
      <c r="F20" s="1925">
        <v>3</v>
      </c>
      <c r="G20" s="1925">
        <v>6</v>
      </c>
      <c r="H20" s="1925">
        <v>1</v>
      </c>
      <c r="I20" s="1925">
        <f t="shared" si="0"/>
        <v>6</v>
      </c>
      <c r="J20" s="1925">
        <v>193</v>
      </c>
      <c r="K20" s="1926" t="s">
        <v>4478</v>
      </c>
      <c r="L20" s="1927">
        <v>25486</v>
      </c>
      <c r="M20" s="1927" t="s">
        <v>4458</v>
      </c>
      <c r="N20" s="1927" t="s">
        <v>1984</v>
      </c>
      <c r="O20" s="1927">
        <v>30</v>
      </c>
      <c r="P20" s="1927" t="s">
        <v>4454</v>
      </c>
      <c r="Q20" s="1927" t="s">
        <v>4462</v>
      </c>
      <c r="R20" s="1927" t="s">
        <v>4454</v>
      </c>
      <c r="S20" s="1927" t="s">
        <v>4462</v>
      </c>
      <c r="T20" s="1927"/>
      <c r="U20" s="1927"/>
      <c r="V20" s="1927" t="s">
        <v>4454</v>
      </c>
      <c r="W20" s="1927" t="s">
        <v>4462</v>
      </c>
      <c r="X20" s="1927" t="s">
        <v>4454</v>
      </c>
      <c r="Y20" s="1927" t="s">
        <v>4462</v>
      </c>
      <c r="Z20" s="1927">
        <v>0</v>
      </c>
      <c r="AA20" s="1927">
        <v>2</v>
      </c>
      <c r="AB20" s="1927">
        <v>8</v>
      </c>
      <c r="AC20" s="1927">
        <v>6</v>
      </c>
      <c r="AD20" s="1927">
        <v>2</v>
      </c>
      <c r="AE20" s="1927">
        <v>16</v>
      </c>
    </row>
    <row r="21" spans="1:31" ht="28.8">
      <c r="A21" s="1925" t="s">
        <v>1220</v>
      </c>
      <c r="B21" s="1421">
        <v>5121004</v>
      </c>
      <c r="C21" s="1422" t="s">
        <v>4482</v>
      </c>
      <c r="D21" s="1925">
        <v>9</v>
      </c>
      <c r="E21" s="1925">
        <v>3</v>
      </c>
      <c r="F21" s="1925">
        <v>3</v>
      </c>
      <c r="G21" s="1925">
        <v>6</v>
      </c>
      <c r="H21" s="1925">
        <v>1</v>
      </c>
      <c r="I21" s="1925">
        <f t="shared" si="0"/>
        <v>6</v>
      </c>
      <c r="J21" s="1925">
        <v>193</v>
      </c>
      <c r="K21" s="1926" t="s">
        <v>4483</v>
      </c>
      <c r="L21" s="1927">
        <v>28181</v>
      </c>
      <c r="M21" s="1927" t="s">
        <v>4451</v>
      </c>
      <c r="N21" s="1421" t="s">
        <v>1983</v>
      </c>
      <c r="O21" s="1421">
        <v>50</v>
      </c>
      <c r="P21" s="1927" t="s">
        <v>4470</v>
      </c>
      <c r="Q21" s="1927" t="s">
        <v>4453</v>
      </c>
      <c r="R21" s="1927" t="s">
        <v>4470</v>
      </c>
      <c r="S21" s="1927" t="s">
        <v>4453</v>
      </c>
      <c r="T21" s="1927" t="s">
        <v>4470</v>
      </c>
      <c r="U21" s="1927" t="s">
        <v>4453</v>
      </c>
      <c r="V21" s="1927" t="s">
        <v>4470</v>
      </c>
      <c r="W21" s="1927" t="s">
        <v>4453</v>
      </c>
      <c r="X21" s="1927"/>
      <c r="Y21" s="1927"/>
      <c r="Z21" s="1421">
        <v>0</v>
      </c>
      <c r="AA21" s="1421">
        <v>2</v>
      </c>
      <c r="AB21" s="1421">
        <v>14</v>
      </c>
      <c r="AC21" s="1421">
        <v>25</v>
      </c>
      <c r="AD21" s="1927">
        <v>2</v>
      </c>
      <c r="AE21" s="1927">
        <v>41</v>
      </c>
    </row>
    <row r="22" spans="1:31" ht="28.8">
      <c r="A22" s="1925" t="s">
        <v>1220</v>
      </c>
      <c r="B22" s="1421">
        <v>5121007</v>
      </c>
      <c r="C22" s="1422" t="s">
        <v>4484</v>
      </c>
      <c r="D22" s="1925">
        <v>9</v>
      </c>
      <c r="E22" s="1925">
        <v>3</v>
      </c>
      <c r="F22" s="1925">
        <v>3</v>
      </c>
      <c r="G22" s="1925">
        <v>6</v>
      </c>
      <c r="H22" s="1925">
        <v>1</v>
      </c>
      <c r="I22" s="1925">
        <f t="shared" si="0"/>
        <v>6</v>
      </c>
      <c r="J22" s="1925">
        <v>193</v>
      </c>
      <c r="K22" s="1926" t="s">
        <v>4485</v>
      </c>
      <c r="L22" s="1927">
        <v>36702</v>
      </c>
      <c r="M22" s="1927" t="s">
        <v>4458</v>
      </c>
      <c r="N22" s="1421" t="s">
        <v>1988</v>
      </c>
      <c r="O22" s="1421">
        <v>50</v>
      </c>
      <c r="P22" s="1927" t="s">
        <v>4456</v>
      </c>
      <c r="Q22" s="1927" t="s">
        <v>4453</v>
      </c>
      <c r="R22" s="1927" t="s">
        <v>4456</v>
      </c>
      <c r="S22" s="1927" t="s">
        <v>4453</v>
      </c>
      <c r="T22" s="1927" t="s">
        <v>4456</v>
      </c>
      <c r="U22" s="1927" t="s">
        <v>4453</v>
      </c>
      <c r="V22" s="1927" t="s">
        <v>4456</v>
      </c>
      <c r="W22" s="1927" t="s">
        <v>4453</v>
      </c>
      <c r="X22" s="1927"/>
      <c r="Y22" s="1927"/>
      <c r="Z22" s="1421">
        <v>1</v>
      </c>
      <c r="AA22" s="1421">
        <v>3</v>
      </c>
      <c r="AB22" s="1421">
        <v>15</v>
      </c>
      <c r="AC22" s="1421">
        <v>28</v>
      </c>
      <c r="AD22" s="1927">
        <v>2</v>
      </c>
      <c r="AE22" s="1927">
        <v>47</v>
      </c>
    </row>
    <row r="23" spans="1:31" ht="28.8">
      <c r="A23" s="1925" t="s">
        <v>1220</v>
      </c>
      <c r="B23" s="1421">
        <v>5121007</v>
      </c>
      <c r="C23" s="1422" t="s">
        <v>4484</v>
      </c>
      <c r="D23" s="1925">
        <v>9</v>
      </c>
      <c r="E23" s="1925">
        <v>3</v>
      </c>
      <c r="F23" s="1925">
        <v>3</v>
      </c>
      <c r="G23" s="1925">
        <v>6</v>
      </c>
      <c r="H23" s="1925">
        <v>1</v>
      </c>
      <c r="I23" s="1925">
        <f t="shared" si="0"/>
        <v>6</v>
      </c>
      <c r="J23" s="1925">
        <v>193</v>
      </c>
      <c r="K23" s="1926" t="s">
        <v>4483</v>
      </c>
      <c r="L23" s="1927">
        <v>28181</v>
      </c>
      <c r="M23" s="1927" t="s">
        <v>4458</v>
      </c>
      <c r="N23" s="1421" t="s">
        <v>1999</v>
      </c>
      <c r="O23" s="1421">
        <v>50</v>
      </c>
      <c r="P23" s="1927"/>
      <c r="Q23" s="1927"/>
      <c r="R23" s="1927" t="s">
        <v>4486</v>
      </c>
      <c r="S23" s="1927" t="s">
        <v>4453</v>
      </c>
      <c r="T23" s="1927" t="s">
        <v>4486</v>
      </c>
      <c r="U23" s="1927" t="s">
        <v>4453</v>
      </c>
      <c r="V23" s="1927" t="s">
        <v>4486</v>
      </c>
      <c r="W23" s="1927" t="s">
        <v>4453</v>
      </c>
      <c r="X23" s="1927" t="s">
        <v>4486</v>
      </c>
      <c r="Y23" s="1927" t="s">
        <v>4453</v>
      </c>
      <c r="Z23" s="1421">
        <v>0</v>
      </c>
      <c r="AA23" s="1421">
        <v>1</v>
      </c>
      <c r="AB23" s="1421">
        <v>8</v>
      </c>
      <c r="AC23" s="1421">
        <v>41</v>
      </c>
      <c r="AD23" s="1927">
        <v>0</v>
      </c>
      <c r="AE23" s="1927">
        <v>50</v>
      </c>
    </row>
    <row r="24" spans="1:31" ht="28.8">
      <c r="A24" s="1925" t="s">
        <v>1220</v>
      </c>
      <c r="B24" s="1421">
        <v>5121007</v>
      </c>
      <c r="C24" s="1422" t="s">
        <v>4484</v>
      </c>
      <c r="D24" s="1925">
        <v>9</v>
      </c>
      <c r="E24" s="1925">
        <v>3</v>
      </c>
      <c r="F24" s="1925">
        <v>3</v>
      </c>
      <c r="G24" s="1925">
        <v>6</v>
      </c>
      <c r="H24" s="1925">
        <v>1</v>
      </c>
      <c r="I24" s="1925">
        <f t="shared" si="0"/>
        <v>6</v>
      </c>
      <c r="J24" s="1925">
        <v>193</v>
      </c>
      <c r="K24" s="1926" t="s">
        <v>1206</v>
      </c>
      <c r="L24" s="1927">
        <v>39395</v>
      </c>
      <c r="M24" s="1927" t="s">
        <v>4458</v>
      </c>
      <c r="N24" s="1421" t="s">
        <v>4487</v>
      </c>
      <c r="O24" s="1421">
        <v>6</v>
      </c>
      <c r="P24" s="1927" t="s">
        <v>4454</v>
      </c>
      <c r="Q24" s="1927" t="s">
        <v>4488</v>
      </c>
      <c r="R24" s="1927" t="s">
        <v>4454</v>
      </c>
      <c r="S24" s="1927" t="s">
        <v>4488</v>
      </c>
      <c r="T24" s="1927" t="s">
        <v>4454</v>
      </c>
      <c r="U24" s="1927" t="s">
        <v>4488</v>
      </c>
      <c r="V24" s="1927" t="s">
        <v>4456</v>
      </c>
      <c r="W24" s="1927" t="s">
        <v>4488</v>
      </c>
      <c r="X24" s="1927"/>
      <c r="Y24" s="1927"/>
      <c r="Z24" s="1421">
        <v>2</v>
      </c>
      <c r="AA24" s="1421">
        <v>0</v>
      </c>
      <c r="AB24" s="1421">
        <v>0</v>
      </c>
      <c r="AC24" s="1421">
        <v>4</v>
      </c>
      <c r="AD24" s="1927">
        <v>0</v>
      </c>
      <c r="AE24" s="1927">
        <v>6</v>
      </c>
    </row>
    <row r="25" spans="1:31" ht="28.8">
      <c r="A25" s="1925" t="s">
        <v>1220</v>
      </c>
      <c r="B25" s="1421">
        <v>5121008</v>
      </c>
      <c r="C25" s="1422" t="s">
        <v>4489</v>
      </c>
      <c r="D25" s="1925">
        <v>6</v>
      </c>
      <c r="E25" s="1925">
        <v>1.5</v>
      </c>
      <c r="F25" s="1925">
        <v>3</v>
      </c>
      <c r="G25" s="1925">
        <v>4.5</v>
      </c>
      <c r="H25" s="1925">
        <v>1</v>
      </c>
      <c r="I25" s="1925">
        <f t="shared" si="0"/>
        <v>4.5</v>
      </c>
      <c r="J25" s="1925">
        <v>193</v>
      </c>
      <c r="K25" s="1926" t="s">
        <v>4490</v>
      </c>
      <c r="L25" s="1927">
        <v>37866</v>
      </c>
      <c r="M25" s="1927" t="s">
        <v>4458</v>
      </c>
      <c r="N25" s="1421" t="s">
        <v>1984</v>
      </c>
      <c r="O25" s="1421">
        <v>25</v>
      </c>
      <c r="P25" s="1927" t="s">
        <v>4486</v>
      </c>
      <c r="Q25" s="1927" t="s">
        <v>4473</v>
      </c>
      <c r="R25" s="1927" t="s">
        <v>4486</v>
      </c>
      <c r="S25" s="1927" t="s">
        <v>4473</v>
      </c>
      <c r="T25" s="1927" t="s">
        <v>4486</v>
      </c>
      <c r="U25" s="1927" t="s">
        <v>4473</v>
      </c>
      <c r="V25" s="1927"/>
      <c r="W25" s="1927"/>
      <c r="X25" s="1927"/>
      <c r="Y25" s="1927"/>
      <c r="Z25" s="1421">
        <v>0</v>
      </c>
      <c r="AA25" s="1421">
        <v>0</v>
      </c>
      <c r="AB25" s="1421">
        <v>5</v>
      </c>
      <c r="AC25" s="1421">
        <v>5</v>
      </c>
      <c r="AD25" s="1927">
        <v>2</v>
      </c>
      <c r="AE25" s="1927">
        <v>10</v>
      </c>
    </row>
    <row r="26" spans="1:31" ht="28.8">
      <c r="A26" s="1925" t="s">
        <v>1220</v>
      </c>
      <c r="B26" s="1421">
        <v>5121009</v>
      </c>
      <c r="C26" s="1422" t="s">
        <v>4491</v>
      </c>
      <c r="D26" s="1925">
        <v>7</v>
      </c>
      <c r="E26" s="1925">
        <v>2.5</v>
      </c>
      <c r="F26" s="1925">
        <v>2</v>
      </c>
      <c r="G26" s="1925">
        <v>4.5</v>
      </c>
      <c r="H26" s="1925">
        <v>1</v>
      </c>
      <c r="I26" s="1925">
        <f t="shared" si="0"/>
        <v>4.5</v>
      </c>
      <c r="J26" s="1925">
        <v>193</v>
      </c>
      <c r="K26" s="1926" t="s">
        <v>4492</v>
      </c>
      <c r="L26" s="1927">
        <v>36019</v>
      </c>
      <c r="M26" s="1927" t="s">
        <v>4458</v>
      </c>
      <c r="N26" s="1421" t="s">
        <v>1985</v>
      </c>
      <c r="O26" s="1421">
        <v>50</v>
      </c>
      <c r="P26" s="1927" t="s">
        <v>4452</v>
      </c>
      <c r="Q26" s="1927" t="s">
        <v>4493</v>
      </c>
      <c r="R26" s="1927" t="s">
        <v>4452</v>
      </c>
      <c r="S26" s="1927" t="s">
        <v>4493</v>
      </c>
      <c r="T26" s="1927" t="s">
        <v>4452</v>
      </c>
      <c r="U26" s="1927" t="s">
        <v>4493</v>
      </c>
      <c r="V26" s="1927"/>
      <c r="W26" s="1927"/>
      <c r="X26" s="1927"/>
      <c r="Y26" s="1927"/>
      <c r="Z26" s="1421">
        <v>0</v>
      </c>
      <c r="AA26" s="1421">
        <v>0</v>
      </c>
      <c r="AB26" s="1421">
        <v>6</v>
      </c>
      <c r="AC26" s="1421">
        <v>26</v>
      </c>
      <c r="AD26" s="1927">
        <v>10</v>
      </c>
      <c r="AE26" s="1927">
        <v>32</v>
      </c>
    </row>
    <row r="27" spans="1:31" ht="28.8">
      <c r="A27" s="1925" t="s">
        <v>1220</v>
      </c>
      <c r="B27" s="1421">
        <v>5121010</v>
      </c>
      <c r="C27" s="1422" t="s">
        <v>4494</v>
      </c>
      <c r="D27" s="1925">
        <v>7</v>
      </c>
      <c r="E27" s="1925">
        <v>2.5</v>
      </c>
      <c r="F27" s="1925">
        <v>2</v>
      </c>
      <c r="G27" s="1925">
        <v>4.5</v>
      </c>
      <c r="H27" s="1925">
        <v>1</v>
      </c>
      <c r="I27" s="1925">
        <f t="shared" si="0"/>
        <v>4.5</v>
      </c>
      <c r="J27" s="1925">
        <v>193</v>
      </c>
      <c r="K27" s="1926" t="s">
        <v>4492</v>
      </c>
      <c r="L27" s="1927">
        <v>36019</v>
      </c>
      <c r="M27" s="1927" t="s">
        <v>4458</v>
      </c>
      <c r="N27" s="1421" t="s">
        <v>1985</v>
      </c>
      <c r="O27" s="1421">
        <v>50</v>
      </c>
      <c r="P27" s="1927" t="s">
        <v>4456</v>
      </c>
      <c r="Q27" s="1927" t="s">
        <v>4493</v>
      </c>
      <c r="R27" s="1927" t="s">
        <v>4456</v>
      </c>
      <c r="S27" s="1927" t="s">
        <v>4493</v>
      </c>
      <c r="T27" s="1927" t="s">
        <v>4456</v>
      </c>
      <c r="U27" s="1927" t="s">
        <v>4493</v>
      </c>
      <c r="V27" s="1927"/>
      <c r="W27" s="1927"/>
      <c r="X27" s="1927"/>
      <c r="Y27" s="1927"/>
      <c r="Z27" s="1421">
        <v>0</v>
      </c>
      <c r="AA27" s="1421">
        <v>2</v>
      </c>
      <c r="AB27" s="1421">
        <v>5</v>
      </c>
      <c r="AC27" s="1421">
        <v>16</v>
      </c>
      <c r="AD27" s="1927">
        <v>15</v>
      </c>
      <c r="AE27" s="1927">
        <v>23</v>
      </c>
    </row>
    <row r="28" spans="1:31" ht="28.8">
      <c r="A28" s="1925" t="s">
        <v>1220</v>
      </c>
      <c r="B28" s="1421">
        <v>5121012</v>
      </c>
      <c r="C28" s="1422" t="s">
        <v>4495</v>
      </c>
      <c r="D28" s="1925">
        <v>6</v>
      </c>
      <c r="E28" s="1925">
        <v>3</v>
      </c>
      <c r="F28" s="1925">
        <v>0</v>
      </c>
      <c r="G28" s="1925">
        <v>3</v>
      </c>
      <c r="H28" s="1925">
        <v>1</v>
      </c>
      <c r="I28" s="1925">
        <f t="shared" si="0"/>
        <v>3</v>
      </c>
      <c r="J28" s="1925">
        <v>193</v>
      </c>
      <c r="K28" s="1926" t="s">
        <v>4292</v>
      </c>
      <c r="L28" s="1927">
        <v>32841</v>
      </c>
      <c r="M28" s="1927" t="s">
        <v>4458</v>
      </c>
      <c r="N28" s="1421" t="s">
        <v>1984</v>
      </c>
      <c r="O28" s="1421">
        <v>25</v>
      </c>
      <c r="P28" s="1927"/>
      <c r="Q28" s="1927"/>
      <c r="R28" s="1927"/>
      <c r="S28" s="1927"/>
      <c r="T28" s="1927"/>
      <c r="U28" s="1927"/>
      <c r="V28" s="1927"/>
      <c r="W28" s="1927"/>
      <c r="X28" s="1927" t="s">
        <v>4496</v>
      </c>
      <c r="Y28" s="1927" t="s">
        <v>4473</v>
      </c>
      <c r="Z28" s="1421">
        <v>5</v>
      </c>
      <c r="AA28" s="1421">
        <v>6</v>
      </c>
      <c r="AB28" s="1421">
        <v>6</v>
      </c>
      <c r="AC28" s="1421">
        <v>2</v>
      </c>
      <c r="AD28" s="1927">
        <v>1</v>
      </c>
      <c r="AE28" s="1927">
        <v>19</v>
      </c>
    </row>
    <row r="29" spans="1:31">
      <c r="A29" s="1925" t="s">
        <v>1220</v>
      </c>
      <c r="B29" s="1421">
        <v>5121014</v>
      </c>
      <c r="C29" s="1422" t="s">
        <v>4497</v>
      </c>
      <c r="D29" s="1925">
        <v>6</v>
      </c>
      <c r="E29" s="1925">
        <v>3</v>
      </c>
      <c r="F29" s="1925">
        <v>0</v>
      </c>
      <c r="G29" s="1925">
        <v>3</v>
      </c>
      <c r="H29" s="1925">
        <v>1</v>
      </c>
      <c r="I29" s="1925">
        <f t="shared" si="0"/>
        <v>3</v>
      </c>
      <c r="J29" s="1925">
        <v>193</v>
      </c>
      <c r="K29" s="1926" t="s">
        <v>4498</v>
      </c>
      <c r="L29" s="1927">
        <v>43468</v>
      </c>
      <c r="M29" s="1927" t="s">
        <v>4451</v>
      </c>
      <c r="N29" s="1421" t="s">
        <v>2900</v>
      </c>
      <c r="O29" s="1421">
        <v>51</v>
      </c>
      <c r="P29" s="2567"/>
      <c r="Q29" s="2567"/>
      <c r="R29" s="2567"/>
      <c r="S29" s="2567"/>
      <c r="T29" s="2567"/>
      <c r="U29" s="2567"/>
      <c r="V29" s="2567"/>
      <c r="W29" s="2567"/>
      <c r="X29" s="2567"/>
      <c r="Y29" s="2567"/>
      <c r="Z29" s="1421">
        <v>15</v>
      </c>
      <c r="AA29" s="1421">
        <v>17</v>
      </c>
      <c r="AB29" s="1421">
        <v>8</v>
      </c>
      <c r="AC29" s="1421">
        <v>11</v>
      </c>
      <c r="AD29" s="1927">
        <v>51</v>
      </c>
      <c r="AE29" s="1927">
        <v>51</v>
      </c>
    </row>
    <row r="30" spans="1:31" ht="28.8">
      <c r="A30" s="1925" t="s">
        <v>1220</v>
      </c>
      <c r="B30" s="1421">
        <v>5121015</v>
      </c>
      <c r="C30" s="1422" t="s">
        <v>4499</v>
      </c>
      <c r="D30" s="1925">
        <v>12</v>
      </c>
      <c r="E30" s="1925">
        <v>4.5</v>
      </c>
      <c r="F30" s="1925">
        <v>3</v>
      </c>
      <c r="G30" s="1925">
        <v>7.5</v>
      </c>
      <c r="H30" s="1925">
        <v>1</v>
      </c>
      <c r="I30" s="1925">
        <f t="shared" si="0"/>
        <v>7.5</v>
      </c>
      <c r="J30" s="1925">
        <v>193</v>
      </c>
      <c r="K30" s="1926" t="s">
        <v>4500</v>
      </c>
      <c r="L30" s="1927">
        <v>41804</v>
      </c>
      <c r="M30" s="1927" t="s">
        <v>4451</v>
      </c>
      <c r="N30" s="1421" t="s">
        <v>1983</v>
      </c>
      <c r="O30" s="1421">
        <v>21</v>
      </c>
      <c r="P30" s="1927" t="s">
        <v>4470</v>
      </c>
      <c r="Q30" s="1927" t="s">
        <v>4457</v>
      </c>
      <c r="R30" s="1927" t="s">
        <v>4470</v>
      </c>
      <c r="S30" s="1927" t="s">
        <v>4457</v>
      </c>
      <c r="T30" s="1927" t="s">
        <v>4470</v>
      </c>
      <c r="U30" s="1927" t="s">
        <v>4457</v>
      </c>
      <c r="V30" s="1927" t="s">
        <v>4470</v>
      </c>
      <c r="W30" s="1927" t="s">
        <v>4457</v>
      </c>
      <c r="X30" s="1927" t="s">
        <v>4470</v>
      </c>
      <c r="Y30" s="1927" t="s">
        <v>4457</v>
      </c>
      <c r="Z30" s="1421">
        <v>3</v>
      </c>
      <c r="AA30" s="1421">
        <v>2</v>
      </c>
      <c r="AB30" s="1421">
        <v>6</v>
      </c>
      <c r="AC30" s="1421">
        <v>1</v>
      </c>
      <c r="AD30" s="1927">
        <v>4</v>
      </c>
      <c r="AE30" s="1927">
        <v>12</v>
      </c>
    </row>
    <row r="31" spans="1:31" ht="28.8">
      <c r="A31" s="1925" t="s">
        <v>1220</v>
      </c>
      <c r="B31" s="1421">
        <v>5121016</v>
      </c>
      <c r="C31" s="1422" t="s">
        <v>4501</v>
      </c>
      <c r="D31" s="1925">
        <v>7</v>
      </c>
      <c r="E31" s="1925">
        <v>2.5</v>
      </c>
      <c r="F31" s="1925">
        <v>2</v>
      </c>
      <c r="G31" s="1925">
        <v>4.5</v>
      </c>
      <c r="H31" s="1925">
        <v>1</v>
      </c>
      <c r="I31" s="1925">
        <f t="shared" si="0"/>
        <v>4.5</v>
      </c>
      <c r="J31" s="1925">
        <v>193</v>
      </c>
      <c r="K31" s="1926" t="s">
        <v>4500</v>
      </c>
      <c r="L31" s="1927">
        <v>41804</v>
      </c>
      <c r="M31" s="1927" t="s">
        <v>4451</v>
      </c>
      <c r="N31" s="1421" t="s">
        <v>1984</v>
      </c>
      <c r="O31" s="1421">
        <v>25</v>
      </c>
      <c r="P31" s="1927"/>
      <c r="Q31" s="1927"/>
      <c r="R31" s="1927"/>
      <c r="S31" s="1927"/>
      <c r="T31" s="1927" t="s">
        <v>4472</v>
      </c>
      <c r="U31" s="1927" t="s">
        <v>4488</v>
      </c>
      <c r="V31" s="1927" t="s">
        <v>4472</v>
      </c>
      <c r="W31" s="1927" t="s">
        <v>4488</v>
      </c>
      <c r="X31" s="1927" t="s">
        <v>4472</v>
      </c>
      <c r="Y31" s="1927" t="s">
        <v>4488</v>
      </c>
      <c r="Z31" s="1421">
        <v>4</v>
      </c>
      <c r="AA31" s="1421">
        <v>7</v>
      </c>
      <c r="AB31" s="1421">
        <v>4</v>
      </c>
      <c r="AC31" s="1421">
        <v>0</v>
      </c>
      <c r="AD31" s="1927">
        <v>2</v>
      </c>
      <c r="AE31" s="1927">
        <v>15</v>
      </c>
    </row>
    <row r="32" spans="1:31" ht="28.8">
      <c r="A32" s="1925" t="s">
        <v>1220</v>
      </c>
      <c r="B32" s="1927">
        <v>5121020</v>
      </c>
      <c r="C32" s="1928" t="s">
        <v>4502</v>
      </c>
      <c r="D32" s="1925">
        <v>9</v>
      </c>
      <c r="E32" s="1925">
        <v>3</v>
      </c>
      <c r="F32" s="1925">
        <v>3</v>
      </c>
      <c r="G32" s="1925">
        <v>6</v>
      </c>
      <c r="H32" s="1925">
        <v>1</v>
      </c>
      <c r="I32" s="1925">
        <f t="shared" si="0"/>
        <v>6</v>
      </c>
      <c r="J32" s="1925">
        <v>193</v>
      </c>
      <c r="K32" s="1926" t="s">
        <v>4292</v>
      </c>
      <c r="L32" s="1927">
        <v>32841</v>
      </c>
      <c r="M32" s="1927" t="s">
        <v>4458</v>
      </c>
      <c r="N32" s="1927" t="s">
        <v>1986</v>
      </c>
      <c r="O32" s="1927">
        <v>22</v>
      </c>
      <c r="P32" s="1927" t="s">
        <v>4452</v>
      </c>
      <c r="Q32" s="1927" t="s">
        <v>4480</v>
      </c>
      <c r="R32" s="1927" t="s">
        <v>4452</v>
      </c>
      <c r="S32" s="1927" t="s">
        <v>4480</v>
      </c>
      <c r="T32" s="1927" t="s">
        <v>4452</v>
      </c>
      <c r="U32" s="1927" t="s">
        <v>4480</v>
      </c>
      <c r="V32" s="1927" t="s">
        <v>4452</v>
      </c>
      <c r="W32" s="1927" t="s">
        <v>4480</v>
      </c>
      <c r="X32" s="1927"/>
      <c r="Y32" s="1927"/>
      <c r="Z32" s="1927">
        <v>5</v>
      </c>
      <c r="AA32" s="1927">
        <v>8</v>
      </c>
      <c r="AB32" s="1927">
        <v>6</v>
      </c>
      <c r="AC32" s="1927">
        <v>3</v>
      </c>
      <c r="AD32" s="1927">
        <v>0</v>
      </c>
      <c r="AE32" s="1927">
        <v>22</v>
      </c>
    </row>
    <row r="33" spans="1:31" ht="28.8">
      <c r="A33" s="1925" t="s">
        <v>1220</v>
      </c>
      <c r="B33" s="1421">
        <v>5121022</v>
      </c>
      <c r="C33" s="1422" t="s">
        <v>4503</v>
      </c>
      <c r="D33" s="1925">
        <v>9</v>
      </c>
      <c r="E33" s="1925">
        <v>3</v>
      </c>
      <c r="F33" s="1925">
        <v>3</v>
      </c>
      <c r="G33" s="1925">
        <v>6</v>
      </c>
      <c r="H33" s="1925">
        <v>1</v>
      </c>
      <c r="I33" s="1925">
        <f t="shared" si="0"/>
        <v>6</v>
      </c>
      <c r="J33" s="1925">
        <v>193</v>
      </c>
      <c r="K33" s="1926" t="s">
        <v>5312</v>
      </c>
      <c r="L33" s="1927">
        <v>35716</v>
      </c>
      <c r="M33" s="1927" t="s">
        <v>4458</v>
      </c>
      <c r="N33" s="1421" t="s">
        <v>1986</v>
      </c>
      <c r="O33" s="1421">
        <v>23</v>
      </c>
      <c r="P33" s="1927" t="s">
        <v>4486</v>
      </c>
      <c r="Q33" s="1927" t="s">
        <v>4466</v>
      </c>
      <c r="R33" s="1927" t="s">
        <v>4486</v>
      </c>
      <c r="S33" s="1927" t="s">
        <v>4466</v>
      </c>
      <c r="T33" s="1927" t="s">
        <v>4486</v>
      </c>
      <c r="U33" s="1927" t="s">
        <v>4466</v>
      </c>
      <c r="V33" s="1927" t="s">
        <v>4486</v>
      </c>
      <c r="W33" s="1927" t="s">
        <v>4466</v>
      </c>
      <c r="X33" s="1927"/>
      <c r="Y33" s="1927"/>
      <c r="Z33" s="1421">
        <v>11</v>
      </c>
      <c r="AA33" s="1421">
        <v>4</v>
      </c>
      <c r="AB33" s="1421">
        <v>7</v>
      </c>
      <c r="AC33" s="1421">
        <v>1</v>
      </c>
      <c r="AD33" s="1927">
        <v>0</v>
      </c>
      <c r="AE33" s="1927">
        <v>23</v>
      </c>
    </row>
    <row r="34" spans="1:31">
      <c r="A34" s="1925" t="s">
        <v>1220</v>
      </c>
      <c r="B34" s="1421">
        <v>5121024</v>
      </c>
      <c r="C34" s="1422" t="s">
        <v>5087</v>
      </c>
      <c r="D34" s="1925">
        <v>6</v>
      </c>
      <c r="E34" s="1925">
        <v>3</v>
      </c>
      <c r="F34" s="1925">
        <v>0</v>
      </c>
      <c r="G34" s="1925">
        <v>3</v>
      </c>
      <c r="H34" s="1925">
        <v>1</v>
      </c>
      <c r="I34" s="1925">
        <f t="shared" si="0"/>
        <v>3</v>
      </c>
      <c r="J34" s="1925">
        <v>193</v>
      </c>
      <c r="K34" s="1926" t="s">
        <v>4317</v>
      </c>
      <c r="L34" s="1927">
        <v>21359</v>
      </c>
      <c r="M34" s="1927" t="s">
        <v>4458</v>
      </c>
      <c r="N34" s="1421" t="s">
        <v>2901</v>
      </c>
      <c r="O34" s="1421">
        <v>50</v>
      </c>
      <c r="P34" s="2567"/>
      <c r="Q34" s="2567"/>
      <c r="R34" s="2567"/>
      <c r="S34" s="2567"/>
      <c r="T34" s="2567"/>
      <c r="U34" s="2567"/>
      <c r="V34" s="2567"/>
      <c r="W34" s="2567"/>
      <c r="X34" s="2567"/>
      <c r="Y34" s="2567"/>
      <c r="Z34" s="1421">
        <v>2</v>
      </c>
      <c r="AA34" s="1421">
        <v>7</v>
      </c>
      <c r="AB34" s="1421">
        <v>9</v>
      </c>
      <c r="AC34" s="1421">
        <v>7</v>
      </c>
      <c r="AD34" s="1927">
        <v>0</v>
      </c>
      <c r="AE34" s="1927">
        <v>25</v>
      </c>
    </row>
    <row r="35" spans="1:31" ht="28.8">
      <c r="A35" s="1925" t="s">
        <v>1220</v>
      </c>
      <c r="B35" s="1927">
        <v>5121025</v>
      </c>
      <c r="C35" s="1928" t="s">
        <v>4504</v>
      </c>
      <c r="D35" s="1925">
        <v>7</v>
      </c>
      <c r="E35" s="1925">
        <v>2.5</v>
      </c>
      <c r="F35" s="1925">
        <v>2</v>
      </c>
      <c r="G35" s="1925">
        <v>4.5</v>
      </c>
      <c r="H35" s="1925">
        <v>1</v>
      </c>
      <c r="I35" s="1925">
        <f t="shared" si="0"/>
        <v>4.5</v>
      </c>
      <c r="J35" s="1925">
        <v>193</v>
      </c>
      <c r="K35" s="1926" t="s">
        <v>4505</v>
      </c>
      <c r="L35" s="1927">
        <v>37016</v>
      </c>
      <c r="M35" s="1927" t="s">
        <v>4458</v>
      </c>
      <c r="N35" s="1927" t="s">
        <v>1986</v>
      </c>
      <c r="O35" s="1927">
        <v>20</v>
      </c>
      <c r="P35" s="1927"/>
      <c r="Q35" s="1927"/>
      <c r="R35" s="1927"/>
      <c r="S35" s="1927"/>
      <c r="T35" s="1927" t="s">
        <v>4456</v>
      </c>
      <c r="U35" s="1927" t="s">
        <v>4480</v>
      </c>
      <c r="V35" s="1927" t="s">
        <v>4456</v>
      </c>
      <c r="W35" s="1927" t="s">
        <v>4480</v>
      </c>
      <c r="X35" s="1927" t="s">
        <v>4456</v>
      </c>
      <c r="Y35" s="1927" t="s">
        <v>4480</v>
      </c>
      <c r="Z35" s="1927">
        <v>16</v>
      </c>
      <c r="AA35" s="1927">
        <v>4</v>
      </c>
      <c r="AB35" s="1927">
        <v>0</v>
      </c>
      <c r="AC35" s="1927">
        <v>0</v>
      </c>
      <c r="AD35" s="1927">
        <v>0</v>
      </c>
      <c r="AE35" s="1927">
        <v>20</v>
      </c>
    </row>
    <row r="36" spans="1:31" ht="28.8">
      <c r="A36" s="1925" t="s">
        <v>1222</v>
      </c>
      <c r="B36" s="1927">
        <v>5121026</v>
      </c>
      <c r="C36" s="1928" t="s">
        <v>4506</v>
      </c>
      <c r="D36" s="1925">
        <v>6</v>
      </c>
      <c r="E36" s="1925">
        <v>3</v>
      </c>
      <c r="F36" s="1925">
        <v>0</v>
      </c>
      <c r="G36" s="1925">
        <v>3</v>
      </c>
      <c r="H36" s="1925">
        <v>1</v>
      </c>
      <c r="I36" s="1925">
        <f t="shared" si="0"/>
        <v>3</v>
      </c>
      <c r="J36" s="1925">
        <v>193</v>
      </c>
      <c r="K36" s="1926" t="s">
        <v>4507</v>
      </c>
      <c r="L36" s="1927">
        <v>35988</v>
      </c>
      <c r="M36" s="1927" t="s">
        <v>4458</v>
      </c>
      <c r="N36" s="1927" t="s">
        <v>1974</v>
      </c>
      <c r="O36" s="1927">
        <v>30</v>
      </c>
      <c r="P36" s="1927"/>
      <c r="Q36" s="1927"/>
      <c r="R36" s="1927"/>
      <c r="S36" s="1927"/>
      <c r="T36" s="1927" t="s">
        <v>4459</v>
      </c>
      <c r="U36" s="1927" t="s">
        <v>4462</v>
      </c>
      <c r="V36" s="1927"/>
      <c r="W36" s="1927"/>
      <c r="X36" s="1927"/>
      <c r="Y36" s="1927"/>
      <c r="Z36" s="1927">
        <v>2</v>
      </c>
      <c r="AA36" s="1927">
        <v>5</v>
      </c>
      <c r="AB36" s="1927">
        <v>5</v>
      </c>
      <c r="AC36" s="1927">
        <v>0</v>
      </c>
      <c r="AD36" s="1927">
        <v>0</v>
      </c>
      <c r="AE36" s="1927">
        <v>12</v>
      </c>
    </row>
    <row r="37" spans="1:31" ht="28.8">
      <c r="A37" s="1925" t="s">
        <v>1220</v>
      </c>
      <c r="B37" s="1927" t="s">
        <v>4508</v>
      </c>
      <c r="C37" s="1928" t="s">
        <v>4509</v>
      </c>
      <c r="D37" s="1925">
        <v>9</v>
      </c>
      <c r="E37" s="1925">
        <v>3</v>
      </c>
      <c r="F37" s="1925">
        <v>3</v>
      </c>
      <c r="G37" s="1925">
        <v>6</v>
      </c>
      <c r="H37" s="1925">
        <v>1</v>
      </c>
      <c r="I37" s="1925">
        <f t="shared" si="0"/>
        <v>6</v>
      </c>
      <c r="J37" s="1925">
        <v>193</v>
      </c>
      <c r="K37" s="1926" t="s">
        <v>4317</v>
      </c>
      <c r="L37" s="1927">
        <v>21359</v>
      </c>
      <c r="M37" s="1927" t="s">
        <v>4458</v>
      </c>
      <c r="N37" s="1927" t="s">
        <v>4510</v>
      </c>
      <c r="O37" s="1927">
        <v>50</v>
      </c>
      <c r="P37" s="2567"/>
      <c r="Q37" s="2567"/>
      <c r="R37" s="2567"/>
      <c r="S37" s="2567"/>
      <c r="T37" s="2567"/>
      <c r="U37" s="2567"/>
      <c r="V37" s="2567"/>
      <c r="W37" s="2567"/>
      <c r="X37" s="2567"/>
      <c r="Y37" s="2567"/>
      <c r="Z37" s="1927">
        <v>11</v>
      </c>
      <c r="AA37" s="1927">
        <v>9</v>
      </c>
      <c r="AB37" s="1927">
        <v>5</v>
      </c>
      <c r="AC37" s="1927">
        <v>2</v>
      </c>
      <c r="AD37" s="1927">
        <v>4</v>
      </c>
      <c r="AE37" s="1927">
        <v>27</v>
      </c>
    </row>
    <row r="38" spans="1:31" ht="28.8">
      <c r="A38" s="1925" t="s">
        <v>1220</v>
      </c>
      <c r="B38" s="1927" t="s">
        <v>4508</v>
      </c>
      <c r="C38" s="1928" t="s">
        <v>4511</v>
      </c>
      <c r="D38" s="1925">
        <v>9</v>
      </c>
      <c r="E38" s="1925">
        <v>3</v>
      </c>
      <c r="F38" s="1925">
        <v>3</v>
      </c>
      <c r="G38" s="1925">
        <v>6</v>
      </c>
      <c r="H38" s="1925">
        <v>1</v>
      </c>
      <c r="I38" s="1925">
        <f t="shared" si="0"/>
        <v>6</v>
      </c>
      <c r="J38" s="1925">
        <v>193</v>
      </c>
      <c r="K38" s="1926" t="s">
        <v>4289</v>
      </c>
      <c r="L38" s="1927">
        <v>41260</v>
      </c>
      <c r="M38" s="1927" t="s">
        <v>4477</v>
      </c>
      <c r="N38" s="1927" t="s">
        <v>4512</v>
      </c>
      <c r="O38" s="1927">
        <v>20</v>
      </c>
      <c r="P38" s="1927" t="s">
        <v>4470</v>
      </c>
      <c r="Q38" s="1927" t="s">
        <v>4466</v>
      </c>
      <c r="R38" s="1927" t="s">
        <v>4470</v>
      </c>
      <c r="S38" s="1927" t="s">
        <v>4466</v>
      </c>
      <c r="T38" s="1927" t="s">
        <v>4470</v>
      </c>
      <c r="U38" s="1927" t="s">
        <v>4466</v>
      </c>
      <c r="V38" s="1927" t="s">
        <v>4470</v>
      </c>
      <c r="W38" s="1927" t="s">
        <v>4466</v>
      </c>
      <c r="X38" s="1927"/>
      <c r="Y38" s="1927"/>
      <c r="Z38" s="1927">
        <v>0</v>
      </c>
      <c r="AA38" s="1927">
        <v>2</v>
      </c>
      <c r="AB38" s="1927">
        <v>7</v>
      </c>
      <c r="AC38" s="1927">
        <v>0</v>
      </c>
      <c r="AD38" s="1927">
        <v>0</v>
      </c>
      <c r="AE38" s="1927">
        <v>9</v>
      </c>
    </row>
    <row r="39" spans="1:31" ht="28.8">
      <c r="A39" s="1925" t="s">
        <v>1220</v>
      </c>
      <c r="B39" s="1927" t="s">
        <v>4508</v>
      </c>
      <c r="C39" s="1928" t="s">
        <v>4513</v>
      </c>
      <c r="D39" s="1925">
        <v>9</v>
      </c>
      <c r="E39" s="1925">
        <v>3</v>
      </c>
      <c r="F39" s="1925">
        <v>3</v>
      </c>
      <c r="G39" s="1925">
        <v>6</v>
      </c>
      <c r="H39" s="1925">
        <v>1</v>
      </c>
      <c r="I39" s="1925">
        <f t="shared" si="0"/>
        <v>6</v>
      </c>
      <c r="J39" s="1925">
        <v>193</v>
      </c>
      <c r="K39" s="1926" t="s">
        <v>5312</v>
      </c>
      <c r="L39" s="1927">
        <v>35716</v>
      </c>
      <c r="M39" s="1927" t="s">
        <v>4458</v>
      </c>
      <c r="N39" s="1927" t="s">
        <v>1987</v>
      </c>
      <c r="O39" s="1927">
        <v>20</v>
      </c>
      <c r="P39" s="1927" t="s">
        <v>4472</v>
      </c>
      <c r="Q39" s="1927" t="s">
        <v>4466</v>
      </c>
      <c r="R39" s="1927" t="s">
        <v>4472</v>
      </c>
      <c r="S39" s="1927" t="s">
        <v>4466</v>
      </c>
      <c r="T39" s="1927" t="s">
        <v>4472</v>
      </c>
      <c r="U39" s="1927" t="s">
        <v>4466</v>
      </c>
      <c r="V39" s="1927" t="s">
        <v>4472</v>
      </c>
      <c r="W39" s="1927" t="s">
        <v>4466</v>
      </c>
      <c r="X39" s="1927"/>
      <c r="Y39" s="1927"/>
      <c r="Z39" s="1927">
        <v>5</v>
      </c>
      <c r="AA39" s="1927">
        <v>7</v>
      </c>
      <c r="AB39" s="1927">
        <v>3</v>
      </c>
      <c r="AC39" s="1927">
        <v>0</v>
      </c>
      <c r="AD39" s="1927">
        <v>0</v>
      </c>
      <c r="AE39" s="1927">
        <v>15</v>
      </c>
    </row>
    <row r="40" spans="1:31" ht="28.8">
      <c r="A40" s="1925" t="s">
        <v>1220</v>
      </c>
      <c r="B40" s="1927">
        <v>5121050</v>
      </c>
      <c r="C40" s="1928" t="s">
        <v>4514</v>
      </c>
      <c r="D40" s="1925">
        <v>7</v>
      </c>
      <c r="E40" s="1925">
        <v>2.5</v>
      </c>
      <c r="F40" s="1925">
        <v>2</v>
      </c>
      <c r="G40" s="1925">
        <v>4.5</v>
      </c>
      <c r="H40" s="1925">
        <v>1</v>
      </c>
      <c r="I40" s="1925">
        <f t="shared" si="0"/>
        <v>4.5</v>
      </c>
      <c r="J40" s="1925">
        <v>193</v>
      </c>
      <c r="K40" s="1926" t="s">
        <v>4307</v>
      </c>
      <c r="L40" s="1927">
        <v>35091</v>
      </c>
      <c r="M40" s="1927" t="s">
        <v>4458</v>
      </c>
      <c r="N40" s="1927" t="s">
        <v>1984</v>
      </c>
      <c r="O40" s="1927">
        <v>50</v>
      </c>
      <c r="P40" s="1927" t="s">
        <v>4454</v>
      </c>
      <c r="Q40" s="1927" t="s">
        <v>4493</v>
      </c>
      <c r="R40" s="1927" t="s">
        <v>4454</v>
      </c>
      <c r="S40" s="1927" t="s">
        <v>4493</v>
      </c>
      <c r="T40" s="1927" t="s">
        <v>4454</v>
      </c>
      <c r="U40" s="1927" t="s">
        <v>4493</v>
      </c>
      <c r="V40" s="1927"/>
      <c r="W40" s="1927"/>
      <c r="X40" s="1927"/>
      <c r="Y40" s="1927"/>
      <c r="Z40" s="1927">
        <v>1</v>
      </c>
      <c r="AA40" s="1927">
        <v>9</v>
      </c>
      <c r="AB40" s="1927">
        <v>13</v>
      </c>
      <c r="AC40" s="1927">
        <v>23</v>
      </c>
      <c r="AD40" s="1927">
        <v>3</v>
      </c>
      <c r="AE40" s="1927">
        <v>46</v>
      </c>
    </row>
    <row r="41" spans="1:31" ht="28.8">
      <c r="A41" s="1925" t="s">
        <v>1220</v>
      </c>
      <c r="B41" s="1927">
        <v>5121050</v>
      </c>
      <c r="C41" s="1928" t="s">
        <v>4514</v>
      </c>
      <c r="D41" s="1925">
        <v>7</v>
      </c>
      <c r="E41" s="1925">
        <v>2.5</v>
      </c>
      <c r="F41" s="1925">
        <v>2</v>
      </c>
      <c r="G41" s="1925">
        <v>4.5</v>
      </c>
      <c r="H41" s="1925">
        <v>1</v>
      </c>
      <c r="I41" s="1925">
        <f t="shared" si="0"/>
        <v>4.5</v>
      </c>
      <c r="J41" s="1925">
        <v>193</v>
      </c>
      <c r="K41" s="1926" t="s">
        <v>5313</v>
      </c>
      <c r="L41" s="1927">
        <v>43468</v>
      </c>
      <c r="M41" s="1927" t="s">
        <v>4451</v>
      </c>
      <c r="N41" s="1927" t="s">
        <v>4479</v>
      </c>
      <c r="O41" s="1927">
        <v>52</v>
      </c>
      <c r="P41" s="1927" t="s">
        <v>4472</v>
      </c>
      <c r="Q41" s="1927" t="s">
        <v>4453</v>
      </c>
      <c r="R41" s="1927" t="s">
        <v>4472</v>
      </c>
      <c r="S41" s="1927" t="s">
        <v>4453</v>
      </c>
      <c r="T41" s="1927" t="s">
        <v>4472</v>
      </c>
      <c r="U41" s="1927" t="s">
        <v>4453</v>
      </c>
      <c r="V41" s="1927"/>
      <c r="W41" s="1927"/>
      <c r="X41" s="1927"/>
      <c r="Y41" s="1927"/>
      <c r="Z41" s="1927">
        <v>3</v>
      </c>
      <c r="AA41" s="1927">
        <v>10</v>
      </c>
      <c r="AB41" s="1927">
        <v>21</v>
      </c>
      <c r="AC41" s="1927">
        <v>18</v>
      </c>
      <c r="AD41" s="1927">
        <v>0</v>
      </c>
      <c r="AE41" s="1927">
        <v>52</v>
      </c>
    </row>
    <row r="42" spans="1:31" ht="28.8">
      <c r="A42" s="1925" t="s">
        <v>1220</v>
      </c>
      <c r="B42" s="1927">
        <v>5121050</v>
      </c>
      <c r="C42" s="1928" t="s">
        <v>4514</v>
      </c>
      <c r="D42" s="1925">
        <v>7</v>
      </c>
      <c r="E42" s="1925">
        <v>2.5</v>
      </c>
      <c r="F42" s="1925">
        <v>2</v>
      </c>
      <c r="G42" s="1925">
        <v>4.5</v>
      </c>
      <c r="H42" s="1925">
        <v>1</v>
      </c>
      <c r="I42" s="1925">
        <f t="shared" si="0"/>
        <v>4.5</v>
      </c>
      <c r="J42" s="1925">
        <v>193</v>
      </c>
      <c r="K42" s="1926" t="s">
        <v>4515</v>
      </c>
      <c r="L42" s="1927">
        <v>17060</v>
      </c>
      <c r="M42" s="1927" t="s">
        <v>1539</v>
      </c>
      <c r="N42" s="1927" t="s">
        <v>4516</v>
      </c>
      <c r="O42" s="1927">
        <v>5</v>
      </c>
      <c r="P42" s="1927" t="s">
        <v>4470</v>
      </c>
      <c r="Q42" s="1927" t="s">
        <v>4488</v>
      </c>
      <c r="R42" s="1927" t="s">
        <v>4470</v>
      </c>
      <c r="S42" s="1927" t="s">
        <v>4488</v>
      </c>
      <c r="T42" s="1927" t="s">
        <v>4470</v>
      </c>
      <c r="U42" s="1927" t="s">
        <v>4488</v>
      </c>
      <c r="V42" s="1927"/>
      <c r="W42" s="1927"/>
      <c r="X42" s="1927"/>
      <c r="Y42" s="1927"/>
      <c r="Z42" s="1927">
        <v>0</v>
      </c>
      <c r="AA42" s="1927">
        <v>0</v>
      </c>
      <c r="AB42" s="1927">
        <v>2</v>
      </c>
      <c r="AC42" s="1927">
        <v>3</v>
      </c>
      <c r="AD42" s="1927">
        <v>0</v>
      </c>
      <c r="AE42" s="1927">
        <v>5</v>
      </c>
    </row>
    <row r="43" spans="1:31" ht="28.8">
      <c r="A43" s="1925" t="s">
        <v>1220</v>
      </c>
      <c r="B43" s="1927">
        <v>5131001</v>
      </c>
      <c r="C43" s="1928" t="s">
        <v>4517</v>
      </c>
      <c r="D43" s="1925">
        <v>6</v>
      </c>
      <c r="E43" s="1925">
        <v>1.5</v>
      </c>
      <c r="F43" s="1925">
        <v>3</v>
      </c>
      <c r="G43" s="1925">
        <v>4.5</v>
      </c>
      <c r="H43" s="1925">
        <v>1</v>
      </c>
      <c r="I43" s="1925">
        <f t="shared" si="0"/>
        <v>4.5</v>
      </c>
      <c r="J43" s="1925">
        <v>193</v>
      </c>
      <c r="K43" s="1926" t="s">
        <v>4518</v>
      </c>
      <c r="L43" s="1927">
        <v>43224</v>
      </c>
      <c r="M43" s="1927" t="s">
        <v>4451</v>
      </c>
      <c r="N43" s="1927" t="s">
        <v>1979</v>
      </c>
      <c r="O43" s="1927">
        <v>30</v>
      </c>
      <c r="P43" s="1927"/>
      <c r="Q43" s="1927"/>
      <c r="R43" s="1927" t="s">
        <v>4486</v>
      </c>
      <c r="S43" s="1927" t="s">
        <v>4462</v>
      </c>
      <c r="T43" s="1927"/>
      <c r="U43" s="1927"/>
      <c r="V43" s="1927" t="s">
        <v>4486</v>
      </c>
      <c r="W43" s="1927" t="s">
        <v>4462</v>
      </c>
      <c r="X43" s="1927" t="s">
        <v>4486</v>
      </c>
      <c r="Y43" s="1927" t="s">
        <v>4462</v>
      </c>
      <c r="Z43" s="1927">
        <v>20</v>
      </c>
      <c r="AA43" s="1927">
        <v>2</v>
      </c>
      <c r="AB43" s="1927">
        <v>3</v>
      </c>
      <c r="AC43" s="1927">
        <v>0</v>
      </c>
      <c r="AD43" s="1927">
        <v>3</v>
      </c>
      <c r="AE43" s="1927">
        <v>25</v>
      </c>
    </row>
    <row r="44" spans="1:31" ht="28.8">
      <c r="A44" s="1925" t="s">
        <v>1220</v>
      </c>
      <c r="B44" s="1927">
        <v>5131003</v>
      </c>
      <c r="C44" s="1928" t="s">
        <v>4519</v>
      </c>
      <c r="D44" s="1925">
        <v>7</v>
      </c>
      <c r="E44" s="1925">
        <v>2.5</v>
      </c>
      <c r="F44" s="1925">
        <v>2</v>
      </c>
      <c r="G44" s="1925">
        <v>4.5</v>
      </c>
      <c r="H44" s="1925">
        <v>1</v>
      </c>
      <c r="I44" s="1925">
        <f t="shared" si="0"/>
        <v>4.5</v>
      </c>
      <c r="J44" s="1925">
        <v>193</v>
      </c>
      <c r="K44" s="1926" t="s">
        <v>811</v>
      </c>
      <c r="L44" s="1927">
        <v>23524</v>
      </c>
      <c r="M44" s="1927" t="s">
        <v>4458</v>
      </c>
      <c r="N44" s="1927" t="s">
        <v>1988</v>
      </c>
      <c r="O44" s="1927">
        <v>31</v>
      </c>
      <c r="P44" s="1927" t="s">
        <v>4456</v>
      </c>
      <c r="Q44" s="1927" t="s">
        <v>4462</v>
      </c>
      <c r="R44" s="1927" t="s">
        <v>4456</v>
      </c>
      <c r="S44" s="1927" t="s">
        <v>4462</v>
      </c>
      <c r="T44" s="1927" t="s">
        <v>4456</v>
      </c>
      <c r="U44" s="1927" t="s">
        <v>4462</v>
      </c>
      <c r="V44" s="1927"/>
      <c r="W44" s="1927"/>
      <c r="X44" s="1927"/>
      <c r="Y44" s="1927"/>
      <c r="Z44" s="1927">
        <v>18</v>
      </c>
      <c r="AA44" s="1927">
        <v>0</v>
      </c>
      <c r="AB44" s="1927">
        <v>7</v>
      </c>
      <c r="AC44" s="1927">
        <v>2</v>
      </c>
      <c r="AD44" s="1927">
        <v>2</v>
      </c>
      <c r="AE44" s="1927">
        <v>27</v>
      </c>
    </row>
    <row r="45" spans="1:31" ht="28.8">
      <c r="A45" s="1925" t="s">
        <v>1220</v>
      </c>
      <c r="B45" s="1927">
        <v>5131004</v>
      </c>
      <c r="C45" s="1928" t="s">
        <v>4520</v>
      </c>
      <c r="D45" s="1925">
        <v>9</v>
      </c>
      <c r="E45" s="1925">
        <v>3</v>
      </c>
      <c r="F45" s="1925">
        <v>3</v>
      </c>
      <c r="G45" s="1925">
        <v>6</v>
      </c>
      <c r="H45" s="1925">
        <v>1</v>
      </c>
      <c r="I45" s="1925">
        <f t="shared" si="0"/>
        <v>6</v>
      </c>
      <c r="J45" s="1925">
        <v>193</v>
      </c>
      <c r="K45" s="1926" t="s">
        <v>4279</v>
      </c>
      <c r="L45" s="1927">
        <v>35470</v>
      </c>
      <c r="M45" s="1927" t="s">
        <v>4458</v>
      </c>
      <c r="N45" s="1927" t="s">
        <v>1980</v>
      </c>
      <c r="O45" s="1927">
        <v>20</v>
      </c>
      <c r="P45" s="1927" t="s">
        <v>4454</v>
      </c>
      <c r="Q45" s="1927" t="s">
        <v>4480</v>
      </c>
      <c r="R45" s="1927" t="s">
        <v>4454</v>
      </c>
      <c r="S45" s="1927" t="s">
        <v>4480</v>
      </c>
      <c r="T45" s="1927" t="s">
        <v>4521</v>
      </c>
      <c r="U45" s="1927" t="s">
        <v>4522</v>
      </c>
      <c r="V45" s="1927"/>
      <c r="W45" s="1927"/>
      <c r="X45" s="1927"/>
      <c r="Y45" s="1927"/>
      <c r="Z45" s="1927">
        <v>3</v>
      </c>
      <c r="AA45" s="1927">
        <v>7</v>
      </c>
      <c r="AB45" s="1927">
        <v>0</v>
      </c>
      <c r="AC45" s="1927">
        <v>1</v>
      </c>
      <c r="AD45" s="1927">
        <v>0</v>
      </c>
      <c r="AE45" s="1927">
        <v>11</v>
      </c>
    </row>
    <row r="46" spans="1:31" ht="28.8">
      <c r="A46" s="1925" t="s">
        <v>1220</v>
      </c>
      <c r="B46" s="1927">
        <v>5131005</v>
      </c>
      <c r="C46" s="1928" t="s">
        <v>4523</v>
      </c>
      <c r="D46" s="1925">
        <v>9</v>
      </c>
      <c r="E46" s="1925">
        <v>3</v>
      </c>
      <c r="F46" s="1925">
        <v>3</v>
      </c>
      <c r="G46" s="1925">
        <v>6</v>
      </c>
      <c r="H46" s="1925">
        <v>1</v>
      </c>
      <c r="I46" s="1925">
        <f t="shared" si="0"/>
        <v>6</v>
      </c>
      <c r="J46" s="1925">
        <v>193</v>
      </c>
      <c r="K46" s="1926" t="s">
        <v>4518</v>
      </c>
      <c r="L46" s="1927">
        <v>43224</v>
      </c>
      <c r="M46" s="1927" t="s">
        <v>4451</v>
      </c>
      <c r="N46" s="1927" t="s">
        <v>2000</v>
      </c>
      <c r="O46" s="1927">
        <v>25</v>
      </c>
      <c r="P46" s="1927" t="s">
        <v>4454</v>
      </c>
      <c r="Q46" s="1927" t="s">
        <v>4473</v>
      </c>
      <c r="R46" s="1927" t="s">
        <v>4454</v>
      </c>
      <c r="S46" s="1927" t="s">
        <v>4473</v>
      </c>
      <c r="T46" s="1927" t="s">
        <v>4454</v>
      </c>
      <c r="U46" s="1927" t="s">
        <v>4473</v>
      </c>
      <c r="V46" s="1927" t="s">
        <v>4454</v>
      </c>
      <c r="W46" s="1927" t="s">
        <v>4473</v>
      </c>
      <c r="X46" s="1927"/>
      <c r="Y46" s="1927"/>
      <c r="Z46" s="1927">
        <v>22</v>
      </c>
      <c r="AA46" s="1927">
        <v>5</v>
      </c>
      <c r="AB46" s="1927">
        <v>0</v>
      </c>
      <c r="AC46" s="1927">
        <v>0</v>
      </c>
      <c r="AD46" s="1927">
        <v>0</v>
      </c>
      <c r="AE46" s="1927">
        <v>27</v>
      </c>
    </row>
    <row r="47" spans="1:31" ht="28.8">
      <c r="A47" s="1925" t="s">
        <v>1220</v>
      </c>
      <c r="B47" s="1927">
        <v>5131007</v>
      </c>
      <c r="C47" s="1928" t="s">
        <v>4524</v>
      </c>
      <c r="D47" s="1925">
        <v>9</v>
      </c>
      <c r="E47" s="1925">
        <v>3</v>
      </c>
      <c r="F47" s="1925">
        <v>3</v>
      </c>
      <c r="G47" s="1925">
        <v>6</v>
      </c>
      <c r="H47" s="1925">
        <v>1</v>
      </c>
      <c r="I47" s="1925">
        <f t="shared" si="0"/>
        <v>6</v>
      </c>
      <c r="J47" s="1925">
        <v>193</v>
      </c>
      <c r="K47" s="1926" t="s">
        <v>4525</v>
      </c>
      <c r="L47" s="1927">
        <v>41852</v>
      </c>
      <c r="M47" s="1927" t="s">
        <v>4451</v>
      </c>
      <c r="N47" s="1927" t="s">
        <v>4526</v>
      </c>
      <c r="O47" s="1927">
        <v>30</v>
      </c>
      <c r="P47" s="1927" t="s">
        <v>4486</v>
      </c>
      <c r="Q47" s="1927" t="s">
        <v>4457</v>
      </c>
      <c r="R47" s="1927" t="s">
        <v>4486</v>
      </c>
      <c r="S47" s="1927" t="s">
        <v>4457</v>
      </c>
      <c r="T47" s="1927" t="s">
        <v>4486</v>
      </c>
      <c r="U47" s="1927" t="s">
        <v>4457</v>
      </c>
      <c r="V47" s="1927" t="s">
        <v>4486</v>
      </c>
      <c r="W47" s="1927" t="s">
        <v>4457</v>
      </c>
      <c r="X47" s="1927"/>
      <c r="Y47" s="1927"/>
      <c r="Z47" s="1927">
        <v>3</v>
      </c>
      <c r="AA47" s="1927">
        <v>11</v>
      </c>
      <c r="AB47" s="1927">
        <v>2</v>
      </c>
      <c r="AC47" s="1927">
        <v>0</v>
      </c>
      <c r="AD47" s="1927">
        <v>0</v>
      </c>
      <c r="AE47" s="1927">
        <v>16</v>
      </c>
    </row>
    <row r="48" spans="1:31" ht="28.8">
      <c r="A48" s="1925" t="s">
        <v>1220</v>
      </c>
      <c r="B48" s="1927">
        <v>5131008</v>
      </c>
      <c r="C48" s="1928" t="s">
        <v>4527</v>
      </c>
      <c r="D48" s="1925">
        <v>7</v>
      </c>
      <c r="E48" s="1925">
        <v>2.5</v>
      </c>
      <c r="F48" s="1925">
        <v>2</v>
      </c>
      <c r="G48" s="1925">
        <v>4.5</v>
      </c>
      <c r="H48" s="1925">
        <v>1</v>
      </c>
      <c r="I48" s="1925">
        <f t="shared" si="0"/>
        <v>4.5</v>
      </c>
      <c r="J48" s="1925">
        <v>193</v>
      </c>
      <c r="K48" s="1926" t="s">
        <v>5314</v>
      </c>
      <c r="L48" s="1927">
        <v>35470</v>
      </c>
      <c r="M48" s="1927" t="s">
        <v>4458</v>
      </c>
      <c r="N48" s="1927" t="s">
        <v>2902</v>
      </c>
      <c r="O48" s="1927">
        <v>24</v>
      </c>
      <c r="P48" s="1927" t="s">
        <v>4470</v>
      </c>
      <c r="Q48" s="1927" t="s">
        <v>4528</v>
      </c>
      <c r="R48" s="1927" t="s">
        <v>4470</v>
      </c>
      <c r="S48" s="1927" t="s">
        <v>4528</v>
      </c>
      <c r="T48" s="1927" t="s">
        <v>4470</v>
      </c>
      <c r="U48" s="1927" t="s">
        <v>4528</v>
      </c>
      <c r="V48" s="1927"/>
      <c r="W48" s="1927"/>
      <c r="X48" s="1927"/>
      <c r="Y48" s="1927"/>
      <c r="Z48" s="1927">
        <v>6</v>
      </c>
      <c r="AA48" s="1927">
        <v>7</v>
      </c>
      <c r="AB48" s="1927">
        <v>0</v>
      </c>
      <c r="AC48" s="1927">
        <v>0</v>
      </c>
      <c r="AD48" s="1927">
        <v>0</v>
      </c>
      <c r="AE48" s="1927">
        <v>13</v>
      </c>
    </row>
    <row r="49" spans="1:31" ht="28.8">
      <c r="A49" s="1925" t="s">
        <v>1220</v>
      </c>
      <c r="B49" s="1927">
        <v>5131021</v>
      </c>
      <c r="C49" s="1928" t="s">
        <v>4529</v>
      </c>
      <c r="D49" s="1925">
        <v>9</v>
      </c>
      <c r="E49" s="1925">
        <v>3</v>
      </c>
      <c r="F49" s="1925">
        <v>3</v>
      </c>
      <c r="G49" s="1925">
        <v>6</v>
      </c>
      <c r="H49" s="1925">
        <v>1</v>
      </c>
      <c r="I49" s="1925">
        <f t="shared" si="0"/>
        <v>6</v>
      </c>
      <c r="J49" s="1925">
        <v>193</v>
      </c>
      <c r="K49" s="1926" t="s">
        <v>4530</v>
      </c>
      <c r="L49" s="1927">
        <v>42436</v>
      </c>
      <c r="M49" s="1927" t="s">
        <v>4477</v>
      </c>
      <c r="N49" s="1927" t="s">
        <v>2904</v>
      </c>
      <c r="O49" s="1927">
        <v>50</v>
      </c>
      <c r="P49" s="1927" t="s">
        <v>4470</v>
      </c>
      <c r="Q49" s="1927" t="s">
        <v>4531</v>
      </c>
      <c r="R49" s="1927" t="s">
        <v>4470</v>
      </c>
      <c r="S49" s="1927" t="s">
        <v>4531</v>
      </c>
      <c r="T49" s="1927"/>
      <c r="U49" s="1927"/>
      <c r="V49" s="1927" t="s">
        <v>4496</v>
      </c>
      <c r="W49" s="1927" t="s">
        <v>4522</v>
      </c>
      <c r="X49" s="1927"/>
      <c r="Y49" s="1927"/>
      <c r="Z49" s="1927">
        <v>1</v>
      </c>
      <c r="AA49" s="1927">
        <v>7</v>
      </c>
      <c r="AB49" s="1927">
        <v>2</v>
      </c>
      <c r="AC49" s="1927">
        <v>4</v>
      </c>
      <c r="AD49" s="1927">
        <v>3</v>
      </c>
      <c r="AE49" s="1927">
        <v>14</v>
      </c>
    </row>
    <row r="50" spans="1:31" ht="28.8">
      <c r="A50" s="1925" t="s">
        <v>1220</v>
      </c>
      <c r="B50" s="1927">
        <v>5131022</v>
      </c>
      <c r="C50" s="1928" t="s">
        <v>4532</v>
      </c>
      <c r="D50" s="1925">
        <v>7</v>
      </c>
      <c r="E50" s="1925">
        <v>2.5</v>
      </c>
      <c r="F50" s="1925">
        <v>2</v>
      </c>
      <c r="G50" s="1925">
        <v>4.5</v>
      </c>
      <c r="H50" s="1925">
        <v>1</v>
      </c>
      <c r="I50" s="1925">
        <f t="shared" si="0"/>
        <v>4.5</v>
      </c>
      <c r="J50" s="1925">
        <v>193</v>
      </c>
      <c r="K50" s="1926" t="s">
        <v>4463</v>
      </c>
      <c r="L50" s="1927">
        <v>33754</v>
      </c>
      <c r="M50" s="1927" t="s">
        <v>4458</v>
      </c>
      <c r="N50" s="1927" t="s">
        <v>2482</v>
      </c>
      <c r="O50" s="1927">
        <v>20</v>
      </c>
      <c r="P50" s="1927" t="s">
        <v>4472</v>
      </c>
      <c r="Q50" s="1927" t="s">
        <v>4488</v>
      </c>
      <c r="R50" s="1927"/>
      <c r="S50" s="1927"/>
      <c r="T50" s="1927" t="s">
        <v>4472</v>
      </c>
      <c r="U50" s="1927" t="s">
        <v>4480</v>
      </c>
      <c r="V50" s="1927"/>
      <c r="W50" s="1927"/>
      <c r="X50" s="1927" t="s">
        <v>4472</v>
      </c>
      <c r="Y50" s="1927" t="s">
        <v>4480</v>
      </c>
      <c r="Z50" s="1927">
        <v>1</v>
      </c>
      <c r="AA50" s="1927">
        <v>5</v>
      </c>
      <c r="AB50" s="1927">
        <v>3</v>
      </c>
      <c r="AC50" s="1927">
        <v>5</v>
      </c>
      <c r="AD50" s="1927">
        <v>1</v>
      </c>
      <c r="AE50" s="1927">
        <v>14</v>
      </c>
    </row>
    <row r="51" spans="1:31" ht="28.8">
      <c r="A51" s="1925" t="s">
        <v>1220</v>
      </c>
      <c r="B51" s="1927">
        <v>5131023</v>
      </c>
      <c r="C51" s="1928" t="s">
        <v>4533</v>
      </c>
      <c r="D51" s="1925">
        <v>7</v>
      </c>
      <c r="E51" s="1925">
        <v>2.5</v>
      </c>
      <c r="F51" s="1925">
        <v>2</v>
      </c>
      <c r="G51" s="1925">
        <v>4.5</v>
      </c>
      <c r="H51" s="1925">
        <v>1</v>
      </c>
      <c r="I51" s="1925">
        <f t="shared" si="0"/>
        <v>4.5</v>
      </c>
      <c r="J51" s="1925">
        <v>193</v>
      </c>
      <c r="K51" s="1926" t="s">
        <v>4884</v>
      </c>
      <c r="L51" s="1927">
        <v>40664</v>
      </c>
      <c r="M51" s="1927" t="s">
        <v>4451</v>
      </c>
      <c r="N51" s="1927" t="s">
        <v>2482</v>
      </c>
      <c r="O51" s="1927">
        <v>20</v>
      </c>
      <c r="P51" s="1927" t="s">
        <v>4456</v>
      </c>
      <c r="Q51" s="1927" t="s">
        <v>4480</v>
      </c>
      <c r="R51" s="1927" t="s">
        <v>4456</v>
      </c>
      <c r="S51" s="1927" t="s">
        <v>4480</v>
      </c>
      <c r="T51" s="1927"/>
      <c r="U51" s="1927"/>
      <c r="V51" s="1927" t="s">
        <v>4456</v>
      </c>
      <c r="W51" s="1927" t="s">
        <v>4522</v>
      </c>
      <c r="X51" s="1927"/>
      <c r="Y51" s="1927"/>
      <c r="Z51" s="1927">
        <v>1</v>
      </c>
      <c r="AA51" s="1927">
        <v>2</v>
      </c>
      <c r="AB51" s="1927">
        <v>0</v>
      </c>
      <c r="AC51" s="1927">
        <v>0</v>
      </c>
      <c r="AD51" s="1927">
        <v>1</v>
      </c>
      <c r="AE51" s="1927">
        <v>3</v>
      </c>
    </row>
    <row r="52" spans="1:31" ht="28.8">
      <c r="A52" s="1925" t="s">
        <v>1220</v>
      </c>
      <c r="B52" s="1927">
        <v>5131024</v>
      </c>
      <c r="C52" s="1928" t="s">
        <v>4534</v>
      </c>
      <c r="D52" s="1925">
        <v>9</v>
      </c>
      <c r="E52" s="1925">
        <v>3</v>
      </c>
      <c r="F52" s="1925">
        <v>3</v>
      </c>
      <c r="G52" s="1925">
        <v>6</v>
      </c>
      <c r="H52" s="1925">
        <v>1</v>
      </c>
      <c r="I52" s="1925">
        <f t="shared" si="0"/>
        <v>6</v>
      </c>
      <c r="J52" s="1925">
        <v>193</v>
      </c>
      <c r="K52" s="1926" t="s">
        <v>4535</v>
      </c>
      <c r="L52" s="1927">
        <v>34371</v>
      </c>
      <c r="M52" s="1927" t="s">
        <v>4458</v>
      </c>
      <c r="N52" s="1927" t="s">
        <v>2482</v>
      </c>
      <c r="O52" s="1927">
        <v>24</v>
      </c>
      <c r="P52" s="1927"/>
      <c r="Q52" s="1927"/>
      <c r="R52" s="1927"/>
      <c r="S52" s="1927"/>
      <c r="T52" s="1927" t="s">
        <v>4452</v>
      </c>
      <c r="U52" s="1927" t="s">
        <v>4528</v>
      </c>
      <c r="V52" s="1927" t="s">
        <v>4452</v>
      </c>
      <c r="W52" s="1927" t="s">
        <v>4528</v>
      </c>
      <c r="X52" s="1927" t="s">
        <v>4459</v>
      </c>
      <c r="Y52" s="1927" t="s">
        <v>4522</v>
      </c>
      <c r="Z52" s="1927">
        <v>0</v>
      </c>
      <c r="AA52" s="1927">
        <v>8</v>
      </c>
      <c r="AB52" s="1927">
        <v>4</v>
      </c>
      <c r="AC52" s="1927">
        <v>0</v>
      </c>
      <c r="AD52" s="1927">
        <v>1</v>
      </c>
      <c r="AE52" s="1927">
        <v>12</v>
      </c>
    </row>
    <row r="53" spans="1:31" ht="28.8">
      <c r="A53" s="1925" t="s">
        <v>1220</v>
      </c>
      <c r="B53" s="1927">
        <v>5131025</v>
      </c>
      <c r="C53" s="1928" t="s">
        <v>4536</v>
      </c>
      <c r="D53" s="1925">
        <v>9</v>
      </c>
      <c r="E53" s="1925">
        <v>3</v>
      </c>
      <c r="F53" s="1925">
        <v>3</v>
      </c>
      <c r="G53" s="1925">
        <v>6</v>
      </c>
      <c r="H53" s="1925">
        <v>1</v>
      </c>
      <c r="I53" s="1925">
        <f t="shared" si="0"/>
        <v>6</v>
      </c>
      <c r="J53" s="1925">
        <v>193</v>
      </c>
      <c r="K53" s="1926" t="s">
        <v>4485</v>
      </c>
      <c r="L53" s="1927">
        <v>36702</v>
      </c>
      <c r="M53" s="1927" t="s">
        <v>4458</v>
      </c>
      <c r="N53" s="1927" t="s">
        <v>2482</v>
      </c>
      <c r="O53" s="1927">
        <v>30</v>
      </c>
      <c r="P53" s="1927" t="s">
        <v>4486</v>
      </c>
      <c r="Q53" s="1927" t="s">
        <v>4462</v>
      </c>
      <c r="R53" s="1927" t="s">
        <v>4496</v>
      </c>
      <c r="S53" s="1927" t="s">
        <v>4522</v>
      </c>
      <c r="T53" s="1927" t="s">
        <v>4486</v>
      </c>
      <c r="U53" s="1927" t="s">
        <v>4462</v>
      </c>
      <c r="V53" s="1927"/>
      <c r="W53" s="1927"/>
      <c r="X53" s="1927"/>
      <c r="Y53" s="1927"/>
      <c r="Z53" s="1927">
        <v>1</v>
      </c>
      <c r="AA53" s="1927">
        <v>0</v>
      </c>
      <c r="AB53" s="1927">
        <v>2</v>
      </c>
      <c r="AC53" s="1927">
        <v>2</v>
      </c>
      <c r="AD53" s="1927">
        <v>4</v>
      </c>
      <c r="AE53" s="1927">
        <v>5</v>
      </c>
    </row>
    <row r="54" spans="1:31" ht="43.2">
      <c r="A54" s="1925" t="s">
        <v>1220</v>
      </c>
      <c r="B54" s="1927">
        <v>5131026</v>
      </c>
      <c r="C54" s="1926" t="s">
        <v>4537</v>
      </c>
      <c r="D54" s="1925">
        <v>7</v>
      </c>
      <c r="E54" s="1925">
        <v>2.5</v>
      </c>
      <c r="F54" s="1925">
        <v>2</v>
      </c>
      <c r="G54" s="1925">
        <v>4.5</v>
      </c>
      <c r="H54" s="1925">
        <v>1</v>
      </c>
      <c r="I54" s="1925">
        <f t="shared" si="0"/>
        <v>4.5</v>
      </c>
      <c r="J54" s="1925">
        <v>193</v>
      </c>
      <c r="K54" s="1926" t="s">
        <v>761</v>
      </c>
      <c r="L54" s="1927">
        <v>40667</v>
      </c>
      <c r="M54" s="1927" t="s">
        <v>4451</v>
      </c>
      <c r="N54" s="1927" t="s">
        <v>2482</v>
      </c>
      <c r="O54" s="1927">
        <v>20</v>
      </c>
      <c r="P54" s="1927" t="s">
        <v>4452</v>
      </c>
      <c r="Q54" s="1927" t="s">
        <v>4488</v>
      </c>
      <c r="R54" s="1927" t="s">
        <v>4452</v>
      </c>
      <c r="S54" s="1927" t="s">
        <v>4488</v>
      </c>
      <c r="T54" s="1927" t="s">
        <v>4452</v>
      </c>
      <c r="U54" s="1927" t="s">
        <v>4488</v>
      </c>
      <c r="V54" s="1927"/>
      <c r="W54" s="1927"/>
      <c r="X54" s="1927"/>
      <c r="Y54" s="1927"/>
      <c r="Z54" s="1927">
        <v>3</v>
      </c>
      <c r="AA54" s="1927">
        <v>4</v>
      </c>
      <c r="AB54" s="1927">
        <v>3</v>
      </c>
      <c r="AC54" s="1927">
        <v>1</v>
      </c>
      <c r="AD54" s="1927">
        <v>0</v>
      </c>
      <c r="AE54" s="1927">
        <v>11</v>
      </c>
    </row>
    <row r="55" spans="1:31" ht="28.8">
      <c r="A55" s="1925" t="s">
        <v>1220</v>
      </c>
      <c r="B55" s="1927">
        <v>5131027</v>
      </c>
      <c r="C55" s="1928" t="s">
        <v>4538</v>
      </c>
      <c r="D55" s="1925">
        <v>9</v>
      </c>
      <c r="E55" s="1925">
        <v>3</v>
      </c>
      <c r="F55" s="1925">
        <v>3</v>
      </c>
      <c r="G55" s="1925">
        <v>6</v>
      </c>
      <c r="H55" s="1925">
        <v>1</v>
      </c>
      <c r="I55" s="1925">
        <f t="shared" si="0"/>
        <v>6</v>
      </c>
      <c r="J55" s="1925">
        <v>193</v>
      </c>
      <c r="K55" s="1926" t="s">
        <v>4539</v>
      </c>
      <c r="L55" s="1927">
        <v>10666</v>
      </c>
      <c r="M55" s="1927" t="s">
        <v>4540</v>
      </c>
      <c r="N55" s="1927" t="s">
        <v>2482</v>
      </c>
      <c r="O55" s="1927">
        <v>24</v>
      </c>
      <c r="P55" s="1927" t="s">
        <v>4486</v>
      </c>
      <c r="Q55" s="1927" t="s">
        <v>4528</v>
      </c>
      <c r="R55" s="1927" t="s">
        <v>4486</v>
      </c>
      <c r="S55" s="1927" t="s">
        <v>4528</v>
      </c>
      <c r="T55" s="1927"/>
      <c r="U55" s="1927"/>
      <c r="V55" s="1927" t="s">
        <v>4459</v>
      </c>
      <c r="W55" s="1927" t="s">
        <v>4522</v>
      </c>
      <c r="X55" s="1927"/>
      <c r="Y55" s="1927"/>
      <c r="Z55" s="1927">
        <v>0</v>
      </c>
      <c r="AA55" s="1927">
        <v>2</v>
      </c>
      <c r="AB55" s="1927">
        <v>3</v>
      </c>
      <c r="AC55" s="1927">
        <v>0</v>
      </c>
      <c r="AD55" s="1927">
        <v>0</v>
      </c>
      <c r="AE55" s="1927">
        <v>5</v>
      </c>
    </row>
    <row r="56" spans="1:31" ht="28.8">
      <c r="A56" s="1925" t="s">
        <v>1220</v>
      </c>
      <c r="B56" s="1927">
        <v>5131028</v>
      </c>
      <c r="C56" s="1928" t="s">
        <v>4541</v>
      </c>
      <c r="D56" s="1925">
        <v>7</v>
      </c>
      <c r="E56" s="1925">
        <v>2.5</v>
      </c>
      <c r="F56" s="1925">
        <v>2</v>
      </c>
      <c r="G56" s="1925">
        <v>4.5</v>
      </c>
      <c r="H56" s="1925">
        <v>1</v>
      </c>
      <c r="I56" s="1925">
        <f t="shared" si="0"/>
        <v>4.5</v>
      </c>
      <c r="J56" s="1925">
        <v>193</v>
      </c>
      <c r="K56" s="1926" t="s">
        <v>4542</v>
      </c>
      <c r="L56" s="1927">
        <v>42482</v>
      </c>
      <c r="M56" s="1927" t="s">
        <v>4458</v>
      </c>
      <c r="N56" s="1927" t="s">
        <v>2482</v>
      </c>
      <c r="O56" s="1927">
        <v>25</v>
      </c>
      <c r="P56" s="1927" t="s">
        <v>4456</v>
      </c>
      <c r="Q56" s="1927" t="s">
        <v>4522</v>
      </c>
      <c r="R56" s="1927"/>
      <c r="S56" s="1927"/>
      <c r="T56" s="1927"/>
      <c r="U56" s="1927"/>
      <c r="V56" s="1927" t="s">
        <v>4452</v>
      </c>
      <c r="W56" s="1927" t="s">
        <v>4488</v>
      </c>
      <c r="X56" s="1927" t="s">
        <v>4452</v>
      </c>
      <c r="Y56" s="1927" t="s">
        <v>4488</v>
      </c>
      <c r="Z56" s="1927">
        <v>1</v>
      </c>
      <c r="AA56" s="1927">
        <v>0</v>
      </c>
      <c r="AB56" s="1927">
        <v>0</v>
      </c>
      <c r="AC56" s="1927">
        <v>0</v>
      </c>
      <c r="AD56" s="1927">
        <v>0</v>
      </c>
      <c r="AE56" s="1927">
        <v>1</v>
      </c>
    </row>
    <row r="57" spans="1:31" ht="43.2">
      <c r="A57" s="1925" t="s">
        <v>1220</v>
      </c>
      <c r="B57" s="1927">
        <v>5131029</v>
      </c>
      <c r="C57" s="1928" t="s">
        <v>4543</v>
      </c>
      <c r="D57" s="1925">
        <v>3</v>
      </c>
      <c r="E57" s="1925">
        <v>1.5</v>
      </c>
      <c r="F57" s="1925">
        <v>0</v>
      </c>
      <c r="G57" s="1925">
        <v>1.5</v>
      </c>
      <c r="H57" s="1925">
        <v>1</v>
      </c>
      <c r="I57" s="1925">
        <f t="shared" si="0"/>
        <v>1.5</v>
      </c>
      <c r="J57" s="1925">
        <v>193</v>
      </c>
      <c r="K57" s="1926" t="s">
        <v>4463</v>
      </c>
      <c r="L57" s="1927">
        <v>33754</v>
      </c>
      <c r="M57" s="1927" t="s">
        <v>4451</v>
      </c>
      <c r="N57" s="1927" t="s">
        <v>1980</v>
      </c>
      <c r="O57" s="1927">
        <v>50</v>
      </c>
      <c r="P57" s="1927" t="s">
        <v>4486</v>
      </c>
      <c r="Q57" s="1927" t="s">
        <v>4453</v>
      </c>
      <c r="R57" s="1927"/>
      <c r="S57" s="1927"/>
      <c r="T57" s="1927"/>
      <c r="U57" s="1927"/>
      <c r="V57" s="1927"/>
      <c r="W57" s="1927"/>
      <c r="X57" s="1927"/>
      <c r="Y57" s="1927"/>
      <c r="Z57" s="1927">
        <v>16</v>
      </c>
      <c r="AA57" s="1927">
        <v>15</v>
      </c>
      <c r="AB57" s="1927">
        <v>10</v>
      </c>
      <c r="AC57" s="1927">
        <v>6</v>
      </c>
      <c r="AD57" s="1927">
        <v>0</v>
      </c>
      <c r="AE57" s="1927">
        <v>47</v>
      </c>
    </row>
    <row r="58" spans="1:31" ht="43.2">
      <c r="A58" s="1925" t="s">
        <v>1220</v>
      </c>
      <c r="B58" s="1927">
        <v>5131029</v>
      </c>
      <c r="C58" s="1928" t="s">
        <v>4543</v>
      </c>
      <c r="D58" s="1925">
        <v>3</v>
      </c>
      <c r="E58" s="1925">
        <v>1.5</v>
      </c>
      <c r="F58" s="1925">
        <v>0</v>
      </c>
      <c r="G58" s="1925">
        <v>1.5</v>
      </c>
      <c r="H58" s="1925">
        <v>0.5</v>
      </c>
      <c r="I58" s="1925">
        <f t="shared" si="0"/>
        <v>0.75</v>
      </c>
      <c r="J58" s="1925">
        <v>193</v>
      </c>
      <c r="K58" s="1926" t="s">
        <v>4463</v>
      </c>
      <c r="L58" s="1927">
        <v>33754</v>
      </c>
      <c r="M58" s="1927" t="s">
        <v>4451</v>
      </c>
      <c r="N58" s="1927" t="s">
        <v>4544</v>
      </c>
      <c r="O58" s="1927">
        <v>5</v>
      </c>
      <c r="P58" s="1927"/>
      <c r="Q58" s="1927"/>
      <c r="R58" s="1927"/>
      <c r="S58" s="1927"/>
      <c r="T58" s="1927"/>
      <c r="U58" s="1927"/>
      <c r="V58" s="1927"/>
      <c r="W58" s="1927"/>
      <c r="X58" s="1927" t="s">
        <v>4456</v>
      </c>
      <c r="Y58" s="1927" t="s">
        <v>4488</v>
      </c>
      <c r="Z58" s="1927">
        <v>0</v>
      </c>
      <c r="AA58" s="1927">
        <v>0</v>
      </c>
      <c r="AB58" s="1927">
        <v>2</v>
      </c>
      <c r="AC58" s="1927">
        <v>3</v>
      </c>
      <c r="AD58" s="1927">
        <v>0</v>
      </c>
      <c r="AE58" s="1927">
        <v>5</v>
      </c>
    </row>
    <row r="59" spans="1:31" ht="43.2">
      <c r="A59" s="1925" t="s">
        <v>1220</v>
      </c>
      <c r="B59" s="1927">
        <v>5131029</v>
      </c>
      <c r="C59" s="1928" t="s">
        <v>4543</v>
      </c>
      <c r="D59" s="1925">
        <v>3</v>
      </c>
      <c r="E59" s="1925">
        <v>1.5</v>
      </c>
      <c r="F59" s="1925">
        <v>0</v>
      </c>
      <c r="G59" s="1925">
        <v>1.5</v>
      </c>
      <c r="H59" s="1929">
        <v>0.5</v>
      </c>
      <c r="I59" s="1925">
        <f t="shared" si="0"/>
        <v>0.75</v>
      </c>
      <c r="J59" s="1925">
        <v>193</v>
      </c>
      <c r="K59" s="1926" t="s">
        <v>4545</v>
      </c>
      <c r="L59" s="1927">
        <v>31819</v>
      </c>
      <c r="M59" s="1927" t="s">
        <v>4451</v>
      </c>
      <c r="N59" s="1927" t="s">
        <v>4544</v>
      </c>
      <c r="O59" s="1927">
        <v>5</v>
      </c>
      <c r="P59" s="1927"/>
      <c r="Q59" s="1927"/>
      <c r="R59" s="1927"/>
      <c r="S59" s="1927"/>
      <c r="T59" s="1927"/>
      <c r="U59" s="1927"/>
      <c r="V59" s="1927"/>
      <c r="W59" s="1927"/>
      <c r="X59" s="1927" t="s">
        <v>4456</v>
      </c>
      <c r="Y59" s="1927" t="s">
        <v>4488</v>
      </c>
      <c r="Z59" s="1927">
        <v>0</v>
      </c>
      <c r="AA59" s="1927">
        <v>0</v>
      </c>
      <c r="AB59" s="1927">
        <v>2</v>
      </c>
      <c r="AC59" s="1927">
        <v>3</v>
      </c>
      <c r="AD59" s="1927">
        <v>0</v>
      </c>
      <c r="AE59" s="1927">
        <v>5</v>
      </c>
    </row>
    <row r="60" spans="1:31" ht="28.8">
      <c r="A60" s="1925" t="s">
        <v>1220</v>
      </c>
      <c r="B60" s="1927">
        <v>5131030</v>
      </c>
      <c r="C60" s="1928" t="s">
        <v>4546</v>
      </c>
      <c r="D60" s="1925">
        <v>7</v>
      </c>
      <c r="E60" s="1925">
        <v>2.5</v>
      </c>
      <c r="F60" s="1925">
        <v>2</v>
      </c>
      <c r="G60" s="1925">
        <v>4.5</v>
      </c>
      <c r="H60" s="1925">
        <v>1</v>
      </c>
      <c r="I60" s="1925">
        <f t="shared" si="0"/>
        <v>4.5</v>
      </c>
      <c r="J60" s="1925">
        <v>193</v>
      </c>
      <c r="K60" s="1926" t="s">
        <v>4547</v>
      </c>
      <c r="L60" s="1927">
        <v>17114</v>
      </c>
      <c r="M60" s="1927" t="s">
        <v>4458</v>
      </c>
      <c r="N60" s="1927" t="s">
        <v>1980</v>
      </c>
      <c r="O60" s="1927">
        <v>25</v>
      </c>
      <c r="P60" s="1927" t="s">
        <v>4486</v>
      </c>
      <c r="Q60" s="1927" t="s">
        <v>4488</v>
      </c>
      <c r="R60" s="1927" t="s">
        <v>4486</v>
      </c>
      <c r="S60" s="1927" t="s">
        <v>4488</v>
      </c>
      <c r="T60" s="1927" t="s">
        <v>4486</v>
      </c>
      <c r="U60" s="1927" t="s">
        <v>4488</v>
      </c>
      <c r="V60" s="1927"/>
      <c r="W60" s="1927"/>
      <c r="X60" s="1927"/>
      <c r="Y60" s="1927"/>
      <c r="Z60" s="1927">
        <v>6</v>
      </c>
      <c r="AA60" s="1927">
        <v>2</v>
      </c>
      <c r="AB60" s="1927">
        <v>4</v>
      </c>
      <c r="AC60" s="1927">
        <v>3</v>
      </c>
      <c r="AD60" s="1927">
        <v>3</v>
      </c>
      <c r="AE60" s="1927">
        <v>15</v>
      </c>
    </row>
    <row r="61" spans="1:31" ht="28.8">
      <c r="A61" s="1925" t="s">
        <v>1220</v>
      </c>
      <c r="B61" s="1927">
        <v>5131031</v>
      </c>
      <c r="C61" s="1928" t="s">
        <v>4548</v>
      </c>
      <c r="D61" s="1925">
        <v>7</v>
      </c>
      <c r="E61" s="1925">
        <v>2.5</v>
      </c>
      <c r="F61" s="1925">
        <v>2</v>
      </c>
      <c r="G61" s="1925">
        <v>4.5</v>
      </c>
      <c r="H61" s="1925">
        <v>1</v>
      </c>
      <c r="I61" s="1925">
        <f t="shared" si="0"/>
        <v>4.5</v>
      </c>
      <c r="J61" s="1925">
        <v>193</v>
      </c>
      <c r="K61" s="1926" t="s">
        <v>4542</v>
      </c>
      <c r="L61" s="1927">
        <v>42482</v>
      </c>
      <c r="M61" s="1927" t="s">
        <v>4458</v>
      </c>
      <c r="N61" s="1927" t="s">
        <v>1980</v>
      </c>
      <c r="O61" s="1927">
        <v>25</v>
      </c>
      <c r="P61" s="1927" t="s">
        <v>4452</v>
      </c>
      <c r="Q61" s="1927" t="s">
        <v>4473</v>
      </c>
      <c r="R61" s="1927" t="s">
        <v>4452</v>
      </c>
      <c r="S61" s="1927" t="s">
        <v>4473</v>
      </c>
      <c r="T61" s="1927" t="s">
        <v>4452</v>
      </c>
      <c r="U61" s="1927" t="s">
        <v>4473</v>
      </c>
      <c r="V61" s="1927"/>
      <c r="W61" s="1927"/>
      <c r="X61" s="1927"/>
      <c r="Y61" s="1927"/>
      <c r="Z61" s="1927">
        <v>0</v>
      </c>
      <c r="AA61" s="1927">
        <v>2</v>
      </c>
      <c r="AB61" s="1927">
        <v>1</v>
      </c>
      <c r="AC61" s="1927">
        <v>0</v>
      </c>
      <c r="AD61" s="1927">
        <v>0</v>
      </c>
      <c r="AE61" s="1927">
        <v>3</v>
      </c>
    </row>
    <row r="62" spans="1:31" ht="28.8">
      <c r="A62" s="1925" t="s">
        <v>1220</v>
      </c>
      <c r="B62" s="1927">
        <v>5131032</v>
      </c>
      <c r="C62" s="1928" t="s">
        <v>4549</v>
      </c>
      <c r="D62" s="1925">
        <v>7</v>
      </c>
      <c r="E62" s="1925">
        <v>2.5</v>
      </c>
      <c r="F62" s="1925">
        <v>2</v>
      </c>
      <c r="G62" s="1925">
        <v>4.5</v>
      </c>
      <c r="H62" s="1925">
        <v>1</v>
      </c>
      <c r="I62" s="1925">
        <f t="shared" si="0"/>
        <v>4.5</v>
      </c>
      <c r="J62" s="1925">
        <v>193</v>
      </c>
      <c r="K62" s="1926" t="s">
        <v>811</v>
      </c>
      <c r="L62" s="1927">
        <v>23524</v>
      </c>
      <c r="M62" s="1927" t="s">
        <v>4458</v>
      </c>
      <c r="N62" s="1927" t="s">
        <v>1980</v>
      </c>
      <c r="O62" s="1927">
        <v>24</v>
      </c>
      <c r="P62" s="1927" t="s">
        <v>4472</v>
      </c>
      <c r="Q62" s="1927" t="s">
        <v>4522</v>
      </c>
      <c r="R62" s="1927" t="s">
        <v>4472</v>
      </c>
      <c r="S62" s="1927" t="s">
        <v>4528</v>
      </c>
      <c r="T62" s="1927" t="s">
        <v>4472</v>
      </c>
      <c r="U62" s="1927" t="s">
        <v>4528</v>
      </c>
      <c r="V62" s="1927"/>
      <c r="W62" s="1927"/>
      <c r="X62" s="1927"/>
      <c r="Y62" s="1927"/>
      <c r="Z62" s="1927">
        <v>5</v>
      </c>
      <c r="AA62" s="1927">
        <v>0</v>
      </c>
      <c r="AB62" s="1927">
        <v>0</v>
      </c>
      <c r="AC62" s="1927">
        <v>0</v>
      </c>
      <c r="AD62" s="1927">
        <v>0</v>
      </c>
      <c r="AE62" s="1927">
        <v>5</v>
      </c>
    </row>
    <row r="63" spans="1:31" ht="28.8">
      <c r="A63" s="1925" t="s">
        <v>1220</v>
      </c>
      <c r="B63" s="1927">
        <v>5131033</v>
      </c>
      <c r="C63" s="1928" t="s">
        <v>4550</v>
      </c>
      <c r="D63" s="1925">
        <v>7</v>
      </c>
      <c r="E63" s="1925">
        <v>2.5</v>
      </c>
      <c r="F63" s="1925">
        <v>2</v>
      </c>
      <c r="G63" s="1925">
        <v>4.5</v>
      </c>
      <c r="H63" s="1925">
        <v>1</v>
      </c>
      <c r="I63" s="1925">
        <f t="shared" si="0"/>
        <v>4.5</v>
      </c>
      <c r="J63" s="1925">
        <v>193</v>
      </c>
      <c r="K63" s="1926" t="s">
        <v>4547</v>
      </c>
      <c r="L63" s="1927">
        <v>17114</v>
      </c>
      <c r="M63" s="1927" t="s">
        <v>4458</v>
      </c>
      <c r="N63" s="1927" t="s">
        <v>1980</v>
      </c>
      <c r="O63" s="1927">
        <v>24</v>
      </c>
      <c r="P63" s="1927" t="s">
        <v>4456</v>
      </c>
      <c r="Q63" s="1927" t="s">
        <v>4488</v>
      </c>
      <c r="R63" s="1927" t="s">
        <v>4456</v>
      </c>
      <c r="S63" s="1927" t="s">
        <v>4488</v>
      </c>
      <c r="T63" s="1927" t="s">
        <v>4456</v>
      </c>
      <c r="U63" s="1927" t="s">
        <v>4488</v>
      </c>
      <c r="V63" s="1927"/>
      <c r="W63" s="1927"/>
      <c r="X63" s="1927"/>
      <c r="Y63" s="1927"/>
      <c r="Z63" s="1927">
        <v>3</v>
      </c>
      <c r="AA63" s="1927">
        <v>0</v>
      </c>
      <c r="AB63" s="1927">
        <v>0</v>
      </c>
      <c r="AC63" s="1927">
        <v>1</v>
      </c>
      <c r="AD63" s="1927">
        <v>0</v>
      </c>
      <c r="AE63" s="1927">
        <v>4</v>
      </c>
    </row>
    <row r="64" spans="1:31" ht="28.8">
      <c r="A64" s="1925" t="s">
        <v>1220</v>
      </c>
      <c r="B64" s="1927">
        <v>5131034</v>
      </c>
      <c r="C64" s="1928" t="s">
        <v>4551</v>
      </c>
      <c r="D64" s="1925">
        <v>7</v>
      </c>
      <c r="E64" s="1925">
        <v>2.5</v>
      </c>
      <c r="F64" s="1925">
        <v>2</v>
      </c>
      <c r="G64" s="1925">
        <v>4.5</v>
      </c>
      <c r="H64" s="1925">
        <v>1</v>
      </c>
      <c r="I64" s="1925">
        <f t="shared" si="0"/>
        <v>4.5</v>
      </c>
      <c r="J64" s="1925">
        <v>193</v>
      </c>
      <c r="K64" s="1926" t="s">
        <v>4535</v>
      </c>
      <c r="L64" s="1927">
        <v>34371</v>
      </c>
      <c r="M64" s="1927" t="s">
        <v>4458</v>
      </c>
      <c r="N64" s="1927" t="s">
        <v>1980</v>
      </c>
      <c r="O64" s="1927">
        <v>25</v>
      </c>
      <c r="P64" s="1927"/>
      <c r="Q64" s="1927"/>
      <c r="R64" s="1927" t="s">
        <v>4454</v>
      </c>
      <c r="S64" s="1927" t="s">
        <v>4522</v>
      </c>
      <c r="T64" s="1927"/>
      <c r="U64" s="1927"/>
      <c r="V64" s="1927" t="s">
        <v>4454</v>
      </c>
      <c r="W64" s="1927" t="s">
        <v>4488</v>
      </c>
      <c r="X64" s="1927" t="s">
        <v>4454</v>
      </c>
      <c r="Y64" s="1927" t="s">
        <v>4488</v>
      </c>
      <c r="Z64" s="1927">
        <v>1</v>
      </c>
      <c r="AA64" s="1927">
        <v>1</v>
      </c>
      <c r="AB64" s="1927">
        <v>0</v>
      </c>
      <c r="AC64" s="1927">
        <v>0</v>
      </c>
      <c r="AD64" s="1927">
        <v>0</v>
      </c>
      <c r="AE64" s="1927">
        <v>2</v>
      </c>
    </row>
    <row r="65" spans="1:31" ht="28.8">
      <c r="A65" s="1925" t="s">
        <v>1220</v>
      </c>
      <c r="B65" s="1927">
        <v>5100004</v>
      </c>
      <c r="C65" s="1928" t="s">
        <v>4552</v>
      </c>
      <c r="D65" s="1925">
        <v>3</v>
      </c>
      <c r="E65" s="1925">
        <v>0</v>
      </c>
      <c r="F65" s="1925">
        <v>3</v>
      </c>
      <c r="G65" s="1925">
        <v>3</v>
      </c>
      <c r="H65" s="1925">
        <v>1</v>
      </c>
      <c r="I65" s="1925">
        <f t="shared" si="0"/>
        <v>3</v>
      </c>
      <c r="J65" s="1925">
        <v>193</v>
      </c>
      <c r="K65" s="1926" t="s">
        <v>4317</v>
      </c>
      <c r="L65" s="1927">
        <v>21359</v>
      </c>
      <c r="M65" s="1927" t="s">
        <v>4458</v>
      </c>
      <c r="N65" s="1927" t="s">
        <v>1977</v>
      </c>
      <c r="O65" s="1927">
        <v>20</v>
      </c>
      <c r="P65" s="1927"/>
      <c r="Q65" s="1927"/>
      <c r="R65" s="1927"/>
      <c r="S65" s="1927"/>
      <c r="T65" s="1927"/>
      <c r="U65" s="1927"/>
      <c r="V65" s="1927"/>
      <c r="W65" s="1927"/>
      <c r="X65" s="1927"/>
      <c r="Y65" s="1927"/>
      <c r="Z65" s="1927">
        <v>5</v>
      </c>
      <c r="AA65" s="1927">
        <v>0</v>
      </c>
      <c r="AB65" s="1927">
        <v>0</v>
      </c>
      <c r="AC65" s="1927">
        <v>0</v>
      </c>
      <c r="AD65" s="1927">
        <v>3</v>
      </c>
      <c r="AE65" s="1927">
        <v>5</v>
      </c>
    </row>
    <row r="66" spans="1:31" ht="28.8">
      <c r="A66" s="1925" t="s">
        <v>1220</v>
      </c>
      <c r="B66" s="1927">
        <v>5100005</v>
      </c>
      <c r="C66" s="1928" t="s">
        <v>4553</v>
      </c>
      <c r="D66" s="1925">
        <v>3</v>
      </c>
      <c r="E66" s="1925">
        <v>0</v>
      </c>
      <c r="F66" s="1925">
        <v>3</v>
      </c>
      <c r="G66" s="1925">
        <v>3</v>
      </c>
      <c r="H66" s="1925">
        <v>1</v>
      </c>
      <c r="I66" s="1925">
        <f t="shared" si="0"/>
        <v>3</v>
      </c>
      <c r="J66" s="1925">
        <v>193</v>
      </c>
      <c r="K66" s="1926" t="s">
        <v>4317</v>
      </c>
      <c r="L66" s="1927">
        <v>21359</v>
      </c>
      <c r="M66" s="1927" t="s">
        <v>4458</v>
      </c>
      <c r="N66" s="1927" t="s">
        <v>1977</v>
      </c>
      <c r="O66" s="1927">
        <v>20</v>
      </c>
      <c r="P66" s="1927"/>
      <c r="Q66" s="1927"/>
      <c r="R66" s="1927"/>
      <c r="S66" s="1927"/>
      <c r="T66" s="1927"/>
      <c r="U66" s="1927"/>
      <c r="V66" s="1927"/>
      <c r="W66" s="1927"/>
      <c r="X66" s="1927"/>
      <c r="Y66" s="1927"/>
      <c r="Z66" s="1927">
        <v>2</v>
      </c>
      <c r="AA66" s="1927">
        <v>1</v>
      </c>
      <c r="AB66" s="1927">
        <v>0</v>
      </c>
      <c r="AC66" s="1927">
        <v>4</v>
      </c>
      <c r="AD66" s="1927">
        <v>0</v>
      </c>
      <c r="AE66" s="1927">
        <v>7</v>
      </c>
    </row>
    <row r="67" spans="1:31">
      <c r="A67" s="1925" t="s">
        <v>1220</v>
      </c>
      <c r="B67" s="1927">
        <v>5100006</v>
      </c>
      <c r="C67" s="1928" t="s">
        <v>4554</v>
      </c>
      <c r="D67" s="1925">
        <v>21</v>
      </c>
      <c r="E67" s="1925">
        <v>3</v>
      </c>
      <c r="F67" s="1925">
        <v>15</v>
      </c>
      <c r="G67" s="1925">
        <v>18</v>
      </c>
      <c r="H67" s="1925">
        <v>0.4</v>
      </c>
      <c r="I67" s="1925">
        <f t="shared" si="0"/>
        <v>7.2</v>
      </c>
      <c r="J67" s="1925">
        <v>193</v>
      </c>
      <c r="K67" s="1926" t="s">
        <v>4317</v>
      </c>
      <c r="L67" s="1927">
        <v>21359</v>
      </c>
      <c r="M67" s="1927" t="s">
        <v>4458</v>
      </c>
      <c r="N67" s="1927" t="s">
        <v>1977</v>
      </c>
      <c r="O67" s="1927">
        <v>15</v>
      </c>
      <c r="P67" s="1927"/>
      <c r="Q67" s="1927"/>
      <c r="R67" s="1927"/>
      <c r="S67" s="1927"/>
      <c r="T67" s="1927"/>
      <c r="U67" s="1927"/>
      <c r="V67" s="1927"/>
      <c r="W67" s="1927"/>
      <c r="X67" s="1927"/>
      <c r="Y67" s="1927"/>
      <c r="Z67" s="1927">
        <v>3</v>
      </c>
      <c r="AA67" s="1927">
        <v>0</v>
      </c>
      <c r="AB67" s="1927">
        <v>0</v>
      </c>
      <c r="AC67" s="1927">
        <v>0</v>
      </c>
      <c r="AD67" s="1927">
        <v>0</v>
      </c>
      <c r="AE67" s="1927">
        <v>3</v>
      </c>
    </row>
    <row r="68" spans="1:31">
      <c r="A68" s="1925" t="s">
        <v>1220</v>
      </c>
      <c r="B68" s="1927">
        <v>5100007</v>
      </c>
      <c r="C68" s="1928" t="s">
        <v>4555</v>
      </c>
      <c r="D68" s="1925">
        <v>21</v>
      </c>
      <c r="E68" s="1925">
        <v>3</v>
      </c>
      <c r="F68" s="1925">
        <v>15</v>
      </c>
      <c r="G68" s="1925">
        <v>18</v>
      </c>
      <c r="H68" s="1925">
        <v>0.17</v>
      </c>
      <c r="I68" s="1925">
        <f t="shared" si="0"/>
        <v>3.06</v>
      </c>
      <c r="J68" s="1925">
        <v>193</v>
      </c>
      <c r="K68" s="1926" t="s">
        <v>4317</v>
      </c>
      <c r="L68" s="1927">
        <v>21359</v>
      </c>
      <c r="M68" s="1927" t="s">
        <v>4458</v>
      </c>
      <c r="N68" s="1927" t="s">
        <v>1977</v>
      </c>
      <c r="O68" s="1927">
        <v>15</v>
      </c>
      <c r="P68" s="1927"/>
      <c r="Q68" s="1927"/>
      <c r="R68" s="1927"/>
      <c r="S68" s="1927"/>
      <c r="T68" s="1927"/>
      <c r="U68" s="1927"/>
      <c r="V68" s="1927"/>
      <c r="W68" s="1927"/>
      <c r="X68" s="1927"/>
      <c r="Y68" s="1927"/>
      <c r="Z68" s="1927">
        <v>3</v>
      </c>
      <c r="AA68" s="1927">
        <v>1</v>
      </c>
      <c r="AB68" s="1927">
        <v>0</v>
      </c>
      <c r="AC68" s="1927">
        <v>2</v>
      </c>
      <c r="AD68" s="1927">
        <v>1</v>
      </c>
      <c r="AE68" s="1927">
        <v>6</v>
      </c>
    </row>
    <row r="69" spans="1:31" ht="28.8">
      <c r="A69" s="1925" t="s">
        <v>1221</v>
      </c>
      <c r="B69" s="1927">
        <v>5301001</v>
      </c>
      <c r="C69" s="1928" t="s">
        <v>4556</v>
      </c>
      <c r="D69" s="1925">
        <v>8</v>
      </c>
      <c r="E69" s="1925">
        <v>2</v>
      </c>
      <c r="F69" s="1925">
        <v>4</v>
      </c>
      <c r="G69" s="1925">
        <v>6</v>
      </c>
      <c r="H69" s="1925">
        <v>1</v>
      </c>
      <c r="I69" s="1925">
        <f t="shared" si="0"/>
        <v>6</v>
      </c>
      <c r="J69" s="1925">
        <v>193</v>
      </c>
      <c r="K69" s="1926" t="s">
        <v>1206</v>
      </c>
      <c r="L69" s="1927">
        <v>39395</v>
      </c>
      <c r="M69" s="1927" t="s">
        <v>4458</v>
      </c>
      <c r="N69" s="1927" t="s">
        <v>4557</v>
      </c>
      <c r="O69" s="1927">
        <v>50</v>
      </c>
      <c r="P69" s="1927" t="s">
        <v>4456</v>
      </c>
      <c r="Q69" s="1927" t="s">
        <v>4558</v>
      </c>
      <c r="R69" s="1927" t="s">
        <v>4454</v>
      </c>
      <c r="S69" s="1927" t="s">
        <v>4558</v>
      </c>
      <c r="T69" s="1927" t="s">
        <v>4472</v>
      </c>
      <c r="U69" s="1927" t="s">
        <v>4559</v>
      </c>
      <c r="V69" s="1927"/>
      <c r="W69" s="1927"/>
      <c r="X69" s="1927" t="s">
        <v>4454</v>
      </c>
      <c r="Y69" s="1927" t="s">
        <v>4558</v>
      </c>
      <c r="Z69" s="1927">
        <v>9</v>
      </c>
      <c r="AA69" s="1927">
        <v>15</v>
      </c>
      <c r="AB69" s="1927">
        <v>19</v>
      </c>
      <c r="AC69" s="1927">
        <v>6</v>
      </c>
      <c r="AD69" s="1927">
        <v>0</v>
      </c>
      <c r="AE69" s="1927">
        <v>49</v>
      </c>
    </row>
    <row r="70" spans="1:31" ht="28.8">
      <c r="A70" s="1925" t="s">
        <v>1221</v>
      </c>
      <c r="B70" s="1927">
        <v>5301002</v>
      </c>
      <c r="C70" s="1928" t="s">
        <v>4560</v>
      </c>
      <c r="D70" s="1925">
        <v>8</v>
      </c>
      <c r="E70" s="1925">
        <v>2</v>
      </c>
      <c r="F70" s="1925">
        <v>4</v>
      </c>
      <c r="G70" s="1925">
        <v>6</v>
      </c>
      <c r="H70" s="1925">
        <v>1</v>
      </c>
      <c r="I70" s="1925">
        <f t="shared" ref="I70:I133" si="1">G70*H70</f>
        <v>6</v>
      </c>
      <c r="J70" s="1925">
        <v>193</v>
      </c>
      <c r="K70" s="1926" t="s">
        <v>2426</v>
      </c>
      <c r="L70" s="1927">
        <v>26819</v>
      </c>
      <c r="M70" s="1927" t="s">
        <v>4451</v>
      </c>
      <c r="N70" s="1927" t="s">
        <v>4561</v>
      </c>
      <c r="O70" s="1927">
        <v>50</v>
      </c>
      <c r="P70" s="1927" t="s">
        <v>4452</v>
      </c>
      <c r="Q70" s="1927" t="s">
        <v>4558</v>
      </c>
      <c r="R70" s="1927"/>
      <c r="S70" s="1927"/>
      <c r="T70" s="1927" t="s">
        <v>4452</v>
      </c>
      <c r="U70" s="1927" t="s">
        <v>4558</v>
      </c>
      <c r="V70" s="1927" t="s">
        <v>4452</v>
      </c>
      <c r="W70" s="1927" t="s">
        <v>4558</v>
      </c>
      <c r="X70" s="1927" t="s">
        <v>4452</v>
      </c>
      <c r="Y70" s="1927" t="s">
        <v>4558</v>
      </c>
      <c r="Z70" s="1927">
        <v>9</v>
      </c>
      <c r="AA70" s="1927">
        <v>13</v>
      </c>
      <c r="AB70" s="1927">
        <v>13</v>
      </c>
      <c r="AC70" s="1927">
        <v>13</v>
      </c>
      <c r="AD70" s="1927">
        <v>1</v>
      </c>
      <c r="AE70" s="1927">
        <v>48</v>
      </c>
    </row>
    <row r="71" spans="1:31" ht="28.8">
      <c r="A71" s="1925" t="s">
        <v>1221</v>
      </c>
      <c r="B71" s="1927">
        <v>5301002</v>
      </c>
      <c r="C71" s="1928" t="s">
        <v>4560</v>
      </c>
      <c r="D71" s="1925">
        <v>8</v>
      </c>
      <c r="E71" s="1925">
        <v>2</v>
      </c>
      <c r="F71" s="1925">
        <v>4</v>
      </c>
      <c r="G71" s="1925">
        <v>6</v>
      </c>
      <c r="H71" s="1925">
        <v>1</v>
      </c>
      <c r="I71" s="1925">
        <f t="shared" si="1"/>
        <v>6</v>
      </c>
      <c r="J71" s="1925">
        <v>193</v>
      </c>
      <c r="K71" s="1926" t="s">
        <v>4307</v>
      </c>
      <c r="L71" s="1927">
        <v>35091</v>
      </c>
      <c r="M71" s="1927" t="s">
        <v>4458</v>
      </c>
      <c r="N71" s="1927" t="s">
        <v>4557</v>
      </c>
      <c r="O71" s="1927">
        <v>50</v>
      </c>
      <c r="P71" s="1927" t="s">
        <v>4452</v>
      </c>
      <c r="Q71" s="1927" t="s">
        <v>4559</v>
      </c>
      <c r="R71" s="1927" t="s">
        <v>4562</v>
      </c>
      <c r="S71" s="1927" t="s">
        <v>4558</v>
      </c>
      <c r="T71" s="1927"/>
      <c r="U71" s="1927"/>
      <c r="V71" s="1927" t="s">
        <v>4454</v>
      </c>
      <c r="W71" s="1927" t="s">
        <v>4559</v>
      </c>
      <c r="X71" s="1927"/>
      <c r="Y71" s="1927"/>
      <c r="Z71" s="1927">
        <v>2</v>
      </c>
      <c r="AA71" s="1927">
        <v>8</v>
      </c>
      <c r="AB71" s="1927">
        <v>6</v>
      </c>
      <c r="AC71" s="1927">
        <v>4</v>
      </c>
      <c r="AD71" s="1927">
        <v>0</v>
      </c>
      <c r="AE71" s="1927">
        <v>20</v>
      </c>
    </row>
    <row r="72" spans="1:31" ht="28.8">
      <c r="A72" s="1925" t="s">
        <v>1221</v>
      </c>
      <c r="B72" s="1927">
        <v>5301003</v>
      </c>
      <c r="C72" s="1928" t="s">
        <v>4563</v>
      </c>
      <c r="D72" s="1925">
        <v>8</v>
      </c>
      <c r="E72" s="1925">
        <v>2</v>
      </c>
      <c r="F72" s="1925">
        <v>4</v>
      </c>
      <c r="G72" s="1925">
        <v>6</v>
      </c>
      <c r="H72" s="1925">
        <v>1</v>
      </c>
      <c r="I72" s="1925">
        <f t="shared" si="1"/>
        <v>6</v>
      </c>
      <c r="J72" s="1925">
        <v>193</v>
      </c>
      <c r="K72" s="1926" t="s">
        <v>2426</v>
      </c>
      <c r="L72" s="1927">
        <v>26819</v>
      </c>
      <c r="M72" s="1927" t="s">
        <v>4451</v>
      </c>
      <c r="N72" s="1927" t="s">
        <v>4557</v>
      </c>
      <c r="O72" s="1927">
        <v>50</v>
      </c>
      <c r="P72" s="1927" t="s">
        <v>4454</v>
      </c>
      <c r="Q72" s="1927" t="s">
        <v>4558</v>
      </c>
      <c r="R72" s="1927" t="s">
        <v>4452</v>
      </c>
      <c r="S72" s="1927" t="s">
        <v>4558</v>
      </c>
      <c r="T72" s="1927"/>
      <c r="U72" s="1927"/>
      <c r="V72" s="1927" t="s">
        <v>4454</v>
      </c>
      <c r="W72" s="1927" t="s">
        <v>4558</v>
      </c>
      <c r="X72" s="1927" t="s">
        <v>4456</v>
      </c>
      <c r="Y72" s="1927" t="s">
        <v>4558</v>
      </c>
      <c r="Z72" s="1927">
        <v>7</v>
      </c>
      <c r="AA72" s="1927">
        <v>4</v>
      </c>
      <c r="AB72" s="1927">
        <v>17</v>
      </c>
      <c r="AC72" s="1927">
        <v>21</v>
      </c>
      <c r="AD72" s="1927">
        <v>0</v>
      </c>
      <c r="AE72" s="1927">
        <v>49</v>
      </c>
    </row>
    <row r="73" spans="1:31" ht="28.8">
      <c r="A73" s="1925" t="s">
        <v>1221</v>
      </c>
      <c r="B73" s="1927">
        <v>5301005</v>
      </c>
      <c r="C73" s="1928" t="s">
        <v>4564</v>
      </c>
      <c r="D73" s="1925">
        <v>6</v>
      </c>
      <c r="E73" s="1925">
        <v>1.5</v>
      </c>
      <c r="F73" s="1925">
        <v>3</v>
      </c>
      <c r="G73" s="1925">
        <v>4.5</v>
      </c>
      <c r="H73" s="1925">
        <v>1</v>
      </c>
      <c r="I73" s="1925">
        <f t="shared" si="1"/>
        <v>4.5</v>
      </c>
      <c r="J73" s="1925">
        <v>193</v>
      </c>
      <c r="K73" s="1926" t="s">
        <v>2426</v>
      </c>
      <c r="L73" s="1927">
        <v>26819</v>
      </c>
      <c r="M73" s="1927" t="s">
        <v>4451</v>
      </c>
      <c r="N73" s="1927" t="s">
        <v>4557</v>
      </c>
      <c r="O73" s="1927">
        <v>50</v>
      </c>
      <c r="P73" s="1927"/>
      <c r="Q73" s="1927"/>
      <c r="R73" s="1927"/>
      <c r="S73" s="1927"/>
      <c r="T73" s="1927"/>
      <c r="U73" s="1927"/>
      <c r="V73" s="1927" t="s">
        <v>4486</v>
      </c>
      <c r="W73" s="1927" t="s">
        <v>4475</v>
      </c>
      <c r="X73" s="1927" t="s">
        <v>4496</v>
      </c>
      <c r="Y73" s="1927" t="s">
        <v>4558</v>
      </c>
      <c r="Z73" s="1927">
        <v>17</v>
      </c>
      <c r="AA73" s="1927">
        <v>7</v>
      </c>
      <c r="AB73" s="1927">
        <v>0</v>
      </c>
      <c r="AC73" s="1927">
        <v>3</v>
      </c>
      <c r="AD73" s="1927">
        <v>1</v>
      </c>
      <c r="AE73" s="1927">
        <v>27</v>
      </c>
    </row>
    <row r="74" spans="1:31" ht="28.8">
      <c r="A74" s="1925" t="s">
        <v>1221</v>
      </c>
      <c r="B74" s="1927">
        <v>5311006</v>
      </c>
      <c r="C74" s="1928" t="s">
        <v>4565</v>
      </c>
      <c r="D74" s="1925">
        <v>8</v>
      </c>
      <c r="E74" s="1925">
        <v>2</v>
      </c>
      <c r="F74" s="1925">
        <v>4</v>
      </c>
      <c r="G74" s="1925">
        <v>6</v>
      </c>
      <c r="H74" s="1925">
        <v>1</v>
      </c>
      <c r="I74" s="1925">
        <f t="shared" si="1"/>
        <v>6</v>
      </c>
      <c r="J74" s="1925">
        <v>193</v>
      </c>
      <c r="K74" s="1926" t="s">
        <v>1206</v>
      </c>
      <c r="L74" s="1927">
        <v>39395</v>
      </c>
      <c r="M74" s="1927" t="s">
        <v>4458</v>
      </c>
      <c r="N74" s="1927" t="s">
        <v>1993</v>
      </c>
      <c r="O74" s="1927">
        <v>30</v>
      </c>
      <c r="P74" s="1927" t="s">
        <v>4459</v>
      </c>
      <c r="Q74" s="1927" t="s">
        <v>4566</v>
      </c>
      <c r="R74" s="1927"/>
      <c r="S74" s="1927"/>
      <c r="T74" s="1927" t="s">
        <v>4459</v>
      </c>
      <c r="U74" s="1927" t="s">
        <v>4566</v>
      </c>
      <c r="V74" s="1927"/>
      <c r="W74" s="1927"/>
      <c r="X74" s="1927"/>
      <c r="Y74" s="1927"/>
      <c r="Z74" s="1927">
        <v>4</v>
      </c>
      <c r="AA74" s="1927">
        <v>8</v>
      </c>
      <c r="AB74" s="1927">
        <v>11</v>
      </c>
      <c r="AC74" s="1927">
        <v>6</v>
      </c>
      <c r="AD74" s="1927">
        <v>1</v>
      </c>
      <c r="AE74" s="1927">
        <v>29</v>
      </c>
    </row>
    <row r="75" spans="1:31" ht="28.8">
      <c r="A75" s="1925" t="s">
        <v>1221</v>
      </c>
      <c r="B75" s="1927">
        <v>5311007</v>
      </c>
      <c r="C75" s="1928" t="s">
        <v>4567</v>
      </c>
      <c r="D75" s="1925">
        <v>7</v>
      </c>
      <c r="E75" s="1925">
        <v>2.5</v>
      </c>
      <c r="F75" s="1925">
        <v>2</v>
      </c>
      <c r="G75" s="1925">
        <v>4.5</v>
      </c>
      <c r="H75" s="1925">
        <v>1</v>
      </c>
      <c r="I75" s="1925">
        <f t="shared" si="1"/>
        <v>4.5</v>
      </c>
      <c r="J75" s="1925">
        <v>193</v>
      </c>
      <c r="K75" s="1426" t="s">
        <v>4568</v>
      </c>
      <c r="L75" s="1423">
        <v>35805</v>
      </c>
      <c r="M75" s="1423" t="s">
        <v>4458</v>
      </c>
      <c r="N75" s="1927" t="s">
        <v>1993</v>
      </c>
      <c r="O75" s="1927">
        <v>36</v>
      </c>
      <c r="P75" s="1927" t="s">
        <v>4456</v>
      </c>
      <c r="Q75" s="1927" t="s">
        <v>4559</v>
      </c>
      <c r="R75" s="1927" t="s">
        <v>4452</v>
      </c>
      <c r="S75" s="1927" t="s">
        <v>4559</v>
      </c>
      <c r="T75" s="1927"/>
      <c r="U75" s="1927"/>
      <c r="V75" s="1927" t="s">
        <v>4486</v>
      </c>
      <c r="W75" s="1927" t="s">
        <v>4558</v>
      </c>
      <c r="X75" s="1927"/>
      <c r="Y75" s="1927"/>
      <c r="Z75" s="1927">
        <v>8</v>
      </c>
      <c r="AA75" s="1927">
        <v>14</v>
      </c>
      <c r="AB75" s="1927">
        <v>5</v>
      </c>
      <c r="AC75" s="1927">
        <v>7</v>
      </c>
      <c r="AD75" s="1927">
        <v>0</v>
      </c>
      <c r="AE75" s="1927">
        <v>34</v>
      </c>
    </row>
    <row r="76" spans="1:31" ht="28.8">
      <c r="A76" s="1925" t="s">
        <v>1221</v>
      </c>
      <c r="B76" s="1927">
        <v>5311008</v>
      </c>
      <c r="C76" s="1928" t="s">
        <v>4569</v>
      </c>
      <c r="D76" s="1925">
        <v>7</v>
      </c>
      <c r="E76" s="1925">
        <v>2.5</v>
      </c>
      <c r="F76" s="1925">
        <v>2</v>
      </c>
      <c r="G76" s="1925">
        <v>4.5</v>
      </c>
      <c r="H76" s="1925">
        <v>1</v>
      </c>
      <c r="I76" s="1925">
        <f t="shared" si="1"/>
        <v>4.5</v>
      </c>
      <c r="J76" s="1925">
        <v>193</v>
      </c>
      <c r="K76" s="1426" t="s">
        <v>4570</v>
      </c>
      <c r="L76" s="1423">
        <v>11798</v>
      </c>
      <c r="M76" s="1423" t="s">
        <v>4458</v>
      </c>
      <c r="N76" s="1927" t="s">
        <v>1993</v>
      </c>
      <c r="O76" s="1927">
        <v>38</v>
      </c>
      <c r="P76" s="1927" t="s">
        <v>4486</v>
      </c>
      <c r="Q76" s="1927" t="s">
        <v>4559</v>
      </c>
      <c r="R76" s="1927" t="s">
        <v>4454</v>
      </c>
      <c r="S76" s="1927" t="s">
        <v>4559</v>
      </c>
      <c r="T76" s="1927"/>
      <c r="U76" s="1927"/>
      <c r="V76" s="1927" t="s">
        <v>4456</v>
      </c>
      <c r="W76" s="1927" t="s">
        <v>4475</v>
      </c>
      <c r="X76" s="1927"/>
      <c r="Y76" s="1927"/>
      <c r="Z76" s="1927">
        <v>17</v>
      </c>
      <c r="AA76" s="1927">
        <v>9</v>
      </c>
      <c r="AB76" s="1927">
        <v>6</v>
      </c>
      <c r="AC76" s="1927">
        <v>6</v>
      </c>
      <c r="AD76" s="1927">
        <v>0</v>
      </c>
      <c r="AE76" s="1927">
        <v>38</v>
      </c>
    </row>
    <row r="77" spans="1:31" ht="28.8">
      <c r="A77" s="1925" t="s">
        <v>1221</v>
      </c>
      <c r="B77" s="1927">
        <v>5311009</v>
      </c>
      <c r="C77" s="1928" t="s">
        <v>4571</v>
      </c>
      <c r="D77" s="1925">
        <v>3.5</v>
      </c>
      <c r="E77" s="1925">
        <v>4</v>
      </c>
      <c r="F77" s="1925">
        <v>11</v>
      </c>
      <c r="G77" s="1925">
        <v>15</v>
      </c>
      <c r="H77" s="1925">
        <v>0.75</v>
      </c>
      <c r="I77" s="1925">
        <f t="shared" si="1"/>
        <v>11.25</v>
      </c>
      <c r="J77" s="1925">
        <v>193</v>
      </c>
      <c r="K77" s="1926" t="s">
        <v>4572</v>
      </c>
      <c r="L77" s="1927">
        <v>36059</v>
      </c>
      <c r="M77" s="1927" t="s">
        <v>4458</v>
      </c>
      <c r="N77" s="1927" t="s">
        <v>1993</v>
      </c>
      <c r="O77" s="1927">
        <v>30</v>
      </c>
      <c r="P77" s="1927"/>
      <c r="Q77" s="1927"/>
      <c r="R77" s="1927" t="s">
        <v>4573</v>
      </c>
      <c r="S77" s="1927" t="s">
        <v>4566</v>
      </c>
      <c r="T77" s="1927"/>
      <c r="U77" s="1927"/>
      <c r="V77" s="1927" t="s">
        <v>4459</v>
      </c>
      <c r="W77" s="1927" t="s">
        <v>4475</v>
      </c>
      <c r="X77" s="1927" t="s">
        <v>4452</v>
      </c>
      <c r="Y77" s="1927" t="s">
        <v>4559</v>
      </c>
      <c r="Z77" s="1927">
        <v>2</v>
      </c>
      <c r="AA77" s="1927">
        <v>19</v>
      </c>
      <c r="AB77" s="1927">
        <v>3</v>
      </c>
      <c r="AC77" s="1927">
        <v>6</v>
      </c>
      <c r="AD77" s="1927">
        <v>0</v>
      </c>
      <c r="AE77" s="1927">
        <v>30</v>
      </c>
    </row>
    <row r="78" spans="1:31" ht="28.8">
      <c r="A78" s="1925" t="s">
        <v>1221</v>
      </c>
      <c r="B78" s="1927">
        <v>5311009</v>
      </c>
      <c r="C78" s="1928" t="s">
        <v>4571</v>
      </c>
      <c r="D78" s="1925">
        <v>3.5</v>
      </c>
      <c r="E78" s="1925">
        <v>4</v>
      </c>
      <c r="F78" s="1925">
        <v>11</v>
      </c>
      <c r="G78" s="1925">
        <v>15</v>
      </c>
      <c r="H78" s="1925">
        <v>0.25</v>
      </c>
      <c r="I78" s="1925">
        <f t="shared" si="1"/>
        <v>3.75</v>
      </c>
      <c r="J78" s="1925">
        <v>193</v>
      </c>
      <c r="K78" s="1926" t="s">
        <v>2763</v>
      </c>
      <c r="L78" s="1927">
        <v>42820</v>
      </c>
      <c r="M78" s="1927" t="s">
        <v>4451</v>
      </c>
      <c r="N78" s="1927" t="s">
        <v>1993</v>
      </c>
      <c r="O78" s="1927">
        <v>30</v>
      </c>
      <c r="P78" s="1927"/>
      <c r="Q78" s="1927"/>
      <c r="R78" s="1927" t="s">
        <v>4573</v>
      </c>
      <c r="S78" s="1927" t="s">
        <v>4566</v>
      </c>
      <c r="T78" s="1927"/>
      <c r="U78" s="1927"/>
      <c r="V78" s="1927" t="s">
        <v>4459</v>
      </c>
      <c r="W78" s="1927" t="s">
        <v>4475</v>
      </c>
      <c r="X78" s="1927" t="s">
        <v>4452</v>
      </c>
      <c r="Y78" s="1927" t="s">
        <v>4559</v>
      </c>
      <c r="Z78" s="1927">
        <v>2</v>
      </c>
      <c r="AA78" s="1927">
        <v>19</v>
      </c>
      <c r="AB78" s="1927">
        <v>3</v>
      </c>
      <c r="AC78" s="1927">
        <v>6</v>
      </c>
      <c r="AD78" s="1927">
        <v>0</v>
      </c>
      <c r="AE78" s="1927">
        <v>30</v>
      </c>
    </row>
    <row r="79" spans="1:31" ht="28.8">
      <c r="A79" s="1925" t="s">
        <v>1221</v>
      </c>
      <c r="B79" s="1927">
        <v>5311010</v>
      </c>
      <c r="C79" s="1928" t="s">
        <v>4574</v>
      </c>
      <c r="D79" s="1925">
        <v>6</v>
      </c>
      <c r="E79" s="1925">
        <v>0</v>
      </c>
      <c r="F79" s="1925">
        <v>6</v>
      </c>
      <c r="G79" s="1925">
        <v>6</v>
      </c>
      <c r="H79" s="1925">
        <v>0.5</v>
      </c>
      <c r="I79" s="1925">
        <f t="shared" si="1"/>
        <v>3</v>
      </c>
      <c r="J79" s="1925">
        <v>193</v>
      </c>
      <c r="K79" s="1926" t="s">
        <v>4572</v>
      </c>
      <c r="L79" s="1927">
        <v>36059</v>
      </c>
      <c r="M79" s="1927" t="s">
        <v>4458</v>
      </c>
      <c r="N79" s="1927" t="s">
        <v>1993</v>
      </c>
      <c r="O79" s="1927">
        <v>34</v>
      </c>
      <c r="P79" s="1927"/>
      <c r="Q79" s="1927"/>
      <c r="R79" s="1927"/>
      <c r="S79" s="1927"/>
      <c r="T79" s="1927" t="s">
        <v>4573</v>
      </c>
      <c r="U79" s="1927" t="s">
        <v>4575</v>
      </c>
      <c r="V79" s="1927"/>
      <c r="W79" s="1927"/>
      <c r="X79" s="1927"/>
      <c r="Y79" s="1927"/>
      <c r="Z79" s="1927">
        <v>22</v>
      </c>
      <c r="AA79" s="1927">
        <v>10</v>
      </c>
      <c r="AB79" s="1927">
        <v>0</v>
      </c>
      <c r="AC79" s="1927">
        <v>1</v>
      </c>
      <c r="AD79" s="1927">
        <v>1</v>
      </c>
      <c r="AE79" s="1927">
        <v>33</v>
      </c>
    </row>
    <row r="80" spans="1:31" ht="28.8">
      <c r="A80" s="1925" t="s">
        <v>1221</v>
      </c>
      <c r="B80" s="1927">
        <v>5311010</v>
      </c>
      <c r="C80" s="1928" t="s">
        <v>4574</v>
      </c>
      <c r="D80" s="1925">
        <v>6</v>
      </c>
      <c r="E80" s="1925">
        <v>0</v>
      </c>
      <c r="F80" s="1925">
        <v>6</v>
      </c>
      <c r="G80" s="1925">
        <v>6</v>
      </c>
      <c r="H80" s="1925">
        <v>0.5</v>
      </c>
      <c r="I80" s="1925">
        <f t="shared" si="1"/>
        <v>3</v>
      </c>
      <c r="J80" s="1925">
        <v>193</v>
      </c>
      <c r="K80" s="1926" t="s">
        <v>2763</v>
      </c>
      <c r="L80" s="1927">
        <v>42820</v>
      </c>
      <c r="M80" s="1927" t="s">
        <v>4451</v>
      </c>
      <c r="N80" s="1927" t="s">
        <v>1993</v>
      </c>
      <c r="O80" s="1927">
        <v>34</v>
      </c>
      <c r="P80" s="1927"/>
      <c r="Q80" s="1927"/>
      <c r="R80" s="1927"/>
      <c r="S80" s="1927"/>
      <c r="T80" s="1927" t="s">
        <v>4573</v>
      </c>
      <c r="U80" s="1927" t="s">
        <v>4575</v>
      </c>
      <c r="V80" s="1927"/>
      <c r="W80" s="1927"/>
      <c r="X80" s="1927"/>
      <c r="Y80" s="1927"/>
      <c r="Z80" s="1927">
        <v>22</v>
      </c>
      <c r="AA80" s="1927">
        <v>10</v>
      </c>
      <c r="AB80" s="1927">
        <v>0</v>
      </c>
      <c r="AC80" s="1927">
        <v>1</v>
      </c>
      <c r="AD80" s="1927">
        <v>1</v>
      </c>
      <c r="AE80" s="1927">
        <v>33</v>
      </c>
    </row>
    <row r="81" spans="1:31" ht="28.8">
      <c r="A81" s="1925" t="s">
        <v>1221</v>
      </c>
      <c r="B81" s="1927">
        <v>5311019</v>
      </c>
      <c r="C81" s="1928" t="s">
        <v>4576</v>
      </c>
      <c r="D81" s="1925">
        <v>11</v>
      </c>
      <c r="E81" s="1925">
        <v>3.5</v>
      </c>
      <c r="F81" s="1925">
        <v>4</v>
      </c>
      <c r="G81" s="1925">
        <v>7.5</v>
      </c>
      <c r="H81" s="1925">
        <v>0.5</v>
      </c>
      <c r="I81" s="1925">
        <f t="shared" si="1"/>
        <v>3.75</v>
      </c>
      <c r="J81" s="1925">
        <v>193</v>
      </c>
      <c r="K81" s="1426" t="s">
        <v>4568</v>
      </c>
      <c r="L81" s="1423">
        <v>35805</v>
      </c>
      <c r="M81" s="1423" t="s">
        <v>4458</v>
      </c>
      <c r="N81" s="1927" t="s">
        <v>1994</v>
      </c>
      <c r="O81" s="1927">
        <v>40</v>
      </c>
      <c r="P81" s="1927" t="s">
        <v>4459</v>
      </c>
      <c r="Q81" s="1927" t="s">
        <v>4531</v>
      </c>
      <c r="R81" s="1927"/>
      <c r="S81" s="1927"/>
      <c r="T81" s="1927"/>
      <c r="U81" s="1927"/>
      <c r="V81" s="1927"/>
      <c r="W81" s="1927"/>
      <c r="X81" s="1927" t="s">
        <v>4486</v>
      </c>
      <c r="Y81" s="1927" t="s">
        <v>4475</v>
      </c>
      <c r="Z81" s="1927">
        <v>9</v>
      </c>
      <c r="AA81" s="1927">
        <v>17</v>
      </c>
      <c r="AB81" s="1927">
        <v>3</v>
      </c>
      <c r="AC81" s="1927">
        <v>10</v>
      </c>
      <c r="AD81" s="1927">
        <v>1</v>
      </c>
      <c r="AE81" s="1927">
        <v>39</v>
      </c>
    </row>
    <row r="82" spans="1:31" ht="28.8">
      <c r="A82" s="1925" t="s">
        <v>1221</v>
      </c>
      <c r="B82" s="1927">
        <v>5311019</v>
      </c>
      <c r="C82" s="1928" t="s">
        <v>4576</v>
      </c>
      <c r="D82" s="1925">
        <v>11</v>
      </c>
      <c r="E82" s="1925">
        <v>3.5</v>
      </c>
      <c r="F82" s="1925">
        <v>4</v>
      </c>
      <c r="G82" s="1925">
        <v>7.5</v>
      </c>
      <c r="H82" s="1925">
        <v>0.5</v>
      </c>
      <c r="I82" s="1925">
        <f t="shared" si="1"/>
        <v>3.75</v>
      </c>
      <c r="J82" s="1925">
        <v>193</v>
      </c>
      <c r="K82" s="1426" t="s">
        <v>4577</v>
      </c>
      <c r="L82" s="1423">
        <v>36941</v>
      </c>
      <c r="M82" s="1423" t="s">
        <v>4458</v>
      </c>
      <c r="N82" s="1927" t="s">
        <v>1994</v>
      </c>
      <c r="O82" s="1927">
        <v>40</v>
      </c>
      <c r="P82" s="1927" t="s">
        <v>4459</v>
      </c>
      <c r="Q82" s="1927" t="s">
        <v>4531</v>
      </c>
      <c r="R82" s="1927"/>
      <c r="S82" s="1927"/>
      <c r="T82" s="1927"/>
      <c r="U82" s="1927"/>
      <c r="V82" s="1927"/>
      <c r="W82" s="1927"/>
      <c r="X82" s="1927" t="s">
        <v>4486</v>
      </c>
      <c r="Y82" s="1927" t="s">
        <v>4475</v>
      </c>
      <c r="Z82" s="1927">
        <v>9</v>
      </c>
      <c r="AA82" s="1927">
        <v>17</v>
      </c>
      <c r="AB82" s="1927">
        <v>3</v>
      </c>
      <c r="AC82" s="1927">
        <v>10</v>
      </c>
      <c r="AD82" s="1927">
        <v>1</v>
      </c>
      <c r="AE82" s="1927">
        <v>39</v>
      </c>
    </row>
    <row r="83" spans="1:31" ht="28.8">
      <c r="A83" s="1925" t="s">
        <v>1221</v>
      </c>
      <c r="B83" s="1927">
        <v>5311022</v>
      </c>
      <c r="C83" s="1928" t="s">
        <v>4578</v>
      </c>
      <c r="D83" s="1925">
        <v>6</v>
      </c>
      <c r="E83" s="1925">
        <v>3</v>
      </c>
      <c r="F83" s="1925">
        <v>0</v>
      </c>
      <c r="G83" s="1925">
        <v>3</v>
      </c>
      <c r="H83" s="1925">
        <v>1</v>
      </c>
      <c r="I83" s="1925">
        <f t="shared" si="1"/>
        <v>3</v>
      </c>
      <c r="J83" s="1925">
        <v>193</v>
      </c>
      <c r="K83" s="1926" t="s">
        <v>2763</v>
      </c>
      <c r="L83" s="1927">
        <v>42820</v>
      </c>
      <c r="M83" s="1927" t="s">
        <v>4451</v>
      </c>
      <c r="N83" s="1927" t="s">
        <v>1994</v>
      </c>
      <c r="O83" s="1927">
        <v>39</v>
      </c>
      <c r="P83" s="1927" t="s">
        <v>4456</v>
      </c>
      <c r="Q83" s="1927" t="s">
        <v>4575</v>
      </c>
      <c r="R83" s="1927"/>
      <c r="S83" s="1927"/>
      <c r="T83" s="1927"/>
      <c r="U83" s="1927"/>
      <c r="V83" s="1927" t="s">
        <v>4452</v>
      </c>
      <c r="W83" s="1927" t="s">
        <v>4493</v>
      </c>
      <c r="X83" s="1927"/>
      <c r="Y83" s="1927"/>
      <c r="Z83" s="1927">
        <v>14</v>
      </c>
      <c r="AA83" s="1927">
        <v>10</v>
      </c>
      <c r="AB83" s="1927">
        <v>6</v>
      </c>
      <c r="AC83" s="1927">
        <v>7</v>
      </c>
      <c r="AD83" s="1927">
        <v>2</v>
      </c>
      <c r="AE83" s="1927">
        <v>37</v>
      </c>
    </row>
    <row r="84" spans="1:31" ht="28.8">
      <c r="A84" s="1925" t="s">
        <v>1221</v>
      </c>
      <c r="B84" s="1927">
        <v>5311023</v>
      </c>
      <c r="C84" s="1928" t="s">
        <v>4579</v>
      </c>
      <c r="D84" s="1925">
        <v>7</v>
      </c>
      <c r="E84" s="1925">
        <v>2.5</v>
      </c>
      <c r="F84" s="1925">
        <v>2</v>
      </c>
      <c r="G84" s="1925">
        <v>4.5</v>
      </c>
      <c r="H84" s="1925">
        <v>1</v>
      </c>
      <c r="I84" s="1925">
        <f t="shared" si="1"/>
        <v>4.5</v>
      </c>
      <c r="J84" s="1925">
        <v>193</v>
      </c>
      <c r="K84" s="1926" t="s">
        <v>723</v>
      </c>
      <c r="L84" s="1927">
        <v>35657</v>
      </c>
      <c r="M84" s="1927" t="s">
        <v>4451</v>
      </c>
      <c r="N84" s="1927" t="s">
        <v>1994</v>
      </c>
      <c r="O84" s="1927">
        <v>30</v>
      </c>
      <c r="P84" s="1927" t="s">
        <v>4470</v>
      </c>
      <c r="Q84" s="1927" t="s">
        <v>4559</v>
      </c>
      <c r="R84" s="1927"/>
      <c r="S84" s="1927"/>
      <c r="T84" s="1927" t="s">
        <v>4472</v>
      </c>
      <c r="U84" s="1927" t="s">
        <v>4575</v>
      </c>
      <c r="V84" s="1927"/>
      <c r="W84" s="1927"/>
      <c r="X84" s="1927" t="s">
        <v>4456</v>
      </c>
      <c r="Y84" s="1927" t="s">
        <v>4559</v>
      </c>
      <c r="Z84" s="1927">
        <v>7</v>
      </c>
      <c r="AA84" s="1927">
        <v>8</v>
      </c>
      <c r="AB84" s="1927">
        <v>7</v>
      </c>
      <c r="AC84" s="1927">
        <v>4</v>
      </c>
      <c r="AD84" s="1927">
        <v>0</v>
      </c>
      <c r="AE84" s="1927">
        <v>26</v>
      </c>
    </row>
    <row r="85" spans="1:31" ht="28.8">
      <c r="A85" s="1925" t="s">
        <v>1221</v>
      </c>
      <c r="B85" s="1927">
        <v>5311024</v>
      </c>
      <c r="C85" s="1928" t="s">
        <v>4580</v>
      </c>
      <c r="D85" s="1925">
        <v>6</v>
      </c>
      <c r="E85" s="1925">
        <v>1.5</v>
      </c>
      <c r="F85" s="1925">
        <v>3</v>
      </c>
      <c r="G85" s="1925">
        <v>4.5</v>
      </c>
      <c r="H85" s="1925">
        <v>1</v>
      </c>
      <c r="I85" s="1925">
        <f t="shared" si="1"/>
        <v>4.5</v>
      </c>
      <c r="J85" s="1925">
        <v>193</v>
      </c>
      <c r="K85" s="1926" t="s">
        <v>723</v>
      </c>
      <c r="L85" s="1927">
        <v>35657</v>
      </c>
      <c r="M85" s="1927" t="s">
        <v>4451</v>
      </c>
      <c r="N85" s="1927" t="s">
        <v>1994</v>
      </c>
      <c r="O85" s="1927">
        <v>30</v>
      </c>
      <c r="P85" s="1927" t="s">
        <v>4486</v>
      </c>
      <c r="Q85" s="1927" t="s">
        <v>4475</v>
      </c>
      <c r="R85" s="1927" t="s">
        <v>4452</v>
      </c>
      <c r="S85" s="1927" t="s">
        <v>4475</v>
      </c>
      <c r="T85" s="1927"/>
      <c r="U85" s="1927"/>
      <c r="V85" s="1927"/>
      <c r="W85" s="1927"/>
      <c r="X85" s="1927" t="s">
        <v>4452</v>
      </c>
      <c r="Y85" s="1927" t="s">
        <v>4453</v>
      </c>
      <c r="Z85" s="1927">
        <v>21</v>
      </c>
      <c r="AA85" s="1927">
        <v>8</v>
      </c>
      <c r="AB85" s="1927">
        <v>3</v>
      </c>
      <c r="AC85" s="1927">
        <v>7</v>
      </c>
      <c r="AD85" s="1927">
        <v>0</v>
      </c>
      <c r="AE85" s="1927">
        <v>39</v>
      </c>
    </row>
    <row r="86" spans="1:31" ht="28.8">
      <c r="A86" s="1925" t="s">
        <v>1221</v>
      </c>
      <c r="B86" s="1927">
        <v>5311025</v>
      </c>
      <c r="C86" s="1928" t="s">
        <v>4581</v>
      </c>
      <c r="D86" s="1925">
        <v>8</v>
      </c>
      <c r="E86" s="1925">
        <v>3.5</v>
      </c>
      <c r="F86" s="1925">
        <v>1</v>
      </c>
      <c r="G86" s="1925">
        <v>4.5</v>
      </c>
      <c r="H86" s="1925">
        <v>1</v>
      </c>
      <c r="I86" s="1925">
        <f t="shared" si="1"/>
        <v>4.5</v>
      </c>
      <c r="J86" s="1925">
        <v>193</v>
      </c>
      <c r="K86" s="1426" t="s">
        <v>2412</v>
      </c>
      <c r="L86" s="1423">
        <v>37900</v>
      </c>
      <c r="M86" s="1423" t="s">
        <v>4458</v>
      </c>
      <c r="N86" s="1927" t="s">
        <v>1994</v>
      </c>
      <c r="O86" s="1927">
        <v>30</v>
      </c>
      <c r="P86" s="1927"/>
      <c r="Q86" s="1927"/>
      <c r="R86" s="1927" t="s">
        <v>4452</v>
      </c>
      <c r="S86" s="1927" t="s">
        <v>4566</v>
      </c>
      <c r="T86" s="1927"/>
      <c r="U86" s="1927"/>
      <c r="V86" s="1927" t="s">
        <v>4452</v>
      </c>
      <c r="W86" s="1927" t="s">
        <v>4559</v>
      </c>
      <c r="X86" s="1927"/>
      <c r="Y86" s="1927"/>
      <c r="Z86" s="1927">
        <v>7</v>
      </c>
      <c r="AA86" s="1927">
        <v>4</v>
      </c>
      <c r="AB86" s="1927">
        <v>5</v>
      </c>
      <c r="AC86" s="1927">
        <v>6</v>
      </c>
      <c r="AD86" s="1927">
        <v>1</v>
      </c>
      <c r="AE86" s="1927">
        <v>22</v>
      </c>
    </row>
    <row r="87" spans="1:31" ht="28.8">
      <c r="A87" s="1925" t="s">
        <v>1221</v>
      </c>
      <c r="B87" s="1927">
        <v>5311026</v>
      </c>
      <c r="C87" s="1928" t="s">
        <v>4582</v>
      </c>
      <c r="D87" s="1925">
        <v>10</v>
      </c>
      <c r="E87" s="1925">
        <v>2.5</v>
      </c>
      <c r="F87" s="1925">
        <v>5</v>
      </c>
      <c r="G87" s="1925">
        <v>7.5</v>
      </c>
      <c r="H87" s="1925">
        <v>1</v>
      </c>
      <c r="I87" s="1925">
        <f t="shared" si="1"/>
        <v>7.5</v>
      </c>
      <c r="J87" s="1925">
        <v>193</v>
      </c>
      <c r="K87" s="1426" t="s">
        <v>2412</v>
      </c>
      <c r="L87" s="1423">
        <v>37900</v>
      </c>
      <c r="M87" s="1423" t="s">
        <v>4458</v>
      </c>
      <c r="N87" s="1927" t="s">
        <v>1994</v>
      </c>
      <c r="O87" s="1927">
        <v>30</v>
      </c>
      <c r="P87" s="1927"/>
      <c r="Q87" s="1927"/>
      <c r="R87" s="1927" t="s">
        <v>4454</v>
      </c>
      <c r="S87" s="1927" t="s">
        <v>4566</v>
      </c>
      <c r="T87" s="1927"/>
      <c r="U87" s="1927"/>
      <c r="V87" s="1927"/>
      <c r="W87" s="1927"/>
      <c r="X87" s="1927" t="s">
        <v>4583</v>
      </c>
      <c r="Y87" s="1927" t="s">
        <v>4566</v>
      </c>
      <c r="Z87" s="1927">
        <v>6</v>
      </c>
      <c r="AA87" s="1927">
        <v>13</v>
      </c>
      <c r="AB87" s="1927">
        <v>10</v>
      </c>
      <c r="AC87" s="1927">
        <v>0</v>
      </c>
      <c r="AD87" s="1927">
        <v>1</v>
      </c>
      <c r="AE87" s="1927">
        <v>29</v>
      </c>
    </row>
    <row r="88" spans="1:31" ht="28.8">
      <c r="A88" s="1925" t="s">
        <v>1221</v>
      </c>
      <c r="B88" s="1927">
        <v>5311027</v>
      </c>
      <c r="C88" s="1928" t="s">
        <v>5315</v>
      </c>
      <c r="D88" s="1925">
        <v>6</v>
      </c>
      <c r="E88" s="1925">
        <v>0</v>
      </c>
      <c r="F88" s="1925">
        <v>6</v>
      </c>
      <c r="G88" s="1925">
        <v>6</v>
      </c>
      <c r="H88" s="1925">
        <v>0.5</v>
      </c>
      <c r="I88" s="1925">
        <f t="shared" si="1"/>
        <v>3</v>
      </c>
      <c r="J88" s="1925">
        <v>193</v>
      </c>
      <c r="K88" s="1926" t="s">
        <v>4568</v>
      </c>
      <c r="L88" s="1927">
        <v>35805</v>
      </c>
      <c r="M88" s="1927" t="s">
        <v>4458</v>
      </c>
      <c r="N88" s="1927" t="s">
        <v>1994</v>
      </c>
      <c r="O88" s="1927">
        <v>30</v>
      </c>
      <c r="P88" s="1927"/>
      <c r="Q88" s="1927"/>
      <c r="R88" s="1927"/>
      <c r="S88" s="1927"/>
      <c r="T88" s="1927" t="s">
        <v>4573</v>
      </c>
      <c r="U88" s="1927" t="s">
        <v>4575</v>
      </c>
      <c r="V88" s="1927"/>
      <c r="W88" s="1927"/>
      <c r="X88" s="1927"/>
      <c r="Y88" s="1927"/>
      <c r="Z88" s="1927">
        <v>6</v>
      </c>
      <c r="AA88" s="1927">
        <v>22</v>
      </c>
      <c r="AB88" s="1927">
        <v>5</v>
      </c>
      <c r="AC88" s="1927">
        <v>0</v>
      </c>
      <c r="AD88" s="1927">
        <v>0</v>
      </c>
      <c r="AE88" s="1927">
        <v>33</v>
      </c>
    </row>
    <row r="89" spans="1:31" ht="28.8">
      <c r="A89" s="1925" t="s">
        <v>1221</v>
      </c>
      <c r="B89" s="1927">
        <v>5311027</v>
      </c>
      <c r="C89" s="1928" t="s">
        <v>5315</v>
      </c>
      <c r="D89" s="1925">
        <v>6</v>
      </c>
      <c r="E89" s="1925">
        <v>0</v>
      </c>
      <c r="F89" s="1925">
        <v>6</v>
      </c>
      <c r="G89" s="1925">
        <v>6</v>
      </c>
      <c r="H89" s="1925">
        <v>0.5</v>
      </c>
      <c r="I89" s="1925">
        <f t="shared" si="1"/>
        <v>3</v>
      </c>
      <c r="J89" s="1925">
        <v>193</v>
      </c>
      <c r="K89" s="1926" t="s">
        <v>4577</v>
      </c>
      <c r="L89" s="1927">
        <v>36941</v>
      </c>
      <c r="M89" s="1927" t="s">
        <v>4458</v>
      </c>
      <c r="N89" s="1927" t="s">
        <v>1994</v>
      </c>
      <c r="O89" s="1927">
        <v>30</v>
      </c>
      <c r="P89" s="1927"/>
      <c r="Q89" s="1927"/>
      <c r="R89" s="1927"/>
      <c r="S89" s="1927"/>
      <c r="T89" s="1927" t="s">
        <v>4573</v>
      </c>
      <c r="U89" s="1927" t="s">
        <v>4575</v>
      </c>
      <c r="V89" s="1927"/>
      <c r="W89" s="1927"/>
      <c r="X89" s="1927"/>
      <c r="Y89" s="1927"/>
      <c r="Z89" s="1927">
        <v>6</v>
      </c>
      <c r="AA89" s="1927">
        <v>22</v>
      </c>
      <c r="AB89" s="1927">
        <v>5</v>
      </c>
      <c r="AC89" s="1927">
        <v>0</v>
      </c>
      <c r="AD89" s="1927">
        <v>0</v>
      </c>
      <c r="AE89" s="1927">
        <v>33</v>
      </c>
    </row>
    <row r="90" spans="1:31" ht="28.8">
      <c r="A90" s="1925" t="s">
        <v>1221</v>
      </c>
      <c r="B90" s="1927">
        <v>5311028</v>
      </c>
      <c r="C90" s="1928" t="s">
        <v>4584</v>
      </c>
      <c r="D90" s="1925">
        <v>8</v>
      </c>
      <c r="E90" s="1925">
        <v>3.5</v>
      </c>
      <c r="F90" s="1925">
        <v>1</v>
      </c>
      <c r="G90" s="1925">
        <v>4.5</v>
      </c>
      <c r="H90" s="1925">
        <v>1</v>
      </c>
      <c r="I90" s="1925">
        <f t="shared" si="1"/>
        <v>4.5</v>
      </c>
      <c r="J90" s="1925">
        <v>193</v>
      </c>
      <c r="K90" s="1926" t="s">
        <v>4585</v>
      </c>
      <c r="L90" s="1927">
        <v>35966</v>
      </c>
      <c r="M90" s="1927" t="s">
        <v>4458</v>
      </c>
      <c r="N90" s="1927" t="s">
        <v>1994</v>
      </c>
      <c r="O90" s="1927">
        <v>30</v>
      </c>
      <c r="P90" s="1927"/>
      <c r="Q90" s="1927"/>
      <c r="R90" s="1927" t="s">
        <v>4486</v>
      </c>
      <c r="S90" s="1927" t="s">
        <v>4475</v>
      </c>
      <c r="T90" s="1927"/>
      <c r="U90" s="1927"/>
      <c r="V90" s="1927" t="s">
        <v>4573</v>
      </c>
      <c r="W90" s="1927" t="s">
        <v>4566</v>
      </c>
      <c r="X90" s="1927"/>
      <c r="Y90" s="1927"/>
      <c r="Z90" s="1927">
        <v>2</v>
      </c>
      <c r="AA90" s="1927">
        <v>3</v>
      </c>
      <c r="AB90" s="1927">
        <v>8</v>
      </c>
      <c r="AC90" s="1927">
        <v>8</v>
      </c>
      <c r="AD90" s="1927">
        <v>2</v>
      </c>
      <c r="AE90" s="1927">
        <v>21</v>
      </c>
    </row>
    <row r="91" spans="1:31" ht="28.8">
      <c r="A91" s="1925" t="s">
        <v>1221</v>
      </c>
      <c r="B91" s="1927">
        <v>5311030</v>
      </c>
      <c r="C91" s="1928" t="s">
        <v>4586</v>
      </c>
      <c r="D91" s="1925">
        <v>6</v>
      </c>
      <c r="E91" s="1925">
        <v>0</v>
      </c>
      <c r="F91" s="1925">
        <v>6</v>
      </c>
      <c r="G91" s="1925">
        <v>6</v>
      </c>
      <c r="H91" s="1925">
        <v>0.5</v>
      </c>
      <c r="I91" s="1925">
        <f t="shared" si="1"/>
        <v>3</v>
      </c>
      <c r="J91" s="1925">
        <v>193</v>
      </c>
      <c r="K91" s="1426" t="s">
        <v>723</v>
      </c>
      <c r="L91" s="1423">
        <v>35657</v>
      </c>
      <c r="M91" s="1423" t="s">
        <v>4451</v>
      </c>
      <c r="N91" s="1927" t="s">
        <v>1994</v>
      </c>
      <c r="O91" s="1927">
        <v>30</v>
      </c>
      <c r="P91" s="1927"/>
      <c r="Q91" s="1927"/>
      <c r="R91" s="1927"/>
      <c r="S91" s="1927"/>
      <c r="T91" s="1927" t="s">
        <v>4486</v>
      </c>
      <c r="U91" s="1927" t="s">
        <v>4475</v>
      </c>
      <c r="V91" s="1927" t="s">
        <v>4470</v>
      </c>
      <c r="W91" s="1927" t="s">
        <v>4475</v>
      </c>
      <c r="X91" s="1927"/>
      <c r="Y91" s="1927"/>
      <c r="Z91" s="1927">
        <v>4</v>
      </c>
      <c r="AA91" s="1927">
        <v>5</v>
      </c>
      <c r="AB91" s="1927">
        <v>5</v>
      </c>
      <c r="AC91" s="1927">
        <v>2</v>
      </c>
      <c r="AD91" s="1927">
        <v>1</v>
      </c>
      <c r="AE91" s="1927">
        <v>16</v>
      </c>
    </row>
    <row r="92" spans="1:31" ht="28.8">
      <c r="A92" s="1925" t="s">
        <v>1221</v>
      </c>
      <c r="B92" s="1927">
        <v>5311030</v>
      </c>
      <c r="C92" s="1928" t="s">
        <v>4586</v>
      </c>
      <c r="D92" s="1925">
        <v>6</v>
      </c>
      <c r="E92" s="1925">
        <v>0</v>
      </c>
      <c r="F92" s="1925">
        <v>6</v>
      </c>
      <c r="G92" s="1925">
        <v>6</v>
      </c>
      <c r="H92" s="1925">
        <v>0.5</v>
      </c>
      <c r="I92" s="1925">
        <f t="shared" si="1"/>
        <v>3</v>
      </c>
      <c r="J92" s="1925">
        <v>193</v>
      </c>
      <c r="K92" s="1426" t="s">
        <v>4585</v>
      </c>
      <c r="L92" s="1423">
        <v>35966</v>
      </c>
      <c r="M92" s="1423" t="s">
        <v>4458</v>
      </c>
      <c r="N92" s="1927" t="s">
        <v>1994</v>
      </c>
      <c r="O92" s="1927">
        <v>30</v>
      </c>
      <c r="P92" s="1927"/>
      <c r="Q92" s="1927"/>
      <c r="R92" s="1927"/>
      <c r="S92" s="1927"/>
      <c r="T92" s="1927" t="s">
        <v>4486</v>
      </c>
      <c r="U92" s="1927" t="s">
        <v>4475</v>
      </c>
      <c r="V92" s="1927" t="s">
        <v>4470</v>
      </c>
      <c r="W92" s="1927" t="s">
        <v>4475</v>
      </c>
      <c r="X92" s="1927"/>
      <c r="Y92" s="1927"/>
      <c r="Z92" s="1927">
        <v>4</v>
      </c>
      <c r="AA92" s="1927">
        <v>5</v>
      </c>
      <c r="AB92" s="1927">
        <v>5</v>
      </c>
      <c r="AC92" s="1927">
        <v>2</v>
      </c>
      <c r="AD92" s="1927">
        <v>1</v>
      </c>
      <c r="AE92" s="1927">
        <v>16</v>
      </c>
    </row>
    <row r="93" spans="1:31" ht="28.8">
      <c r="A93" s="1925" t="s">
        <v>1221</v>
      </c>
      <c r="B93" s="1927">
        <v>5311033</v>
      </c>
      <c r="C93" s="1928" t="s">
        <v>4587</v>
      </c>
      <c r="D93" s="1925">
        <v>8</v>
      </c>
      <c r="E93" s="1925">
        <v>2</v>
      </c>
      <c r="F93" s="1925">
        <v>4</v>
      </c>
      <c r="G93" s="1925">
        <v>6</v>
      </c>
      <c r="H93" s="1925">
        <v>1</v>
      </c>
      <c r="I93" s="1925">
        <f t="shared" si="1"/>
        <v>6</v>
      </c>
      <c r="J93" s="1925">
        <v>193</v>
      </c>
      <c r="K93" s="1426" t="s">
        <v>4577</v>
      </c>
      <c r="L93" s="1423">
        <v>36941</v>
      </c>
      <c r="M93" s="1423" t="s">
        <v>4458</v>
      </c>
      <c r="N93" s="1927" t="s">
        <v>1994</v>
      </c>
      <c r="O93" s="1927">
        <v>30</v>
      </c>
      <c r="P93" s="1927"/>
      <c r="Q93" s="1927"/>
      <c r="R93" s="1927" t="s">
        <v>4521</v>
      </c>
      <c r="S93" s="1927" t="s">
        <v>4475</v>
      </c>
      <c r="T93" s="1927" t="s">
        <v>4459</v>
      </c>
      <c r="U93" s="1927" t="s">
        <v>4559</v>
      </c>
      <c r="V93" s="1927"/>
      <c r="W93" s="1927"/>
      <c r="X93" s="1927"/>
      <c r="Y93" s="1927"/>
      <c r="Z93" s="1927">
        <v>13</v>
      </c>
      <c r="AA93" s="1927">
        <v>8</v>
      </c>
      <c r="AB93" s="1927">
        <v>5</v>
      </c>
      <c r="AC93" s="1927">
        <v>3</v>
      </c>
      <c r="AD93" s="1927">
        <v>0</v>
      </c>
      <c r="AE93" s="1927">
        <v>29</v>
      </c>
    </row>
    <row r="94" spans="1:31" ht="28.8">
      <c r="A94" s="1925" t="s">
        <v>1221</v>
      </c>
      <c r="B94" s="1927">
        <v>5311035</v>
      </c>
      <c r="C94" s="1928" t="s">
        <v>4588</v>
      </c>
      <c r="D94" s="1925">
        <v>11</v>
      </c>
      <c r="E94" s="1925">
        <v>3.5</v>
      </c>
      <c r="F94" s="1925">
        <v>4</v>
      </c>
      <c r="G94" s="1925">
        <v>7.5</v>
      </c>
      <c r="H94" s="1925">
        <v>0.5</v>
      </c>
      <c r="I94" s="1925">
        <f t="shared" si="1"/>
        <v>3.75</v>
      </c>
      <c r="J94" s="1925">
        <v>193</v>
      </c>
      <c r="K94" s="1426" t="s">
        <v>5316</v>
      </c>
      <c r="L94" s="1423">
        <v>35722</v>
      </c>
      <c r="M94" s="1423" t="s">
        <v>4458</v>
      </c>
      <c r="N94" s="1927" t="s">
        <v>4589</v>
      </c>
      <c r="O94" s="1927">
        <v>30</v>
      </c>
      <c r="P94" s="1927" t="s">
        <v>4470</v>
      </c>
      <c r="Q94" s="1927" t="s">
        <v>4575</v>
      </c>
      <c r="R94" s="1927" t="s">
        <v>4470</v>
      </c>
      <c r="S94" s="1927" t="s">
        <v>4575</v>
      </c>
      <c r="T94" s="1927" t="s">
        <v>4470</v>
      </c>
      <c r="U94" s="1927" t="s">
        <v>4475</v>
      </c>
      <c r="V94" s="1927" t="s">
        <v>4562</v>
      </c>
      <c r="W94" s="1927" t="s">
        <v>4558</v>
      </c>
      <c r="X94" s="1927"/>
      <c r="Y94" s="1927"/>
      <c r="Z94" s="1927">
        <v>7</v>
      </c>
      <c r="AA94" s="1927">
        <v>12</v>
      </c>
      <c r="AB94" s="1927">
        <v>7</v>
      </c>
      <c r="AC94" s="1927">
        <v>10</v>
      </c>
      <c r="AD94" s="1927">
        <v>5</v>
      </c>
      <c r="AE94" s="1927">
        <v>36</v>
      </c>
    </row>
    <row r="95" spans="1:31" ht="28.8">
      <c r="A95" s="1925" t="s">
        <v>1221</v>
      </c>
      <c r="B95" s="1927">
        <v>5311035</v>
      </c>
      <c r="C95" s="1928" t="s">
        <v>4588</v>
      </c>
      <c r="D95" s="1925">
        <v>11</v>
      </c>
      <c r="E95" s="1925">
        <v>3.5</v>
      </c>
      <c r="F95" s="1925">
        <v>4</v>
      </c>
      <c r="G95" s="1925">
        <v>7.5</v>
      </c>
      <c r="H95" s="1925">
        <v>0.5</v>
      </c>
      <c r="I95" s="1925">
        <f t="shared" si="1"/>
        <v>3.75</v>
      </c>
      <c r="J95" s="1925">
        <v>193</v>
      </c>
      <c r="K95" s="1426" t="s">
        <v>4917</v>
      </c>
      <c r="L95" s="1423">
        <v>19574</v>
      </c>
      <c r="M95" s="1423" t="s">
        <v>4458</v>
      </c>
      <c r="N95" s="1927" t="s">
        <v>4589</v>
      </c>
      <c r="O95" s="1927">
        <v>30</v>
      </c>
      <c r="P95" s="1927" t="s">
        <v>4470</v>
      </c>
      <c r="Q95" s="1927" t="s">
        <v>4575</v>
      </c>
      <c r="R95" s="1927" t="s">
        <v>4470</v>
      </c>
      <c r="S95" s="1927" t="s">
        <v>4575</v>
      </c>
      <c r="T95" s="1927" t="s">
        <v>4470</v>
      </c>
      <c r="U95" s="1927" t="s">
        <v>4475</v>
      </c>
      <c r="V95" s="1927" t="s">
        <v>4562</v>
      </c>
      <c r="W95" s="1927" t="s">
        <v>4558</v>
      </c>
      <c r="X95" s="1927"/>
      <c r="Y95" s="1927"/>
      <c r="Z95" s="1927">
        <v>7</v>
      </c>
      <c r="AA95" s="1927">
        <v>12</v>
      </c>
      <c r="AB95" s="1927">
        <v>7</v>
      </c>
      <c r="AC95" s="1927">
        <v>10</v>
      </c>
      <c r="AD95" s="1927">
        <v>5</v>
      </c>
      <c r="AE95" s="1927">
        <v>36</v>
      </c>
    </row>
    <row r="96" spans="1:31" ht="28.8">
      <c r="A96" s="1925" t="s">
        <v>1221</v>
      </c>
      <c r="B96" s="1927">
        <v>5311071</v>
      </c>
      <c r="C96" s="1928" t="s">
        <v>4590</v>
      </c>
      <c r="D96" s="1925">
        <v>21</v>
      </c>
      <c r="E96" s="1925">
        <v>3</v>
      </c>
      <c r="F96" s="1925">
        <v>15</v>
      </c>
      <c r="G96" s="1925">
        <v>3</v>
      </c>
      <c r="H96" s="1925">
        <v>1</v>
      </c>
      <c r="I96" s="1925">
        <f t="shared" si="1"/>
        <v>3</v>
      </c>
      <c r="J96" s="1925">
        <v>193</v>
      </c>
      <c r="K96" s="1926" t="s">
        <v>4607</v>
      </c>
      <c r="L96" s="1927">
        <v>36002</v>
      </c>
      <c r="M96" s="1927" t="s">
        <v>4458</v>
      </c>
      <c r="N96" s="1927" t="s">
        <v>2894</v>
      </c>
      <c r="O96" s="1927">
        <v>20</v>
      </c>
      <c r="P96" s="1927"/>
      <c r="Q96" s="1927"/>
      <c r="R96" s="1927"/>
      <c r="S96" s="1927"/>
      <c r="T96" s="1927"/>
      <c r="U96" s="1927"/>
      <c r="V96" s="1927"/>
      <c r="W96" s="1927"/>
      <c r="X96" s="1927"/>
      <c r="Y96" s="1927"/>
      <c r="Z96" s="1927">
        <v>10</v>
      </c>
      <c r="AA96" s="1927">
        <v>0</v>
      </c>
      <c r="AB96" s="1927">
        <v>0</v>
      </c>
      <c r="AC96" s="1927">
        <v>0</v>
      </c>
      <c r="AD96" s="1927">
        <v>0</v>
      </c>
      <c r="AE96" s="1927">
        <v>10</v>
      </c>
    </row>
    <row r="97" spans="1:31" ht="28.8">
      <c r="A97" s="1925" t="s">
        <v>1221</v>
      </c>
      <c r="B97" s="1927">
        <v>5311072</v>
      </c>
      <c r="C97" s="1926" t="s">
        <v>5317</v>
      </c>
      <c r="D97" s="1925">
        <v>21</v>
      </c>
      <c r="E97" s="1925">
        <v>3</v>
      </c>
      <c r="F97" s="1925">
        <v>15</v>
      </c>
      <c r="G97" s="1925">
        <v>3</v>
      </c>
      <c r="H97" s="1925">
        <v>1</v>
      </c>
      <c r="I97" s="1925">
        <f t="shared" si="1"/>
        <v>3</v>
      </c>
      <c r="J97" s="1925">
        <v>193</v>
      </c>
      <c r="K97" s="1426" t="s">
        <v>4607</v>
      </c>
      <c r="L97" s="1423">
        <v>36002</v>
      </c>
      <c r="M97" s="1423" t="s">
        <v>4458</v>
      </c>
      <c r="N97" s="1927" t="s">
        <v>2894</v>
      </c>
      <c r="O97" s="1927">
        <v>20</v>
      </c>
      <c r="P97" s="1927"/>
      <c r="Q97" s="1927"/>
      <c r="R97" s="1927"/>
      <c r="S97" s="1927"/>
      <c r="T97" s="1927"/>
      <c r="U97" s="1927"/>
      <c r="V97" s="1927"/>
      <c r="W97" s="1927"/>
      <c r="X97" s="1927"/>
      <c r="Y97" s="1927"/>
      <c r="Z97" s="1927">
        <v>2</v>
      </c>
      <c r="AA97" s="1927">
        <v>0</v>
      </c>
      <c r="AB97" s="1927">
        <v>0</v>
      </c>
      <c r="AC97" s="1927">
        <v>1</v>
      </c>
      <c r="AD97" s="1927">
        <v>5</v>
      </c>
      <c r="AE97" s="1927">
        <v>3</v>
      </c>
    </row>
    <row r="98" spans="1:31" ht="28.8">
      <c r="A98" s="1925" t="s">
        <v>1221</v>
      </c>
      <c r="B98" s="1927" t="s">
        <v>4508</v>
      </c>
      <c r="C98" s="1928" t="s">
        <v>4591</v>
      </c>
      <c r="D98" s="1925">
        <v>6</v>
      </c>
      <c r="E98" s="1925">
        <v>3</v>
      </c>
      <c r="F98" s="1925">
        <v>0</v>
      </c>
      <c r="G98" s="1925">
        <v>3</v>
      </c>
      <c r="H98" s="1925">
        <v>1</v>
      </c>
      <c r="I98" s="1925">
        <f t="shared" si="1"/>
        <v>3</v>
      </c>
      <c r="J98" s="1925">
        <v>193</v>
      </c>
      <c r="K98" s="1926" t="s">
        <v>4607</v>
      </c>
      <c r="L98" s="1927">
        <v>36002</v>
      </c>
      <c r="M98" s="1927" t="s">
        <v>4458</v>
      </c>
      <c r="N98" s="1927" t="s">
        <v>1995</v>
      </c>
      <c r="O98" s="1927">
        <v>20</v>
      </c>
      <c r="P98" s="1927" t="s">
        <v>4472</v>
      </c>
      <c r="Q98" s="1927" t="s">
        <v>4592</v>
      </c>
      <c r="R98" s="1927"/>
      <c r="S98" s="1927"/>
      <c r="T98" s="1927"/>
      <c r="U98" s="1927"/>
      <c r="V98" s="1927" t="s">
        <v>4472</v>
      </c>
      <c r="W98" s="1927" t="s">
        <v>4592</v>
      </c>
      <c r="X98" s="1927"/>
      <c r="Y98" s="1927"/>
      <c r="Z98" s="1927">
        <v>0</v>
      </c>
      <c r="AA98" s="1927">
        <v>4</v>
      </c>
      <c r="AB98" s="1927">
        <v>6</v>
      </c>
      <c r="AC98" s="1927">
        <v>11</v>
      </c>
      <c r="AD98" s="1927">
        <v>0</v>
      </c>
      <c r="AE98" s="1927">
        <v>21</v>
      </c>
    </row>
    <row r="99" spans="1:31" ht="43.2">
      <c r="A99" s="1925" t="s">
        <v>1221</v>
      </c>
      <c r="B99" s="1927" t="s">
        <v>4508</v>
      </c>
      <c r="C99" s="1928" t="s">
        <v>4593</v>
      </c>
      <c r="D99" s="1925">
        <v>6</v>
      </c>
      <c r="E99" s="1925">
        <v>3</v>
      </c>
      <c r="F99" s="1925">
        <v>0</v>
      </c>
      <c r="G99" s="1925">
        <v>3</v>
      </c>
      <c r="H99" s="1925">
        <v>1</v>
      </c>
      <c r="I99" s="1925">
        <f t="shared" si="1"/>
        <v>3</v>
      </c>
      <c r="J99" s="1925">
        <v>193</v>
      </c>
      <c r="K99" s="1926" t="s">
        <v>5316</v>
      </c>
      <c r="L99" s="1927">
        <v>35722</v>
      </c>
      <c r="M99" s="1927" t="s">
        <v>4458</v>
      </c>
      <c r="N99" s="1927" t="s">
        <v>1995</v>
      </c>
      <c r="O99" s="1927">
        <v>27</v>
      </c>
      <c r="P99" s="1927" t="s">
        <v>4472</v>
      </c>
      <c r="Q99" s="1927" t="s">
        <v>4558</v>
      </c>
      <c r="R99" s="1927"/>
      <c r="S99" s="1927"/>
      <c r="T99" s="1927" t="s">
        <v>4472</v>
      </c>
      <c r="U99" s="1927" t="s">
        <v>4558</v>
      </c>
      <c r="V99" s="1927"/>
      <c r="W99" s="1927"/>
      <c r="X99" s="1927"/>
      <c r="Y99" s="1927"/>
      <c r="Z99" s="1927">
        <v>3</v>
      </c>
      <c r="AA99" s="1927">
        <v>13</v>
      </c>
      <c r="AB99" s="1927">
        <v>3</v>
      </c>
      <c r="AC99" s="1927">
        <v>2</v>
      </c>
      <c r="AD99" s="1927">
        <v>3</v>
      </c>
      <c r="AE99" s="1927">
        <v>21</v>
      </c>
    </row>
    <row r="100" spans="1:31" ht="43.2">
      <c r="A100" s="1925" t="s">
        <v>1221</v>
      </c>
      <c r="B100" s="1927" t="s">
        <v>4508</v>
      </c>
      <c r="C100" s="1928" t="s">
        <v>4594</v>
      </c>
      <c r="D100" s="1925">
        <v>6</v>
      </c>
      <c r="E100" s="1925">
        <v>3</v>
      </c>
      <c r="F100" s="1925">
        <v>0</v>
      </c>
      <c r="G100" s="1925">
        <v>3</v>
      </c>
      <c r="H100" s="1925">
        <v>1</v>
      </c>
      <c r="I100" s="1925">
        <f t="shared" si="1"/>
        <v>3</v>
      </c>
      <c r="J100" s="1925">
        <v>193</v>
      </c>
      <c r="K100" s="1926" t="s">
        <v>5316</v>
      </c>
      <c r="L100" s="1927">
        <v>35722</v>
      </c>
      <c r="M100" s="1927" t="s">
        <v>4458</v>
      </c>
      <c r="N100" s="1927" t="s">
        <v>1995</v>
      </c>
      <c r="O100" s="1927">
        <v>20</v>
      </c>
      <c r="P100" s="1927"/>
      <c r="Q100" s="1927"/>
      <c r="R100" s="1927" t="s">
        <v>4472</v>
      </c>
      <c r="S100" s="1927" t="s">
        <v>4595</v>
      </c>
      <c r="T100" s="1927"/>
      <c r="U100" s="1927"/>
      <c r="V100" s="1927" t="s">
        <v>4472</v>
      </c>
      <c r="W100" s="1927" t="s">
        <v>4558</v>
      </c>
      <c r="X100" s="1927"/>
      <c r="Y100" s="1927"/>
      <c r="Z100" s="1927">
        <v>2</v>
      </c>
      <c r="AA100" s="1927">
        <v>3</v>
      </c>
      <c r="AB100" s="1927">
        <v>1</v>
      </c>
      <c r="AC100" s="1927">
        <v>2</v>
      </c>
      <c r="AD100" s="1927">
        <v>0</v>
      </c>
      <c r="AE100" s="1927">
        <v>8</v>
      </c>
    </row>
    <row r="101" spans="1:31" ht="43.2">
      <c r="A101" s="1925" t="s">
        <v>1221</v>
      </c>
      <c r="B101" s="1927" t="s">
        <v>4508</v>
      </c>
      <c r="C101" s="1928" t="s">
        <v>4596</v>
      </c>
      <c r="D101" s="1925">
        <v>6</v>
      </c>
      <c r="E101" s="1925">
        <v>3</v>
      </c>
      <c r="F101" s="1925">
        <v>0</v>
      </c>
      <c r="G101" s="1925">
        <v>3</v>
      </c>
      <c r="H101" s="1925">
        <v>1</v>
      </c>
      <c r="I101" s="1925">
        <f t="shared" si="1"/>
        <v>3</v>
      </c>
      <c r="J101" s="1925">
        <v>193</v>
      </c>
      <c r="K101" s="1427" t="s">
        <v>4570</v>
      </c>
      <c r="L101" s="1421">
        <v>11798</v>
      </c>
      <c r="M101" s="1421" t="s">
        <v>4458</v>
      </c>
      <c r="N101" s="1927" t="s">
        <v>2892</v>
      </c>
      <c r="O101" s="1927">
        <v>20</v>
      </c>
      <c r="P101" s="1927"/>
      <c r="Q101" s="1927"/>
      <c r="R101" s="1927"/>
      <c r="S101" s="1927"/>
      <c r="T101" s="1927" t="s">
        <v>4472</v>
      </c>
      <c r="U101" s="1927" t="s">
        <v>4592</v>
      </c>
      <c r="V101" s="1927"/>
      <c r="W101" s="1927"/>
      <c r="X101" s="1927" t="s">
        <v>4472</v>
      </c>
      <c r="Y101" s="1927" t="s">
        <v>4592</v>
      </c>
      <c r="Z101" s="1927">
        <v>9</v>
      </c>
      <c r="AA101" s="1927">
        <v>7</v>
      </c>
      <c r="AB101" s="1927">
        <v>3</v>
      </c>
      <c r="AC101" s="1927">
        <v>1</v>
      </c>
      <c r="AD101" s="1927">
        <v>0</v>
      </c>
      <c r="AE101" s="1927">
        <v>20</v>
      </c>
    </row>
    <row r="102" spans="1:31" ht="43.2">
      <c r="A102" s="1925" t="s">
        <v>1221</v>
      </c>
      <c r="B102" s="1927" t="s">
        <v>4508</v>
      </c>
      <c r="C102" s="1928" t="s">
        <v>5318</v>
      </c>
      <c r="D102" s="1925">
        <v>6</v>
      </c>
      <c r="E102" s="1925">
        <v>3</v>
      </c>
      <c r="F102" s="1925">
        <v>0</v>
      </c>
      <c r="G102" s="1925">
        <v>3</v>
      </c>
      <c r="H102" s="1925">
        <v>1</v>
      </c>
      <c r="I102" s="1925">
        <f t="shared" si="1"/>
        <v>3</v>
      </c>
      <c r="J102" s="1925">
        <v>193</v>
      </c>
      <c r="K102" s="1426" t="s">
        <v>4585</v>
      </c>
      <c r="L102" s="1927">
        <v>35966</v>
      </c>
      <c r="M102" s="1927" t="s">
        <v>4458</v>
      </c>
      <c r="N102" s="1927" t="s">
        <v>1995</v>
      </c>
      <c r="O102" s="1927">
        <v>25</v>
      </c>
      <c r="P102" s="1927" t="s">
        <v>4472</v>
      </c>
      <c r="Q102" s="1927" t="s">
        <v>4475</v>
      </c>
      <c r="R102" s="1927" t="s">
        <v>4472</v>
      </c>
      <c r="S102" s="1927" t="s">
        <v>4475</v>
      </c>
      <c r="T102" s="1927"/>
      <c r="U102" s="1927"/>
      <c r="V102" s="1927"/>
      <c r="W102" s="1927"/>
      <c r="X102" s="1927"/>
      <c r="Y102" s="1927"/>
      <c r="Z102" s="1927">
        <v>10</v>
      </c>
      <c r="AA102" s="1927">
        <v>5</v>
      </c>
      <c r="AB102" s="1927">
        <v>0</v>
      </c>
      <c r="AC102" s="1927">
        <v>1</v>
      </c>
      <c r="AD102" s="1927">
        <v>0</v>
      </c>
      <c r="AE102" s="1927">
        <v>16</v>
      </c>
    </row>
    <row r="103" spans="1:31" ht="28.8">
      <c r="A103" s="1925" t="s">
        <v>1221</v>
      </c>
      <c r="B103" s="1927">
        <v>5301004</v>
      </c>
      <c r="C103" s="1928" t="s">
        <v>4597</v>
      </c>
      <c r="D103" s="1925">
        <v>8</v>
      </c>
      <c r="E103" s="1925">
        <v>2</v>
      </c>
      <c r="F103" s="1925">
        <v>4</v>
      </c>
      <c r="G103" s="1925">
        <v>6</v>
      </c>
      <c r="H103" s="1925">
        <v>0.5</v>
      </c>
      <c r="I103" s="1925">
        <f t="shared" si="1"/>
        <v>3</v>
      </c>
      <c r="J103" s="1925">
        <v>193</v>
      </c>
      <c r="K103" s="1926" t="s">
        <v>4598</v>
      </c>
      <c r="L103" s="1927">
        <v>43336</v>
      </c>
      <c r="M103" s="1927" t="s">
        <v>4451</v>
      </c>
      <c r="N103" s="1927" t="s">
        <v>4599</v>
      </c>
      <c r="O103" s="1927">
        <v>50</v>
      </c>
      <c r="P103" s="1927"/>
      <c r="Q103" s="1927"/>
      <c r="R103" s="1927" t="s">
        <v>4573</v>
      </c>
      <c r="S103" s="1927" t="s">
        <v>4559</v>
      </c>
      <c r="T103" s="1927" t="s">
        <v>4470</v>
      </c>
      <c r="U103" s="1927" t="s">
        <v>4559</v>
      </c>
      <c r="V103" s="1927" t="s">
        <v>4456</v>
      </c>
      <c r="W103" s="1927" t="s">
        <v>4559</v>
      </c>
      <c r="X103" s="1927"/>
      <c r="Y103" s="1927"/>
      <c r="Z103" s="1927">
        <v>1</v>
      </c>
      <c r="AA103" s="1927">
        <v>6</v>
      </c>
      <c r="AB103" s="1927">
        <v>26</v>
      </c>
      <c r="AC103" s="1927">
        <v>16</v>
      </c>
      <c r="AD103" s="1927">
        <v>0</v>
      </c>
      <c r="AE103" s="1927">
        <v>49</v>
      </c>
    </row>
    <row r="104" spans="1:31" ht="28.8">
      <c r="A104" s="1925" t="s">
        <v>1221</v>
      </c>
      <c r="B104" s="1927">
        <v>5301004</v>
      </c>
      <c r="C104" s="1928" t="s">
        <v>4597</v>
      </c>
      <c r="D104" s="1925">
        <v>8</v>
      </c>
      <c r="E104" s="1925">
        <v>2</v>
      </c>
      <c r="F104" s="1925">
        <v>4</v>
      </c>
      <c r="G104" s="1925">
        <v>6</v>
      </c>
      <c r="H104" s="1925">
        <v>0.5</v>
      </c>
      <c r="I104" s="1925">
        <f t="shared" si="1"/>
        <v>3</v>
      </c>
      <c r="J104" s="1925">
        <v>193</v>
      </c>
      <c r="K104" s="1926" t="s">
        <v>178</v>
      </c>
      <c r="L104" s="1927">
        <v>39547</v>
      </c>
      <c r="M104" s="1927" t="s">
        <v>4458</v>
      </c>
      <c r="N104" s="1927" t="s">
        <v>4599</v>
      </c>
      <c r="O104" s="1927">
        <v>50</v>
      </c>
      <c r="P104" s="1927"/>
      <c r="Q104" s="1927"/>
      <c r="R104" s="1927" t="s">
        <v>4573</v>
      </c>
      <c r="S104" s="1927" t="s">
        <v>4559</v>
      </c>
      <c r="T104" s="1927" t="s">
        <v>4470</v>
      </c>
      <c r="U104" s="1927" t="s">
        <v>4559</v>
      </c>
      <c r="V104" s="1927" t="s">
        <v>4456</v>
      </c>
      <c r="W104" s="1927" t="s">
        <v>4559</v>
      </c>
      <c r="X104" s="1927"/>
      <c r="Y104" s="1927"/>
      <c r="Z104" s="1927">
        <v>1</v>
      </c>
      <c r="AA104" s="1927">
        <v>6</v>
      </c>
      <c r="AB104" s="1927">
        <v>26</v>
      </c>
      <c r="AC104" s="1927">
        <v>16</v>
      </c>
      <c r="AD104" s="1927">
        <v>0</v>
      </c>
      <c r="AE104" s="1927">
        <v>49</v>
      </c>
    </row>
    <row r="105" spans="1:31" ht="28.8">
      <c r="A105" s="1925" t="s">
        <v>1221</v>
      </c>
      <c r="B105" s="1927">
        <v>5301004</v>
      </c>
      <c r="C105" s="1928" t="s">
        <v>4597</v>
      </c>
      <c r="D105" s="1925">
        <v>8</v>
      </c>
      <c r="E105" s="1925">
        <v>2</v>
      </c>
      <c r="F105" s="1925">
        <v>4</v>
      </c>
      <c r="G105" s="1925">
        <v>6</v>
      </c>
      <c r="H105" s="1925">
        <v>1</v>
      </c>
      <c r="I105" s="1925">
        <f t="shared" si="1"/>
        <v>6</v>
      </c>
      <c r="J105" s="1925">
        <v>193</v>
      </c>
      <c r="K105" s="1426" t="s">
        <v>4600</v>
      </c>
      <c r="L105" s="1423">
        <v>37884</v>
      </c>
      <c r="M105" s="1423" t="s">
        <v>4458</v>
      </c>
      <c r="N105" s="1927" t="s">
        <v>4601</v>
      </c>
      <c r="O105" s="1927">
        <v>20</v>
      </c>
      <c r="P105" s="1927" t="s">
        <v>4602</v>
      </c>
      <c r="Q105" s="1927" t="s">
        <v>4603</v>
      </c>
      <c r="R105" s="1927"/>
      <c r="S105" s="1927"/>
      <c r="T105" s="1927" t="s">
        <v>4602</v>
      </c>
      <c r="U105" s="1927" t="s">
        <v>4603</v>
      </c>
      <c r="V105" s="1927"/>
      <c r="W105" s="1927"/>
      <c r="X105" s="1927"/>
      <c r="Y105" s="1927"/>
      <c r="Z105" s="1927">
        <v>4</v>
      </c>
      <c r="AA105" s="1927">
        <v>10</v>
      </c>
      <c r="AB105" s="1927">
        <v>3</v>
      </c>
      <c r="AC105" s="1927">
        <v>1</v>
      </c>
      <c r="AD105" s="1927">
        <v>0</v>
      </c>
      <c r="AE105" s="1927">
        <v>18</v>
      </c>
    </row>
    <row r="106" spans="1:31" ht="28.8">
      <c r="A106" s="1925" t="s">
        <v>1221</v>
      </c>
      <c r="B106" s="1927">
        <v>5301005</v>
      </c>
      <c r="C106" s="1928" t="s">
        <v>4564</v>
      </c>
      <c r="D106" s="1925">
        <v>6</v>
      </c>
      <c r="E106" s="1925">
        <v>1.5</v>
      </c>
      <c r="F106" s="1925">
        <v>3</v>
      </c>
      <c r="G106" s="1925">
        <v>4.5</v>
      </c>
      <c r="H106" s="1925">
        <v>0.5</v>
      </c>
      <c r="I106" s="1925">
        <f t="shared" si="1"/>
        <v>2.25</v>
      </c>
      <c r="J106" s="1925">
        <v>193</v>
      </c>
      <c r="K106" s="1426" t="s">
        <v>4598</v>
      </c>
      <c r="L106" s="1423">
        <v>43336</v>
      </c>
      <c r="M106" s="1423" t="s">
        <v>4451</v>
      </c>
      <c r="N106" s="1927" t="s">
        <v>4599</v>
      </c>
      <c r="O106" s="1927">
        <v>50</v>
      </c>
      <c r="P106" s="1927"/>
      <c r="Q106" s="1927"/>
      <c r="R106" s="1927"/>
      <c r="S106" s="1927"/>
      <c r="T106" s="1927" t="s">
        <v>4573</v>
      </c>
      <c r="U106" s="1927" t="s">
        <v>4559</v>
      </c>
      <c r="V106" s="1927" t="s">
        <v>4486</v>
      </c>
      <c r="W106" s="1927" t="s">
        <v>4559</v>
      </c>
      <c r="X106" s="1927"/>
      <c r="Y106" s="1927"/>
      <c r="Z106" s="1927">
        <v>12</v>
      </c>
      <c r="AA106" s="1927">
        <v>16</v>
      </c>
      <c r="AB106" s="1927">
        <v>12</v>
      </c>
      <c r="AC106" s="1927">
        <v>7</v>
      </c>
      <c r="AD106" s="1927">
        <v>0</v>
      </c>
      <c r="AE106" s="1927">
        <v>47</v>
      </c>
    </row>
    <row r="107" spans="1:31" ht="28.8">
      <c r="A107" s="1925" t="s">
        <v>1221</v>
      </c>
      <c r="B107" s="1927">
        <v>5301005</v>
      </c>
      <c r="C107" s="1928" t="s">
        <v>4564</v>
      </c>
      <c r="D107" s="1925">
        <v>6</v>
      </c>
      <c r="E107" s="1925">
        <v>1.5</v>
      </c>
      <c r="F107" s="1925">
        <v>3</v>
      </c>
      <c r="G107" s="1925">
        <v>4.5</v>
      </c>
      <c r="H107" s="1925">
        <v>0.5</v>
      </c>
      <c r="I107" s="1925">
        <f t="shared" si="1"/>
        <v>2.25</v>
      </c>
      <c r="J107" s="1925">
        <v>193</v>
      </c>
      <c r="K107" s="1426" t="s">
        <v>178</v>
      </c>
      <c r="L107" s="1423">
        <v>39547</v>
      </c>
      <c r="M107" s="1423" t="s">
        <v>4458</v>
      </c>
      <c r="N107" s="1927" t="s">
        <v>4599</v>
      </c>
      <c r="O107" s="1927">
        <v>50</v>
      </c>
      <c r="P107" s="1927"/>
      <c r="Q107" s="1927"/>
      <c r="R107" s="1927"/>
      <c r="S107" s="1927"/>
      <c r="T107" s="1927" t="s">
        <v>4573</v>
      </c>
      <c r="U107" s="1927" t="s">
        <v>4559</v>
      </c>
      <c r="V107" s="1927" t="s">
        <v>4486</v>
      </c>
      <c r="W107" s="1927" t="s">
        <v>4559</v>
      </c>
      <c r="X107" s="1927"/>
      <c r="Y107" s="1927"/>
      <c r="Z107" s="1927">
        <v>12</v>
      </c>
      <c r="AA107" s="1927">
        <v>16</v>
      </c>
      <c r="AB107" s="1927">
        <v>12</v>
      </c>
      <c r="AC107" s="1927">
        <v>7</v>
      </c>
      <c r="AD107" s="1927">
        <v>0</v>
      </c>
      <c r="AE107" s="1927">
        <v>47</v>
      </c>
    </row>
    <row r="108" spans="1:31" ht="28.8">
      <c r="A108" s="1925" t="s">
        <v>1221</v>
      </c>
      <c r="B108" s="1927">
        <v>5301007</v>
      </c>
      <c r="C108" s="1928" t="s">
        <v>4604</v>
      </c>
      <c r="D108" s="1925">
        <v>8</v>
      </c>
      <c r="E108" s="1925">
        <v>2</v>
      </c>
      <c r="F108" s="1925">
        <v>4</v>
      </c>
      <c r="G108" s="1925">
        <v>6</v>
      </c>
      <c r="H108" s="1925">
        <v>1</v>
      </c>
      <c r="I108" s="1925">
        <f t="shared" si="1"/>
        <v>6</v>
      </c>
      <c r="J108" s="1925">
        <v>193</v>
      </c>
      <c r="K108" s="1926" t="s">
        <v>4605</v>
      </c>
      <c r="L108" s="1927">
        <v>43336</v>
      </c>
      <c r="M108" s="1927" t="s">
        <v>4451</v>
      </c>
      <c r="N108" s="1927" t="s">
        <v>2001</v>
      </c>
      <c r="O108" s="1927">
        <v>25</v>
      </c>
      <c r="P108" s="1927"/>
      <c r="Q108" s="1927"/>
      <c r="R108" s="1927" t="s">
        <v>4456</v>
      </c>
      <c r="S108" s="1927" t="s">
        <v>4606</v>
      </c>
      <c r="T108" s="1927" t="s">
        <v>4573</v>
      </c>
      <c r="U108" s="1927" t="s">
        <v>4606</v>
      </c>
      <c r="V108" s="1927" t="s">
        <v>4456</v>
      </c>
      <c r="W108" s="1927" t="s">
        <v>4606</v>
      </c>
      <c r="X108" s="1927"/>
      <c r="Y108" s="1927"/>
      <c r="Z108" s="1927">
        <v>13</v>
      </c>
      <c r="AA108" s="1927">
        <v>4</v>
      </c>
      <c r="AB108" s="1927">
        <v>6</v>
      </c>
      <c r="AC108" s="1927">
        <v>0</v>
      </c>
      <c r="AD108" s="1927">
        <v>1</v>
      </c>
      <c r="AE108" s="1927">
        <v>23</v>
      </c>
    </row>
    <row r="109" spans="1:31" ht="28.8">
      <c r="A109" s="1925" t="s">
        <v>1221</v>
      </c>
      <c r="B109" s="1927">
        <v>5301007</v>
      </c>
      <c r="C109" s="1928" t="s">
        <v>4604</v>
      </c>
      <c r="D109" s="1925">
        <v>8</v>
      </c>
      <c r="E109" s="1925">
        <v>2</v>
      </c>
      <c r="F109" s="1925">
        <v>4</v>
      </c>
      <c r="G109" s="1925">
        <v>6</v>
      </c>
      <c r="H109" s="1925">
        <v>1</v>
      </c>
      <c r="I109" s="1925">
        <f t="shared" si="1"/>
        <v>6</v>
      </c>
      <c r="J109" s="1925">
        <v>193</v>
      </c>
      <c r="K109" s="1427" t="s">
        <v>4607</v>
      </c>
      <c r="L109" s="1421">
        <v>36002</v>
      </c>
      <c r="M109" s="1421" t="s">
        <v>4458</v>
      </c>
      <c r="N109" s="1927" t="s">
        <v>2891</v>
      </c>
      <c r="O109" s="1927">
        <v>24</v>
      </c>
      <c r="P109" s="1927"/>
      <c r="Q109" s="1927"/>
      <c r="R109" s="1927" t="s">
        <v>4456</v>
      </c>
      <c r="S109" s="1927" t="s">
        <v>4595</v>
      </c>
      <c r="T109" s="1927" t="s">
        <v>4573</v>
      </c>
      <c r="U109" s="1927" t="s">
        <v>4595</v>
      </c>
      <c r="V109" s="1927" t="s">
        <v>4456</v>
      </c>
      <c r="W109" s="1927" t="s">
        <v>4595</v>
      </c>
      <c r="X109" s="1927"/>
      <c r="Y109" s="1927"/>
      <c r="Z109" s="1927">
        <v>0</v>
      </c>
      <c r="AA109" s="1927">
        <v>4</v>
      </c>
      <c r="AB109" s="1927">
        <v>3</v>
      </c>
      <c r="AC109" s="1927">
        <v>5</v>
      </c>
      <c r="AD109" s="1927">
        <v>2</v>
      </c>
      <c r="AE109" s="1927">
        <v>12</v>
      </c>
    </row>
    <row r="110" spans="1:31" ht="28.8">
      <c r="A110" s="1925" t="s">
        <v>1221</v>
      </c>
      <c r="B110" s="1927">
        <v>5331013</v>
      </c>
      <c r="C110" s="1928" t="s">
        <v>4608</v>
      </c>
      <c r="D110" s="1925">
        <v>7</v>
      </c>
      <c r="E110" s="1925">
        <v>2.5</v>
      </c>
      <c r="F110" s="1925">
        <v>2</v>
      </c>
      <c r="G110" s="1925">
        <v>4.5</v>
      </c>
      <c r="H110" s="1925">
        <v>1</v>
      </c>
      <c r="I110" s="1925">
        <f t="shared" si="1"/>
        <v>4.5</v>
      </c>
      <c r="J110" s="1925">
        <v>193</v>
      </c>
      <c r="K110" s="1926" t="s">
        <v>178</v>
      </c>
      <c r="L110" s="1927">
        <v>39547</v>
      </c>
      <c r="M110" s="1927" t="s">
        <v>4458</v>
      </c>
      <c r="N110" s="1927" t="s">
        <v>2001</v>
      </c>
      <c r="O110" s="1927">
        <v>50</v>
      </c>
      <c r="P110" s="1927"/>
      <c r="Q110" s="1927"/>
      <c r="R110" s="1927"/>
      <c r="S110" s="1927"/>
      <c r="T110" s="1927" t="s">
        <v>4470</v>
      </c>
      <c r="U110" s="1927" t="s">
        <v>4575</v>
      </c>
      <c r="V110" s="1927"/>
      <c r="W110" s="1927"/>
      <c r="X110" s="1927" t="s">
        <v>4521</v>
      </c>
      <c r="Y110" s="1927" t="s">
        <v>4493</v>
      </c>
      <c r="Z110" s="1927">
        <v>10</v>
      </c>
      <c r="AA110" s="1927">
        <v>7</v>
      </c>
      <c r="AB110" s="1927">
        <v>8</v>
      </c>
      <c r="AC110" s="1927">
        <v>11</v>
      </c>
      <c r="AD110" s="1927">
        <v>0</v>
      </c>
      <c r="AE110" s="1927">
        <v>36</v>
      </c>
    </row>
    <row r="111" spans="1:31" ht="28.8">
      <c r="A111" s="1925" t="s">
        <v>1221</v>
      </c>
      <c r="B111" s="1927">
        <v>5331014</v>
      </c>
      <c r="C111" s="1928" t="s">
        <v>4609</v>
      </c>
      <c r="D111" s="1925">
        <v>7</v>
      </c>
      <c r="E111" s="1925">
        <v>2.5</v>
      </c>
      <c r="F111" s="1925">
        <v>2</v>
      </c>
      <c r="G111" s="1925">
        <v>4.5</v>
      </c>
      <c r="H111" s="1925">
        <v>1</v>
      </c>
      <c r="I111" s="1925">
        <f t="shared" si="1"/>
        <v>4.5</v>
      </c>
      <c r="J111" s="1925">
        <v>193</v>
      </c>
      <c r="K111" s="1426" t="s">
        <v>5319</v>
      </c>
      <c r="L111" s="1423">
        <v>25859</v>
      </c>
      <c r="M111" s="1423" t="s">
        <v>4540</v>
      </c>
      <c r="N111" s="1927" t="s">
        <v>2001</v>
      </c>
      <c r="O111" s="1927">
        <v>50</v>
      </c>
      <c r="P111" s="1927" t="s">
        <v>4472</v>
      </c>
      <c r="Q111" s="1927" t="s">
        <v>4575</v>
      </c>
      <c r="R111" s="1927"/>
      <c r="S111" s="1927"/>
      <c r="T111" s="1927"/>
      <c r="U111" s="1927"/>
      <c r="V111" s="1927" t="s">
        <v>4459</v>
      </c>
      <c r="W111" s="1927" t="s">
        <v>4575</v>
      </c>
      <c r="X111" s="1927"/>
      <c r="Y111" s="1927"/>
      <c r="Z111" s="1927">
        <v>12</v>
      </c>
      <c r="AA111" s="1927">
        <v>5</v>
      </c>
      <c r="AB111" s="1927">
        <v>6</v>
      </c>
      <c r="AC111" s="1927">
        <v>9</v>
      </c>
      <c r="AD111" s="1927">
        <v>6</v>
      </c>
      <c r="AE111" s="1927">
        <v>32</v>
      </c>
    </row>
    <row r="112" spans="1:31" ht="28.8">
      <c r="A112" s="1925" t="s">
        <v>1221</v>
      </c>
      <c r="B112" s="1927">
        <v>5331015</v>
      </c>
      <c r="C112" s="1928" t="s">
        <v>4610</v>
      </c>
      <c r="D112" s="1925">
        <v>9</v>
      </c>
      <c r="E112" s="1925">
        <v>3</v>
      </c>
      <c r="F112" s="1925">
        <v>3</v>
      </c>
      <c r="G112" s="1925">
        <v>6</v>
      </c>
      <c r="H112" s="1925">
        <v>1</v>
      </c>
      <c r="I112" s="1925">
        <f t="shared" si="1"/>
        <v>6</v>
      </c>
      <c r="J112" s="1925">
        <v>193</v>
      </c>
      <c r="K112" s="1426" t="s">
        <v>4611</v>
      </c>
      <c r="L112" s="1423">
        <v>42746</v>
      </c>
      <c r="M112" s="1423" t="s">
        <v>4451</v>
      </c>
      <c r="N112" s="1927" t="s">
        <v>2001</v>
      </c>
      <c r="O112" s="1927">
        <v>50</v>
      </c>
      <c r="P112" s="1927" t="s">
        <v>4454</v>
      </c>
      <c r="Q112" s="1927" t="s">
        <v>4559</v>
      </c>
      <c r="R112" s="1927"/>
      <c r="S112" s="1927"/>
      <c r="T112" s="1927" t="s">
        <v>4459</v>
      </c>
      <c r="U112" s="1927" t="s">
        <v>4531</v>
      </c>
      <c r="V112" s="1927"/>
      <c r="W112" s="1927"/>
      <c r="X112" s="1927" t="s">
        <v>4452</v>
      </c>
      <c r="Y112" s="1927" t="s">
        <v>4493</v>
      </c>
      <c r="Z112" s="1927">
        <v>31</v>
      </c>
      <c r="AA112" s="1927">
        <v>3</v>
      </c>
      <c r="AB112" s="1927">
        <v>0</v>
      </c>
      <c r="AC112" s="1927">
        <v>0</v>
      </c>
      <c r="AD112" s="1927">
        <v>0</v>
      </c>
      <c r="AE112" s="1927">
        <v>34</v>
      </c>
    </row>
    <row r="113" spans="1:31" ht="28.8">
      <c r="A113" s="1925" t="s">
        <v>1221</v>
      </c>
      <c r="B113" s="1927">
        <v>5331016</v>
      </c>
      <c r="C113" s="1928" t="s">
        <v>4612</v>
      </c>
      <c r="D113" s="1925">
        <v>6</v>
      </c>
      <c r="E113" s="1925">
        <v>3</v>
      </c>
      <c r="F113" s="1925">
        <v>0</v>
      </c>
      <c r="G113" s="1925">
        <v>3</v>
      </c>
      <c r="H113" s="1925">
        <v>1</v>
      </c>
      <c r="I113" s="1925">
        <f t="shared" si="1"/>
        <v>3</v>
      </c>
      <c r="J113" s="1925">
        <v>193</v>
      </c>
      <c r="K113" s="1926" t="s">
        <v>4613</v>
      </c>
      <c r="L113" s="1927">
        <v>42864</v>
      </c>
      <c r="M113" s="1927" t="s">
        <v>4451</v>
      </c>
      <c r="N113" s="1927" t="s">
        <v>2001</v>
      </c>
      <c r="O113" s="1927">
        <v>50</v>
      </c>
      <c r="P113" s="1927"/>
      <c r="Q113" s="1927"/>
      <c r="R113" s="1927" t="s">
        <v>4486</v>
      </c>
      <c r="S113" s="1927" t="s">
        <v>4558</v>
      </c>
      <c r="T113" s="1927"/>
      <c r="U113" s="1927"/>
      <c r="V113" s="1927" t="s">
        <v>4486</v>
      </c>
      <c r="W113" s="1927" t="s">
        <v>4614</v>
      </c>
      <c r="X113" s="1927"/>
      <c r="Y113" s="1927"/>
      <c r="Z113" s="1927">
        <v>17</v>
      </c>
      <c r="AA113" s="1927">
        <v>11</v>
      </c>
      <c r="AB113" s="1927">
        <v>6</v>
      </c>
      <c r="AC113" s="1927">
        <v>0</v>
      </c>
      <c r="AD113" s="1927">
        <v>0</v>
      </c>
      <c r="AE113" s="1927">
        <v>34</v>
      </c>
    </row>
    <row r="114" spans="1:31" ht="28.8">
      <c r="A114" s="1925" t="s">
        <v>1221</v>
      </c>
      <c r="B114" s="1927">
        <v>5331027</v>
      </c>
      <c r="C114" s="1928" t="s">
        <v>4615</v>
      </c>
      <c r="D114" s="1925">
        <v>6</v>
      </c>
      <c r="E114" s="1925">
        <v>3</v>
      </c>
      <c r="F114" s="1925">
        <v>0</v>
      </c>
      <c r="G114" s="1925">
        <v>3</v>
      </c>
      <c r="H114" s="1925">
        <v>1</v>
      </c>
      <c r="I114" s="1925">
        <f t="shared" si="1"/>
        <v>3</v>
      </c>
      <c r="J114" s="1925">
        <v>193</v>
      </c>
      <c r="K114" s="1926" t="s">
        <v>4616</v>
      </c>
      <c r="L114" s="1927">
        <v>42768</v>
      </c>
      <c r="M114" s="1927" t="s">
        <v>4451</v>
      </c>
      <c r="N114" s="1927" t="s">
        <v>2001</v>
      </c>
      <c r="O114" s="1927">
        <v>25</v>
      </c>
      <c r="P114" s="1927"/>
      <c r="Q114" s="1927"/>
      <c r="R114" s="1927" t="s">
        <v>4486</v>
      </c>
      <c r="S114" s="1927" t="s">
        <v>4606</v>
      </c>
      <c r="T114" s="1927"/>
      <c r="U114" s="1927"/>
      <c r="V114" s="1927" t="s">
        <v>4486</v>
      </c>
      <c r="W114" s="1927" t="s">
        <v>4606</v>
      </c>
      <c r="X114" s="1927"/>
      <c r="Y114" s="1927"/>
      <c r="Z114" s="1927">
        <v>11</v>
      </c>
      <c r="AA114" s="1927">
        <v>3</v>
      </c>
      <c r="AB114" s="1927">
        <v>1</v>
      </c>
      <c r="AC114" s="1927">
        <v>2</v>
      </c>
      <c r="AD114" s="1927">
        <v>2</v>
      </c>
      <c r="AE114" s="1927">
        <v>17</v>
      </c>
    </row>
    <row r="115" spans="1:31" ht="28.8">
      <c r="A115" s="1925" t="s">
        <v>1221</v>
      </c>
      <c r="B115" s="1927">
        <v>5331028</v>
      </c>
      <c r="C115" s="1928" t="s">
        <v>4617</v>
      </c>
      <c r="D115" s="1925">
        <v>6</v>
      </c>
      <c r="E115" s="1925">
        <v>3</v>
      </c>
      <c r="F115" s="1925">
        <v>0</v>
      </c>
      <c r="G115" s="1925">
        <v>3</v>
      </c>
      <c r="H115" s="1925">
        <v>1</v>
      </c>
      <c r="I115" s="1925">
        <f t="shared" si="1"/>
        <v>3</v>
      </c>
      <c r="J115" s="1925">
        <v>193</v>
      </c>
      <c r="K115" s="1926" t="s">
        <v>4613</v>
      </c>
      <c r="L115" s="1927">
        <v>42864</v>
      </c>
      <c r="M115" s="1927" t="s">
        <v>4451</v>
      </c>
      <c r="N115" s="1927" t="s">
        <v>2001</v>
      </c>
      <c r="O115" s="1927">
        <v>25</v>
      </c>
      <c r="P115" s="1927"/>
      <c r="Q115" s="1927"/>
      <c r="R115" s="1927"/>
      <c r="S115" s="1927"/>
      <c r="T115" s="1927" t="s">
        <v>4454</v>
      </c>
      <c r="U115" s="1927" t="s">
        <v>4606</v>
      </c>
      <c r="V115" s="1927"/>
      <c r="W115" s="1927"/>
      <c r="X115" s="1927" t="s">
        <v>4486</v>
      </c>
      <c r="Y115" s="1927" t="s">
        <v>4606</v>
      </c>
      <c r="Z115" s="1927">
        <v>10</v>
      </c>
      <c r="AA115" s="1927">
        <v>4</v>
      </c>
      <c r="AB115" s="1927">
        <v>0</v>
      </c>
      <c r="AC115" s="1927">
        <v>4</v>
      </c>
      <c r="AD115" s="1927">
        <v>0</v>
      </c>
      <c r="AE115" s="1927">
        <v>18</v>
      </c>
    </row>
    <row r="116" spans="1:31" ht="28.8">
      <c r="A116" s="1925" t="s">
        <v>1221</v>
      </c>
      <c r="B116" s="1927">
        <v>5331029</v>
      </c>
      <c r="C116" s="1928" t="s">
        <v>4618</v>
      </c>
      <c r="D116" s="1925">
        <v>8</v>
      </c>
      <c r="E116" s="1925">
        <v>2</v>
      </c>
      <c r="F116" s="1925">
        <v>4</v>
      </c>
      <c r="G116" s="1925">
        <v>6</v>
      </c>
      <c r="H116" s="1925">
        <v>1</v>
      </c>
      <c r="I116" s="1925">
        <f t="shared" si="1"/>
        <v>6</v>
      </c>
      <c r="J116" s="1925">
        <v>193</v>
      </c>
      <c r="K116" s="1926" t="s">
        <v>4611</v>
      </c>
      <c r="L116" s="1927">
        <v>42746</v>
      </c>
      <c r="M116" s="1927" t="s">
        <v>4451</v>
      </c>
      <c r="N116" s="1927" t="s">
        <v>2001</v>
      </c>
      <c r="O116" s="1927">
        <v>25</v>
      </c>
      <c r="P116" s="1927"/>
      <c r="Q116" s="1927"/>
      <c r="R116" s="1927" t="s">
        <v>4454</v>
      </c>
      <c r="S116" s="1927" t="s">
        <v>4606</v>
      </c>
      <c r="T116" s="1927"/>
      <c r="U116" s="1927"/>
      <c r="V116" s="1927" t="s">
        <v>4454</v>
      </c>
      <c r="W116" s="1927" t="s">
        <v>4606</v>
      </c>
      <c r="X116" s="1927" t="s">
        <v>4521</v>
      </c>
      <c r="Y116" s="1927" t="s">
        <v>4606</v>
      </c>
      <c r="Z116" s="1927">
        <v>12</v>
      </c>
      <c r="AA116" s="1927">
        <v>0</v>
      </c>
      <c r="AB116" s="1927">
        <v>0</v>
      </c>
      <c r="AC116" s="1927">
        <v>0</v>
      </c>
      <c r="AD116" s="1927">
        <v>0</v>
      </c>
      <c r="AE116" s="1927">
        <v>12</v>
      </c>
    </row>
    <row r="117" spans="1:31" ht="28.8">
      <c r="A117" s="1925" t="s">
        <v>1221</v>
      </c>
      <c r="B117" s="1927">
        <v>5331034</v>
      </c>
      <c r="C117" s="1928" t="s">
        <v>4619</v>
      </c>
      <c r="D117" s="1925">
        <v>6</v>
      </c>
      <c r="E117" s="1925">
        <v>3</v>
      </c>
      <c r="F117" s="1925">
        <v>0</v>
      </c>
      <c r="G117" s="1925">
        <v>3</v>
      </c>
      <c r="H117" s="1925">
        <v>1</v>
      </c>
      <c r="I117" s="1925">
        <f t="shared" si="1"/>
        <v>3</v>
      </c>
      <c r="J117" s="1925">
        <v>193</v>
      </c>
      <c r="K117" s="1926" t="s">
        <v>5319</v>
      </c>
      <c r="L117" s="1927">
        <v>25859</v>
      </c>
      <c r="M117" s="1927" t="s">
        <v>4540</v>
      </c>
      <c r="N117" s="1927" t="s">
        <v>2001</v>
      </c>
      <c r="O117" s="1927">
        <v>25</v>
      </c>
      <c r="P117" s="1927" t="s">
        <v>4454</v>
      </c>
      <c r="Q117" s="1927" t="s">
        <v>4606</v>
      </c>
      <c r="R117" s="1927"/>
      <c r="S117" s="1927"/>
      <c r="T117" s="1927" t="s">
        <v>4452</v>
      </c>
      <c r="U117" s="1927" t="s">
        <v>4606</v>
      </c>
      <c r="V117" s="1927"/>
      <c r="W117" s="1927"/>
      <c r="X117" s="1927"/>
      <c r="Y117" s="1927"/>
      <c r="Z117" s="1927">
        <v>8</v>
      </c>
      <c r="AA117" s="1927">
        <v>4</v>
      </c>
      <c r="AB117" s="1927">
        <v>1</v>
      </c>
      <c r="AC117" s="1927">
        <v>1</v>
      </c>
      <c r="AD117" s="1927">
        <v>1</v>
      </c>
      <c r="AE117" s="1927">
        <v>14</v>
      </c>
    </row>
    <row r="118" spans="1:31" ht="43.2">
      <c r="A118" s="1925" t="s">
        <v>1221</v>
      </c>
      <c r="B118" s="1927">
        <v>5331037</v>
      </c>
      <c r="C118" s="1928" t="s">
        <v>4620</v>
      </c>
      <c r="D118" s="1925">
        <v>8</v>
      </c>
      <c r="E118" s="1925">
        <v>2</v>
      </c>
      <c r="F118" s="1925">
        <v>4</v>
      </c>
      <c r="G118" s="1925">
        <v>6</v>
      </c>
      <c r="H118" s="1925">
        <v>1</v>
      </c>
      <c r="I118" s="1925">
        <f t="shared" si="1"/>
        <v>6</v>
      </c>
      <c r="J118" s="1925">
        <v>193</v>
      </c>
      <c r="K118" s="1926" t="s">
        <v>4621</v>
      </c>
      <c r="L118" s="1927">
        <v>19643</v>
      </c>
      <c r="M118" s="1927" t="s">
        <v>4540</v>
      </c>
      <c r="N118" s="1927" t="s">
        <v>4622</v>
      </c>
      <c r="O118" s="1927">
        <v>25</v>
      </c>
      <c r="P118" s="1927" t="s">
        <v>4623</v>
      </c>
      <c r="Q118" s="1927" t="s">
        <v>4606</v>
      </c>
      <c r="R118" s="1927" t="s">
        <v>4624</v>
      </c>
      <c r="S118" s="1927" t="s">
        <v>4606</v>
      </c>
      <c r="T118" s="1927" t="s">
        <v>4624</v>
      </c>
      <c r="U118" s="1927" t="s">
        <v>4606</v>
      </c>
      <c r="V118" s="1927"/>
      <c r="W118" s="1927"/>
      <c r="X118" s="1927"/>
      <c r="Y118" s="1927"/>
      <c r="Z118" s="1927">
        <v>13</v>
      </c>
      <c r="AA118" s="1927">
        <v>0</v>
      </c>
      <c r="AB118" s="1927">
        <v>0</v>
      </c>
      <c r="AC118" s="1927">
        <v>0</v>
      </c>
      <c r="AD118" s="1927">
        <v>0</v>
      </c>
      <c r="AE118" s="1927">
        <v>13</v>
      </c>
    </row>
    <row r="119" spans="1:31" ht="28.8">
      <c r="A119" s="1925" t="s">
        <v>1221</v>
      </c>
      <c r="B119" s="1927">
        <v>5301001</v>
      </c>
      <c r="C119" s="1928" t="s">
        <v>4625</v>
      </c>
      <c r="D119" s="1925">
        <v>8</v>
      </c>
      <c r="E119" s="1925">
        <v>2</v>
      </c>
      <c r="F119" s="1925">
        <v>4</v>
      </c>
      <c r="G119" s="1925">
        <v>6</v>
      </c>
      <c r="H119" s="1925">
        <v>1</v>
      </c>
      <c r="I119" s="1925">
        <f t="shared" si="1"/>
        <v>6</v>
      </c>
      <c r="J119" s="1925">
        <v>193</v>
      </c>
      <c r="K119" s="1926" t="s">
        <v>818</v>
      </c>
      <c r="L119" s="1927">
        <v>37901</v>
      </c>
      <c r="M119" s="1927" t="s">
        <v>4458</v>
      </c>
      <c r="N119" s="1927" t="s">
        <v>4626</v>
      </c>
      <c r="O119" s="1927">
        <v>50</v>
      </c>
      <c r="P119" s="1927"/>
      <c r="Q119" s="1927"/>
      <c r="R119" s="1927" t="s">
        <v>4452</v>
      </c>
      <c r="S119" s="1927" t="s">
        <v>4575</v>
      </c>
      <c r="T119" s="1927" t="s">
        <v>4454</v>
      </c>
      <c r="U119" s="1927" t="s">
        <v>4575</v>
      </c>
      <c r="V119" s="1927" t="s">
        <v>4459</v>
      </c>
      <c r="W119" s="1927" t="s">
        <v>4566</v>
      </c>
      <c r="X119" s="1927"/>
      <c r="Y119" s="1927"/>
      <c r="Z119" s="1927">
        <v>0</v>
      </c>
      <c r="AA119" s="1927">
        <v>5</v>
      </c>
      <c r="AB119" s="1927">
        <v>40</v>
      </c>
      <c r="AC119" s="1927">
        <v>3</v>
      </c>
      <c r="AD119" s="1927">
        <v>0</v>
      </c>
      <c r="AE119" s="1927">
        <v>48</v>
      </c>
    </row>
    <row r="120" spans="1:31" ht="28.8">
      <c r="A120" s="1925" t="s">
        <v>1221</v>
      </c>
      <c r="B120" s="1927">
        <v>5301001</v>
      </c>
      <c r="C120" s="1928" t="s">
        <v>4625</v>
      </c>
      <c r="D120" s="1925">
        <v>8</v>
      </c>
      <c r="E120" s="1925">
        <v>2</v>
      </c>
      <c r="F120" s="1925">
        <v>4</v>
      </c>
      <c r="G120" s="1925">
        <v>6</v>
      </c>
      <c r="H120" s="1925">
        <v>1</v>
      </c>
      <c r="I120" s="1925">
        <f t="shared" si="1"/>
        <v>6</v>
      </c>
      <c r="J120" s="1925">
        <v>193</v>
      </c>
      <c r="K120" s="1926" t="s">
        <v>4621</v>
      </c>
      <c r="L120" s="1927">
        <v>19643</v>
      </c>
      <c r="M120" s="1927" t="s">
        <v>4540</v>
      </c>
      <c r="N120" s="1927" t="s">
        <v>4627</v>
      </c>
      <c r="O120" s="1927">
        <v>20</v>
      </c>
      <c r="P120" s="1927"/>
      <c r="Q120" s="1927"/>
      <c r="R120" s="1927" t="s">
        <v>4456</v>
      </c>
      <c r="S120" s="1927" t="s">
        <v>4603</v>
      </c>
      <c r="T120" s="1927" t="s">
        <v>4573</v>
      </c>
      <c r="U120" s="1927" t="s">
        <v>4566</v>
      </c>
      <c r="V120" s="1927" t="s">
        <v>4456</v>
      </c>
      <c r="W120" s="1927" t="s">
        <v>4603</v>
      </c>
      <c r="X120" s="1927"/>
      <c r="Y120" s="1927"/>
      <c r="Z120" s="1927">
        <v>10</v>
      </c>
      <c r="AA120" s="1927">
        <v>6</v>
      </c>
      <c r="AB120" s="1927">
        <v>1</v>
      </c>
      <c r="AC120" s="1927">
        <v>0</v>
      </c>
      <c r="AD120" s="1927">
        <v>0</v>
      </c>
      <c r="AE120" s="1927">
        <v>17</v>
      </c>
    </row>
    <row r="121" spans="1:31" ht="28.8">
      <c r="A121" s="1925" t="s">
        <v>1221</v>
      </c>
      <c r="B121" s="1927">
        <v>5301002</v>
      </c>
      <c r="C121" s="1928" t="s">
        <v>4560</v>
      </c>
      <c r="D121" s="1925">
        <v>8</v>
      </c>
      <c r="E121" s="1925">
        <v>2</v>
      </c>
      <c r="F121" s="1925">
        <v>4</v>
      </c>
      <c r="G121" s="1925">
        <v>6</v>
      </c>
      <c r="H121" s="1925">
        <v>1</v>
      </c>
      <c r="I121" s="1925">
        <f t="shared" si="1"/>
        <v>6</v>
      </c>
      <c r="J121" s="1925">
        <v>193</v>
      </c>
      <c r="K121" s="1926" t="s">
        <v>2760</v>
      </c>
      <c r="L121" s="1927">
        <v>42763</v>
      </c>
      <c r="M121" s="1927" t="s">
        <v>4451</v>
      </c>
      <c r="N121" s="1927" t="s">
        <v>4627</v>
      </c>
      <c r="O121" s="1927">
        <v>50</v>
      </c>
      <c r="P121" s="1927"/>
      <c r="Q121" s="1927"/>
      <c r="R121" s="1927" t="s">
        <v>4521</v>
      </c>
      <c r="S121" s="1927" t="s">
        <v>4575</v>
      </c>
      <c r="T121" s="1927"/>
      <c r="U121" s="1927"/>
      <c r="V121" s="1927"/>
      <c r="W121" s="1927"/>
      <c r="X121" s="1927" t="s">
        <v>4573</v>
      </c>
      <c r="Y121" s="1927" t="s">
        <v>4575</v>
      </c>
      <c r="Z121" s="1927">
        <v>18</v>
      </c>
      <c r="AA121" s="1927">
        <v>23</v>
      </c>
      <c r="AB121" s="1927">
        <v>4</v>
      </c>
      <c r="AC121" s="1927">
        <v>3</v>
      </c>
      <c r="AD121" s="1927">
        <v>0</v>
      </c>
      <c r="AE121" s="1927">
        <v>48</v>
      </c>
    </row>
    <row r="122" spans="1:31" ht="28.8">
      <c r="A122" s="1925" t="s">
        <v>1221</v>
      </c>
      <c r="B122" s="1927">
        <v>5301003</v>
      </c>
      <c r="C122" s="1928" t="s">
        <v>4563</v>
      </c>
      <c r="D122" s="1925">
        <v>8</v>
      </c>
      <c r="E122" s="1925">
        <v>2</v>
      </c>
      <c r="F122" s="1925">
        <v>4</v>
      </c>
      <c r="G122" s="1925">
        <v>6</v>
      </c>
      <c r="H122" s="1925">
        <v>0.5</v>
      </c>
      <c r="I122" s="1925">
        <f t="shared" si="1"/>
        <v>3</v>
      </c>
      <c r="J122" s="1925">
        <v>193</v>
      </c>
      <c r="K122" s="1926" t="s">
        <v>842</v>
      </c>
      <c r="L122" s="1927">
        <v>39145</v>
      </c>
      <c r="M122" s="1927" t="s">
        <v>4458</v>
      </c>
      <c r="N122" s="1927" t="s">
        <v>4626</v>
      </c>
      <c r="O122" s="1927">
        <v>50</v>
      </c>
      <c r="P122" s="1927" t="s">
        <v>4459</v>
      </c>
      <c r="Q122" s="1927" t="s">
        <v>4575</v>
      </c>
      <c r="R122" s="1927"/>
      <c r="S122" s="1927"/>
      <c r="T122" s="1927"/>
      <c r="U122" s="1927"/>
      <c r="V122" s="1927" t="s">
        <v>4573</v>
      </c>
      <c r="W122" s="1927" t="s">
        <v>4575</v>
      </c>
      <c r="X122" s="1927"/>
      <c r="Y122" s="1927"/>
      <c r="Z122" s="1927">
        <v>8</v>
      </c>
      <c r="AA122" s="1927">
        <v>32</v>
      </c>
      <c r="AB122" s="1927">
        <v>4</v>
      </c>
      <c r="AC122" s="1927">
        <v>3</v>
      </c>
      <c r="AD122" s="1927">
        <v>1</v>
      </c>
      <c r="AE122" s="1927">
        <v>47</v>
      </c>
    </row>
    <row r="123" spans="1:31" ht="28.8">
      <c r="A123" s="1925" t="s">
        <v>1221</v>
      </c>
      <c r="B123" s="1927">
        <v>5301003</v>
      </c>
      <c r="C123" s="1928" t="s">
        <v>4563</v>
      </c>
      <c r="D123" s="1925">
        <v>8</v>
      </c>
      <c r="E123" s="1925">
        <v>2</v>
      </c>
      <c r="F123" s="1925">
        <v>4</v>
      </c>
      <c r="G123" s="1925">
        <v>6</v>
      </c>
      <c r="H123" s="1925">
        <v>0.5</v>
      </c>
      <c r="I123" s="1925">
        <f t="shared" si="1"/>
        <v>3</v>
      </c>
      <c r="J123" s="1925">
        <v>193</v>
      </c>
      <c r="K123" s="1926" t="s">
        <v>4628</v>
      </c>
      <c r="L123" s="1927">
        <v>43151</v>
      </c>
      <c r="M123" s="1927" t="s">
        <v>4451</v>
      </c>
      <c r="N123" s="1927" t="s">
        <v>4626</v>
      </c>
      <c r="O123" s="1927">
        <v>50</v>
      </c>
      <c r="P123" s="1927" t="s">
        <v>4459</v>
      </c>
      <c r="Q123" s="1927" t="s">
        <v>4575</v>
      </c>
      <c r="R123" s="1927"/>
      <c r="S123" s="1927"/>
      <c r="T123" s="1927"/>
      <c r="U123" s="1927"/>
      <c r="V123" s="1927" t="s">
        <v>4573</v>
      </c>
      <c r="W123" s="1927" t="s">
        <v>4575</v>
      </c>
      <c r="X123" s="1927"/>
      <c r="Y123" s="1927"/>
      <c r="Z123" s="1927">
        <v>8</v>
      </c>
      <c r="AA123" s="1927">
        <v>32</v>
      </c>
      <c r="AB123" s="1927">
        <v>4</v>
      </c>
      <c r="AC123" s="1927">
        <v>3</v>
      </c>
      <c r="AD123" s="1927">
        <v>1</v>
      </c>
      <c r="AE123" s="1927">
        <v>47</v>
      </c>
    </row>
    <row r="124" spans="1:31" ht="28.8">
      <c r="A124" s="1925" t="s">
        <v>1221</v>
      </c>
      <c r="B124" s="1927">
        <v>5301003</v>
      </c>
      <c r="C124" s="1928" t="s">
        <v>4563</v>
      </c>
      <c r="D124" s="1925">
        <v>8</v>
      </c>
      <c r="E124" s="1925">
        <v>2</v>
      </c>
      <c r="F124" s="1925">
        <v>4</v>
      </c>
      <c r="G124" s="1925">
        <v>6</v>
      </c>
      <c r="H124" s="1925">
        <v>0.5</v>
      </c>
      <c r="I124" s="1925">
        <f t="shared" si="1"/>
        <v>3</v>
      </c>
      <c r="J124" s="1925">
        <v>193</v>
      </c>
      <c r="K124" s="1926" t="s">
        <v>842</v>
      </c>
      <c r="L124" s="1927">
        <v>39145</v>
      </c>
      <c r="M124" s="1927" t="s">
        <v>4458</v>
      </c>
      <c r="N124" s="1927" t="s">
        <v>4627</v>
      </c>
      <c r="O124" s="1927">
        <v>20</v>
      </c>
      <c r="P124" s="1927" t="s">
        <v>4573</v>
      </c>
      <c r="Q124" s="1927" t="s">
        <v>4603</v>
      </c>
      <c r="R124" s="1927" t="s">
        <v>4496</v>
      </c>
      <c r="S124" s="1927" t="s">
        <v>4603</v>
      </c>
      <c r="T124" s="1927"/>
      <c r="U124" s="1927"/>
      <c r="V124" s="1927"/>
      <c r="W124" s="1927"/>
      <c r="X124" s="1927"/>
      <c r="Y124" s="1927"/>
      <c r="Z124" s="1927">
        <v>1</v>
      </c>
      <c r="AA124" s="1927">
        <v>14</v>
      </c>
      <c r="AB124" s="1927">
        <v>2</v>
      </c>
      <c r="AC124" s="1927">
        <v>0</v>
      </c>
      <c r="AD124" s="1927">
        <v>0</v>
      </c>
      <c r="AE124" s="1927">
        <v>17</v>
      </c>
    </row>
    <row r="125" spans="1:31" ht="28.8">
      <c r="A125" s="1925" t="s">
        <v>1221</v>
      </c>
      <c r="B125" s="1927">
        <v>5301003</v>
      </c>
      <c r="C125" s="1928" t="s">
        <v>4563</v>
      </c>
      <c r="D125" s="1925">
        <v>8</v>
      </c>
      <c r="E125" s="1925">
        <v>2</v>
      </c>
      <c r="F125" s="1925">
        <v>4</v>
      </c>
      <c r="G125" s="1925">
        <v>6</v>
      </c>
      <c r="H125" s="1925">
        <v>0.5</v>
      </c>
      <c r="I125" s="1925">
        <f t="shared" si="1"/>
        <v>3</v>
      </c>
      <c r="J125" s="1925">
        <v>193</v>
      </c>
      <c r="K125" s="1926" t="s">
        <v>4628</v>
      </c>
      <c r="L125" s="1927">
        <v>43151</v>
      </c>
      <c r="M125" s="1927" t="s">
        <v>4451</v>
      </c>
      <c r="N125" s="1927" t="s">
        <v>4627</v>
      </c>
      <c r="O125" s="1927">
        <v>20</v>
      </c>
      <c r="P125" s="1927" t="s">
        <v>4573</v>
      </c>
      <c r="Q125" s="1927" t="s">
        <v>4603</v>
      </c>
      <c r="R125" s="1927" t="s">
        <v>4496</v>
      </c>
      <c r="S125" s="1927" t="s">
        <v>4603</v>
      </c>
      <c r="T125" s="1927"/>
      <c r="U125" s="1927"/>
      <c r="V125" s="1927"/>
      <c r="W125" s="1927"/>
      <c r="X125" s="1927"/>
      <c r="Y125" s="1927"/>
      <c r="Z125" s="1927">
        <v>1</v>
      </c>
      <c r="AA125" s="1927">
        <v>14</v>
      </c>
      <c r="AB125" s="1927">
        <v>2</v>
      </c>
      <c r="AC125" s="1927">
        <v>0</v>
      </c>
      <c r="AD125" s="1927">
        <v>0</v>
      </c>
      <c r="AE125" s="1927">
        <v>17</v>
      </c>
    </row>
    <row r="126" spans="1:31" ht="28.8">
      <c r="A126" s="1925" t="s">
        <v>1221</v>
      </c>
      <c r="B126" s="1927">
        <v>5301004</v>
      </c>
      <c r="C126" s="1928" t="s">
        <v>4597</v>
      </c>
      <c r="D126" s="1925">
        <v>8</v>
      </c>
      <c r="E126" s="1925">
        <v>2</v>
      </c>
      <c r="F126" s="1925">
        <v>4</v>
      </c>
      <c r="G126" s="1925">
        <v>6</v>
      </c>
      <c r="H126" s="1925">
        <v>1</v>
      </c>
      <c r="I126" s="1925">
        <f t="shared" si="1"/>
        <v>6</v>
      </c>
      <c r="J126" s="1925">
        <v>193</v>
      </c>
      <c r="K126" s="1426" t="s">
        <v>2760</v>
      </c>
      <c r="L126" s="1423">
        <v>42763</v>
      </c>
      <c r="M126" s="1423" t="s">
        <v>4451</v>
      </c>
      <c r="N126" s="1927" t="s">
        <v>4627</v>
      </c>
      <c r="O126" s="1927">
        <v>50</v>
      </c>
      <c r="P126" s="1927" t="s">
        <v>4573</v>
      </c>
      <c r="Q126" s="1927" t="s">
        <v>4629</v>
      </c>
      <c r="R126" s="1927"/>
      <c r="S126" s="1927"/>
      <c r="T126" s="1927"/>
      <c r="U126" s="1927"/>
      <c r="V126" s="1927" t="s">
        <v>4602</v>
      </c>
      <c r="W126" s="1927" t="s">
        <v>4575</v>
      </c>
      <c r="X126" s="1927"/>
      <c r="Y126" s="1927"/>
      <c r="Z126" s="1927">
        <v>25</v>
      </c>
      <c r="AA126" s="1927">
        <v>20</v>
      </c>
      <c r="AB126" s="1927">
        <v>2</v>
      </c>
      <c r="AC126" s="1927">
        <v>3</v>
      </c>
      <c r="AD126" s="1927">
        <v>0</v>
      </c>
      <c r="AE126" s="1927">
        <v>50</v>
      </c>
    </row>
    <row r="127" spans="1:31" ht="28.8">
      <c r="A127" s="1925" t="s">
        <v>1221</v>
      </c>
      <c r="B127" s="1927">
        <v>5301005</v>
      </c>
      <c r="C127" s="1928" t="s">
        <v>4564</v>
      </c>
      <c r="D127" s="1925">
        <v>6</v>
      </c>
      <c r="E127" s="1925">
        <v>1.5</v>
      </c>
      <c r="F127" s="1925">
        <v>3</v>
      </c>
      <c r="G127" s="1925">
        <v>4.5</v>
      </c>
      <c r="H127" s="1925">
        <v>1</v>
      </c>
      <c r="I127" s="1925">
        <f t="shared" si="1"/>
        <v>4.5</v>
      </c>
      <c r="J127" s="1925">
        <v>193</v>
      </c>
      <c r="K127" s="1426" t="s">
        <v>4628</v>
      </c>
      <c r="L127" s="1423">
        <v>43151</v>
      </c>
      <c r="M127" s="1423" t="s">
        <v>4451</v>
      </c>
      <c r="N127" s="1927" t="s">
        <v>4627</v>
      </c>
      <c r="O127" s="1927">
        <v>50</v>
      </c>
      <c r="P127" s="1927"/>
      <c r="Q127" s="1927"/>
      <c r="R127" s="1927"/>
      <c r="S127" s="1927"/>
      <c r="T127" s="1927" t="s">
        <v>4452</v>
      </c>
      <c r="U127" s="1927" t="s">
        <v>4575</v>
      </c>
      <c r="V127" s="1927"/>
      <c r="W127" s="1927"/>
      <c r="X127" s="1927" t="s">
        <v>4459</v>
      </c>
      <c r="Y127" s="1927" t="s">
        <v>4575</v>
      </c>
      <c r="Z127" s="1927">
        <v>45</v>
      </c>
      <c r="AA127" s="1927">
        <v>0</v>
      </c>
      <c r="AB127" s="1927">
        <v>0</v>
      </c>
      <c r="AC127" s="1927">
        <v>3</v>
      </c>
      <c r="AD127" s="1927">
        <v>0</v>
      </c>
      <c r="AE127" s="1927">
        <v>48</v>
      </c>
    </row>
    <row r="128" spans="1:31" ht="28.8">
      <c r="A128" s="1925" t="s">
        <v>1221</v>
      </c>
      <c r="B128" s="1927">
        <v>5301025</v>
      </c>
      <c r="C128" s="1928" t="s">
        <v>4630</v>
      </c>
      <c r="D128" s="1925">
        <v>6</v>
      </c>
      <c r="E128" s="1925">
        <v>3</v>
      </c>
      <c r="F128" s="1925">
        <v>0</v>
      </c>
      <c r="G128" s="1925">
        <v>3</v>
      </c>
      <c r="H128" s="1925">
        <v>1</v>
      </c>
      <c r="I128" s="1925">
        <f t="shared" si="1"/>
        <v>3</v>
      </c>
      <c r="J128" s="1925">
        <v>193</v>
      </c>
      <c r="K128" s="1426" t="s">
        <v>4631</v>
      </c>
      <c r="L128" s="1423">
        <v>22628</v>
      </c>
      <c r="M128" s="1423" t="s">
        <v>4458</v>
      </c>
      <c r="N128" s="1927" t="s">
        <v>1992</v>
      </c>
      <c r="O128" s="1927">
        <v>30</v>
      </c>
      <c r="P128" s="1927" t="s">
        <v>4573</v>
      </c>
      <c r="Q128" s="1927" t="s">
        <v>4614</v>
      </c>
      <c r="R128" s="1927"/>
      <c r="S128" s="1927"/>
      <c r="T128" s="1927"/>
      <c r="U128" s="1927"/>
      <c r="V128" s="1927"/>
      <c r="W128" s="1927"/>
      <c r="X128" s="1927"/>
      <c r="Y128" s="1927"/>
      <c r="Z128" s="1927">
        <v>4</v>
      </c>
      <c r="AA128" s="1927">
        <v>13</v>
      </c>
      <c r="AB128" s="1927">
        <v>11</v>
      </c>
      <c r="AC128" s="1927">
        <v>0</v>
      </c>
      <c r="AD128" s="1927">
        <v>0</v>
      </c>
      <c r="AE128" s="1927">
        <v>28</v>
      </c>
    </row>
    <row r="129" spans="1:31" ht="28.8">
      <c r="A129" s="1925" t="s">
        <v>1221</v>
      </c>
      <c r="B129" s="1927">
        <v>5301026</v>
      </c>
      <c r="C129" s="1928" t="s">
        <v>4632</v>
      </c>
      <c r="D129" s="1925">
        <v>9</v>
      </c>
      <c r="E129" s="1925">
        <v>3</v>
      </c>
      <c r="F129" s="1925">
        <v>3</v>
      </c>
      <c r="G129" s="1925">
        <v>3</v>
      </c>
      <c r="H129" s="1925">
        <v>0.5</v>
      </c>
      <c r="I129" s="1925">
        <f t="shared" si="1"/>
        <v>1.5</v>
      </c>
      <c r="J129" s="1925">
        <v>193</v>
      </c>
      <c r="K129" s="1926" t="s">
        <v>4631</v>
      </c>
      <c r="L129" s="1423">
        <v>22628</v>
      </c>
      <c r="M129" s="1423" t="s">
        <v>4458</v>
      </c>
      <c r="N129" s="1927" t="s">
        <v>1992</v>
      </c>
      <c r="O129" s="1927">
        <v>30</v>
      </c>
      <c r="P129" s="1927" t="s">
        <v>4459</v>
      </c>
      <c r="Q129" s="1927" t="s">
        <v>4629</v>
      </c>
      <c r="R129" s="1927"/>
      <c r="S129" s="1927"/>
      <c r="T129" s="1930" t="s">
        <v>4633</v>
      </c>
      <c r="U129" s="1927" t="s">
        <v>4614</v>
      </c>
      <c r="V129" s="1927"/>
      <c r="W129" s="1927"/>
      <c r="X129" s="1927"/>
      <c r="Y129" s="1927"/>
      <c r="Z129" s="1927">
        <v>3</v>
      </c>
      <c r="AA129" s="1927">
        <v>14</v>
      </c>
      <c r="AB129" s="1927">
        <v>7</v>
      </c>
      <c r="AC129" s="1927">
        <v>4</v>
      </c>
      <c r="AD129" s="1927">
        <v>0</v>
      </c>
      <c r="AE129" s="1927">
        <v>28</v>
      </c>
    </row>
    <row r="130" spans="1:31" ht="28.8">
      <c r="A130" s="1925" t="s">
        <v>1221</v>
      </c>
      <c r="B130" s="1927">
        <v>5301026</v>
      </c>
      <c r="C130" s="1928" t="s">
        <v>4632</v>
      </c>
      <c r="D130" s="1925">
        <v>9</v>
      </c>
      <c r="E130" s="1925">
        <v>3</v>
      </c>
      <c r="F130" s="1925">
        <v>3</v>
      </c>
      <c r="G130" s="1925">
        <v>3</v>
      </c>
      <c r="H130" s="1925">
        <v>0.5</v>
      </c>
      <c r="I130" s="1925">
        <f t="shared" si="1"/>
        <v>1.5</v>
      </c>
      <c r="J130" s="1925">
        <v>193</v>
      </c>
      <c r="K130" s="1926" t="s">
        <v>4634</v>
      </c>
      <c r="L130" s="1423">
        <v>42808</v>
      </c>
      <c r="M130" s="1423" t="s">
        <v>4451</v>
      </c>
      <c r="N130" s="1927" t="s">
        <v>1992</v>
      </c>
      <c r="O130" s="1927">
        <v>30</v>
      </c>
      <c r="P130" s="1927" t="s">
        <v>4459</v>
      </c>
      <c r="Q130" s="1927" t="s">
        <v>4629</v>
      </c>
      <c r="R130" s="1927"/>
      <c r="S130" s="1927"/>
      <c r="T130" s="1930" t="s">
        <v>4633</v>
      </c>
      <c r="U130" s="1927" t="s">
        <v>4614</v>
      </c>
      <c r="V130" s="1927"/>
      <c r="W130" s="1927"/>
      <c r="X130" s="1927"/>
      <c r="Y130" s="1927"/>
      <c r="Z130" s="1927">
        <v>3</v>
      </c>
      <c r="AA130" s="1927">
        <v>14</v>
      </c>
      <c r="AB130" s="1927">
        <v>7</v>
      </c>
      <c r="AC130" s="1927">
        <v>4</v>
      </c>
      <c r="AD130" s="1927">
        <v>0</v>
      </c>
      <c r="AE130" s="1927">
        <v>28</v>
      </c>
    </row>
    <row r="131" spans="1:31" ht="28.8">
      <c r="A131" s="1925" t="s">
        <v>1221</v>
      </c>
      <c r="B131" s="1927">
        <v>5321005</v>
      </c>
      <c r="C131" s="1928" t="s">
        <v>4635</v>
      </c>
      <c r="D131" s="1925">
        <v>9</v>
      </c>
      <c r="E131" s="1925">
        <v>3</v>
      </c>
      <c r="F131" s="1925">
        <v>3</v>
      </c>
      <c r="G131" s="1925">
        <v>6</v>
      </c>
      <c r="H131" s="1925">
        <v>1</v>
      </c>
      <c r="I131" s="1925">
        <f t="shared" si="1"/>
        <v>6</v>
      </c>
      <c r="J131" s="1925">
        <v>193</v>
      </c>
      <c r="K131" s="1926" t="s">
        <v>842</v>
      </c>
      <c r="L131" s="1423">
        <v>39145</v>
      </c>
      <c r="M131" s="1423" t="s">
        <v>4458</v>
      </c>
      <c r="N131" s="1927" t="s">
        <v>1992</v>
      </c>
      <c r="O131" s="1927">
        <v>30</v>
      </c>
      <c r="P131" s="1927"/>
      <c r="Q131" s="1927"/>
      <c r="R131" s="1927" t="s">
        <v>4459</v>
      </c>
      <c r="S131" s="1927" t="s">
        <v>4614</v>
      </c>
      <c r="T131" s="1930"/>
      <c r="U131" s="1927"/>
      <c r="V131" s="1927" t="s">
        <v>4459</v>
      </c>
      <c r="W131" s="1927" t="s">
        <v>4629</v>
      </c>
      <c r="X131" s="1927"/>
      <c r="Y131" s="1927"/>
      <c r="Z131" s="1927">
        <v>0</v>
      </c>
      <c r="AA131" s="1927">
        <v>1</v>
      </c>
      <c r="AB131" s="1927">
        <v>21</v>
      </c>
      <c r="AC131" s="1927">
        <v>5</v>
      </c>
      <c r="AD131" s="1927">
        <v>0</v>
      </c>
      <c r="AE131" s="1927">
        <v>27</v>
      </c>
    </row>
    <row r="132" spans="1:31" ht="28.8">
      <c r="A132" s="1925" t="s">
        <v>1221</v>
      </c>
      <c r="B132" s="1927">
        <v>5321006</v>
      </c>
      <c r="C132" s="1928" t="s">
        <v>4636</v>
      </c>
      <c r="D132" s="1925">
        <v>9</v>
      </c>
      <c r="E132" s="1925">
        <v>3</v>
      </c>
      <c r="F132" s="1925">
        <v>3</v>
      </c>
      <c r="G132" s="1925">
        <v>6</v>
      </c>
      <c r="H132" s="1925">
        <v>1</v>
      </c>
      <c r="I132" s="1925">
        <f t="shared" si="1"/>
        <v>6</v>
      </c>
      <c r="J132" s="1925">
        <v>193</v>
      </c>
      <c r="K132" s="1926" t="s">
        <v>818</v>
      </c>
      <c r="L132" s="1423">
        <v>37901</v>
      </c>
      <c r="M132" s="1423" t="s">
        <v>4458</v>
      </c>
      <c r="N132" s="1927" t="s">
        <v>1992</v>
      </c>
      <c r="O132" s="1927">
        <v>30</v>
      </c>
      <c r="P132" s="1927"/>
      <c r="Q132" s="1927"/>
      <c r="R132" s="1927" t="s">
        <v>4486</v>
      </c>
      <c r="S132" s="1927" t="s">
        <v>4614</v>
      </c>
      <c r="T132" s="1930"/>
      <c r="U132" s="1927"/>
      <c r="V132" s="1927" t="s">
        <v>4573</v>
      </c>
      <c r="W132" s="1927" t="s">
        <v>4629</v>
      </c>
      <c r="X132" s="1927" t="s">
        <v>4637</v>
      </c>
      <c r="Y132" s="1927" t="s">
        <v>4614</v>
      </c>
      <c r="Z132" s="1927">
        <v>9</v>
      </c>
      <c r="AA132" s="1927">
        <v>15</v>
      </c>
      <c r="AB132" s="1927">
        <v>3</v>
      </c>
      <c r="AC132" s="1927">
        <v>0</v>
      </c>
      <c r="AD132" s="1927">
        <v>0</v>
      </c>
      <c r="AE132" s="1927">
        <v>27</v>
      </c>
    </row>
    <row r="133" spans="1:31" ht="28.8">
      <c r="A133" s="1925" t="s">
        <v>1221</v>
      </c>
      <c r="B133" s="1927">
        <v>5321015</v>
      </c>
      <c r="C133" s="1928" t="s">
        <v>4638</v>
      </c>
      <c r="D133" s="1925">
        <v>3</v>
      </c>
      <c r="E133" s="1925">
        <v>1.5</v>
      </c>
      <c r="F133" s="1925">
        <v>3</v>
      </c>
      <c r="G133" s="1925">
        <v>4.5</v>
      </c>
      <c r="H133" s="1925">
        <v>1</v>
      </c>
      <c r="I133" s="1925">
        <f t="shared" si="1"/>
        <v>4.5</v>
      </c>
      <c r="J133" s="1925">
        <v>193</v>
      </c>
      <c r="K133" s="1926" t="s">
        <v>4639</v>
      </c>
      <c r="L133" s="1423">
        <v>37352</v>
      </c>
      <c r="M133" s="1423" t="s">
        <v>4458</v>
      </c>
      <c r="N133" s="1927" t="s">
        <v>2896</v>
      </c>
      <c r="O133" s="1927">
        <v>30</v>
      </c>
      <c r="P133" s="1927"/>
      <c r="Q133" s="1927"/>
      <c r="R133" s="1927" t="s">
        <v>4456</v>
      </c>
      <c r="S133" s="1927" t="s">
        <v>4614</v>
      </c>
      <c r="T133" s="1930"/>
      <c r="U133" s="1927"/>
      <c r="V133" s="1927"/>
      <c r="W133" s="1927"/>
      <c r="X133" s="1927"/>
      <c r="Y133" s="1927"/>
      <c r="Z133" s="1927">
        <v>21</v>
      </c>
      <c r="AA133" s="1927">
        <v>6</v>
      </c>
      <c r="AB133" s="1927">
        <v>0</v>
      </c>
      <c r="AC133" s="1927">
        <v>2</v>
      </c>
      <c r="AD133" s="1927">
        <v>0</v>
      </c>
      <c r="AE133" s="1927">
        <v>29</v>
      </c>
    </row>
    <row r="134" spans="1:31" ht="28.8">
      <c r="A134" s="1925" t="s">
        <v>1222</v>
      </c>
      <c r="B134" s="1927">
        <v>5210000</v>
      </c>
      <c r="C134" s="1928" t="s">
        <v>4640</v>
      </c>
      <c r="D134" s="1925">
        <v>32</v>
      </c>
      <c r="E134" s="1925">
        <v>12</v>
      </c>
      <c r="F134" s="1925">
        <v>8</v>
      </c>
      <c r="G134" s="1925">
        <v>20</v>
      </c>
      <c r="H134" s="1925">
        <v>0.25</v>
      </c>
      <c r="I134" s="1925">
        <f t="shared" ref="I134:I197" si="2">G134*H134</f>
        <v>5</v>
      </c>
      <c r="J134" s="1925">
        <v>193</v>
      </c>
      <c r="K134" s="1926" t="s">
        <v>4507</v>
      </c>
      <c r="L134" s="1423">
        <v>35988</v>
      </c>
      <c r="M134" s="1423" t="s">
        <v>4458</v>
      </c>
      <c r="N134" s="1927" t="s">
        <v>2887</v>
      </c>
      <c r="O134" s="1927">
        <v>35</v>
      </c>
      <c r="P134" s="1927" t="s">
        <v>4641</v>
      </c>
      <c r="Q134" s="1927" t="s">
        <v>4642</v>
      </c>
      <c r="R134" s="1927" t="s">
        <v>4459</v>
      </c>
      <c r="S134" s="1927" t="s">
        <v>4642</v>
      </c>
      <c r="T134" s="1930"/>
      <c r="U134" s="1927"/>
      <c r="V134" s="1927" t="s">
        <v>4641</v>
      </c>
      <c r="W134" s="1927" t="s">
        <v>4642</v>
      </c>
      <c r="X134" s="1927" t="s">
        <v>4459</v>
      </c>
      <c r="Y134" s="1927" t="s">
        <v>4642</v>
      </c>
      <c r="Z134" s="1927">
        <v>1</v>
      </c>
      <c r="AA134" s="1927">
        <v>7</v>
      </c>
      <c r="AB134" s="1927">
        <v>12</v>
      </c>
      <c r="AC134" s="1927">
        <v>12</v>
      </c>
      <c r="AD134" s="1927">
        <v>1</v>
      </c>
      <c r="AE134" s="1927">
        <v>32</v>
      </c>
    </row>
    <row r="135" spans="1:31" ht="43.2">
      <c r="A135" s="1925" t="s">
        <v>1222</v>
      </c>
      <c r="B135" s="1927">
        <v>5210000</v>
      </c>
      <c r="C135" s="1928" t="s">
        <v>4640</v>
      </c>
      <c r="D135" s="1925">
        <v>32</v>
      </c>
      <c r="E135" s="1925">
        <v>12</v>
      </c>
      <c r="F135" s="1925">
        <v>8</v>
      </c>
      <c r="G135" s="1925">
        <v>20</v>
      </c>
      <c r="H135" s="1925">
        <v>0.35</v>
      </c>
      <c r="I135" s="1925">
        <f t="shared" si="2"/>
        <v>7</v>
      </c>
      <c r="J135" s="1925">
        <v>193</v>
      </c>
      <c r="K135" s="1926" t="s">
        <v>4643</v>
      </c>
      <c r="L135" s="1423">
        <v>40130</v>
      </c>
      <c r="M135" s="1423" t="s">
        <v>4458</v>
      </c>
      <c r="N135" s="1927" t="s">
        <v>2887</v>
      </c>
      <c r="O135" s="1927">
        <v>35</v>
      </c>
      <c r="P135" s="1927" t="s">
        <v>4641</v>
      </c>
      <c r="Q135" s="1927" t="s">
        <v>4642</v>
      </c>
      <c r="R135" s="1927" t="s">
        <v>4459</v>
      </c>
      <c r="S135" s="1927" t="s">
        <v>4642</v>
      </c>
      <c r="T135" s="1930"/>
      <c r="U135" s="1927"/>
      <c r="V135" s="1927" t="s">
        <v>4641</v>
      </c>
      <c r="W135" s="1927" t="s">
        <v>4642</v>
      </c>
      <c r="X135" s="1927" t="s">
        <v>4459</v>
      </c>
      <c r="Y135" s="1927" t="s">
        <v>4642</v>
      </c>
      <c r="Z135" s="1927">
        <v>1</v>
      </c>
      <c r="AA135" s="1927">
        <v>7</v>
      </c>
      <c r="AB135" s="1927">
        <v>12</v>
      </c>
      <c r="AC135" s="1927">
        <v>12</v>
      </c>
      <c r="AD135" s="1927">
        <v>1</v>
      </c>
      <c r="AE135" s="1927">
        <v>32</v>
      </c>
    </row>
    <row r="136" spans="1:31" ht="28.8">
      <c r="A136" s="1925" t="s">
        <v>1222</v>
      </c>
      <c r="B136" s="1927">
        <v>5210000</v>
      </c>
      <c r="C136" s="1928" t="s">
        <v>4640</v>
      </c>
      <c r="D136" s="1925">
        <v>32</v>
      </c>
      <c r="E136" s="1925">
        <v>12</v>
      </c>
      <c r="F136" s="1925">
        <v>8</v>
      </c>
      <c r="G136" s="1925">
        <v>20</v>
      </c>
      <c r="H136" s="1925">
        <v>0.35</v>
      </c>
      <c r="I136" s="1925">
        <f t="shared" si="2"/>
        <v>7</v>
      </c>
      <c r="J136" s="1925">
        <v>193</v>
      </c>
      <c r="K136" s="1926" t="s">
        <v>4644</v>
      </c>
      <c r="L136" s="1423">
        <v>43485</v>
      </c>
      <c r="M136" s="1423" t="s">
        <v>4451</v>
      </c>
      <c r="N136" s="1927" t="s">
        <v>2887</v>
      </c>
      <c r="O136" s="1927">
        <v>35</v>
      </c>
      <c r="P136" s="1927" t="s">
        <v>4641</v>
      </c>
      <c r="Q136" s="1927" t="s">
        <v>4642</v>
      </c>
      <c r="R136" s="1927" t="s">
        <v>4459</v>
      </c>
      <c r="S136" s="1927" t="s">
        <v>4642</v>
      </c>
      <c r="T136" s="1930"/>
      <c r="U136" s="1927"/>
      <c r="V136" s="1927" t="s">
        <v>4641</v>
      </c>
      <c r="W136" s="1927" t="s">
        <v>4642</v>
      </c>
      <c r="X136" s="1927" t="s">
        <v>4459</v>
      </c>
      <c r="Y136" s="1927" t="s">
        <v>4642</v>
      </c>
      <c r="Z136" s="1927">
        <v>1</v>
      </c>
      <c r="AA136" s="1927">
        <v>7</v>
      </c>
      <c r="AB136" s="1927">
        <v>12</v>
      </c>
      <c r="AC136" s="1927">
        <v>12</v>
      </c>
      <c r="AD136" s="1927">
        <v>1</v>
      </c>
      <c r="AE136" s="1927">
        <v>32</v>
      </c>
    </row>
    <row r="137" spans="1:31" ht="57.6">
      <c r="A137" s="1925" t="s">
        <v>1222</v>
      </c>
      <c r="B137" s="1927">
        <v>5210001</v>
      </c>
      <c r="C137" s="1928" t="s">
        <v>4645</v>
      </c>
      <c r="D137" s="1925">
        <v>36</v>
      </c>
      <c r="E137" s="1925">
        <v>15</v>
      </c>
      <c r="F137" s="1925">
        <v>6</v>
      </c>
      <c r="G137" s="1925">
        <v>21</v>
      </c>
      <c r="H137" s="1925">
        <v>0.24</v>
      </c>
      <c r="I137" s="1925">
        <f t="shared" si="2"/>
        <v>5.04</v>
      </c>
      <c r="J137" s="1925">
        <v>193</v>
      </c>
      <c r="K137" s="1926" t="s">
        <v>4646</v>
      </c>
      <c r="L137" s="1423">
        <v>32206</v>
      </c>
      <c r="M137" s="1423" t="s">
        <v>4458</v>
      </c>
      <c r="N137" s="1927" t="s">
        <v>1989</v>
      </c>
      <c r="O137" s="1927">
        <v>34</v>
      </c>
      <c r="P137" s="1927" t="s">
        <v>4647</v>
      </c>
      <c r="Q137" s="1927" t="s">
        <v>4648</v>
      </c>
      <c r="R137" s="1927" t="s">
        <v>4649</v>
      </c>
      <c r="S137" s="1927" t="s">
        <v>4648</v>
      </c>
      <c r="T137" s="1930"/>
      <c r="U137" s="1927"/>
      <c r="V137" s="1927" t="s">
        <v>4650</v>
      </c>
      <c r="W137" s="1927" t="s">
        <v>4648</v>
      </c>
      <c r="X137" s="1927" t="s">
        <v>4651</v>
      </c>
      <c r="Y137" s="1927" t="s">
        <v>4648</v>
      </c>
      <c r="Z137" s="1927">
        <v>0</v>
      </c>
      <c r="AA137" s="1927">
        <v>1</v>
      </c>
      <c r="AB137" s="1927">
        <v>4</v>
      </c>
      <c r="AC137" s="1927">
        <v>28</v>
      </c>
      <c r="AD137" s="1927">
        <v>1</v>
      </c>
      <c r="AE137" s="1927">
        <v>33</v>
      </c>
    </row>
    <row r="138" spans="1:31" ht="57.6">
      <c r="A138" s="1925" t="s">
        <v>1222</v>
      </c>
      <c r="B138" s="1927">
        <v>5210001</v>
      </c>
      <c r="C138" s="1928" t="s">
        <v>4645</v>
      </c>
      <c r="D138" s="1925">
        <v>36</v>
      </c>
      <c r="E138" s="1925">
        <v>15</v>
      </c>
      <c r="F138" s="1925">
        <v>6</v>
      </c>
      <c r="G138" s="1925">
        <v>21</v>
      </c>
      <c r="H138" s="1925">
        <v>0.24</v>
      </c>
      <c r="I138" s="1925">
        <f t="shared" si="2"/>
        <v>5.04</v>
      </c>
      <c r="J138" s="1925">
        <v>193</v>
      </c>
      <c r="K138" s="1926" t="s">
        <v>4898</v>
      </c>
      <c r="L138" s="1423">
        <v>32206</v>
      </c>
      <c r="M138" s="1423" t="s">
        <v>4458</v>
      </c>
      <c r="N138" s="1927" t="s">
        <v>1989</v>
      </c>
      <c r="O138" s="1927">
        <v>34</v>
      </c>
      <c r="P138" s="1927" t="s">
        <v>4647</v>
      </c>
      <c r="Q138" s="1927" t="s">
        <v>4648</v>
      </c>
      <c r="R138" s="1927" t="s">
        <v>4649</v>
      </c>
      <c r="S138" s="1927" t="s">
        <v>4648</v>
      </c>
      <c r="T138" s="1930"/>
      <c r="U138" s="1927"/>
      <c r="V138" s="1927" t="s">
        <v>4650</v>
      </c>
      <c r="W138" s="1927" t="s">
        <v>4648</v>
      </c>
      <c r="X138" s="1927" t="s">
        <v>4651</v>
      </c>
      <c r="Y138" s="1927" t="s">
        <v>4648</v>
      </c>
      <c r="Z138" s="1927">
        <v>0</v>
      </c>
      <c r="AA138" s="1927">
        <v>1</v>
      </c>
      <c r="AB138" s="1927">
        <v>4</v>
      </c>
      <c r="AC138" s="1927">
        <v>28</v>
      </c>
      <c r="AD138" s="1927">
        <v>1</v>
      </c>
      <c r="AE138" s="1927">
        <v>33</v>
      </c>
    </row>
    <row r="139" spans="1:31" ht="57.6">
      <c r="A139" s="1925" t="s">
        <v>1222</v>
      </c>
      <c r="B139" s="1927">
        <v>5210001</v>
      </c>
      <c r="C139" s="1928" t="s">
        <v>4645</v>
      </c>
      <c r="D139" s="1925">
        <v>36</v>
      </c>
      <c r="E139" s="1925">
        <v>15</v>
      </c>
      <c r="F139" s="1925">
        <v>6</v>
      </c>
      <c r="G139" s="1925">
        <v>21</v>
      </c>
      <c r="H139" s="1925">
        <v>0.24</v>
      </c>
      <c r="I139" s="1925">
        <f t="shared" si="2"/>
        <v>5.04</v>
      </c>
      <c r="J139" s="1925">
        <v>193</v>
      </c>
      <c r="K139" s="1926" t="s">
        <v>4652</v>
      </c>
      <c r="L139" s="1423">
        <v>37911</v>
      </c>
      <c r="M139" s="1423" t="s">
        <v>4458</v>
      </c>
      <c r="N139" s="1927" t="s">
        <v>1989</v>
      </c>
      <c r="O139" s="1927">
        <v>34</v>
      </c>
      <c r="P139" s="1927" t="s">
        <v>4647</v>
      </c>
      <c r="Q139" s="1927" t="s">
        <v>4648</v>
      </c>
      <c r="R139" s="1927" t="s">
        <v>4649</v>
      </c>
      <c r="S139" s="1927" t="s">
        <v>4648</v>
      </c>
      <c r="T139" s="1930"/>
      <c r="U139" s="1927"/>
      <c r="V139" s="1927" t="s">
        <v>4650</v>
      </c>
      <c r="W139" s="1927" t="s">
        <v>4648</v>
      </c>
      <c r="X139" s="1927" t="s">
        <v>4651</v>
      </c>
      <c r="Y139" s="1927" t="s">
        <v>4648</v>
      </c>
      <c r="Z139" s="1927">
        <v>0</v>
      </c>
      <c r="AA139" s="1927">
        <v>1</v>
      </c>
      <c r="AB139" s="1927">
        <v>4</v>
      </c>
      <c r="AC139" s="1927">
        <v>28</v>
      </c>
      <c r="AD139" s="1927">
        <v>1</v>
      </c>
      <c r="AE139" s="1927">
        <v>33</v>
      </c>
    </row>
    <row r="140" spans="1:31" ht="57.6">
      <c r="A140" s="1925" t="s">
        <v>1222</v>
      </c>
      <c r="B140" s="1927">
        <v>5210001</v>
      </c>
      <c r="C140" s="1928" t="s">
        <v>4645</v>
      </c>
      <c r="D140" s="1925">
        <v>36</v>
      </c>
      <c r="E140" s="1925">
        <v>15</v>
      </c>
      <c r="F140" s="1925">
        <v>6</v>
      </c>
      <c r="G140" s="1925">
        <v>21</v>
      </c>
      <c r="H140" s="1925">
        <v>0.28999999999999998</v>
      </c>
      <c r="I140" s="1925">
        <f t="shared" si="2"/>
        <v>6.09</v>
      </c>
      <c r="J140" s="1925">
        <v>193</v>
      </c>
      <c r="K140" s="1926" t="s">
        <v>4653</v>
      </c>
      <c r="L140" s="1423">
        <v>43511</v>
      </c>
      <c r="M140" s="1423" t="s">
        <v>4451</v>
      </c>
      <c r="N140" s="1927" t="s">
        <v>1989</v>
      </c>
      <c r="O140" s="1927">
        <v>34</v>
      </c>
      <c r="P140" s="1927" t="s">
        <v>4647</v>
      </c>
      <c r="Q140" s="1927" t="s">
        <v>4648</v>
      </c>
      <c r="R140" s="1927" t="s">
        <v>4649</v>
      </c>
      <c r="S140" s="1927" t="s">
        <v>4648</v>
      </c>
      <c r="T140" s="1930"/>
      <c r="U140" s="1927"/>
      <c r="V140" s="1927" t="s">
        <v>4650</v>
      </c>
      <c r="W140" s="1927" t="s">
        <v>4648</v>
      </c>
      <c r="X140" s="1927" t="s">
        <v>4651</v>
      </c>
      <c r="Y140" s="1927" t="s">
        <v>4648</v>
      </c>
      <c r="Z140" s="1927">
        <v>0</v>
      </c>
      <c r="AA140" s="1927">
        <v>1</v>
      </c>
      <c r="AB140" s="1927">
        <v>4</v>
      </c>
      <c r="AC140" s="1927">
        <v>28</v>
      </c>
      <c r="AD140" s="1927">
        <v>1</v>
      </c>
      <c r="AE140" s="1927">
        <v>33</v>
      </c>
    </row>
    <row r="141" spans="1:31" ht="57.6">
      <c r="A141" s="1925" t="s">
        <v>1222</v>
      </c>
      <c r="B141" s="1927">
        <v>5210003</v>
      </c>
      <c r="C141" s="1928" t="s">
        <v>4654</v>
      </c>
      <c r="D141" s="1925">
        <v>35</v>
      </c>
      <c r="E141" s="1925">
        <v>15</v>
      </c>
      <c r="F141" s="1925">
        <v>5</v>
      </c>
      <c r="G141" s="1925">
        <v>20</v>
      </c>
      <c r="H141" s="1925">
        <v>0.35</v>
      </c>
      <c r="I141" s="1925">
        <f t="shared" si="2"/>
        <v>7</v>
      </c>
      <c r="J141" s="1925">
        <v>193</v>
      </c>
      <c r="K141" s="1926" t="s">
        <v>4655</v>
      </c>
      <c r="L141" s="1423">
        <v>29839</v>
      </c>
      <c r="M141" s="1423" t="s">
        <v>4458</v>
      </c>
      <c r="N141" s="1927" t="s">
        <v>1989</v>
      </c>
      <c r="O141" s="1927">
        <v>30</v>
      </c>
      <c r="P141" s="1927" t="s">
        <v>4656</v>
      </c>
      <c r="Q141" s="1927" t="s">
        <v>4657</v>
      </c>
      <c r="R141" s="1927" t="s">
        <v>4658</v>
      </c>
      <c r="S141" s="1927" t="s">
        <v>4659</v>
      </c>
      <c r="T141" s="1930"/>
      <c r="U141" s="1927"/>
      <c r="V141" s="1927" t="s">
        <v>4660</v>
      </c>
      <c r="W141" s="1927" t="s">
        <v>4661</v>
      </c>
      <c r="X141" s="1927" t="s">
        <v>4656</v>
      </c>
      <c r="Y141" s="1927" t="s">
        <v>4657</v>
      </c>
      <c r="Z141" s="1927">
        <v>0</v>
      </c>
      <c r="AA141" s="1927">
        <v>8</v>
      </c>
      <c r="AB141" s="1927">
        <v>0</v>
      </c>
      <c r="AC141" s="1927">
        <v>19</v>
      </c>
      <c r="AD141" s="1927">
        <v>1</v>
      </c>
      <c r="AE141" s="1927">
        <v>27</v>
      </c>
    </row>
    <row r="142" spans="1:31" ht="57.6">
      <c r="A142" s="1925" t="s">
        <v>1222</v>
      </c>
      <c r="B142" s="1927">
        <v>5210003</v>
      </c>
      <c r="C142" s="1928" t="s">
        <v>4654</v>
      </c>
      <c r="D142" s="1925">
        <v>35</v>
      </c>
      <c r="E142" s="1925">
        <v>15</v>
      </c>
      <c r="F142" s="1925">
        <v>5</v>
      </c>
      <c r="G142" s="1925">
        <v>20</v>
      </c>
      <c r="H142" s="1925">
        <v>0.15</v>
      </c>
      <c r="I142" s="1925">
        <f t="shared" si="2"/>
        <v>3</v>
      </c>
      <c r="J142" s="1925">
        <v>193</v>
      </c>
      <c r="K142" s="1926" t="s">
        <v>4662</v>
      </c>
      <c r="L142" s="1423">
        <v>38887</v>
      </c>
      <c r="M142" s="1423" t="s">
        <v>4458</v>
      </c>
      <c r="N142" s="1927" t="s">
        <v>1989</v>
      </c>
      <c r="O142" s="1927">
        <v>30</v>
      </c>
      <c r="P142" s="1927" t="s">
        <v>4656</v>
      </c>
      <c r="Q142" s="1927" t="s">
        <v>4657</v>
      </c>
      <c r="R142" s="1927" t="s">
        <v>4658</v>
      </c>
      <c r="S142" s="1927" t="s">
        <v>4659</v>
      </c>
      <c r="T142" s="1930"/>
      <c r="U142" s="1927"/>
      <c r="V142" s="1927" t="s">
        <v>4660</v>
      </c>
      <c r="W142" s="1927" t="s">
        <v>4661</v>
      </c>
      <c r="X142" s="1927" t="s">
        <v>4656</v>
      </c>
      <c r="Y142" s="1927" t="s">
        <v>4657</v>
      </c>
      <c r="Z142" s="1927">
        <v>0</v>
      </c>
      <c r="AA142" s="1927">
        <v>8</v>
      </c>
      <c r="AB142" s="1927">
        <v>0</v>
      </c>
      <c r="AC142" s="1927">
        <v>19</v>
      </c>
      <c r="AD142" s="1927">
        <v>1</v>
      </c>
      <c r="AE142" s="1927">
        <v>27</v>
      </c>
    </row>
    <row r="143" spans="1:31" ht="57.6">
      <c r="A143" s="1925" t="s">
        <v>1222</v>
      </c>
      <c r="B143" s="1927">
        <v>5210003</v>
      </c>
      <c r="C143" s="1928" t="s">
        <v>4654</v>
      </c>
      <c r="D143" s="1925">
        <v>35</v>
      </c>
      <c r="E143" s="1925">
        <v>15</v>
      </c>
      <c r="F143" s="1925">
        <v>5</v>
      </c>
      <c r="G143" s="1925">
        <v>20</v>
      </c>
      <c r="H143" s="1925">
        <v>0.25</v>
      </c>
      <c r="I143" s="1925">
        <f t="shared" si="2"/>
        <v>5</v>
      </c>
      <c r="J143" s="1925">
        <v>193</v>
      </c>
      <c r="K143" s="1926" t="s">
        <v>4646</v>
      </c>
      <c r="L143" s="1423">
        <v>32206</v>
      </c>
      <c r="M143" s="1423" t="s">
        <v>4458</v>
      </c>
      <c r="N143" s="1927" t="s">
        <v>1989</v>
      </c>
      <c r="O143" s="1927">
        <v>30</v>
      </c>
      <c r="P143" s="1927" t="s">
        <v>4656</v>
      </c>
      <c r="Q143" s="1927" t="s">
        <v>4657</v>
      </c>
      <c r="R143" s="1927" t="s">
        <v>4658</v>
      </c>
      <c r="S143" s="1927" t="s">
        <v>4659</v>
      </c>
      <c r="T143" s="1930"/>
      <c r="U143" s="1927"/>
      <c r="V143" s="1927" t="s">
        <v>4660</v>
      </c>
      <c r="W143" s="1927" t="s">
        <v>4661</v>
      </c>
      <c r="X143" s="1927" t="s">
        <v>4656</v>
      </c>
      <c r="Y143" s="1927" t="s">
        <v>4657</v>
      </c>
      <c r="Z143" s="1927">
        <v>0</v>
      </c>
      <c r="AA143" s="1927">
        <v>8</v>
      </c>
      <c r="AB143" s="1927">
        <v>0</v>
      </c>
      <c r="AC143" s="1927">
        <v>19</v>
      </c>
      <c r="AD143" s="1927">
        <v>1</v>
      </c>
      <c r="AE143" s="1927">
        <v>27</v>
      </c>
    </row>
    <row r="144" spans="1:31" ht="57.6">
      <c r="A144" s="1925" t="s">
        <v>1222</v>
      </c>
      <c r="B144" s="1927">
        <v>5210003</v>
      </c>
      <c r="C144" s="1928" t="s">
        <v>4654</v>
      </c>
      <c r="D144" s="1925">
        <v>35</v>
      </c>
      <c r="E144" s="1925">
        <v>15</v>
      </c>
      <c r="F144" s="1925">
        <v>5</v>
      </c>
      <c r="G144" s="1925">
        <v>20</v>
      </c>
      <c r="H144" s="1925">
        <v>0.25</v>
      </c>
      <c r="I144" s="1925">
        <f t="shared" si="2"/>
        <v>5</v>
      </c>
      <c r="J144" s="1925">
        <v>193</v>
      </c>
      <c r="K144" s="1926" t="s">
        <v>4663</v>
      </c>
      <c r="L144" s="1423">
        <v>42748</v>
      </c>
      <c r="M144" s="1423" t="s">
        <v>4451</v>
      </c>
      <c r="N144" s="1927" t="s">
        <v>1989</v>
      </c>
      <c r="O144" s="1927">
        <v>30</v>
      </c>
      <c r="P144" s="1927" t="s">
        <v>4656</v>
      </c>
      <c r="Q144" s="1927" t="s">
        <v>4657</v>
      </c>
      <c r="R144" s="1927" t="s">
        <v>4658</v>
      </c>
      <c r="S144" s="1927" t="s">
        <v>4659</v>
      </c>
      <c r="T144" s="1930"/>
      <c r="U144" s="1927"/>
      <c r="V144" s="1927" t="s">
        <v>4660</v>
      </c>
      <c r="W144" s="1927" t="s">
        <v>4661</v>
      </c>
      <c r="X144" s="1927" t="s">
        <v>4656</v>
      </c>
      <c r="Y144" s="1927" t="s">
        <v>4657</v>
      </c>
      <c r="Z144" s="1927">
        <v>0</v>
      </c>
      <c r="AA144" s="1927">
        <v>8</v>
      </c>
      <c r="AB144" s="1927">
        <v>0</v>
      </c>
      <c r="AC144" s="1927">
        <v>19</v>
      </c>
      <c r="AD144" s="1927">
        <v>1</v>
      </c>
      <c r="AE144" s="1927">
        <v>27</v>
      </c>
    </row>
    <row r="145" spans="1:31" ht="57.6">
      <c r="A145" s="1925" t="s">
        <v>1222</v>
      </c>
      <c r="B145" s="1927">
        <v>5210005</v>
      </c>
      <c r="C145" s="1928" t="s">
        <v>4664</v>
      </c>
      <c r="D145" s="1925">
        <v>36</v>
      </c>
      <c r="E145" s="1925">
        <v>15</v>
      </c>
      <c r="F145" s="1925">
        <v>6</v>
      </c>
      <c r="G145" s="1925">
        <v>21</v>
      </c>
      <c r="H145" s="1925">
        <v>0.24</v>
      </c>
      <c r="I145" s="1925">
        <f t="shared" si="2"/>
        <v>5.04</v>
      </c>
      <c r="J145" s="1925">
        <v>193</v>
      </c>
      <c r="K145" s="1926" t="s">
        <v>4665</v>
      </c>
      <c r="L145" s="1423">
        <v>37044</v>
      </c>
      <c r="M145" s="1423" t="s">
        <v>4458</v>
      </c>
      <c r="N145" s="1927" t="s">
        <v>1974</v>
      </c>
      <c r="O145" s="1927">
        <v>25</v>
      </c>
      <c r="P145" s="1927" t="s">
        <v>4647</v>
      </c>
      <c r="Q145" s="1927" t="s">
        <v>4666</v>
      </c>
      <c r="R145" s="1927" t="s">
        <v>4667</v>
      </c>
      <c r="S145" s="1927" t="s">
        <v>4668</v>
      </c>
      <c r="T145" s="1930"/>
      <c r="U145" s="1927"/>
      <c r="V145" s="1927" t="s">
        <v>4669</v>
      </c>
      <c r="W145" s="1927" t="s">
        <v>4670</v>
      </c>
      <c r="X145" s="1927" t="s">
        <v>4671</v>
      </c>
      <c r="Y145" s="1927" t="s">
        <v>4666</v>
      </c>
      <c r="Z145" s="1927">
        <v>0</v>
      </c>
      <c r="AA145" s="1927">
        <v>14</v>
      </c>
      <c r="AB145" s="1927">
        <v>2</v>
      </c>
      <c r="AC145" s="1927">
        <v>4</v>
      </c>
      <c r="AD145" s="1927">
        <v>0</v>
      </c>
      <c r="AE145" s="1927">
        <v>20</v>
      </c>
    </row>
    <row r="146" spans="1:31" ht="57.6">
      <c r="A146" s="1925" t="s">
        <v>1222</v>
      </c>
      <c r="B146" s="1927">
        <v>5210005</v>
      </c>
      <c r="C146" s="1928" t="s">
        <v>4664</v>
      </c>
      <c r="D146" s="1925">
        <v>36</v>
      </c>
      <c r="E146" s="1925">
        <v>15</v>
      </c>
      <c r="F146" s="1925">
        <v>6</v>
      </c>
      <c r="G146" s="1925">
        <v>21</v>
      </c>
      <c r="H146" s="1925">
        <v>0.28999999999999998</v>
      </c>
      <c r="I146" s="1925">
        <f t="shared" si="2"/>
        <v>6.09</v>
      </c>
      <c r="J146" s="1925">
        <v>193</v>
      </c>
      <c r="K146" s="1926" t="s">
        <v>4672</v>
      </c>
      <c r="L146" s="1423">
        <v>20178</v>
      </c>
      <c r="M146" s="1423" t="s">
        <v>4458</v>
      </c>
      <c r="N146" s="1927" t="s">
        <v>1974</v>
      </c>
      <c r="O146" s="1927">
        <v>25</v>
      </c>
      <c r="P146" s="1927" t="s">
        <v>4647</v>
      </c>
      <c r="Q146" s="1927" t="s">
        <v>4666</v>
      </c>
      <c r="R146" s="1927" t="s">
        <v>4667</v>
      </c>
      <c r="S146" s="1927" t="s">
        <v>4668</v>
      </c>
      <c r="T146" s="1930"/>
      <c r="U146" s="1927"/>
      <c r="V146" s="1927" t="s">
        <v>4669</v>
      </c>
      <c r="W146" s="1927" t="s">
        <v>4670</v>
      </c>
      <c r="X146" s="1927" t="s">
        <v>4671</v>
      </c>
      <c r="Y146" s="1927" t="s">
        <v>4666</v>
      </c>
      <c r="Z146" s="1927">
        <v>0</v>
      </c>
      <c r="AA146" s="1927">
        <v>14</v>
      </c>
      <c r="AB146" s="1927">
        <v>2</v>
      </c>
      <c r="AC146" s="1927">
        <v>4</v>
      </c>
      <c r="AD146" s="1927">
        <v>0</v>
      </c>
      <c r="AE146" s="1927">
        <v>20</v>
      </c>
    </row>
    <row r="147" spans="1:31" ht="57.6">
      <c r="A147" s="1925" t="s">
        <v>1222</v>
      </c>
      <c r="B147" s="1927">
        <v>5210005</v>
      </c>
      <c r="C147" s="1928" t="s">
        <v>4664</v>
      </c>
      <c r="D147" s="1925">
        <v>36</v>
      </c>
      <c r="E147" s="1925">
        <v>15</v>
      </c>
      <c r="F147" s="1925">
        <v>6</v>
      </c>
      <c r="G147" s="1925">
        <v>21</v>
      </c>
      <c r="H147" s="1925">
        <v>0.24</v>
      </c>
      <c r="I147" s="1925">
        <f t="shared" si="2"/>
        <v>5.04</v>
      </c>
      <c r="J147" s="1925">
        <v>193</v>
      </c>
      <c r="K147" s="1926" t="s">
        <v>4673</v>
      </c>
      <c r="L147" s="1423">
        <v>40160</v>
      </c>
      <c r="M147" s="1423" t="s">
        <v>4451</v>
      </c>
      <c r="N147" s="1927" t="s">
        <v>1974</v>
      </c>
      <c r="O147" s="1927">
        <v>25</v>
      </c>
      <c r="P147" s="1927" t="s">
        <v>4647</v>
      </c>
      <c r="Q147" s="1927" t="s">
        <v>4666</v>
      </c>
      <c r="R147" s="1927" t="s">
        <v>4667</v>
      </c>
      <c r="S147" s="1927" t="s">
        <v>4668</v>
      </c>
      <c r="T147" s="1930"/>
      <c r="U147" s="1927"/>
      <c r="V147" s="1927" t="s">
        <v>4669</v>
      </c>
      <c r="W147" s="1927" t="s">
        <v>4670</v>
      </c>
      <c r="X147" s="1927" t="s">
        <v>4671</v>
      </c>
      <c r="Y147" s="1927" t="s">
        <v>4666</v>
      </c>
      <c r="Z147" s="1927">
        <v>0</v>
      </c>
      <c r="AA147" s="1927">
        <v>14</v>
      </c>
      <c r="AB147" s="1927">
        <v>2</v>
      </c>
      <c r="AC147" s="1927">
        <v>4</v>
      </c>
      <c r="AD147" s="1927">
        <v>0</v>
      </c>
      <c r="AE147" s="1927">
        <v>20</v>
      </c>
    </row>
    <row r="148" spans="1:31" ht="57.6">
      <c r="A148" s="1925" t="s">
        <v>1222</v>
      </c>
      <c r="B148" s="1927">
        <v>5210005</v>
      </c>
      <c r="C148" s="1928" t="s">
        <v>4664</v>
      </c>
      <c r="D148" s="1925">
        <v>36</v>
      </c>
      <c r="E148" s="1925">
        <v>15</v>
      </c>
      <c r="F148" s="1925">
        <v>6</v>
      </c>
      <c r="G148" s="1925">
        <v>21</v>
      </c>
      <c r="H148" s="1925">
        <v>0.24</v>
      </c>
      <c r="I148" s="1925">
        <f t="shared" si="2"/>
        <v>5.04</v>
      </c>
      <c r="J148" s="1925">
        <v>193</v>
      </c>
      <c r="K148" s="1926" t="s">
        <v>4652</v>
      </c>
      <c r="L148" s="1423">
        <v>37911</v>
      </c>
      <c r="M148" s="1423" t="s">
        <v>4458</v>
      </c>
      <c r="N148" s="1927" t="s">
        <v>1974</v>
      </c>
      <c r="O148" s="1927">
        <v>25</v>
      </c>
      <c r="P148" s="1927" t="s">
        <v>4647</v>
      </c>
      <c r="Q148" s="1927" t="s">
        <v>4666</v>
      </c>
      <c r="R148" s="1927" t="s">
        <v>4667</v>
      </c>
      <c r="S148" s="1927" t="s">
        <v>4668</v>
      </c>
      <c r="T148" s="1930"/>
      <c r="U148" s="1927"/>
      <c r="V148" s="1927" t="s">
        <v>4669</v>
      </c>
      <c r="W148" s="1927" t="s">
        <v>4670</v>
      </c>
      <c r="X148" s="1927" t="s">
        <v>4671</v>
      </c>
      <c r="Y148" s="1927" t="s">
        <v>4666</v>
      </c>
      <c r="Z148" s="1927">
        <v>0</v>
      </c>
      <c r="AA148" s="1927">
        <v>14</v>
      </c>
      <c r="AB148" s="1927">
        <v>2</v>
      </c>
      <c r="AC148" s="1927">
        <v>4</v>
      </c>
      <c r="AD148" s="1927">
        <v>0</v>
      </c>
      <c r="AE148" s="1927">
        <v>20</v>
      </c>
    </row>
    <row r="149" spans="1:31" ht="57.6">
      <c r="A149" s="1925" t="s">
        <v>1222</v>
      </c>
      <c r="B149" s="1927">
        <v>5210006</v>
      </c>
      <c r="C149" s="1928" t="s">
        <v>4674</v>
      </c>
      <c r="D149" s="1925">
        <v>36</v>
      </c>
      <c r="E149" s="1925">
        <v>15</v>
      </c>
      <c r="F149" s="1925">
        <v>6</v>
      </c>
      <c r="G149" s="1925">
        <v>21</v>
      </c>
      <c r="H149" s="1925">
        <v>0.24</v>
      </c>
      <c r="I149" s="1925">
        <f t="shared" si="2"/>
        <v>5.04</v>
      </c>
      <c r="J149" s="1925">
        <v>193</v>
      </c>
      <c r="K149" s="1926" t="s">
        <v>4672</v>
      </c>
      <c r="L149" s="1423">
        <v>20178</v>
      </c>
      <c r="M149" s="1423" t="s">
        <v>4458</v>
      </c>
      <c r="N149" s="1927" t="s">
        <v>1974</v>
      </c>
      <c r="O149" s="1927">
        <v>20</v>
      </c>
      <c r="P149" s="1927" t="s">
        <v>4647</v>
      </c>
      <c r="Q149" s="1927" t="s">
        <v>4675</v>
      </c>
      <c r="R149" s="1927" t="s">
        <v>4649</v>
      </c>
      <c r="S149" s="1927" t="s">
        <v>4675</v>
      </c>
      <c r="T149" s="1930"/>
      <c r="U149" s="1927"/>
      <c r="V149" s="1927" t="s">
        <v>4671</v>
      </c>
      <c r="W149" s="1927" t="s">
        <v>4675</v>
      </c>
      <c r="X149" s="1927" t="s">
        <v>4651</v>
      </c>
      <c r="Y149" s="1927" t="s">
        <v>4675</v>
      </c>
      <c r="Z149" s="1927">
        <v>0</v>
      </c>
      <c r="AA149" s="1927">
        <v>15</v>
      </c>
      <c r="AB149" s="1927">
        <v>0</v>
      </c>
      <c r="AC149" s="1927">
        <v>3</v>
      </c>
      <c r="AD149" s="1927">
        <v>0</v>
      </c>
      <c r="AE149" s="1927">
        <v>18</v>
      </c>
    </row>
    <row r="150" spans="1:31" ht="57.6">
      <c r="A150" s="1925" t="s">
        <v>1222</v>
      </c>
      <c r="B150" s="1927">
        <v>5210006</v>
      </c>
      <c r="C150" s="1928" t="s">
        <v>4674</v>
      </c>
      <c r="D150" s="1925">
        <v>36</v>
      </c>
      <c r="E150" s="1925">
        <v>15</v>
      </c>
      <c r="F150" s="1925">
        <v>6</v>
      </c>
      <c r="G150" s="1925">
        <v>21</v>
      </c>
      <c r="H150" s="1925">
        <v>0.28999999999999998</v>
      </c>
      <c r="I150" s="1925">
        <f t="shared" si="2"/>
        <v>6.09</v>
      </c>
      <c r="J150" s="1925">
        <v>193</v>
      </c>
      <c r="K150" s="1926" t="s">
        <v>4676</v>
      </c>
      <c r="L150" s="1423">
        <v>27455</v>
      </c>
      <c r="M150" s="1423" t="s">
        <v>4458</v>
      </c>
      <c r="N150" s="1927" t="s">
        <v>1974</v>
      </c>
      <c r="O150" s="1927">
        <v>20</v>
      </c>
      <c r="P150" s="1927" t="s">
        <v>4647</v>
      </c>
      <c r="Q150" s="1927" t="s">
        <v>4675</v>
      </c>
      <c r="R150" s="1927" t="s">
        <v>4649</v>
      </c>
      <c r="S150" s="1927" t="s">
        <v>4675</v>
      </c>
      <c r="T150" s="1930"/>
      <c r="U150" s="1927"/>
      <c r="V150" s="1927" t="s">
        <v>4671</v>
      </c>
      <c r="W150" s="1927" t="s">
        <v>4675</v>
      </c>
      <c r="X150" s="1927" t="s">
        <v>4651</v>
      </c>
      <c r="Y150" s="1927" t="s">
        <v>4675</v>
      </c>
      <c r="Z150" s="1927">
        <v>0</v>
      </c>
      <c r="AA150" s="1927">
        <v>15</v>
      </c>
      <c r="AB150" s="1927">
        <v>0</v>
      </c>
      <c r="AC150" s="1927">
        <v>3</v>
      </c>
      <c r="AD150" s="1927">
        <v>0</v>
      </c>
      <c r="AE150" s="1927">
        <v>18</v>
      </c>
    </row>
    <row r="151" spans="1:31" ht="57.6">
      <c r="A151" s="1925" t="s">
        <v>1222</v>
      </c>
      <c r="B151" s="1927">
        <v>5210006</v>
      </c>
      <c r="C151" s="1928" t="s">
        <v>4674</v>
      </c>
      <c r="D151" s="1925">
        <v>36</v>
      </c>
      <c r="E151" s="1925">
        <v>15</v>
      </c>
      <c r="F151" s="1925">
        <v>6</v>
      </c>
      <c r="G151" s="1925">
        <v>21</v>
      </c>
      <c r="H151" s="1925">
        <v>0.24</v>
      </c>
      <c r="I151" s="1925">
        <f t="shared" si="2"/>
        <v>5.04</v>
      </c>
      <c r="J151" s="1925">
        <v>193</v>
      </c>
      <c r="K151" s="1926" t="s">
        <v>4665</v>
      </c>
      <c r="L151" s="1423">
        <v>37044</v>
      </c>
      <c r="M151" s="1423" t="s">
        <v>4458</v>
      </c>
      <c r="N151" s="1927" t="s">
        <v>1974</v>
      </c>
      <c r="O151" s="1927">
        <v>20</v>
      </c>
      <c r="P151" s="1927" t="s">
        <v>4647</v>
      </c>
      <c r="Q151" s="1927" t="s">
        <v>4675</v>
      </c>
      <c r="R151" s="1927" t="s">
        <v>4649</v>
      </c>
      <c r="S151" s="1927" t="s">
        <v>4675</v>
      </c>
      <c r="T151" s="1930"/>
      <c r="U151" s="1927"/>
      <c r="V151" s="1927" t="s">
        <v>4671</v>
      </c>
      <c r="W151" s="1927" t="s">
        <v>4675</v>
      </c>
      <c r="X151" s="1927" t="s">
        <v>4651</v>
      </c>
      <c r="Y151" s="1927" t="s">
        <v>4675</v>
      </c>
      <c r="Z151" s="1927">
        <v>0</v>
      </c>
      <c r="AA151" s="1927">
        <v>15</v>
      </c>
      <c r="AB151" s="1927">
        <v>0</v>
      </c>
      <c r="AC151" s="1927">
        <v>3</v>
      </c>
      <c r="AD151" s="1927">
        <v>0</v>
      </c>
      <c r="AE151" s="1927">
        <v>18</v>
      </c>
    </row>
    <row r="152" spans="1:31" ht="57.6">
      <c r="A152" s="1925" t="s">
        <v>1222</v>
      </c>
      <c r="B152" s="1927">
        <v>5210006</v>
      </c>
      <c r="C152" s="1928" t="s">
        <v>4674</v>
      </c>
      <c r="D152" s="1925">
        <v>36</v>
      </c>
      <c r="E152" s="1925">
        <v>15</v>
      </c>
      <c r="F152" s="1925">
        <v>6</v>
      </c>
      <c r="G152" s="1925">
        <v>21</v>
      </c>
      <c r="H152" s="1925">
        <v>0.24</v>
      </c>
      <c r="I152" s="1925">
        <f t="shared" si="2"/>
        <v>5.04</v>
      </c>
      <c r="J152" s="1925">
        <v>193</v>
      </c>
      <c r="K152" s="1926" t="s">
        <v>4662</v>
      </c>
      <c r="L152" s="1423">
        <v>38887</v>
      </c>
      <c r="M152" s="1423" t="s">
        <v>4458</v>
      </c>
      <c r="N152" s="1927" t="s">
        <v>1974</v>
      </c>
      <c r="O152" s="1927">
        <v>20</v>
      </c>
      <c r="P152" s="1927" t="s">
        <v>4647</v>
      </c>
      <c r="Q152" s="1927" t="s">
        <v>4675</v>
      </c>
      <c r="R152" s="1927" t="s">
        <v>4649</v>
      </c>
      <c r="S152" s="1927" t="s">
        <v>4675</v>
      </c>
      <c r="T152" s="1930"/>
      <c r="U152" s="1927"/>
      <c r="V152" s="1927" t="s">
        <v>4671</v>
      </c>
      <c r="W152" s="1927" t="s">
        <v>4675</v>
      </c>
      <c r="X152" s="1927" t="s">
        <v>4651</v>
      </c>
      <c r="Y152" s="1927" t="s">
        <v>4675</v>
      </c>
      <c r="Z152" s="1927">
        <v>0</v>
      </c>
      <c r="AA152" s="1927">
        <v>15</v>
      </c>
      <c r="AB152" s="1927">
        <v>0</v>
      </c>
      <c r="AC152" s="1927">
        <v>3</v>
      </c>
      <c r="AD152" s="1927">
        <v>0</v>
      </c>
      <c r="AE152" s="1927">
        <v>18</v>
      </c>
    </row>
    <row r="153" spans="1:31" ht="28.8">
      <c r="A153" s="1925" t="s">
        <v>1222</v>
      </c>
      <c r="B153" s="1927">
        <v>5210008</v>
      </c>
      <c r="C153" s="1928" t="s">
        <v>4677</v>
      </c>
      <c r="D153" s="1925">
        <v>32</v>
      </c>
      <c r="E153" s="1925">
        <v>12</v>
      </c>
      <c r="F153" s="1925">
        <v>8</v>
      </c>
      <c r="G153" s="1925">
        <v>20</v>
      </c>
      <c r="H153" s="1925">
        <v>0.3</v>
      </c>
      <c r="I153" s="1925">
        <f t="shared" si="2"/>
        <v>6</v>
      </c>
      <c r="J153" s="1925">
        <v>193</v>
      </c>
      <c r="K153" s="1926" t="s">
        <v>4678</v>
      </c>
      <c r="L153" s="1423">
        <v>42836</v>
      </c>
      <c r="M153" s="1423" t="s">
        <v>4451</v>
      </c>
      <c r="N153" s="1927" t="s">
        <v>1974</v>
      </c>
      <c r="O153" s="1927">
        <v>16</v>
      </c>
      <c r="P153" s="1927" t="s">
        <v>4679</v>
      </c>
      <c r="Q153" s="1927" t="s">
        <v>4680</v>
      </c>
      <c r="R153" s="1927" t="s">
        <v>4681</v>
      </c>
      <c r="S153" s="1927" t="s">
        <v>4682</v>
      </c>
      <c r="T153" s="1930"/>
      <c r="U153" s="1927"/>
      <c r="V153" s="1927" t="s">
        <v>4641</v>
      </c>
      <c r="W153" s="1927" t="s">
        <v>4680</v>
      </c>
      <c r="X153" s="1927" t="s">
        <v>4459</v>
      </c>
      <c r="Y153" s="1927" t="s">
        <v>4682</v>
      </c>
      <c r="Z153" s="1927">
        <v>5</v>
      </c>
      <c r="AA153" s="1927">
        <v>4</v>
      </c>
      <c r="AB153" s="1927">
        <v>0</v>
      </c>
      <c r="AC153" s="1927">
        <v>3</v>
      </c>
      <c r="AD153" s="1927">
        <v>0</v>
      </c>
      <c r="AE153" s="1927">
        <v>12</v>
      </c>
    </row>
    <row r="154" spans="1:31" ht="28.8">
      <c r="A154" s="1925" t="s">
        <v>1222</v>
      </c>
      <c r="B154" s="1927">
        <v>5210008</v>
      </c>
      <c r="C154" s="1928" t="s">
        <v>4677</v>
      </c>
      <c r="D154" s="1925">
        <v>32</v>
      </c>
      <c r="E154" s="1925">
        <v>12</v>
      </c>
      <c r="F154" s="1925">
        <v>8</v>
      </c>
      <c r="G154" s="1925">
        <v>20</v>
      </c>
      <c r="H154" s="1925">
        <v>0.35</v>
      </c>
      <c r="I154" s="1925">
        <f t="shared" si="2"/>
        <v>7</v>
      </c>
      <c r="J154" s="1925">
        <v>193</v>
      </c>
      <c r="K154" s="1926" t="s">
        <v>4898</v>
      </c>
      <c r="L154" s="1423">
        <v>26192</v>
      </c>
      <c r="M154" s="1423" t="s">
        <v>4458</v>
      </c>
      <c r="N154" s="1927" t="s">
        <v>1974</v>
      </c>
      <c r="O154" s="1927">
        <v>16</v>
      </c>
      <c r="P154" s="1927" t="s">
        <v>4679</v>
      </c>
      <c r="Q154" s="1927" t="s">
        <v>4680</v>
      </c>
      <c r="R154" s="1927" t="s">
        <v>4681</v>
      </c>
      <c r="S154" s="1927" t="s">
        <v>4682</v>
      </c>
      <c r="T154" s="1930"/>
      <c r="U154" s="1927"/>
      <c r="V154" s="1927" t="s">
        <v>4641</v>
      </c>
      <c r="W154" s="1927" t="s">
        <v>4680</v>
      </c>
      <c r="X154" s="1927" t="s">
        <v>4459</v>
      </c>
      <c r="Y154" s="1927" t="s">
        <v>4682</v>
      </c>
      <c r="Z154" s="1927">
        <v>5</v>
      </c>
      <c r="AA154" s="1927">
        <v>4</v>
      </c>
      <c r="AB154" s="1927">
        <v>0</v>
      </c>
      <c r="AC154" s="1927">
        <v>3</v>
      </c>
      <c r="AD154" s="1927">
        <v>0</v>
      </c>
      <c r="AE154" s="1927">
        <v>12</v>
      </c>
    </row>
    <row r="155" spans="1:31" ht="28.8">
      <c r="A155" s="1925" t="s">
        <v>1222</v>
      </c>
      <c r="B155" s="1927">
        <v>5210008</v>
      </c>
      <c r="C155" s="1928" t="s">
        <v>4677</v>
      </c>
      <c r="D155" s="1925">
        <v>32</v>
      </c>
      <c r="E155" s="1925">
        <v>12</v>
      </c>
      <c r="F155" s="1925">
        <v>8</v>
      </c>
      <c r="G155" s="1925">
        <v>20</v>
      </c>
      <c r="H155" s="1925">
        <v>0.3</v>
      </c>
      <c r="I155" s="1925">
        <f t="shared" si="2"/>
        <v>6</v>
      </c>
      <c r="J155" s="1925">
        <v>193</v>
      </c>
      <c r="K155" s="1926" t="s">
        <v>188</v>
      </c>
      <c r="L155" s="1423">
        <v>40253</v>
      </c>
      <c r="M155" s="1423" t="s">
        <v>4458</v>
      </c>
      <c r="N155" s="1927" t="s">
        <v>1974</v>
      </c>
      <c r="O155" s="1927">
        <v>16</v>
      </c>
      <c r="P155" s="1927" t="s">
        <v>4679</v>
      </c>
      <c r="Q155" s="1927" t="s">
        <v>4680</v>
      </c>
      <c r="R155" s="1927" t="s">
        <v>4681</v>
      </c>
      <c r="S155" s="1927" t="s">
        <v>4682</v>
      </c>
      <c r="T155" s="1930"/>
      <c r="U155" s="1927"/>
      <c r="V155" s="1927" t="s">
        <v>4641</v>
      </c>
      <c r="W155" s="1927" t="s">
        <v>4680</v>
      </c>
      <c r="X155" s="1927" t="s">
        <v>4459</v>
      </c>
      <c r="Y155" s="1927" t="s">
        <v>4682</v>
      </c>
      <c r="Z155" s="1927">
        <v>5</v>
      </c>
      <c r="AA155" s="1927">
        <v>4</v>
      </c>
      <c r="AB155" s="1927">
        <v>0</v>
      </c>
      <c r="AC155" s="1927">
        <v>3</v>
      </c>
      <c r="AD155" s="1927">
        <v>0</v>
      </c>
      <c r="AE155" s="1927">
        <v>12</v>
      </c>
    </row>
    <row r="156" spans="1:31" ht="28.8">
      <c r="A156" s="1925" t="s">
        <v>1222</v>
      </c>
      <c r="B156" s="1927">
        <v>5010001</v>
      </c>
      <c r="C156" s="1928" t="s">
        <v>4683</v>
      </c>
      <c r="D156" s="1925">
        <v>30</v>
      </c>
      <c r="E156" s="1925">
        <v>8</v>
      </c>
      <c r="F156" s="1925">
        <v>14</v>
      </c>
      <c r="G156" s="1925">
        <v>22</v>
      </c>
      <c r="H156" s="1925">
        <v>0.32</v>
      </c>
      <c r="I156" s="1925">
        <f t="shared" si="2"/>
        <v>7.04</v>
      </c>
      <c r="J156" s="1925">
        <v>193</v>
      </c>
      <c r="K156" s="1926" t="s">
        <v>4684</v>
      </c>
      <c r="L156" s="1423">
        <v>36935</v>
      </c>
      <c r="M156" s="1423" t="s">
        <v>4458</v>
      </c>
      <c r="N156" s="1927" t="s">
        <v>2485</v>
      </c>
      <c r="O156" s="1927">
        <v>15</v>
      </c>
      <c r="P156" s="1927" t="s">
        <v>4641</v>
      </c>
      <c r="Q156" s="1927" t="s">
        <v>4685</v>
      </c>
      <c r="R156" s="1927" t="s">
        <v>4686</v>
      </c>
      <c r="S156" s="1927" t="s">
        <v>4685</v>
      </c>
      <c r="T156" s="1930"/>
      <c r="U156" s="1927"/>
      <c r="V156" s="1927" t="s">
        <v>4641</v>
      </c>
      <c r="W156" s="1927" t="s">
        <v>4685</v>
      </c>
      <c r="X156" s="1927" t="s">
        <v>2490</v>
      </c>
      <c r="Y156" s="1927" t="s">
        <v>4685</v>
      </c>
      <c r="Z156" s="1927">
        <v>6</v>
      </c>
      <c r="AA156" s="1927">
        <v>6</v>
      </c>
      <c r="AB156" s="1927">
        <v>0</v>
      </c>
      <c r="AC156" s="1927">
        <v>1</v>
      </c>
      <c r="AD156" s="1927">
        <v>0</v>
      </c>
      <c r="AE156" s="1927">
        <v>13</v>
      </c>
    </row>
    <row r="157" spans="1:31" ht="28.8">
      <c r="A157" s="1925" t="s">
        <v>1222</v>
      </c>
      <c r="B157" s="1927">
        <v>5010001</v>
      </c>
      <c r="C157" s="1928" t="s">
        <v>4683</v>
      </c>
      <c r="D157" s="1925">
        <v>30</v>
      </c>
      <c r="E157" s="1925">
        <v>8</v>
      </c>
      <c r="F157" s="1925">
        <v>14</v>
      </c>
      <c r="G157" s="1925">
        <v>22</v>
      </c>
      <c r="H157" s="1925">
        <v>0.32</v>
      </c>
      <c r="I157" s="1925">
        <f t="shared" si="2"/>
        <v>7.04</v>
      </c>
      <c r="J157" s="1925">
        <v>193</v>
      </c>
      <c r="K157" s="1926" t="s">
        <v>4673</v>
      </c>
      <c r="L157" s="1423">
        <v>40160</v>
      </c>
      <c r="M157" s="1423" t="s">
        <v>4451</v>
      </c>
      <c r="N157" s="1927" t="s">
        <v>2485</v>
      </c>
      <c r="O157" s="1927">
        <v>15</v>
      </c>
      <c r="P157" s="1927" t="s">
        <v>4641</v>
      </c>
      <c r="Q157" s="1927" t="s">
        <v>4685</v>
      </c>
      <c r="R157" s="1927" t="s">
        <v>4686</v>
      </c>
      <c r="S157" s="1927" t="s">
        <v>4685</v>
      </c>
      <c r="T157" s="1930"/>
      <c r="U157" s="1927"/>
      <c r="V157" s="1927" t="s">
        <v>4641</v>
      </c>
      <c r="W157" s="1927" t="s">
        <v>4685</v>
      </c>
      <c r="X157" s="1927" t="s">
        <v>2490</v>
      </c>
      <c r="Y157" s="1927" t="s">
        <v>4685</v>
      </c>
      <c r="Z157" s="1927">
        <v>6</v>
      </c>
      <c r="AA157" s="1927">
        <v>6</v>
      </c>
      <c r="AB157" s="1927">
        <v>0</v>
      </c>
      <c r="AC157" s="1927">
        <v>1</v>
      </c>
      <c r="AD157" s="1927">
        <v>0</v>
      </c>
      <c r="AE157" s="1927">
        <v>13</v>
      </c>
    </row>
    <row r="158" spans="1:31" ht="28.8">
      <c r="A158" s="1925" t="s">
        <v>1222</v>
      </c>
      <c r="B158" s="1927">
        <v>5010001</v>
      </c>
      <c r="C158" s="1928" t="s">
        <v>4683</v>
      </c>
      <c r="D158" s="1925">
        <v>30</v>
      </c>
      <c r="E158" s="1925">
        <v>8</v>
      </c>
      <c r="F158" s="1925">
        <v>14</v>
      </c>
      <c r="G158" s="1925">
        <v>22</v>
      </c>
      <c r="H158" s="1925">
        <v>0.32</v>
      </c>
      <c r="I158" s="1925">
        <f t="shared" si="2"/>
        <v>7.04</v>
      </c>
      <c r="J158" s="1925">
        <v>193</v>
      </c>
      <c r="K158" s="1926" t="s">
        <v>4687</v>
      </c>
      <c r="L158" s="1423">
        <v>39289</v>
      </c>
      <c r="M158" s="1423" t="s">
        <v>4458</v>
      </c>
      <c r="N158" s="1927" t="s">
        <v>2485</v>
      </c>
      <c r="O158" s="1927">
        <v>15</v>
      </c>
      <c r="P158" s="1927" t="s">
        <v>4641</v>
      </c>
      <c r="Q158" s="1927" t="s">
        <v>4685</v>
      </c>
      <c r="R158" s="1927" t="s">
        <v>4686</v>
      </c>
      <c r="S158" s="1927" t="s">
        <v>4685</v>
      </c>
      <c r="T158" s="1930"/>
      <c r="U158" s="1927"/>
      <c r="V158" s="1927" t="s">
        <v>4641</v>
      </c>
      <c r="W158" s="1927" t="s">
        <v>4685</v>
      </c>
      <c r="X158" s="1927" t="s">
        <v>2490</v>
      </c>
      <c r="Y158" s="1927" t="s">
        <v>4685</v>
      </c>
      <c r="Z158" s="1927">
        <v>6</v>
      </c>
      <c r="AA158" s="1927">
        <v>6</v>
      </c>
      <c r="AB158" s="1927">
        <v>0</v>
      </c>
      <c r="AC158" s="1927">
        <v>1</v>
      </c>
      <c r="AD158" s="1927">
        <v>0</v>
      </c>
      <c r="AE158" s="1927">
        <v>13</v>
      </c>
    </row>
    <row r="159" spans="1:31" ht="28.8">
      <c r="A159" s="1925" t="s">
        <v>1222</v>
      </c>
      <c r="B159" s="1927">
        <v>5210000</v>
      </c>
      <c r="C159" s="1928" t="s">
        <v>4640</v>
      </c>
      <c r="D159" s="1925">
        <v>32</v>
      </c>
      <c r="E159" s="1925">
        <v>12</v>
      </c>
      <c r="F159" s="1925">
        <v>8</v>
      </c>
      <c r="G159" s="1925">
        <v>20</v>
      </c>
      <c r="H159" s="1925">
        <v>0.35</v>
      </c>
      <c r="I159" s="1925">
        <f t="shared" si="2"/>
        <v>7</v>
      </c>
      <c r="J159" s="1925">
        <v>193</v>
      </c>
      <c r="K159" s="1926" t="s">
        <v>1802</v>
      </c>
      <c r="L159" s="1423">
        <v>39424</v>
      </c>
      <c r="M159" s="1423" t="s">
        <v>4458</v>
      </c>
      <c r="N159" s="1927" t="s">
        <v>4688</v>
      </c>
      <c r="O159" s="1927">
        <v>35</v>
      </c>
      <c r="P159" s="1927" t="s">
        <v>4689</v>
      </c>
      <c r="Q159" s="1927" t="s">
        <v>4531</v>
      </c>
      <c r="R159" s="1927" t="s">
        <v>4641</v>
      </c>
      <c r="S159" s="1927" t="s">
        <v>4531</v>
      </c>
      <c r="T159" s="1927"/>
      <c r="U159" s="1927"/>
      <c r="V159" s="1927" t="s">
        <v>4690</v>
      </c>
      <c r="W159" s="1927" t="s">
        <v>4531</v>
      </c>
      <c r="X159" s="1927" t="s">
        <v>4691</v>
      </c>
      <c r="Y159" s="1927" t="s">
        <v>4531</v>
      </c>
      <c r="Z159" s="1927">
        <v>6</v>
      </c>
      <c r="AA159" s="1927">
        <v>12</v>
      </c>
      <c r="AB159" s="1927">
        <v>0</v>
      </c>
      <c r="AC159" s="1927">
        <v>13</v>
      </c>
      <c r="AD159" s="1927">
        <v>1</v>
      </c>
      <c r="AE159" s="1927">
        <v>31</v>
      </c>
    </row>
    <row r="160" spans="1:31" ht="28.8">
      <c r="A160" s="1925" t="s">
        <v>1222</v>
      </c>
      <c r="B160" s="1927">
        <v>5210000</v>
      </c>
      <c r="C160" s="1928" t="s">
        <v>4640</v>
      </c>
      <c r="D160" s="1925">
        <v>32</v>
      </c>
      <c r="E160" s="1925">
        <v>12</v>
      </c>
      <c r="F160" s="1925">
        <v>8</v>
      </c>
      <c r="G160" s="1925">
        <v>20</v>
      </c>
      <c r="H160" s="1925">
        <v>0.33</v>
      </c>
      <c r="I160" s="1925">
        <f t="shared" si="2"/>
        <v>6.6000000000000005</v>
      </c>
      <c r="J160" s="1925">
        <v>193</v>
      </c>
      <c r="K160" s="1926" t="s">
        <v>4692</v>
      </c>
      <c r="L160" s="1423">
        <v>42745</v>
      </c>
      <c r="M160" s="1423" t="s">
        <v>4451</v>
      </c>
      <c r="N160" s="1927" t="s">
        <v>4688</v>
      </c>
      <c r="O160" s="1927">
        <v>35</v>
      </c>
      <c r="P160" s="1927" t="s">
        <v>4689</v>
      </c>
      <c r="Q160" s="1927" t="s">
        <v>4531</v>
      </c>
      <c r="R160" s="1927" t="s">
        <v>4641</v>
      </c>
      <c r="S160" s="1927" t="s">
        <v>4531</v>
      </c>
      <c r="T160" s="1927"/>
      <c r="U160" s="1927"/>
      <c r="V160" s="1927" t="s">
        <v>4690</v>
      </c>
      <c r="W160" s="1927" t="s">
        <v>4531</v>
      </c>
      <c r="X160" s="1927" t="s">
        <v>4691</v>
      </c>
      <c r="Y160" s="1927" t="s">
        <v>4531</v>
      </c>
      <c r="Z160" s="1927">
        <v>6</v>
      </c>
      <c r="AA160" s="1927">
        <v>12</v>
      </c>
      <c r="AB160" s="1927">
        <v>0</v>
      </c>
      <c r="AC160" s="1927">
        <v>13</v>
      </c>
      <c r="AD160" s="1927">
        <v>1</v>
      </c>
      <c r="AE160" s="1927">
        <v>31</v>
      </c>
    </row>
    <row r="161" spans="1:31" ht="28.8">
      <c r="A161" s="1925" t="s">
        <v>1222</v>
      </c>
      <c r="B161" s="1927">
        <v>5210000</v>
      </c>
      <c r="C161" s="1928" t="s">
        <v>4640</v>
      </c>
      <c r="D161" s="1925">
        <v>32</v>
      </c>
      <c r="E161" s="1925">
        <v>12</v>
      </c>
      <c r="F161" s="1925">
        <v>8</v>
      </c>
      <c r="G161" s="1925">
        <v>20</v>
      </c>
      <c r="H161" s="1925">
        <v>0.33</v>
      </c>
      <c r="I161" s="1925">
        <f t="shared" si="2"/>
        <v>6.6000000000000005</v>
      </c>
      <c r="J161" s="1925">
        <v>193</v>
      </c>
      <c r="K161" s="1926" t="s">
        <v>4693</v>
      </c>
      <c r="L161" s="1423">
        <v>42476</v>
      </c>
      <c r="M161" s="1423" t="s">
        <v>4458</v>
      </c>
      <c r="N161" s="1927" t="s">
        <v>4688</v>
      </c>
      <c r="O161" s="1927">
        <v>35</v>
      </c>
      <c r="P161" s="1927" t="s">
        <v>4689</v>
      </c>
      <c r="Q161" s="1927" t="s">
        <v>4531</v>
      </c>
      <c r="R161" s="1927" t="s">
        <v>4641</v>
      </c>
      <c r="S161" s="1927" t="s">
        <v>4531</v>
      </c>
      <c r="T161" s="1927"/>
      <c r="U161" s="1927"/>
      <c r="V161" s="1927" t="s">
        <v>4690</v>
      </c>
      <c r="W161" s="1927" t="s">
        <v>4531</v>
      </c>
      <c r="X161" s="1927" t="s">
        <v>4691</v>
      </c>
      <c r="Y161" s="1927" t="s">
        <v>4531</v>
      </c>
      <c r="Z161" s="1927">
        <v>6</v>
      </c>
      <c r="AA161" s="1927">
        <v>12</v>
      </c>
      <c r="AB161" s="1927">
        <v>0</v>
      </c>
      <c r="AC161" s="1927">
        <v>13</v>
      </c>
      <c r="AD161" s="1927">
        <v>1</v>
      </c>
      <c r="AE161" s="1927">
        <v>31</v>
      </c>
    </row>
    <row r="162" spans="1:31" ht="57.6">
      <c r="A162" s="1925" t="s">
        <v>1222</v>
      </c>
      <c r="B162" s="1927">
        <v>5221003</v>
      </c>
      <c r="C162" s="1928" t="s">
        <v>4694</v>
      </c>
      <c r="D162" s="1925">
        <v>33</v>
      </c>
      <c r="E162" s="1925">
        <v>14</v>
      </c>
      <c r="F162" s="1925">
        <v>5</v>
      </c>
      <c r="G162" s="1925">
        <v>19</v>
      </c>
      <c r="H162" s="1925">
        <v>0.34</v>
      </c>
      <c r="I162" s="1925">
        <f t="shared" si="2"/>
        <v>6.4600000000000009</v>
      </c>
      <c r="J162" s="1925">
        <v>193</v>
      </c>
      <c r="K162" s="1926" t="s">
        <v>1778</v>
      </c>
      <c r="L162" s="1423">
        <v>41272</v>
      </c>
      <c r="M162" s="1423" t="s">
        <v>4451</v>
      </c>
      <c r="N162" s="1927" t="s">
        <v>2491</v>
      </c>
      <c r="O162" s="1927">
        <v>20</v>
      </c>
      <c r="P162" s="1927" t="s">
        <v>4681</v>
      </c>
      <c r="Q162" s="1927" t="s">
        <v>4695</v>
      </c>
      <c r="R162" s="1927" t="s">
        <v>4696</v>
      </c>
      <c r="S162" s="1927" t="s">
        <v>4695</v>
      </c>
      <c r="T162" s="1927"/>
      <c r="U162" s="1927"/>
      <c r="V162" s="1927" t="s">
        <v>4697</v>
      </c>
      <c r="W162" s="1927" t="s">
        <v>4695</v>
      </c>
      <c r="X162" s="1927" t="s">
        <v>4459</v>
      </c>
      <c r="Y162" s="1927" t="s">
        <v>4695</v>
      </c>
      <c r="Z162" s="1927">
        <v>10</v>
      </c>
      <c r="AA162" s="1927">
        <v>3</v>
      </c>
      <c r="AB162" s="1927">
        <v>2</v>
      </c>
      <c r="AC162" s="1927">
        <v>7</v>
      </c>
      <c r="AD162" s="1927">
        <v>0</v>
      </c>
      <c r="AE162" s="1927">
        <v>22</v>
      </c>
    </row>
    <row r="163" spans="1:31" ht="57.6">
      <c r="A163" s="1925" t="s">
        <v>1222</v>
      </c>
      <c r="B163" s="1927">
        <v>5221003</v>
      </c>
      <c r="C163" s="1928" t="s">
        <v>4694</v>
      </c>
      <c r="D163" s="1925">
        <v>33</v>
      </c>
      <c r="E163" s="1925">
        <v>14</v>
      </c>
      <c r="F163" s="1925">
        <v>5</v>
      </c>
      <c r="G163" s="1925">
        <v>19</v>
      </c>
      <c r="H163" s="1925">
        <v>0.34</v>
      </c>
      <c r="I163" s="1925">
        <f t="shared" si="2"/>
        <v>6.4600000000000009</v>
      </c>
      <c r="J163" s="1925">
        <v>193</v>
      </c>
      <c r="K163" s="1926" t="s">
        <v>5219</v>
      </c>
      <c r="L163" s="1423">
        <v>36933</v>
      </c>
      <c r="M163" s="1423" t="s">
        <v>4458</v>
      </c>
      <c r="N163" s="1927" t="s">
        <v>2491</v>
      </c>
      <c r="O163" s="1927">
        <v>20</v>
      </c>
      <c r="P163" s="1927" t="s">
        <v>4681</v>
      </c>
      <c r="Q163" s="1927" t="s">
        <v>4695</v>
      </c>
      <c r="R163" s="1927" t="s">
        <v>4696</v>
      </c>
      <c r="S163" s="1927" t="s">
        <v>4695</v>
      </c>
      <c r="T163" s="1927"/>
      <c r="U163" s="1927"/>
      <c r="V163" s="1927" t="s">
        <v>4697</v>
      </c>
      <c r="W163" s="1927" t="s">
        <v>4695</v>
      </c>
      <c r="X163" s="1927" t="s">
        <v>4459</v>
      </c>
      <c r="Y163" s="1927" t="s">
        <v>4695</v>
      </c>
      <c r="Z163" s="1927">
        <v>10</v>
      </c>
      <c r="AA163" s="1927">
        <v>3</v>
      </c>
      <c r="AB163" s="1927">
        <v>2</v>
      </c>
      <c r="AC163" s="1927">
        <v>7</v>
      </c>
      <c r="AD163" s="1927">
        <v>0</v>
      </c>
      <c r="AE163" s="1927">
        <v>22</v>
      </c>
    </row>
    <row r="164" spans="1:31" ht="57.6">
      <c r="A164" s="1925" t="s">
        <v>1222</v>
      </c>
      <c r="B164" s="1927">
        <v>5221003</v>
      </c>
      <c r="C164" s="1928" t="s">
        <v>4694</v>
      </c>
      <c r="D164" s="1925">
        <v>33</v>
      </c>
      <c r="E164" s="1925">
        <v>14</v>
      </c>
      <c r="F164" s="1925">
        <v>5</v>
      </c>
      <c r="G164" s="1925">
        <v>19</v>
      </c>
      <c r="H164" s="1925">
        <v>0.32</v>
      </c>
      <c r="I164" s="1925">
        <f t="shared" si="2"/>
        <v>6.08</v>
      </c>
      <c r="J164" s="1925">
        <v>193</v>
      </c>
      <c r="K164" s="1926" t="s">
        <v>4698</v>
      </c>
      <c r="L164" s="1423">
        <v>43505</v>
      </c>
      <c r="M164" s="1423" t="s">
        <v>4451</v>
      </c>
      <c r="N164" s="1927" t="s">
        <v>2491</v>
      </c>
      <c r="O164" s="1927">
        <v>20</v>
      </c>
      <c r="P164" s="1927" t="s">
        <v>4681</v>
      </c>
      <c r="Q164" s="1927" t="s">
        <v>4695</v>
      </c>
      <c r="R164" s="1927" t="s">
        <v>4696</v>
      </c>
      <c r="S164" s="1927" t="s">
        <v>4695</v>
      </c>
      <c r="T164" s="1927"/>
      <c r="U164" s="1927"/>
      <c r="V164" s="1927" t="s">
        <v>4697</v>
      </c>
      <c r="W164" s="1927" t="s">
        <v>4695</v>
      </c>
      <c r="X164" s="1927" t="s">
        <v>4459</v>
      </c>
      <c r="Y164" s="1927" t="s">
        <v>4695</v>
      </c>
      <c r="Z164" s="1927">
        <v>10</v>
      </c>
      <c r="AA164" s="1927">
        <v>3</v>
      </c>
      <c r="AB164" s="1927">
        <v>2</v>
      </c>
      <c r="AC164" s="1927">
        <v>7</v>
      </c>
      <c r="AD164" s="1927">
        <v>0</v>
      </c>
      <c r="AE164" s="1927">
        <v>22</v>
      </c>
    </row>
    <row r="165" spans="1:31" ht="57.6">
      <c r="A165" s="1925" t="s">
        <v>1222</v>
      </c>
      <c r="B165" s="1927">
        <v>5210000</v>
      </c>
      <c r="C165" s="1928" t="s">
        <v>4640</v>
      </c>
      <c r="D165" s="1925">
        <v>32</v>
      </c>
      <c r="E165" s="1925">
        <v>12</v>
      </c>
      <c r="F165" s="1925">
        <v>8</v>
      </c>
      <c r="G165" s="1925">
        <v>20</v>
      </c>
      <c r="H165" s="1925">
        <v>0.3</v>
      </c>
      <c r="I165" s="1925">
        <f t="shared" si="2"/>
        <v>6</v>
      </c>
      <c r="J165" s="1925">
        <v>193</v>
      </c>
      <c r="K165" s="1926" t="s">
        <v>4699</v>
      </c>
      <c r="L165" s="1423">
        <v>30037</v>
      </c>
      <c r="M165" s="1423" t="s">
        <v>4458</v>
      </c>
      <c r="N165" s="1927" t="s">
        <v>4700</v>
      </c>
      <c r="O165" s="1927">
        <v>30</v>
      </c>
      <c r="P165" s="1927" t="s">
        <v>4701</v>
      </c>
      <c r="Q165" s="1927" t="s">
        <v>4702</v>
      </c>
      <c r="R165" s="1927" t="s">
        <v>4697</v>
      </c>
      <c r="S165" s="1927" t="s">
        <v>4703</v>
      </c>
      <c r="T165" s="1927"/>
      <c r="U165" s="1927"/>
      <c r="V165" s="1927" t="s">
        <v>4701</v>
      </c>
      <c r="W165" s="1927" t="s">
        <v>4702</v>
      </c>
      <c r="X165" s="1927" t="s">
        <v>4697</v>
      </c>
      <c r="Y165" s="1927" t="s">
        <v>4703</v>
      </c>
      <c r="Z165" s="1927">
        <v>10</v>
      </c>
      <c r="AA165" s="1927">
        <v>16</v>
      </c>
      <c r="AB165" s="1927">
        <v>0</v>
      </c>
      <c r="AC165" s="1927">
        <v>3</v>
      </c>
      <c r="AD165" s="1927">
        <v>0</v>
      </c>
      <c r="AE165" s="1927">
        <v>29</v>
      </c>
    </row>
    <row r="166" spans="1:31" ht="57.6">
      <c r="A166" s="1925" t="s">
        <v>1222</v>
      </c>
      <c r="B166" s="1927">
        <v>5210000</v>
      </c>
      <c r="C166" s="1928" t="s">
        <v>4640</v>
      </c>
      <c r="D166" s="1925">
        <v>32</v>
      </c>
      <c r="E166" s="1925">
        <v>12</v>
      </c>
      <c r="F166" s="1925">
        <v>8</v>
      </c>
      <c r="G166" s="1925">
        <v>20</v>
      </c>
      <c r="H166" s="1925">
        <v>0.35</v>
      </c>
      <c r="I166" s="1925">
        <f t="shared" si="2"/>
        <v>7</v>
      </c>
      <c r="J166" s="1925">
        <v>193</v>
      </c>
      <c r="K166" s="1926" t="s">
        <v>4704</v>
      </c>
      <c r="L166" s="1423">
        <v>30662</v>
      </c>
      <c r="M166" s="1423" t="s">
        <v>4458</v>
      </c>
      <c r="N166" s="1927" t="s">
        <v>4700</v>
      </c>
      <c r="O166" s="1927">
        <v>30</v>
      </c>
      <c r="P166" s="1927" t="s">
        <v>4701</v>
      </c>
      <c r="Q166" s="1927" t="s">
        <v>4702</v>
      </c>
      <c r="R166" s="1927" t="s">
        <v>4697</v>
      </c>
      <c r="S166" s="1927" t="s">
        <v>4703</v>
      </c>
      <c r="T166" s="1927"/>
      <c r="U166" s="1927"/>
      <c r="V166" s="1927" t="s">
        <v>4701</v>
      </c>
      <c r="W166" s="1927" t="s">
        <v>4702</v>
      </c>
      <c r="X166" s="1927" t="s">
        <v>4697</v>
      </c>
      <c r="Y166" s="1927" t="s">
        <v>4703</v>
      </c>
      <c r="Z166" s="1927">
        <v>10</v>
      </c>
      <c r="AA166" s="1927">
        <v>16</v>
      </c>
      <c r="AB166" s="1927">
        <v>0</v>
      </c>
      <c r="AC166" s="1927">
        <v>3</v>
      </c>
      <c r="AD166" s="1927">
        <v>0</v>
      </c>
      <c r="AE166" s="1927">
        <v>29</v>
      </c>
    </row>
    <row r="167" spans="1:31" ht="57.6">
      <c r="A167" s="1925" t="s">
        <v>1222</v>
      </c>
      <c r="B167" s="1927">
        <v>5210000</v>
      </c>
      <c r="C167" s="1928" t="s">
        <v>4640</v>
      </c>
      <c r="D167" s="1925">
        <v>32</v>
      </c>
      <c r="E167" s="1925">
        <v>12</v>
      </c>
      <c r="F167" s="1925">
        <v>8</v>
      </c>
      <c r="G167" s="1925">
        <v>20</v>
      </c>
      <c r="H167" s="1925">
        <v>0.35</v>
      </c>
      <c r="I167" s="1925">
        <f t="shared" si="2"/>
        <v>7</v>
      </c>
      <c r="J167" s="1925">
        <v>193</v>
      </c>
      <c r="K167" s="1926" t="s">
        <v>4705</v>
      </c>
      <c r="L167" s="1423">
        <v>11534</v>
      </c>
      <c r="M167" s="1423" t="s">
        <v>4540</v>
      </c>
      <c r="N167" s="1927" t="s">
        <v>4700</v>
      </c>
      <c r="O167" s="1927">
        <v>30</v>
      </c>
      <c r="P167" s="1927" t="s">
        <v>4701</v>
      </c>
      <c r="Q167" s="1927" t="s">
        <v>4702</v>
      </c>
      <c r="R167" s="1927" t="s">
        <v>4697</v>
      </c>
      <c r="S167" s="1927" t="s">
        <v>4703</v>
      </c>
      <c r="T167" s="1927"/>
      <c r="U167" s="1927"/>
      <c r="V167" s="1927" t="s">
        <v>4701</v>
      </c>
      <c r="W167" s="1927" t="s">
        <v>4702</v>
      </c>
      <c r="X167" s="1927" t="s">
        <v>4697</v>
      </c>
      <c r="Y167" s="1927" t="s">
        <v>4703</v>
      </c>
      <c r="Z167" s="1927">
        <v>10</v>
      </c>
      <c r="AA167" s="1927">
        <v>16</v>
      </c>
      <c r="AB167" s="1927">
        <v>0</v>
      </c>
      <c r="AC167" s="1927">
        <v>3</v>
      </c>
      <c r="AD167" s="1927">
        <v>0</v>
      </c>
      <c r="AE167" s="1927">
        <v>29</v>
      </c>
    </row>
    <row r="168" spans="1:31" ht="57.6">
      <c r="A168" s="1925" t="s">
        <v>1222</v>
      </c>
      <c r="B168" s="1927">
        <v>5211003</v>
      </c>
      <c r="C168" s="1928" t="s">
        <v>4706</v>
      </c>
      <c r="D168" s="1925">
        <v>30</v>
      </c>
      <c r="E168" s="1925">
        <v>10</v>
      </c>
      <c r="F168" s="1925">
        <v>10</v>
      </c>
      <c r="G168" s="1925">
        <v>20</v>
      </c>
      <c r="H168" s="1925">
        <v>0.43</v>
      </c>
      <c r="I168" s="1925">
        <f t="shared" si="2"/>
        <v>8.6</v>
      </c>
      <c r="J168" s="1925">
        <v>193</v>
      </c>
      <c r="K168" s="1926" t="s">
        <v>4707</v>
      </c>
      <c r="L168" s="1423">
        <v>36929</v>
      </c>
      <c r="M168" s="1423" t="s">
        <v>4458</v>
      </c>
      <c r="N168" s="1927" t="s">
        <v>1990</v>
      </c>
      <c r="O168" s="1927">
        <v>20</v>
      </c>
      <c r="P168" s="1927" t="s">
        <v>4708</v>
      </c>
      <c r="Q168" s="1927" t="s">
        <v>4709</v>
      </c>
      <c r="R168" s="1927" t="s">
        <v>4710</v>
      </c>
      <c r="S168" s="1927" t="s">
        <v>4711</v>
      </c>
      <c r="T168" s="1927"/>
      <c r="U168" s="1927"/>
      <c r="V168" s="1927" t="s">
        <v>4708</v>
      </c>
      <c r="W168" s="1927" t="s">
        <v>4709</v>
      </c>
      <c r="X168" s="1927" t="s">
        <v>4710</v>
      </c>
      <c r="Y168" s="1927" t="s">
        <v>4711</v>
      </c>
      <c r="Z168" s="1927">
        <v>4</v>
      </c>
      <c r="AA168" s="1927">
        <v>10</v>
      </c>
      <c r="AB168" s="1927">
        <v>0</v>
      </c>
      <c r="AC168" s="1927">
        <v>5</v>
      </c>
      <c r="AD168" s="1927">
        <v>0</v>
      </c>
      <c r="AE168" s="1927">
        <v>19</v>
      </c>
    </row>
    <row r="169" spans="1:31" ht="57.6">
      <c r="A169" s="1925" t="s">
        <v>1222</v>
      </c>
      <c r="B169" s="1927">
        <v>5211003</v>
      </c>
      <c r="C169" s="1928" t="s">
        <v>4706</v>
      </c>
      <c r="D169" s="1925">
        <v>30</v>
      </c>
      <c r="E169" s="1925">
        <v>10</v>
      </c>
      <c r="F169" s="1925">
        <v>10</v>
      </c>
      <c r="G169" s="1925">
        <v>20</v>
      </c>
      <c r="H169" s="1925">
        <v>0.43</v>
      </c>
      <c r="I169" s="1925">
        <f t="shared" si="2"/>
        <v>8.6</v>
      </c>
      <c r="J169" s="1925">
        <v>193</v>
      </c>
      <c r="K169" s="1926" t="s">
        <v>1784</v>
      </c>
      <c r="L169" s="1423">
        <v>41043</v>
      </c>
      <c r="M169" s="1423" t="s">
        <v>4458</v>
      </c>
      <c r="N169" s="1927" t="s">
        <v>1990</v>
      </c>
      <c r="O169" s="1927">
        <v>20</v>
      </c>
      <c r="P169" s="1927" t="s">
        <v>4708</v>
      </c>
      <c r="Q169" s="1927" t="s">
        <v>4709</v>
      </c>
      <c r="R169" s="1927" t="s">
        <v>4710</v>
      </c>
      <c r="S169" s="1927" t="s">
        <v>4711</v>
      </c>
      <c r="T169" s="1927"/>
      <c r="U169" s="1927"/>
      <c r="V169" s="1927" t="s">
        <v>4708</v>
      </c>
      <c r="W169" s="1927" t="s">
        <v>4709</v>
      </c>
      <c r="X169" s="1927" t="s">
        <v>4710</v>
      </c>
      <c r="Y169" s="1927" t="s">
        <v>4711</v>
      </c>
      <c r="Z169" s="1927">
        <v>4</v>
      </c>
      <c r="AA169" s="1927">
        <v>10</v>
      </c>
      <c r="AB169" s="1927">
        <v>0</v>
      </c>
      <c r="AC169" s="1927">
        <v>5</v>
      </c>
      <c r="AD169" s="1927">
        <v>0</v>
      </c>
      <c r="AE169" s="1927">
        <v>19</v>
      </c>
    </row>
    <row r="170" spans="1:31" ht="57.6">
      <c r="A170" s="1925" t="s">
        <v>1222</v>
      </c>
      <c r="B170" s="1927">
        <v>5211003</v>
      </c>
      <c r="C170" s="1928" t="s">
        <v>4706</v>
      </c>
      <c r="D170" s="1925">
        <v>30</v>
      </c>
      <c r="E170" s="1925">
        <v>10</v>
      </c>
      <c r="F170" s="1925">
        <v>10</v>
      </c>
      <c r="G170" s="1925">
        <v>20</v>
      </c>
      <c r="H170" s="1925">
        <v>0.15</v>
      </c>
      <c r="I170" s="1925">
        <f t="shared" si="2"/>
        <v>3</v>
      </c>
      <c r="J170" s="1925">
        <v>193</v>
      </c>
      <c r="K170" s="1926" t="s">
        <v>4712</v>
      </c>
      <c r="L170" s="1423">
        <v>41067</v>
      </c>
      <c r="M170" s="1423" t="s">
        <v>4458</v>
      </c>
      <c r="N170" s="1927" t="s">
        <v>1990</v>
      </c>
      <c r="O170" s="1927">
        <v>20</v>
      </c>
      <c r="P170" s="1927" t="s">
        <v>4708</v>
      </c>
      <c r="Q170" s="1927" t="s">
        <v>4709</v>
      </c>
      <c r="R170" s="1927" t="s">
        <v>4710</v>
      </c>
      <c r="S170" s="1927" t="s">
        <v>4711</v>
      </c>
      <c r="T170" s="1927"/>
      <c r="U170" s="1927"/>
      <c r="V170" s="1927" t="s">
        <v>4708</v>
      </c>
      <c r="W170" s="1927" t="s">
        <v>4709</v>
      </c>
      <c r="X170" s="1927" t="s">
        <v>4710</v>
      </c>
      <c r="Y170" s="1927" t="s">
        <v>4711</v>
      </c>
      <c r="Z170" s="1927">
        <v>4</v>
      </c>
      <c r="AA170" s="1927">
        <v>10</v>
      </c>
      <c r="AB170" s="1927">
        <v>0</v>
      </c>
      <c r="AC170" s="1927">
        <v>5</v>
      </c>
      <c r="AD170" s="1927">
        <v>0</v>
      </c>
      <c r="AE170" s="1927">
        <v>19</v>
      </c>
    </row>
    <row r="171" spans="1:31" ht="57.6">
      <c r="A171" s="1925" t="s">
        <v>1222</v>
      </c>
      <c r="B171" s="1927">
        <v>5211005</v>
      </c>
      <c r="C171" s="1928" t="s">
        <v>4713</v>
      </c>
      <c r="D171" s="1925">
        <v>31</v>
      </c>
      <c r="E171" s="1925">
        <v>10</v>
      </c>
      <c r="F171" s="1925">
        <v>11</v>
      </c>
      <c r="G171" s="1925">
        <v>21</v>
      </c>
      <c r="H171" s="1925">
        <v>0.33</v>
      </c>
      <c r="I171" s="1925">
        <f t="shared" si="2"/>
        <v>6.9300000000000006</v>
      </c>
      <c r="J171" s="1925">
        <v>193</v>
      </c>
      <c r="K171" s="1926" t="s">
        <v>4714</v>
      </c>
      <c r="L171" s="1423">
        <v>26107</v>
      </c>
      <c r="M171" s="1423" t="s">
        <v>4458</v>
      </c>
      <c r="N171" s="1927" t="s">
        <v>1991</v>
      </c>
      <c r="O171" s="1927">
        <v>16</v>
      </c>
      <c r="P171" s="1927" t="s">
        <v>4708</v>
      </c>
      <c r="Q171" s="1927" t="s">
        <v>4715</v>
      </c>
      <c r="R171" s="1927" t="s">
        <v>4681</v>
      </c>
      <c r="S171" s="1927" t="s">
        <v>4702</v>
      </c>
      <c r="T171" s="1927"/>
      <c r="U171" s="1927"/>
      <c r="V171" s="1927" t="s">
        <v>4708</v>
      </c>
      <c r="W171" s="1927" t="s">
        <v>4715</v>
      </c>
      <c r="X171" s="1927" t="s">
        <v>4681</v>
      </c>
      <c r="Y171" s="1927" t="s">
        <v>4702</v>
      </c>
      <c r="Z171" s="1927">
        <v>4</v>
      </c>
      <c r="AA171" s="1927">
        <v>9</v>
      </c>
      <c r="AB171" s="1927">
        <v>0</v>
      </c>
      <c r="AC171" s="1927">
        <v>11</v>
      </c>
      <c r="AD171" s="1927">
        <v>0</v>
      </c>
      <c r="AE171" s="1927">
        <v>24</v>
      </c>
    </row>
    <row r="172" spans="1:31" ht="57.6">
      <c r="A172" s="1925" t="s">
        <v>1222</v>
      </c>
      <c r="B172" s="1927">
        <v>5211005</v>
      </c>
      <c r="C172" s="1928" t="s">
        <v>4713</v>
      </c>
      <c r="D172" s="1925">
        <v>31</v>
      </c>
      <c r="E172" s="1925">
        <v>10</v>
      </c>
      <c r="F172" s="1925">
        <v>11</v>
      </c>
      <c r="G172" s="1925">
        <v>21</v>
      </c>
      <c r="H172" s="1925">
        <v>0.33</v>
      </c>
      <c r="I172" s="1925">
        <f t="shared" si="2"/>
        <v>6.9300000000000006</v>
      </c>
      <c r="J172" s="1925">
        <v>193</v>
      </c>
      <c r="K172" s="1926" t="s">
        <v>4716</v>
      </c>
      <c r="L172" s="1423">
        <v>38518</v>
      </c>
      <c r="M172" s="1423" t="s">
        <v>4458</v>
      </c>
      <c r="N172" s="1927" t="s">
        <v>1991</v>
      </c>
      <c r="O172" s="1927">
        <v>16</v>
      </c>
      <c r="P172" s="1927" t="s">
        <v>4708</v>
      </c>
      <c r="Q172" s="1927" t="s">
        <v>4715</v>
      </c>
      <c r="R172" s="1927" t="s">
        <v>4681</v>
      </c>
      <c r="S172" s="1927" t="s">
        <v>4702</v>
      </c>
      <c r="T172" s="1927"/>
      <c r="U172" s="1927"/>
      <c r="V172" s="1927" t="s">
        <v>4708</v>
      </c>
      <c r="W172" s="1927" t="s">
        <v>4715</v>
      </c>
      <c r="X172" s="1927" t="s">
        <v>4681</v>
      </c>
      <c r="Y172" s="1927" t="s">
        <v>4702</v>
      </c>
      <c r="Z172" s="1927">
        <v>4</v>
      </c>
      <c r="AA172" s="1927">
        <v>9</v>
      </c>
      <c r="AB172" s="1927">
        <v>0</v>
      </c>
      <c r="AC172" s="1927">
        <v>11</v>
      </c>
      <c r="AD172" s="1927">
        <v>0</v>
      </c>
      <c r="AE172" s="1927">
        <v>24</v>
      </c>
    </row>
    <row r="173" spans="1:31" ht="57.6">
      <c r="A173" s="1925" t="s">
        <v>1222</v>
      </c>
      <c r="B173" s="1927">
        <v>5211005</v>
      </c>
      <c r="C173" s="1928" t="s">
        <v>4713</v>
      </c>
      <c r="D173" s="1925">
        <v>31</v>
      </c>
      <c r="E173" s="1925">
        <v>10</v>
      </c>
      <c r="F173" s="1925">
        <v>11</v>
      </c>
      <c r="G173" s="1925">
        <v>21</v>
      </c>
      <c r="H173" s="1925">
        <v>0.33</v>
      </c>
      <c r="I173" s="1925">
        <f t="shared" si="2"/>
        <v>6.9300000000000006</v>
      </c>
      <c r="J173" s="1925">
        <v>193</v>
      </c>
      <c r="K173" s="1926" t="s">
        <v>4717</v>
      </c>
      <c r="L173" s="1423">
        <v>43484</v>
      </c>
      <c r="M173" s="1423" t="s">
        <v>4451</v>
      </c>
      <c r="N173" s="1927" t="s">
        <v>1991</v>
      </c>
      <c r="O173" s="1927">
        <v>16</v>
      </c>
      <c r="P173" s="1927" t="s">
        <v>4708</v>
      </c>
      <c r="Q173" s="1927" t="s">
        <v>4715</v>
      </c>
      <c r="R173" s="1927" t="s">
        <v>4681</v>
      </c>
      <c r="S173" s="1927" t="s">
        <v>4702</v>
      </c>
      <c r="T173" s="1927"/>
      <c r="U173" s="1927"/>
      <c r="V173" s="1927" t="s">
        <v>4708</v>
      </c>
      <c r="W173" s="1927" t="s">
        <v>4715</v>
      </c>
      <c r="X173" s="1927" t="s">
        <v>4681</v>
      </c>
      <c r="Y173" s="1927" t="s">
        <v>4702</v>
      </c>
      <c r="Z173" s="1927">
        <v>4</v>
      </c>
      <c r="AA173" s="1927">
        <v>9</v>
      </c>
      <c r="AB173" s="1927">
        <v>0</v>
      </c>
      <c r="AC173" s="1927">
        <v>11</v>
      </c>
      <c r="AD173" s="1927">
        <v>0</v>
      </c>
      <c r="AE173" s="1927">
        <v>24</v>
      </c>
    </row>
    <row r="174" spans="1:31" ht="57.6">
      <c r="A174" s="1925" t="s">
        <v>1222</v>
      </c>
      <c r="B174" s="1927">
        <v>5211008</v>
      </c>
      <c r="C174" s="1928" t="s">
        <v>4718</v>
      </c>
      <c r="D174" s="1925">
        <v>31</v>
      </c>
      <c r="E174" s="1925">
        <v>10</v>
      </c>
      <c r="F174" s="1925">
        <v>11</v>
      </c>
      <c r="G174" s="1925">
        <v>21</v>
      </c>
      <c r="H174" s="1925">
        <v>0.33</v>
      </c>
      <c r="I174" s="1925">
        <f t="shared" si="2"/>
        <v>6.9300000000000006</v>
      </c>
      <c r="J174" s="1925">
        <v>193</v>
      </c>
      <c r="K174" s="1926" t="s">
        <v>4719</v>
      </c>
      <c r="L174" s="1423">
        <v>38161</v>
      </c>
      <c r="M174" s="1423" t="s">
        <v>4458</v>
      </c>
      <c r="N174" s="1927" t="s">
        <v>1991</v>
      </c>
      <c r="O174" s="1927">
        <v>20</v>
      </c>
      <c r="P174" s="1927" t="s">
        <v>4708</v>
      </c>
      <c r="Q174" s="1927" t="s">
        <v>4720</v>
      </c>
      <c r="R174" s="1927" t="s">
        <v>4681</v>
      </c>
      <c r="S174" s="1927" t="s">
        <v>4720</v>
      </c>
      <c r="T174" s="1927"/>
      <c r="U174" s="1927"/>
      <c r="V174" s="1927" t="s">
        <v>4708</v>
      </c>
      <c r="W174" s="1927" t="s">
        <v>4720</v>
      </c>
      <c r="X174" s="1927" t="s">
        <v>4681</v>
      </c>
      <c r="Y174" s="1927" t="s">
        <v>4720</v>
      </c>
      <c r="Z174" s="1927">
        <v>10</v>
      </c>
      <c r="AA174" s="1927">
        <v>1</v>
      </c>
      <c r="AB174" s="1927">
        <v>0</v>
      </c>
      <c r="AC174" s="1927">
        <v>0</v>
      </c>
      <c r="AD174" s="1927">
        <v>0</v>
      </c>
      <c r="AE174" s="1927">
        <v>11</v>
      </c>
    </row>
    <row r="175" spans="1:31" ht="57.6">
      <c r="A175" s="1925" t="s">
        <v>1222</v>
      </c>
      <c r="B175" s="1927">
        <v>5211008</v>
      </c>
      <c r="C175" s="1928" t="s">
        <v>4718</v>
      </c>
      <c r="D175" s="1925">
        <v>31</v>
      </c>
      <c r="E175" s="1925">
        <v>10</v>
      </c>
      <c r="F175" s="1925">
        <v>11</v>
      </c>
      <c r="G175" s="1925">
        <v>21</v>
      </c>
      <c r="H175" s="1925">
        <v>0.33</v>
      </c>
      <c r="I175" s="1925">
        <f t="shared" si="2"/>
        <v>6.9300000000000006</v>
      </c>
      <c r="J175" s="1925">
        <v>193</v>
      </c>
      <c r="K175" s="1926" t="s">
        <v>4850</v>
      </c>
      <c r="L175" s="1423">
        <v>42747</v>
      </c>
      <c r="M175" s="1423" t="s">
        <v>4451</v>
      </c>
      <c r="N175" s="1927" t="s">
        <v>1991</v>
      </c>
      <c r="O175" s="1927">
        <v>20</v>
      </c>
      <c r="P175" s="1927" t="s">
        <v>4708</v>
      </c>
      <c r="Q175" s="1927" t="s">
        <v>4720</v>
      </c>
      <c r="R175" s="1927" t="s">
        <v>4681</v>
      </c>
      <c r="S175" s="1927" t="s">
        <v>4720</v>
      </c>
      <c r="T175" s="1927"/>
      <c r="U175" s="1927"/>
      <c r="V175" s="1927" t="s">
        <v>4708</v>
      </c>
      <c r="W175" s="1927" t="s">
        <v>4720</v>
      </c>
      <c r="X175" s="1927" t="s">
        <v>4681</v>
      </c>
      <c r="Y175" s="1927" t="s">
        <v>4720</v>
      </c>
      <c r="Z175" s="1927">
        <v>10</v>
      </c>
      <c r="AA175" s="1927">
        <v>1</v>
      </c>
      <c r="AB175" s="1927">
        <v>0</v>
      </c>
      <c r="AC175" s="1927">
        <v>0</v>
      </c>
      <c r="AD175" s="1927">
        <v>0</v>
      </c>
      <c r="AE175" s="1927">
        <v>11</v>
      </c>
    </row>
    <row r="176" spans="1:31" ht="57.6">
      <c r="A176" s="1925" t="s">
        <v>1222</v>
      </c>
      <c r="B176" s="1927">
        <v>5211008</v>
      </c>
      <c r="C176" s="1928" t="s">
        <v>4718</v>
      </c>
      <c r="D176" s="1925">
        <v>31</v>
      </c>
      <c r="E176" s="1925">
        <v>10</v>
      </c>
      <c r="F176" s="1925">
        <v>11</v>
      </c>
      <c r="G176" s="1925">
        <v>21</v>
      </c>
      <c r="H176" s="1925">
        <v>0.33</v>
      </c>
      <c r="I176" s="1925">
        <f t="shared" si="2"/>
        <v>6.9300000000000006</v>
      </c>
      <c r="J176" s="1925">
        <v>193</v>
      </c>
      <c r="K176" s="1926" t="s">
        <v>4717</v>
      </c>
      <c r="L176" s="1423">
        <v>43834</v>
      </c>
      <c r="M176" s="1423" t="s">
        <v>4451</v>
      </c>
      <c r="N176" s="1927" t="s">
        <v>1991</v>
      </c>
      <c r="O176" s="1927">
        <v>20</v>
      </c>
      <c r="P176" s="1927" t="s">
        <v>4708</v>
      </c>
      <c r="Q176" s="1927" t="s">
        <v>4720</v>
      </c>
      <c r="R176" s="1927" t="s">
        <v>4681</v>
      </c>
      <c r="S176" s="1927" t="s">
        <v>4720</v>
      </c>
      <c r="T176" s="1927"/>
      <c r="U176" s="1927"/>
      <c r="V176" s="1927" t="s">
        <v>4708</v>
      </c>
      <c r="W176" s="1927" t="s">
        <v>4720</v>
      </c>
      <c r="X176" s="1927" t="s">
        <v>4681</v>
      </c>
      <c r="Y176" s="1927" t="s">
        <v>4720</v>
      </c>
      <c r="Z176" s="1927">
        <v>10</v>
      </c>
      <c r="AA176" s="1927">
        <v>1</v>
      </c>
      <c r="AB176" s="1927">
        <v>0</v>
      </c>
      <c r="AC176" s="1927">
        <v>0</v>
      </c>
      <c r="AD176" s="1927">
        <v>0</v>
      </c>
      <c r="AE176" s="1927">
        <v>11</v>
      </c>
    </row>
    <row r="177" spans="1:31" ht="28.8">
      <c r="A177" s="1925" t="s">
        <v>5418</v>
      </c>
      <c r="B177" s="1927">
        <v>5010000</v>
      </c>
      <c r="C177" s="1928" t="s">
        <v>4721</v>
      </c>
      <c r="D177" s="1925">
        <v>30</v>
      </c>
      <c r="E177" s="1925">
        <v>10</v>
      </c>
      <c r="F177" s="1925">
        <v>10</v>
      </c>
      <c r="G177" s="1925">
        <v>10</v>
      </c>
      <c r="H177" s="1925">
        <v>0.33</v>
      </c>
      <c r="I177" s="1925">
        <f t="shared" si="2"/>
        <v>3.3000000000000003</v>
      </c>
      <c r="J177" s="1925">
        <v>193</v>
      </c>
      <c r="K177" s="1926" t="s">
        <v>4722</v>
      </c>
      <c r="L177" s="1927">
        <v>41090</v>
      </c>
      <c r="M177" s="1927" t="s">
        <v>4458</v>
      </c>
      <c r="N177" s="1927" t="s">
        <v>2479</v>
      </c>
      <c r="O177" s="1927">
        <v>20</v>
      </c>
      <c r="P177" s="1927" t="s">
        <v>4723</v>
      </c>
      <c r="Q177" s="1927" t="s">
        <v>4592</v>
      </c>
      <c r="R177" s="1927" t="s">
        <v>4723</v>
      </c>
      <c r="S177" s="1927" t="s">
        <v>4592</v>
      </c>
      <c r="T177" s="1927"/>
      <c r="U177" s="1927"/>
      <c r="V177" s="1927" t="s">
        <v>4723</v>
      </c>
      <c r="W177" s="1927" t="s">
        <v>4592</v>
      </c>
      <c r="X177" s="1927" t="s">
        <v>4723</v>
      </c>
      <c r="Y177" s="1927" t="s">
        <v>4592</v>
      </c>
      <c r="Z177" s="1927">
        <v>12</v>
      </c>
      <c r="AA177" s="1927">
        <v>10</v>
      </c>
      <c r="AB177" s="1927">
        <v>0</v>
      </c>
      <c r="AC177" s="1927">
        <v>0</v>
      </c>
      <c r="AD177" s="1927">
        <v>1</v>
      </c>
      <c r="AE177" s="1927">
        <v>22</v>
      </c>
    </row>
    <row r="178" spans="1:31" ht="28.8">
      <c r="A178" s="1925" t="s">
        <v>5419</v>
      </c>
      <c r="B178" s="1927">
        <v>5010000</v>
      </c>
      <c r="C178" s="1928" t="s">
        <v>4721</v>
      </c>
      <c r="D178" s="1925">
        <v>30</v>
      </c>
      <c r="E178" s="1925">
        <v>10</v>
      </c>
      <c r="F178" s="1925">
        <v>10</v>
      </c>
      <c r="G178" s="1925">
        <v>10</v>
      </c>
      <c r="H178" s="1925">
        <v>0.33</v>
      </c>
      <c r="I178" s="1925">
        <f t="shared" si="2"/>
        <v>3.3000000000000003</v>
      </c>
      <c r="J178" s="1925">
        <v>193</v>
      </c>
      <c r="K178" s="1926" t="s">
        <v>4724</v>
      </c>
      <c r="L178" s="1927">
        <v>900025</v>
      </c>
      <c r="M178" s="1927" t="s">
        <v>4725</v>
      </c>
      <c r="N178" s="1927" t="s">
        <v>2479</v>
      </c>
      <c r="O178" s="1927">
        <v>20</v>
      </c>
      <c r="P178" s="1927" t="s">
        <v>4723</v>
      </c>
      <c r="Q178" s="1927" t="s">
        <v>4592</v>
      </c>
      <c r="R178" s="1927" t="s">
        <v>4723</v>
      </c>
      <c r="S178" s="1927" t="s">
        <v>4592</v>
      </c>
      <c r="T178" s="1927"/>
      <c r="U178" s="1927"/>
      <c r="V178" s="1927" t="s">
        <v>4723</v>
      </c>
      <c r="W178" s="1927" t="s">
        <v>4592</v>
      </c>
      <c r="X178" s="1927" t="s">
        <v>4723</v>
      </c>
      <c r="Y178" s="1927" t="s">
        <v>4592</v>
      </c>
      <c r="Z178" s="1927">
        <v>12</v>
      </c>
      <c r="AA178" s="1927">
        <v>10</v>
      </c>
      <c r="AB178" s="1927">
        <v>0</v>
      </c>
      <c r="AC178" s="1927">
        <v>0</v>
      </c>
      <c r="AD178" s="1927">
        <v>1</v>
      </c>
      <c r="AE178" s="1927">
        <v>22</v>
      </c>
    </row>
    <row r="179" spans="1:31" ht="28.8">
      <c r="A179" s="1925" t="s">
        <v>5420</v>
      </c>
      <c r="B179" s="1927">
        <v>5010000</v>
      </c>
      <c r="C179" s="1928" t="s">
        <v>4721</v>
      </c>
      <c r="D179" s="1925">
        <v>30</v>
      </c>
      <c r="E179" s="1925">
        <v>10</v>
      </c>
      <c r="F179" s="1925">
        <v>10</v>
      </c>
      <c r="G179" s="1925">
        <v>10</v>
      </c>
      <c r="H179" s="1925">
        <v>0.33</v>
      </c>
      <c r="I179" s="1925">
        <f t="shared" si="2"/>
        <v>3.3000000000000003</v>
      </c>
      <c r="J179" s="1925">
        <v>193</v>
      </c>
      <c r="K179" s="1926" t="s">
        <v>4628</v>
      </c>
      <c r="L179" s="1927">
        <v>43151</v>
      </c>
      <c r="M179" s="1927" t="s">
        <v>4451</v>
      </c>
      <c r="N179" s="1927" t="s">
        <v>2479</v>
      </c>
      <c r="O179" s="1927">
        <v>20</v>
      </c>
      <c r="P179" s="1927" t="s">
        <v>4723</v>
      </c>
      <c r="Q179" s="1927" t="s">
        <v>4592</v>
      </c>
      <c r="R179" s="1927" t="s">
        <v>4723</v>
      </c>
      <c r="S179" s="1927" t="s">
        <v>4592</v>
      </c>
      <c r="T179" s="1927"/>
      <c r="U179" s="1927"/>
      <c r="V179" s="1927" t="s">
        <v>4723</v>
      </c>
      <c r="W179" s="1927" t="s">
        <v>4592</v>
      </c>
      <c r="X179" s="1927" t="s">
        <v>4723</v>
      </c>
      <c r="Y179" s="1927" t="s">
        <v>4592</v>
      </c>
      <c r="Z179" s="1927">
        <v>12</v>
      </c>
      <c r="AA179" s="1927">
        <v>10</v>
      </c>
      <c r="AB179" s="1927">
        <v>0</v>
      </c>
      <c r="AC179" s="1927">
        <v>0</v>
      </c>
      <c r="AD179" s="1927">
        <v>1</v>
      </c>
      <c r="AE179" s="1927">
        <v>22</v>
      </c>
    </row>
    <row r="180" spans="1:31" ht="28.8">
      <c r="A180" s="1925" t="s">
        <v>5421</v>
      </c>
      <c r="B180" s="1927">
        <v>5010000</v>
      </c>
      <c r="C180" s="1928" t="s">
        <v>4721</v>
      </c>
      <c r="D180" s="1925">
        <v>31</v>
      </c>
      <c r="E180" s="1925">
        <v>11</v>
      </c>
      <c r="F180" s="1925">
        <v>11</v>
      </c>
      <c r="G180" s="1925">
        <v>11</v>
      </c>
      <c r="H180" s="1925">
        <v>0.33</v>
      </c>
      <c r="I180" s="1925">
        <f t="shared" si="2"/>
        <v>3.6300000000000003</v>
      </c>
      <c r="J180" s="1925">
        <v>193</v>
      </c>
      <c r="K180" s="1926" t="s">
        <v>4726</v>
      </c>
      <c r="L180" s="1927">
        <v>35988</v>
      </c>
      <c r="M180" s="1927" t="s">
        <v>4458</v>
      </c>
      <c r="N180" s="1927" t="s">
        <v>4727</v>
      </c>
      <c r="O180" s="1927">
        <v>30</v>
      </c>
      <c r="P180" s="1927" t="s">
        <v>4728</v>
      </c>
      <c r="Q180" s="1927" t="s">
        <v>4493</v>
      </c>
      <c r="R180" s="1927" t="s">
        <v>4728</v>
      </c>
      <c r="S180" s="1927" t="s">
        <v>4493</v>
      </c>
      <c r="T180" s="1927"/>
      <c r="U180" s="1927"/>
      <c r="V180" s="1927" t="s">
        <v>4728</v>
      </c>
      <c r="W180" s="1927" t="s">
        <v>4493</v>
      </c>
      <c r="X180" s="1927" t="s">
        <v>4728</v>
      </c>
      <c r="Y180" s="1927" t="s">
        <v>4493</v>
      </c>
      <c r="Z180" s="1927">
        <v>0</v>
      </c>
      <c r="AA180" s="1927">
        <v>8</v>
      </c>
      <c r="AB180" s="1927">
        <v>23</v>
      </c>
      <c r="AC180" s="1927">
        <v>1</v>
      </c>
      <c r="AD180" s="1927">
        <v>0</v>
      </c>
      <c r="AE180" s="1927">
        <v>32</v>
      </c>
    </row>
    <row r="181" spans="1:31" ht="28.8">
      <c r="A181" s="1925" t="s">
        <v>5422</v>
      </c>
      <c r="B181" s="1927">
        <v>5010000</v>
      </c>
      <c r="C181" s="1928" t="s">
        <v>4721</v>
      </c>
      <c r="D181" s="1925">
        <v>31</v>
      </c>
      <c r="E181" s="1925">
        <v>11</v>
      </c>
      <c r="F181" s="1925">
        <v>11</v>
      </c>
      <c r="G181" s="1925">
        <v>11</v>
      </c>
      <c r="H181" s="1925">
        <v>0.33</v>
      </c>
      <c r="I181" s="1925">
        <f t="shared" si="2"/>
        <v>3.6300000000000003</v>
      </c>
      <c r="J181" s="1925">
        <v>193</v>
      </c>
      <c r="K181" s="1926" t="s">
        <v>4729</v>
      </c>
      <c r="L181" s="1927">
        <v>25486</v>
      </c>
      <c r="M181" s="1927" t="s">
        <v>4458</v>
      </c>
      <c r="N181" s="1927" t="s">
        <v>4727</v>
      </c>
      <c r="O181" s="1927">
        <v>30</v>
      </c>
      <c r="P181" s="1927" t="s">
        <v>4728</v>
      </c>
      <c r="Q181" s="1927" t="s">
        <v>4493</v>
      </c>
      <c r="R181" s="1927" t="s">
        <v>4728</v>
      </c>
      <c r="S181" s="1927" t="s">
        <v>4493</v>
      </c>
      <c r="T181" s="1927"/>
      <c r="U181" s="1927"/>
      <c r="V181" s="1927" t="s">
        <v>4728</v>
      </c>
      <c r="W181" s="1927" t="s">
        <v>4493</v>
      </c>
      <c r="X181" s="1927" t="s">
        <v>4728</v>
      </c>
      <c r="Y181" s="1927" t="s">
        <v>4493</v>
      </c>
      <c r="Z181" s="1927">
        <v>0</v>
      </c>
      <c r="AA181" s="1927">
        <v>8</v>
      </c>
      <c r="AB181" s="1927">
        <v>23</v>
      </c>
      <c r="AC181" s="1927">
        <v>1</v>
      </c>
      <c r="AD181" s="1927">
        <v>0</v>
      </c>
      <c r="AE181" s="1927">
        <v>32</v>
      </c>
    </row>
    <row r="182" spans="1:31" ht="28.8">
      <c r="A182" s="1925" t="s">
        <v>5423</v>
      </c>
      <c r="B182" s="1927">
        <v>5010000</v>
      </c>
      <c r="C182" s="1928" t="s">
        <v>4721</v>
      </c>
      <c r="D182" s="1925">
        <v>31</v>
      </c>
      <c r="E182" s="1925">
        <v>11</v>
      </c>
      <c r="F182" s="1925">
        <v>11</v>
      </c>
      <c r="G182" s="1925">
        <v>11</v>
      </c>
      <c r="H182" s="1925">
        <v>0.33</v>
      </c>
      <c r="I182" s="1925">
        <f t="shared" si="2"/>
        <v>3.6300000000000003</v>
      </c>
      <c r="J182" s="1925">
        <v>193</v>
      </c>
      <c r="K182" s="1926" t="s">
        <v>1774</v>
      </c>
      <c r="L182" s="1927">
        <v>37502</v>
      </c>
      <c r="M182" s="1927" t="s">
        <v>4451</v>
      </c>
      <c r="N182" s="1927" t="s">
        <v>4727</v>
      </c>
      <c r="O182" s="1927">
        <v>30</v>
      </c>
      <c r="P182" s="1927" t="s">
        <v>4728</v>
      </c>
      <c r="Q182" s="1927" t="s">
        <v>4493</v>
      </c>
      <c r="R182" s="1927" t="s">
        <v>4728</v>
      </c>
      <c r="S182" s="1927" t="s">
        <v>4493</v>
      </c>
      <c r="T182" s="1927"/>
      <c r="U182" s="1927"/>
      <c r="V182" s="1927" t="s">
        <v>4728</v>
      </c>
      <c r="W182" s="1927" t="s">
        <v>4493</v>
      </c>
      <c r="X182" s="1927" t="s">
        <v>4728</v>
      </c>
      <c r="Y182" s="1927" t="s">
        <v>4493</v>
      </c>
      <c r="Z182" s="1927">
        <v>0</v>
      </c>
      <c r="AA182" s="1927">
        <v>8</v>
      </c>
      <c r="AB182" s="1927">
        <v>23</v>
      </c>
      <c r="AC182" s="1927">
        <v>1</v>
      </c>
      <c r="AD182" s="1927">
        <v>0</v>
      </c>
      <c r="AE182" s="1927">
        <v>32</v>
      </c>
    </row>
    <row r="183" spans="1:31" ht="43.2">
      <c r="A183" s="1925" t="s">
        <v>1220</v>
      </c>
      <c r="B183" s="1927" t="s">
        <v>4730</v>
      </c>
      <c r="C183" s="1928" t="s">
        <v>4731</v>
      </c>
      <c r="D183" s="1925">
        <v>3</v>
      </c>
      <c r="E183" s="1925">
        <v>0</v>
      </c>
      <c r="F183" s="1925">
        <v>3</v>
      </c>
      <c r="G183" s="1925">
        <v>3</v>
      </c>
      <c r="H183" s="1925">
        <v>1</v>
      </c>
      <c r="I183" s="1925">
        <f t="shared" si="2"/>
        <v>3</v>
      </c>
      <c r="J183" s="1925">
        <v>193</v>
      </c>
      <c r="K183" s="1926" t="s">
        <v>4478</v>
      </c>
      <c r="L183" s="1423">
        <v>25486</v>
      </c>
      <c r="M183" s="1423" t="s">
        <v>4458</v>
      </c>
      <c r="N183" s="1927" t="s">
        <v>4732</v>
      </c>
      <c r="O183" s="1927">
        <v>10</v>
      </c>
      <c r="P183" s="1927"/>
      <c r="Q183" s="1927"/>
      <c r="R183" s="1927"/>
      <c r="S183" s="1927"/>
      <c r="T183" s="1927" t="s">
        <v>4733</v>
      </c>
      <c r="U183" s="1927" t="s">
        <v>4734</v>
      </c>
      <c r="V183" s="1927"/>
      <c r="W183" s="1927"/>
      <c r="X183" s="1927"/>
      <c r="Y183" s="1927"/>
      <c r="Z183" s="1927">
        <v>4</v>
      </c>
      <c r="AA183" s="1927">
        <v>0</v>
      </c>
      <c r="AB183" s="1927">
        <v>0</v>
      </c>
      <c r="AC183" s="1927">
        <v>0</v>
      </c>
      <c r="AD183" s="1927">
        <v>0</v>
      </c>
      <c r="AE183" s="1927">
        <v>4</v>
      </c>
    </row>
    <row r="184" spans="1:31" ht="28.8">
      <c r="A184" s="1925" t="s">
        <v>1220</v>
      </c>
      <c r="B184" s="1927" t="s">
        <v>4730</v>
      </c>
      <c r="C184" s="1928" t="s">
        <v>4735</v>
      </c>
      <c r="D184" s="1925">
        <v>3</v>
      </c>
      <c r="E184" s="1925">
        <v>0</v>
      </c>
      <c r="F184" s="1925">
        <v>3</v>
      </c>
      <c r="G184" s="1925">
        <v>3</v>
      </c>
      <c r="H184" s="1925">
        <v>1</v>
      </c>
      <c r="I184" s="1925">
        <f t="shared" si="2"/>
        <v>3</v>
      </c>
      <c r="J184" s="1925">
        <v>193</v>
      </c>
      <c r="K184" s="1926" t="s">
        <v>4505</v>
      </c>
      <c r="L184" s="1423">
        <v>37016</v>
      </c>
      <c r="M184" s="1423" t="s">
        <v>4458</v>
      </c>
      <c r="N184" s="1927" t="s">
        <v>4736</v>
      </c>
      <c r="O184" s="1927">
        <v>10</v>
      </c>
      <c r="P184" s="1927"/>
      <c r="Q184" s="1927"/>
      <c r="R184" s="1927"/>
      <c r="S184" s="1927"/>
      <c r="T184" s="1927"/>
      <c r="U184" s="1927"/>
      <c r="V184" s="1927" t="s">
        <v>4733</v>
      </c>
      <c r="W184" s="1927" t="s">
        <v>4528</v>
      </c>
      <c r="X184" s="1927"/>
      <c r="Y184" s="1927"/>
      <c r="Z184" s="1927">
        <v>1</v>
      </c>
      <c r="AA184" s="1927">
        <v>0</v>
      </c>
      <c r="AB184" s="1927">
        <v>0</v>
      </c>
      <c r="AC184" s="1927">
        <v>1</v>
      </c>
      <c r="AD184" s="1927">
        <v>0</v>
      </c>
      <c r="AE184" s="1927">
        <v>2</v>
      </c>
    </row>
    <row r="185" spans="1:31" ht="43.2">
      <c r="A185" s="1925" t="s">
        <v>1220</v>
      </c>
      <c r="B185" s="1927" t="s">
        <v>4730</v>
      </c>
      <c r="C185" s="1928" t="s">
        <v>4737</v>
      </c>
      <c r="D185" s="1925">
        <v>3</v>
      </c>
      <c r="E185" s="1925">
        <v>1.5</v>
      </c>
      <c r="F185" s="1925">
        <v>0</v>
      </c>
      <c r="G185" s="1925">
        <v>1.5</v>
      </c>
      <c r="H185" s="1925">
        <v>1</v>
      </c>
      <c r="I185" s="1925">
        <f t="shared" si="2"/>
        <v>1.5</v>
      </c>
      <c r="J185" s="1925">
        <v>193</v>
      </c>
      <c r="K185" s="1926" t="s">
        <v>4279</v>
      </c>
      <c r="L185" s="1423">
        <v>35470</v>
      </c>
      <c r="M185" s="1423" t="s">
        <v>4458</v>
      </c>
      <c r="N185" s="1927" t="s">
        <v>4738</v>
      </c>
      <c r="O185" s="1927">
        <v>10</v>
      </c>
      <c r="P185" s="1927"/>
      <c r="Q185" s="1927"/>
      <c r="R185" s="1927"/>
      <c r="S185" s="1927"/>
      <c r="T185" s="1927"/>
      <c r="U185" s="1927"/>
      <c r="V185" s="1927"/>
      <c r="W185" s="1927"/>
      <c r="X185" s="1927" t="s">
        <v>4739</v>
      </c>
      <c r="Y185" s="1927" t="s">
        <v>4488</v>
      </c>
      <c r="Z185" s="1927">
        <v>9</v>
      </c>
      <c r="AA185" s="1927">
        <v>0</v>
      </c>
      <c r="AB185" s="1927">
        <v>0</v>
      </c>
      <c r="AC185" s="1927">
        <v>0</v>
      </c>
      <c r="AD185" s="1927">
        <v>0</v>
      </c>
      <c r="AE185" s="1927">
        <v>9</v>
      </c>
    </row>
    <row r="186" spans="1:31" ht="28.8">
      <c r="A186" s="1925" t="s">
        <v>1220</v>
      </c>
      <c r="B186" s="1927" t="s">
        <v>4730</v>
      </c>
      <c r="C186" s="1928" t="s">
        <v>4740</v>
      </c>
      <c r="D186" s="1925">
        <v>3</v>
      </c>
      <c r="E186" s="1925">
        <v>0</v>
      </c>
      <c r="F186" s="1925">
        <v>3</v>
      </c>
      <c r="G186" s="1925">
        <v>3</v>
      </c>
      <c r="H186" s="1925">
        <v>1</v>
      </c>
      <c r="I186" s="1925">
        <f t="shared" si="2"/>
        <v>3</v>
      </c>
      <c r="J186" s="1925">
        <v>193</v>
      </c>
      <c r="K186" s="1926" t="s">
        <v>4279</v>
      </c>
      <c r="L186" s="1423">
        <v>35470</v>
      </c>
      <c r="M186" s="1423" t="s">
        <v>4458</v>
      </c>
      <c r="N186" s="1927" t="s">
        <v>4738</v>
      </c>
      <c r="O186" s="1927">
        <v>12</v>
      </c>
      <c r="P186" s="1927"/>
      <c r="Q186" s="1927"/>
      <c r="R186" s="1927"/>
      <c r="S186" s="1927"/>
      <c r="T186" s="1927"/>
      <c r="U186" s="1927"/>
      <c r="V186" s="1927"/>
      <c r="W186" s="1927"/>
      <c r="X186" s="1927" t="s">
        <v>4739</v>
      </c>
      <c r="Y186" s="1927" t="s">
        <v>4488</v>
      </c>
      <c r="Z186" s="1927">
        <v>5</v>
      </c>
      <c r="AA186" s="1927">
        <v>0</v>
      </c>
      <c r="AB186" s="1927">
        <v>0</v>
      </c>
      <c r="AC186" s="1927">
        <v>1</v>
      </c>
      <c r="AD186" s="1927">
        <v>3</v>
      </c>
      <c r="AE186" s="1927">
        <v>6</v>
      </c>
    </row>
    <row r="187" spans="1:31" ht="28.8">
      <c r="A187" s="1925" t="s">
        <v>1220</v>
      </c>
      <c r="B187" s="1927" t="s">
        <v>4730</v>
      </c>
      <c r="C187" s="1928" t="s">
        <v>4741</v>
      </c>
      <c r="D187" s="1925">
        <v>6</v>
      </c>
      <c r="E187" s="1925">
        <v>3</v>
      </c>
      <c r="F187" s="1925">
        <v>0</v>
      </c>
      <c r="G187" s="1925">
        <v>3</v>
      </c>
      <c r="H187" s="1925">
        <v>1</v>
      </c>
      <c r="I187" s="1925">
        <f t="shared" si="2"/>
        <v>3</v>
      </c>
      <c r="J187" s="1925">
        <v>193</v>
      </c>
      <c r="K187" s="1926" t="s">
        <v>4279</v>
      </c>
      <c r="L187" s="1423">
        <v>35470</v>
      </c>
      <c r="M187" s="1423" t="s">
        <v>4458</v>
      </c>
      <c r="N187" s="1927" t="s">
        <v>4742</v>
      </c>
      <c r="O187" s="1927">
        <v>25</v>
      </c>
      <c r="P187" s="1927"/>
      <c r="Q187" s="1927"/>
      <c r="R187" s="1927"/>
      <c r="S187" s="1927"/>
      <c r="T187" s="1927"/>
      <c r="U187" s="1927"/>
      <c r="V187" s="1927" t="s">
        <v>4739</v>
      </c>
      <c r="W187" s="1927" t="s">
        <v>4488</v>
      </c>
      <c r="X187" s="1927"/>
      <c r="Y187" s="1927"/>
      <c r="Z187" s="1927">
        <v>17</v>
      </c>
      <c r="AA187" s="1927">
        <v>0</v>
      </c>
      <c r="AB187" s="1927">
        <v>0</v>
      </c>
      <c r="AC187" s="1927">
        <v>0</v>
      </c>
      <c r="AD187" s="1927">
        <v>2</v>
      </c>
      <c r="AE187" s="1927">
        <v>17</v>
      </c>
    </row>
    <row r="188" spans="1:31" ht="28.8">
      <c r="A188" s="1925" t="s">
        <v>1220</v>
      </c>
      <c r="B188" s="1927" t="s">
        <v>4730</v>
      </c>
      <c r="C188" s="1928" t="s">
        <v>4743</v>
      </c>
      <c r="D188" s="1925">
        <v>3</v>
      </c>
      <c r="E188" s="1925">
        <v>0</v>
      </c>
      <c r="F188" s="1925">
        <v>3</v>
      </c>
      <c r="G188" s="1925">
        <v>3</v>
      </c>
      <c r="H188" s="1925">
        <v>1</v>
      </c>
      <c r="I188" s="1925">
        <f t="shared" si="2"/>
        <v>3</v>
      </c>
      <c r="J188" s="1925">
        <v>193</v>
      </c>
      <c r="K188" s="1926" t="s">
        <v>4530</v>
      </c>
      <c r="L188" s="1423">
        <v>42436</v>
      </c>
      <c r="M188" s="1423" t="s">
        <v>4477</v>
      </c>
      <c r="N188" s="1927" t="s">
        <v>4744</v>
      </c>
      <c r="O188" s="1927">
        <v>20</v>
      </c>
      <c r="P188" s="1927"/>
      <c r="Q188" s="1927"/>
      <c r="R188" s="1927"/>
      <c r="S188" s="1927"/>
      <c r="T188" s="1927"/>
      <c r="U188" s="1927"/>
      <c r="V188" s="1927"/>
      <c r="W188" s="1927"/>
      <c r="X188" s="1927" t="s">
        <v>4733</v>
      </c>
      <c r="Y188" s="1927" t="s">
        <v>4528</v>
      </c>
      <c r="Z188" s="1927">
        <v>2</v>
      </c>
      <c r="AA188" s="1927">
        <v>1</v>
      </c>
      <c r="AB188" s="1927">
        <v>1</v>
      </c>
      <c r="AC188" s="1927">
        <v>3</v>
      </c>
      <c r="AD188" s="1927">
        <v>0</v>
      </c>
      <c r="AE188" s="1927">
        <v>7</v>
      </c>
    </row>
    <row r="189" spans="1:31" ht="28.8">
      <c r="A189" s="1925" t="s">
        <v>1220</v>
      </c>
      <c r="B189" s="1927" t="s">
        <v>4730</v>
      </c>
      <c r="C189" s="1928" t="s">
        <v>4745</v>
      </c>
      <c r="D189" s="1925">
        <v>6</v>
      </c>
      <c r="E189" s="1925">
        <v>1.5</v>
      </c>
      <c r="F189" s="1925">
        <v>3</v>
      </c>
      <c r="G189" s="1925">
        <v>4.5</v>
      </c>
      <c r="H189" s="1925">
        <v>0.5</v>
      </c>
      <c r="I189" s="1925">
        <f t="shared" si="2"/>
        <v>2.25</v>
      </c>
      <c r="J189" s="1925">
        <v>193</v>
      </c>
      <c r="K189" s="1926" t="s">
        <v>4746</v>
      </c>
      <c r="L189" s="1423">
        <v>18193</v>
      </c>
      <c r="M189" s="1423" t="s">
        <v>4458</v>
      </c>
      <c r="N189" s="1927" t="s">
        <v>4747</v>
      </c>
      <c r="O189" s="1927">
        <v>50</v>
      </c>
      <c r="P189" s="1927" t="s">
        <v>4748</v>
      </c>
      <c r="Q189" s="1927" t="s">
        <v>4475</v>
      </c>
      <c r="R189" s="1927"/>
      <c r="S189" s="1927"/>
      <c r="T189" s="1927" t="s">
        <v>4748</v>
      </c>
      <c r="U189" s="1927" t="s">
        <v>4475</v>
      </c>
      <c r="V189" s="1927"/>
      <c r="W189" s="1927"/>
      <c r="X189" s="1927" t="s">
        <v>4748</v>
      </c>
      <c r="Y189" s="1927" t="s">
        <v>4475</v>
      </c>
      <c r="Z189" s="1927">
        <v>2</v>
      </c>
      <c r="AA189" s="1927">
        <v>3</v>
      </c>
      <c r="AB189" s="1927">
        <v>5</v>
      </c>
      <c r="AC189" s="1927">
        <v>30</v>
      </c>
      <c r="AD189" s="1927">
        <v>0</v>
      </c>
      <c r="AE189" s="1927">
        <v>40</v>
      </c>
    </row>
    <row r="190" spans="1:31" ht="28.8">
      <c r="A190" s="1925" t="s">
        <v>1220</v>
      </c>
      <c r="B190" s="1927" t="s">
        <v>4730</v>
      </c>
      <c r="C190" s="1928" t="s">
        <v>4749</v>
      </c>
      <c r="D190" s="1925">
        <v>6</v>
      </c>
      <c r="E190" s="1925">
        <v>1.5</v>
      </c>
      <c r="F190" s="1925">
        <v>3</v>
      </c>
      <c r="G190" s="1925">
        <v>4.5</v>
      </c>
      <c r="H190" s="1925">
        <v>1</v>
      </c>
      <c r="I190" s="1925">
        <f t="shared" si="2"/>
        <v>4.5</v>
      </c>
      <c r="J190" s="1925">
        <v>193</v>
      </c>
      <c r="K190" s="1926" t="s">
        <v>1531</v>
      </c>
      <c r="L190" s="1423">
        <v>41298</v>
      </c>
      <c r="M190" s="1423" t="s">
        <v>4458</v>
      </c>
      <c r="N190" s="1927" t="s">
        <v>4750</v>
      </c>
      <c r="O190" s="1927">
        <v>50</v>
      </c>
      <c r="P190" s="1927" t="s">
        <v>4751</v>
      </c>
      <c r="Q190" s="1927" t="s">
        <v>4475</v>
      </c>
      <c r="R190" s="1927"/>
      <c r="S190" s="1927"/>
      <c r="T190" s="1927" t="s">
        <v>4751</v>
      </c>
      <c r="U190" s="1927" t="s">
        <v>4475</v>
      </c>
      <c r="V190" s="1927"/>
      <c r="W190" s="1927"/>
      <c r="X190" s="1927" t="s">
        <v>4751</v>
      </c>
      <c r="Y190" s="1927" t="s">
        <v>4475</v>
      </c>
      <c r="Z190" s="1927">
        <v>3</v>
      </c>
      <c r="AA190" s="1927">
        <v>31</v>
      </c>
      <c r="AB190" s="1927">
        <v>4</v>
      </c>
      <c r="AC190" s="1927">
        <v>12</v>
      </c>
      <c r="AD190" s="1927">
        <v>0</v>
      </c>
      <c r="AE190" s="1927">
        <v>50</v>
      </c>
    </row>
    <row r="191" spans="1:31" ht="28.8">
      <c r="A191" s="1925" t="s">
        <v>1220</v>
      </c>
      <c r="B191" s="1927" t="s">
        <v>4730</v>
      </c>
      <c r="C191" s="1928" t="s">
        <v>4752</v>
      </c>
      <c r="D191" s="1925">
        <v>6</v>
      </c>
      <c r="E191" s="1925">
        <v>1.5</v>
      </c>
      <c r="F191" s="1925">
        <v>3</v>
      </c>
      <c r="G191" s="1925">
        <v>4.5</v>
      </c>
      <c r="H191" s="1925">
        <v>1</v>
      </c>
      <c r="I191" s="1925">
        <f t="shared" si="2"/>
        <v>4.5</v>
      </c>
      <c r="J191" s="1925">
        <v>193</v>
      </c>
      <c r="K191" s="1926" t="s">
        <v>4469</v>
      </c>
      <c r="L191" s="1423">
        <v>42549</v>
      </c>
      <c r="M191" s="1423" t="s">
        <v>4458</v>
      </c>
      <c r="N191" s="1927" t="s">
        <v>4753</v>
      </c>
      <c r="O191" s="1927">
        <v>50</v>
      </c>
      <c r="P191" s="1927" t="s">
        <v>4754</v>
      </c>
      <c r="Q191" s="1927" t="s">
        <v>4475</v>
      </c>
      <c r="R191" s="1927"/>
      <c r="S191" s="1927"/>
      <c r="T191" s="1927" t="s">
        <v>4754</v>
      </c>
      <c r="U191" s="1927" t="s">
        <v>4475</v>
      </c>
      <c r="V191" s="1927"/>
      <c r="W191" s="1927"/>
      <c r="X191" s="1927" t="s">
        <v>4754</v>
      </c>
      <c r="Y191" s="1927" t="s">
        <v>4475</v>
      </c>
      <c r="Z191" s="1927">
        <v>0</v>
      </c>
      <c r="AA191" s="1927">
        <v>2</v>
      </c>
      <c r="AB191" s="1927">
        <v>6</v>
      </c>
      <c r="AC191" s="1927">
        <v>30</v>
      </c>
      <c r="AD191" s="1927">
        <v>1</v>
      </c>
      <c r="AE191" s="1927">
        <v>38</v>
      </c>
    </row>
    <row r="192" spans="1:31" ht="28.8">
      <c r="A192" s="1925" t="s">
        <v>1220</v>
      </c>
      <c r="B192" s="1927" t="s">
        <v>4730</v>
      </c>
      <c r="C192" s="1928" t="s">
        <v>4755</v>
      </c>
      <c r="D192" s="1925">
        <v>3</v>
      </c>
      <c r="E192" s="1925">
        <v>1.5</v>
      </c>
      <c r="F192" s="1925">
        <v>0</v>
      </c>
      <c r="G192" s="1925">
        <v>1.5</v>
      </c>
      <c r="H192" s="1925">
        <v>1</v>
      </c>
      <c r="I192" s="1925">
        <f t="shared" si="2"/>
        <v>1.5</v>
      </c>
      <c r="J192" s="1925">
        <v>193</v>
      </c>
      <c r="K192" s="1926" t="s">
        <v>4535</v>
      </c>
      <c r="L192" s="1423">
        <v>34371</v>
      </c>
      <c r="M192" s="1423" t="s">
        <v>4458</v>
      </c>
      <c r="N192" s="1927" t="s">
        <v>4756</v>
      </c>
      <c r="O192" s="1927">
        <v>2</v>
      </c>
      <c r="P192" s="1927"/>
      <c r="Q192" s="1927"/>
      <c r="R192" s="1927"/>
      <c r="S192" s="1927"/>
      <c r="T192" s="1927" t="s">
        <v>4739</v>
      </c>
      <c r="U192" s="1927" t="s">
        <v>4531</v>
      </c>
      <c r="V192" s="1927"/>
      <c r="W192" s="1927"/>
      <c r="X192" s="1927"/>
      <c r="Y192" s="1927"/>
      <c r="Z192" s="1927">
        <v>0</v>
      </c>
      <c r="AA192" s="1927">
        <v>0</v>
      </c>
      <c r="AB192" s="1927">
        <v>1</v>
      </c>
      <c r="AC192" s="1927">
        <v>0</v>
      </c>
      <c r="AD192" s="1927">
        <v>0</v>
      </c>
      <c r="AE192" s="1927">
        <v>1</v>
      </c>
    </row>
    <row r="193" spans="1:31" ht="28.8">
      <c r="A193" s="1925" t="s">
        <v>1220</v>
      </c>
      <c r="B193" s="1927" t="s">
        <v>4730</v>
      </c>
      <c r="C193" s="1928" t="s">
        <v>4757</v>
      </c>
      <c r="D193" s="1925">
        <v>6</v>
      </c>
      <c r="E193" s="1925">
        <v>3</v>
      </c>
      <c r="F193" s="1925">
        <v>0</v>
      </c>
      <c r="G193" s="1925">
        <v>3</v>
      </c>
      <c r="H193" s="1925">
        <v>1</v>
      </c>
      <c r="I193" s="1925">
        <f t="shared" si="2"/>
        <v>3</v>
      </c>
      <c r="J193" s="1925">
        <v>193</v>
      </c>
      <c r="K193" s="1926" t="s">
        <v>4535</v>
      </c>
      <c r="L193" s="1423">
        <v>34371</v>
      </c>
      <c r="M193" s="1423" t="s">
        <v>4458</v>
      </c>
      <c r="N193" s="1927" t="s">
        <v>4756</v>
      </c>
      <c r="O193" s="1927">
        <v>23</v>
      </c>
      <c r="P193" s="1927"/>
      <c r="Q193" s="1927"/>
      <c r="R193" s="1927"/>
      <c r="S193" s="1927"/>
      <c r="T193" s="1927" t="s">
        <v>4739</v>
      </c>
      <c r="U193" s="1927" t="s">
        <v>4531</v>
      </c>
      <c r="V193" s="1927"/>
      <c r="W193" s="1927"/>
      <c r="X193" s="1927"/>
      <c r="Y193" s="1927"/>
      <c r="Z193" s="1927">
        <v>4</v>
      </c>
      <c r="AA193" s="1927">
        <v>6</v>
      </c>
      <c r="AB193" s="1927">
        <v>3</v>
      </c>
      <c r="AC193" s="1927">
        <v>0</v>
      </c>
      <c r="AD193" s="1927">
        <v>0</v>
      </c>
      <c r="AE193" s="1927">
        <v>13</v>
      </c>
    </row>
    <row r="194" spans="1:31" ht="28.8">
      <c r="A194" s="1925" t="s">
        <v>1221</v>
      </c>
      <c r="B194" s="1927" t="s">
        <v>4730</v>
      </c>
      <c r="C194" s="1928" t="s">
        <v>4758</v>
      </c>
      <c r="D194" s="1925">
        <v>30</v>
      </c>
      <c r="E194" s="1925">
        <v>10</v>
      </c>
      <c r="F194" s="1925">
        <v>10</v>
      </c>
      <c r="G194" s="1925">
        <v>10</v>
      </c>
      <c r="H194" s="1925">
        <v>1</v>
      </c>
      <c r="I194" s="1925">
        <f t="shared" si="2"/>
        <v>10</v>
      </c>
      <c r="J194" s="1925">
        <v>193</v>
      </c>
      <c r="K194" s="1926" t="s">
        <v>4639</v>
      </c>
      <c r="L194" s="1423">
        <v>37352</v>
      </c>
      <c r="M194" s="1423" t="s">
        <v>4458</v>
      </c>
      <c r="N194" s="1927" t="s">
        <v>4759</v>
      </c>
      <c r="O194" s="1927">
        <v>2</v>
      </c>
      <c r="P194" s="1927"/>
      <c r="Q194" s="1927"/>
      <c r="R194" s="1927" t="s">
        <v>4760</v>
      </c>
      <c r="S194" s="1927" t="s">
        <v>4614</v>
      </c>
      <c r="T194" s="1927"/>
      <c r="U194" s="1927"/>
      <c r="V194" s="1927" t="s">
        <v>4760</v>
      </c>
      <c r="W194" s="1927" t="s">
        <v>4614</v>
      </c>
      <c r="X194" s="1927"/>
      <c r="Y194" s="1927"/>
      <c r="Z194" s="1927">
        <v>0</v>
      </c>
      <c r="AA194" s="1927">
        <v>1</v>
      </c>
      <c r="AB194" s="1927">
        <v>0</v>
      </c>
      <c r="AC194" s="1927">
        <v>0</v>
      </c>
      <c r="AD194" s="1927">
        <v>0</v>
      </c>
      <c r="AE194" s="1927">
        <v>1</v>
      </c>
    </row>
    <row r="195" spans="1:31" ht="43.2">
      <c r="A195" s="1925" t="s">
        <v>1221</v>
      </c>
      <c r="B195" s="1927" t="s">
        <v>4730</v>
      </c>
      <c r="C195" s="1928" t="s">
        <v>4761</v>
      </c>
      <c r="D195" s="1925">
        <v>6</v>
      </c>
      <c r="E195" s="1925">
        <v>3</v>
      </c>
      <c r="F195" s="1925">
        <v>0</v>
      </c>
      <c r="G195" s="1925">
        <v>3</v>
      </c>
      <c r="H195" s="1925">
        <v>1</v>
      </c>
      <c r="I195" s="1925">
        <f t="shared" si="2"/>
        <v>3</v>
      </c>
      <c r="J195" s="1925">
        <v>193</v>
      </c>
      <c r="K195" s="1926" t="s">
        <v>4639</v>
      </c>
      <c r="L195" s="1423">
        <v>37352</v>
      </c>
      <c r="M195" s="1423" t="s">
        <v>4458</v>
      </c>
      <c r="N195" s="1927" t="s">
        <v>4759</v>
      </c>
      <c r="O195" s="1927">
        <v>25</v>
      </c>
      <c r="P195" s="1927"/>
      <c r="Q195" s="1927"/>
      <c r="R195" s="1927" t="s">
        <v>4760</v>
      </c>
      <c r="S195" s="1927" t="s">
        <v>4614</v>
      </c>
      <c r="T195" s="1927"/>
      <c r="U195" s="1927"/>
      <c r="V195" s="1927" t="s">
        <v>4760</v>
      </c>
      <c r="W195" s="1927" t="s">
        <v>4614</v>
      </c>
      <c r="X195" s="1927"/>
      <c r="Y195" s="1927"/>
      <c r="Z195" s="1927">
        <v>15</v>
      </c>
      <c r="AA195" s="1927">
        <v>3</v>
      </c>
      <c r="AB195" s="1927">
        <v>3</v>
      </c>
      <c r="AC195" s="1927">
        <v>2</v>
      </c>
      <c r="AD195" s="1927">
        <v>0</v>
      </c>
      <c r="AE195" s="1927">
        <v>23</v>
      </c>
    </row>
    <row r="196" spans="1:31" ht="43.2">
      <c r="A196" s="1925" t="s">
        <v>1221</v>
      </c>
      <c r="B196" s="1927" t="s">
        <v>4730</v>
      </c>
      <c r="C196" s="1928" t="s">
        <v>4762</v>
      </c>
      <c r="D196" s="1925">
        <v>9</v>
      </c>
      <c r="E196" s="1925">
        <v>3</v>
      </c>
      <c r="F196" s="1925">
        <v>3</v>
      </c>
      <c r="G196" s="1925">
        <v>6</v>
      </c>
      <c r="H196" s="1925">
        <v>1</v>
      </c>
      <c r="I196" s="1925">
        <f t="shared" si="2"/>
        <v>6</v>
      </c>
      <c r="J196" s="1925">
        <v>193</v>
      </c>
      <c r="K196" s="1926" t="s">
        <v>2760</v>
      </c>
      <c r="L196" s="1423">
        <v>42763</v>
      </c>
      <c r="M196" s="1423" t="s">
        <v>4451</v>
      </c>
      <c r="N196" s="1927" t="s">
        <v>4763</v>
      </c>
      <c r="O196" s="1927">
        <v>24</v>
      </c>
      <c r="P196" s="1927" t="s">
        <v>4764</v>
      </c>
      <c r="Q196" s="1927" t="s">
        <v>4614</v>
      </c>
      <c r="R196" s="1927"/>
      <c r="S196" s="1927"/>
      <c r="T196" s="1927" t="s">
        <v>4765</v>
      </c>
      <c r="U196" s="1927" t="s">
        <v>4614</v>
      </c>
      <c r="V196" s="1927"/>
      <c r="W196" s="1927"/>
      <c r="X196" s="1927" t="s">
        <v>4764</v>
      </c>
      <c r="Y196" s="1927" t="s">
        <v>4614</v>
      </c>
      <c r="Z196" s="1927">
        <v>7</v>
      </c>
      <c r="AA196" s="1927">
        <v>1</v>
      </c>
      <c r="AB196" s="1927">
        <v>0</v>
      </c>
      <c r="AC196" s="1927">
        <v>0</v>
      </c>
      <c r="AD196" s="1927">
        <v>1</v>
      </c>
      <c r="AE196" s="1927">
        <v>8</v>
      </c>
    </row>
    <row r="197" spans="1:31" ht="28.8">
      <c r="A197" s="1925" t="s">
        <v>1221</v>
      </c>
      <c r="B197" s="1927" t="s">
        <v>4730</v>
      </c>
      <c r="C197" s="1928" t="s">
        <v>5320</v>
      </c>
      <c r="D197" s="1925">
        <v>6</v>
      </c>
      <c r="E197" s="1925">
        <v>3</v>
      </c>
      <c r="F197" s="1925">
        <v>0</v>
      </c>
      <c r="G197" s="1925">
        <v>3</v>
      </c>
      <c r="H197" s="1925">
        <v>1</v>
      </c>
      <c r="I197" s="1925">
        <f t="shared" si="2"/>
        <v>3</v>
      </c>
      <c r="J197" s="1925">
        <v>193</v>
      </c>
      <c r="K197" s="1926" t="s">
        <v>2760</v>
      </c>
      <c r="L197" s="1423">
        <v>42763</v>
      </c>
      <c r="M197" s="1423" t="s">
        <v>4451</v>
      </c>
      <c r="N197" s="1927" t="s">
        <v>4763</v>
      </c>
      <c r="O197" s="1927">
        <v>6</v>
      </c>
      <c r="P197" s="1927" t="s">
        <v>4764</v>
      </c>
      <c r="Q197" s="1927" t="s">
        <v>4614</v>
      </c>
      <c r="R197" s="1927"/>
      <c r="S197" s="1927"/>
      <c r="T197" s="1927" t="s">
        <v>4765</v>
      </c>
      <c r="U197" s="1927" t="s">
        <v>4614</v>
      </c>
      <c r="V197" s="1927"/>
      <c r="W197" s="1927"/>
      <c r="X197" s="1927" t="s">
        <v>4764</v>
      </c>
      <c r="Y197" s="1927" t="s">
        <v>4614</v>
      </c>
      <c r="Z197" s="1927">
        <v>8</v>
      </c>
      <c r="AA197" s="1927">
        <v>0</v>
      </c>
      <c r="AB197" s="1927">
        <v>0</v>
      </c>
      <c r="AC197" s="1927">
        <v>0</v>
      </c>
      <c r="AD197" s="1927">
        <v>0</v>
      </c>
      <c r="AE197" s="1927">
        <v>8</v>
      </c>
    </row>
    <row r="198" spans="1:31" ht="28.8">
      <c r="A198" s="1925" t="s">
        <v>1221</v>
      </c>
      <c r="B198" s="1927" t="s">
        <v>4730</v>
      </c>
      <c r="C198" s="1928" t="s">
        <v>4766</v>
      </c>
      <c r="D198" s="1925">
        <v>6</v>
      </c>
      <c r="E198" s="1925">
        <v>3</v>
      </c>
      <c r="F198" s="1925">
        <v>0</v>
      </c>
      <c r="G198" s="1925">
        <v>3</v>
      </c>
      <c r="H198" s="1925">
        <v>1</v>
      </c>
      <c r="I198" s="1925">
        <f t="shared" ref="I198:I261" si="3">G198*H198</f>
        <v>3</v>
      </c>
      <c r="J198" s="1925">
        <v>193</v>
      </c>
      <c r="K198" s="1926" t="s">
        <v>4600</v>
      </c>
      <c r="L198" s="1423">
        <v>37884</v>
      </c>
      <c r="M198" s="1423" t="s">
        <v>4458</v>
      </c>
      <c r="N198" s="1927" t="s">
        <v>4767</v>
      </c>
      <c r="O198" s="1927">
        <v>23</v>
      </c>
      <c r="P198" s="1927" t="s">
        <v>4573</v>
      </c>
      <c r="Q198" s="1927" t="s">
        <v>4595</v>
      </c>
      <c r="R198" s="1927"/>
      <c r="S198" s="1927"/>
      <c r="T198" s="1927"/>
      <c r="U198" s="1927"/>
      <c r="V198" s="1927"/>
      <c r="W198" s="1927"/>
      <c r="X198" s="1927"/>
      <c r="Y198" s="1927"/>
      <c r="Z198" s="1927">
        <v>4</v>
      </c>
      <c r="AA198" s="1927">
        <v>3</v>
      </c>
      <c r="AB198" s="1927">
        <v>2</v>
      </c>
      <c r="AC198" s="1927">
        <v>1</v>
      </c>
      <c r="AD198" s="1927">
        <v>0</v>
      </c>
      <c r="AE198" s="1927">
        <v>10</v>
      </c>
    </row>
    <row r="199" spans="1:31" ht="28.8">
      <c r="A199" s="1925" t="s">
        <v>1221</v>
      </c>
      <c r="B199" s="1927" t="s">
        <v>4730</v>
      </c>
      <c r="C199" s="1928" t="s">
        <v>4768</v>
      </c>
      <c r="D199" s="1925">
        <v>6</v>
      </c>
      <c r="E199" s="1925">
        <v>1.5</v>
      </c>
      <c r="F199" s="1925">
        <v>3</v>
      </c>
      <c r="G199" s="1925">
        <v>4.5</v>
      </c>
      <c r="H199" s="1925">
        <v>1</v>
      </c>
      <c r="I199" s="1925">
        <f t="shared" si="3"/>
        <v>4.5</v>
      </c>
      <c r="J199" s="1925">
        <v>193</v>
      </c>
      <c r="K199" s="1926" t="s">
        <v>1774</v>
      </c>
      <c r="L199" s="1423">
        <v>37502</v>
      </c>
      <c r="M199" s="1423" t="s">
        <v>4451</v>
      </c>
      <c r="N199" s="1927" t="s">
        <v>2484</v>
      </c>
      <c r="O199" s="1927">
        <v>23</v>
      </c>
      <c r="P199" s="1927" t="s">
        <v>4769</v>
      </c>
      <c r="Q199" s="1927" t="s">
        <v>4559</v>
      </c>
      <c r="R199" s="1927"/>
      <c r="S199" s="1927"/>
      <c r="T199" s="1927"/>
      <c r="U199" s="1927"/>
      <c r="V199" s="1927" t="s">
        <v>4769</v>
      </c>
      <c r="W199" s="1927" t="s">
        <v>4559</v>
      </c>
      <c r="X199" s="1927"/>
      <c r="Y199" s="1927"/>
      <c r="Z199" s="1927">
        <v>8</v>
      </c>
      <c r="AA199" s="1927">
        <v>3</v>
      </c>
      <c r="AB199" s="1927">
        <v>1</v>
      </c>
      <c r="AC199" s="1927">
        <v>0</v>
      </c>
      <c r="AD199" s="1927">
        <v>0</v>
      </c>
      <c r="AE199" s="1927">
        <v>12</v>
      </c>
    </row>
    <row r="200" spans="1:31" ht="28.8">
      <c r="A200" s="1925" t="s">
        <v>1221</v>
      </c>
      <c r="B200" s="1927" t="s">
        <v>4730</v>
      </c>
      <c r="C200" s="1928" t="s">
        <v>5321</v>
      </c>
      <c r="D200" s="1925">
        <v>6</v>
      </c>
      <c r="E200" s="1925">
        <v>3</v>
      </c>
      <c r="F200" s="1925">
        <v>0</v>
      </c>
      <c r="G200" s="1925">
        <v>3</v>
      </c>
      <c r="H200" s="1925">
        <v>1</v>
      </c>
      <c r="I200" s="1925">
        <f t="shared" si="3"/>
        <v>3</v>
      </c>
      <c r="J200" s="1925">
        <v>193</v>
      </c>
      <c r="K200" s="1926" t="s">
        <v>1774</v>
      </c>
      <c r="L200" s="1423">
        <v>37502</v>
      </c>
      <c r="M200" s="1423" t="s">
        <v>4451</v>
      </c>
      <c r="N200" s="1927" t="s">
        <v>2484</v>
      </c>
      <c r="O200" s="1927">
        <v>5</v>
      </c>
      <c r="P200" s="1927" t="s">
        <v>4769</v>
      </c>
      <c r="Q200" s="1927" t="s">
        <v>4559</v>
      </c>
      <c r="R200" s="1927"/>
      <c r="S200" s="1927"/>
      <c r="T200" s="1927"/>
      <c r="U200" s="1927"/>
      <c r="V200" s="1927" t="s">
        <v>4769</v>
      </c>
      <c r="W200" s="1927" t="s">
        <v>4559</v>
      </c>
      <c r="X200" s="1927"/>
      <c r="Y200" s="1927"/>
      <c r="Z200" s="1927">
        <v>0</v>
      </c>
      <c r="AA200" s="1927">
        <v>0</v>
      </c>
      <c r="AB200" s="1927">
        <v>1</v>
      </c>
      <c r="AC200" s="1927">
        <v>0</v>
      </c>
      <c r="AD200" s="1927">
        <v>0</v>
      </c>
      <c r="AE200" s="1927">
        <v>1</v>
      </c>
    </row>
    <row r="201" spans="1:31" ht="28.8">
      <c r="A201" s="1925" t="s">
        <v>1221</v>
      </c>
      <c r="B201" s="1927" t="s">
        <v>4730</v>
      </c>
      <c r="C201" s="1928" t="s">
        <v>5322</v>
      </c>
      <c r="D201" s="1925">
        <v>3</v>
      </c>
      <c r="E201" s="1925">
        <v>3</v>
      </c>
      <c r="F201" s="1925">
        <v>3</v>
      </c>
      <c r="G201" s="1925">
        <v>6</v>
      </c>
      <c r="H201" s="1925">
        <v>1</v>
      </c>
      <c r="I201" s="1925">
        <f t="shared" si="3"/>
        <v>6</v>
      </c>
      <c r="J201" s="1925">
        <v>193</v>
      </c>
      <c r="K201" s="1926" t="s">
        <v>4770</v>
      </c>
      <c r="L201" s="1423">
        <v>42768</v>
      </c>
      <c r="M201" s="1423" t="s">
        <v>4451</v>
      </c>
      <c r="N201" s="1927" t="s">
        <v>4771</v>
      </c>
      <c r="O201" s="1927">
        <v>20</v>
      </c>
      <c r="P201" s="1927"/>
      <c r="Q201" s="1927"/>
      <c r="R201" s="1927"/>
      <c r="S201" s="1927"/>
      <c r="T201" s="1927" t="s">
        <v>4472</v>
      </c>
      <c r="U201" s="1927" t="s">
        <v>4595</v>
      </c>
      <c r="V201" s="1927"/>
      <c r="W201" s="1927"/>
      <c r="X201" s="1927" t="s">
        <v>4472</v>
      </c>
      <c r="Y201" s="1927" t="s">
        <v>4595</v>
      </c>
      <c r="Z201" s="1927">
        <v>11</v>
      </c>
      <c r="AA201" s="1927">
        <v>0</v>
      </c>
      <c r="AB201" s="1927">
        <v>0</v>
      </c>
      <c r="AC201" s="1927">
        <v>1</v>
      </c>
      <c r="AD201" s="1927">
        <v>0</v>
      </c>
      <c r="AE201" s="1927">
        <v>12</v>
      </c>
    </row>
    <row r="202" spans="1:31" ht="28.8">
      <c r="A202" s="1925" t="s">
        <v>1222</v>
      </c>
      <c r="B202" s="1927" t="s">
        <v>4730</v>
      </c>
      <c r="C202" s="1928" t="s">
        <v>4772</v>
      </c>
      <c r="D202" s="1925">
        <v>3</v>
      </c>
      <c r="E202" s="1925">
        <v>1.5</v>
      </c>
      <c r="F202" s="1925">
        <v>0</v>
      </c>
      <c r="G202" s="1925">
        <v>1.5</v>
      </c>
      <c r="H202" s="1925">
        <v>1</v>
      </c>
      <c r="I202" s="1925">
        <f t="shared" si="3"/>
        <v>1.5</v>
      </c>
      <c r="J202" s="1925">
        <v>193</v>
      </c>
      <c r="K202" s="1926" t="s">
        <v>4906</v>
      </c>
      <c r="L202" s="1423">
        <v>37822</v>
      </c>
      <c r="M202" s="1423" t="s">
        <v>4458</v>
      </c>
      <c r="N202" s="1927" t="s">
        <v>4773</v>
      </c>
      <c r="O202" s="1927">
        <v>20</v>
      </c>
      <c r="P202" s="1927"/>
      <c r="Q202" s="1927"/>
      <c r="R202" s="1927"/>
      <c r="S202" s="1927"/>
      <c r="T202" s="1927" t="s">
        <v>4774</v>
      </c>
      <c r="U202" s="1927" t="s">
        <v>4775</v>
      </c>
      <c r="V202" s="1927"/>
      <c r="W202" s="1927"/>
      <c r="X202" s="1927"/>
      <c r="Y202" s="1927"/>
      <c r="Z202" s="1927">
        <v>16</v>
      </c>
      <c r="AA202" s="1927">
        <v>2</v>
      </c>
      <c r="AB202" s="1927">
        <v>1</v>
      </c>
      <c r="AC202" s="1927">
        <v>0</v>
      </c>
      <c r="AD202" s="1927">
        <v>2</v>
      </c>
      <c r="AE202" s="1927">
        <v>19</v>
      </c>
    </row>
    <row r="203" spans="1:31" ht="28.8">
      <c r="A203" s="1925" t="s">
        <v>1222</v>
      </c>
      <c r="B203" s="1927" t="s">
        <v>4730</v>
      </c>
      <c r="C203" s="1928" t="s">
        <v>4776</v>
      </c>
      <c r="D203" s="1925">
        <v>3</v>
      </c>
      <c r="E203" s="1925">
        <v>1.5</v>
      </c>
      <c r="F203" s="1925">
        <v>0</v>
      </c>
      <c r="G203" s="1925">
        <v>1.5</v>
      </c>
      <c r="H203" s="1925">
        <v>1</v>
      </c>
      <c r="I203" s="1925">
        <f t="shared" si="3"/>
        <v>1.5</v>
      </c>
      <c r="J203" s="1925">
        <v>193</v>
      </c>
      <c r="K203" s="1926" t="s">
        <v>5183</v>
      </c>
      <c r="L203" s="1423">
        <v>36171</v>
      </c>
      <c r="M203" s="1423" t="s">
        <v>4458</v>
      </c>
      <c r="N203" s="1927" t="s">
        <v>4777</v>
      </c>
      <c r="O203" s="1927">
        <v>33</v>
      </c>
      <c r="P203" s="1927"/>
      <c r="Q203" s="1927"/>
      <c r="R203" s="1927"/>
      <c r="S203" s="1927"/>
      <c r="T203" s="1927" t="s">
        <v>4751</v>
      </c>
      <c r="U203" s="1927" t="s">
        <v>4702</v>
      </c>
      <c r="V203" s="1927"/>
      <c r="W203" s="1927"/>
      <c r="X203" s="1927"/>
      <c r="Y203" s="1927"/>
      <c r="Z203" s="1927">
        <v>31</v>
      </c>
      <c r="AA203" s="1927">
        <v>1</v>
      </c>
      <c r="AB203" s="1927">
        <v>0</v>
      </c>
      <c r="AC203" s="1927">
        <v>1</v>
      </c>
      <c r="AD203" s="1927">
        <v>0</v>
      </c>
      <c r="AE203" s="1927">
        <v>33</v>
      </c>
    </row>
    <row r="204" spans="1:31" ht="28.8">
      <c r="A204" s="1925" t="s">
        <v>1222</v>
      </c>
      <c r="B204" s="1927" t="s">
        <v>4730</v>
      </c>
      <c r="C204" s="1928" t="s">
        <v>4776</v>
      </c>
      <c r="D204" s="1925">
        <v>3</v>
      </c>
      <c r="E204" s="1925">
        <v>1.5</v>
      </c>
      <c r="F204" s="1925">
        <v>0</v>
      </c>
      <c r="G204" s="1925">
        <v>1.5</v>
      </c>
      <c r="H204" s="1925">
        <v>1</v>
      </c>
      <c r="I204" s="1925">
        <f t="shared" si="3"/>
        <v>1.5</v>
      </c>
      <c r="J204" s="1925">
        <v>193</v>
      </c>
      <c r="K204" s="1926" t="s">
        <v>4778</v>
      </c>
      <c r="L204" s="1423">
        <v>38809</v>
      </c>
      <c r="M204" s="1423" t="s">
        <v>4458</v>
      </c>
      <c r="N204" s="1927" t="s">
        <v>4779</v>
      </c>
      <c r="O204" s="1927">
        <v>30</v>
      </c>
      <c r="P204" s="1927"/>
      <c r="Q204" s="1927"/>
      <c r="R204" s="1927"/>
      <c r="S204" s="1927"/>
      <c r="T204" s="1927" t="s">
        <v>4780</v>
      </c>
      <c r="U204" s="1927" t="s">
        <v>4642</v>
      </c>
      <c r="V204" s="1927"/>
      <c r="W204" s="1927"/>
      <c r="X204" s="1927"/>
      <c r="Y204" s="1927"/>
      <c r="Z204" s="1927">
        <v>28</v>
      </c>
      <c r="AA204" s="1927">
        <v>0</v>
      </c>
      <c r="AB204" s="1927">
        <v>0</v>
      </c>
      <c r="AC204" s="1927">
        <v>3</v>
      </c>
      <c r="AD204" s="1927">
        <v>0</v>
      </c>
      <c r="AE204" s="1927">
        <v>31</v>
      </c>
    </row>
    <row r="205" spans="1:31" ht="28.8">
      <c r="A205" s="1925" t="s">
        <v>1222</v>
      </c>
      <c r="B205" s="1927" t="s">
        <v>4730</v>
      </c>
      <c r="C205" s="1928" t="s">
        <v>4776</v>
      </c>
      <c r="D205" s="1925">
        <v>3</v>
      </c>
      <c r="E205" s="1925">
        <v>1.5</v>
      </c>
      <c r="F205" s="1925">
        <v>0</v>
      </c>
      <c r="G205" s="1925">
        <v>1.5</v>
      </c>
      <c r="H205" s="1925">
        <v>1</v>
      </c>
      <c r="I205" s="1925">
        <f t="shared" si="3"/>
        <v>1.5</v>
      </c>
      <c r="J205" s="1925">
        <v>193</v>
      </c>
      <c r="K205" s="1926" t="s">
        <v>4655</v>
      </c>
      <c r="L205" s="1423">
        <v>29839</v>
      </c>
      <c r="M205" s="1423" t="s">
        <v>4458</v>
      </c>
      <c r="N205" s="1927" t="s">
        <v>4781</v>
      </c>
      <c r="O205" s="1927">
        <v>35</v>
      </c>
      <c r="P205" s="1927"/>
      <c r="Q205" s="1927"/>
      <c r="R205" s="1927"/>
      <c r="S205" s="1927"/>
      <c r="T205" s="1927" t="s">
        <v>4774</v>
      </c>
      <c r="U205" s="1927" t="s">
        <v>4531</v>
      </c>
      <c r="V205" s="1927"/>
      <c r="W205" s="1927"/>
      <c r="X205" s="1927"/>
      <c r="Y205" s="1927"/>
      <c r="Z205" s="1927">
        <v>14</v>
      </c>
      <c r="AA205" s="1927">
        <v>7</v>
      </c>
      <c r="AB205" s="1927">
        <v>2</v>
      </c>
      <c r="AC205" s="1927">
        <v>3</v>
      </c>
      <c r="AD205" s="1927">
        <v>0</v>
      </c>
      <c r="AE205" s="1927">
        <v>26</v>
      </c>
    </row>
    <row r="206" spans="1:31" ht="28.8">
      <c r="A206" s="1925" t="s">
        <v>1222</v>
      </c>
      <c r="B206" s="1927" t="s">
        <v>4730</v>
      </c>
      <c r="C206" s="1928" t="s">
        <v>4782</v>
      </c>
      <c r="D206" s="1925">
        <v>3</v>
      </c>
      <c r="E206" s="1925">
        <v>1.5</v>
      </c>
      <c r="F206" s="1925">
        <v>0</v>
      </c>
      <c r="G206" s="1925">
        <v>1.5</v>
      </c>
      <c r="H206" s="1925">
        <v>1</v>
      </c>
      <c r="I206" s="1925">
        <f t="shared" si="3"/>
        <v>1.5</v>
      </c>
      <c r="J206" s="1925">
        <v>193</v>
      </c>
      <c r="K206" s="1926" t="s">
        <v>4653</v>
      </c>
      <c r="L206" s="1423">
        <v>43511</v>
      </c>
      <c r="M206" s="1423" t="s">
        <v>4451</v>
      </c>
      <c r="N206" s="1927" t="s">
        <v>4783</v>
      </c>
      <c r="O206" s="1927">
        <v>20</v>
      </c>
      <c r="P206" s="1927"/>
      <c r="Q206" s="1927"/>
      <c r="R206" s="1927"/>
      <c r="S206" s="1927"/>
      <c r="T206" s="1927" t="s">
        <v>4754</v>
      </c>
      <c r="U206" s="1927" t="s">
        <v>4784</v>
      </c>
      <c r="V206" s="1927"/>
      <c r="W206" s="1927"/>
      <c r="X206" s="1927"/>
      <c r="Y206" s="1927"/>
      <c r="Z206" s="1927">
        <v>3</v>
      </c>
      <c r="AA206" s="1927">
        <v>3</v>
      </c>
      <c r="AB206" s="1927">
        <v>1</v>
      </c>
      <c r="AC206" s="1927">
        <v>4</v>
      </c>
      <c r="AD206" s="1927">
        <v>0</v>
      </c>
      <c r="AE206" s="1927">
        <v>11</v>
      </c>
    </row>
    <row r="207" spans="1:31" ht="28.8">
      <c r="A207" s="1925" t="s">
        <v>1222</v>
      </c>
      <c r="B207" s="1927" t="s">
        <v>4730</v>
      </c>
      <c r="C207" s="1928" t="s">
        <v>4785</v>
      </c>
      <c r="D207" s="1925">
        <v>3</v>
      </c>
      <c r="E207" s="1925">
        <v>1.5</v>
      </c>
      <c r="F207" s="1925">
        <v>0</v>
      </c>
      <c r="G207" s="1925">
        <v>1.5</v>
      </c>
      <c r="H207" s="1925">
        <v>1</v>
      </c>
      <c r="I207" s="1925">
        <f t="shared" si="3"/>
        <v>1.5</v>
      </c>
      <c r="J207" s="1925">
        <v>193</v>
      </c>
      <c r="K207" s="1926" t="s">
        <v>4655</v>
      </c>
      <c r="L207" s="1423">
        <v>29839</v>
      </c>
      <c r="M207" s="1423" t="s">
        <v>4458</v>
      </c>
      <c r="N207" s="1927" t="s">
        <v>4786</v>
      </c>
      <c r="O207" s="1927">
        <v>20</v>
      </c>
      <c r="P207" s="1927"/>
      <c r="Q207" s="1927"/>
      <c r="R207" s="1927"/>
      <c r="S207" s="1927"/>
      <c r="T207" s="1927" t="s">
        <v>4787</v>
      </c>
      <c r="U207" s="1927" t="s">
        <v>4666</v>
      </c>
      <c r="V207" s="1927"/>
      <c r="W207" s="1927"/>
      <c r="X207" s="1927"/>
      <c r="Y207" s="1927"/>
      <c r="Z207" s="1927">
        <v>13</v>
      </c>
      <c r="AA207" s="1927">
        <v>1</v>
      </c>
      <c r="AB207" s="1927">
        <v>0</v>
      </c>
      <c r="AC207" s="1927">
        <v>0</v>
      </c>
      <c r="AD207" s="1927">
        <v>0</v>
      </c>
      <c r="AE207" s="1927">
        <v>14</v>
      </c>
    </row>
    <row r="208" spans="1:31" ht="57.6">
      <c r="A208" s="1925" t="s">
        <v>1222</v>
      </c>
      <c r="B208" s="1927" t="s">
        <v>4730</v>
      </c>
      <c r="C208" s="1928" t="s">
        <v>4788</v>
      </c>
      <c r="D208" s="1925">
        <v>3</v>
      </c>
      <c r="E208" s="1925">
        <v>1.5</v>
      </c>
      <c r="F208" s="1925">
        <v>0</v>
      </c>
      <c r="G208" s="1925">
        <v>1.5</v>
      </c>
      <c r="H208" s="1925">
        <v>1</v>
      </c>
      <c r="I208" s="1925">
        <f t="shared" si="3"/>
        <v>1.5</v>
      </c>
      <c r="J208" s="1925">
        <v>193</v>
      </c>
      <c r="K208" s="1926" t="s">
        <v>4662</v>
      </c>
      <c r="L208" s="1423">
        <v>38887</v>
      </c>
      <c r="M208" s="1423" t="s">
        <v>4458</v>
      </c>
      <c r="N208" s="1927" t="s">
        <v>4789</v>
      </c>
      <c r="O208" s="1927">
        <v>35</v>
      </c>
      <c r="P208" s="1927"/>
      <c r="Q208" s="1927"/>
      <c r="R208" s="1927"/>
      <c r="S208" s="1927"/>
      <c r="T208" s="1927" t="s">
        <v>4748</v>
      </c>
      <c r="U208" s="1927" t="s">
        <v>4531</v>
      </c>
      <c r="V208" s="1927"/>
      <c r="W208" s="1927"/>
      <c r="X208" s="1927"/>
      <c r="Y208" s="1927"/>
      <c r="Z208" s="1927">
        <v>3</v>
      </c>
      <c r="AA208" s="1927">
        <v>15</v>
      </c>
      <c r="AB208" s="1927">
        <v>11</v>
      </c>
      <c r="AC208" s="1927">
        <v>1</v>
      </c>
      <c r="AD208" s="1927">
        <v>0</v>
      </c>
      <c r="AE208" s="1927">
        <v>30</v>
      </c>
    </row>
    <row r="209" spans="1:31" ht="43.2">
      <c r="A209" s="1925" t="s">
        <v>1222</v>
      </c>
      <c r="B209" s="1927" t="s">
        <v>4730</v>
      </c>
      <c r="C209" s="1928" t="s">
        <v>4790</v>
      </c>
      <c r="D209" s="1925">
        <v>3</v>
      </c>
      <c r="E209" s="1925">
        <v>1.5</v>
      </c>
      <c r="F209" s="1925">
        <v>0</v>
      </c>
      <c r="G209" s="1925">
        <v>1.5</v>
      </c>
      <c r="H209" s="1925">
        <v>1</v>
      </c>
      <c r="I209" s="1925">
        <f t="shared" si="3"/>
        <v>1.5</v>
      </c>
      <c r="J209" s="1925">
        <v>193</v>
      </c>
      <c r="K209" s="1926" t="s">
        <v>4676</v>
      </c>
      <c r="L209" s="1423">
        <v>27455</v>
      </c>
      <c r="M209" s="1423" t="s">
        <v>4458</v>
      </c>
      <c r="N209" s="1927" t="s">
        <v>4791</v>
      </c>
      <c r="O209" s="1927">
        <v>25</v>
      </c>
      <c r="P209" s="1927"/>
      <c r="Q209" s="1927"/>
      <c r="R209" s="1927"/>
      <c r="S209" s="1927"/>
      <c r="T209" s="1927" t="s">
        <v>4754</v>
      </c>
      <c r="U209" s="1927" t="s">
        <v>4675</v>
      </c>
      <c r="V209" s="1927"/>
      <c r="W209" s="1927"/>
      <c r="X209" s="1927"/>
      <c r="Y209" s="1927"/>
      <c r="Z209" s="1927">
        <v>12</v>
      </c>
      <c r="AA209" s="1927">
        <v>5</v>
      </c>
      <c r="AB209" s="1927">
        <v>3</v>
      </c>
      <c r="AC209" s="1927">
        <v>1</v>
      </c>
      <c r="AD209" s="1927">
        <v>0</v>
      </c>
      <c r="AE209" s="1927">
        <v>21</v>
      </c>
    </row>
    <row r="210" spans="1:31" ht="43.2">
      <c r="A210" s="1925" t="s">
        <v>1222</v>
      </c>
      <c r="B210" s="1927" t="s">
        <v>4730</v>
      </c>
      <c r="C210" s="1928" t="s">
        <v>4792</v>
      </c>
      <c r="D210" s="1925">
        <v>3</v>
      </c>
      <c r="E210" s="1925">
        <v>1.5</v>
      </c>
      <c r="F210" s="1925">
        <v>0</v>
      </c>
      <c r="G210" s="1925">
        <v>1.5</v>
      </c>
      <c r="H210" s="1925">
        <v>1</v>
      </c>
      <c r="I210" s="1925">
        <f t="shared" si="3"/>
        <v>1.5</v>
      </c>
      <c r="J210" s="1925">
        <v>193</v>
      </c>
      <c r="K210" s="1926" t="s">
        <v>4793</v>
      </c>
      <c r="L210" s="1423">
        <v>37044</v>
      </c>
      <c r="M210" s="1423" t="s">
        <v>4458</v>
      </c>
      <c r="N210" s="1927" t="s">
        <v>4794</v>
      </c>
      <c r="O210" s="1927">
        <v>20</v>
      </c>
      <c r="P210" s="1927"/>
      <c r="Q210" s="1927"/>
      <c r="R210" s="1927"/>
      <c r="S210" s="1927"/>
      <c r="T210" s="1927" t="s">
        <v>4751</v>
      </c>
      <c r="U210" s="1927" t="s">
        <v>4682</v>
      </c>
      <c r="V210" s="1927"/>
      <c r="W210" s="1927"/>
      <c r="X210" s="1927"/>
      <c r="Y210" s="1927"/>
      <c r="Z210" s="1927">
        <v>13</v>
      </c>
      <c r="AA210" s="1927">
        <v>3</v>
      </c>
      <c r="AB210" s="1927">
        <v>0</v>
      </c>
      <c r="AC210" s="1927">
        <v>1</v>
      </c>
      <c r="AD210" s="1927">
        <v>2</v>
      </c>
      <c r="AE210" s="1927">
        <v>17</v>
      </c>
    </row>
    <row r="211" spans="1:31" ht="57.6">
      <c r="A211" s="1925" t="s">
        <v>1222</v>
      </c>
      <c r="B211" s="1927" t="s">
        <v>4730</v>
      </c>
      <c r="C211" s="1928" t="s">
        <v>4795</v>
      </c>
      <c r="D211" s="1925">
        <v>3</v>
      </c>
      <c r="E211" s="1925">
        <v>1.5</v>
      </c>
      <c r="F211" s="1925">
        <v>0</v>
      </c>
      <c r="G211" s="1925">
        <v>1.5</v>
      </c>
      <c r="H211" s="1925">
        <v>1</v>
      </c>
      <c r="I211" s="1925">
        <f t="shared" si="3"/>
        <v>1.5</v>
      </c>
      <c r="J211" s="1925">
        <v>193</v>
      </c>
      <c r="K211" s="1926" t="s">
        <v>4678</v>
      </c>
      <c r="L211" s="1423">
        <v>42836</v>
      </c>
      <c r="M211" s="1423" t="s">
        <v>4451</v>
      </c>
      <c r="N211" s="1927" t="s">
        <v>4796</v>
      </c>
      <c r="O211" s="1927">
        <v>20</v>
      </c>
      <c r="P211" s="1927"/>
      <c r="Q211" s="1927"/>
      <c r="R211" s="1927"/>
      <c r="S211" s="1927"/>
      <c r="T211" s="1927" t="s">
        <v>4751</v>
      </c>
      <c r="U211" s="1927" t="s">
        <v>4711</v>
      </c>
      <c r="V211" s="1927"/>
      <c r="W211" s="1927"/>
      <c r="X211" s="1927"/>
      <c r="Y211" s="1927"/>
      <c r="Z211" s="1927">
        <v>13</v>
      </c>
      <c r="AA211" s="1927">
        <v>3</v>
      </c>
      <c r="AB211" s="1927">
        <v>0</v>
      </c>
      <c r="AC211" s="1927">
        <v>0</v>
      </c>
      <c r="AD211" s="1927">
        <v>1</v>
      </c>
      <c r="AE211" s="1927">
        <v>16</v>
      </c>
    </row>
    <row r="212" spans="1:31" ht="28.8">
      <c r="A212" s="1925" t="s">
        <v>1222</v>
      </c>
      <c r="B212" s="1927" t="s">
        <v>4730</v>
      </c>
      <c r="C212" s="1928" t="s">
        <v>4797</v>
      </c>
      <c r="D212" s="1925">
        <v>3</v>
      </c>
      <c r="E212" s="1925">
        <v>1.5</v>
      </c>
      <c r="F212" s="1925">
        <v>0</v>
      </c>
      <c r="G212" s="1925">
        <v>1.5</v>
      </c>
      <c r="H212" s="1925">
        <v>1</v>
      </c>
      <c r="I212" s="1925">
        <f t="shared" si="3"/>
        <v>1.5</v>
      </c>
      <c r="J212" s="1925">
        <v>193</v>
      </c>
      <c r="K212" s="1926" t="s">
        <v>4798</v>
      </c>
      <c r="L212" s="1423">
        <v>39289</v>
      </c>
      <c r="M212" s="1423" t="s">
        <v>4458</v>
      </c>
      <c r="N212" s="1927" t="s">
        <v>4799</v>
      </c>
      <c r="O212" s="1927">
        <v>25</v>
      </c>
      <c r="P212" s="1927"/>
      <c r="Q212" s="1927"/>
      <c r="R212" s="1927"/>
      <c r="S212" s="1927"/>
      <c r="T212" s="1927" t="s">
        <v>4751</v>
      </c>
      <c r="U212" s="1927" t="s">
        <v>4675</v>
      </c>
      <c r="V212" s="1927"/>
      <c r="W212" s="1927"/>
      <c r="X212" s="1927"/>
      <c r="Y212" s="1927"/>
      <c r="Z212" s="1927">
        <v>4</v>
      </c>
      <c r="AA212" s="1927">
        <v>7</v>
      </c>
      <c r="AB212" s="1927">
        <v>0</v>
      </c>
      <c r="AC212" s="1927">
        <v>6</v>
      </c>
      <c r="AD212" s="1927">
        <v>0</v>
      </c>
      <c r="AE212" s="1927">
        <v>17</v>
      </c>
    </row>
    <row r="213" spans="1:31" ht="28.8">
      <c r="A213" s="1925" t="s">
        <v>1222</v>
      </c>
      <c r="B213" s="1927" t="s">
        <v>4730</v>
      </c>
      <c r="C213" s="1928" t="s">
        <v>4800</v>
      </c>
      <c r="D213" s="1925">
        <v>3</v>
      </c>
      <c r="E213" s="1925">
        <v>1.5</v>
      </c>
      <c r="F213" s="1925">
        <v>0</v>
      </c>
      <c r="G213" s="1925">
        <v>1.5</v>
      </c>
      <c r="H213" s="1925">
        <v>1</v>
      </c>
      <c r="I213" s="1925">
        <f t="shared" si="3"/>
        <v>1.5</v>
      </c>
      <c r="J213" s="1925">
        <v>193</v>
      </c>
      <c r="K213" s="1926" t="s">
        <v>4801</v>
      </c>
      <c r="L213" s="1423">
        <v>38161</v>
      </c>
      <c r="M213" s="1423" t="s">
        <v>4458</v>
      </c>
      <c r="N213" s="1927" t="s">
        <v>4802</v>
      </c>
      <c r="O213" s="1927">
        <v>40</v>
      </c>
      <c r="P213" s="1927"/>
      <c r="Q213" s="1927"/>
      <c r="R213" s="1927"/>
      <c r="S213" s="1927"/>
      <c r="T213" s="1927" t="s">
        <v>4751</v>
      </c>
      <c r="U213" s="1927" t="s">
        <v>4648</v>
      </c>
      <c r="V213" s="1927"/>
      <c r="W213" s="1927"/>
      <c r="X213" s="1927"/>
      <c r="Y213" s="1927"/>
      <c r="Z213" s="1927">
        <v>26</v>
      </c>
      <c r="AA213" s="1927">
        <v>4</v>
      </c>
      <c r="AB213" s="1927">
        <v>2</v>
      </c>
      <c r="AC213" s="1927">
        <v>3</v>
      </c>
      <c r="AD213" s="1927">
        <v>2</v>
      </c>
      <c r="AE213" s="1927">
        <v>35</v>
      </c>
    </row>
    <row r="214" spans="1:31" ht="43.2">
      <c r="A214" s="1925" t="s">
        <v>1222</v>
      </c>
      <c r="B214" s="1927" t="s">
        <v>4730</v>
      </c>
      <c r="C214" s="1928" t="s">
        <v>5323</v>
      </c>
      <c r="D214" s="1925">
        <v>3</v>
      </c>
      <c r="E214" s="1925">
        <v>1.5</v>
      </c>
      <c r="F214" s="1925">
        <v>0</v>
      </c>
      <c r="G214" s="1925">
        <v>1.5</v>
      </c>
      <c r="H214" s="1925">
        <v>1</v>
      </c>
      <c r="I214" s="1925">
        <f t="shared" si="3"/>
        <v>1.5</v>
      </c>
      <c r="J214" s="1925">
        <v>193</v>
      </c>
      <c r="K214" s="1926" t="s">
        <v>4803</v>
      </c>
      <c r="L214" s="1423">
        <v>40170</v>
      </c>
      <c r="M214" s="1423" t="s">
        <v>4458</v>
      </c>
      <c r="N214" s="1927" t="s">
        <v>4804</v>
      </c>
      <c r="O214" s="1927">
        <v>33</v>
      </c>
      <c r="P214" s="1927" t="s">
        <v>4751</v>
      </c>
      <c r="Q214" s="1927" t="s">
        <v>4702</v>
      </c>
      <c r="R214" s="1927"/>
      <c r="S214" s="1927"/>
      <c r="T214" s="1927"/>
      <c r="U214" s="1927"/>
      <c r="V214" s="1927"/>
      <c r="W214" s="1927"/>
      <c r="X214" s="1927"/>
      <c r="Y214" s="1927"/>
      <c r="Z214" s="1927">
        <v>11</v>
      </c>
      <c r="AA214" s="1927">
        <v>10</v>
      </c>
      <c r="AB214" s="1927">
        <v>5</v>
      </c>
      <c r="AC214" s="1927">
        <v>3</v>
      </c>
      <c r="AD214" s="1927">
        <v>0</v>
      </c>
      <c r="AE214" s="1927">
        <v>29</v>
      </c>
    </row>
    <row r="215" spans="1:31" ht="43.2">
      <c r="A215" s="1925" t="s">
        <v>1222</v>
      </c>
      <c r="B215" s="1927" t="s">
        <v>4730</v>
      </c>
      <c r="C215" s="1928" t="s">
        <v>4805</v>
      </c>
      <c r="D215" s="1925">
        <v>3</v>
      </c>
      <c r="E215" s="1925">
        <v>1.5</v>
      </c>
      <c r="F215" s="1925">
        <v>0</v>
      </c>
      <c r="G215" s="1925">
        <v>1.5</v>
      </c>
      <c r="H215" s="1925">
        <v>1</v>
      </c>
      <c r="I215" s="1925">
        <f t="shared" si="3"/>
        <v>1.5</v>
      </c>
      <c r="J215" s="1925">
        <v>193</v>
      </c>
      <c r="K215" s="1926" t="s">
        <v>4806</v>
      </c>
      <c r="L215" s="1423">
        <v>30662</v>
      </c>
      <c r="M215" s="1423" t="s">
        <v>4458</v>
      </c>
      <c r="N215" s="1927" t="s">
        <v>2487</v>
      </c>
      <c r="O215" s="1927">
        <v>25</v>
      </c>
      <c r="P215" s="1927"/>
      <c r="Q215" s="1927"/>
      <c r="R215" s="1927"/>
      <c r="S215" s="1927"/>
      <c r="T215" s="1927" t="s">
        <v>4774</v>
      </c>
      <c r="U215" s="1927" t="s">
        <v>4702</v>
      </c>
      <c r="V215" s="1927"/>
      <c r="W215" s="1927"/>
      <c r="X215" s="1927"/>
      <c r="Y215" s="1927"/>
      <c r="Z215" s="1927">
        <v>4</v>
      </c>
      <c r="AA215" s="1927">
        <v>2</v>
      </c>
      <c r="AB215" s="1927">
        <v>1</v>
      </c>
      <c r="AC215" s="1927">
        <v>2</v>
      </c>
      <c r="AD215" s="1927">
        <v>0</v>
      </c>
      <c r="AE215" s="1927">
        <v>9</v>
      </c>
    </row>
    <row r="216" spans="1:31" ht="28.8">
      <c r="A216" s="1925" t="s">
        <v>1222</v>
      </c>
      <c r="B216" s="1927" t="s">
        <v>4730</v>
      </c>
      <c r="C216" s="1928" t="s">
        <v>4807</v>
      </c>
      <c r="D216" s="1925">
        <v>3</v>
      </c>
      <c r="E216" s="1925">
        <v>1.5</v>
      </c>
      <c r="F216" s="1925">
        <v>0</v>
      </c>
      <c r="G216" s="1925">
        <v>1.5</v>
      </c>
      <c r="H216" s="1925">
        <v>1</v>
      </c>
      <c r="I216" s="1925">
        <f t="shared" si="3"/>
        <v>1.5</v>
      </c>
      <c r="J216" s="1925">
        <v>193</v>
      </c>
      <c r="K216" s="1926" t="s">
        <v>4808</v>
      </c>
      <c r="L216" s="1423">
        <v>42748</v>
      </c>
      <c r="M216" s="1423" t="s">
        <v>4451</v>
      </c>
      <c r="N216" s="1927" t="s">
        <v>2888</v>
      </c>
      <c r="O216" s="1927">
        <v>20</v>
      </c>
      <c r="P216" s="1927"/>
      <c r="Q216" s="1927"/>
      <c r="R216" s="1927"/>
      <c r="S216" s="1927"/>
      <c r="T216" s="1927" t="s">
        <v>4754</v>
      </c>
      <c r="U216" s="1927" t="s">
        <v>4695</v>
      </c>
      <c r="V216" s="1927"/>
      <c r="W216" s="1927"/>
      <c r="X216" s="1927"/>
      <c r="Y216" s="1927"/>
      <c r="Z216" s="1927">
        <v>3</v>
      </c>
      <c r="AA216" s="1927">
        <v>11</v>
      </c>
      <c r="AB216" s="1927">
        <v>0</v>
      </c>
      <c r="AC216" s="1927">
        <v>0</v>
      </c>
      <c r="AD216" s="1927">
        <v>0</v>
      </c>
      <c r="AE216" s="1927">
        <v>14</v>
      </c>
    </row>
    <row r="217" spans="1:31" ht="43.2">
      <c r="A217" s="1925" t="s">
        <v>1222</v>
      </c>
      <c r="B217" s="1927" t="s">
        <v>4730</v>
      </c>
      <c r="C217" s="1928" t="s">
        <v>4809</v>
      </c>
      <c r="D217" s="1925">
        <v>3</v>
      </c>
      <c r="E217" s="1925">
        <v>0</v>
      </c>
      <c r="F217" s="1925">
        <v>3</v>
      </c>
      <c r="G217" s="1925">
        <v>3</v>
      </c>
      <c r="H217" s="1925">
        <v>1</v>
      </c>
      <c r="I217" s="1925">
        <f t="shared" si="3"/>
        <v>3</v>
      </c>
      <c r="J217" s="1925">
        <v>193</v>
      </c>
      <c r="K217" s="1926" t="s">
        <v>4810</v>
      </c>
      <c r="L217" s="1423">
        <v>41090</v>
      </c>
      <c r="M217" s="1423" t="s">
        <v>4458</v>
      </c>
      <c r="N217" s="1927" t="s">
        <v>4811</v>
      </c>
      <c r="O217" s="1927">
        <v>22</v>
      </c>
      <c r="P217" s="1927"/>
      <c r="Q217" s="1927"/>
      <c r="R217" s="1927"/>
      <c r="S217" s="1927"/>
      <c r="T217" s="1927"/>
      <c r="U217" s="1927"/>
      <c r="V217" s="1927"/>
      <c r="W217" s="1927"/>
      <c r="X217" s="1927" t="s">
        <v>4812</v>
      </c>
      <c r="Y217" s="1927" t="s">
        <v>4813</v>
      </c>
      <c r="Z217" s="1927">
        <v>15</v>
      </c>
      <c r="AA217" s="1927">
        <v>3</v>
      </c>
      <c r="AB217" s="1927">
        <v>0</v>
      </c>
      <c r="AC217" s="1927">
        <v>0</v>
      </c>
      <c r="AD217" s="1927">
        <v>0</v>
      </c>
      <c r="AE217" s="1927">
        <v>18</v>
      </c>
    </row>
    <row r="218" spans="1:31" ht="43.2">
      <c r="A218" s="1925" t="s">
        <v>1222</v>
      </c>
      <c r="B218" s="1927" t="s">
        <v>4730</v>
      </c>
      <c r="C218" s="1928" t="s">
        <v>4814</v>
      </c>
      <c r="D218" s="1925">
        <v>3</v>
      </c>
      <c r="E218" s="1925">
        <v>0</v>
      </c>
      <c r="F218" s="1925">
        <v>3</v>
      </c>
      <c r="G218" s="1925">
        <v>3</v>
      </c>
      <c r="H218" s="1925">
        <v>1</v>
      </c>
      <c r="I218" s="1925">
        <f t="shared" si="3"/>
        <v>3</v>
      </c>
      <c r="J218" s="1925">
        <v>193</v>
      </c>
      <c r="K218" s="1926" t="s">
        <v>4906</v>
      </c>
      <c r="L218" s="1423">
        <v>37822</v>
      </c>
      <c r="M218" s="1423" t="s">
        <v>4458</v>
      </c>
      <c r="N218" s="1927" t="s">
        <v>4815</v>
      </c>
      <c r="O218" s="1927">
        <v>15</v>
      </c>
      <c r="P218" s="1927" t="s">
        <v>4812</v>
      </c>
      <c r="Q218" s="1927" t="s">
        <v>4816</v>
      </c>
      <c r="R218" s="1927"/>
      <c r="S218" s="1927"/>
      <c r="T218" s="1927"/>
      <c r="U218" s="1927"/>
      <c r="V218" s="1927"/>
      <c r="W218" s="1927"/>
      <c r="X218" s="1927"/>
      <c r="Y218" s="1927"/>
      <c r="Z218" s="1927">
        <v>12</v>
      </c>
      <c r="AA218" s="1927">
        <v>1</v>
      </c>
      <c r="AB218" s="1927">
        <v>0</v>
      </c>
      <c r="AC218" s="1927">
        <v>1</v>
      </c>
      <c r="AD218" s="1927">
        <v>0</v>
      </c>
      <c r="AE218" s="1927">
        <v>14</v>
      </c>
    </row>
    <row r="219" spans="1:31" ht="43.2">
      <c r="A219" s="1925" t="s">
        <v>1222</v>
      </c>
      <c r="B219" s="1927" t="s">
        <v>4730</v>
      </c>
      <c r="C219" s="1928" t="s">
        <v>4817</v>
      </c>
      <c r="D219" s="1925">
        <v>3</v>
      </c>
      <c r="E219" s="1925">
        <v>0</v>
      </c>
      <c r="F219" s="1925">
        <v>3</v>
      </c>
      <c r="G219" s="1925">
        <v>3</v>
      </c>
      <c r="H219" s="1925">
        <v>1</v>
      </c>
      <c r="I219" s="1925">
        <f t="shared" si="3"/>
        <v>3</v>
      </c>
      <c r="J219" s="1925">
        <v>193</v>
      </c>
      <c r="K219" s="1926" t="s">
        <v>4818</v>
      </c>
      <c r="L219" s="1423">
        <v>40356</v>
      </c>
      <c r="M219" s="1423" t="s">
        <v>4458</v>
      </c>
      <c r="N219" s="1927" t="s">
        <v>2884</v>
      </c>
      <c r="O219" s="1927">
        <v>30</v>
      </c>
      <c r="P219" s="1927"/>
      <c r="Q219" s="1927"/>
      <c r="R219" s="1927"/>
      <c r="S219" s="1927"/>
      <c r="T219" s="1927" t="s">
        <v>4573</v>
      </c>
      <c r="U219" s="1927" t="s">
        <v>4642</v>
      </c>
      <c r="V219" s="1927"/>
      <c r="W219" s="1927"/>
      <c r="X219" s="1927"/>
      <c r="Y219" s="1927"/>
      <c r="Z219" s="1927">
        <v>5</v>
      </c>
      <c r="AA219" s="1927">
        <v>2</v>
      </c>
      <c r="AB219" s="1927">
        <v>4</v>
      </c>
      <c r="AC219" s="1927">
        <v>2</v>
      </c>
      <c r="AD219" s="1927">
        <v>0</v>
      </c>
      <c r="AE219" s="1927">
        <v>13</v>
      </c>
    </row>
    <row r="220" spans="1:31" ht="43.2">
      <c r="A220" s="1925" t="s">
        <v>1222</v>
      </c>
      <c r="B220" s="1927" t="s">
        <v>4730</v>
      </c>
      <c r="C220" s="1928" t="s">
        <v>4819</v>
      </c>
      <c r="D220" s="1925">
        <v>3</v>
      </c>
      <c r="E220" s="1925">
        <v>0</v>
      </c>
      <c r="F220" s="1925">
        <v>3</v>
      </c>
      <c r="G220" s="1925">
        <v>3</v>
      </c>
      <c r="H220" s="1925">
        <v>1</v>
      </c>
      <c r="I220" s="1925">
        <f t="shared" si="3"/>
        <v>3</v>
      </c>
      <c r="J220" s="1925">
        <v>193</v>
      </c>
      <c r="K220" s="1926" t="s">
        <v>184</v>
      </c>
      <c r="L220" s="1423">
        <v>40130</v>
      </c>
      <c r="M220" s="1423" t="s">
        <v>4458</v>
      </c>
      <c r="N220" s="1927" t="s">
        <v>4820</v>
      </c>
      <c r="O220" s="1927">
        <v>20</v>
      </c>
      <c r="P220" s="1927"/>
      <c r="Q220" s="1927"/>
      <c r="R220" s="1927"/>
      <c r="S220" s="1927"/>
      <c r="T220" s="1927" t="s">
        <v>4821</v>
      </c>
      <c r="U220" s="1927" t="s">
        <v>4695</v>
      </c>
      <c r="V220" s="1927"/>
      <c r="W220" s="1927"/>
      <c r="X220" s="1927"/>
      <c r="Y220" s="1927"/>
      <c r="Z220" s="1927">
        <v>4</v>
      </c>
      <c r="AA220" s="1927">
        <v>3</v>
      </c>
      <c r="AB220" s="1927">
        <v>0</v>
      </c>
      <c r="AC220" s="1927">
        <v>0</v>
      </c>
      <c r="AD220" s="1927">
        <v>0</v>
      </c>
      <c r="AE220" s="1927">
        <v>7</v>
      </c>
    </row>
    <row r="221" spans="1:31" ht="43.2">
      <c r="A221" s="1925" t="s">
        <v>1222</v>
      </c>
      <c r="B221" s="1927" t="s">
        <v>4730</v>
      </c>
      <c r="C221" s="1928" t="s">
        <v>4822</v>
      </c>
      <c r="D221" s="1925">
        <v>3</v>
      </c>
      <c r="E221" s="1925">
        <v>0</v>
      </c>
      <c r="F221" s="1925">
        <v>3</v>
      </c>
      <c r="G221" s="1925">
        <v>3</v>
      </c>
      <c r="H221" s="1925">
        <v>1</v>
      </c>
      <c r="I221" s="1925">
        <f t="shared" si="3"/>
        <v>3</v>
      </c>
      <c r="J221" s="1925">
        <v>193</v>
      </c>
      <c r="K221" s="1926" t="s">
        <v>188</v>
      </c>
      <c r="L221" s="1423">
        <v>40253</v>
      </c>
      <c r="M221" s="1423" t="s">
        <v>4458</v>
      </c>
      <c r="N221" s="1927" t="s">
        <v>2890</v>
      </c>
      <c r="O221" s="1927">
        <v>13</v>
      </c>
      <c r="P221" s="1927"/>
      <c r="Q221" s="1927"/>
      <c r="R221" s="1927"/>
      <c r="S221" s="1927"/>
      <c r="T221" s="1927" t="s">
        <v>4821</v>
      </c>
      <c r="U221" s="1927" t="s">
        <v>4657</v>
      </c>
      <c r="V221" s="1927"/>
      <c r="W221" s="1927"/>
      <c r="X221" s="1927"/>
      <c r="Y221" s="1927"/>
      <c r="Z221" s="1927">
        <v>13</v>
      </c>
      <c r="AA221" s="1927">
        <v>0</v>
      </c>
      <c r="AB221" s="1927">
        <v>0</v>
      </c>
      <c r="AC221" s="1927">
        <v>0</v>
      </c>
      <c r="AD221" s="1927">
        <v>0</v>
      </c>
      <c r="AE221" s="1927">
        <v>13</v>
      </c>
    </row>
    <row r="222" spans="1:31" ht="43.2">
      <c r="A222" s="1925" t="s">
        <v>1222</v>
      </c>
      <c r="B222" s="1927" t="s">
        <v>4730</v>
      </c>
      <c r="C222" s="1928" t="s">
        <v>4823</v>
      </c>
      <c r="D222" s="1925">
        <v>3</v>
      </c>
      <c r="E222" s="1925">
        <v>0</v>
      </c>
      <c r="F222" s="1925">
        <v>3</v>
      </c>
      <c r="G222" s="1925">
        <v>3</v>
      </c>
      <c r="H222" s="1925">
        <v>1</v>
      </c>
      <c r="I222" s="1925">
        <f t="shared" si="3"/>
        <v>3</v>
      </c>
      <c r="J222" s="1925">
        <v>193</v>
      </c>
      <c r="K222" s="1926" t="s">
        <v>4676</v>
      </c>
      <c r="L222" s="1423">
        <v>27455</v>
      </c>
      <c r="M222" s="1423" t="s">
        <v>4458</v>
      </c>
      <c r="N222" s="1927" t="s">
        <v>2886</v>
      </c>
      <c r="O222" s="1927">
        <v>25</v>
      </c>
      <c r="P222" s="1927"/>
      <c r="Q222" s="1927"/>
      <c r="R222" s="1927"/>
      <c r="S222" s="1927"/>
      <c r="T222" s="1927" t="s">
        <v>4824</v>
      </c>
      <c r="U222" s="1927" t="s">
        <v>4675</v>
      </c>
      <c r="V222" s="1927"/>
      <c r="W222" s="1927"/>
      <c r="X222" s="1927"/>
      <c r="Y222" s="1927"/>
      <c r="Z222" s="1927">
        <v>2</v>
      </c>
      <c r="AA222" s="1927">
        <v>3</v>
      </c>
      <c r="AB222" s="1927">
        <v>0</v>
      </c>
      <c r="AC222" s="1927">
        <v>0</v>
      </c>
      <c r="AD222" s="1927">
        <v>0</v>
      </c>
      <c r="AE222" s="1927">
        <v>5</v>
      </c>
    </row>
    <row r="223" spans="1:31" ht="72">
      <c r="A223" s="1925" t="s">
        <v>1222</v>
      </c>
      <c r="B223" s="1927" t="s">
        <v>4730</v>
      </c>
      <c r="C223" s="1928" t="s">
        <v>4825</v>
      </c>
      <c r="D223" s="1925">
        <v>3</v>
      </c>
      <c r="E223" s="1925">
        <v>0</v>
      </c>
      <c r="F223" s="1925">
        <v>3</v>
      </c>
      <c r="G223" s="1925">
        <v>3</v>
      </c>
      <c r="H223" s="1925">
        <v>1</v>
      </c>
      <c r="I223" s="1925">
        <f t="shared" si="3"/>
        <v>3</v>
      </c>
      <c r="J223" s="1925">
        <v>193</v>
      </c>
      <c r="K223" s="1926" t="s">
        <v>4644</v>
      </c>
      <c r="L223" s="1423">
        <v>43485</v>
      </c>
      <c r="M223" s="1423" t="s">
        <v>4451</v>
      </c>
      <c r="N223" s="1927" t="s">
        <v>4826</v>
      </c>
      <c r="O223" s="1927">
        <v>40</v>
      </c>
      <c r="P223" s="1927"/>
      <c r="Q223" s="1927"/>
      <c r="R223" s="1927"/>
      <c r="S223" s="1927"/>
      <c r="T223" s="1927" t="s">
        <v>4573</v>
      </c>
      <c r="U223" s="1927" t="s">
        <v>4648</v>
      </c>
      <c r="V223" s="1927"/>
      <c r="W223" s="1927"/>
      <c r="X223" s="1927"/>
      <c r="Y223" s="1927"/>
      <c r="Z223" s="1927">
        <v>1</v>
      </c>
      <c r="AA223" s="1927">
        <v>3</v>
      </c>
      <c r="AB223" s="1927">
        <v>6</v>
      </c>
      <c r="AC223" s="1927">
        <v>3</v>
      </c>
      <c r="AD223" s="1927">
        <v>0</v>
      </c>
      <c r="AE223" s="1927">
        <v>13</v>
      </c>
    </row>
    <row r="224" spans="1:31" ht="28.8">
      <c r="A224" s="1925" t="s">
        <v>1222</v>
      </c>
      <c r="B224" s="1927" t="s">
        <v>4730</v>
      </c>
      <c r="C224" s="1928" t="s">
        <v>5324</v>
      </c>
      <c r="D224" s="1925">
        <v>3</v>
      </c>
      <c r="E224" s="1925">
        <v>0</v>
      </c>
      <c r="F224" s="1925">
        <v>3</v>
      </c>
      <c r="G224" s="1925">
        <v>3</v>
      </c>
      <c r="H224" s="1925">
        <v>1</v>
      </c>
      <c r="I224" s="1925">
        <f t="shared" si="3"/>
        <v>3</v>
      </c>
      <c r="J224" s="1925">
        <v>193</v>
      </c>
      <c r="K224" s="1926" t="s">
        <v>4906</v>
      </c>
      <c r="L224" s="1423">
        <v>37822</v>
      </c>
      <c r="M224" s="1423" t="s">
        <v>4458</v>
      </c>
      <c r="N224" s="1927" t="s">
        <v>4827</v>
      </c>
      <c r="O224" s="1927">
        <v>18</v>
      </c>
      <c r="P224" s="1927"/>
      <c r="Q224" s="1927"/>
      <c r="R224" s="1927"/>
      <c r="S224" s="1927"/>
      <c r="T224" s="1927" t="s">
        <v>4828</v>
      </c>
      <c r="U224" s="1927" t="s">
        <v>4816</v>
      </c>
      <c r="V224" s="1927"/>
      <c r="W224" s="1927"/>
      <c r="X224" s="1927"/>
      <c r="Y224" s="1927"/>
      <c r="Z224" s="1927">
        <v>10</v>
      </c>
      <c r="AA224" s="1927">
        <v>6</v>
      </c>
      <c r="AB224" s="1927">
        <v>0</v>
      </c>
      <c r="AC224" s="1927">
        <v>1</v>
      </c>
      <c r="AD224" s="1927">
        <v>0</v>
      </c>
      <c r="AE224" s="1927">
        <v>17</v>
      </c>
    </row>
    <row r="225" spans="1:31" ht="28.8">
      <c r="A225" s="1925" t="s">
        <v>1222</v>
      </c>
      <c r="B225" s="1927" t="s">
        <v>4730</v>
      </c>
      <c r="C225" s="1928" t="s">
        <v>4829</v>
      </c>
      <c r="D225" s="1925">
        <v>3</v>
      </c>
      <c r="E225" s="1925">
        <v>0</v>
      </c>
      <c r="F225" s="1925">
        <v>3</v>
      </c>
      <c r="G225" s="1925">
        <v>3</v>
      </c>
      <c r="H225" s="1925">
        <v>1</v>
      </c>
      <c r="I225" s="1925">
        <f t="shared" si="3"/>
        <v>3</v>
      </c>
      <c r="J225" s="1925">
        <v>193</v>
      </c>
      <c r="K225" s="1926" t="s">
        <v>4678</v>
      </c>
      <c r="L225" s="1423">
        <v>42836</v>
      </c>
      <c r="M225" s="1423" t="s">
        <v>4451</v>
      </c>
      <c r="N225" s="1927" t="s">
        <v>4830</v>
      </c>
      <c r="O225" s="1927">
        <v>30</v>
      </c>
      <c r="P225" s="1927"/>
      <c r="Q225" s="1927"/>
      <c r="R225" s="1927"/>
      <c r="S225" s="1927"/>
      <c r="T225" s="1927" t="s">
        <v>4831</v>
      </c>
      <c r="U225" s="1927" t="s">
        <v>4711</v>
      </c>
      <c r="V225" s="1927"/>
      <c r="W225" s="1927"/>
      <c r="X225" s="1927"/>
      <c r="Y225" s="1927"/>
      <c r="Z225" s="1927">
        <v>19</v>
      </c>
      <c r="AA225" s="1927">
        <v>9</v>
      </c>
      <c r="AB225" s="1927">
        <v>1</v>
      </c>
      <c r="AC225" s="1927">
        <v>0</v>
      </c>
      <c r="AD225" s="1927">
        <v>0</v>
      </c>
      <c r="AE225" s="1927">
        <v>29</v>
      </c>
    </row>
    <row r="226" spans="1:31" ht="28.8">
      <c r="A226" s="1925" t="s">
        <v>1222</v>
      </c>
      <c r="B226" s="1927" t="s">
        <v>4730</v>
      </c>
      <c r="C226" s="1928" t="s">
        <v>4832</v>
      </c>
      <c r="D226" s="1925">
        <v>3</v>
      </c>
      <c r="E226" s="1925">
        <v>0</v>
      </c>
      <c r="F226" s="1925">
        <v>3</v>
      </c>
      <c r="G226" s="1925">
        <v>3</v>
      </c>
      <c r="H226" s="1925">
        <v>1</v>
      </c>
      <c r="I226" s="1925">
        <f t="shared" si="3"/>
        <v>3</v>
      </c>
      <c r="J226" s="1925">
        <v>193</v>
      </c>
      <c r="K226" s="1926" t="s">
        <v>4808</v>
      </c>
      <c r="L226" s="1423">
        <v>42748</v>
      </c>
      <c r="M226" s="1423" t="s">
        <v>4451</v>
      </c>
      <c r="N226" s="1927" t="s">
        <v>4833</v>
      </c>
      <c r="O226" s="1927">
        <v>20</v>
      </c>
      <c r="P226" s="1927"/>
      <c r="Q226" s="1927"/>
      <c r="R226" s="1927"/>
      <c r="S226" s="1927"/>
      <c r="T226" s="1927" t="s">
        <v>4821</v>
      </c>
      <c r="U226" s="1927" t="s">
        <v>4784</v>
      </c>
      <c r="V226" s="1927"/>
      <c r="W226" s="1927"/>
      <c r="X226" s="1927"/>
      <c r="Y226" s="1927"/>
      <c r="Z226" s="1927">
        <v>6</v>
      </c>
      <c r="AA226" s="1927">
        <v>7</v>
      </c>
      <c r="AB226" s="1927">
        <v>0</v>
      </c>
      <c r="AC226" s="1927">
        <v>1</v>
      </c>
      <c r="AD226" s="1927">
        <v>1</v>
      </c>
      <c r="AE226" s="1927">
        <v>14</v>
      </c>
    </row>
    <row r="227" spans="1:31" ht="57.6">
      <c r="A227" s="1925" t="s">
        <v>1222</v>
      </c>
      <c r="B227" s="1927" t="s">
        <v>4730</v>
      </c>
      <c r="C227" s="1928" t="s">
        <v>4834</v>
      </c>
      <c r="D227" s="1925">
        <v>3</v>
      </c>
      <c r="E227" s="1925">
        <v>0</v>
      </c>
      <c r="F227" s="1925">
        <v>3</v>
      </c>
      <c r="G227" s="1925">
        <v>3</v>
      </c>
      <c r="H227" s="1925">
        <v>1</v>
      </c>
      <c r="I227" s="1925">
        <f t="shared" si="3"/>
        <v>3</v>
      </c>
      <c r="J227" s="1925">
        <v>193</v>
      </c>
      <c r="K227" s="1926" t="s">
        <v>4798</v>
      </c>
      <c r="L227" s="1423">
        <v>39289</v>
      </c>
      <c r="M227" s="1423" t="s">
        <v>4458</v>
      </c>
      <c r="N227" s="1927" t="s">
        <v>4835</v>
      </c>
      <c r="O227" s="1927">
        <v>20</v>
      </c>
      <c r="P227" s="1927"/>
      <c r="Q227" s="1927"/>
      <c r="R227" s="1927"/>
      <c r="S227" s="1927"/>
      <c r="T227" s="1927" t="s">
        <v>4831</v>
      </c>
      <c r="U227" s="1927" t="s">
        <v>4682</v>
      </c>
      <c r="V227" s="1927"/>
      <c r="W227" s="1927"/>
      <c r="X227" s="1927"/>
      <c r="Y227" s="1927"/>
      <c r="Z227" s="1927">
        <v>2</v>
      </c>
      <c r="AA227" s="1927">
        <v>2</v>
      </c>
      <c r="AB227" s="1927">
        <v>3</v>
      </c>
      <c r="AC227" s="1927">
        <v>2</v>
      </c>
      <c r="AD227" s="1927">
        <v>0</v>
      </c>
      <c r="AE227" s="1927">
        <v>9</v>
      </c>
    </row>
    <row r="228" spans="1:31" ht="28.8">
      <c r="A228" s="1925" t="s">
        <v>1222</v>
      </c>
      <c r="B228" s="1927" t="s">
        <v>4730</v>
      </c>
      <c r="C228" s="1928" t="s">
        <v>4836</v>
      </c>
      <c r="D228" s="1925">
        <v>3</v>
      </c>
      <c r="E228" s="1925">
        <v>0</v>
      </c>
      <c r="F228" s="1925">
        <v>3</v>
      </c>
      <c r="G228" s="1925">
        <v>3</v>
      </c>
      <c r="H228" s="1925">
        <v>1</v>
      </c>
      <c r="I228" s="1925">
        <f t="shared" si="3"/>
        <v>3</v>
      </c>
      <c r="J228" s="1925">
        <v>193</v>
      </c>
      <c r="K228" s="1926" t="s">
        <v>4698</v>
      </c>
      <c r="L228" s="1423">
        <v>43505</v>
      </c>
      <c r="M228" s="1423" t="s">
        <v>4451</v>
      </c>
      <c r="N228" s="1927" t="s">
        <v>4837</v>
      </c>
      <c r="O228" s="1927">
        <v>31</v>
      </c>
      <c r="P228" s="1927"/>
      <c r="Q228" s="1927"/>
      <c r="R228" s="1927"/>
      <c r="S228" s="1927"/>
      <c r="T228" s="1927" t="s">
        <v>4838</v>
      </c>
      <c r="U228" s="1927" t="s">
        <v>4493</v>
      </c>
      <c r="V228" s="1927"/>
      <c r="W228" s="1927"/>
      <c r="X228" s="1927"/>
      <c r="Y228" s="1927"/>
      <c r="Z228" s="1927">
        <v>17</v>
      </c>
      <c r="AA228" s="1927">
        <v>12</v>
      </c>
      <c r="AB228" s="1927">
        <v>1</v>
      </c>
      <c r="AC228" s="1927">
        <v>0</v>
      </c>
      <c r="AD228" s="1927">
        <v>0</v>
      </c>
      <c r="AE228" s="1927">
        <v>30</v>
      </c>
    </row>
    <row r="229" spans="1:31" ht="43.2">
      <c r="A229" s="1925" t="s">
        <v>1222</v>
      </c>
      <c r="B229" s="1927" t="s">
        <v>4730</v>
      </c>
      <c r="C229" s="1928" t="s">
        <v>4839</v>
      </c>
      <c r="D229" s="1925">
        <v>3</v>
      </c>
      <c r="E229" s="1925">
        <v>0</v>
      </c>
      <c r="F229" s="1925">
        <v>3</v>
      </c>
      <c r="G229" s="1925">
        <v>3</v>
      </c>
      <c r="H229" s="1925">
        <v>1</v>
      </c>
      <c r="I229" s="1925">
        <f t="shared" si="3"/>
        <v>3</v>
      </c>
      <c r="J229" s="1925">
        <v>193</v>
      </c>
      <c r="K229" s="1926" t="s">
        <v>4840</v>
      </c>
      <c r="L229" s="1423">
        <v>11534</v>
      </c>
      <c r="M229" s="1423" t="s">
        <v>4540</v>
      </c>
      <c r="N229" s="1927" t="s">
        <v>2889</v>
      </c>
      <c r="O229" s="1927">
        <v>25</v>
      </c>
      <c r="P229" s="1927"/>
      <c r="Q229" s="1927"/>
      <c r="R229" s="1927"/>
      <c r="S229" s="1927"/>
      <c r="T229" s="1927" t="s">
        <v>4831</v>
      </c>
      <c r="U229" s="1927" t="s">
        <v>4702</v>
      </c>
      <c r="V229" s="1927"/>
      <c r="W229" s="1927"/>
      <c r="X229" s="1927"/>
      <c r="Y229" s="1927"/>
      <c r="Z229" s="1927">
        <v>10</v>
      </c>
      <c r="AA229" s="1927">
        <v>4</v>
      </c>
      <c r="AB229" s="1927">
        <v>0</v>
      </c>
      <c r="AC229" s="1927">
        <v>0</v>
      </c>
      <c r="AD229" s="1927">
        <v>0</v>
      </c>
      <c r="AE229" s="1927">
        <v>14</v>
      </c>
    </row>
    <row r="230" spans="1:31" ht="28.8">
      <c r="A230" s="1925" t="s">
        <v>1222</v>
      </c>
      <c r="B230" s="1927" t="s">
        <v>4730</v>
      </c>
      <c r="C230" s="1926" t="s">
        <v>4841</v>
      </c>
      <c r="D230" s="1925">
        <v>3</v>
      </c>
      <c r="E230" s="1925">
        <v>0</v>
      </c>
      <c r="F230" s="1925">
        <v>3</v>
      </c>
      <c r="G230" s="1925">
        <v>3</v>
      </c>
      <c r="H230" s="1925">
        <v>1</v>
      </c>
      <c r="I230" s="1925">
        <f t="shared" si="3"/>
        <v>3</v>
      </c>
      <c r="J230" s="1925">
        <v>193</v>
      </c>
      <c r="K230" s="1926" t="s">
        <v>4842</v>
      </c>
      <c r="L230" s="1423">
        <v>30037</v>
      </c>
      <c r="M230" s="1423" t="s">
        <v>4458</v>
      </c>
      <c r="N230" s="1927" t="s">
        <v>4843</v>
      </c>
      <c r="O230" s="1927">
        <v>15</v>
      </c>
      <c r="P230" s="1927"/>
      <c r="Q230" s="1927"/>
      <c r="R230" s="1927"/>
      <c r="S230" s="1927"/>
      <c r="T230" s="1927" t="s">
        <v>4838</v>
      </c>
      <c r="U230" s="1927" t="s">
        <v>4720</v>
      </c>
      <c r="V230" s="1927"/>
      <c r="W230" s="1927"/>
      <c r="X230" s="1927"/>
      <c r="Y230" s="1927"/>
      <c r="Z230" s="1927">
        <v>9</v>
      </c>
      <c r="AA230" s="1927">
        <v>0</v>
      </c>
      <c r="AB230" s="1927">
        <v>0</v>
      </c>
      <c r="AC230" s="1927">
        <v>4</v>
      </c>
      <c r="AD230" s="1927">
        <v>1</v>
      </c>
      <c r="AE230" s="1927">
        <v>13</v>
      </c>
    </row>
    <row r="231" spans="1:31" ht="43.2">
      <c r="A231" s="1925" t="s">
        <v>1222</v>
      </c>
      <c r="B231" s="1927" t="s">
        <v>4730</v>
      </c>
      <c r="C231" s="1928" t="s">
        <v>4844</v>
      </c>
      <c r="D231" s="1925">
        <v>3</v>
      </c>
      <c r="E231" s="1925">
        <v>0</v>
      </c>
      <c r="F231" s="1925">
        <v>3</v>
      </c>
      <c r="G231" s="1925">
        <v>3</v>
      </c>
      <c r="H231" s="1925">
        <v>1</v>
      </c>
      <c r="I231" s="1925">
        <f t="shared" si="3"/>
        <v>3</v>
      </c>
      <c r="J231" s="1925">
        <v>193</v>
      </c>
      <c r="K231" s="1926" t="s">
        <v>4845</v>
      </c>
      <c r="L231" s="1423">
        <v>36929</v>
      </c>
      <c r="M231" s="1423" t="s">
        <v>4458</v>
      </c>
      <c r="N231" s="1927" t="s">
        <v>4846</v>
      </c>
      <c r="O231" s="1927">
        <v>30</v>
      </c>
      <c r="P231" s="1927"/>
      <c r="Q231" s="1927"/>
      <c r="R231" s="1927"/>
      <c r="S231" s="1927"/>
      <c r="T231" s="1927" t="s">
        <v>4838</v>
      </c>
      <c r="U231" s="1927" t="s">
        <v>4703</v>
      </c>
      <c r="V231" s="1927"/>
      <c r="W231" s="1927"/>
      <c r="X231" s="1927"/>
      <c r="Y231" s="1927"/>
      <c r="Z231" s="1927">
        <v>7</v>
      </c>
      <c r="AA231" s="1927">
        <v>13</v>
      </c>
      <c r="AB231" s="1927">
        <v>1</v>
      </c>
      <c r="AC231" s="1927">
        <v>5</v>
      </c>
      <c r="AD231" s="1927">
        <v>2</v>
      </c>
      <c r="AE231" s="1927">
        <v>26</v>
      </c>
    </row>
    <row r="232" spans="1:31" ht="28.8">
      <c r="A232" s="1925" t="s">
        <v>1222</v>
      </c>
      <c r="B232" s="1927" t="s">
        <v>4730</v>
      </c>
      <c r="C232" s="1928" t="s">
        <v>4847</v>
      </c>
      <c r="D232" s="1925">
        <v>3</v>
      </c>
      <c r="E232" s="1925">
        <v>0</v>
      </c>
      <c r="F232" s="1925">
        <v>3</v>
      </c>
      <c r="G232" s="1925">
        <v>3</v>
      </c>
      <c r="H232" s="1925">
        <v>1</v>
      </c>
      <c r="I232" s="1925">
        <f t="shared" si="3"/>
        <v>3</v>
      </c>
      <c r="J232" s="1925">
        <v>193</v>
      </c>
      <c r="K232" s="1926" t="s">
        <v>4646</v>
      </c>
      <c r="L232" s="1423">
        <v>32206</v>
      </c>
      <c r="M232" s="1423" t="s">
        <v>4458</v>
      </c>
      <c r="N232" s="1927" t="s">
        <v>4848</v>
      </c>
      <c r="O232" s="1927">
        <v>20</v>
      </c>
      <c r="P232" s="1927"/>
      <c r="Q232" s="1927"/>
      <c r="R232" s="1927"/>
      <c r="S232" s="1927"/>
      <c r="T232" s="1927" t="s">
        <v>4828</v>
      </c>
      <c r="U232" s="1927" t="s">
        <v>4657</v>
      </c>
      <c r="V232" s="1927"/>
      <c r="W232" s="1927"/>
      <c r="X232" s="1927"/>
      <c r="Y232" s="1927"/>
      <c r="Z232" s="1927">
        <v>12</v>
      </c>
      <c r="AA232" s="1927">
        <v>1</v>
      </c>
      <c r="AB232" s="1927">
        <v>0</v>
      </c>
      <c r="AC232" s="1927">
        <v>0</v>
      </c>
      <c r="AD232" s="1927">
        <v>1</v>
      </c>
      <c r="AE232" s="1927">
        <v>13</v>
      </c>
    </row>
    <row r="233" spans="1:31" ht="28.8">
      <c r="A233" s="1925" t="s">
        <v>1222</v>
      </c>
      <c r="B233" s="1927" t="s">
        <v>4730</v>
      </c>
      <c r="C233" s="1928" t="s">
        <v>4849</v>
      </c>
      <c r="D233" s="1925">
        <v>3</v>
      </c>
      <c r="E233" s="1925">
        <v>0</v>
      </c>
      <c r="F233" s="1925">
        <v>3</v>
      </c>
      <c r="G233" s="1925">
        <v>3</v>
      </c>
      <c r="H233" s="1925">
        <v>1</v>
      </c>
      <c r="I233" s="1925">
        <f t="shared" si="3"/>
        <v>3</v>
      </c>
      <c r="J233" s="1925">
        <v>193</v>
      </c>
      <c r="K233" s="1926" t="s">
        <v>4850</v>
      </c>
      <c r="L233" s="1423">
        <v>42747</v>
      </c>
      <c r="M233" s="1423" t="s">
        <v>4451</v>
      </c>
      <c r="N233" s="1927" t="s">
        <v>4851</v>
      </c>
      <c r="O233" s="1927">
        <v>27</v>
      </c>
      <c r="P233" s="1927"/>
      <c r="Q233" s="1927"/>
      <c r="R233" s="1927"/>
      <c r="S233" s="1927"/>
      <c r="T233" s="1927" t="s">
        <v>4831</v>
      </c>
      <c r="U233" s="1927" t="s">
        <v>4703</v>
      </c>
      <c r="V233" s="1927"/>
      <c r="W233" s="1927"/>
      <c r="X233" s="1927"/>
      <c r="Y233" s="1927"/>
      <c r="Z233" s="1927">
        <v>8</v>
      </c>
      <c r="AA233" s="1927">
        <v>5</v>
      </c>
      <c r="AB233" s="1927">
        <v>4</v>
      </c>
      <c r="AC233" s="1927">
        <v>6</v>
      </c>
      <c r="AD233" s="1927">
        <v>2</v>
      </c>
      <c r="AE233" s="1927">
        <v>23</v>
      </c>
    </row>
    <row r="234" spans="1:31" ht="28.8">
      <c r="A234" s="1927" t="s">
        <v>1220</v>
      </c>
      <c r="B234" s="1927">
        <v>5111001</v>
      </c>
      <c r="C234" s="1928" t="s">
        <v>4450</v>
      </c>
      <c r="D234" s="1925">
        <v>9</v>
      </c>
      <c r="E234" s="1925">
        <v>3</v>
      </c>
      <c r="F234" s="1925">
        <v>3</v>
      </c>
      <c r="G234" s="1925">
        <v>6</v>
      </c>
      <c r="H234" s="1925">
        <v>1</v>
      </c>
      <c r="I234" s="1925">
        <f t="shared" si="3"/>
        <v>6</v>
      </c>
      <c r="J234" s="1927">
        <v>201</v>
      </c>
      <c r="K234" s="1928" t="s">
        <v>1531</v>
      </c>
      <c r="L234" s="1927">
        <v>41298</v>
      </c>
      <c r="M234" s="1927" t="s">
        <v>4458</v>
      </c>
      <c r="N234" s="1927" t="s">
        <v>1979</v>
      </c>
      <c r="O234" s="1927">
        <v>51</v>
      </c>
      <c r="P234" s="1927" t="s">
        <v>4456</v>
      </c>
      <c r="Q234" s="1927" t="s">
        <v>4493</v>
      </c>
      <c r="R234" s="1927" t="s">
        <v>4456</v>
      </c>
      <c r="S234" s="1927" t="s">
        <v>4493</v>
      </c>
      <c r="T234" s="1927" t="s">
        <v>4456</v>
      </c>
      <c r="U234" s="1927" t="s">
        <v>4493</v>
      </c>
      <c r="V234" s="1927" t="s">
        <v>4456</v>
      </c>
      <c r="W234" s="1927" t="s">
        <v>4493</v>
      </c>
      <c r="X234" s="1927"/>
      <c r="Y234" s="1927"/>
      <c r="Z234" s="1927">
        <v>4</v>
      </c>
      <c r="AA234" s="1927">
        <v>7</v>
      </c>
      <c r="AB234" s="1927">
        <v>15</v>
      </c>
      <c r="AC234" s="1927">
        <v>0</v>
      </c>
      <c r="AD234" s="1927">
        <v>0</v>
      </c>
      <c r="AE234" s="1927">
        <v>26</v>
      </c>
    </row>
    <row r="235" spans="1:31" ht="28.8">
      <c r="A235" s="1927" t="s">
        <v>1220</v>
      </c>
      <c r="B235" s="1927">
        <v>5111001</v>
      </c>
      <c r="C235" s="1928" t="s">
        <v>4450</v>
      </c>
      <c r="D235" s="1925">
        <v>9</v>
      </c>
      <c r="E235" s="1925">
        <v>3</v>
      </c>
      <c r="F235" s="1925">
        <v>3</v>
      </c>
      <c r="G235" s="1925">
        <v>6</v>
      </c>
      <c r="H235" s="1925">
        <v>1</v>
      </c>
      <c r="I235" s="1925">
        <f t="shared" si="3"/>
        <v>6</v>
      </c>
      <c r="J235" s="1927">
        <v>201</v>
      </c>
      <c r="K235" s="1928" t="s">
        <v>4518</v>
      </c>
      <c r="L235" s="1927">
        <v>43224</v>
      </c>
      <c r="M235" s="1927" t="s">
        <v>4451</v>
      </c>
      <c r="N235" s="1927" t="s">
        <v>4852</v>
      </c>
      <c r="O235" s="1927">
        <v>50</v>
      </c>
      <c r="P235" s="1927" t="s">
        <v>4486</v>
      </c>
      <c r="Q235" s="1927" t="s">
        <v>4493</v>
      </c>
      <c r="R235" s="1927" t="s">
        <v>4486</v>
      </c>
      <c r="S235" s="1927" t="s">
        <v>4493</v>
      </c>
      <c r="T235" s="1927" t="s">
        <v>4486</v>
      </c>
      <c r="U235" s="1927" t="s">
        <v>4493</v>
      </c>
      <c r="V235" s="1927" t="s">
        <v>4486</v>
      </c>
      <c r="W235" s="1927" t="s">
        <v>4493</v>
      </c>
      <c r="X235" s="1927"/>
      <c r="Y235" s="1927"/>
      <c r="Z235" s="1927">
        <v>4</v>
      </c>
      <c r="AA235" s="1927">
        <v>19</v>
      </c>
      <c r="AB235" s="1927">
        <v>6</v>
      </c>
      <c r="AC235" s="1927">
        <v>0</v>
      </c>
      <c r="AD235" s="1927">
        <v>0</v>
      </c>
      <c r="AE235" s="1927">
        <v>29</v>
      </c>
    </row>
    <row r="236" spans="1:31" ht="28.8">
      <c r="A236" s="1927" t="s">
        <v>1220</v>
      </c>
      <c r="B236" s="1927">
        <v>5111006</v>
      </c>
      <c r="C236" s="1928" t="s">
        <v>4853</v>
      </c>
      <c r="D236" s="1925">
        <v>6</v>
      </c>
      <c r="E236" s="1925">
        <v>3</v>
      </c>
      <c r="F236" s="1925">
        <v>0</v>
      </c>
      <c r="G236" s="1925">
        <v>3</v>
      </c>
      <c r="H236" s="1925">
        <v>0.5</v>
      </c>
      <c r="I236" s="1925">
        <f t="shared" si="3"/>
        <v>1.5</v>
      </c>
      <c r="J236" s="1927">
        <v>201</v>
      </c>
      <c r="K236" s="1928" t="s">
        <v>4535</v>
      </c>
      <c r="L236" s="1927">
        <v>34371</v>
      </c>
      <c r="M236" s="1927" t="s">
        <v>4458</v>
      </c>
      <c r="N236" s="1927" t="s">
        <v>2898</v>
      </c>
      <c r="O236" s="1927">
        <v>27</v>
      </c>
      <c r="P236" s="1927"/>
      <c r="Q236" s="1927"/>
      <c r="R236" s="1927"/>
      <c r="S236" s="1927"/>
      <c r="T236" s="1927"/>
      <c r="U236" s="1927"/>
      <c r="V236" s="1927" t="s">
        <v>4452</v>
      </c>
      <c r="W236" s="1927" t="s">
        <v>4854</v>
      </c>
      <c r="X236" s="1927" t="s">
        <v>4452</v>
      </c>
      <c r="Y236" s="1927" t="s">
        <v>4854</v>
      </c>
      <c r="Z236" s="1927">
        <v>18</v>
      </c>
      <c r="AA236" s="1927">
        <v>4</v>
      </c>
      <c r="AB236" s="1927">
        <v>3</v>
      </c>
      <c r="AC236" s="1927">
        <v>0</v>
      </c>
      <c r="AD236" s="1927">
        <v>0</v>
      </c>
      <c r="AE236" s="1927">
        <v>25</v>
      </c>
    </row>
    <row r="237" spans="1:31" ht="28.8">
      <c r="A237" s="1927" t="s">
        <v>1220</v>
      </c>
      <c r="B237" s="1927">
        <v>5111006</v>
      </c>
      <c r="C237" s="1928" t="s">
        <v>4853</v>
      </c>
      <c r="D237" s="1925">
        <v>6</v>
      </c>
      <c r="E237" s="1925">
        <v>3</v>
      </c>
      <c r="F237" s="1925">
        <v>0</v>
      </c>
      <c r="G237" s="1925">
        <v>3</v>
      </c>
      <c r="H237" s="1925">
        <v>0.5</v>
      </c>
      <c r="I237" s="1925">
        <f t="shared" si="3"/>
        <v>1.5</v>
      </c>
      <c r="J237" s="1927">
        <v>201</v>
      </c>
      <c r="K237" s="1928" t="s">
        <v>4279</v>
      </c>
      <c r="L237" s="1927">
        <v>35470</v>
      </c>
      <c r="M237" s="1927" t="s">
        <v>4458</v>
      </c>
      <c r="N237" s="1927" t="s">
        <v>2898</v>
      </c>
      <c r="O237" s="1927">
        <v>27</v>
      </c>
      <c r="P237" s="1927"/>
      <c r="Q237" s="1927"/>
      <c r="R237" s="1927"/>
      <c r="S237" s="1927"/>
      <c r="T237" s="1927"/>
      <c r="U237" s="1927"/>
      <c r="V237" s="1927" t="s">
        <v>4452</v>
      </c>
      <c r="W237" s="1927" t="s">
        <v>4854</v>
      </c>
      <c r="X237" s="1927" t="s">
        <v>4452</v>
      </c>
      <c r="Y237" s="1927" t="s">
        <v>4854</v>
      </c>
      <c r="Z237" s="1927">
        <v>18</v>
      </c>
      <c r="AA237" s="1927">
        <v>4</v>
      </c>
      <c r="AB237" s="1927">
        <v>3</v>
      </c>
      <c r="AC237" s="1927">
        <v>0</v>
      </c>
      <c r="AD237" s="1927">
        <v>0</v>
      </c>
      <c r="AE237" s="1927">
        <v>25</v>
      </c>
    </row>
    <row r="238" spans="1:31" ht="28.8">
      <c r="A238" s="1927" t="s">
        <v>1220</v>
      </c>
      <c r="B238" s="1927">
        <v>5111007</v>
      </c>
      <c r="C238" s="1928" t="s">
        <v>4467</v>
      </c>
      <c r="D238" s="1925">
        <v>6</v>
      </c>
      <c r="E238" s="1925">
        <v>3</v>
      </c>
      <c r="F238" s="1925">
        <v>0</v>
      </c>
      <c r="G238" s="1925">
        <v>3</v>
      </c>
      <c r="H238" s="1925">
        <v>1</v>
      </c>
      <c r="I238" s="1925">
        <f t="shared" si="3"/>
        <v>3</v>
      </c>
      <c r="J238" s="1927">
        <v>201</v>
      </c>
      <c r="K238" s="1928" t="s">
        <v>4279</v>
      </c>
      <c r="L238" s="1927">
        <v>35470</v>
      </c>
      <c r="M238" s="1927" t="s">
        <v>4458</v>
      </c>
      <c r="N238" s="1927" t="s">
        <v>2898</v>
      </c>
      <c r="O238" s="1927">
        <v>20</v>
      </c>
      <c r="P238" s="1927"/>
      <c r="Q238" s="1927"/>
      <c r="R238" s="1927"/>
      <c r="S238" s="1927"/>
      <c r="T238" s="1927"/>
      <c r="U238" s="1927"/>
      <c r="V238" s="1927" t="s">
        <v>4637</v>
      </c>
      <c r="W238" s="1927" t="s">
        <v>4480</v>
      </c>
      <c r="X238" s="1927" t="s">
        <v>4637</v>
      </c>
      <c r="Y238" s="1927" t="s">
        <v>4480</v>
      </c>
      <c r="Z238" s="1927">
        <v>13</v>
      </c>
      <c r="AA238" s="1927">
        <v>3</v>
      </c>
      <c r="AB238" s="1927">
        <v>0</v>
      </c>
      <c r="AC238" s="1927">
        <v>0</v>
      </c>
      <c r="AD238" s="1927">
        <v>0</v>
      </c>
      <c r="AE238" s="1927">
        <v>16</v>
      </c>
    </row>
    <row r="239" spans="1:31" ht="28.8">
      <c r="A239" s="1927" t="s">
        <v>1220</v>
      </c>
      <c r="B239" s="1927">
        <v>5111018</v>
      </c>
      <c r="C239" s="1928" t="s">
        <v>5325</v>
      </c>
      <c r="D239" s="1925">
        <v>7</v>
      </c>
      <c r="E239" s="1925">
        <v>2.5</v>
      </c>
      <c r="F239" s="1925">
        <v>2</v>
      </c>
      <c r="G239" s="1925">
        <v>4.5</v>
      </c>
      <c r="H239" s="1925">
        <v>1</v>
      </c>
      <c r="I239" s="1925">
        <f t="shared" si="3"/>
        <v>4.5</v>
      </c>
      <c r="J239" s="1927">
        <v>201</v>
      </c>
      <c r="K239" s="1928" t="s">
        <v>4469</v>
      </c>
      <c r="L239" s="1927">
        <v>42549</v>
      </c>
      <c r="M239" s="1927" t="s">
        <v>4458</v>
      </c>
      <c r="N239" s="1927" t="s">
        <v>2000</v>
      </c>
      <c r="O239" s="1927">
        <v>30</v>
      </c>
      <c r="P239" s="1927"/>
      <c r="Q239" s="1927"/>
      <c r="R239" s="1927" t="s">
        <v>4855</v>
      </c>
      <c r="S239" s="1927" t="s">
        <v>4522</v>
      </c>
      <c r="T239" s="1927"/>
      <c r="U239" s="1927"/>
      <c r="V239" s="1927"/>
      <c r="W239" s="1927"/>
      <c r="X239" s="1927" t="s">
        <v>4856</v>
      </c>
      <c r="Y239" s="1927" t="s">
        <v>4666</v>
      </c>
      <c r="Z239" s="1927">
        <v>1</v>
      </c>
      <c r="AA239" s="1927">
        <v>0</v>
      </c>
      <c r="AB239" s="1927">
        <v>2</v>
      </c>
      <c r="AC239" s="1927">
        <v>0</v>
      </c>
      <c r="AD239" s="1927">
        <v>0</v>
      </c>
      <c r="AE239" s="1927">
        <v>3</v>
      </c>
    </row>
    <row r="240" spans="1:31" ht="28.8">
      <c r="A240" s="1927" t="s">
        <v>1220</v>
      </c>
      <c r="B240" s="1927">
        <v>5111022</v>
      </c>
      <c r="C240" s="1928" t="s">
        <v>4857</v>
      </c>
      <c r="D240" s="1925">
        <v>7</v>
      </c>
      <c r="E240" s="1925">
        <v>2.5</v>
      </c>
      <c r="F240" s="1925">
        <v>2</v>
      </c>
      <c r="G240" s="1925">
        <v>4.0999999999999996</v>
      </c>
      <c r="H240" s="1925">
        <v>1</v>
      </c>
      <c r="I240" s="1925">
        <f t="shared" si="3"/>
        <v>4.0999999999999996</v>
      </c>
      <c r="J240" s="1927">
        <v>201</v>
      </c>
      <c r="K240" s="1928" t="s">
        <v>4746</v>
      </c>
      <c r="L240" s="1927">
        <v>18193</v>
      </c>
      <c r="M240" s="1927" t="s">
        <v>4458</v>
      </c>
      <c r="N240" s="1927" t="s">
        <v>1981</v>
      </c>
      <c r="O240" s="1927">
        <v>21</v>
      </c>
      <c r="P240" s="1927" t="s">
        <v>4452</v>
      </c>
      <c r="Q240" s="1927" t="s">
        <v>4457</v>
      </c>
      <c r="R240" s="1927" t="s">
        <v>4452</v>
      </c>
      <c r="S240" s="1927" t="s">
        <v>4457</v>
      </c>
      <c r="T240" s="1927" t="s">
        <v>4452</v>
      </c>
      <c r="U240" s="1927" t="s">
        <v>4457</v>
      </c>
      <c r="V240" s="1927"/>
      <c r="W240" s="1927"/>
      <c r="X240" s="1927"/>
      <c r="Y240" s="1927"/>
      <c r="Z240" s="1927">
        <v>2</v>
      </c>
      <c r="AA240" s="1927">
        <v>12</v>
      </c>
      <c r="AB240" s="1927">
        <v>1</v>
      </c>
      <c r="AC240" s="1927">
        <v>0</v>
      </c>
      <c r="AD240" s="1927">
        <v>0</v>
      </c>
      <c r="AE240" s="1927">
        <v>15</v>
      </c>
    </row>
    <row r="241" spans="1:31" ht="28.8">
      <c r="A241" s="1927" t="s">
        <v>1220</v>
      </c>
      <c r="B241" s="1927">
        <v>5111023</v>
      </c>
      <c r="C241" s="1928" t="s">
        <v>4858</v>
      </c>
      <c r="D241" s="1925">
        <v>7</v>
      </c>
      <c r="E241" s="1925">
        <v>2.5</v>
      </c>
      <c r="F241" s="1925">
        <v>2</v>
      </c>
      <c r="G241" s="1925">
        <v>4.5</v>
      </c>
      <c r="H241" s="1925">
        <v>1</v>
      </c>
      <c r="I241" s="1925">
        <f t="shared" si="3"/>
        <v>4.5</v>
      </c>
      <c r="J241" s="1927">
        <v>201</v>
      </c>
      <c r="K241" s="1928" t="s">
        <v>4746</v>
      </c>
      <c r="L241" s="1927">
        <v>18193</v>
      </c>
      <c r="M241" s="1927" t="s">
        <v>4458</v>
      </c>
      <c r="N241" s="1927" t="s">
        <v>1981</v>
      </c>
      <c r="O241" s="1927">
        <v>25</v>
      </c>
      <c r="P241" s="1927" t="s">
        <v>4456</v>
      </c>
      <c r="Q241" s="1927" t="s">
        <v>4854</v>
      </c>
      <c r="R241" s="1927" t="s">
        <v>4456</v>
      </c>
      <c r="S241" s="1927" t="s">
        <v>4854</v>
      </c>
      <c r="T241" s="1927" t="s">
        <v>4456</v>
      </c>
      <c r="U241" s="1927" t="s">
        <v>4854</v>
      </c>
      <c r="V241" s="1927"/>
      <c r="W241" s="1927"/>
      <c r="X241" s="1927"/>
      <c r="Y241" s="1927"/>
      <c r="Z241" s="1927">
        <v>2</v>
      </c>
      <c r="AA241" s="1927">
        <v>3</v>
      </c>
      <c r="AB241" s="1927">
        <v>0</v>
      </c>
      <c r="AC241" s="1927">
        <v>0</v>
      </c>
      <c r="AD241" s="1927">
        <v>0</v>
      </c>
      <c r="AE241" s="1927">
        <v>5</v>
      </c>
    </row>
    <row r="242" spans="1:31" ht="28.8">
      <c r="A242" s="1927" t="s">
        <v>1220</v>
      </c>
      <c r="B242" s="1927">
        <v>5121001</v>
      </c>
      <c r="C242" s="1928" t="s">
        <v>4474</v>
      </c>
      <c r="D242" s="1925">
        <v>6</v>
      </c>
      <c r="E242" s="1925">
        <v>1.5</v>
      </c>
      <c r="F242" s="1925">
        <v>3</v>
      </c>
      <c r="G242" s="1925">
        <v>4.5</v>
      </c>
      <c r="H242" s="1925">
        <v>1</v>
      </c>
      <c r="I242" s="1925">
        <f t="shared" si="3"/>
        <v>4.5</v>
      </c>
      <c r="J242" s="1927">
        <v>201</v>
      </c>
      <c r="K242" s="1928" t="s">
        <v>4289</v>
      </c>
      <c r="L242" s="1927">
        <v>41260</v>
      </c>
      <c r="M242" s="1927" t="s">
        <v>4477</v>
      </c>
      <c r="N242" s="1927" t="s">
        <v>1984</v>
      </c>
      <c r="O242" s="1927">
        <v>30</v>
      </c>
      <c r="P242" s="1927" t="s">
        <v>4454</v>
      </c>
      <c r="Q242" s="1927" t="s">
        <v>4666</v>
      </c>
      <c r="R242" s="1927" t="s">
        <v>4454</v>
      </c>
      <c r="S242" s="1927" t="s">
        <v>4666</v>
      </c>
      <c r="T242" s="1927" t="s">
        <v>4454</v>
      </c>
      <c r="U242" s="1927" t="s">
        <v>4666</v>
      </c>
      <c r="V242" s="1927"/>
      <c r="W242" s="1927"/>
      <c r="X242" s="1927"/>
      <c r="Y242" s="1927"/>
      <c r="Z242" s="1927">
        <v>0</v>
      </c>
      <c r="AA242" s="1927">
        <v>0</v>
      </c>
      <c r="AB242" s="1927">
        <v>2</v>
      </c>
      <c r="AC242" s="1927">
        <v>0</v>
      </c>
      <c r="AD242" s="1927">
        <v>0</v>
      </c>
      <c r="AE242" s="1927">
        <v>2</v>
      </c>
    </row>
    <row r="243" spans="1:31" ht="28.8">
      <c r="A243" s="1927" t="s">
        <v>1220</v>
      </c>
      <c r="B243" s="1927">
        <v>5121002</v>
      </c>
      <c r="C243" s="1928" t="s">
        <v>4476</v>
      </c>
      <c r="D243" s="1925">
        <v>9</v>
      </c>
      <c r="E243" s="1925">
        <v>3</v>
      </c>
      <c r="F243" s="1925">
        <v>3</v>
      </c>
      <c r="G243" s="1925">
        <v>6</v>
      </c>
      <c r="H243" s="1925">
        <v>1</v>
      </c>
      <c r="I243" s="1925">
        <f t="shared" si="3"/>
        <v>6</v>
      </c>
      <c r="J243" s="1927">
        <v>201</v>
      </c>
      <c r="K243" s="1928" t="s">
        <v>4307</v>
      </c>
      <c r="L243" s="1927">
        <v>35091</v>
      </c>
      <c r="M243" s="1927" t="s">
        <v>4458</v>
      </c>
      <c r="N243" s="1927" t="s">
        <v>1984</v>
      </c>
      <c r="O243" s="1927">
        <v>30</v>
      </c>
      <c r="P243" s="1927" t="s">
        <v>4452</v>
      </c>
      <c r="Q243" s="1927" t="s">
        <v>4859</v>
      </c>
      <c r="R243" s="1927" t="s">
        <v>4452</v>
      </c>
      <c r="S243" s="1927" t="s">
        <v>4859</v>
      </c>
      <c r="T243" s="1927" t="s">
        <v>4452</v>
      </c>
      <c r="U243" s="1927" t="s">
        <v>4859</v>
      </c>
      <c r="V243" s="1927" t="s">
        <v>4452</v>
      </c>
      <c r="W243" s="1927" t="s">
        <v>4859</v>
      </c>
      <c r="X243" s="1927"/>
      <c r="Y243" s="1927"/>
      <c r="Z243" s="1927">
        <v>0</v>
      </c>
      <c r="AA243" s="1927">
        <v>5</v>
      </c>
      <c r="AB243" s="1927">
        <v>6</v>
      </c>
      <c r="AC243" s="1927">
        <v>0</v>
      </c>
      <c r="AD243" s="1927">
        <v>0</v>
      </c>
      <c r="AE243" s="1927">
        <v>11</v>
      </c>
    </row>
    <row r="244" spans="1:31" ht="28.8">
      <c r="A244" s="1927" t="s">
        <v>1220</v>
      </c>
      <c r="B244" s="1927">
        <v>5121003</v>
      </c>
      <c r="C244" s="1928" t="s">
        <v>4481</v>
      </c>
      <c r="D244" s="1925">
        <v>9</v>
      </c>
      <c r="E244" s="1925">
        <v>3</v>
      </c>
      <c r="F244" s="1925">
        <v>3</v>
      </c>
      <c r="G244" s="1925">
        <v>6</v>
      </c>
      <c r="H244" s="1925">
        <v>1</v>
      </c>
      <c r="I244" s="1925">
        <f t="shared" si="3"/>
        <v>6</v>
      </c>
      <c r="J244" s="1927">
        <v>201</v>
      </c>
      <c r="K244" s="1928" t="s">
        <v>4307</v>
      </c>
      <c r="L244" s="1927">
        <v>35091</v>
      </c>
      <c r="M244" s="1927" t="s">
        <v>4458</v>
      </c>
      <c r="N244" s="1927" t="s">
        <v>1984</v>
      </c>
      <c r="O244" s="1927">
        <v>50</v>
      </c>
      <c r="P244" s="1927" t="s">
        <v>4454</v>
      </c>
      <c r="Q244" s="1927" t="s">
        <v>4531</v>
      </c>
      <c r="R244" s="1927" t="s">
        <v>4454</v>
      </c>
      <c r="S244" s="1927" t="s">
        <v>4531</v>
      </c>
      <c r="T244" s="1927" t="s">
        <v>4454</v>
      </c>
      <c r="U244" s="1927" t="s">
        <v>4531</v>
      </c>
      <c r="V244" s="1927" t="s">
        <v>4454</v>
      </c>
      <c r="W244" s="1927" t="s">
        <v>4531</v>
      </c>
      <c r="X244" s="1927"/>
      <c r="Y244" s="1927"/>
      <c r="Z244" s="1927">
        <v>5</v>
      </c>
      <c r="AA244" s="1927">
        <v>3</v>
      </c>
      <c r="AB244" s="1927">
        <v>7</v>
      </c>
      <c r="AC244" s="1927">
        <v>0</v>
      </c>
      <c r="AD244" s="1927">
        <v>0</v>
      </c>
      <c r="AE244" s="1927">
        <v>15</v>
      </c>
    </row>
    <row r="245" spans="1:31" ht="28.8">
      <c r="A245" s="1927" t="s">
        <v>1220</v>
      </c>
      <c r="B245" s="1927">
        <v>5121004</v>
      </c>
      <c r="C245" s="1928" t="s">
        <v>4482</v>
      </c>
      <c r="D245" s="1925">
        <v>9</v>
      </c>
      <c r="E245" s="1925">
        <v>3</v>
      </c>
      <c r="F245" s="1925">
        <v>3</v>
      </c>
      <c r="G245" s="1925">
        <v>6</v>
      </c>
      <c r="H245" s="1925">
        <v>1</v>
      </c>
      <c r="I245" s="1925">
        <f t="shared" si="3"/>
        <v>6</v>
      </c>
      <c r="J245" s="1927">
        <v>201</v>
      </c>
      <c r="K245" s="1928" t="s">
        <v>4317</v>
      </c>
      <c r="L245" s="1927">
        <v>21359</v>
      </c>
      <c r="M245" s="1927" t="s">
        <v>4458</v>
      </c>
      <c r="N245" s="1927" t="s">
        <v>2000</v>
      </c>
      <c r="O245" s="1927">
        <v>70</v>
      </c>
      <c r="P245" s="1927" t="s">
        <v>4452</v>
      </c>
      <c r="Q245" s="1927" t="s">
        <v>4531</v>
      </c>
      <c r="R245" s="1927" t="s">
        <v>4452</v>
      </c>
      <c r="S245" s="1927" t="s">
        <v>4531</v>
      </c>
      <c r="T245" s="1927" t="s">
        <v>4452</v>
      </c>
      <c r="U245" s="1927" t="s">
        <v>4531</v>
      </c>
      <c r="V245" s="1927" t="s">
        <v>4452</v>
      </c>
      <c r="W245" s="1927" t="s">
        <v>4531</v>
      </c>
      <c r="X245" s="1927"/>
      <c r="Y245" s="1927"/>
      <c r="Z245" s="1927">
        <v>13</v>
      </c>
      <c r="AA245" s="1927">
        <v>10</v>
      </c>
      <c r="AB245" s="1927">
        <v>11</v>
      </c>
      <c r="AC245" s="1927">
        <v>0</v>
      </c>
      <c r="AD245" s="1927">
        <v>0</v>
      </c>
      <c r="AE245" s="1927">
        <v>34</v>
      </c>
    </row>
    <row r="246" spans="1:31" ht="28.8">
      <c r="A246" s="1927" t="s">
        <v>1220</v>
      </c>
      <c r="B246" s="1927">
        <v>5121006</v>
      </c>
      <c r="C246" s="1928" t="s">
        <v>5082</v>
      </c>
      <c r="D246" s="1925">
        <v>6</v>
      </c>
      <c r="E246" s="1925">
        <v>3</v>
      </c>
      <c r="F246" s="1925">
        <v>0</v>
      </c>
      <c r="G246" s="1925">
        <v>3</v>
      </c>
      <c r="H246" s="1925">
        <v>1</v>
      </c>
      <c r="I246" s="1925">
        <f t="shared" si="3"/>
        <v>3</v>
      </c>
      <c r="J246" s="1927">
        <v>201</v>
      </c>
      <c r="K246" s="1928" t="s">
        <v>4490</v>
      </c>
      <c r="L246" s="1927">
        <v>37866</v>
      </c>
      <c r="M246" s="1927" t="s">
        <v>4458</v>
      </c>
      <c r="N246" s="1927" t="s">
        <v>1984</v>
      </c>
      <c r="O246" s="1927">
        <v>36</v>
      </c>
      <c r="P246" s="1927"/>
      <c r="Q246" s="1927"/>
      <c r="R246" s="1927"/>
      <c r="S246" s="1927"/>
      <c r="T246" s="1927"/>
      <c r="U246" s="1927"/>
      <c r="V246" s="1927" t="s">
        <v>4454</v>
      </c>
      <c r="W246" s="1927" t="s">
        <v>4859</v>
      </c>
      <c r="X246" s="1927" t="s">
        <v>4454</v>
      </c>
      <c r="Y246" s="1927" t="s">
        <v>4859</v>
      </c>
      <c r="Z246" s="1927">
        <v>1</v>
      </c>
      <c r="AA246" s="1927">
        <v>6</v>
      </c>
      <c r="AB246" s="1927">
        <v>6</v>
      </c>
      <c r="AC246" s="1927">
        <v>0</v>
      </c>
      <c r="AD246" s="1927">
        <v>0</v>
      </c>
      <c r="AE246" s="1927">
        <v>13</v>
      </c>
    </row>
    <row r="247" spans="1:31" ht="28.8">
      <c r="A247" s="1927" t="s">
        <v>1220</v>
      </c>
      <c r="B247" s="1927">
        <v>5121007</v>
      </c>
      <c r="C247" s="1928" t="s">
        <v>4484</v>
      </c>
      <c r="D247" s="1925">
        <v>9</v>
      </c>
      <c r="E247" s="1925">
        <v>3</v>
      </c>
      <c r="F247" s="1925">
        <v>3</v>
      </c>
      <c r="G247" s="1925">
        <v>6</v>
      </c>
      <c r="H247" s="1925">
        <v>1</v>
      </c>
      <c r="I247" s="1925">
        <f t="shared" si="3"/>
        <v>6</v>
      </c>
      <c r="J247" s="1927">
        <v>201</v>
      </c>
      <c r="K247" s="1928" t="s">
        <v>4492</v>
      </c>
      <c r="L247" s="1927">
        <v>36019</v>
      </c>
      <c r="M247" s="1927" t="s">
        <v>4458</v>
      </c>
      <c r="N247" s="1927" t="s">
        <v>1985</v>
      </c>
      <c r="O247" s="1927">
        <v>50</v>
      </c>
      <c r="P247" s="1927" t="s">
        <v>4472</v>
      </c>
      <c r="Q247" s="1927" t="s">
        <v>4493</v>
      </c>
      <c r="R247" s="1927" t="s">
        <v>4472</v>
      </c>
      <c r="S247" s="1927" t="s">
        <v>4493</v>
      </c>
      <c r="T247" s="1927" t="s">
        <v>4472</v>
      </c>
      <c r="U247" s="1927" t="s">
        <v>4493</v>
      </c>
      <c r="V247" s="1927" t="s">
        <v>4472</v>
      </c>
      <c r="W247" s="1927" t="s">
        <v>4493</v>
      </c>
      <c r="X247" s="1927"/>
      <c r="Y247" s="1927"/>
      <c r="Z247" s="1927">
        <v>0</v>
      </c>
      <c r="AA247" s="1927">
        <v>3</v>
      </c>
      <c r="AB247" s="1927">
        <v>17</v>
      </c>
      <c r="AC247" s="1927">
        <v>0</v>
      </c>
      <c r="AD247" s="1927">
        <v>0</v>
      </c>
      <c r="AE247" s="1927">
        <v>20</v>
      </c>
    </row>
    <row r="248" spans="1:31" ht="28.8">
      <c r="A248" s="1927" t="s">
        <v>1220</v>
      </c>
      <c r="B248" s="1927">
        <v>5121007</v>
      </c>
      <c r="C248" s="1928" t="s">
        <v>4484</v>
      </c>
      <c r="D248" s="1925">
        <v>9</v>
      </c>
      <c r="E248" s="1925">
        <v>3</v>
      </c>
      <c r="F248" s="1925">
        <v>3</v>
      </c>
      <c r="G248" s="1925">
        <v>6</v>
      </c>
      <c r="H248" s="1925">
        <v>1</v>
      </c>
      <c r="I248" s="1925">
        <f t="shared" si="3"/>
        <v>6</v>
      </c>
      <c r="J248" s="1927">
        <v>201</v>
      </c>
      <c r="K248" s="1928" t="s">
        <v>761</v>
      </c>
      <c r="L248" s="1927">
        <v>40667</v>
      </c>
      <c r="M248" s="1927" t="s">
        <v>4451</v>
      </c>
      <c r="N248" s="1927" t="s">
        <v>4860</v>
      </c>
      <c r="O248" s="1927">
        <v>50</v>
      </c>
      <c r="P248" s="1927" t="s">
        <v>4470</v>
      </c>
      <c r="Q248" s="1927" t="s">
        <v>4493</v>
      </c>
      <c r="R248" s="1927" t="s">
        <v>4470</v>
      </c>
      <c r="S248" s="1927" t="s">
        <v>4493</v>
      </c>
      <c r="T248" s="1927" t="s">
        <v>4470</v>
      </c>
      <c r="U248" s="1927" t="s">
        <v>4493</v>
      </c>
      <c r="V248" s="1927" t="s">
        <v>4470</v>
      </c>
      <c r="W248" s="1927" t="s">
        <v>4493</v>
      </c>
      <c r="X248" s="1927"/>
      <c r="Y248" s="1927"/>
      <c r="Z248" s="1927">
        <v>2</v>
      </c>
      <c r="AA248" s="1927">
        <v>5</v>
      </c>
      <c r="AB248" s="1927">
        <v>12</v>
      </c>
      <c r="AC248" s="1927">
        <v>0</v>
      </c>
      <c r="AD248" s="1927">
        <v>0</v>
      </c>
      <c r="AE248" s="1927">
        <v>19</v>
      </c>
    </row>
    <row r="249" spans="1:31" ht="28.8">
      <c r="A249" s="1927" t="s">
        <v>1220</v>
      </c>
      <c r="B249" s="1927">
        <v>5121009</v>
      </c>
      <c r="C249" s="1928" t="s">
        <v>4491</v>
      </c>
      <c r="D249" s="1925">
        <v>7</v>
      </c>
      <c r="E249" s="1925">
        <v>2.5</v>
      </c>
      <c r="F249" s="1925">
        <v>2</v>
      </c>
      <c r="G249" s="1925">
        <v>4.5</v>
      </c>
      <c r="H249" s="1925">
        <v>1</v>
      </c>
      <c r="I249" s="1925">
        <f t="shared" si="3"/>
        <v>4.5</v>
      </c>
      <c r="J249" s="1927">
        <v>201</v>
      </c>
      <c r="K249" s="1928" t="s">
        <v>4861</v>
      </c>
      <c r="L249" s="1927">
        <v>28181</v>
      </c>
      <c r="M249" s="1927" t="s">
        <v>4451</v>
      </c>
      <c r="N249" s="1927" t="s">
        <v>1985</v>
      </c>
      <c r="O249" s="1927">
        <v>60</v>
      </c>
      <c r="P249" s="1927" t="s">
        <v>4456</v>
      </c>
      <c r="Q249" s="1927" t="s">
        <v>4531</v>
      </c>
      <c r="R249" s="1927" t="s">
        <v>4456</v>
      </c>
      <c r="S249" s="1927" t="s">
        <v>4531</v>
      </c>
      <c r="T249" s="1927" t="s">
        <v>4456</v>
      </c>
      <c r="U249" s="1927" t="s">
        <v>4531</v>
      </c>
      <c r="V249" s="1927"/>
      <c r="W249" s="1927"/>
      <c r="X249" s="1927"/>
      <c r="Y249" s="1927"/>
      <c r="Z249" s="1927">
        <v>4</v>
      </c>
      <c r="AA249" s="1927">
        <v>18</v>
      </c>
      <c r="AB249" s="1927">
        <v>26</v>
      </c>
      <c r="AC249" s="1927">
        <v>0</v>
      </c>
      <c r="AD249" s="1927">
        <v>0</v>
      </c>
      <c r="AE249" s="1927">
        <v>48</v>
      </c>
    </row>
    <row r="250" spans="1:31" ht="28.8">
      <c r="A250" s="1927" t="s">
        <v>1220</v>
      </c>
      <c r="B250" s="1927">
        <v>5121010</v>
      </c>
      <c r="C250" s="1928" t="s">
        <v>4494</v>
      </c>
      <c r="D250" s="1925">
        <v>7</v>
      </c>
      <c r="E250" s="1925">
        <v>2.5</v>
      </c>
      <c r="F250" s="1925">
        <v>2</v>
      </c>
      <c r="G250" s="1925">
        <v>4.5</v>
      </c>
      <c r="H250" s="1925">
        <v>1</v>
      </c>
      <c r="I250" s="1925">
        <f t="shared" si="3"/>
        <v>4.5</v>
      </c>
      <c r="J250" s="1927">
        <v>201</v>
      </c>
      <c r="K250" s="1928" t="s">
        <v>4861</v>
      </c>
      <c r="L250" s="1927">
        <v>28181</v>
      </c>
      <c r="M250" s="1927" t="s">
        <v>4451</v>
      </c>
      <c r="N250" s="1927" t="s">
        <v>1979</v>
      </c>
      <c r="O250" s="1927">
        <v>50</v>
      </c>
      <c r="P250" s="1927"/>
      <c r="Q250" s="1927"/>
      <c r="R250" s="1927"/>
      <c r="S250" s="1927"/>
      <c r="T250" s="1927"/>
      <c r="U250" s="1927"/>
      <c r="V250" s="1927" t="s">
        <v>4862</v>
      </c>
      <c r="W250" s="1927" t="s">
        <v>4531</v>
      </c>
      <c r="X250" s="1927" t="s">
        <v>4863</v>
      </c>
      <c r="Y250" s="1927" t="s">
        <v>4531</v>
      </c>
      <c r="Z250" s="1927">
        <v>2</v>
      </c>
      <c r="AA250" s="1927">
        <v>9</v>
      </c>
      <c r="AB250" s="1927">
        <v>9</v>
      </c>
      <c r="AC250" s="1927">
        <v>0</v>
      </c>
      <c r="AD250" s="1927">
        <v>0</v>
      </c>
      <c r="AE250" s="1927">
        <v>20</v>
      </c>
    </row>
    <row r="251" spans="1:31" ht="28.8">
      <c r="A251" s="1927" t="s">
        <v>1220</v>
      </c>
      <c r="B251" s="1927">
        <v>5121010</v>
      </c>
      <c r="C251" s="1928" t="s">
        <v>4494</v>
      </c>
      <c r="D251" s="1925">
        <v>7</v>
      </c>
      <c r="E251" s="1925">
        <v>2.5</v>
      </c>
      <c r="F251" s="1925">
        <v>2</v>
      </c>
      <c r="G251" s="1925">
        <v>4.5</v>
      </c>
      <c r="H251" s="1925">
        <v>1</v>
      </c>
      <c r="I251" s="1925">
        <f t="shared" si="3"/>
        <v>4.5</v>
      </c>
      <c r="J251" s="1927">
        <v>201</v>
      </c>
      <c r="K251" s="1928" t="s">
        <v>4492</v>
      </c>
      <c r="L251" s="1927">
        <v>36019</v>
      </c>
      <c r="M251" s="1927" t="s">
        <v>4458</v>
      </c>
      <c r="N251" s="1927" t="s">
        <v>1999</v>
      </c>
      <c r="O251" s="1927">
        <v>50</v>
      </c>
      <c r="P251" s="1927"/>
      <c r="Q251" s="1927"/>
      <c r="R251" s="1927"/>
      <c r="S251" s="1927"/>
      <c r="T251" s="1927"/>
      <c r="U251" s="1927"/>
      <c r="V251" s="1927" t="s">
        <v>4862</v>
      </c>
      <c r="W251" s="1927" t="s">
        <v>4475</v>
      </c>
      <c r="X251" s="1927" t="s">
        <v>4863</v>
      </c>
      <c r="Y251" s="1927" t="s">
        <v>4475</v>
      </c>
      <c r="Z251" s="1927">
        <v>0</v>
      </c>
      <c r="AA251" s="1927">
        <v>3</v>
      </c>
      <c r="AB251" s="1927">
        <v>6</v>
      </c>
      <c r="AC251" s="1927">
        <v>0</v>
      </c>
      <c r="AD251" s="1927">
        <v>0</v>
      </c>
      <c r="AE251" s="1927">
        <v>9</v>
      </c>
    </row>
    <row r="252" spans="1:31" ht="28.8">
      <c r="A252" s="1927" t="s">
        <v>1220</v>
      </c>
      <c r="B252" s="1927">
        <v>5121011</v>
      </c>
      <c r="C252" s="1928" t="s">
        <v>4864</v>
      </c>
      <c r="D252" s="1925">
        <v>9</v>
      </c>
      <c r="E252" s="1925">
        <v>3</v>
      </c>
      <c r="F252" s="1925">
        <v>3</v>
      </c>
      <c r="G252" s="1925">
        <v>6</v>
      </c>
      <c r="H252" s="1925">
        <v>1</v>
      </c>
      <c r="I252" s="1925">
        <f t="shared" si="3"/>
        <v>6</v>
      </c>
      <c r="J252" s="1927">
        <v>201</v>
      </c>
      <c r="K252" s="1928" t="s">
        <v>4500</v>
      </c>
      <c r="L252" s="1927">
        <v>41804</v>
      </c>
      <c r="M252" s="1927" t="s">
        <v>4451</v>
      </c>
      <c r="N252" s="1927" t="s">
        <v>1984</v>
      </c>
      <c r="O252" s="1927">
        <v>30</v>
      </c>
      <c r="P252" s="1927" t="s">
        <v>4456</v>
      </c>
      <c r="Q252" s="1927" t="s">
        <v>4859</v>
      </c>
      <c r="R252" s="1927" t="s">
        <v>4456</v>
      </c>
      <c r="S252" s="1927" t="s">
        <v>4859</v>
      </c>
      <c r="T252" s="1927" t="s">
        <v>4456</v>
      </c>
      <c r="U252" s="1927" t="s">
        <v>4859</v>
      </c>
      <c r="V252" s="1927" t="s">
        <v>4456</v>
      </c>
      <c r="W252" s="1927" t="s">
        <v>4859</v>
      </c>
      <c r="X252" s="1927"/>
      <c r="Y252" s="1927"/>
      <c r="Z252" s="1927">
        <v>5</v>
      </c>
      <c r="AA252" s="1927">
        <v>3</v>
      </c>
      <c r="AB252" s="1927">
        <v>4</v>
      </c>
      <c r="AC252" s="1927">
        <v>0</v>
      </c>
      <c r="AD252" s="1927">
        <v>0</v>
      </c>
      <c r="AE252" s="1927">
        <v>12</v>
      </c>
    </row>
    <row r="253" spans="1:31" ht="28.8">
      <c r="A253" s="1927" t="s">
        <v>1220</v>
      </c>
      <c r="B253" s="1927">
        <v>5121013</v>
      </c>
      <c r="C253" s="1928" t="s">
        <v>4865</v>
      </c>
      <c r="D253" s="1925">
        <v>7</v>
      </c>
      <c r="E253" s="1925">
        <v>2.5</v>
      </c>
      <c r="F253" s="1925">
        <v>2</v>
      </c>
      <c r="G253" s="1925">
        <v>4.5</v>
      </c>
      <c r="H253" s="1925">
        <v>1</v>
      </c>
      <c r="I253" s="1925">
        <f t="shared" si="3"/>
        <v>4.5</v>
      </c>
      <c r="J253" s="1927">
        <v>201</v>
      </c>
      <c r="K253" s="1928" t="s">
        <v>4292</v>
      </c>
      <c r="L253" s="1927">
        <v>32841</v>
      </c>
      <c r="M253" s="1927" t="s">
        <v>4458</v>
      </c>
      <c r="N253" s="1927" t="s">
        <v>1984</v>
      </c>
      <c r="O253" s="1927">
        <v>27</v>
      </c>
      <c r="P253" s="1927" t="s">
        <v>4456</v>
      </c>
      <c r="Q253" s="1927" t="s">
        <v>4606</v>
      </c>
      <c r="R253" s="1927" t="s">
        <v>4456</v>
      </c>
      <c r="S253" s="1927" t="s">
        <v>4606</v>
      </c>
      <c r="T253" s="1927" t="s">
        <v>4456</v>
      </c>
      <c r="U253" s="1927" t="s">
        <v>4606</v>
      </c>
      <c r="V253" s="1927"/>
      <c r="W253" s="1927"/>
      <c r="X253" s="1927"/>
      <c r="Y253" s="1927"/>
      <c r="Z253" s="1927">
        <v>13</v>
      </c>
      <c r="AA253" s="1927">
        <v>7</v>
      </c>
      <c r="AB253" s="1927">
        <v>4</v>
      </c>
      <c r="AC253" s="1927">
        <v>0</v>
      </c>
      <c r="AD253" s="1927">
        <v>0</v>
      </c>
      <c r="AE253" s="1927">
        <v>24</v>
      </c>
    </row>
    <row r="254" spans="1:31" ht="28.8">
      <c r="A254" s="1927" t="s">
        <v>1220</v>
      </c>
      <c r="B254" s="1927">
        <v>5121014</v>
      </c>
      <c r="C254" s="1928" t="s">
        <v>4497</v>
      </c>
      <c r="D254" s="1925">
        <v>6</v>
      </c>
      <c r="E254" s="1925">
        <v>3</v>
      </c>
      <c r="F254" s="1925">
        <v>0</v>
      </c>
      <c r="G254" s="1925">
        <v>3</v>
      </c>
      <c r="H254" s="1925">
        <v>1</v>
      </c>
      <c r="I254" s="1925">
        <f t="shared" si="3"/>
        <v>3</v>
      </c>
      <c r="J254" s="1927">
        <v>201</v>
      </c>
      <c r="K254" s="1928" t="s">
        <v>4498</v>
      </c>
      <c r="L254" s="1927">
        <v>43468</v>
      </c>
      <c r="M254" s="1927" t="s">
        <v>4451</v>
      </c>
      <c r="N254" s="1927" t="s">
        <v>4866</v>
      </c>
      <c r="O254" s="1927">
        <v>50</v>
      </c>
      <c r="P254" s="1927"/>
      <c r="Q254" s="1927"/>
      <c r="R254" s="1927"/>
      <c r="S254" s="1927"/>
      <c r="T254" s="1927"/>
      <c r="U254" s="1927"/>
      <c r="V254" s="1927" t="s">
        <v>4867</v>
      </c>
      <c r="W254" s="1927" t="s">
        <v>4531</v>
      </c>
      <c r="X254" s="1927"/>
      <c r="Y254" s="1927"/>
      <c r="Z254" s="1927">
        <v>21</v>
      </c>
      <c r="AA254" s="1927">
        <v>8</v>
      </c>
      <c r="AB254" s="1927">
        <v>9</v>
      </c>
      <c r="AC254" s="1927">
        <v>0</v>
      </c>
      <c r="AD254" s="1927">
        <v>0</v>
      </c>
      <c r="AE254" s="1927">
        <v>38</v>
      </c>
    </row>
    <row r="255" spans="1:31" ht="28.8">
      <c r="A255" s="1927" t="s">
        <v>1220</v>
      </c>
      <c r="B255" s="1927">
        <v>5121014</v>
      </c>
      <c r="C255" s="1928" t="s">
        <v>4497</v>
      </c>
      <c r="D255" s="1925">
        <v>6</v>
      </c>
      <c r="E255" s="1925">
        <v>3</v>
      </c>
      <c r="F255" s="1925">
        <v>0</v>
      </c>
      <c r="G255" s="1925">
        <v>3</v>
      </c>
      <c r="H255" s="1925">
        <v>1</v>
      </c>
      <c r="I255" s="1925">
        <f t="shared" si="3"/>
        <v>3</v>
      </c>
      <c r="J255" s="1927">
        <v>201</v>
      </c>
      <c r="K255" s="1928" t="s">
        <v>4498</v>
      </c>
      <c r="L255" s="1927">
        <v>43468</v>
      </c>
      <c r="M255" s="1927" t="s">
        <v>4451</v>
      </c>
      <c r="N255" s="1927" t="s">
        <v>4868</v>
      </c>
      <c r="O255" s="1927">
        <v>53</v>
      </c>
      <c r="P255" s="1927"/>
      <c r="Q255" s="1927"/>
      <c r="R255" s="1927"/>
      <c r="S255" s="1927"/>
      <c r="T255" s="1927"/>
      <c r="U255" s="1927"/>
      <c r="V255" s="1927" t="s">
        <v>4470</v>
      </c>
      <c r="W255" s="1927" t="s">
        <v>4531</v>
      </c>
      <c r="X255" s="1927"/>
      <c r="Y255" s="1927"/>
      <c r="Z255" s="1927">
        <v>28</v>
      </c>
      <c r="AA255" s="1927">
        <v>11</v>
      </c>
      <c r="AB255" s="1927">
        <v>6</v>
      </c>
      <c r="AC255" s="1927">
        <v>0</v>
      </c>
      <c r="AD255" s="1927">
        <v>0</v>
      </c>
      <c r="AE255" s="1927">
        <v>45</v>
      </c>
    </row>
    <row r="256" spans="1:31" ht="28.8">
      <c r="A256" s="1927" t="s">
        <v>1220</v>
      </c>
      <c r="B256" s="1927">
        <v>5121017</v>
      </c>
      <c r="C256" s="1928" t="s">
        <v>4869</v>
      </c>
      <c r="D256" s="1925">
        <v>7</v>
      </c>
      <c r="E256" s="1925">
        <v>2.5</v>
      </c>
      <c r="F256" s="1925">
        <v>2</v>
      </c>
      <c r="G256" s="1925">
        <v>4.5</v>
      </c>
      <c r="H256" s="1925">
        <v>1</v>
      </c>
      <c r="I256" s="1925">
        <f t="shared" si="3"/>
        <v>4.5</v>
      </c>
      <c r="J256" s="1927">
        <v>201</v>
      </c>
      <c r="K256" s="1928" t="s">
        <v>4478</v>
      </c>
      <c r="L256" s="1927">
        <v>25486</v>
      </c>
      <c r="M256" s="1927" t="s">
        <v>4458</v>
      </c>
      <c r="N256" s="1927" t="s">
        <v>1986</v>
      </c>
      <c r="O256" s="1927">
        <v>50</v>
      </c>
      <c r="P256" s="1927" t="s">
        <v>4472</v>
      </c>
      <c r="Q256" s="1927" t="s">
        <v>4475</v>
      </c>
      <c r="R256" s="1927" t="s">
        <v>4472</v>
      </c>
      <c r="S256" s="1927" t="s">
        <v>4475</v>
      </c>
      <c r="T256" s="1927"/>
      <c r="U256" s="1927"/>
      <c r="V256" s="1927" t="s">
        <v>4472</v>
      </c>
      <c r="W256" s="1927" t="s">
        <v>4475</v>
      </c>
      <c r="X256" s="1927"/>
      <c r="Y256" s="1927"/>
      <c r="Z256" s="1927">
        <v>3</v>
      </c>
      <c r="AA256" s="1927">
        <v>7</v>
      </c>
      <c r="AB256" s="1927">
        <v>11</v>
      </c>
      <c r="AC256" s="1927">
        <v>0</v>
      </c>
      <c r="AD256" s="1927">
        <v>0</v>
      </c>
      <c r="AE256" s="1927">
        <v>21</v>
      </c>
    </row>
    <row r="257" spans="1:31" ht="28.8">
      <c r="A257" s="1927" t="s">
        <v>1220</v>
      </c>
      <c r="B257" s="1927">
        <v>5121018</v>
      </c>
      <c r="C257" s="1928" t="s">
        <v>4870</v>
      </c>
      <c r="D257" s="1925">
        <v>7</v>
      </c>
      <c r="E257" s="1925">
        <v>2.5</v>
      </c>
      <c r="F257" s="1925">
        <v>2</v>
      </c>
      <c r="G257" s="1925">
        <v>4.5</v>
      </c>
      <c r="H257" s="1925">
        <v>1</v>
      </c>
      <c r="I257" s="1925">
        <f t="shared" si="3"/>
        <v>4.5</v>
      </c>
      <c r="J257" s="1927">
        <v>201</v>
      </c>
      <c r="K257" s="1928" t="s">
        <v>4505</v>
      </c>
      <c r="L257" s="1927">
        <v>37016</v>
      </c>
      <c r="M257" s="1927" t="s">
        <v>4458</v>
      </c>
      <c r="N257" s="1927" t="s">
        <v>1986</v>
      </c>
      <c r="O257" s="1927">
        <v>20</v>
      </c>
      <c r="P257" s="1927" t="s">
        <v>4456</v>
      </c>
      <c r="Q257" s="1927" t="s">
        <v>4703</v>
      </c>
      <c r="R257" s="1927" t="s">
        <v>4456</v>
      </c>
      <c r="S257" s="1927" t="s">
        <v>4703</v>
      </c>
      <c r="T257" s="1927" t="s">
        <v>4456</v>
      </c>
      <c r="U257" s="1927" t="s">
        <v>4703</v>
      </c>
      <c r="V257" s="1927"/>
      <c r="W257" s="1927"/>
      <c r="X257" s="1927"/>
      <c r="Y257" s="1927"/>
      <c r="Z257" s="1927">
        <v>6</v>
      </c>
      <c r="AA257" s="1927">
        <v>8</v>
      </c>
      <c r="AB257" s="1927">
        <v>2</v>
      </c>
      <c r="AC257" s="1927">
        <v>0</v>
      </c>
      <c r="AD257" s="1927">
        <v>0</v>
      </c>
      <c r="AE257" s="1927">
        <v>16</v>
      </c>
    </row>
    <row r="258" spans="1:31" ht="28.8">
      <c r="A258" s="1927" t="s">
        <v>1220</v>
      </c>
      <c r="B258" s="1927">
        <v>5121019</v>
      </c>
      <c r="C258" s="1928" t="s">
        <v>4871</v>
      </c>
      <c r="D258" s="1925">
        <v>9</v>
      </c>
      <c r="E258" s="1925">
        <v>3</v>
      </c>
      <c r="F258" s="1925">
        <v>3</v>
      </c>
      <c r="G258" s="1925">
        <v>6</v>
      </c>
      <c r="H258" s="1925">
        <v>1</v>
      </c>
      <c r="I258" s="1925">
        <f t="shared" si="3"/>
        <v>6</v>
      </c>
      <c r="J258" s="1927">
        <v>201</v>
      </c>
      <c r="K258" s="1928" t="s">
        <v>4292</v>
      </c>
      <c r="L258" s="1927">
        <v>32841</v>
      </c>
      <c r="M258" s="1927" t="s">
        <v>4458</v>
      </c>
      <c r="N258" s="1927" t="s">
        <v>1986</v>
      </c>
      <c r="O258" s="1927">
        <v>25</v>
      </c>
      <c r="P258" s="1927" t="s">
        <v>4486</v>
      </c>
      <c r="Q258" s="1927" t="s">
        <v>4859</v>
      </c>
      <c r="R258" s="1927" t="s">
        <v>4486</v>
      </c>
      <c r="S258" s="1927" t="s">
        <v>4859</v>
      </c>
      <c r="T258" s="1927" t="s">
        <v>4486</v>
      </c>
      <c r="U258" s="1927" t="s">
        <v>4859</v>
      </c>
      <c r="V258" s="1927" t="s">
        <v>4486</v>
      </c>
      <c r="W258" s="1927" t="s">
        <v>4859</v>
      </c>
      <c r="X258" s="1927"/>
      <c r="Y258" s="1927"/>
      <c r="Z258" s="1927">
        <v>11</v>
      </c>
      <c r="AA258" s="1927">
        <v>7</v>
      </c>
      <c r="AB258" s="1927">
        <v>0</v>
      </c>
      <c r="AC258" s="1927">
        <v>0</v>
      </c>
      <c r="AD258" s="1927">
        <v>0</v>
      </c>
      <c r="AE258" s="1927">
        <v>18</v>
      </c>
    </row>
    <row r="259" spans="1:31" ht="28.8">
      <c r="A259" s="1927" t="s">
        <v>1220</v>
      </c>
      <c r="B259" s="1927">
        <v>5121021</v>
      </c>
      <c r="C259" s="1928" t="s">
        <v>4872</v>
      </c>
      <c r="D259" s="1925">
        <v>9</v>
      </c>
      <c r="E259" s="1925">
        <v>3</v>
      </c>
      <c r="F259" s="1925">
        <v>3</v>
      </c>
      <c r="G259" s="1925">
        <v>6</v>
      </c>
      <c r="H259" s="1925">
        <v>1</v>
      </c>
      <c r="I259" s="1925">
        <f t="shared" si="3"/>
        <v>6</v>
      </c>
      <c r="J259" s="1927">
        <v>201</v>
      </c>
      <c r="K259" s="1928" t="s">
        <v>4500</v>
      </c>
      <c r="L259" s="1927">
        <v>41804</v>
      </c>
      <c r="M259" s="1927" t="s">
        <v>4451</v>
      </c>
      <c r="N259" s="1927" t="s">
        <v>2486</v>
      </c>
      <c r="O259" s="1927">
        <v>24</v>
      </c>
      <c r="P259" s="1927" t="s">
        <v>4470</v>
      </c>
      <c r="Q259" s="1927" t="s">
        <v>4488</v>
      </c>
      <c r="R259" s="1927" t="s">
        <v>4470</v>
      </c>
      <c r="S259" s="1927" t="s">
        <v>4488</v>
      </c>
      <c r="T259" s="1927" t="s">
        <v>4470</v>
      </c>
      <c r="U259" s="1927" t="s">
        <v>4488</v>
      </c>
      <c r="V259" s="1927" t="s">
        <v>4470</v>
      </c>
      <c r="W259" s="1927" t="s">
        <v>4488</v>
      </c>
      <c r="X259" s="1927"/>
      <c r="Y259" s="1927"/>
      <c r="Z259" s="1927">
        <v>4</v>
      </c>
      <c r="AA259" s="1927">
        <v>4</v>
      </c>
      <c r="AB259" s="1927">
        <v>1</v>
      </c>
      <c r="AC259" s="1927">
        <v>0</v>
      </c>
      <c r="AD259" s="1927">
        <v>0</v>
      </c>
      <c r="AE259" s="1927">
        <v>9</v>
      </c>
    </row>
    <row r="260" spans="1:31" ht="28.8">
      <c r="A260" s="1927" t="s">
        <v>1220</v>
      </c>
      <c r="B260" s="1927">
        <v>5121022</v>
      </c>
      <c r="C260" s="1928" t="s">
        <v>4503</v>
      </c>
      <c r="D260" s="1925">
        <v>9</v>
      </c>
      <c r="E260" s="1925">
        <v>3</v>
      </c>
      <c r="F260" s="1925">
        <v>3</v>
      </c>
      <c r="G260" s="1925">
        <v>4.5</v>
      </c>
      <c r="H260" s="1925">
        <v>1</v>
      </c>
      <c r="I260" s="1925">
        <f t="shared" si="3"/>
        <v>4.5</v>
      </c>
      <c r="J260" s="1927">
        <v>201</v>
      </c>
      <c r="K260" s="1928" t="s">
        <v>4505</v>
      </c>
      <c r="L260" s="1927">
        <v>37016</v>
      </c>
      <c r="M260" s="1927" t="s">
        <v>4458</v>
      </c>
      <c r="N260" s="1927" t="s">
        <v>1986</v>
      </c>
      <c r="O260" s="1927">
        <v>20</v>
      </c>
      <c r="P260" s="1927" t="s">
        <v>4454</v>
      </c>
      <c r="Q260" s="1927" t="s">
        <v>4457</v>
      </c>
      <c r="R260" s="1927" t="s">
        <v>4454</v>
      </c>
      <c r="S260" s="1927" t="s">
        <v>4457</v>
      </c>
      <c r="T260" s="1927" t="s">
        <v>4454</v>
      </c>
      <c r="U260" s="1927" t="s">
        <v>4457</v>
      </c>
      <c r="V260" s="1927"/>
      <c r="W260" s="1927"/>
      <c r="X260" s="1927" t="s">
        <v>4454</v>
      </c>
      <c r="Y260" s="1927" t="s">
        <v>4457</v>
      </c>
      <c r="Z260" s="1927">
        <v>4</v>
      </c>
      <c r="AA260" s="1927">
        <v>7</v>
      </c>
      <c r="AB260" s="1927">
        <v>0</v>
      </c>
      <c r="AC260" s="1927">
        <v>0</v>
      </c>
      <c r="AD260" s="1927">
        <v>0</v>
      </c>
      <c r="AE260" s="1927">
        <v>11</v>
      </c>
    </row>
    <row r="261" spans="1:31" ht="28.8">
      <c r="A261" s="1927" t="s">
        <v>1220</v>
      </c>
      <c r="B261" s="1927">
        <v>5121023</v>
      </c>
      <c r="C261" s="1928" t="s">
        <v>4873</v>
      </c>
      <c r="D261" s="1925">
        <v>9</v>
      </c>
      <c r="E261" s="1925">
        <v>3</v>
      </c>
      <c r="F261" s="1925">
        <v>3</v>
      </c>
      <c r="G261" s="1925">
        <v>6</v>
      </c>
      <c r="H261" s="1925">
        <v>1</v>
      </c>
      <c r="I261" s="1925">
        <f t="shared" si="3"/>
        <v>6</v>
      </c>
      <c r="J261" s="1927">
        <v>201</v>
      </c>
      <c r="K261" s="1928" t="s">
        <v>5312</v>
      </c>
      <c r="L261" s="1927">
        <v>35716</v>
      </c>
      <c r="M261" s="1927" t="s">
        <v>4458</v>
      </c>
      <c r="N261" s="1927" t="s">
        <v>1986</v>
      </c>
      <c r="O261" s="1927">
        <v>20</v>
      </c>
      <c r="P261" s="1927" t="s">
        <v>4452</v>
      </c>
      <c r="Q261" s="1927" t="s">
        <v>4666</v>
      </c>
      <c r="R261" s="1927" t="s">
        <v>4452</v>
      </c>
      <c r="S261" s="1927" t="s">
        <v>4666</v>
      </c>
      <c r="T261" s="1927" t="s">
        <v>4452</v>
      </c>
      <c r="U261" s="1927" t="s">
        <v>4666</v>
      </c>
      <c r="V261" s="1927" t="s">
        <v>4452</v>
      </c>
      <c r="W261" s="1927" t="s">
        <v>4666</v>
      </c>
      <c r="X261" s="1927"/>
      <c r="Y261" s="1927"/>
      <c r="Z261" s="1927">
        <v>6</v>
      </c>
      <c r="AA261" s="1927">
        <v>6</v>
      </c>
      <c r="AB261" s="1927">
        <v>0</v>
      </c>
      <c r="AC261" s="1927">
        <v>0</v>
      </c>
      <c r="AD261" s="1927">
        <v>0</v>
      </c>
      <c r="AE261" s="1927">
        <v>12</v>
      </c>
    </row>
    <row r="262" spans="1:31" ht="28.8">
      <c r="A262" s="1927" t="s">
        <v>1220</v>
      </c>
      <c r="B262" s="1927" t="s">
        <v>4508</v>
      </c>
      <c r="C262" s="1928" t="s">
        <v>4874</v>
      </c>
      <c r="D262" s="1925">
        <v>12</v>
      </c>
      <c r="E262" s="1925">
        <v>4.5</v>
      </c>
      <c r="F262" s="1925">
        <v>3</v>
      </c>
      <c r="G262" s="1925">
        <v>7.5</v>
      </c>
      <c r="H262" s="1925">
        <v>1</v>
      </c>
      <c r="I262" s="1925">
        <f t="shared" ref="I262:I325" si="4">G262*H262</f>
        <v>7.5</v>
      </c>
      <c r="J262" s="1927">
        <v>201</v>
      </c>
      <c r="K262" s="1928" t="s">
        <v>4317</v>
      </c>
      <c r="L262" s="1927">
        <v>21359</v>
      </c>
      <c r="M262" s="1927" t="s">
        <v>4458</v>
      </c>
      <c r="N262" s="1927" t="s">
        <v>4510</v>
      </c>
      <c r="O262" s="1927">
        <v>30</v>
      </c>
      <c r="P262" s="1927"/>
      <c r="Q262" s="1927"/>
      <c r="R262" s="1927"/>
      <c r="S262" s="1927"/>
      <c r="T262" s="1927"/>
      <c r="U262" s="1927"/>
      <c r="V262" s="1927"/>
      <c r="W262" s="1927"/>
      <c r="X262" s="1927"/>
      <c r="Y262" s="1927"/>
      <c r="Z262" s="1927">
        <v>11</v>
      </c>
      <c r="AA262" s="1927">
        <v>2</v>
      </c>
      <c r="AB262" s="1927">
        <v>0</v>
      </c>
      <c r="AC262" s="1927">
        <v>0</v>
      </c>
      <c r="AD262" s="1927">
        <v>0</v>
      </c>
      <c r="AE262" s="1927">
        <v>13</v>
      </c>
    </row>
    <row r="263" spans="1:31" ht="28.8">
      <c r="A263" s="1927" t="s">
        <v>1220</v>
      </c>
      <c r="B263" s="1927" t="s">
        <v>4508</v>
      </c>
      <c r="C263" s="1928" t="s">
        <v>4875</v>
      </c>
      <c r="D263" s="1925">
        <v>9</v>
      </c>
      <c r="E263" s="1925">
        <v>3</v>
      </c>
      <c r="F263" s="1925">
        <v>3</v>
      </c>
      <c r="G263" s="1925">
        <v>6</v>
      </c>
      <c r="H263" s="1925">
        <v>1</v>
      </c>
      <c r="I263" s="1925">
        <f t="shared" si="4"/>
        <v>6</v>
      </c>
      <c r="J263" s="1927">
        <v>201</v>
      </c>
      <c r="K263" s="1928" t="s">
        <v>4289</v>
      </c>
      <c r="L263" s="1927">
        <v>41260</v>
      </c>
      <c r="M263" s="1927" t="s">
        <v>4477</v>
      </c>
      <c r="N263" s="1927" t="s">
        <v>1987</v>
      </c>
      <c r="O263" s="1927">
        <v>25</v>
      </c>
      <c r="P263" s="1927"/>
      <c r="Q263" s="1927"/>
      <c r="R263" s="1927" t="s">
        <v>4472</v>
      </c>
      <c r="S263" s="1927" t="s">
        <v>4666</v>
      </c>
      <c r="T263" s="1927" t="s">
        <v>4472</v>
      </c>
      <c r="U263" s="1927" t="s">
        <v>4666</v>
      </c>
      <c r="V263" s="1927"/>
      <c r="W263" s="1927"/>
      <c r="X263" s="1927" t="s">
        <v>4602</v>
      </c>
      <c r="Y263" s="1927" t="s">
        <v>4734</v>
      </c>
      <c r="Z263" s="1927">
        <v>3</v>
      </c>
      <c r="AA263" s="1927">
        <v>4</v>
      </c>
      <c r="AB263" s="1927">
        <v>3</v>
      </c>
      <c r="AC263" s="1927">
        <v>0</v>
      </c>
      <c r="AD263" s="1927">
        <v>0</v>
      </c>
      <c r="AE263" s="1927">
        <v>10</v>
      </c>
    </row>
    <row r="264" spans="1:31" ht="28.8">
      <c r="A264" s="1927" t="s">
        <v>1220</v>
      </c>
      <c r="B264" s="1927" t="s">
        <v>4508</v>
      </c>
      <c r="C264" s="1928" t="s">
        <v>4876</v>
      </c>
      <c r="D264" s="1925">
        <v>9</v>
      </c>
      <c r="E264" s="1925">
        <v>3</v>
      </c>
      <c r="F264" s="1925">
        <v>3</v>
      </c>
      <c r="G264" s="1925">
        <v>6</v>
      </c>
      <c r="H264" s="1925">
        <v>1</v>
      </c>
      <c r="I264" s="1925">
        <f t="shared" si="4"/>
        <v>6</v>
      </c>
      <c r="J264" s="1927">
        <v>201</v>
      </c>
      <c r="K264" s="1928" t="s">
        <v>5312</v>
      </c>
      <c r="L264" s="1927">
        <v>35716</v>
      </c>
      <c r="M264" s="1927" t="s">
        <v>4458</v>
      </c>
      <c r="N264" s="1927" t="s">
        <v>4512</v>
      </c>
      <c r="O264" s="1927">
        <v>30</v>
      </c>
      <c r="P264" s="1927" t="s">
        <v>4470</v>
      </c>
      <c r="Q264" s="1927" t="s">
        <v>4859</v>
      </c>
      <c r="R264" s="1927" t="s">
        <v>4470</v>
      </c>
      <c r="S264" s="1927" t="s">
        <v>4859</v>
      </c>
      <c r="T264" s="1927" t="s">
        <v>4470</v>
      </c>
      <c r="U264" s="1927" t="s">
        <v>4859</v>
      </c>
      <c r="V264" s="1927" t="s">
        <v>4470</v>
      </c>
      <c r="W264" s="1927" t="s">
        <v>4859</v>
      </c>
      <c r="X264" s="1927"/>
      <c r="Y264" s="1927"/>
      <c r="Z264" s="1927">
        <v>3</v>
      </c>
      <c r="AA264" s="1927">
        <v>6</v>
      </c>
      <c r="AB264" s="1927">
        <v>3</v>
      </c>
      <c r="AC264" s="1927">
        <v>0</v>
      </c>
      <c r="AD264" s="1927">
        <v>0</v>
      </c>
      <c r="AE264" s="1927">
        <v>12</v>
      </c>
    </row>
    <row r="265" spans="1:31" ht="28.8">
      <c r="A265" s="1927" t="s">
        <v>1220</v>
      </c>
      <c r="B265" s="1927">
        <v>5121050</v>
      </c>
      <c r="C265" s="1928" t="s">
        <v>4514</v>
      </c>
      <c r="D265" s="1925">
        <v>7</v>
      </c>
      <c r="E265" s="1925">
        <v>2.5</v>
      </c>
      <c r="F265" s="1925">
        <v>2</v>
      </c>
      <c r="G265" s="1925">
        <v>4.5</v>
      </c>
      <c r="H265" s="1925">
        <v>1</v>
      </c>
      <c r="I265" s="1925">
        <f t="shared" si="4"/>
        <v>4.5</v>
      </c>
      <c r="J265" s="1927">
        <v>201</v>
      </c>
      <c r="K265" s="1928" t="s">
        <v>4498</v>
      </c>
      <c r="L265" s="1927">
        <v>43468</v>
      </c>
      <c r="M265" s="1927" t="s">
        <v>4451</v>
      </c>
      <c r="N265" s="1927" t="s">
        <v>1984</v>
      </c>
      <c r="O265" s="1927">
        <v>50</v>
      </c>
      <c r="P265" s="1927" t="s">
        <v>4454</v>
      </c>
      <c r="Q265" s="1927" t="s">
        <v>4493</v>
      </c>
      <c r="R265" s="1927" t="s">
        <v>4454</v>
      </c>
      <c r="S265" s="1927" t="s">
        <v>4493</v>
      </c>
      <c r="T265" s="1927" t="s">
        <v>4454</v>
      </c>
      <c r="U265" s="1927" t="s">
        <v>4493</v>
      </c>
      <c r="V265" s="1927"/>
      <c r="W265" s="1927"/>
      <c r="X265" s="1927"/>
      <c r="Y265" s="1927"/>
      <c r="Z265" s="1927">
        <v>4</v>
      </c>
      <c r="AA265" s="1927">
        <v>6</v>
      </c>
      <c r="AB265" s="1927">
        <v>2</v>
      </c>
      <c r="AC265" s="1927">
        <v>0</v>
      </c>
      <c r="AD265" s="1927">
        <v>0</v>
      </c>
      <c r="AE265" s="1927">
        <v>12</v>
      </c>
    </row>
    <row r="266" spans="1:31" ht="28.8">
      <c r="A266" s="1927" t="s">
        <v>1220</v>
      </c>
      <c r="B266" s="1927">
        <v>5131003</v>
      </c>
      <c r="C266" s="1928" t="s">
        <v>4519</v>
      </c>
      <c r="D266" s="1925">
        <v>7</v>
      </c>
      <c r="E266" s="1925">
        <v>2.5</v>
      </c>
      <c r="F266" s="1925">
        <v>2</v>
      </c>
      <c r="G266" s="1925">
        <v>4.5</v>
      </c>
      <c r="H266" s="1925">
        <v>1</v>
      </c>
      <c r="I266" s="1925">
        <f t="shared" si="4"/>
        <v>4.5</v>
      </c>
      <c r="J266" s="1927">
        <v>201</v>
      </c>
      <c r="K266" s="1928" t="s">
        <v>811</v>
      </c>
      <c r="L266" s="1927">
        <v>23524</v>
      </c>
      <c r="M266" s="1927" t="s">
        <v>4458</v>
      </c>
      <c r="N266" s="1927" t="s">
        <v>2899</v>
      </c>
      <c r="O266" s="1927">
        <v>30</v>
      </c>
      <c r="P266" s="1927"/>
      <c r="Q266" s="1927"/>
      <c r="R266" s="1927" t="s">
        <v>4470</v>
      </c>
      <c r="S266" s="1927" t="s">
        <v>4854</v>
      </c>
      <c r="T266" s="1927" t="s">
        <v>4470</v>
      </c>
      <c r="U266" s="1927" t="s">
        <v>4854</v>
      </c>
      <c r="V266" s="1927" t="s">
        <v>4470</v>
      </c>
      <c r="W266" s="1927" t="s">
        <v>4854</v>
      </c>
      <c r="X266" s="1927"/>
      <c r="Y266" s="1927"/>
      <c r="Z266" s="1927">
        <v>11</v>
      </c>
      <c r="AA266" s="1927">
        <v>7</v>
      </c>
      <c r="AB266" s="1927">
        <v>6</v>
      </c>
      <c r="AC266" s="1927">
        <v>0</v>
      </c>
      <c r="AD266" s="1927">
        <v>0</v>
      </c>
      <c r="AE266" s="1927">
        <v>24</v>
      </c>
    </row>
    <row r="267" spans="1:31" ht="28.8">
      <c r="A267" s="1927" t="s">
        <v>1220</v>
      </c>
      <c r="B267" s="1927">
        <v>5131005</v>
      </c>
      <c r="C267" s="1928" t="s">
        <v>4523</v>
      </c>
      <c r="D267" s="1925">
        <v>9</v>
      </c>
      <c r="E267" s="1925">
        <v>3</v>
      </c>
      <c r="F267" s="1925">
        <v>3</v>
      </c>
      <c r="G267" s="1925">
        <v>6</v>
      </c>
      <c r="H267" s="1925">
        <v>1</v>
      </c>
      <c r="I267" s="1925">
        <f t="shared" si="4"/>
        <v>6</v>
      </c>
      <c r="J267" s="1927">
        <v>201</v>
      </c>
      <c r="K267" s="1928" t="s">
        <v>4469</v>
      </c>
      <c r="L267" s="1927">
        <v>42549</v>
      </c>
      <c r="M267" s="1927" t="s">
        <v>4458</v>
      </c>
      <c r="N267" s="1927" t="s">
        <v>2000</v>
      </c>
      <c r="O267" s="1927">
        <v>30</v>
      </c>
      <c r="P267" s="1927" t="s">
        <v>4486</v>
      </c>
      <c r="Q267" s="1927" t="s">
        <v>4854</v>
      </c>
      <c r="R267" s="1927" t="s">
        <v>4486</v>
      </c>
      <c r="S267" s="1927" t="s">
        <v>4854</v>
      </c>
      <c r="T267" s="1927" t="s">
        <v>4486</v>
      </c>
      <c r="U267" s="1927" t="s">
        <v>4854</v>
      </c>
      <c r="V267" s="1927" t="s">
        <v>4486</v>
      </c>
      <c r="W267" s="1927" t="s">
        <v>4854</v>
      </c>
      <c r="X267" s="1927"/>
      <c r="Y267" s="1927"/>
      <c r="Z267" s="1927">
        <v>1</v>
      </c>
      <c r="AA267" s="1927">
        <v>5</v>
      </c>
      <c r="AB267" s="1927">
        <v>5</v>
      </c>
      <c r="AC267" s="1927">
        <v>0</v>
      </c>
      <c r="AD267" s="1927">
        <v>0</v>
      </c>
      <c r="AE267" s="1927">
        <v>11</v>
      </c>
    </row>
    <row r="268" spans="1:31" ht="28.8">
      <c r="A268" s="1927" t="s">
        <v>1220</v>
      </c>
      <c r="B268" s="1927">
        <v>5131006</v>
      </c>
      <c r="C268" s="1928" t="s">
        <v>4877</v>
      </c>
      <c r="D268" s="1925">
        <v>9</v>
      </c>
      <c r="E268" s="1925">
        <v>3</v>
      </c>
      <c r="F268" s="1925">
        <v>3</v>
      </c>
      <c r="G268" s="1925">
        <v>6</v>
      </c>
      <c r="H268" s="1925">
        <v>1</v>
      </c>
      <c r="I268" s="1925">
        <f t="shared" si="4"/>
        <v>6</v>
      </c>
      <c r="J268" s="1927">
        <v>201</v>
      </c>
      <c r="K268" s="1928" t="s">
        <v>4505</v>
      </c>
      <c r="L268" s="1927">
        <v>37016</v>
      </c>
      <c r="M268" s="1927" t="s">
        <v>4458</v>
      </c>
      <c r="N268" s="1927" t="s">
        <v>1986</v>
      </c>
      <c r="O268" s="1927">
        <v>21</v>
      </c>
      <c r="P268" s="1927" t="s">
        <v>4452</v>
      </c>
      <c r="Q268" s="1927" t="s">
        <v>4606</v>
      </c>
      <c r="R268" s="1927" t="s">
        <v>4452</v>
      </c>
      <c r="S268" s="1927" t="s">
        <v>4606</v>
      </c>
      <c r="T268" s="1927" t="s">
        <v>4452</v>
      </c>
      <c r="U268" s="1927" t="s">
        <v>4606</v>
      </c>
      <c r="V268" s="1927"/>
      <c r="W268" s="1927"/>
      <c r="X268" s="1927" t="s">
        <v>4452</v>
      </c>
      <c r="Y268" s="1927" t="s">
        <v>4606</v>
      </c>
      <c r="Z268" s="1927">
        <v>5</v>
      </c>
      <c r="AA268" s="1927">
        <v>7</v>
      </c>
      <c r="AB268" s="1927">
        <v>2</v>
      </c>
      <c r="AC268" s="1927">
        <v>0</v>
      </c>
      <c r="AD268" s="1927">
        <v>0</v>
      </c>
      <c r="AE268" s="1927">
        <v>14</v>
      </c>
    </row>
    <row r="269" spans="1:31" ht="28.8">
      <c r="A269" s="1927" t="s">
        <v>1220</v>
      </c>
      <c r="B269" s="1927">
        <v>5131008</v>
      </c>
      <c r="C269" s="1928" t="s">
        <v>4878</v>
      </c>
      <c r="D269" s="1925">
        <v>7</v>
      </c>
      <c r="E269" s="1925">
        <v>2.5</v>
      </c>
      <c r="F269" s="1925">
        <v>2</v>
      </c>
      <c r="G269" s="1925">
        <v>4.5</v>
      </c>
      <c r="H269" s="1925">
        <v>0.5</v>
      </c>
      <c r="I269" s="1925">
        <f t="shared" si="4"/>
        <v>2.25</v>
      </c>
      <c r="J269" s="1927">
        <v>201</v>
      </c>
      <c r="K269" s="1928" t="s">
        <v>4879</v>
      </c>
      <c r="L269" s="1927">
        <v>36702</v>
      </c>
      <c r="M269" s="1927" t="s">
        <v>4458</v>
      </c>
      <c r="N269" s="1927" t="s">
        <v>1986</v>
      </c>
      <c r="O269" s="1927">
        <v>24</v>
      </c>
      <c r="P269" s="1927" t="s">
        <v>4486</v>
      </c>
      <c r="Q269" s="1927" t="s">
        <v>4488</v>
      </c>
      <c r="R269" s="1927" t="s">
        <v>4486</v>
      </c>
      <c r="S269" s="1927" t="s">
        <v>4488</v>
      </c>
      <c r="T269" s="1927" t="s">
        <v>4486</v>
      </c>
      <c r="U269" s="1927" t="s">
        <v>4488</v>
      </c>
      <c r="V269" s="1927"/>
      <c r="W269" s="1927"/>
      <c r="X269" s="1927"/>
      <c r="Y269" s="1927"/>
      <c r="Z269" s="1927">
        <v>1</v>
      </c>
      <c r="AA269" s="1927">
        <v>4</v>
      </c>
      <c r="AB269" s="1927">
        <v>3</v>
      </c>
      <c r="AC269" s="1927">
        <v>0</v>
      </c>
      <c r="AD269" s="1927">
        <v>0</v>
      </c>
      <c r="AE269" s="1927">
        <v>8</v>
      </c>
    </row>
    <row r="270" spans="1:31" ht="28.8">
      <c r="A270" s="1927" t="s">
        <v>1220</v>
      </c>
      <c r="B270" s="1927">
        <v>5131008</v>
      </c>
      <c r="C270" s="1928" t="s">
        <v>4878</v>
      </c>
      <c r="D270" s="1925">
        <v>7</v>
      </c>
      <c r="E270" s="1925">
        <v>2.5</v>
      </c>
      <c r="F270" s="1925">
        <v>2</v>
      </c>
      <c r="G270" s="1925">
        <v>4.5</v>
      </c>
      <c r="H270" s="1925">
        <v>0.5</v>
      </c>
      <c r="I270" s="1925">
        <f t="shared" si="4"/>
        <v>2.25</v>
      </c>
      <c r="J270" s="1927">
        <v>201</v>
      </c>
      <c r="K270" s="1928" t="s">
        <v>4880</v>
      </c>
      <c r="L270" s="1927">
        <v>900026</v>
      </c>
      <c r="M270" s="1927" t="s">
        <v>4725</v>
      </c>
      <c r="N270" s="1927" t="s">
        <v>1986</v>
      </c>
      <c r="O270" s="1927">
        <v>24</v>
      </c>
      <c r="P270" s="1927" t="s">
        <v>4486</v>
      </c>
      <c r="Q270" s="1927" t="s">
        <v>4488</v>
      </c>
      <c r="R270" s="1927" t="s">
        <v>4486</v>
      </c>
      <c r="S270" s="1927" t="s">
        <v>4488</v>
      </c>
      <c r="T270" s="1927" t="s">
        <v>4486</v>
      </c>
      <c r="U270" s="1927" t="s">
        <v>4488</v>
      </c>
      <c r="V270" s="1927"/>
      <c r="W270" s="1927"/>
      <c r="X270" s="1927"/>
      <c r="Y270" s="1927"/>
      <c r="Z270" s="1927">
        <v>1</v>
      </c>
      <c r="AA270" s="1927">
        <v>4</v>
      </c>
      <c r="AB270" s="1927">
        <v>3</v>
      </c>
      <c r="AC270" s="1927">
        <v>0</v>
      </c>
      <c r="AD270" s="1927">
        <v>0</v>
      </c>
      <c r="AE270" s="1927">
        <v>8</v>
      </c>
    </row>
    <row r="271" spans="1:31" ht="28.8">
      <c r="A271" s="1927" t="s">
        <v>1220</v>
      </c>
      <c r="B271" s="1927">
        <v>5131019</v>
      </c>
      <c r="C271" s="1928" t="s">
        <v>4881</v>
      </c>
      <c r="D271" s="1925">
        <v>9</v>
      </c>
      <c r="E271" s="1925">
        <v>4.5</v>
      </c>
      <c r="F271" s="1925">
        <v>0</v>
      </c>
      <c r="G271" s="1925">
        <v>4.5</v>
      </c>
      <c r="H271" s="1925">
        <v>1</v>
      </c>
      <c r="I271" s="1925">
        <f t="shared" si="4"/>
        <v>4.5</v>
      </c>
      <c r="J271" s="1927">
        <v>201</v>
      </c>
      <c r="K271" s="1928" t="s">
        <v>4463</v>
      </c>
      <c r="L271" s="1927">
        <v>33754</v>
      </c>
      <c r="M271" s="1927" t="s">
        <v>4458</v>
      </c>
      <c r="N271" s="1927" t="s">
        <v>2482</v>
      </c>
      <c r="O271" s="1927">
        <v>51</v>
      </c>
      <c r="P271" s="1927" t="s">
        <v>4454</v>
      </c>
      <c r="Q271" s="1927" t="s">
        <v>4475</v>
      </c>
      <c r="R271" s="1927" t="s">
        <v>4454</v>
      </c>
      <c r="S271" s="1927" t="s">
        <v>4475</v>
      </c>
      <c r="T271" s="1927" t="s">
        <v>4454</v>
      </c>
      <c r="U271" s="1927" t="s">
        <v>4475</v>
      </c>
      <c r="V271" s="1927"/>
      <c r="W271" s="1927"/>
      <c r="X271" s="1927"/>
      <c r="Y271" s="1927"/>
      <c r="Z271" s="1927">
        <v>0</v>
      </c>
      <c r="AA271" s="1927">
        <v>3</v>
      </c>
      <c r="AB271" s="1927">
        <v>16</v>
      </c>
      <c r="AC271" s="1927">
        <v>0</v>
      </c>
      <c r="AD271" s="1927">
        <v>0</v>
      </c>
      <c r="AE271" s="1927">
        <v>19</v>
      </c>
    </row>
    <row r="272" spans="1:31" ht="28.8">
      <c r="A272" s="1927" t="s">
        <v>1220</v>
      </c>
      <c r="B272" s="1927">
        <v>5131019</v>
      </c>
      <c r="C272" s="1928" t="s">
        <v>4881</v>
      </c>
      <c r="D272" s="1925">
        <v>9</v>
      </c>
      <c r="E272" s="1925">
        <v>4.5</v>
      </c>
      <c r="F272" s="1925">
        <v>0</v>
      </c>
      <c r="G272" s="1925">
        <v>4.5</v>
      </c>
      <c r="H272" s="1925">
        <v>1</v>
      </c>
      <c r="I272" s="1925">
        <f t="shared" si="4"/>
        <v>4.5</v>
      </c>
      <c r="J272" s="1927">
        <v>201</v>
      </c>
      <c r="K272" s="1928" t="s">
        <v>4547</v>
      </c>
      <c r="L272" s="1927">
        <v>17114</v>
      </c>
      <c r="M272" s="1927" t="s">
        <v>4458</v>
      </c>
      <c r="N272" s="1927" t="s">
        <v>4882</v>
      </c>
      <c r="O272" s="1927">
        <v>50</v>
      </c>
      <c r="P272" s="1927" t="s">
        <v>4472</v>
      </c>
      <c r="Q272" s="1927" t="s">
        <v>4531</v>
      </c>
      <c r="R272" s="1927" t="s">
        <v>4472</v>
      </c>
      <c r="S272" s="1927" t="s">
        <v>4531</v>
      </c>
      <c r="T272" s="1927" t="s">
        <v>4472</v>
      </c>
      <c r="U272" s="1927" t="s">
        <v>4531</v>
      </c>
      <c r="V272" s="1927"/>
      <c r="W272" s="1927"/>
      <c r="X272" s="1927"/>
      <c r="Y272" s="1927"/>
      <c r="Z272" s="1927">
        <v>11</v>
      </c>
      <c r="AA272" s="1927">
        <v>2</v>
      </c>
      <c r="AB272" s="1927">
        <v>1</v>
      </c>
      <c r="AC272" s="1927">
        <v>0</v>
      </c>
      <c r="AD272" s="1927">
        <v>0</v>
      </c>
      <c r="AE272" s="1927">
        <v>14</v>
      </c>
    </row>
    <row r="273" spans="1:31" ht="28.8">
      <c r="A273" s="1927" t="s">
        <v>1220</v>
      </c>
      <c r="B273" s="1927">
        <v>5131020</v>
      </c>
      <c r="C273" s="1928" t="s">
        <v>4883</v>
      </c>
      <c r="D273" s="1925">
        <v>7</v>
      </c>
      <c r="E273" s="1925">
        <v>2.5</v>
      </c>
      <c r="F273" s="1925">
        <v>2</v>
      </c>
      <c r="G273" s="1925">
        <v>4.5</v>
      </c>
      <c r="H273" s="1925">
        <v>1</v>
      </c>
      <c r="I273" s="1925">
        <f t="shared" si="4"/>
        <v>4.5</v>
      </c>
      <c r="J273" s="1927">
        <v>201</v>
      </c>
      <c r="K273" s="1928" t="s">
        <v>4530</v>
      </c>
      <c r="L273" s="1927">
        <v>42436</v>
      </c>
      <c r="M273" s="1927" t="s">
        <v>4477</v>
      </c>
      <c r="N273" s="1927" t="s">
        <v>2903</v>
      </c>
      <c r="O273" s="1927">
        <v>52</v>
      </c>
      <c r="P273" s="1927" t="s">
        <v>4456</v>
      </c>
      <c r="Q273" s="1927" t="s">
        <v>4666</v>
      </c>
      <c r="R273" s="1927" t="s">
        <v>4456</v>
      </c>
      <c r="S273" s="1927" t="s">
        <v>4666</v>
      </c>
      <c r="T273" s="1927"/>
      <c r="U273" s="1927"/>
      <c r="V273" s="1927" t="s">
        <v>4456</v>
      </c>
      <c r="W273" s="1927" t="s">
        <v>4666</v>
      </c>
      <c r="X273" s="1927"/>
      <c r="Y273" s="1927"/>
      <c r="Z273" s="1927">
        <v>27</v>
      </c>
      <c r="AA273" s="1927">
        <v>0</v>
      </c>
      <c r="AB273" s="1927">
        <v>2</v>
      </c>
      <c r="AC273" s="1927">
        <v>0</v>
      </c>
      <c r="AD273" s="1927">
        <v>0</v>
      </c>
      <c r="AE273" s="1927">
        <v>29</v>
      </c>
    </row>
    <row r="274" spans="1:31" ht="28.8">
      <c r="A274" s="1927" t="s">
        <v>1220</v>
      </c>
      <c r="B274" s="1927">
        <v>5131023</v>
      </c>
      <c r="C274" s="1928" t="s">
        <v>4533</v>
      </c>
      <c r="D274" s="1925">
        <v>7</v>
      </c>
      <c r="E274" s="1925">
        <v>2.5</v>
      </c>
      <c r="F274" s="1925">
        <v>2</v>
      </c>
      <c r="G274" s="1925">
        <v>4.5</v>
      </c>
      <c r="H274" s="1925">
        <v>1</v>
      </c>
      <c r="I274" s="1925">
        <f t="shared" si="4"/>
        <v>4.5</v>
      </c>
      <c r="J274" s="1927">
        <v>201</v>
      </c>
      <c r="K274" s="1928" t="s">
        <v>4884</v>
      </c>
      <c r="L274" s="1927">
        <v>40664</v>
      </c>
      <c r="M274" s="1927" t="s">
        <v>4451</v>
      </c>
      <c r="N274" s="1927" t="s">
        <v>2904</v>
      </c>
      <c r="O274" s="1927">
        <v>20</v>
      </c>
      <c r="P274" s="1927" t="s">
        <v>4602</v>
      </c>
      <c r="Q274" s="1927" t="s">
        <v>4522</v>
      </c>
      <c r="R274" s="1927" t="s">
        <v>4472</v>
      </c>
      <c r="S274" s="1927" t="s">
        <v>4859</v>
      </c>
      <c r="T274" s="1927"/>
      <c r="U274" s="1927"/>
      <c r="V274" s="1927"/>
      <c r="W274" s="1927"/>
      <c r="X274" s="1927"/>
      <c r="Y274" s="1927"/>
      <c r="Z274" s="1927">
        <v>4</v>
      </c>
      <c r="AA274" s="1927">
        <v>4</v>
      </c>
      <c r="AB274" s="1927">
        <v>1</v>
      </c>
      <c r="AC274" s="1927">
        <v>0</v>
      </c>
      <c r="AD274" s="1927">
        <v>0</v>
      </c>
      <c r="AE274" s="1927">
        <v>9</v>
      </c>
    </row>
    <row r="275" spans="1:31" ht="28.8">
      <c r="A275" s="1927" t="s">
        <v>1220</v>
      </c>
      <c r="B275" s="1927">
        <v>5131025</v>
      </c>
      <c r="C275" s="1928" t="s">
        <v>4536</v>
      </c>
      <c r="D275" s="1925">
        <v>9</v>
      </c>
      <c r="E275" s="1925">
        <v>3</v>
      </c>
      <c r="F275" s="1925">
        <v>3</v>
      </c>
      <c r="G275" s="1925">
        <v>6</v>
      </c>
      <c r="H275" s="1925">
        <v>1</v>
      </c>
      <c r="I275" s="1925">
        <f t="shared" si="4"/>
        <v>6</v>
      </c>
      <c r="J275" s="1927">
        <v>201</v>
      </c>
      <c r="K275" s="1928" t="s">
        <v>4485</v>
      </c>
      <c r="L275" s="1927">
        <v>36702</v>
      </c>
      <c r="M275" s="1927" t="s">
        <v>4458</v>
      </c>
      <c r="N275" s="1927" t="s">
        <v>2482</v>
      </c>
      <c r="O275" s="1927">
        <v>20</v>
      </c>
      <c r="P275" s="1927" t="s">
        <v>4486</v>
      </c>
      <c r="Q275" s="1927" t="s">
        <v>4606</v>
      </c>
      <c r="R275" s="1927" t="s">
        <v>4486</v>
      </c>
      <c r="S275" s="1927" t="s">
        <v>4606</v>
      </c>
      <c r="T275" s="1927"/>
      <c r="U275" s="1927"/>
      <c r="V275" s="1927" t="s">
        <v>4573</v>
      </c>
      <c r="W275" s="1927" t="s">
        <v>4522</v>
      </c>
      <c r="X275" s="1927"/>
      <c r="Y275" s="1927"/>
      <c r="Z275" s="1927">
        <v>0</v>
      </c>
      <c r="AA275" s="1927">
        <v>2</v>
      </c>
      <c r="AB275" s="1927">
        <v>0</v>
      </c>
      <c r="AC275" s="1927">
        <v>0</v>
      </c>
      <c r="AD275" s="1927">
        <v>0</v>
      </c>
      <c r="AE275" s="1927">
        <v>2</v>
      </c>
    </row>
    <row r="276" spans="1:31" ht="28.8">
      <c r="A276" s="1927" t="s">
        <v>1220</v>
      </c>
      <c r="B276" s="1927">
        <v>5131030</v>
      </c>
      <c r="C276" s="1928" t="s">
        <v>4546</v>
      </c>
      <c r="D276" s="1925">
        <v>7</v>
      </c>
      <c r="E276" s="1925">
        <v>2.5</v>
      </c>
      <c r="F276" s="1925">
        <v>2</v>
      </c>
      <c r="G276" s="1925">
        <v>4.5</v>
      </c>
      <c r="H276" s="1925">
        <v>1</v>
      </c>
      <c r="I276" s="1925">
        <f t="shared" si="4"/>
        <v>4.5</v>
      </c>
      <c r="J276" s="1927">
        <v>201</v>
      </c>
      <c r="K276" s="1928" t="s">
        <v>4547</v>
      </c>
      <c r="L276" s="1927">
        <v>17114</v>
      </c>
      <c r="M276" s="1927" t="s">
        <v>4458</v>
      </c>
      <c r="N276" s="1927" t="s">
        <v>4885</v>
      </c>
      <c r="O276" s="1927">
        <v>24</v>
      </c>
      <c r="P276" s="1927"/>
      <c r="Q276" s="1927"/>
      <c r="R276" s="1927"/>
      <c r="S276" s="1927"/>
      <c r="T276" s="1927" t="s">
        <v>4456</v>
      </c>
      <c r="U276" s="1927" t="s">
        <v>4488</v>
      </c>
      <c r="V276" s="1927" t="s">
        <v>4456</v>
      </c>
      <c r="W276" s="1927" t="s">
        <v>4488</v>
      </c>
      <c r="X276" s="1927" t="s">
        <v>4456</v>
      </c>
      <c r="Y276" s="1927" t="s">
        <v>4488</v>
      </c>
      <c r="Z276" s="1927">
        <v>3</v>
      </c>
      <c r="AA276" s="1927">
        <v>6</v>
      </c>
      <c r="AB276" s="1927">
        <v>4</v>
      </c>
      <c r="AC276" s="1927">
        <v>0</v>
      </c>
      <c r="AD276" s="1927">
        <v>0</v>
      </c>
      <c r="AE276" s="1927">
        <v>13</v>
      </c>
    </row>
    <row r="277" spans="1:31" ht="28.8">
      <c r="A277" s="1927" t="s">
        <v>1220</v>
      </c>
      <c r="B277" s="1927">
        <v>5131031</v>
      </c>
      <c r="C277" s="1928" t="s">
        <v>4548</v>
      </c>
      <c r="D277" s="1925">
        <v>7</v>
      </c>
      <c r="E277" s="1925">
        <v>2.5</v>
      </c>
      <c r="F277" s="1925">
        <v>2</v>
      </c>
      <c r="G277" s="1925">
        <v>4.5</v>
      </c>
      <c r="H277" s="1925">
        <v>1</v>
      </c>
      <c r="I277" s="1925">
        <f t="shared" si="4"/>
        <v>4.5</v>
      </c>
      <c r="J277" s="1927">
        <v>201</v>
      </c>
      <c r="K277" s="1928" t="s">
        <v>3969</v>
      </c>
      <c r="L277" s="1927">
        <v>42482</v>
      </c>
      <c r="M277" s="1927" t="s">
        <v>4458</v>
      </c>
      <c r="N277" s="1927" t="s">
        <v>1980</v>
      </c>
      <c r="O277" s="1927">
        <v>20</v>
      </c>
      <c r="P277" s="1927"/>
      <c r="Q277" s="1927"/>
      <c r="R277" s="1927" t="s">
        <v>4452</v>
      </c>
      <c r="S277" s="1927" t="s">
        <v>4480</v>
      </c>
      <c r="T277" s="1927" t="s">
        <v>4452</v>
      </c>
      <c r="U277" s="1927" t="s">
        <v>4480</v>
      </c>
      <c r="V277" s="1927" t="s">
        <v>4452</v>
      </c>
      <c r="W277" s="1927" t="s">
        <v>4480</v>
      </c>
      <c r="X277" s="1927"/>
      <c r="Y277" s="1927"/>
      <c r="Z277" s="1927">
        <v>6</v>
      </c>
      <c r="AA277" s="1927">
        <v>3</v>
      </c>
      <c r="AB277" s="1927">
        <v>0</v>
      </c>
      <c r="AC277" s="1927">
        <v>0</v>
      </c>
      <c r="AD277" s="1927">
        <v>0</v>
      </c>
      <c r="AE277" s="1927">
        <v>9</v>
      </c>
    </row>
    <row r="278" spans="1:31" ht="28.8">
      <c r="A278" s="1927" t="s">
        <v>1220</v>
      </c>
      <c r="B278" s="1927">
        <v>5131035</v>
      </c>
      <c r="C278" s="1928" t="s">
        <v>4886</v>
      </c>
      <c r="D278" s="1925">
        <v>7</v>
      </c>
      <c r="E278" s="1925">
        <v>2.5</v>
      </c>
      <c r="F278" s="1925">
        <v>2</v>
      </c>
      <c r="G278" s="1925">
        <v>4.5</v>
      </c>
      <c r="H278" s="1925">
        <v>1</v>
      </c>
      <c r="I278" s="1925">
        <f t="shared" si="4"/>
        <v>4.5</v>
      </c>
      <c r="J278" s="1927">
        <v>201</v>
      </c>
      <c r="K278" s="1928" t="s">
        <v>4463</v>
      </c>
      <c r="L278" s="1927">
        <v>33754</v>
      </c>
      <c r="M278" s="1927" t="s">
        <v>4458</v>
      </c>
      <c r="N278" s="1927" t="s">
        <v>1980</v>
      </c>
      <c r="O278" s="1927">
        <v>24</v>
      </c>
      <c r="P278" s="1927" t="s">
        <v>4472</v>
      </c>
      <c r="Q278" s="1927" t="s">
        <v>4488</v>
      </c>
      <c r="R278" s="1927" t="s">
        <v>4472</v>
      </c>
      <c r="S278" s="1927" t="s">
        <v>4488</v>
      </c>
      <c r="T278" s="1927" t="s">
        <v>4472</v>
      </c>
      <c r="U278" s="1927" t="s">
        <v>4488</v>
      </c>
      <c r="V278" s="1927"/>
      <c r="W278" s="1927"/>
      <c r="X278" s="1927"/>
      <c r="Y278" s="1927"/>
      <c r="Z278" s="1927">
        <v>0</v>
      </c>
      <c r="AA278" s="1927">
        <v>1</v>
      </c>
      <c r="AB278" s="1927">
        <v>0</v>
      </c>
      <c r="AC278" s="1927">
        <v>0</v>
      </c>
      <c r="AD278" s="1927">
        <v>0</v>
      </c>
      <c r="AE278" s="1927">
        <v>1</v>
      </c>
    </row>
    <row r="279" spans="1:31" ht="28.8">
      <c r="A279" s="1927" t="s">
        <v>1220</v>
      </c>
      <c r="B279" s="1927">
        <v>5131037</v>
      </c>
      <c r="C279" s="1928" t="s">
        <v>4887</v>
      </c>
      <c r="D279" s="1925">
        <v>7</v>
      </c>
      <c r="E279" s="1925">
        <v>2.5</v>
      </c>
      <c r="F279" s="1925">
        <v>2</v>
      </c>
      <c r="G279" s="1925">
        <v>4.5</v>
      </c>
      <c r="H279" s="1925">
        <v>1</v>
      </c>
      <c r="I279" s="1925">
        <f t="shared" si="4"/>
        <v>4.5</v>
      </c>
      <c r="J279" s="1927">
        <v>201</v>
      </c>
      <c r="K279" s="1928" t="s">
        <v>4884</v>
      </c>
      <c r="L279" s="1927">
        <v>40664</v>
      </c>
      <c r="M279" s="1927" t="s">
        <v>4451</v>
      </c>
      <c r="N279" s="1927" t="s">
        <v>1980</v>
      </c>
      <c r="O279" s="1927">
        <v>30</v>
      </c>
      <c r="P279" s="1927"/>
      <c r="Q279" s="1927"/>
      <c r="R279" s="1927"/>
      <c r="S279" s="1927"/>
      <c r="T279" s="1927" t="s">
        <v>4472</v>
      </c>
      <c r="U279" s="1927" t="s">
        <v>4854</v>
      </c>
      <c r="V279" s="1927" t="s">
        <v>4472</v>
      </c>
      <c r="W279" s="1927" t="s">
        <v>4854</v>
      </c>
      <c r="X279" s="1927" t="s">
        <v>4472</v>
      </c>
      <c r="Y279" s="1927" t="s">
        <v>4854</v>
      </c>
      <c r="Z279" s="1927">
        <v>1</v>
      </c>
      <c r="AA279" s="1927">
        <v>1</v>
      </c>
      <c r="AB279" s="1927">
        <v>0</v>
      </c>
      <c r="AC279" s="1927">
        <v>0</v>
      </c>
      <c r="AD279" s="1927">
        <v>0</v>
      </c>
      <c r="AE279" s="1927">
        <v>2</v>
      </c>
    </row>
    <row r="280" spans="1:31" ht="28.8">
      <c r="A280" s="1927" t="s">
        <v>1220</v>
      </c>
      <c r="B280" s="1927">
        <v>5131038</v>
      </c>
      <c r="C280" s="1928" t="s">
        <v>4888</v>
      </c>
      <c r="D280" s="1925">
        <v>7</v>
      </c>
      <c r="E280" s="1925">
        <v>2.5</v>
      </c>
      <c r="F280" s="1925">
        <v>2</v>
      </c>
      <c r="G280" s="1925">
        <v>4.5</v>
      </c>
      <c r="H280" s="1925">
        <v>1</v>
      </c>
      <c r="I280" s="1925">
        <f t="shared" si="4"/>
        <v>4.5</v>
      </c>
      <c r="J280" s="1927">
        <v>201</v>
      </c>
      <c r="K280" s="1928" t="s">
        <v>3969</v>
      </c>
      <c r="L280" s="1927">
        <v>42482</v>
      </c>
      <c r="M280" s="1927" t="s">
        <v>4458</v>
      </c>
      <c r="N280" s="1927" t="s">
        <v>1980</v>
      </c>
      <c r="O280" s="1927">
        <v>24</v>
      </c>
      <c r="P280" s="1927" t="s">
        <v>4456</v>
      </c>
      <c r="Q280" s="1927" t="s">
        <v>4528</v>
      </c>
      <c r="R280" s="1927" t="s">
        <v>4456</v>
      </c>
      <c r="S280" s="1927" t="s">
        <v>4528</v>
      </c>
      <c r="T280" s="1927" t="s">
        <v>4456</v>
      </c>
      <c r="U280" s="1927" t="s">
        <v>4528</v>
      </c>
      <c r="V280" s="1927"/>
      <c r="W280" s="1927"/>
      <c r="X280" s="1927"/>
      <c r="Y280" s="1927"/>
      <c r="Z280" s="1927">
        <v>1</v>
      </c>
      <c r="AA280" s="1927">
        <v>0</v>
      </c>
      <c r="AB280" s="1927">
        <v>0</v>
      </c>
      <c r="AC280" s="1927">
        <v>0</v>
      </c>
      <c r="AD280" s="1927">
        <v>0</v>
      </c>
      <c r="AE280" s="1927">
        <v>1</v>
      </c>
    </row>
    <row r="281" spans="1:31" ht="28.8">
      <c r="A281" s="1927" t="s">
        <v>1220</v>
      </c>
      <c r="B281" s="1927">
        <v>5100004</v>
      </c>
      <c r="C281" s="1928" t="s">
        <v>4889</v>
      </c>
      <c r="D281" s="1925">
        <v>3</v>
      </c>
      <c r="E281" s="1925">
        <v>0</v>
      </c>
      <c r="F281" s="1925">
        <v>3</v>
      </c>
      <c r="G281" s="1925">
        <v>3</v>
      </c>
      <c r="H281" s="1925">
        <v>1</v>
      </c>
      <c r="I281" s="1925">
        <f t="shared" si="4"/>
        <v>3</v>
      </c>
      <c r="J281" s="1927">
        <v>201</v>
      </c>
      <c r="K281" s="1928" t="s">
        <v>4317</v>
      </c>
      <c r="L281" s="1927">
        <v>21359</v>
      </c>
      <c r="M281" s="1927" t="s">
        <v>4458</v>
      </c>
      <c r="N281" s="1927" t="s">
        <v>1977</v>
      </c>
      <c r="O281" s="1927">
        <v>20</v>
      </c>
      <c r="P281" s="1927"/>
      <c r="Q281" s="1927"/>
      <c r="R281" s="1927"/>
      <c r="S281" s="1927"/>
      <c r="T281" s="1927"/>
      <c r="U281" s="1927"/>
      <c r="V281" s="1927"/>
      <c r="W281" s="1927"/>
      <c r="X281" s="1927"/>
      <c r="Y281" s="1927"/>
      <c r="Z281" s="1927">
        <v>0</v>
      </c>
      <c r="AA281" s="1927">
        <v>2</v>
      </c>
      <c r="AB281" s="1927">
        <v>0</v>
      </c>
      <c r="AC281" s="1927">
        <v>0</v>
      </c>
      <c r="AD281" s="1927">
        <v>0</v>
      </c>
      <c r="AE281" s="1927">
        <v>2</v>
      </c>
    </row>
    <row r="282" spans="1:31" ht="28.8">
      <c r="A282" s="1927" t="s">
        <v>1220</v>
      </c>
      <c r="B282" s="1927">
        <v>5100005</v>
      </c>
      <c r="C282" s="1928" t="s">
        <v>5326</v>
      </c>
      <c r="D282" s="1925">
        <v>3</v>
      </c>
      <c r="E282" s="1925">
        <v>0</v>
      </c>
      <c r="F282" s="1925">
        <v>3</v>
      </c>
      <c r="G282" s="1925">
        <v>3</v>
      </c>
      <c r="H282" s="1925">
        <v>1</v>
      </c>
      <c r="I282" s="1925">
        <f t="shared" si="4"/>
        <v>3</v>
      </c>
      <c r="J282" s="1927">
        <v>201</v>
      </c>
      <c r="K282" s="1928" t="s">
        <v>4317</v>
      </c>
      <c r="L282" s="1927">
        <v>21359</v>
      </c>
      <c r="M282" s="1927" t="s">
        <v>4458</v>
      </c>
      <c r="N282" s="1927" t="s">
        <v>1977</v>
      </c>
      <c r="O282" s="1927">
        <v>20</v>
      </c>
      <c r="P282" s="1927"/>
      <c r="Q282" s="1927"/>
      <c r="R282" s="1927"/>
      <c r="S282" s="1927"/>
      <c r="T282" s="1927"/>
      <c r="U282" s="1927"/>
      <c r="V282" s="1927"/>
      <c r="W282" s="1927"/>
      <c r="X282" s="1927"/>
      <c r="Y282" s="1927"/>
      <c r="Z282" s="1927">
        <v>1</v>
      </c>
      <c r="AA282" s="1927">
        <v>1</v>
      </c>
      <c r="AB282" s="1927">
        <v>0</v>
      </c>
      <c r="AC282" s="1927">
        <v>0</v>
      </c>
      <c r="AD282" s="1927">
        <v>0</v>
      </c>
      <c r="AE282" s="1927">
        <v>2</v>
      </c>
    </row>
    <row r="283" spans="1:31">
      <c r="A283" s="1927" t="s">
        <v>1220</v>
      </c>
      <c r="B283" s="1927">
        <v>5100006</v>
      </c>
      <c r="C283" s="1928" t="s">
        <v>4554</v>
      </c>
      <c r="D283" s="1925">
        <v>21</v>
      </c>
      <c r="E283" s="1925">
        <v>3</v>
      </c>
      <c r="F283" s="1925">
        <v>15</v>
      </c>
      <c r="G283" s="1925">
        <v>18</v>
      </c>
      <c r="H283" s="1925">
        <v>0.4</v>
      </c>
      <c r="I283" s="1925">
        <f t="shared" si="4"/>
        <v>7.2</v>
      </c>
      <c r="J283" s="1927">
        <v>201</v>
      </c>
      <c r="K283" s="1928" t="s">
        <v>4317</v>
      </c>
      <c r="L283" s="1927">
        <v>21359</v>
      </c>
      <c r="M283" s="1927" t="s">
        <v>4458</v>
      </c>
      <c r="N283" s="1927" t="s">
        <v>1977</v>
      </c>
      <c r="O283" s="1927">
        <v>20</v>
      </c>
      <c r="P283" s="1927"/>
      <c r="Q283" s="1927"/>
      <c r="R283" s="1927"/>
      <c r="S283" s="1927"/>
      <c r="T283" s="1927"/>
      <c r="U283" s="1927"/>
      <c r="V283" s="1927"/>
      <c r="W283" s="1927"/>
      <c r="X283" s="1927"/>
      <c r="Y283" s="1927"/>
      <c r="Z283" s="1927">
        <v>10</v>
      </c>
      <c r="AA283" s="1927">
        <v>0</v>
      </c>
      <c r="AB283" s="1927">
        <v>0</v>
      </c>
      <c r="AC283" s="1927">
        <v>0</v>
      </c>
      <c r="AD283" s="1927">
        <v>0</v>
      </c>
      <c r="AE283" s="1927">
        <v>10</v>
      </c>
    </row>
    <row r="284" spans="1:31">
      <c r="A284" s="1927" t="s">
        <v>1220</v>
      </c>
      <c r="B284" s="1927">
        <v>5100007</v>
      </c>
      <c r="C284" s="1928" t="s">
        <v>4555</v>
      </c>
      <c r="D284" s="1925">
        <v>21</v>
      </c>
      <c r="E284" s="1925">
        <v>3</v>
      </c>
      <c r="F284" s="1925">
        <v>15</v>
      </c>
      <c r="G284" s="1925">
        <v>18</v>
      </c>
      <c r="H284" s="1925">
        <v>0.4</v>
      </c>
      <c r="I284" s="1925">
        <f t="shared" si="4"/>
        <v>7.2</v>
      </c>
      <c r="J284" s="1927">
        <v>201</v>
      </c>
      <c r="K284" s="1928" t="s">
        <v>4317</v>
      </c>
      <c r="L284" s="1927">
        <v>21359</v>
      </c>
      <c r="M284" s="1927" t="s">
        <v>4458</v>
      </c>
      <c r="N284" s="1927" t="s">
        <v>1977</v>
      </c>
      <c r="O284" s="1927">
        <v>20</v>
      </c>
      <c r="P284" s="1927"/>
      <c r="Q284" s="1927"/>
      <c r="R284" s="1927"/>
      <c r="S284" s="1927"/>
      <c r="T284" s="1927"/>
      <c r="U284" s="1927"/>
      <c r="V284" s="1927"/>
      <c r="W284" s="1927"/>
      <c r="X284" s="1927"/>
      <c r="Y284" s="1927"/>
      <c r="Z284" s="1927">
        <v>1</v>
      </c>
      <c r="AA284" s="1927">
        <v>0</v>
      </c>
      <c r="AB284" s="1927">
        <v>0</v>
      </c>
      <c r="AC284" s="1927">
        <v>0</v>
      </c>
      <c r="AD284" s="1927">
        <v>0</v>
      </c>
      <c r="AE284" s="1927">
        <v>1</v>
      </c>
    </row>
    <row r="285" spans="1:31" ht="28.8">
      <c r="A285" s="1927" t="s">
        <v>1220</v>
      </c>
      <c r="B285" s="1927">
        <v>5100034</v>
      </c>
      <c r="C285" s="1928" t="s">
        <v>4890</v>
      </c>
      <c r="D285" s="1925">
        <v>3</v>
      </c>
      <c r="E285" s="1925">
        <v>0</v>
      </c>
      <c r="F285" s="1925">
        <v>3</v>
      </c>
      <c r="G285" s="1925">
        <v>3</v>
      </c>
      <c r="H285" s="1925">
        <v>1</v>
      </c>
      <c r="I285" s="1925">
        <f t="shared" si="4"/>
        <v>3</v>
      </c>
      <c r="J285" s="1927">
        <v>201</v>
      </c>
      <c r="K285" s="1928" t="s">
        <v>4463</v>
      </c>
      <c r="L285" s="1927">
        <v>33754</v>
      </c>
      <c r="M285" s="1927" t="s">
        <v>4458</v>
      </c>
      <c r="N285" s="1927" t="s">
        <v>2897</v>
      </c>
      <c r="O285" s="1927">
        <v>20</v>
      </c>
      <c r="P285" s="1927"/>
      <c r="Q285" s="1927"/>
      <c r="R285" s="1927"/>
      <c r="S285" s="1927"/>
      <c r="T285" s="1927"/>
      <c r="U285" s="1927"/>
      <c r="V285" s="1927"/>
      <c r="W285" s="1927"/>
      <c r="X285" s="1927"/>
      <c r="Y285" s="1927"/>
      <c r="Z285" s="1927">
        <v>11</v>
      </c>
      <c r="AA285" s="1927">
        <v>0</v>
      </c>
      <c r="AB285" s="1927">
        <v>0</v>
      </c>
      <c r="AC285" s="1927">
        <v>0</v>
      </c>
      <c r="AD285" s="1927">
        <v>0</v>
      </c>
      <c r="AE285" s="1927">
        <v>11</v>
      </c>
    </row>
    <row r="286" spans="1:31" ht="43.2">
      <c r="A286" s="1927" t="s">
        <v>1220</v>
      </c>
      <c r="B286" s="1927">
        <v>5100035</v>
      </c>
      <c r="C286" s="1928" t="s">
        <v>5327</v>
      </c>
      <c r="D286" s="1925">
        <v>3</v>
      </c>
      <c r="E286" s="1925">
        <v>0</v>
      </c>
      <c r="F286" s="1925">
        <v>3</v>
      </c>
      <c r="G286" s="1925">
        <v>3</v>
      </c>
      <c r="H286" s="1925">
        <v>1</v>
      </c>
      <c r="I286" s="1925">
        <f t="shared" si="4"/>
        <v>3</v>
      </c>
      <c r="J286" s="1927">
        <v>201</v>
      </c>
      <c r="K286" s="1928" t="s">
        <v>4463</v>
      </c>
      <c r="L286" s="1927">
        <v>33754</v>
      </c>
      <c r="M286" s="1927" t="s">
        <v>4458</v>
      </c>
      <c r="N286" s="1927" t="s">
        <v>2897</v>
      </c>
      <c r="O286" s="1927">
        <v>20</v>
      </c>
      <c r="P286" s="1927"/>
      <c r="Q286" s="1927"/>
      <c r="R286" s="1927"/>
      <c r="S286" s="1927"/>
      <c r="T286" s="1927"/>
      <c r="U286" s="1927"/>
      <c r="V286" s="1927"/>
      <c r="W286" s="1927"/>
      <c r="X286" s="1927"/>
      <c r="Y286" s="1927"/>
      <c r="Z286" s="1927">
        <v>2</v>
      </c>
      <c r="AA286" s="1927">
        <v>0</v>
      </c>
      <c r="AB286" s="1927">
        <v>0</v>
      </c>
      <c r="AC286" s="1927">
        <v>0</v>
      </c>
      <c r="AD286" s="1927">
        <v>0</v>
      </c>
      <c r="AE286" s="1927">
        <v>2</v>
      </c>
    </row>
    <row r="287" spans="1:31" ht="57.6">
      <c r="A287" s="1927" t="s">
        <v>1222</v>
      </c>
      <c r="B287" s="1927">
        <v>5210001</v>
      </c>
      <c r="C287" s="1928" t="s">
        <v>4645</v>
      </c>
      <c r="D287" s="1925">
        <v>36</v>
      </c>
      <c r="E287" s="1925">
        <v>15</v>
      </c>
      <c r="F287" s="1925">
        <v>6</v>
      </c>
      <c r="G287" s="1925">
        <v>21</v>
      </c>
      <c r="H287" s="1925">
        <v>0.28999999999999998</v>
      </c>
      <c r="I287" s="1925">
        <f t="shared" si="4"/>
        <v>6.09</v>
      </c>
      <c r="J287" s="1927">
        <v>201</v>
      </c>
      <c r="K287" s="1928" t="s">
        <v>4646</v>
      </c>
      <c r="L287" s="1927">
        <v>32206</v>
      </c>
      <c r="M287" s="1927" t="s">
        <v>4458</v>
      </c>
      <c r="N287" s="1927" t="s">
        <v>1989</v>
      </c>
      <c r="O287" s="1927">
        <v>46</v>
      </c>
      <c r="P287" s="1927" t="s">
        <v>4651</v>
      </c>
      <c r="Q287" s="1927" t="s">
        <v>4648</v>
      </c>
      <c r="R287" s="1927" t="s">
        <v>4891</v>
      </c>
      <c r="S287" s="1927" t="s">
        <v>4648</v>
      </c>
      <c r="T287" s="1927"/>
      <c r="U287" s="1927"/>
      <c r="V287" s="1927" t="s">
        <v>4650</v>
      </c>
      <c r="W287" s="1927" t="s">
        <v>4648</v>
      </c>
      <c r="X287" s="1927" t="s">
        <v>4647</v>
      </c>
      <c r="Y287" s="1927" t="s">
        <v>4648</v>
      </c>
      <c r="Z287" s="1927">
        <v>0</v>
      </c>
      <c r="AA287" s="1927">
        <v>10</v>
      </c>
      <c r="AB287" s="1927">
        <v>14</v>
      </c>
      <c r="AC287" s="1927">
        <v>0</v>
      </c>
      <c r="AD287" s="1927">
        <v>0</v>
      </c>
      <c r="AE287" s="1927">
        <v>24</v>
      </c>
    </row>
    <row r="288" spans="1:31" ht="57.6">
      <c r="A288" s="1927" t="s">
        <v>1222</v>
      </c>
      <c r="B288" s="1927">
        <v>5210001</v>
      </c>
      <c r="C288" s="1928" t="s">
        <v>4645</v>
      </c>
      <c r="D288" s="1925">
        <v>36</v>
      </c>
      <c r="E288" s="1925">
        <v>15</v>
      </c>
      <c r="F288" s="1925">
        <v>6</v>
      </c>
      <c r="G288" s="1925">
        <v>21</v>
      </c>
      <c r="H288" s="1925">
        <v>0.24</v>
      </c>
      <c r="I288" s="1925">
        <f t="shared" si="4"/>
        <v>5.04</v>
      </c>
      <c r="J288" s="1927">
        <v>201</v>
      </c>
      <c r="K288" s="1928" t="s">
        <v>4652</v>
      </c>
      <c r="L288" s="1927">
        <v>37911</v>
      </c>
      <c r="M288" s="1927" t="s">
        <v>4458</v>
      </c>
      <c r="N288" s="1927" t="s">
        <v>1989</v>
      </c>
      <c r="O288" s="1927">
        <v>46</v>
      </c>
      <c r="P288" s="1927" t="s">
        <v>4651</v>
      </c>
      <c r="Q288" s="1927" t="s">
        <v>4648</v>
      </c>
      <c r="R288" s="1927" t="s">
        <v>4891</v>
      </c>
      <c r="S288" s="1927" t="s">
        <v>4648</v>
      </c>
      <c r="T288" s="1927"/>
      <c r="U288" s="1927"/>
      <c r="V288" s="1927" t="s">
        <v>4650</v>
      </c>
      <c r="W288" s="1927" t="s">
        <v>4648</v>
      </c>
      <c r="X288" s="1927" t="s">
        <v>4647</v>
      </c>
      <c r="Y288" s="1927" t="s">
        <v>4648</v>
      </c>
      <c r="Z288" s="1927">
        <v>0</v>
      </c>
      <c r="AA288" s="1927">
        <v>10</v>
      </c>
      <c r="AB288" s="1927">
        <v>14</v>
      </c>
      <c r="AC288" s="1927">
        <v>0</v>
      </c>
      <c r="AD288" s="1927">
        <v>0</v>
      </c>
      <c r="AE288" s="1927">
        <v>24</v>
      </c>
    </row>
    <row r="289" spans="1:31" ht="57.6">
      <c r="A289" s="1927" t="s">
        <v>1222</v>
      </c>
      <c r="B289" s="1927">
        <v>5210001</v>
      </c>
      <c r="C289" s="1928" t="s">
        <v>4645</v>
      </c>
      <c r="D289" s="1925">
        <v>36</v>
      </c>
      <c r="E289" s="1925">
        <v>15</v>
      </c>
      <c r="F289" s="1925">
        <v>6</v>
      </c>
      <c r="G289" s="1925">
        <v>21</v>
      </c>
      <c r="H289" s="1925">
        <v>0.24</v>
      </c>
      <c r="I289" s="1925">
        <f t="shared" si="4"/>
        <v>5.04</v>
      </c>
      <c r="J289" s="1927">
        <v>201</v>
      </c>
      <c r="K289" s="1928" t="s">
        <v>4892</v>
      </c>
      <c r="L289" s="1927">
        <v>38204</v>
      </c>
      <c r="M289" s="1927" t="s">
        <v>4458</v>
      </c>
      <c r="N289" s="1927" t="s">
        <v>1989</v>
      </c>
      <c r="O289" s="1927">
        <v>46</v>
      </c>
      <c r="P289" s="1927" t="s">
        <v>4651</v>
      </c>
      <c r="Q289" s="1927" t="s">
        <v>4648</v>
      </c>
      <c r="R289" s="1927" t="s">
        <v>4891</v>
      </c>
      <c r="S289" s="1927" t="s">
        <v>4648</v>
      </c>
      <c r="T289" s="1927"/>
      <c r="U289" s="1927"/>
      <c r="V289" s="1927" t="s">
        <v>4650</v>
      </c>
      <c r="W289" s="1927" t="s">
        <v>4648</v>
      </c>
      <c r="X289" s="1927" t="s">
        <v>4647</v>
      </c>
      <c r="Y289" s="1927" t="s">
        <v>4648</v>
      </c>
      <c r="Z289" s="1927">
        <v>0</v>
      </c>
      <c r="AA289" s="1927">
        <v>10</v>
      </c>
      <c r="AB289" s="1927">
        <v>14</v>
      </c>
      <c r="AC289" s="1927">
        <v>0</v>
      </c>
      <c r="AD289" s="1927">
        <v>0</v>
      </c>
      <c r="AE289" s="1927">
        <v>24</v>
      </c>
    </row>
    <row r="290" spans="1:31" ht="57.6">
      <c r="A290" s="1927" t="s">
        <v>1222</v>
      </c>
      <c r="B290" s="1927">
        <v>5210001</v>
      </c>
      <c r="C290" s="1928" t="s">
        <v>4645</v>
      </c>
      <c r="D290" s="1925">
        <v>36</v>
      </c>
      <c r="E290" s="1925">
        <v>15</v>
      </c>
      <c r="F290" s="1925">
        <v>6</v>
      </c>
      <c r="G290" s="1925">
        <v>21</v>
      </c>
      <c r="H290" s="1925">
        <v>0.24</v>
      </c>
      <c r="I290" s="1925">
        <f t="shared" si="4"/>
        <v>5.04</v>
      </c>
      <c r="J290" s="1927">
        <v>201</v>
      </c>
      <c r="K290" s="1928" t="s">
        <v>4662</v>
      </c>
      <c r="L290" s="1927">
        <v>38887</v>
      </c>
      <c r="M290" s="1927" t="s">
        <v>4458</v>
      </c>
      <c r="N290" s="1927" t="s">
        <v>1989</v>
      </c>
      <c r="O290" s="1927">
        <v>46</v>
      </c>
      <c r="P290" s="1927" t="s">
        <v>4651</v>
      </c>
      <c r="Q290" s="1927" t="s">
        <v>4648</v>
      </c>
      <c r="R290" s="1927" t="s">
        <v>4891</v>
      </c>
      <c r="S290" s="1927" t="s">
        <v>4648</v>
      </c>
      <c r="T290" s="1927"/>
      <c r="U290" s="1927"/>
      <c r="V290" s="1927" t="s">
        <v>4650</v>
      </c>
      <c r="W290" s="1927" t="s">
        <v>4648</v>
      </c>
      <c r="X290" s="1927" t="s">
        <v>4647</v>
      </c>
      <c r="Y290" s="1927" t="s">
        <v>4648</v>
      </c>
      <c r="Z290" s="1927">
        <v>0</v>
      </c>
      <c r="AA290" s="1927">
        <v>10</v>
      </c>
      <c r="AB290" s="1927">
        <v>14</v>
      </c>
      <c r="AC290" s="1927">
        <v>0</v>
      </c>
      <c r="AD290" s="1927">
        <v>0</v>
      </c>
      <c r="AE290" s="1927">
        <v>24</v>
      </c>
    </row>
    <row r="291" spans="1:31" ht="57.6">
      <c r="A291" s="1927" t="s">
        <v>1222</v>
      </c>
      <c r="B291" s="1927">
        <v>5210002</v>
      </c>
      <c r="C291" s="1928" t="s">
        <v>4893</v>
      </c>
      <c r="D291" s="1925">
        <v>35</v>
      </c>
      <c r="E291" s="1925">
        <v>15</v>
      </c>
      <c r="F291" s="1925">
        <v>5</v>
      </c>
      <c r="G291" s="1925">
        <v>20</v>
      </c>
      <c r="H291" s="1925">
        <v>0.25</v>
      </c>
      <c r="I291" s="1925">
        <f t="shared" si="4"/>
        <v>5</v>
      </c>
      <c r="J291" s="1927">
        <v>201</v>
      </c>
      <c r="K291" s="1928" t="s">
        <v>4646</v>
      </c>
      <c r="L291" s="1927">
        <v>32206</v>
      </c>
      <c r="M291" s="1927" t="s">
        <v>4458</v>
      </c>
      <c r="N291" s="1927" t="s">
        <v>1989</v>
      </c>
      <c r="O291" s="1927">
        <v>35</v>
      </c>
      <c r="P291" s="1927" t="s">
        <v>4647</v>
      </c>
      <c r="Q291" s="1927" t="s">
        <v>4575</v>
      </c>
      <c r="R291" s="1927" t="s">
        <v>4647</v>
      </c>
      <c r="S291" s="1927" t="s">
        <v>4575</v>
      </c>
      <c r="T291" s="1927"/>
      <c r="U291" s="1927"/>
      <c r="V291" s="1927" t="s">
        <v>4647</v>
      </c>
      <c r="W291" s="1927" t="s">
        <v>4575</v>
      </c>
      <c r="X291" s="1927" t="s">
        <v>4647</v>
      </c>
      <c r="Y291" s="1927" t="s">
        <v>4575</v>
      </c>
      <c r="Z291" s="1927">
        <v>0</v>
      </c>
      <c r="AA291" s="1927">
        <v>5</v>
      </c>
      <c r="AB291" s="1927">
        <v>8</v>
      </c>
      <c r="AC291" s="1927">
        <v>0</v>
      </c>
      <c r="AD291" s="1927">
        <v>0</v>
      </c>
      <c r="AE291" s="1927">
        <v>13</v>
      </c>
    </row>
    <row r="292" spans="1:31" ht="57.6">
      <c r="A292" s="1927" t="s">
        <v>1222</v>
      </c>
      <c r="B292" s="1927">
        <v>5210002</v>
      </c>
      <c r="C292" s="1928" t="s">
        <v>4893</v>
      </c>
      <c r="D292" s="1925">
        <v>35</v>
      </c>
      <c r="E292" s="1925">
        <v>15</v>
      </c>
      <c r="F292" s="1925">
        <v>5</v>
      </c>
      <c r="G292" s="1925">
        <v>20</v>
      </c>
      <c r="H292" s="1925">
        <v>0.25</v>
      </c>
      <c r="I292" s="1925">
        <f t="shared" si="4"/>
        <v>5</v>
      </c>
      <c r="J292" s="1927">
        <v>201</v>
      </c>
      <c r="K292" s="1928" t="s">
        <v>4662</v>
      </c>
      <c r="L292" s="1927">
        <v>38887</v>
      </c>
      <c r="M292" s="1927" t="s">
        <v>4458</v>
      </c>
      <c r="N292" s="1927" t="s">
        <v>1989</v>
      </c>
      <c r="O292" s="1927">
        <v>35</v>
      </c>
      <c r="P292" s="1927" t="s">
        <v>4647</v>
      </c>
      <c r="Q292" s="1927" t="s">
        <v>4575</v>
      </c>
      <c r="R292" s="1927" t="s">
        <v>4647</v>
      </c>
      <c r="S292" s="1927" t="s">
        <v>4575</v>
      </c>
      <c r="T292" s="1927"/>
      <c r="U292" s="1927"/>
      <c r="V292" s="1927" t="s">
        <v>4647</v>
      </c>
      <c r="W292" s="1927" t="s">
        <v>4575</v>
      </c>
      <c r="X292" s="1927" t="s">
        <v>4647</v>
      </c>
      <c r="Y292" s="1927" t="s">
        <v>4575</v>
      </c>
      <c r="Z292" s="1927">
        <v>0</v>
      </c>
      <c r="AA292" s="1927">
        <v>5</v>
      </c>
      <c r="AB292" s="1927">
        <v>8</v>
      </c>
      <c r="AC292" s="1927">
        <v>0</v>
      </c>
      <c r="AD292" s="1927">
        <v>0</v>
      </c>
      <c r="AE292" s="1927">
        <v>13</v>
      </c>
    </row>
    <row r="293" spans="1:31" ht="57.6">
      <c r="A293" s="1927" t="s">
        <v>1222</v>
      </c>
      <c r="B293" s="1927">
        <v>5210002</v>
      </c>
      <c r="C293" s="1928" t="s">
        <v>4893</v>
      </c>
      <c r="D293" s="1925">
        <v>35</v>
      </c>
      <c r="E293" s="1925">
        <v>15</v>
      </c>
      <c r="F293" s="1925">
        <v>5</v>
      </c>
      <c r="G293" s="1925">
        <v>20</v>
      </c>
      <c r="H293" s="1925">
        <v>0.25</v>
      </c>
      <c r="I293" s="1925">
        <f t="shared" si="4"/>
        <v>5</v>
      </c>
      <c r="J293" s="1927">
        <v>201</v>
      </c>
      <c r="K293" s="1928" t="s">
        <v>4894</v>
      </c>
      <c r="L293" s="1927">
        <v>42836</v>
      </c>
      <c r="M293" s="1927" t="s">
        <v>4451</v>
      </c>
      <c r="N293" s="1927" t="s">
        <v>1989</v>
      </c>
      <c r="O293" s="1927">
        <v>35</v>
      </c>
      <c r="P293" s="1927" t="s">
        <v>4647</v>
      </c>
      <c r="Q293" s="1927" t="s">
        <v>4575</v>
      </c>
      <c r="R293" s="1927" t="s">
        <v>4647</v>
      </c>
      <c r="S293" s="1927" t="s">
        <v>4575</v>
      </c>
      <c r="T293" s="1927"/>
      <c r="U293" s="1927"/>
      <c r="V293" s="1927" t="s">
        <v>4647</v>
      </c>
      <c r="W293" s="1927" t="s">
        <v>4575</v>
      </c>
      <c r="X293" s="1927" t="s">
        <v>4647</v>
      </c>
      <c r="Y293" s="1927" t="s">
        <v>4575</v>
      </c>
      <c r="Z293" s="1927">
        <v>0</v>
      </c>
      <c r="AA293" s="1927">
        <v>5</v>
      </c>
      <c r="AB293" s="1927">
        <v>8</v>
      </c>
      <c r="AC293" s="1927">
        <v>0</v>
      </c>
      <c r="AD293" s="1927">
        <v>0</v>
      </c>
      <c r="AE293" s="1927">
        <v>13</v>
      </c>
    </row>
    <row r="294" spans="1:31" ht="57.6">
      <c r="A294" s="1927" t="s">
        <v>1222</v>
      </c>
      <c r="B294" s="1927">
        <v>5210002</v>
      </c>
      <c r="C294" s="1928" t="s">
        <v>4893</v>
      </c>
      <c r="D294" s="1925">
        <v>35</v>
      </c>
      <c r="E294" s="1925">
        <v>15</v>
      </c>
      <c r="F294" s="1925">
        <v>5</v>
      </c>
      <c r="G294" s="1925">
        <v>20</v>
      </c>
      <c r="H294" s="1925">
        <v>0.25</v>
      </c>
      <c r="I294" s="1925">
        <f t="shared" si="4"/>
        <v>5</v>
      </c>
      <c r="J294" s="1927">
        <v>201</v>
      </c>
      <c r="K294" s="1928" t="s">
        <v>4652</v>
      </c>
      <c r="L294" s="1927">
        <v>37911</v>
      </c>
      <c r="M294" s="1927" t="s">
        <v>4458</v>
      </c>
      <c r="N294" s="1927" t="s">
        <v>1989</v>
      </c>
      <c r="O294" s="1927">
        <v>35</v>
      </c>
      <c r="P294" s="1927" t="s">
        <v>4647</v>
      </c>
      <c r="Q294" s="1927" t="s">
        <v>4575</v>
      </c>
      <c r="R294" s="1927" t="s">
        <v>4647</v>
      </c>
      <c r="S294" s="1927" t="s">
        <v>4575</v>
      </c>
      <c r="T294" s="1927"/>
      <c r="U294" s="1927"/>
      <c r="V294" s="1927" t="s">
        <v>4647</v>
      </c>
      <c r="W294" s="1927" t="s">
        <v>4575</v>
      </c>
      <c r="X294" s="1927" t="s">
        <v>4647</v>
      </c>
      <c r="Y294" s="1927" t="s">
        <v>4575</v>
      </c>
      <c r="Z294" s="1927">
        <v>0</v>
      </c>
      <c r="AA294" s="1927">
        <v>5</v>
      </c>
      <c r="AB294" s="1927">
        <v>8</v>
      </c>
      <c r="AC294" s="1927">
        <v>0</v>
      </c>
      <c r="AD294" s="1927">
        <v>0</v>
      </c>
      <c r="AE294" s="1927">
        <v>13</v>
      </c>
    </row>
    <row r="295" spans="1:31" ht="57.6">
      <c r="A295" s="1927" t="s">
        <v>1222</v>
      </c>
      <c r="B295" s="1927">
        <v>5210004</v>
      </c>
      <c r="C295" s="1928" t="s">
        <v>4895</v>
      </c>
      <c r="D295" s="1925">
        <v>35</v>
      </c>
      <c r="E295" s="1925">
        <v>15</v>
      </c>
      <c r="F295" s="1925">
        <v>5</v>
      </c>
      <c r="G295" s="1925">
        <v>20</v>
      </c>
      <c r="H295" s="1925">
        <v>0.25</v>
      </c>
      <c r="I295" s="1925">
        <f t="shared" si="4"/>
        <v>5</v>
      </c>
      <c r="J295" s="1927">
        <v>201</v>
      </c>
      <c r="K295" s="1928" t="s">
        <v>4684</v>
      </c>
      <c r="L295" s="1927">
        <v>36935</v>
      </c>
      <c r="M295" s="1927" t="s">
        <v>4458</v>
      </c>
      <c r="N295" s="1927" t="s">
        <v>1974</v>
      </c>
      <c r="O295" s="1927">
        <v>30</v>
      </c>
      <c r="P295" s="1927" t="s">
        <v>4647</v>
      </c>
      <c r="Q295" s="1927" t="s">
        <v>4642</v>
      </c>
      <c r="R295" s="1927" t="s">
        <v>4650</v>
      </c>
      <c r="S295" s="1927" t="s">
        <v>4642</v>
      </c>
      <c r="T295" s="1927"/>
      <c r="U295" s="1927"/>
      <c r="V295" s="1927" t="s">
        <v>4650</v>
      </c>
      <c r="W295" s="1927" t="s">
        <v>4642</v>
      </c>
      <c r="X295" s="1927" t="s">
        <v>4647</v>
      </c>
      <c r="Y295" s="1927" t="s">
        <v>4642</v>
      </c>
      <c r="Z295" s="1927">
        <v>10</v>
      </c>
      <c r="AA295" s="1927">
        <v>4</v>
      </c>
      <c r="AB295" s="1927">
        <v>2</v>
      </c>
      <c r="AC295" s="1927">
        <v>0</v>
      </c>
      <c r="AD295" s="1927">
        <v>0</v>
      </c>
      <c r="AE295" s="1927">
        <v>16</v>
      </c>
    </row>
    <row r="296" spans="1:31" ht="57.6">
      <c r="A296" s="1927" t="s">
        <v>1222</v>
      </c>
      <c r="B296" s="1927">
        <v>5210004</v>
      </c>
      <c r="C296" s="1928" t="s">
        <v>4895</v>
      </c>
      <c r="D296" s="1925">
        <v>35</v>
      </c>
      <c r="E296" s="1925">
        <v>15</v>
      </c>
      <c r="F296" s="1925">
        <v>5</v>
      </c>
      <c r="G296" s="1925">
        <v>20</v>
      </c>
      <c r="H296" s="1925">
        <v>0.25</v>
      </c>
      <c r="I296" s="1925">
        <f t="shared" si="4"/>
        <v>5</v>
      </c>
      <c r="J296" s="1927">
        <v>201</v>
      </c>
      <c r="K296" s="1928" t="s">
        <v>4798</v>
      </c>
      <c r="L296" s="1927">
        <v>39289</v>
      </c>
      <c r="M296" s="1927" t="s">
        <v>4458</v>
      </c>
      <c r="N296" s="1927" t="s">
        <v>1974</v>
      </c>
      <c r="O296" s="1927">
        <v>30</v>
      </c>
      <c r="P296" s="1927" t="s">
        <v>4647</v>
      </c>
      <c r="Q296" s="1927" t="s">
        <v>4642</v>
      </c>
      <c r="R296" s="1927" t="s">
        <v>4650</v>
      </c>
      <c r="S296" s="1927" t="s">
        <v>4642</v>
      </c>
      <c r="T296" s="1927"/>
      <c r="U296" s="1927"/>
      <c r="V296" s="1927" t="s">
        <v>4650</v>
      </c>
      <c r="W296" s="1927" t="s">
        <v>4642</v>
      </c>
      <c r="X296" s="1927" t="s">
        <v>4647</v>
      </c>
      <c r="Y296" s="1927" t="s">
        <v>4642</v>
      </c>
      <c r="Z296" s="1927">
        <v>10</v>
      </c>
      <c r="AA296" s="1927">
        <v>4</v>
      </c>
      <c r="AB296" s="1927">
        <v>2</v>
      </c>
      <c r="AC296" s="1927">
        <v>0</v>
      </c>
      <c r="AD296" s="1927">
        <v>0</v>
      </c>
      <c r="AE296" s="1927">
        <v>16</v>
      </c>
    </row>
    <row r="297" spans="1:31" ht="57.6">
      <c r="A297" s="1927" t="s">
        <v>1222</v>
      </c>
      <c r="B297" s="1927">
        <v>5210004</v>
      </c>
      <c r="C297" s="1928" t="s">
        <v>4895</v>
      </c>
      <c r="D297" s="1925">
        <v>35</v>
      </c>
      <c r="E297" s="1925">
        <v>15</v>
      </c>
      <c r="F297" s="1925">
        <v>5</v>
      </c>
      <c r="G297" s="1925">
        <v>20</v>
      </c>
      <c r="H297" s="1925">
        <v>0.25</v>
      </c>
      <c r="I297" s="1925">
        <f t="shared" si="4"/>
        <v>5</v>
      </c>
      <c r="J297" s="1927">
        <v>201</v>
      </c>
      <c r="K297" s="1928" t="s">
        <v>4673</v>
      </c>
      <c r="L297" s="1927">
        <v>40160</v>
      </c>
      <c r="M297" s="1927" t="s">
        <v>4451</v>
      </c>
      <c r="N297" s="1927" t="s">
        <v>1974</v>
      </c>
      <c r="O297" s="1927">
        <v>30</v>
      </c>
      <c r="P297" s="1927" t="s">
        <v>4647</v>
      </c>
      <c r="Q297" s="1927" t="s">
        <v>4642</v>
      </c>
      <c r="R297" s="1927" t="s">
        <v>4650</v>
      </c>
      <c r="S297" s="1927" t="s">
        <v>4642</v>
      </c>
      <c r="T297" s="1927"/>
      <c r="U297" s="1927"/>
      <c r="V297" s="1927" t="s">
        <v>4650</v>
      </c>
      <c r="W297" s="1927" t="s">
        <v>4642</v>
      </c>
      <c r="X297" s="1927" t="s">
        <v>4647</v>
      </c>
      <c r="Y297" s="1927" t="s">
        <v>4642</v>
      </c>
      <c r="Z297" s="1927">
        <v>10</v>
      </c>
      <c r="AA297" s="1927">
        <v>4</v>
      </c>
      <c r="AB297" s="1927">
        <v>2</v>
      </c>
      <c r="AC297" s="1927">
        <v>0</v>
      </c>
      <c r="AD297" s="1927">
        <v>0</v>
      </c>
      <c r="AE297" s="1927">
        <v>16</v>
      </c>
    </row>
    <row r="298" spans="1:31" ht="57.6">
      <c r="A298" s="1927" t="s">
        <v>1222</v>
      </c>
      <c r="B298" s="1927">
        <v>5210004</v>
      </c>
      <c r="C298" s="1928" t="s">
        <v>4895</v>
      </c>
      <c r="D298" s="1925">
        <v>35</v>
      </c>
      <c r="E298" s="1925">
        <v>15</v>
      </c>
      <c r="F298" s="1925">
        <v>5</v>
      </c>
      <c r="G298" s="1925">
        <v>20</v>
      </c>
      <c r="H298" s="1925">
        <v>0.26</v>
      </c>
      <c r="I298" s="1925">
        <f t="shared" si="4"/>
        <v>5.2</v>
      </c>
      <c r="J298" s="1927">
        <v>201</v>
      </c>
      <c r="K298" s="1928" t="s">
        <v>4665</v>
      </c>
      <c r="L298" s="1927">
        <v>37044</v>
      </c>
      <c r="M298" s="1927" t="s">
        <v>4458</v>
      </c>
      <c r="N298" s="1927" t="s">
        <v>1974</v>
      </c>
      <c r="O298" s="1927">
        <v>30</v>
      </c>
      <c r="P298" s="1927" t="s">
        <v>4647</v>
      </c>
      <c r="Q298" s="1927" t="s">
        <v>4642</v>
      </c>
      <c r="R298" s="1927" t="s">
        <v>4650</v>
      </c>
      <c r="S298" s="1927" t="s">
        <v>4642</v>
      </c>
      <c r="T298" s="1927"/>
      <c r="U298" s="1927"/>
      <c r="V298" s="1927" t="s">
        <v>4650</v>
      </c>
      <c r="W298" s="1927" t="s">
        <v>4642</v>
      </c>
      <c r="X298" s="1927" t="s">
        <v>4647</v>
      </c>
      <c r="Y298" s="1927" t="s">
        <v>4642</v>
      </c>
      <c r="Z298" s="1927">
        <v>10</v>
      </c>
      <c r="AA298" s="1927">
        <v>4</v>
      </c>
      <c r="AB298" s="1927">
        <v>2</v>
      </c>
      <c r="AC298" s="1927">
        <v>0</v>
      </c>
      <c r="AD298" s="1927">
        <v>0</v>
      </c>
      <c r="AE298" s="1927">
        <v>16</v>
      </c>
    </row>
    <row r="299" spans="1:31" ht="57.6">
      <c r="A299" s="1927" t="s">
        <v>1222</v>
      </c>
      <c r="B299" s="1927">
        <v>5210006</v>
      </c>
      <c r="C299" s="1928" t="s">
        <v>4674</v>
      </c>
      <c r="D299" s="1925">
        <v>36</v>
      </c>
      <c r="E299" s="1925">
        <v>15</v>
      </c>
      <c r="F299" s="1925">
        <v>6</v>
      </c>
      <c r="G299" s="1925">
        <v>21</v>
      </c>
      <c r="H299" s="1925">
        <v>0.24</v>
      </c>
      <c r="I299" s="1925">
        <f t="shared" si="4"/>
        <v>5.04</v>
      </c>
      <c r="J299" s="1927">
        <v>201</v>
      </c>
      <c r="K299" s="1928" t="s">
        <v>4665</v>
      </c>
      <c r="L299" s="1927">
        <v>37044</v>
      </c>
      <c r="M299" s="1927" t="s">
        <v>4458</v>
      </c>
      <c r="N299" s="1927" t="s">
        <v>1974</v>
      </c>
      <c r="O299" s="1927">
        <v>25</v>
      </c>
      <c r="P299" s="1927" t="s">
        <v>4649</v>
      </c>
      <c r="Q299" s="1927" t="s">
        <v>4675</v>
      </c>
      <c r="R299" s="1927" t="s">
        <v>4649</v>
      </c>
      <c r="S299" s="1927" t="s">
        <v>4675</v>
      </c>
      <c r="T299" s="1927"/>
      <c r="U299" s="1927"/>
      <c r="V299" s="1927" t="s">
        <v>4647</v>
      </c>
      <c r="W299" s="1927" t="s">
        <v>4675</v>
      </c>
      <c r="X299" s="1927" t="s">
        <v>4647</v>
      </c>
      <c r="Y299" s="1927" t="s">
        <v>4675</v>
      </c>
      <c r="Z299" s="1927">
        <v>4</v>
      </c>
      <c r="AA299" s="1927">
        <v>8</v>
      </c>
      <c r="AB299" s="1927">
        <v>1</v>
      </c>
      <c r="AC299" s="1927">
        <v>0</v>
      </c>
      <c r="AD299" s="1927">
        <v>0</v>
      </c>
      <c r="AE299" s="1927">
        <v>13</v>
      </c>
    </row>
    <row r="300" spans="1:31" ht="57.6">
      <c r="A300" s="1927" t="s">
        <v>1222</v>
      </c>
      <c r="B300" s="1927">
        <v>5210006</v>
      </c>
      <c r="C300" s="1928" t="s">
        <v>4674</v>
      </c>
      <c r="D300" s="1925">
        <v>36</v>
      </c>
      <c r="E300" s="1925">
        <v>15</v>
      </c>
      <c r="F300" s="1925">
        <v>6</v>
      </c>
      <c r="G300" s="1925">
        <v>21</v>
      </c>
      <c r="H300" s="1925">
        <v>0.28999999999999998</v>
      </c>
      <c r="I300" s="1925">
        <f t="shared" si="4"/>
        <v>6.09</v>
      </c>
      <c r="J300" s="1927">
        <v>201</v>
      </c>
      <c r="K300" s="1928" t="s">
        <v>4672</v>
      </c>
      <c r="L300" s="1927">
        <v>20178</v>
      </c>
      <c r="M300" s="1927" t="s">
        <v>4458</v>
      </c>
      <c r="N300" s="1927" t="s">
        <v>1974</v>
      </c>
      <c r="O300" s="1927">
        <v>25</v>
      </c>
      <c r="P300" s="1927" t="s">
        <v>4649</v>
      </c>
      <c r="Q300" s="1927" t="s">
        <v>4675</v>
      </c>
      <c r="R300" s="1927" t="s">
        <v>4649</v>
      </c>
      <c r="S300" s="1927" t="s">
        <v>4675</v>
      </c>
      <c r="T300" s="1927"/>
      <c r="U300" s="1927"/>
      <c r="V300" s="1927" t="s">
        <v>4647</v>
      </c>
      <c r="W300" s="1927" t="s">
        <v>4675</v>
      </c>
      <c r="X300" s="1927" t="s">
        <v>4647</v>
      </c>
      <c r="Y300" s="1927" t="s">
        <v>4675</v>
      </c>
      <c r="Z300" s="1927">
        <v>4</v>
      </c>
      <c r="AA300" s="1927">
        <v>8</v>
      </c>
      <c r="AB300" s="1927">
        <v>1</v>
      </c>
      <c r="AC300" s="1927">
        <v>0</v>
      </c>
      <c r="AD300" s="1927">
        <v>0</v>
      </c>
      <c r="AE300" s="1927">
        <v>13</v>
      </c>
    </row>
    <row r="301" spans="1:31" ht="57.6">
      <c r="A301" s="1927" t="s">
        <v>1222</v>
      </c>
      <c r="B301" s="1927">
        <v>5210006</v>
      </c>
      <c r="C301" s="1928" t="s">
        <v>4674</v>
      </c>
      <c r="D301" s="1925">
        <v>36</v>
      </c>
      <c r="E301" s="1925">
        <v>15</v>
      </c>
      <c r="F301" s="1925">
        <v>6</v>
      </c>
      <c r="G301" s="1925">
        <v>21</v>
      </c>
      <c r="H301" s="1925">
        <v>0.24</v>
      </c>
      <c r="I301" s="1925">
        <f t="shared" si="4"/>
        <v>5.04</v>
      </c>
      <c r="J301" s="1927">
        <v>201</v>
      </c>
      <c r="K301" s="1928" t="s">
        <v>4655</v>
      </c>
      <c r="L301" s="1927">
        <v>29839</v>
      </c>
      <c r="M301" s="1927" t="s">
        <v>4458</v>
      </c>
      <c r="N301" s="1927" t="s">
        <v>1974</v>
      </c>
      <c r="O301" s="1927">
        <v>25</v>
      </c>
      <c r="P301" s="1927" t="s">
        <v>4649</v>
      </c>
      <c r="Q301" s="1927" t="s">
        <v>4675</v>
      </c>
      <c r="R301" s="1927" t="s">
        <v>4649</v>
      </c>
      <c r="S301" s="1927" t="s">
        <v>4675</v>
      </c>
      <c r="T301" s="1927"/>
      <c r="U301" s="1927"/>
      <c r="V301" s="1927" t="s">
        <v>4647</v>
      </c>
      <c r="W301" s="1927" t="s">
        <v>4675</v>
      </c>
      <c r="X301" s="1927" t="s">
        <v>4647</v>
      </c>
      <c r="Y301" s="1927" t="s">
        <v>4675</v>
      </c>
      <c r="Z301" s="1927">
        <v>4</v>
      </c>
      <c r="AA301" s="1927">
        <v>8</v>
      </c>
      <c r="AB301" s="1927">
        <v>1</v>
      </c>
      <c r="AC301" s="1927">
        <v>0</v>
      </c>
      <c r="AD301" s="1927">
        <v>0</v>
      </c>
      <c r="AE301" s="1927">
        <v>13</v>
      </c>
    </row>
    <row r="302" spans="1:31" ht="57.6">
      <c r="A302" s="1927" t="s">
        <v>1222</v>
      </c>
      <c r="B302" s="1927">
        <v>5210006</v>
      </c>
      <c r="C302" s="1928" t="s">
        <v>4674</v>
      </c>
      <c r="D302" s="1925">
        <v>36</v>
      </c>
      <c r="E302" s="1925">
        <v>15</v>
      </c>
      <c r="F302" s="1925">
        <v>6</v>
      </c>
      <c r="G302" s="1925">
        <v>21</v>
      </c>
      <c r="H302" s="1925">
        <v>0.24</v>
      </c>
      <c r="I302" s="1925">
        <f t="shared" si="4"/>
        <v>5.04</v>
      </c>
      <c r="J302" s="1927">
        <v>201</v>
      </c>
      <c r="K302" s="1928" t="s">
        <v>4653</v>
      </c>
      <c r="L302" s="1927">
        <v>43511</v>
      </c>
      <c r="M302" s="1927" t="s">
        <v>4451</v>
      </c>
      <c r="N302" s="1927" t="s">
        <v>1974</v>
      </c>
      <c r="O302" s="1927">
        <v>25</v>
      </c>
      <c r="P302" s="1927" t="s">
        <v>4649</v>
      </c>
      <c r="Q302" s="1927" t="s">
        <v>4675</v>
      </c>
      <c r="R302" s="1927" t="s">
        <v>4649</v>
      </c>
      <c r="S302" s="1927" t="s">
        <v>4675</v>
      </c>
      <c r="T302" s="1927"/>
      <c r="U302" s="1927"/>
      <c r="V302" s="1927" t="s">
        <v>4647</v>
      </c>
      <c r="W302" s="1927" t="s">
        <v>4675</v>
      </c>
      <c r="X302" s="1927" t="s">
        <v>4647</v>
      </c>
      <c r="Y302" s="1927" t="s">
        <v>4675</v>
      </c>
      <c r="Z302" s="1927">
        <v>4</v>
      </c>
      <c r="AA302" s="1927">
        <v>8</v>
      </c>
      <c r="AB302" s="1927">
        <v>1</v>
      </c>
      <c r="AC302" s="1927">
        <v>0</v>
      </c>
      <c r="AD302" s="1927">
        <v>0</v>
      </c>
      <c r="AE302" s="1927">
        <v>13</v>
      </c>
    </row>
    <row r="303" spans="1:31" ht="57.6">
      <c r="A303" s="1927" t="s">
        <v>1222</v>
      </c>
      <c r="B303" s="1927">
        <v>5210007</v>
      </c>
      <c r="C303" s="1928" t="s">
        <v>4896</v>
      </c>
      <c r="D303" s="1925">
        <v>35</v>
      </c>
      <c r="E303" s="1925">
        <v>15</v>
      </c>
      <c r="F303" s="1925">
        <v>5</v>
      </c>
      <c r="G303" s="1925">
        <v>20</v>
      </c>
      <c r="H303" s="1925">
        <v>0.25</v>
      </c>
      <c r="I303" s="1925">
        <f t="shared" si="4"/>
        <v>5</v>
      </c>
      <c r="J303" s="1927">
        <v>201</v>
      </c>
      <c r="K303" s="1928" t="s">
        <v>4672</v>
      </c>
      <c r="L303" s="1927">
        <v>20178</v>
      </c>
      <c r="M303" s="1927" t="s">
        <v>4458</v>
      </c>
      <c r="N303" s="1927" t="s">
        <v>1974</v>
      </c>
      <c r="O303" s="1927">
        <v>22</v>
      </c>
      <c r="P303" s="1927" t="s">
        <v>4647</v>
      </c>
      <c r="Q303" s="1927" t="s">
        <v>4657</v>
      </c>
      <c r="R303" s="1927" t="s">
        <v>4647</v>
      </c>
      <c r="S303" s="1927" t="s">
        <v>4657</v>
      </c>
      <c r="T303" s="1927"/>
      <c r="U303" s="1927"/>
      <c r="V303" s="1927" t="s">
        <v>4647</v>
      </c>
      <c r="W303" s="1927" t="s">
        <v>4657</v>
      </c>
      <c r="X303" s="1927" t="s">
        <v>4647</v>
      </c>
      <c r="Y303" s="1927" t="s">
        <v>4657</v>
      </c>
      <c r="Z303" s="1927">
        <v>0</v>
      </c>
      <c r="AA303" s="1927">
        <v>9</v>
      </c>
      <c r="AB303" s="1927">
        <v>3</v>
      </c>
      <c r="AC303" s="1927">
        <v>0</v>
      </c>
      <c r="AD303" s="1927">
        <v>0</v>
      </c>
      <c r="AE303" s="1927">
        <v>12</v>
      </c>
    </row>
    <row r="304" spans="1:31" ht="57.6">
      <c r="A304" s="1927" t="s">
        <v>1222</v>
      </c>
      <c r="B304" s="1927">
        <v>5210007</v>
      </c>
      <c r="C304" s="1928" t="s">
        <v>4896</v>
      </c>
      <c r="D304" s="1925">
        <v>35</v>
      </c>
      <c r="E304" s="1925">
        <v>15</v>
      </c>
      <c r="F304" s="1925">
        <v>5</v>
      </c>
      <c r="G304" s="1925">
        <v>20</v>
      </c>
      <c r="H304" s="1925">
        <v>0.25</v>
      </c>
      <c r="I304" s="1925">
        <f t="shared" si="4"/>
        <v>5</v>
      </c>
      <c r="J304" s="1927">
        <v>201</v>
      </c>
      <c r="K304" s="1928" t="s">
        <v>4676</v>
      </c>
      <c r="L304" s="1927">
        <v>27455</v>
      </c>
      <c r="M304" s="1927" t="s">
        <v>4458</v>
      </c>
      <c r="N304" s="1927" t="s">
        <v>1974</v>
      </c>
      <c r="O304" s="1927">
        <v>22</v>
      </c>
      <c r="P304" s="1927" t="s">
        <v>4647</v>
      </c>
      <c r="Q304" s="1927" t="s">
        <v>4657</v>
      </c>
      <c r="R304" s="1927" t="s">
        <v>4647</v>
      </c>
      <c r="S304" s="1927" t="s">
        <v>4657</v>
      </c>
      <c r="T304" s="1927"/>
      <c r="U304" s="1927"/>
      <c r="V304" s="1927" t="s">
        <v>4647</v>
      </c>
      <c r="W304" s="1927" t="s">
        <v>4657</v>
      </c>
      <c r="X304" s="1927" t="s">
        <v>4647</v>
      </c>
      <c r="Y304" s="1927" t="s">
        <v>4657</v>
      </c>
      <c r="Z304" s="1927">
        <v>0</v>
      </c>
      <c r="AA304" s="1927">
        <v>9</v>
      </c>
      <c r="AB304" s="1927">
        <v>3</v>
      </c>
      <c r="AC304" s="1927">
        <v>0</v>
      </c>
      <c r="AD304" s="1927">
        <v>0</v>
      </c>
      <c r="AE304" s="1927">
        <v>12</v>
      </c>
    </row>
    <row r="305" spans="1:31" ht="57.6">
      <c r="A305" s="1927" t="s">
        <v>1222</v>
      </c>
      <c r="B305" s="1927">
        <v>5210007</v>
      </c>
      <c r="C305" s="1928" t="s">
        <v>4896</v>
      </c>
      <c r="D305" s="1925">
        <v>35</v>
      </c>
      <c r="E305" s="1925">
        <v>15</v>
      </c>
      <c r="F305" s="1925">
        <v>5</v>
      </c>
      <c r="G305" s="1925">
        <v>20</v>
      </c>
      <c r="H305" s="1925">
        <v>0.24</v>
      </c>
      <c r="I305" s="1925">
        <f t="shared" si="4"/>
        <v>4.8</v>
      </c>
      <c r="J305" s="1927">
        <v>201</v>
      </c>
      <c r="K305" s="1928" t="s">
        <v>4655</v>
      </c>
      <c r="L305" s="1927">
        <v>29839</v>
      </c>
      <c r="M305" s="1927" t="s">
        <v>4458</v>
      </c>
      <c r="N305" s="1927" t="s">
        <v>1974</v>
      </c>
      <c r="O305" s="1927">
        <v>22</v>
      </c>
      <c r="P305" s="1927" t="s">
        <v>4647</v>
      </c>
      <c r="Q305" s="1927" t="s">
        <v>4657</v>
      </c>
      <c r="R305" s="1927" t="s">
        <v>4647</v>
      </c>
      <c r="S305" s="1927" t="s">
        <v>4657</v>
      </c>
      <c r="T305" s="1927"/>
      <c r="U305" s="1927"/>
      <c r="V305" s="1927" t="s">
        <v>4647</v>
      </c>
      <c r="W305" s="1927" t="s">
        <v>4657</v>
      </c>
      <c r="X305" s="1927" t="s">
        <v>4647</v>
      </c>
      <c r="Y305" s="1927" t="s">
        <v>4657</v>
      </c>
      <c r="Z305" s="1927">
        <v>0</v>
      </c>
      <c r="AA305" s="1927">
        <v>9</v>
      </c>
      <c r="AB305" s="1927">
        <v>3</v>
      </c>
      <c r="AC305" s="1927">
        <v>0</v>
      </c>
      <c r="AD305" s="1927">
        <v>0</v>
      </c>
      <c r="AE305" s="1927">
        <v>12</v>
      </c>
    </row>
    <row r="306" spans="1:31" ht="57.6">
      <c r="A306" s="1927" t="s">
        <v>1222</v>
      </c>
      <c r="B306" s="1927">
        <v>5210007</v>
      </c>
      <c r="C306" s="1928" t="s">
        <v>4896</v>
      </c>
      <c r="D306" s="1925">
        <v>35</v>
      </c>
      <c r="E306" s="1925">
        <v>15</v>
      </c>
      <c r="F306" s="1925">
        <v>5</v>
      </c>
      <c r="G306" s="1925">
        <v>20</v>
      </c>
      <c r="H306" s="1925">
        <v>0.25</v>
      </c>
      <c r="I306" s="1925">
        <f t="shared" si="4"/>
        <v>5</v>
      </c>
      <c r="J306" s="1927">
        <v>201</v>
      </c>
      <c r="K306" s="1928" t="s">
        <v>4808</v>
      </c>
      <c r="L306" s="1927">
        <v>42748</v>
      </c>
      <c r="M306" s="1927" t="s">
        <v>4451</v>
      </c>
      <c r="N306" s="1927" t="s">
        <v>1974</v>
      </c>
      <c r="O306" s="1927">
        <v>22</v>
      </c>
      <c r="P306" s="1927" t="s">
        <v>4647</v>
      </c>
      <c r="Q306" s="1927" t="s">
        <v>4657</v>
      </c>
      <c r="R306" s="1927" t="s">
        <v>4647</v>
      </c>
      <c r="S306" s="1927" t="s">
        <v>4657</v>
      </c>
      <c r="T306" s="1927"/>
      <c r="U306" s="1927"/>
      <c r="V306" s="1927" t="s">
        <v>4647</v>
      </c>
      <c r="W306" s="1927" t="s">
        <v>4657</v>
      </c>
      <c r="X306" s="1927" t="s">
        <v>4647</v>
      </c>
      <c r="Y306" s="1927" t="s">
        <v>4657</v>
      </c>
      <c r="Z306" s="1927">
        <v>0</v>
      </c>
      <c r="AA306" s="1927">
        <v>9</v>
      </c>
      <c r="AB306" s="1927">
        <v>3</v>
      </c>
      <c r="AC306" s="1927">
        <v>0</v>
      </c>
      <c r="AD306" s="1927">
        <v>0</v>
      </c>
      <c r="AE306" s="1927">
        <v>12</v>
      </c>
    </row>
    <row r="307" spans="1:31" ht="57.6">
      <c r="A307" s="1927" t="s">
        <v>1222</v>
      </c>
      <c r="B307" s="1927">
        <v>5010001</v>
      </c>
      <c r="C307" s="1928" t="s">
        <v>4897</v>
      </c>
      <c r="D307" s="1925">
        <v>30</v>
      </c>
      <c r="E307" s="1925">
        <v>8</v>
      </c>
      <c r="F307" s="1925">
        <v>14</v>
      </c>
      <c r="G307" s="1925">
        <v>22</v>
      </c>
      <c r="H307" s="1925">
        <v>0.32</v>
      </c>
      <c r="I307" s="1925">
        <f t="shared" si="4"/>
        <v>7.04</v>
      </c>
      <c r="J307" s="1927">
        <v>201</v>
      </c>
      <c r="K307" s="1928" t="s">
        <v>4898</v>
      </c>
      <c r="L307" s="1927">
        <v>26192</v>
      </c>
      <c r="M307" s="1927" t="s">
        <v>4458</v>
      </c>
      <c r="N307" s="1927" t="s">
        <v>2485</v>
      </c>
      <c r="O307" s="1927">
        <v>20</v>
      </c>
      <c r="P307" s="1927" t="s">
        <v>2490</v>
      </c>
      <c r="Q307" s="1927" t="s">
        <v>4614</v>
      </c>
      <c r="R307" s="1927" t="s">
        <v>4708</v>
      </c>
      <c r="S307" s="1927" t="s">
        <v>4614</v>
      </c>
      <c r="T307" s="1927"/>
      <c r="U307" s="1927"/>
      <c r="V307" s="1927" t="s">
        <v>2490</v>
      </c>
      <c r="W307" s="1927" t="s">
        <v>4614</v>
      </c>
      <c r="X307" s="1927" t="s">
        <v>4708</v>
      </c>
      <c r="Y307" s="1927" t="s">
        <v>4614</v>
      </c>
      <c r="Z307" s="1927">
        <v>14</v>
      </c>
      <c r="AA307" s="1927">
        <v>0</v>
      </c>
      <c r="AB307" s="1927">
        <v>0</v>
      </c>
      <c r="AC307" s="1927">
        <v>0</v>
      </c>
      <c r="AD307" s="1927">
        <v>0</v>
      </c>
      <c r="AE307" s="1927">
        <v>14</v>
      </c>
    </row>
    <row r="308" spans="1:31" ht="57.6">
      <c r="A308" s="1927" t="s">
        <v>1222</v>
      </c>
      <c r="B308" s="1927">
        <v>5010001</v>
      </c>
      <c r="C308" s="1928" t="s">
        <v>4897</v>
      </c>
      <c r="D308" s="1925">
        <v>30</v>
      </c>
      <c r="E308" s="1925">
        <v>8</v>
      </c>
      <c r="F308" s="1925">
        <v>14</v>
      </c>
      <c r="G308" s="1925">
        <v>22</v>
      </c>
      <c r="H308" s="1925">
        <v>0.23</v>
      </c>
      <c r="I308" s="1925">
        <f t="shared" si="4"/>
        <v>5.0600000000000005</v>
      </c>
      <c r="J308" s="1927">
        <v>201</v>
      </c>
      <c r="K308" s="1928" t="s">
        <v>4726</v>
      </c>
      <c r="L308" s="1927">
        <v>35988</v>
      </c>
      <c r="M308" s="1927" t="s">
        <v>4458</v>
      </c>
      <c r="N308" s="1927" t="s">
        <v>2485</v>
      </c>
      <c r="O308" s="1927">
        <v>20</v>
      </c>
      <c r="P308" s="1927" t="s">
        <v>2490</v>
      </c>
      <c r="Q308" s="1927" t="s">
        <v>4614</v>
      </c>
      <c r="R308" s="1927" t="s">
        <v>4708</v>
      </c>
      <c r="S308" s="1927" t="s">
        <v>4614</v>
      </c>
      <c r="T308" s="1927"/>
      <c r="U308" s="1927"/>
      <c r="V308" s="1927" t="s">
        <v>2490</v>
      </c>
      <c r="W308" s="1927" t="s">
        <v>4614</v>
      </c>
      <c r="X308" s="1927" t="s">
        <v>4708</v>
      </c>
      <c r="Y308" s="1927" t="s">
        <v>4614</v>
      </c>
      <c r="Z308" s="1927">
        <v>14</v>
      </c>
      <c r="AA308" s="1927">
        <v>0</v>
      </c>
      <c r="AB308" s="1927">
        <v>0</v>
      </c>
      <c r="AC308" s="1927">
        <v>0</v>
      </c>
      <c r="AD308" s="1927">
        <v>0</v>
      </c>
      <c r="AE308" s="1927">
        <v>14</v>
      </c>
    </row>
    <row r="309" spans="1:31" ht="57.6">
      <c r="A309" s="1927" t="s">
        <v>1222</v>
      </c>
      <c r="B309" s="1927">
        <v>5010001</v>
      </c>
      <c r="C309" s="1928" t="s">
        <v>4897</v>
      </c>
      <c r="D309" s="1925">
        <v>30</v>
      </c>
      <c r="E309" s="1925">
        <v>8</v>
      </c>
      <c r="F309" s="1925">
        <v>14</v>
      </c>
      <c r="G309" s="1925">
        <v>22</v>
      </c>
      <c r="H309" s="1925">
        <v>0.32</v>
      </c>
      <c r="I309" s="1925">
        <f t="shared" si="4"/>
        <v>7.04</v>
      </c>
      <c r="J309" s="1927">
        <v>201</v>
      </c>
      <c r="K309" s="1928" t="s">
        <v>188</v>
      </c>
      <c r="L309" s="1927">
        <v>40253</v>
      </c>
      <c r="M309" s="1927" t="s">
        <v>4458</v>
      </c>
      <c r="N309" s="1927" t="s">
        <v>2485</v>
      </c>
      <c r="O309" s="1927">
        <v>20</v>
      </c>
      <c r="P309" s="1927" t="s">
        <v>2490</v>
      </c>
      <c r="Q309" s="1927" t="s">
        <v>4614</v>
      </c>
      <c r="R309" s="1927" t="s">
        <v>4708</v>
      </c>
      <c r="S309" s="1927" t="s">
        <v>4614</v>
      </c>
      <c r="T309" s="1927"/>
      <c r="U309" s="1927"/>
      <c r="V309" s="1927" t="s">
        <v>2490</v>
      </c>
      <c r="W309" s="1927" t="s">
        <v>4614</v>
      </c>
      <c r="X309" s="1927" t="s">
        <v>4708</v>
      </c>
      <c r="Y309" s="1927" t="s">
        <v>4614</v>
      </c>
      <c r="Z309" s="1927">
        <v>14</v>
      </c>
      <c r="AA309" s="1927">
        <v>0</v>
      </c>
      <c r="AB309" s="1927">
        <v>0</v>
      </c>
      <c r="AC309" s="1927">
        <v>0</v>
      </c>
      <c r="AD309" s="1927">
        <v>0</v>
      </c>
      <c r="AE309" s="1927">
        <v>14</v>
      </c>
    </row>
    <row r="310" spans="1:31" ht="57.6">
      <c r="A310" s="1927" t="s">
        <v>1222</v>
      </c>
      <c r="B310" s="1927">
        <v>5010001</v>
      </c>
      <c r="C310" s="1928" t="s">
        <v>4897</v>
      </c>
      <c r="D310" s="1925">
        <v>30</v>
      </c>
      <c r="E310" s="1925">
        <v>8</v>
      </c>
      <c r="F310" s="1925">
        <v>14</v>
      </c>
      <c r="G310" s="1925">
        <v>22</v>
      </c>
      <c r="H310" s="1925">
        <v>0.14000000000000001</v>
      </c>
      <c r="I310" s="1925">
        <f t="shared" si="4"/>
        <v>3.08</v>
      </c>
      <c r="J310" s="1927">
        <v>201</v>
      </c>
      <c r="K310" s="1928" t="s">
        <v>4899</v>
      </c>
      <c r="L310" s="1927">
        <v>43705</v>
      </c>
      <c r="M310" s="1927" t="s">
        <v>4451</v>
      </c>
      <c r="N310" s="1927" t="s">
        <v>2485</v>
      </c>
      <c r="O310" s="1927">
        <v>20</v>
      </c>
      <c r="P310" s="1927" t="s">
        <v>2490</v>
      </c>
      <c r="Q310" s="1927" t="s">
        <v>4614</v>
      </c>
      <c r="R310" s="1927" t="s">
        <v>4708</v>
      </c>
      <c r="S310" s="1927" t="s">
        <v>4614</v>
      </c>
      <c r="T310" s="1927"/>
      <c r="U310" s="1927"/>
      <c r="V310" s="1927" t="s">
        <v>2490</v>
      </c>
      <c r="W310" s="1927" t="s">
        <v>4614</v>
      </c>
      <c r="X310" s="1927" t="s">
        <v>4708</v>
      </c>
      <c r="Y310" s="1927" t="s">
        <v>4614</v>
      </c>
      <c r="Z310" s="1927">
        <v>14</v>
      </c>
      <c r="AA310" s="1927">
        <v>0</v>
      </c>
      <c r="AB310" s="1927">
        <v>0</v>
      </c>
      <c r="AC310" s="1927">
        <v>0</v>
      </c>
      <c r="AD310" s="1927">
        <v>0</v>
      </c>
      <c r="AE310" s="1927">
        <v>14</v>
      </c>
    </row>
    <row r="311" spans="1:31" ht="28.8">
      <c r="A311" s="1927" t="s">
        <v>1222</v>
      </c>
      <c r="B311" s="1927">
        <v>5010002</v>
      </c>
      <c r="C311" s="1928" t="s">
        <v>4900</v>
      </c>
      <c r="D311" s="1925">
        <v>30</v>
      </c>
      <c r="E311" s="1925">
        <v>8</v>
      </c>
      <c r="F311" s="1925">
        <v>14</v>
      </c>
      <c r="G311" s="1925">
        <v>22</v>
      </c>
      <c r="H311" s="1925">
        <v>0.32</v>
      </c>
      <c r="I311" s="1925">
        <f t="shared" si="4"/>
        <v>7.04</v>
      </c>
      <c r="J311" s="1927">
        <v>201</v>
      </c>
      <c r="K311" s="1928" t="s">
        <v>4901</v>
      </c>
      <c r="L311" s="1927">
        <v>36935</v>
      </c>
      <c r="M311" s="1927" t="s">
        <v>4458</v>
      </c>
      <c r="N311" s="1927" t="s">
        <v>2485</v>
      </c>
      <c r="O311" s="1927">
        <v>15</v>
      </c>
      <c r="P311" s="1927" t="s">
        <v>4686</v>
      </c>
      <c r="Q311" s="1927" t="s">
        <v>4680</v>
      </c>
      <c r="R311" s="1927" t="s">
        <v>4641</v>
      </c>
      <c r="S311" s="1927" t="s">
        <v>4680</v>
      </c>
      <c r="T311" s="1927"/>
      <c r="U311" s="1927"/>
      <c r="V311" s="1927" t="s">
        <v>4641</v>
      </c>
      <c r="W311" s="1927" t="s">
        <v>4680</v>
      </c>
      <c r="X311" s="1927" t="s">
        <v>4686</v>
      </c>
      <c r="Y311" s="1927" t="s">
        <v>4680</v>
      </c>
      <c r="Z311" s="1927">
        <v>5</v>
      </c>
      <c r="AA311" s="1927">
        <v>1</v>
      </c>
      <c r="AB311" s="1927">
        <v>0</v>
      </c>
      <c r="AC311" s="1927">
        <v>0</v>
      </c>
      <c r="AD311" s="1927">
        <v>0</v>
      </c>
      <c r="AE311" s="1927">
        <v>6</v>
      </c>
    </row>
    <row r="312" spans="1:31" ht="28.8">
      <c r="A312" s="1927" t="s">
        <v>1222</v>
      </c>
      <c r="B312" s="1927">
        <v>5010002</v>
      </c>
      <c r="C312" s="1928" t="s">
        <v>4900</v>
      </c>
      <c r="D312" s="1925">
        <v>30</v>
      </c>
      <c r="E312" s="1925">
        <v>8</v>
      </c>
      <c r="F312" s="1925">
        <v>14</v>
      </c>
      <c r="G312" s="1925">
        <v>22</v>
      </c>
      <c r="H312" s="1925">
        <v>0.36</v>
      </c>
      <c r="I312" s="1925">
        <f t="shared" si="4"/>
        <v>7.92</v>
      </c>
      <c r="J312" s="1927">
        <v>201</v>
      </c>
      <c r="K312" s="1928" t="s">
        <v>4798</v>
      </c>
      <c r="L312" s="1927">
        <v>39289</v>
      </c>
      <c r="M312" s="1927" t="s">
        <v>4458</v>
      </c>
      <c r="N312" s="1927" t="s">
        <v>2485</v>
      </c>
      <c r="O312" s="1927">
        <v>15</v>
      </c>
      <c r="P312" s="1927" t="s">
        <v>4686</v>
      </c>
      <c r="Q312" s="1927" t="s">
        <v>4680</v>
      </c>
      <c r="R312" s="1927" t="s">
        <v>4641</v>
      </c>
      <c r="S312" s="1927" t="s">
        <v>4680</v>
      </c>
      <c r="T312" s="1927"/>
      <c r="U312" s="1927"/>
      <c r="V312" s="1927" t="s">
        <v>4641</v>
      </c>
      <c r="W312" s="1927" t="s">
        <v>4680</v>
      </c>
      <c r="X312" s="1927" t="s">
        <v>4686</v>
      </c>
      <c r="Y312" s="1927" t="s">
        <v>4680</v>
      </c>
      <c r="Z312" s="1927">
        <v>5</v>
      </c>
      <c r="AA312" s="1927">
        <v>1</v>
      </c>
      <c r="AB312" s="1927">
        <v>0</v>
      </c>
      <c r="AC312" s="1927">
        <v>0</v>
      </c>
      <c r="AD312" s="1927">
        <v>0</v>
      </c>
      <c r="AE312" s="1927">
        <v>6</v>
      </c>
    </row>
    <row r="313" spans="1:31" ht="28.8">
      <c r="A313" s="1927" t="s">
        <v>1222</v>
      </c>
      <c r="B313" s="1927">
        <v>5010002</v>
      </c>
      <c r="C313" s="1928" t="s">
        <v>4900</v>
      </c>
      <c r="D313" s="1925">
        <v>30</v>
      </c>
      <c r="E313" s="1925">
        <v>8</v>
      </c>
      <c r="F313" s="1925">
        <v>14</v>
      </c>
      <c r="G313" s="1925">
        <v>22</v>
      </c>
      <c r="H313" s="1925">
        <v>0.32</v>
      </c>
      <c r="I313" s="1925">
        <f t="shared" si="4"/>
        <v>7.04</v>
      </c>
      <c r="J313" s="1927">
        <v>201</v>
      </c>
      <c r="K313" s="1928" t="s">
        <v>4673</v>
      </c>
      <c r="L313" s="1927">
        <v>40160</v>
      </c>
      <c r="M313" s="1927" t="s">
        <v>4451</v>
      </c>
      <c r="N313" s="1927" t="s">
        <v>2485</v>
      </c>
      <c r="O313" s="1927">
        <v>15</v>
      </c>
      <c r="P313" s="1927" t="s">
        <v>4686</v>
      </c>
      <c r="Q313" s="1927" t="s">
        <v>4680</v>
      </c>
      <c r="R313" s="1927" t="s">
        <v>4641</v>
      </c>
      <c r="S313" s="1927" t="s">
        <v>4680</v>
      </c>
      <c r="T313" s="1927"/>
      <c r="U313" s="1927"/>
      <c r="V313" s="1927" t="s">
        <v>4641</v>
      </c>
      <c r="W313" s="1927" t="s">
        <v>4680</v>
      </c>
      <c r="X313" s="1927" t="s">
        <v>4686</v>
      </c>
      <c r="Y313" s="1927" t="s">
        <v>4680</v>
      </c>
      <c r="Z313" s="1927">
        <v>5</v>
      </c>
      <c r="AA313" s="1927">
        <v>1</v>
      </c>
      <c r="AB313" s="1927">
        <v>0</v>
      </c>
      <c r="AC313" s="1927">
        <v>0</v>
      </c>
      <c r="AD313" s="1927">
        <v>0</v>
      </c>
      <c r="AE313" s="1927">
        <v>6</v>
      </c>
    </row>
    <row r="314" spans="1:31" ht="57.6">
      <c r="A314" s="1927" t="s">
        <v>1222</v>
      </c>
      <c r="B314" s="1927">
        <v>5221001</v>
      </c>
      <c r="C314" s="1928" t="s">
        <v>4902</v>
      </c>
      <c r="D314" s="1925">
        <v>33</v>
      </c>
      <c r="E314" s="1925">
        <v>14</v>
      </c>
      <c r="F314" s="1925">
        <v>5</v>
      </c>
      <c r="G314" s="1925">
        <v>19</v>
      </c>
      <c r="H314" s="1925">
        <v>0.34</v>
      </c>
      <c r="I314" s="1925">
        <f t="shared" si="4"/>
        <v>6.4600000000000009</v>
      </c>
      <c r="J314" s="1927">
        <v>201</v>
      </c>
      <c r="K314" s="1928" t="s">
        <v>5219</v>
      </c>
      <c r="L314" s="1927">
        <v>36933</v>
      </c>
      <c r="M314" s="1927" t="s">
        <v>4458</v>
      </c>
      <c r="N314" s="1927" t="s">
        <v>2491</v>
      </c>
      <c r="O314" s="1927">
        <v>30</v>
      </c>
      <c r="P314" s="1927" t="s">
        <v>4691</v>
      </c>
      <c r="Q314" s="1927" t="s">
        <v>4903</v>
      </c>
      <c r="R314" s="1927" t="s">
        <v>4904</v>
      </c>
      <c r="S314" s="1927" t="s">
        <v>4903</v>
      </c>
      <c r="T314" s="1927"/>
      <c r="U314" s="1927"/>
      <c r="V314" s="1927" t="s">
        <v>4697</v>
      </c>
      <c r="W314" s="1927" t="s">
        <v>4903</v>
      </c>
      <c r="X314" s="1927"/>
      <c r="Y314" s="1927"/>
      <c r="Z314" s="1927">
        <v>2</v>
      </c>
      <c r="AA314" s="1927">
        <v>15</v>
      </c>
      <c r="AB314" s="1927">
        <v>3</v>
      </c>
      <c r="AC314" s="1927">
        <v>0</v>
      </c>
      <c r="AD314" s="1927">
        <v>0</v>
      </c>
      <c r="AE314" s="1927">
        <v>20</v>
      </c>
    </row>
    <row r="315" spans="1:31" ht="57.6">
      <c r="A315" s="1927" t="s">
        <v>1222</v>
      </c>
      <c r="B315" s="1927">
        <v>5221001</v>
      </c>
      <c r="C315" s="1928" t="s">
        <v>4902</v>
      </c>
      <c r="D315" s="1925">
        <v>33</v>
      </c>
      <c r="E315" s="1925">
        <v>14</v>
      </c>
      <c r="F315" s="1925">
        <v>5</v>
      </c>
      <c r="G315" s="1925">
        <v>19</v>
      </c>
      <c r="H315" s="1925">
        <v>0.32</v>
      </c>
      <c r="I315" s="1925">
        <f t="shared" si="4"/>
        <v>6.08</v>
      </c>
      <c r="J315" s="1927">
        <v>201</v>
      </c>
      <c r="K315" s="1928" t="s">
        <v>1778</v>
      </c>
      <c r="L315" s="1927">
        <v>41272</v>
      </c>
      <c r="M315" s="1927" t="s">
        <v>4451</v>
      </c>
      <c r="N315" s="1927" t="s">
        <v>2491</v>
      </c>
      <c r="O315" s="1927">
        <v>30</v>
      </c>
      <c r="P315" s="1927" t="s">
        <v>4691</v>
      </c>
      <c r="Q315" s="1927" t="s">
        <v>4903</v>
      </c>
      <c r="R315" s="1927" t="s">
        <v>4904</v>
      </c>
      <c r="S315" s="1927" t="s">
        <v>4903</v>
      </c>
      <c r="T315" s="1927"/>
      <c r="U315" s="1927"/>
      <c r="V315" s="1927" t="s">
        <v>4697</v>
      </c>
      <c r="W315" s="1927" t="s">
        <v>4903</v>
      </c>
      <c r="X315" s="1927"/>
      <c r="Y315" s="1927"/>
      <c r="Z315" s="1927">
        <v>2</v>
      </c>
      <c r="AA315" s="1927">
        <v>15</v>
      </c>
      <c r="AB315" s="1927">
        <v>3</v>
      </c>
      <c r="AC315" s="1927">
        <v>0</v>
      </c>
      <c r="AD315" s="1927">
        <v>0</v>
      </c>
      <c r="AE315" s="1927">
        <v>20</v>
      </c>
    </row>
    <row r="316" spans="1:31" ht="57.6">
      <c r="A316" s="1927" t="s">
        <v>1222</v>
      </c>
      <c r="B316" s="1927">
        <v>5221001</v>
      </c>
      <c r="C316" s="1928" t="s">
        <v>4902</v>
      </c>
      <c r="D316" s="1925">
        <v>33</v>
      </c>
      <c r="E316" s="1925">
        <v>14</v>
      </c>
      <c r="F316" s="1925">
        <v>5</v>
      </c>
      <c r="G316" s="1925">
        <v>19</v>
      </c>
      <c r="H316" s="1925">
        <v>0.34</v>
      </c>
      <c r="I316" s="1925">
        <f t="shared" si="4"/>
        <v>6.4600000000000009</v>
      </c>
      <c r="J316" s="1927">
        <v>201</v>
      </c>
      <c r="K316" s="1928" t="s">
        <v>1802</v>
      </c>
      <c r="L316" s="1927">
        <v>39424</v>
      </c>
      <c r="M316" s="1927" t="s">
        <v>4458</v>
      </c>
      <c r="N316" s="1927" t="s">
        <v>2491</v>
      </c>
      <c r="O316" s="1927">
        <v>30</v>
      </c>
      <c r="P316" s="1927" t="s">
        <v>4691</v>
      </c>
      <c r="Q316" s="1927" t="s">
        <v>4903</v>
      </c>
      <c r="R316" s="1927" t="s">
        <v>4904</v>
      </c>
      <c r="S316" s="1927" t="s">
        <v>4903</v>
      </c>
      <c r="T316" s="1927"/>
      <c r="U316" s="1927"/>
      <c r="V316" s="1927" t="s">
        <v>4697</v>
      </c>
      <c r="W316" s="1927" t="s">
        <v>4903</v>
      </c>
      <c r="X316" s="1927"/>
      <c r="Y316" s="1927"/>
      <c r="Z316" s="1927">
        <v>2</v>
      </c>
      <c r="AA316" s="1927">
        <v>15</v>
      </c>
      <c r="AB316" s="1927">
        <v>3</v>
      </c>
      <c r="AC316" s="1927">
        <v>0</v>
      </c>
      <c r="AD316" s="1927">
        <v>0</v>
      </c>
      <c r="AE316" s="1927">
        <v>20</v>
      </c>
    </row>
    <row r="317" spans="1:31" ht="57.6">
      <c r="A317" s="1927" t="s">
        <v>1222</v>
      </c>
      <c r="B317" s="1927">
        <v>5221004</v>
      </c>
      <c r="C317" s="1928" t="s">
        <v>4905</v>
      </c>
      <c r="D317" s="1925">
        <v>32</v>
      </c>
      <c r="E317" s="1925">
        <v>12</v>
      </c>
      <c r="F317" s="1925">
        <v>8</v>
      </c>
      <c r="G317" s="1925">
        <v>20</v>
      </c>
      <c r="H317" s="1925">
        <v>0.35</v>
      </c>
      <c r="I317" s="1925">
        <f t="shared" si="4"/>
        <v>7</v>
      </c>
      <c r="J317" s="1927">
        <v>201</v>
      </c>
      <c r="K317" s="1928" t="s">
        <v>4906</v>
      </c>
      <c r="L317" s="1927">
        <v>37822</v>
      </c>
      <c r="M317" s="1927" t="s">
        <v>4458</v>
      </c>
      <c r="N317" s="1927" t="s">
        <v>4907</v>
      </c>
      <c r="O317" s="1927">
        <v>10</v>
      </c>
      <c r="P317" s="1927" t="s">
        <v>4679</v>
      </c>
      <c r="Q317" s="1927" t="s">
        <v>4784</v>
      </c>
      <c r="R317" s="1927" t="s">
        <v>4690</v>
      </c>
      <c r="S317" s="1927" t="s">
        <v>4784</v>
      </c>
      <c r="T317" s="1927"/>
      <c r="U317" s="1927"/>
      <c r="V317" s="1927" t="s">
        <v>4908</v>
      </c>
      <c r="W317" s="1927" t="s">
        <v>4784</v>
      </c>
      <c r="X317" s="1927" t="s">
        <v>4573</v>
      </c>
      <c r="Y317" s="1927" t="s">
        <v>4784</v>
      </c>
      <c r="Z317" s="1927">
        <v>4</v>
      </c>
      <c r="AA317" s="1927">
        <v>0</v>
      </c>
      <c r="AB317" s="1927">
        <v>0</v>
      </c>
      <c r="AC317" s="1927">
        <v>0</v>
      </c>
      <c r="AD317" s="1927">
        <v>0</v>
      </c>
      <c r="AE317" s="1927">
        <v>4</v>
      </c>
    </row>
    <row r="318" spans="1:31" ht="57.6">
      <c r="A318" s="1927" t="s">
        <v>1222</v>
      </c>
      <c r="B318" s="1927">
        <v>5221004</v>
      </c>
      <c r="C318" s="1928" t="s">
        <v>4905</v>
      </c>
      <c r="D318" s="1925">
        <v>32</v>
      </c>
      <c r="E318" s="1925">
        <v>12</v>
      </c>
      <c r="F318" s="1925">
        <v>8</v>
      </c>
      <c r="G318" s="1925">
        <v>20</v>
      </c>
      <c r="H318" s="1925">
        <v>0.35</v>
      </c>
      <c r="I318" s="1925">
        <f t="shared" si="4"/>
        <v>7</v>
      </c>
      <c r="J318" s="1927">
        <v>201</v>
      </c>
      <c r="K318" s="1928" t="s">
        <v>4810</v>
      </c>
      <c r="L318" s="1927">
        <v>41090</v>
      </c>
      <c r="M318" s="1927" t="s">
        <v>4458</v>
      </c>
      <c r="N318" s="1927" t="s">
        <v>4907</v>
      </c>
      <c r="O318" s="1927">
        <v>10</v>
      </c>
      <c r="P318" s="1927" t="s">
        <v>4679</v>
      </c>
      <c r="Q318" s="1927" t="s">
        <v>4784</v>
      </c>
      <c r="R318" s="1927" t="s">
        <v>4690</v>
      </c>
      <c r="S318" s="1927" t="s">
        <v>4784</v>
      </c>
      <c r="T318" s="1927"/>
      <c r="U318" s="1927"/>
      <c r="V318" s="1927" t="s">
        <v>4908</v>
      </c>
      <c r="W318" s="1927" t="s">
        <v>4784</v>
      </c>
      <c r="X318" s="1927" t="s">
        <v>4573</v>
      </c>
      <c r="Y318" s="1927" t="s">
        <v>4784</v>
      </c>
      <c r="Z318" s="1927">
        <v>4</v>
      </c>
      <c r="AA318" s="1927">
        <v>0</v>
      </c>
      <c r="AB318" s="1927">
        <v>0</v>
      </c>
      <c r="AC318" s="1927">
        <v>0</v>
      </c>
      <c r="AD318" s="1927">
        <v>0</v>
      </c>
      <c r="AE318" s="1927">
        <v>4</v>
      </c>
    </row>
    <row r="319" spans="1:31" ht="57.6">
      <c r="A319" s="1927" t="s">
        <v>1222</v>
      </c>
      <c r="B319" s="1927">
        <v>5221004</v>
      </c>
      <c r="C319" s="1928" t="s">
        <v>4905</v>
      </c>
      <c r="D319" s="1925">
        <v>32</v>
      </c>
      <c r="E319" s="1925">
        <v>12</v>
      </c>
      <c r="F319" s="1925">
        <v>8</v>
      </c>
      <c r="G319" s="1925">
        <v>20</v>
      </c>
      <c r="H319" s="1925">
        <v>0.3</v>
      </c>
      <c r="I319" s="1925">
        <f t="shared" si="4"/>
        <v>6</v>
      </c>
      <c r="J319" s="1927">
        <v>201</v>
      </c>
      <c r="K319" s="1928" t="s">
        <v>4692</v>
      </c>
      <c r="L319" s="1927">
        <v>42745</v>
      </c>
      <c r="M319" s="1927" t="s">
        <v>4451</v>
      </c>
      <c r="N319" s="1927" t="s">
        <v>4907</v>
      </c>
      <c r="O319" s="1927">
        <v>10</v>
      </c>
      <c r="P319" s="1927" t="s">
        <v>4679</v>
      </c>
      <c r="Q319" s="1927" t="s">
        <v>4784</v>
      </c>
      <c r="R319" s="1927" t="s">
        <v>4690</v>
      </c>
      <c r="S319" s="1927" t="s">
        <v>4784</v>
      </c>
      <c r="T319" s="1927"/>
      <c r="U319" s="1927"/>
      <c r="V319" s="1927" t="s">
        <v>4908</v>
      </c>
      <c r="W319" s="1927" t="s">
        <v>4784</v>
      </c>
      <c r="X319" s="1927" t="s">
        <v>4573</v>
      </c>
      <c r="Y319" s="1927" t="s">
        <v>4784</v>
      </c>
      <c r="Z319" s="1927">
        <v>4</v>
      </c>
      <c r="AA319" s="1927">
        <v>0</v>
      </c>
      <c r="AB319" s="1927">
        <v>0</v>
      </c>
      <c r="AC319" s="1927">
        <v>0</v>
      </c>
      <c r="AD319" s="1927">
        <v>0</v>
      </c>
      <c r="AE319" s="1927">
        <v>4</v>
      </c>
    </row>
    <row r="320" spans="1:31" ht="57.6">
      <c r="A320" s="1927" t="s">
        <v>1222</v>
      </c>
      <c r="B320" s="1927">
        <v>5211001</v>
      </c>
      <c r="C320" s="1928" t="s">
        <v>4909</v>
      </c>
      <c r="D320" s="1925">
        <v>30</v>
      </c>
      <c r="E320" s="1925">
        <v>10</v>
      </c>
      <c r="F320" s="1925">
        <v>10</v>
      </c>
      <c r="G320" s="1925">
        <v>20</v>
      </c>
      <c r="H320" s="1925">
        <v>0.35</v>
      </c>
      <c r="I320" s="1925">
        <f t="shared" si="4"/>
        <v>7</v>
      </c>
      <c r="J320" s="1927">
        <v>201</v>
      </c>
      <c r="K320" s="1928" t="s">
        <v>4714</v>
      </c>
      <c r="L320" s="1927">
        <v>26107</v>
      </c>
      <c r="M320" s="1927" t="s">
        <v>4458</v>
      </c>
      <c r="N320" s="1927" t="s">
        <v>1990</v>
      </c>
      <c r="O320" s="1927">
        <v>32</v>
      </c>
      <c r="P320" s="1927" t="s">
        <v>4681</v>
      </c>
      <c r="Q320" s="1927" t="s">
        <v>4910</v>
      </c>
      <c r="R320" s="1927" t="s">
        <v>4911</v>
      </c>
      <c r="S320" s="1927" t="s">
        <v>4912</v>
      </c>
      <c r="T320" s="1927"/>
      <c r="U320" s="1927"/>
      <c r="V320" s="1927" t="s">
        <v>4681</v>
      </c>
      <c r="W320" s="1927" t="s">
        <v>4910</v>
      </c>
      <c r="X320" s="1927" t="s">
        <v>4911</v>
      </c>
      <c r="Y320" s="1927" t="s">
        <v>4912</v>
      </c>
      <c r="Z320" s="1927">
        <v>12</v>
      </c>
      <c r="AA320" s="1927">
        <v>12</v>
      </c>
      <c r="AB320" s="1927">
        <v>1</v>
      </c>
      <c r="AC320" s="1927">
        <v>0</v>
      </c>
      <c r="AD320" s="1927">
        <v>0</v>
      </c>
      <c r="AE320" s="1927">
        <v>25</v>
      </c>
    </row>
    <row r="321" spans="1:31" ht="57.6">
      <c r="A321" s="1927" t="s">
        <v>1222</v>
      </c>
      <c r="B321" s="1927">
        <v>5211001</v>
      </c>
      <c r="C321" s="1928" t="s">
        <v>4909</v>
      </c>
      <c r="D321" s="1925">
        <v>30</v>
      </c>
      <c r="E321" s="1925">
        <v>10</v>
      </c>
      <c r="F321" s="1925">
        <v>10</v>
      </c>
      <c r="G321" s="1925">
        <v>20</v>
      </c>
      <c r="H321" s="1925">
        <v>0.35</v>
      </c>
      <c r="I321" s="1925">
        <f t="shared" si="4"/>
        <v>7</v>
      </c>
      <c r="J321" s="1927">
        <v>201</v>
      </c>
      <c r="K321" s="1928" t="s">
        <v>4716</v>
      </c>
      <c r="L321" s="1927">
        <v>38518</v>
      </c>
      <c r="M321" s="1927" t="s">
        <v>4458</v>
      </c>
      <c r="N321" s="1927" t="s">
        <v>1990</v>
      </c>
      <c r="O321" s="1927">
        <v>32</v>
      </c>
      <c r="P321" s="1927" t="s">
        <v>4681</v>
      </c>
      <c r="Q321" s="1927" t="s">
        <v>4910</v>
      </c>
      <c r="R321" s="1927" t="s">
        <v>4911</v>
      </c>
      <c r="S321" s="1927" t="s">
        <v>4912</v>
      </c>
      <c r="T321" s="1927"/>
      <c r="U321" s="1927"/>
      <c r="V321" s="1927" t="s">
        <v>4681</v>
      </c>
      <c r="W321" s="1927" t="s">
        <v>4910</v>
      </c>
      <c r="X321" s="1927" t="s">
        <v>4911</v>
      </c>
      <c r="Y321" s="1927" t="s">
        <v>4912</v>
      </c>
      <c r="Z321" s="1927">
        <v>12</v>
      </c>
      <c r="AA321" s="1927">
        <v>12</v>
      </c>
      <c r="AB321" s="1927">
        <v>1</v>
      </c>
      <c r="AC321" s="1927">
        <v>0</v>
      </c>
      <c r="AD321" s="1927">
        <v>0</v>
      </c>
      <c r="AE321" s="1927">
        <v>25</v>
      </c>
    </row>
    <row r="322" spans="1:31" ht="57.6">
      <c r="A322" s="1927" t="s">
        <v>1222</v>
      </c>
      <c r="B322" s="1927">
        <v>5211001</v>
      </c>
      <c r="C322" s="1928" t="s">
        <v>4909</v>
      </c>
      <c r="D322" s="1925">
        <v>30</v>
      </c>
      <c r="E322" s="1925">
        <v>10</v>
      </c>
      <c r="F322" s="1925">
        <v>10</v>
      </c>
      <c r="G322" s="1925">
        <v>20</v>
      </c>
      <c r="H322" s="1925">
        <v>0.3</v>
      </c>
      <c r="I322" s="1925">
        <f t="shared" si="4"/>
        <v>6</v>
      </c>
      <c r="J322" s="1927">
        <v>201</v>
      </c>
      <c r="K322" s="1928" t="s">
        <v>4717</v>
      </c>
      <c r="L322" s="1927">
        <v>43484</v>
      </c>
      <c r="M322" s="1927" t="s">
        <v>4451</v>
      </c>
      <c r="N322" s="1927" t="s">
        <v>1990</v>
      </c>
      <c r="O322" s="1927">
        <v>32</v>
      </c>
      <c r="P322" s="1927" t="s">
        <v>4681</v>
      </c>
      <c r="Q322" s="1927" t="s">
        <v>4910</v>
      </c>
      <c r="R322" s="1927" t="s">
        <v>4911</v>
      </c>
      <c r="S322" s="1927" t="s">
        <v>4912</v>
      </c>
      <c r="T322" s="1927"/>
      <c r="U322" s="1927"/>
      <c r="V322" s="1927" t="s">
        <v>4681</v>
      </c>
      <c r="W322" s="1927" t="s">
        <v>4910</v>
      </c>
      <c r="X322" s="1927" t="s">
        <v>4911</v>
      </c>
      <c r="Y322" s="1927" t="s">
        <v>4912</v>
      </c>
      <c r="Z322" s="1927">
        <v>12</v>
      </c>
      <c r="AA322" s="1927">
        <v>12</v>
      </c>
      <c r="AB322" s="1927">
        <v>1</v>
      </c>
      <c r="AC322" s="1927">
        <v>0</v>
      </c>
      <c r="AD322" s="1927">
        <v>0</v>
      </c>
      <c r="AE322" s="1927">
        <v>25</v>
      </c>
    </row>
    <row r="323" spans="1:31" ht="57.6">
      <c r="A323" s="1927" t="s">
        <v>1222</v>
      </c>
      <c r="B323" s="1927">
        <v>5211006</v>
      </c>
      <c r="C323" s="1928" t="s">
        <v>4913</v>
      </c>
      <c r="D323" s="1925">
        <v>31</v>
      </c>
      <c r="E323" s="1925">
        <v>10</v>
      </c>
      <c r="F323" s="1925">
        <v>11</v>
      </c>
      <c r="G323" s="1925">
        <v>21</v>
      </c>
      <c r="H323" s="1925">
        <v>0.33</v>
      </c>
      <c r="I323" s="1925">
        <f t="shared" si="4"/>
        <v>6.9300000000000006</v>
      </c>
      <c r="J323" s="1927">
        <v>201</v>
      </c>
      <c r="K323" s="1928" t="s">
        <v>4707</v>
      </c>
      <c r="L323" s="1927">
        <v>36929</v>
      </c>
      <c r="M323" s="1927" t="s">
        <v>4458</v>
      </c>
      <c r="N323" s="1927" t="s">
        <v>1991</v>
      </c>
      <c r="O323" s="1927">
        <v>25</v>
      </c>
      <c r="P323" s="1927" t="s">
        <v>4708</v>
      </c>
      <c r="Q323" s="1927" t="s">
        <v>4914</v>
      </c>
      <c r="R323" s="1927" t="s">
        <v>4915</v>
      </c>
      <c r="S323" s="1927" t="s">
        <v>4910</v>
      </c>
      <c r="T323" s="1927"/>
      <c r="U323" s="1927"/>
      <c r="V323" s="1927" t="s">
        <v>4708</v>
      </c>
      <c r="W323" s="1927" t="s">
        <v>4914</v>
      </c>
      <c r="X323" s="1927" t="s">
        <v>4915</v>
      </c>
      <c r="Y323" s="1927" t="s">
        <v>4910</v>
      </c>
      <c r="Z323" s="1927">
        <v>4</v>
      </c>
      <c r="AA323" s="1927">
        <v>18</v>
      </c>
      <c r="AB323" s="1927">
        <v>2</v>
      </c>
      <c r="AC323" s="1927">
        <v>0</v>
      </c>
      <c r="AD323" s="1927">
        <v>0</v>
      </c>
      <c r="AE323" s="1927">
        <v>24</v>
      </c>
    </row>
    <row r="324" spans="1:31" ht="57.6">
      <c r="A324" s="1927" t="s">
        <v>1222</v>
      </c>
      <c r="B324" s="1927">
        <v>5211006</v>
      </c>
      <c r="C324" s="1928" t="s">
        <v>4913</v>
      </c>
      <c r="D324" s="1925">
        <v>31</v>
      </c>
      <c r="E324" s="1925">
        <v>10</v>
      </c>
      <c r="F324" s="1925">
        <v>11</v>
      </c>
      <c r="G324" s="1925">
        <v>21</v>
      </c>
      <c r="H324" s="1925">
        <v>0.33</v>
      </c>
      <c r="I324" s="1925">
        <f t="shared" si="4"/>
        <v>6.9300000000000006</v>
      </c>
      <c r="J324" s="1927">
        <v>201</v>
      </c>
      <c r="K324" s="1928" t="s">
        <v>4712</v>
      </c>
      <c r="L324" s="1927">
        <v>41067</v>
      </c>
      <c r="M324" s="1927" t="s">
        <v>4458</v>
      </c>
      <c r="N324" s="1927" t="s">
        <v>1991</v>
      </c>
      <c r="O324" s="1927">
        <v>25</v>
      </c>
      <c r="P324" s="1927" t="s">
        <v>4708</v>
      </c>
      <c r="Q324" s="1927" t="s">
        <v>4914</v>
      </c>
      <c r="R324" s="1927" t="s">
        <v>4915</v>
      </c>
      <c r="S324" s="1927" t="s">
        <v>4910</v>
      </c>
      <c r="T324" s="1927"/>
      <c r="U324" s="1927"/>
      <c r="V324" s="1927" t="s">
        <v>4708</v>
      </c>
      <c r="W324" s="1927" t="s">
        <v>4914</v>
      </c>
      <c r="X324" s="1927" t="s">
        <v>4915</v>
      </c>
      <c r="Y324" s="1927" t="s">
        <v>4910</v>
      </c>
      <c r="Z324" s="1927">
        <v>4</v>
      </c>
      <c r="AA324" s="1927">
        <v>18</v>
      </c>
      <c r="AB324" s="1927">
        <v>2</v>
      </c>
      <c r="AC324" s="1927">
        <v>0</v>
      </c>
      <c r="AD324" s="1927">
        <v>0</v>
      </c>
      <c r="AE324" s="1927">
        <v>24</v>
      </c>
    </row>
    <row r="325" spans="1:31" ht="57.6">
      <c r="A325" s="1927" t="s">
        <v>1222</v>
      </c>
      <c r="B325" s="1927">
        <v>5211006</v>
      </c>
      <c r="C325" s="1928" t="s">
        <v>4913</v>
      </c>
      <c r="D325" s="1925">
        <v>31</v>
      </c>
      <c r="E325" s="1925">
        <v>10</v>
      </c>
      <c r="F325" s="1925">
        <v>11</v>
      </c>
      <c r="G325" s="1925">
        <v>21</v>
      </c>
      <c r="H325" s="1925">
        <v>0.33</v>
      </c>
      <c r="I325" s="1925">
        <f t="shared" si="4"/>
        <v>6.9300000000000006</v>
      </c>
      <c r="J325" s="1927">
        <v>201</v>
      </c>
      <c r="K325" s="1928" t="s">
        <v>4704</v>
      </c>
      <c r="L325" s="1927">
        <v>30662</v>
      </c>
      <c r="M325" s="1927" t="s">
        <v>4458</v>
      </c>
      <c r="N325" s="1927" t="s">
        <v>1991</v>
      </c>
      <c r="O325" s="1927">
        <v>25</v>
      </c>
      <c r="P325" s="1927" t="s">
        <v>4708</v>
      </c>
      <c r="Q325" s="1927" t="s">
        <v>4914</v>
      </c>
      <c r="R325" s="1927" t="s">
        <v>4915</v>
      </c>
      <c r="S325" s="1927" t="s">
        <v>4910</v>
      </c>
      <c r="T325" s="1927"/>
      <c r="U325" s="1927"/>
      <c r="V325" s="1927" t="s">
        <v>4708</v>
      </c>
      <c r="W325" s="1927" t="s">
        <v>4914</v>
      </c>
      <c r="X325" s="1927" t="s">
        <v>4915</v>
      </c>
      <c r="Y325" s="1927" t="s">
        <v>4910</v>
      </c>
      <c r="Z325" s="1927">
        <v>4</v>
      </c>
      <c r="AA325" s="1927">
        <v>18</v>
      </c>
      <c r="AB325" s="1927">
        <v>2</v>
      </c>
      <c r="AC325" s="1927">
        <v>0</v>
      </c>
      <c r="AD325" s="1927">
        <v>0</v>
      </c>
      <c r="AE325" s="1927">
        <v>24</v>
      </c>
    </row>
    <row r="326" spans="1:31" ht="57.6">
      <c r="A326" s="1927" t="s">
        <v>1222</v>
      </c>
      <c r="B326" s="1927">
        <v>5010001</v>
      </c>
      <c r="C326" s="1928" t="s">
        <v>4897</v>
      </c>
      <c r="D326" s="1925">
        <v>30</v>
      </c>
      <c r="E326" s="1925">
        <v>8</v>
      </c>
      <c r="F326" s="1925">
        <v>14</v>
      </c>
      <c r="G326" s="1925">
        <v>22</v>
      </c>
      <c r="H326" s="1925">
        <v>0.32</v>
      </c>
      <c r="I326" s="1925">
        <f t="shared" ref="I326:I389" si="5">G326*H326</f>
        <v>7.04</v>
      </c>
      <c r="J326" s="1927">
        <v>201</v>
      </c>
      <c r="K326" s="1928" t="s">
        <v>4719</v>
      </c>
      <c r="L326" s="1927">
        <v>38161</v>
      </c>
      <c r="M326" s="1927" t="s">
        <v>4458</v>
      </c>
      <c r="N326" s="1927" t="s">
        <v>1973</v>
      </c>
      <c r="O326" s="1927">
        <v>20</v>
      </c>
      <c r="P326" s="1927" t="s">
        <v>4708</v>
      </c>
      <c r="Q326" s="1927" t="s">
        <v>4595</v>
      </c>
      <c r="R326" s="1927" t="s">
        <v>2490</v>
      </c>
      <c r="S326" s="1927" t="s">
        <v>4595</v>
      </c>
      <c r="T326" s="1927"/>
      <c r="U326" s="1927"/>
      <c r="V326" s="1927" t="s">
        <v>4708</v>
      </c>
      <c r="W326" s="1927" t="s">
        <v>4595</v>
      </c>
      <c r="X326" s="1927" t="s">
        <v>2490</v>
      </c>
      <c r="Y326" s="1927" t="s">
        <v>4595</v>
      </c>
      <c r="Z326" s="1927">
        <v>8</v>
      </c>
      <c r="AA326" s="1927">
        <v>1</v>
      </c>
      <c r="AB326" s="1927">
        <v>0</v>
      </c>
      <c r="AC326" s="1927">
        <v>0</v>
      </c>
      <c r="AD326" s="1927">
        <v>0</v>
      </c>
      <c r="AE326" s="1927">
        <v>9</v>
      </c>
    </row>
    <row r="327" spans="1:31" ht="57.6">
      <c r="A327" s="1927" t="s">
        <v>1222</v>
      </c>
      <c r="B327" s="1927">
        <v>5010001</v>
      </c>
      <c r="C327" s="1928" t="s">
        <v>4897</v>
      </c>
      <c r="D327" s="1925">
        <v>30</v>
      </c>
      <c r="E327" s="1925">
        <v>8</v>
      </c>
      <c r="F327" s="1925">
        <v>14</v>
      </c>
      <c r="G327" s="1925">
        <v>22</v>
      </c>
      <c r="H327" s="1925">
        <v>0.32</v>
      </c>
      <c r="I327" s="1925">
        <f t="shared" si="5"/>
        <v>7.04</v>
      </c>
      <c r="J327" s="1927">
        <v>201</v>
      </c>
      <c r="K327" s="1928" t="s">
        <v>5197</v>
      </c>
      <c r="L327" s="1927">
        <v>42747</v>
      </c>
      <c r="M327" s="1927" t="s">
        <v>4451</v>
      </c>
      <c r="N327" s="1927" t="s">
        <v>1973</v>
      </c>
      <c r="O327" s="1927">
        <v>20</v>
      </c>
      <c r="P327" s="1927" t="s">
        <v>4708</v>
      </c>
      <c r="Q327" s="1927" t="s">
        <v>4595</v>
      </c>
      <c r="R327" s="1927" t="s">
        <v>2490</v>
      </c>
      <c r="S327" s="1927" t="s">
        <v>4595</v>
      </c>
      <c r="T327" s="1927"/>
      <c r="U327" s="1927"/>
      <c r="V327" s="1927" t="s">
        <v>4708</v>
      </c>
      <c r="W327" s="1927" t="s">
        <v>4595</v>
      </c>
      <c r="X327" s="1927" t="s">
        <v>2490</v>
      </c>
      <c r="Y327" s="1927" t="s">
        <v>4595</v>
      </c>
      <c r="Z327" s="1927">
        <v>8</v>
      </c>
      <c r="AA327" s="1927">
        <v>1</v>
      </c>
      <c r="AB327" s="1927">
        <v>0</v>
      </c>
      <c r="AC327" s="1927">
        <v>0</v>
      </c>
      <c r="AD327" s="1927">
        <v>0</v>
      </c>
      <c r="AE327" s="1927">
        <v>9</v>
      </c>
    </row>
    <row r="328" spans="1:31" ht="57.6">
      <c r="A328" s="1927" t="s">
        <v>1222</v>
      </c>
      <c r="B328" s="1927">
        <v>5010001</v>
      </c>
      <c r="C328" s="1928" t="s">
        <v>4897</v>
      </c>
      <c r="D328" s="1925">
        <v>30</v>
      </c>
      <c r="E328" s="1925">
        <v>8</v>
      </c>
      <c r="F328" s="1925">
        <v>14</v>
      </c>
      <c r="G328" s="1925">
        <v>22</v>
      </c>
      <c r="H328" s="1925">
        <v>0.36</v>
      </c>
      <c r="I328" s="1925">
        <f t="shared" si="5"/>
        <v>7.92</v>
      </c>
      <c r="J328" s="1927">
        <v>201</v>
      </c>
      <c r="K328" s="1928" t="s">
        <v>1784</v>
      </c>
      <c r="L328" s="1927">
        <v>41043</v>
      </c>
      <c r="M328" s="1927" t="s">
        <v>4458</v>
      </c>
      <c r="N328" s="1927" t="s">
        <v>1973</v>
      </c>
      <c r="O328" s="1927">
        <v>20</v>
      </c>
      <c r="P328" s="1927" t="s">
        <v>4708</v>
      </c>
      <c r="Q328" s="1927" t="s">
        <v>4595</v>
      </c>
      <c r="R328" s="1927" t="s">
        <v>2490</v>
      </c>
      <c r="S328" s="1927" t="s">
        <v>4595</v>
      </c>
      <c r="T328" s="1927"/>
      <c r="U328" s="1927"/>
      <c r="V328" s="1927" t="s">
        <v>4708</v>
      </c>
      <c r="W328" s="1927" t="s">
        <v>4595</v>
      </c>
      <c r="X328" s="1927" t="s">
        <v>2490</v>
      </c>
      <c r="Y328" s="1927" t="s">
        <v>4595</v>
      </c>
      <c r="Z328" s="1927">
        <v>8</v>
      </c>
      <c r="AA328" s="1927">
        <v>1</v>
      </c>
      <c r="AB328" s="1927">
        <v>0</v>
      </c>
      <c r="AC328" s="1927">
        <v>0</v>
      </c>
      <c r="AD328" s="1927">
        <v>0</v>
      </c>
      <c r="AE328" s="1927">
        <v>9</v>
      </c>
    </row>
    <row r="329" spans="1:31" ht="57.6">
      <c r="A329" s="1423" t="s">
        <v>1221</v>
      </c>
      <c r="B329" s="1927">
        <v>5301006</v>
      </c>
      <c r="C329" s="1928" t="s">
        <v>4916</v>
      </c>
      <c r="D329" s="1925">
        <v>8</v>
      </c>
      <c r="E329" s="1925">
        <v>2</v>
      </c>
      <c r="F329" s="1925">
        <v>4</v>
      </c>
      <c r="G329" s="1925">
        <v>6</v>
      </c>
      <c r="H329" s="1925">
        <v>0.5</v>
      </c>
      <c r="I329" s="1925">
        <f t="shared" si="5"/>
        <v>3</v>
      </c>
      <c r="J329" s="1927">
        <v>201</v>
      </c>
      <c r="K329" s="1424" t="s">
        <v>4917</v>
      </c>
      <c r="L329" s="1423">
        <v>19574</v>
      </c>
      <c r="M329" s="1423" t="s">
        <v>4458</v>
      </c>
      <c r="N329" s="1927" t="s">
        <v>1993</v>
      </c>
      <c r="O329" s="1927">
        <v>51</v>
      </c>
      <c r="P329" s="1927"/>
      <c r="Q329" s="1927"/>
      <c r="R329" s="1927" t="s">
        <v>4521</v>
      </c>
      <c r="S329" s="1927" t="s">
        <v>4558</v>
      </c>
      <c r="T329" s="1927"/>
      <c r="U329" s="1927"/>
      <c r="V329" s="1927" t="s">
        <v>4918</v>
      </c>
      <c r="W329" s="1927" t="s">
        <v>4558</v>
      </c>
      <c r="X329" s="1927"/>
      <c r="Y329" s="1927"/>
      <c r="Z329" s="1927">
        <v>21</v>
      </c>
      <c r="AA329" s="1927">
        <v>15</v>
      </c>
      <c r="AB329" s="1927">
        <v>6</v>
      </c>
      <c r="AC329" s="1927">
        <v>0</v>
      </c>
      <c r="AD329" s="1927">
        <v>0</v>
      </c>
      <c r="AE329" s="1927">
        <v>42</v>
      </c>
    </row>
    <row r="330" spans="1:31" ht="57.6">
      <c r="A330" s="1423" t="s">
        <v>1221</v>
      </c>
      <c r="B330" s="1927">
        <v>5301006</v>
      </c>
      <c r="C330" s="1928" t="s">
        <v>4916</v>
      </c>
      <c r="D330" s="1925">
        <v>8</v>
      </c>
      <c r="E330" s="1925">
        <v>2</v>
      </c>
      <c r="F330" s="1925">
        <v>4</v>
      </c>
      <c r="G330" s="1925">
        <v>6</v>
      </c>
      <c r="H330" s="1925">
        <v>0.5</v>
      </c>
      <c r="I330" s="1925">
        <f t="shared" si="5"/>
        <v>3</v>
      </c>
      <c r="J330" s="1927">
        <v>201</v>
      </c>
      <c r="K330" s="1424" t="s">
        <v>4919</v>
      </c>
      <c r="L330" s="1423">
        <v>26819</v>
      </c>
      <c r="M330" s="1423" t="s">
        <v>4451</v>
      </c>
      <c r="N330" s="1927" t="s">
        <v>1993</v>
      </c>
      <c r="O330" s="1927">
        <v>51</v>
      </c>
      <c r="P330" s="1927"/>
      <c r="Q330" s="1927"/>
      <c r="R330" s="1927" t="s">
        <v>4521</v>
      </c>
      <c r="S330" s="1927" t="s">
        <v>4558</v>
      </c>
      <c r="T330" s="1927"/>
      <c r="U330" s="1927"/>
      <c r="V330" s="1927" t="s">
        <v>4918</v>
      </c>
      <c r="W330" s="1927" t="s">
        <v>4558</v>
      </c>
      <c r="X330" s="1927"/>
      <c r="Y330" s="1927"/>
      <c r="Z330" s="1927">
        <v>21</v>
      </c>
      <c r="AA330" s="1927">
        <v>15</v>
      </c>
      <c r="AB330" s="1927">
        <v>6</v>
      </c>
      <c r="AC330" s="1927">
        <v>0</v>
      </c>
      <c r="AD330" s="1927">
        <v>0</v>
      </c>
      <c r="AE330" s="1927">
        <v>42</v>
      </c>
    </row>
    <row r="331" spans="1:31" ht="28.8">
      <c r="A331" s="1423" t="s">
        <v>1221</v>
      </c>
      <c r="B331" s="1927">
        <v>5301007</v>
      </c>
      <c r="C331" s="1928" t="s">
        <v>4604</v>
      </c>
      <c r="D331" s="1925">
        <v>8</v>
      </c>
      <c r="E331" s="1925">
        <v>2</v>
      </c>
      <c r="F331" s="1925">
        <v>4</v>
      </c>
      <c r="G331" s="1925">
        <v>6</v>
      </c>
      <c r="H331" s="1925">
        <v>1</v>
      </c>
      <c r="I331" s="1925">
        <f t="shared" si="5"/>
        <v>6</v>
      </c>
      <c r="J331" s="1927">
        <v>201</v>
      </c>
      <c r="K331" s="1424" t="s">
        <v>4607</v>
      </c>
      <c r="L331" s="1423">
        <v>36002</v>
      </c>
      <c r="M331" s="1423" t="s">
        <v>4458</v>
      </c>
      <c r="N331" s="1927" t="s">
        <v>1993</v>
      </c>
      <c r="O331" s="1927">
        <v>43</v>
      </c>
      <c r="P331" s="1927" t="s">
        <v>4486</v>
      </c>
      <c r="Q331" s="1927" t="s">
        <v>4558</v>
      </c>
      <c r="R331" s="1927" t="s">
        <v>4486</v>
      </c>
      <c r="S331" s="1927" t="s">
        <v>4558</v>
      </c>
      <c r="T331" s="1927" t="s">
        <v>4456</v>
      </c>
      <c r="U331" s="1927" t="s">
        <v>4558</v>
      </c>
      <c r="V331" s="1927" t="s">
        <v>4456</v>
      </c>
      <c r="W331" s="1927" t="s">
        <v>4558</v>
      </c>
      <c r="X331" s="1927"/>
      <c r="Y331" s="1927"/>
      <c r="Z331" s="1927">
        <v>4</v>
      </c>
      <c r="AA331" s="1927">
        <v>5</v>
      </c>
      <c r="AB331" s="1927">
        <v>20</v>
      </c>
      <c r="AC331" s="1927">
        <v>0</v>
      </c>
      <c r="AD331" s="1927">
        <v>0</v>
      </c>
      <c r="AE331" s="1927">
        <v>29</v>
      </c>
    </row>
    <row r="332" spans="1:31" ht="28.8">
      <c r="A332" s="1927" t="s">
        <v>1221</v>
      </c>
      <c r="B332" s="1927">
        <v>5301008</v>
      </c>
      <c r="C332" s="1928" t="s">
        <v>4920</v>
      </c>
      <c r="D332" s="1925">
        <v>8</v>
      </c>
      <c r="E332" s="1925">
        <v>2</v>
      </c>
      <c r="F332" s="1925">
        <v>4</v>
      </c>
      <c r="G332" s="1925">
        <v>6</v>
      </c>
      <c r="H332" s="1925">
        <v>1</v>
      </c>
      <c r="I332" s="1925">
        <f t="shared" si="5"/>
        <v>6</v>
      </c>
      <c r="J332" s="1927">
        <v>201</v>
      </c>
      <c r="K332" s="1928" t="s">
        <v>4919</v>
      </c>
      <c r="L332" s="1927">
        <v>26819</v>
      </c>
      <c r="M332" s="1927" t="s">
        <v>4451</v>
      </c>
      <c r="N332" s="1927" t="s">
        <v>1993</v>
      </c>
      <c r="O332" s="1927">
        <v>45</v>
      </c>
      <c r="P332" s="1927" t="s">
        <v>4521</v>
      </c>
      <c r="Q332" s="1927" t="s">
        <v>4558</v>
      </c>
      <c r="R332" s="1927"/>
      <c r="S332" s="1927"/>
      <c r="T332" s="1927"/>
      <c r="U332" s="1927"/>
      <c r="V332" s="1927" t="s">
        <v>4459</v>
      </c>
      <c r="W332" s="1927" t="s">
        <v>4558</v>
      </c>
      <c r="X332" s="1927"/>
      <c r="Y332" s="1927"/>
      <c r="Z332" s="1927">
        <v>13</v>
      </c>
      <c r="AA332" s="1927">
        <v>26</v>
      </c>
      <c r="AB332" s="1927">
        <v>0</v>
      </c>
      <c r="AC332" s="1927">
        <v>0</v>
      </c>
      <c r="AD332" s="1927">
        <v>0</v>
      </c>
      <c r="AE332" s="1927">
        <v>39</v>
      </c>
    </row>
    <row r="333" spans="1:31" ht="28.8">
      <c r="A333" s="1927" t="s">
        <v>1221</v>
      </c>
      <c r="B333" s="1927">
        <v>5311001</v>
      </c>
      <c r="C333" s="1928" t="s">
        <v>4921</v>
      </c>
      <c r="D333" s="1925">
        <v>8</v>
      </c>
      <c r="E333" s="1925">
        <v>2</v>
      </c>
      <c r="F333" s="1925">
        <v>4</v>
      </c>
      <c r="G333" s="1925">
        <v>6</v>
      </c>
      <c r="H333" s="1925">
        <v>1</v>
      </c>
      <c r="I333" s="1925">
        <f t="shared" si="5"/>
        <v>6</v>
      </c>
      <c r="J333" s="1927">
        <v>201</v>
      </c>
      <c r="K333" s="1928" t="s">
        <v>1206</v>
      </c>
      <c r="L333" s="1927">
        <v>39395</v>
      </c>
      <c r="M333" s="1927" t="s">
        <v>4458</v>
      </c>
      <c r="N333" s="1927" t="s">
        <v>1993</v>
      </c>
      <c r="O333" s="1927">
        <v>38</v>
      </c>
      <c r="P333" s="1927"/>
      <c r="Q333" s="1927"/>
      <c r="R333" s="1927"/>
      <c r="S333" s="1927"/>
      <c r="T333" s="1927" t="s">
        <v>4602</v>
      </c>
      <c r="U333" s="1927" t="s">
        <v>4566</v>
      </c>
      <c r="V333" s="1927"/>
      <c r="W333" s="1927"/>
      <c r="X333" s="1927" t="s">
        <v>4459</v>
      </c>
      <c r="Y333" s="1927" t="s">
        <v>4558</v>
      </c>
      <c r="Z333" s="1927">
        <v>24</v>
      </c>
      <c r="AA333" s="1927">
        <v>7</v>
      </c>
      <c r="AB333" s="1927">
        <v>4</v>
      </c>
      <c r="AC333" s="1927">
        <v>0</v>
      </c>
      <c r="AD333" s="1927">
        <v>0</v>
      </c>
      <c r="AE333" s="1927">
        <v>35</v>
      </c>
    </row>
    <row r="334" spans="1:31" ht="28.8">
      <c r="A334" s="1927" t="s">
        <v>1221</v>
      </c>
      <c r="B334" s="1927">
        <v>5311005</v>
      </c>
      <c r="C334" s="1928" t="s">
        <v>4922</v>
      </c>
      <c r="D334" s="1925">
        <v>7</v>
      </c>
      <c r="E334" s="1925">
        <v>2.5</v>
      </c>
      <c r="F334" s="1925">
        <v>2</v>
      </c>
      <c r="G334" s="1925">
        <v>4.5</v>
      </c>
      <c r="H334" s="1925">
        <v>1</v>
      </c>
      <c r="I334" s="1925">
        <f t="shared" si="5"/>
        <v>4.5</v>
      </c>
      <c r="J334" s="1927">
        <v>201</v>
      </c>
      <c r="K334" s="1928" t="s">
        <v>4570</v>
      </c>
      <c r="L334" s="1927">
        <v>11798</v>
      </c>
      <c r="M334" s="1927" t="s">
        <v>4458</v>
      </c>
      <c r="N334" s="1927" t="s">
        <v>1993</v>
      </c>
      <c r="O334" s="1927">
        <v>50</v>
      </c>
      <c r="P334" s="1927"/>
      <c r="Q334" s="1927"/>
      <c r="R334" s="1927"/>
      <c r="S334" s="1927"/>
      <c r="T334" s="1927"/>
      <c r="U334" s="1927"/>
      <c r="V334" s="1927" t="s">
        <v>4456</v>
      </c>
      <c r="W334" s="1927" t="s">
        <v>4923</v>
      </c>
      <c r="X334" s="1927" t="s">
        <v>4459</v>
      </c>
      <c r="Y334" s="1927" t="s">
        <v>4453</v>
      </c>
      <c r="Z334" s="1927">
        <v>10</v>
      </c>
      <c r="AA334" s="1927">
        <v>2</v>
      </c>
      <c r="AB334" s="1927">
        <v>1</v>
      </c>
      <c r="AC334" s="1927">
        <v>0</v>
      </c>
      <c r="AD334" s="1927">
        <v>0</v>
      </c>
      <c r="AE334" s="1927">
        <v>13</v>
      </c>
    </row>
    <row r="335" spans="1:31" ht="28.8">
      <c r="A335" s="1927" t="s">
        <v>1221</v>
      </c>
      <c r="B335" s="1927">
        <v>5311011</v>
      </c>
      <c r="C335" s="1928" t="s">
        <v>4924</v>
      </c>
      <c r="D335" s="1925">
        <v>8</v>
      </c>
      <c r="E335" s="1925">
        <v>2</v>
      </c>
      <c r="F335" s="1925">
        <v>4</v>
      </c>
      <c r="G335" s="1925">
        <v>6</v>
      </c>
      <c r="H335" s="1925">
        <v>1</v>
      </c>
      <c r="I335" s="1925">
        <f t="shared" si="5"/>
        <v>6</v>
      </c>
      <c r="J335" s="1927">
        <v>201</v>
      </c>
      <c r="K335" s="1928" t="s">
        <v>1206</v>
      </c>
      <c r="L335" s="1927">
        <v>39395</v>
      </c>
      <c r="M335" s="1927" t="s">
        <v>4458</v>
      </c>
      <c r="N335" s="1927" t="s">
        <v>1994</v>
      </c>
      <c r="O335" s="1927">
        <v>23</v>
      </c>
      <c r="P335" s="1927" t="s">
        <v>4459</v>
      </c>
      <c r="Q335" s="1927" t="s">
        <v>4603</v>
      </c>
      <c r="R335" s="1927"/>
      <c r="S335" s="1927"/>
      <c r="T335" s="1927"/>
      <c r="U335" s="1927"/>
      <c r="V335" s="1927" t="s">
        <v>4459</v>
      </c>
      <c r="W335" s="1927" t="s">
        <v>4603</v>
      </c>
      <c r="X335" s="1927"/>
      <c r="Y335" s="1927"/>
      <c r="Z335" s="1927">
        <v>18</v>
      </c>
      <c r="AA335" s="1927">
        <v>2</v>
      </c>
      <c r="AB335" s="1927">
        <v>3</v>
      </c>
      <c r="AC335" s="1927">
        <v>0</v>
      </c>
      <c r="AD335" s="1927">
        <v>0</v>
      </c>
      <c r="AE335" s="1927">
        <v>23</v>
      </c>
    </row>
    <row r="336" spans="1:31" ht="28.8">
      <c r="A336" s="1423" t="s">
        <v>1221</v>
      </c>
      <c r="B336" s="1927">
        <v>5311012</v>
      </c>
      <c r="C336" s="1928" t="s">
        <v>4925</v>
      </c>
      <c r="D336" s="1925">
        <v>8</v>
      </c>
      <c r="E336" s="1925">
        <v>2</v>
      </c>
      <c r="F336" s="1925">
        <v>4</v>
      </c>
      <c r="G336" s="1925">
        <v>6</v>
      </c>
      <c r="H336" s="1925">
        <v>1</v>
      </c>
      <c r="I336" s="1925">
        <f t="shared" si="5"/>
        <v>6</v>
      </c>
      <c r="J336" s="1927">
        <v>201</v>
      </c>
      <c r="K336" s="1424" t="s">
        <v>4572</v>
      </c>
      <c r="L336" s="1423">
        <v>36059</v>
      </c>
      <c r="M336" s="1423" t="s">
        <v>4458</v>
      </c>
      <c r="N336" s="1927" t="s">
        <v>1994</v>
      </c>
      <c r="O336" s="1927">
        <v>32</v>
      </c>
      <c r="P336" s="1927"/>
      <c r="Q336" s="1927"/>
      <c r="R336" s="1927" t="s">
        <v>4459</v>
      </c>
      <c r="S336" s="1927" t="s">
        <v>4566</v>
      </c>
      <c r="T336" s="1927"/>
      <c r="U336" s="1927"/>
      <c r="V336" s="1927" t="s">
        <v>4573</v>
      </c>
      <c r="W336" s="1927" t="s">
        <v>4703</v>
      </c>
      <c r="X336" s="1927"/>
      <c r="Y336" s="1927"/>
      <c r="Z336" s="1927">
        <v>6</v>
      </c>
      <c r="AA336" s="1927">
        <v>11</v>
      </c>
      <c r="AB336" s="1927">
        <v>3</v>
      </c>
      <c r="AC336" s="1927">
        <v>0</v>
      </c>
      <c r="AD336" s="1927">
        <v>0</v>
      </c>
      <c r="AE336" s="1927">
        <v>20</v>
      </c>
    </row>
    <row r="337" spans="1:31" ht="28.8">
      <c r="A337" s="1423" t="s">
        <v>1221</v>
      </c>
      <c r="B337" s="1927">
        <v>5311013</v>
      </c>
      <c r="C337" s="1928" t="s">
        <v>4926</v>
      </c>
      <c r="D337" s="1925">
        <v>8</v>
      </c>
      <c r="E337" s="1925">
        <v>2</v>
      </c>
      <c r="F337" s="1925">
        <v>4</v>
      </c>
      <c r="G337" s="1925">
        <v>6</v>
      </c>
      <c r="H337" s="1925">
        <v>1</v>
      </c>
      <c r="I337" s="1925">
        <f t="shared" si="5"/>
        <v>6</v>
      </c>
      <c r="J337" s="1927">
        <v>201</v>
      </c>
      <c r="K337" s="1424" t="s">
        <v>2763</v>
      </c>
      <c r="L337" s="1423">
        <v>42820</v>
      </c>
      <c r="M337" s="1423" t="s">
        <v>4451</v>
      </c>
      <c r="N337" s="1927" t="s">
        <v>1994</v>
      </c>
      <c r="O337" s="1927">
        <v>38</v>
      </c>
      <c r="P337" s="1927" t="s">
        <v>4486</v>
      </c>
      <c r="Q337" s="1927" t="s">
        <v>4566</v>
      </c>
      <c r="R337" s="1927"/>
      <c r="S337" s="1927"/>
      <c r="T337" s="1927" t="s">
        <v>4456</v>
      </c>
      <c r="U337" s="1927" t="s">
        <v>4923</v>
      </c>
      <c r="V337" s="1927"/>
      <c r="W337" s="1927"/>
      <c r="X337" s="1927" t="s">
        <v>4459</v>
      </c>
      <c r="Y337" s="1927" t="s">
        <v>4566</v>
      </c>
      <c r="Z337" s="1927">
        <v>15</v>
      </c>
      <c r="AA337" s="1927">
        <v>15</v>
      </c>
      <c r="AB337" s="1927">
        <v>5</v>
      </c>
      <c r="AC337" s="1927">
        <v>0</v>
      </c>
      <c r="AD337" s="1927">
        <v>0</v>
      </c>
      <c r="AE337" s="1927">
        <v>35</v>
      </c>
    </row>
    <row r="338" spans="1:31" ht="28.8">
      <c r="A338" s="1927" t="s">
        <v>1221</v>
      </c>
      <c r="B338" s="1927">
        <v>5311015</v>
      </c>
      <c r="C338" s="1928" t="s">
        <v>4927</v>
      </c>
      <c r="D338" s="1925">
        <v>8</v>
      </c>
      <c r="E338" s="1925">
        <v>2</v>
      </c>
      <c r="F338" s="1925">
        <v>4</v>
      </c>
      <c r="G338" s="1925">
        <v>6</v>
      </c>
      <c r="H338" s="1925">
        <v>0.5</v>
      </c>
      <c r="I338" s="1925">
        <f t="shared" si="5"/>
        <v>3</v>
      </c>
      <c r="J338" s="1927">
        <v>201</v>
      </c>
      <c r="K338" s="1928" t="s">
        <v>4928</v>
      </c>
      <c r="L338" s="1927">
        <v>35722</v>
      </c>
      <c r="M338" s="1927" t="s">
        <v>4458</v>
      </c>
      <c r="N338" s="1927" t="s">
        <v>1994</v>
      </c>
      <c r="O338" s="1927">
        <v>45</v>
      </c>
      <c r="P338" s="1927" t="s">
        <v>4456</v>
      </c>
      <c r="Q338" s="1927" t="s">
        <v>4923</v>
      </c>
      <c r="R338" s="1927" t="s">
        <v>4452</v>
      </c>
      <c r="S338" s="1927" t="s">
        <v>4558</v>
      </c>
      <c r="T338" s="1927"/>
      <c r="U338" s="1927"/>
      <c r="V338" s="1927" t="s">
        <v>4521</v>
      </c>
      <c r="W338" s="1927" t="s">
        <v>4453</v>
      </c>
      <c r="X338" s="1927"/>
      <c r="Y338" s="1927"/>
      <c r="Z338" s="1927">
        <v>6</v>
      </c>
      <c r="AA338" s="1927">
        <v>15</v>
      </c>
      <c r="AB338" s="1927">
        <v>0</v>
      </c>
      <c r="AC338" s="1927">
        <v>0</v>
      </c>
      <c r="AD338" s="1927">
        <v>0</v>
      </c>
      <c r="AE338" s="1927">
        <v>21</v>
      </c>
    </row>
    <row r="339" spans="1:31" ht="28.8">
      <c r="A339" s="1927" t="s">
        <v>1221</v>
      </c>
      <c r="B339" s="1927">
        <v>5311015</v>
      </c>
      <c r="C339" s="1928" t="s">
        <v>4927</v>
      </c>
      <c r="D339" s="1925">
        <v>8</v>
      </c>
      <c r="E339" s="1925">
        <v>2</v>
      </c>
      <c r="F339" s="1925">
        <v>4</v>
      </c>
      <c r="G339" s="1925">
        <v>6</v>
      </c>
      <c r="H339" s="1925">
        <v>0.5</v>
      </c>
      <c r="I339" s="1925">
        <f t="shared" si="5"/>
        <v>3</v>
      </c>
      <c r="J339" s="1927">
        <v>201</v>
      </c>
      <c r="K339" s="1928" t="s">
        <v>4917</v>
      </c>
      <c r="L339" s="1927">
        <v>19574</v>
      </c>
      <c r="M339" s="1927" t="s">
        <v>4458</v>
      </c>
      <c r="N339" s="1927" t="s">
        <v>1994</v>
      </c>
      <c r="O339" s="1927">
        <v>45</v>
      </c>
      <c r="P339" s="1927" t="s">
        <v>4456</v>
      </c>
      <c r="Q339" s="1927" t="s">
        <v>4923</v>
      </c>
      <c r="R339" s="1927" t="s">
        <v>4452</v>
      </c>
      <c r="S339" s="1927" t="s">
        <v>4558</v>
      </c>
      <c r="T339" s="1927"/>
      <c r="U339" s="1927"/>
      <c r="V339" s="1927" t="s">
        <v>4521</v>
      </c>
      <c r="W339" s="1927" t="s">
        <v>4453</v>
      </c>
      <c r="X339" s="1927"/>
      <c r="Y339" s="1927"/>
      <c r="Z339" s="1927">
        <v>6</v>
      </c>
      <c r="AA339" s="1927">
        <v>15</v>
      </c>
      <c r="AB339" s="1927">
        <v>0</v>
      </c>
      <c r="AC339" s="1927">
        <v>0</v>
      </c>
      <c r="AD339" s="1927">
        <v>0</v>
      </c>
      <c r="AE339" s="1927">
        <v>21</v>
      </c>
    </row>
    <row r="340" spans="1:31" ht="28.8">
      <c r="A340" s="1927" t="s">
        <v>1221</v>
      </c>
      <c r="B340" s="1927">
        <v>5311016</v>
      </c>
      <c r="C340" s="1928" t="s">
        <v>4929</v>
      </c>
      <c r="D340" s="1925">
        <v>6</v>
      </c>
      <c r="E340" s="1925">
        <v>1.5</v>
      </c>
      <c r="F340" s="1925">
        <v>3</v>
      </c>
      <c r="G340" s="1925">
        <v>4.5</v>
      </c>
      <c r="H340" s="1925">
        <v>0.33</v>
      </c>
      <c r="I340" s="1925">
        <f t="shared" si="5"/>
        <v>1.4850000000000001</v>
      </c>
      <c r="J340" s="1927">
        <v>201</v>
      </c>
      <c r="K340" s="1928" t="s">
        <v>4607</v>
      </c>
      <c r="L340" s="1927">
        <v>36002</v>
      </c>
      <c r="M340" s="1927" t="s">
        <v>4458</v>
      </c>
      <c r="N340" s="1927" t="s">
        <v>1994</v>
      </c>
      <c r="O340" s="1927">
        <v>35</v>
      </c>
      <c r="P340" s="1927"/>
      <c r="Q340" s="1927"/>
      <c r="R340" s="1927"/>
      <c r="S340" s="1927"/>
      <c r="T340" s="1927" t="s">
        <v>4496</v>
      </c>
      <c r="U340" s="1927" t="s">
        <v>4923</v>
      </c>
      <c r="V340" s="1927"/>
      <c r="W340" s="1927"/>
      <c r="X340" s="1927" t="s">
        <v>4496</v>
      </c>
      <c r="Y340" s="1927" t="s">
        <v>4923</v>
      </c>
      <c r="Z340" s="1927">
        <v>17</v>
      </c>
      <c r="AA340" s="1927">
        <v>14</v>
      </c>
      <c r="AB340" s="1927">
        <v>0</v>
      </c>
      <c r="AC340" s="1927">
        <v>0</v>
      </c>
      <c r="AD340" s="1927">
        <v>0</v>
      </c>
      <c r="AE340" s="1927">
        <v>31</v>
      </c>
    </row>
    <row r="341" spans="1:31" ht="28.8">
      <c r="A341" s="1927" t="s">
        <v>1221</v>
      </c>
      <c r="B341" s="1927">
        <v>5311016</v>
      </c>
      <c r="C341" s="1928" t="s">
        <v>4929</v>
      </c>
      <c r="D341" s="1925">
        <v>6</v>
      </c>
      <c r="E341" s="1925">
        <v>1.5</v>
      </c>
      <c r="F341" s="1925">
        <v>3</v>
      </c>
      <c r="G341" s="1925">
        <v>4.5</v>
      </c>
      <c r="H341" s="1925">
        <v>0.33</v>
      </c>
      <c r="I341" s="1925">
        <f t="shared" si="5"/>
        <v>1.4850000000000001</v>
      </c>
      <c r="J341" s="1927">
        <v>201</v>
      </c>
      <c r="K341" s="1928" t="s">
        <v>4572</v>
      </c>
      <c r="L341" s="1927">
        <v>36059</v>
      </c>
      <c r="M341" s="1927" t="s">
        <v>4458</v>
      </c>
      <c r="N341" s="1927" t="s">
        <v>1994</v>
      </c>
      <c r="O341" s="1927">
        <v>35</v>
      </c>
      <c r="P341" s="1927"/>
      <c r="Q341" s="1927"/>
      <c r="R341" s="1927"/>
      <c r="S341" s="1927"/>
      <c r="T341" s="1927" t="s">
        <v>4496</v>
      </c>
      <c r="U341" s="1927" t="s">
        <v>4923</v>
      </c>
      <c r="V341" s="1927"/>
      <c r="W341" s="1927"/>
      <c r="X341" s="1927" t="s">
        <v>4496</v>
      </c>
      <c r="Y341" s="1927" t="s">
        <v>4923</v>
      </c>
      <c r="Z341" s="1927">
        <v>17</v>
      </c>
      <c r="AA341" s="1927">
        <v>14</v>
      </c>
      <c r="AB341" s="1927">
        <v>0</v>
      </c>
      <c r="AC341" s="1927">
        <v>0</v>
      </c>
      <c r="AD341" s="1927">
        <v>0</v>
      </c>
      <c r="AE341" s="1927">
        <v>31</v>
      </c>
    </row>
    <row r="342" spans="1:31" ht="28.8">
      <c r="A342" s="1927" t="s">
        <v>1221</v>
      </c>
      <c r="B342" s="1927">
        <v>5311016</v>
      </c>
      <c r="C342" s="1928" t="s">
        <v>4929</v>
      </c>
      <c r="D342" s="1925">
        <v>6</v>
      </c>
      <c r="E342" s="1925">
        <v>1.5</v>
      </c>
      <c r="F342" s="1925">
        <v>3</v>
      </c>
      <c r="G342" s="1925">
        <v>4.5</v>
      </c>
      <c r="H342" s="1925">
        <v>0.33</v>
      </c>
      <c r="I342" s="1925">
        <f t="shared" si="5"/>
        <v>1.4850000000000001</v>
      </c>
      <c r="J342" s="1927">
        <v>201</v>
      </c>
      <c r="K342" s="1928" t="s">
        <v>2763</v>
      </c>
      <c r="L342" s="1927">
        <v>42820</v>
      </c>
      <c r="M342" s="1927" t="s">
        <v>4451</v>
      </c>
      <c r="N342" s="1927" t="s">
        <v>1994</v>
      </c>
      <c r="O342" s="1927">
        <v>35</v>
      </c>
      <c r="P342" s="1927"/>
      <c r="Q342" s="1927"/>
      <c r="R342" s="1927"/>
      <c r="S342" s="1927"/>
      <c r="T342" s="1927" t="s">
        <v>4496</v>
      </c>
      <c r="U342" s="1927" t="s">
        <v>4923</v>
      </c>
      <c r="V342" s="1927"/>
      <c r="W342" s="1927"/>
      <c r="X342" s="1927" t="s">
        <v>4496</v>
      </c>
      <c r="Y342" s="1927" t="s">
        <v>4923</v>
      </c>
      <c r="Z342" s="1927">
        <v>17</v>
      </c>
      <c r="AA342" s="1927">
        <v>14</v>
      </c>
      <c r="AB342" s="1927">
        <v>0</v>
      </c>
      <c r="AC342" s="1927">
        <v>0</v>
      </c>
      <c r="AD342" s="1927">
        <v>0</v>
      </c>
      <c r="AE342" s="1927">
        <v>31</v>
      </c>
    </row>
    <row r="343" spans="1:31" ht="28.8">
      <c r="A343" s="1423" t="s">
        <v>1221</v>
      </c>
      <c r="B343" s="1927">
        <v>5311023</v>
      </c>
      <c r="C343" s="1928" t="s">
        <v>4930</v>
      </c>
      <c r="D343" s="1925">
        <v>7</v>
      </c>
      <c r="E343" s="1925">
        <v>2.5</v>
      </c>
      <c r="F343" s="1925">
        <v>2</v>
      </c>
      <c r="G343" s="1925">
        <v>4.5</v>
      </c>
      <c r="H343" s="1925">
        <v>1</v>
      </c>
      <c r="I343" s="1925">
        <f t="shared" si="5"/>
        <v>4.5</v>
      </c>
      <c r="J343" s="1927">
        <v>201</v>
      </c>
      <c r="K343" s="1424" t="s">
        <v>723</v>
      </c>
      <c r="L343" s="1423">
        <v>35657</v>
      </c>
      <c r="M343" s="1423" t="s">
        <v>4451</v>
      </c>
      <c r="N343" s="1927" t="s">
        <v>1994</v>
      </c>
      <c r="O343" s="1927">
        <v>44</v>
      </c>
      <c r="P343" s="1927"/>
      <c r="Q343" s="1927"/>
      <c r="R343" s="1927"/>
      <c r="S343" s="1927"/>
      <c r="T343" s="1927" t="s">
        <v>4459</v>
      </c>
      <c r="U343" s="1927" t="s">
        <v>4558</v>
      </c>
      <c r="V343" s="1927" t="s">
        <v>4452</v>
      </c>
      <c r="W343" s="1927" t="s">
        <v>4566</v>
      </c>
      <c r="X343" s="1927"/>
      <c r="Y343" s="1927"/>
      <c r="Z343" s="1927">
        <v>20</v>
      </c>
      <c r="AA343" s="1927">
        <v>16</v>
      </c>
      <c r="AB343" s="1927">
        <v>3</v>
      </c>
      <c r="AC343" s="1927">
        <v>0</v>
      </c>
      <c r="AD343" s="1927">
        <v>0</v>
      </c>
      <c r="AE343" s="1927">
        <v>39</v>
      </c>
    </row>
    <row r="344" spans="1:31" ht="28.8">
      <c r="A344" s="1423" t="s">
        <v>1221</v>
      </c>
      <c r="B344" s="1927">
        <v>5311025</v>
      </c>
      <c r="C344" s="1928" t="s">
        <v>4931</v>
      </c>
      <c r="D344" s="1925">
        <v>8</v>
      </c>
      <c r="E344" s="1925">
        <v>3.5</v>
      </c>
      <c r="F344" s="1925">
        <v>1</v>
      </c>
      <c r="G344" s="1925">
        <v>4.5</v>
      </c>
      <c r="H344" s="1925">
        <v>1</v>
      </c>
      <c r="I344" s="1925">
        <f t="shared" si="5"/>
        <v>4.5</v>
      </c>
      <c r="J344" s="1927">
        <v>201</v>
      </c>
      <c r="K344" s="1424" t="s">
        <v>2412</v>
      </c>
      <c r="L344" s="1423">
        <v>37900</v>
      </c>
      <c r="M344" s="1423" t="s">
        <v>4458</v>
      </c>
      <c r="N344" s="1927" t="s">
        <v>1994</v>
      </c>
      <c r="O344" s="1927">
        <v>45</v>
      </c>
      <c r="P344" s="1927" t="s">
        <v>4470</v>
      </c>
      <c r="Q344" s="1927" t="s">
        <v>4558</v>
      </c>
      <c r="R344" s="1927"/>
      <c r="S344" s="1927"/>
      <c r="T344" s="1927"/>
      <c r="U344" s="1927"/>
      <c r="V344" s="1927"/>
      <c r="W344" s="1927"/>
      <c r="X344" s="1927" t="s">
        <v>4573</v>
      </c>
      <c r="Y344" s="1927" t="s">
        <v>4453</v>
      </c>
      <c r="Z344" s="1927">
        <v>16</v>
      </c>
      <c r="AA344" s="1927">
        <v>17</v>
      </c>
      <c r="AB344" s="1927">
        <v>4</v>
      </c>
      <c r="AC344" s="1927">
        <v>0</v>
      </c>
      <c r="AD344" s="1927">
        <v>0</v>
      </c>
      <c r="AE344" s="1927">
        <v>37</v>
      </c>
    </row>
    <row r="345" spans="1:31" ht="28.8">
      <c r="A345" s="1423" t="s">
        <v>1221</v>
      </c>
      <c r="B345" s="1927">
        <v>5311028</v>
      </c>
      <c r="C345" s="1928" t="s">
        <v>4584</v>
      </c>
      <c r="D345" s="1925">
        <v>8</v>
      </c>
      <c r="E345" s="1925">
        <v>3.5</v>
      </c>
      <c r="F345" s="1925">
        <v>1</v>
      </c>
      <c r="G345" s="1925">
        <v>4.5</v>
      </c>
      <c r="H345" s="1925">
        <v>1</v>
      </c>
      <c r="I345" s="1925">
        <f t="shared" si="5"/>
        <v>4.5</v>
      </c>
      <c r="J345" s="1927">
        <v>201</v>
      </c>
      <c r="K345" s="1424" t="s">
        <v>4585</v>
      </c>
      <c r="L345" s="1423">
        <v>35966</v>
      </c>
      <c r="M345" s="1423" t="s">
        <v>4458</v>
      </c>
      <c r="N345" s="1927" t="s">
        <v>1994</v>
      </c>
      <c r="O345" s="1927">
        <v>40</v>
      </c>
      <c r="P345" s="1927"/>
      <c r="Q345" s="1927"/>
      <c r="R345" s="1927"/>
      <c r="S345" s="1927"/>
      <c r="T345" s="1927" t="s">
        <v>4456</v>
      </c>
      <c r="U345" s="1927" t="s">
        <v>4475</v>
      </c>
      <c r="V345" s="1927" t="s">
        <v>4454</v>
      </c>
      <c r="W345" s="1927" t="s">
        <v>4475</v>
      </c>
      <c r="X345" s="1927" t="s">
        <v>4454</v>
      </c>
      <c r="Y345" s="1927" t="s">
        <v>4475</v>
      </c>
      <c r="Z345" s="1927">
        <v>23</v>
      </c>
      <c r="AA345" s="1927">
        <v>4</v>
      </c>
      <c r="AB345" s="1927">
        <v>0</v>
      </c>
      <c r="AC345" s="1927">
        <v>0</v>
      </c>
      <c r="AD345" s="1927">
        <v>0</v>
      </c>
      <c r="AE345" s="1927">
        <v>27</v>
      </c>
    </row>
    <row r="346" spans="1:31" ht="28.8">
      <c r="A346" s="1927" t="s">
        <v>1221</v>
      </c>
      <c r="B346" s="1927">
        <v>5311029</v>
      </c>
      <c r="C346" s="1928" t="s">
        <v>4932</v>
      </c>
      <c r="D346" s="1925">
        <v>11</v>
      </c>
      <c r="E346" s="1925">
        <v>3.5</v>
      </c>
      <c r="F346" s="1925">
        <v>4</v>
      </c>
      <c r="G346" s="1925">
        <v>7</v>
      </c>
      <c r="H346" s="1925">
        <v>0.5</v>
      </c>
      <c r="I346" s="1925">
        <f t="shared" si="5"/>
        <v>3.5</v>
      </c>
      <c r="J346" s="1927">
        <v>201</v>
      </c>
      <c r="K346" s="1928" t="s">
        <v>4568</v>
      </c>
      <c r="L346" s="1927">
        <v>35805</v>
      </c>
      <c r="M346" s="1927" t="s">
        <v>4458</v>
      </c>
      <c r="N346" s="1927" t="s">
        <v>1994</v>
      </c>
      <c r="O346" s="1927">
        <v>37</v>
      </c>
      <c r="P346" s="1927" t="s">
        <v>4459</v>
      </c>
      <c r="Q346" s="1927" t="s">
        <v>4923</v>
      </c>
      <c r="R346" s="1927"/>
      <c r="S346" s="1927"/>
      <c r="T346" s="1927" t="s">
        <v>4456</v>
      </c>
      <c r="U346" s="1927" t="s">
        <v>4559</v>
      </c>
      <c r="V346" s="1927" t="s">
        <v>4459</v>
      </c>
      <c r="W346" s="1927" t="s">
        <v>4923</v>
      </c>
      <c r="X346" s="1927"/>
      <c r="Y346" s="1927"/>
      <c r="Z346" s="1927">
        <v>4</v>
      </c>
      <c r="AA346" s="1927">
        <v>21</v>
      </c>
      <c r="AB346" s="1927">
        <v>9</v>
      </c>
      <c r="AC346" s="1927">
        <v>0</v>
      </c>
      <c r="AD346" s="1927">
        <v>0</v>
      </c>
      <c r="AE346" s="1927">
        <v>34</v>
      </c>
    </row>
    <row r="347" spans="1:31" ht="28.8">
      <c r="A347" s="1927" t="s">
        <v>1221</v>
      </c>
      <c r="B347" s="1927">
        <v>5311029</v>
      </c>
      <c r="C347" s="1928" t="s">
        <v>4932</v>
      </c>
      <c r="D347" s="1925">
        <v>11</v>
      </c>
      <c r="E347" s="1925">
        <v>3.5</v>
      </c>
      <c r="F347" s="1925">
        <v>4</v>
      </c>
      <c r="G347" s="1925">
        <v>7</v>
      </c>
      <c r="H347" s="1925">
        <v>0.5</v>
      </c>
      <c r="I347" s="1925">
        <f t="shared" si="5"/>
        <v>3.5</v>
      </c>
      <c r="J347" s="1927">
        <v>201</v>
      </c>
      <c r="K347" s="1928" t="s">
        <v>4577</v>
      </c>
      <c r="L347" s="1927">
        <v>36941</v>
      </c>
      <c r="M347" s="1927" t="s">
        <v>4458</v>
      </c>
      <c r="N347" s="1927" t="s">
        <v>1994</v>
      </c>
      <c r="O347" s="1927">
        <v>37</v>
      </c>
      <c r="P347" s="1927" t="s">
        <v>4459</v>
      </c>
      <c r="Q347" s="1927" t="s">
        <v>4923</v>
      </c>
      <c r="R347" s="1927"/>
      <c r="S347" s="1927"/>
      <c r="T347" s="1927" t="s">
        <v>4456</v>
      </c>
      <c r="U347" s="1927" t="s">
        <v>4559</v>
      </c>
      <c r="V347" s="1927" t="s">
        <v>4459</v>
      </c>
      <c r="W347" s="1927" t="s">
        <v>4923</v>
      </c>
      <c r="X347" s="1927"/>
      <c r="Y347" s="1927"/>
      <c r="Z347" s="1927">
        <v>4</v>
      </c>
      <c r="AA347" s="1927">
        <v>21</v>
      </c>
      <c r="AB347" s="1927">
        <v>9</v>
      </c>
      <c r="AC347" s="1927">
        <v>0</v>
      </c>
      <c r="AD347" s="1927">
        <v>0</v>
      </c>
      <c r="AE347" s="1927">
        <v>34</v>
      </c>
    </row>
    <row r="348" spans="1:31" ht="28.8">
      <c r="A348" s="1423" t="s">
        <v>1221</v>
      </c>
      <c r="B348" s="1927">
        <v>5311030</v>
      </c>
      <c r="C348" s="1928" t="s">
        <v>4586</v>
      </c>
      <c r="D348" s="1925">
        <v>6</v>
      </c>
      <c r="E348" s="1925">
        <v>0</v>
      </c>
      <c r="F348" s="1925">
        <v>6</v>
      </c>
      <c r="G348" s="1925">
        <v>6</v>
      </c>
      <c r="H348" s="1925">
        <v>0.33</v>
      </c>
      <c r="I348" s="1925">
        <f t="shared" si="5"/>
        <v>1.98</v>
      </c>
      <c r="J348" s="1927">
        <v>201</v>
      </c>
      <c r="K348" s="1424" t="s">
        <v>723</v>
      </c>
      <c r="L348" s="1423">
        <v>35657</v>
      </c>
      <c r="M348" s="1423" t="s">
        <v>4451</v>
      </c>
      <c r="N348" s="1927" t="s">
        <v>1994</v>
      </c>
      <c r="O348" s="1927">
        <v>50</v>
      </c>
      <c r="P348" s="1927"/>
      <c r="Q348" s="1927"/>
      <c r="R348" s="1927"/>
      <c r="S348" s="1927"/>
      <c r="T348" s="1927" t="s">
        <v>4496</v>
      </c>
      <c r="U348" s="1927" t="s">
        <v>4558</v>
      </c>
      <c r="V348" s="1927"/>
      <c r="W348" s="1927"/>
      <c r="X348" s="1927" t="s">
        <v>4573</v>
      </c>
      <c r="Y348" s="1927" t="s">
        <v>4558</v>
      </c>
      <c r="Z348" s="1927">
        <v>16</v>
      </c>
      <c r="AA348" s="1927">
        <v>10</v>
      </c>
      <c r="AB348" s="1927">
        <v>0</v>
      </c>
      <c r="AC348" s="1927">
        <v>0</v>
      </c>
      <c r="AD348" s="1927">
        <v>0</v>
      </c>
      <c r="AE348" s="1927">
        <v>26</v>
      </c>
    </row>
    <row r="349" spans="1:31" ht="28.8">
      <c r="A349" s="1423" t="s">
        <v>1221</v>
      </c>
      <c r="B349" s="1927">
        <v>5311030</v>
      </c>
      <c r="C349" s="1928" t="s">
        <v>4586</v>
      </c>
      <c r="D349" s="1925">
        <v>6</v>
      </c>
      <c r="E349" s="1925">
        <v>0</v>
      </c>
      <c r="F349" s="1925">
        <v>6</v>
      </c>
      <c r="G349" s="1925">
        <v>6</v>
      </c>
      <c r="H349" s="1925">
        <v>0.33</v>
      </c>
      <c r="I349" s="1925">
        <f t="shared" si="5"/>
        <v>1.98</v>
      </c>
      <c r="J349" s="1927">
        <v>201</v>
      </c>
      <c r="K349" s="1424" t="s">
        <v>4568</v>
      </c>
      <c r="L349" s="1423">
        <v>35805</v>
      </c>
      <c r="M349" s="1423" t="s">
        <v>4458</v>
      </c>
      <c r="N349" s="1927" t="s">
        <v>1994</v>
      </c>
      <c r="O349" s="1927">
        <v>50</v>
      </c>
      <c r="P349" s="1927"/>
      <c r="Q349" s="1927"/>
      <c r="R349" s="1927"/>
      <c r="S349" s="1927"/>
      <c r="T349" s="1927" t="s">
        <v>4496</v>
      </c>
      <c r="U349" s="1927" t="s">
        <v>4558</v>
      </c>
      <c r="V349" s="1927"/>
      <c r="W349" s="1927"/>
      <c r="X349" s="1927" t="s">
        <v>4573</v>
      </c>
      <c r="Y349" s="1927" t="s">
        <v>4558</v>
      </c>
      <c r="Z349" s="1927">
        <v>16</v>
      </c>
      <c r="AA349" s="1927">
        <v>10</v>
      </c>
      <c r="AB349" s="1927">
        <v>0</v>
      </c>
      <c r="AC349" s="1927">
        <v>0</v>
      </c>
      <c r="AD349" s="1927">
        <v>0</v>
      </c>
      <c r="AE349" s="1927">
        <v>26</v>
      </c>
    </row>
    <row r="350" spans="1:31" ht="28.8">
      <c r="A350" s="1423" t="s">
        <v>1221</v>
      </c>
      <c r="B350" s="1927">
        <v>5311030</v>
      </c>
      <c r="C350" s="1928" t="s">
        <v>4586</v>
      </c>
      <c r="D350" s="1925">
        <v>6</v>
      </c>
      <c r="E350" s="1925">
        <v>0</v>
      </c>
      <c r="F350" s="1925">
        <v>6</v>
      </c>
      <c r="G350" s="1925">
        <v>6</v>
      </c>
      <c r="H350" s="1925">
        <v>0.33</v>
      </c>
      <c r="I350" s="1925">
        <f t="shared" si="5"/>
        <v>1.98</v>
      </c>
      <c r="J350" s="1927">
        <v>201</v>
      </c>
      <c r="K350" s="1424" t="s">
        <v>2412</v>
      </c>
      <c r="L350" s="1423">
        <v>37900</v>
      </c>
      <c r="M350" s="1423" t="s">
        <v>4458</v>
      </c>
      <c r="N350" s="1927" t="s">
        <v>1994</v>
      </c>
      <c r="O350" s="1927">
        <v>50</v>
      </c>
      <c r="P350" s="1927"/>
      <c r="Q350" s="1927"/>
      <c r="R350" s="1927"/>
      <c r="S350" s="1927"/>
      <c r="T350" s="1927" t="s">
        <v>4496</v>
      </c>
      <c r="U350" s="1927" t="s">
        <v>4558</v>
      </c>
      <c r="V350" s="1927"/>
      <c r="W350" s="1927"/>
      <c r="X350" s="1927" t="s">
        <v>4573</v>
      </c>
      <c r="Y350" s="1927" t="s">
        <v>4558</v>
      </c>
      <c r="Z350" s="1927">
        <v>16</v>
      </c>
      <c r="AA350" s="1927">
        <v>10</v>
      </c>
      <c r="AB350" s="1927">
        <v>0</v>
      </c>
      <c r="AC350" s="1927">
        <v>0</v>
      </c>
      <c r="AD350" s="1927">
        <v>0</v>
      </c>
      <c r="AE350" s="1927">
        <v>26</v>
      </c>
    </row>
    <row r="351" spans="1:31" ht="28.8">
      <c r="A351" s="1927" t="s">
        <v>1221</v>
      </c>
      <c r="B351" s="1927">
        <v>5311031</v>
      </c>
      <c r="C351" s="1928" t="s">
        <v>4933</v>
      </c>
      <c r="D351" s="1925">
        <v>7</v>
      </c>
      <c r="E351" s="1925">
        <v>2.5</v>
      </c>
      <c r="F351" s="1925">
        <v>2</v>
      </c>
      <c r="G351" s="1925">
        <v>4.5</v>
      </c>
      <c r="H351" s="1925">
        <v>1</v>
      </c>
      <c r="I351" s="1925">
        <f t="shared" si="5"/>
        <v>4.5</v>
      </c>
      <c r="J351" s="1927">
        <v>201</v>
      </c>
      <c r="K351" s="1928" t="s">
        <v>4585</v>
      </c>
      <c r="L351" s="1927">
        <v>35966</v>
      </c>
      <c r="M351" s="1927" t="s">
        <v>4458</v>
      </c>
      <c r="N351" s="1927" t="s">
        <v>1994</v>
      </c>
      <c r="O351" s="1927">
        <v>30</v>
      </c>
      <c r="P351" s="1927" t="s">
        <v>4486</v>
      </c>
      <c r="Q351" s="1927" t="s">
        <v>4923</v>
      </c>
      <c r="R351" s="1927"/>
      <c r="S351" s="1927"/>
      <c r="T351" s="1927"/>
      <c r="U351" s="1927"/>
      <c r="V351" s="1927"/>
      <c r="W351" s="1927"/>
      <c r="X351" s="1927" t="s">
        <v>4573</v>
      </c>
      <c r="Y351" s="1927" t="s">
        <v>4566</v>
      </c>
      <c r="Z351" s="1927">
        <v>13</v>
      </c>
      <c r="AA351" s="1927">
        <v>7</v>
      </c>
      <c r="AB351" s="1927">
        <v>2</v>
      </c>
      <c r="AC351" s="1927">
        <v>0</v>
      </c>
      <c r="AD351" s="1927">
        <v>0</v>
      </c>
      <c r="AE351" s="1927">
        <v>22</v>
      </c>
    </row>
    <row r="352" spans="1:31" ht="28.8">
      <c r="A352" s="1927" t="s">
        <v>1221</v>
      </c>
      <c r="B352" s="1927">
        <v>5311032</v>
      </c>
      <c r="C352" s="1928" t="s">
        <v>4934</v>
      </c>
      <c r="D352" s="1925">
        <v>11</v>
      </c>
      <c r="E352" s="1925">
        <v>3.5</v>
      </c>
      <c r="F352" s="1925">
        <v>4</v>
      </c>
      <c r="G352" s="1925">
        <v>7.5</v>
      </c>
      <c r="H352" s="1925">
        <v>0.5</v>
      </c>
      <c r="I352" s="1925">
        <f t="shared" si="5"/>
        <v>3.75</v>
      </c>
      <c r="J352" s="1927">
        <v>201</v>
      </c>
      <c r="K352" s="1928" t="s">
        <v>4507</v>
      </c>
      <c r="L352" s="1927">
        <v>35988</v>
      </c>
      <c r="M352" s="1927" t="s">
        <v>4458</v>
      </c>
      <c r="N352" s="1927" t="s">
        <v>1994</v>
      </c>
      <c r="O352" s="1927">
        <v>45</v>
      </c>
      <c r="P352" s="1927"/>
      <c r="Q352" s="1927"/>
      <c r="R352" s="1927" t="s">
        <v>4459</v>
      </c>
      <c r="S352" s="1927" t="s">
        <v>4923</v>
      </c>
      <c r="T352" s="1927" t="s">
        <v>4452</v>
      </c>
      <c r="U352" s="1927" t="s">
        <v>4923</v>
      </c>
      <c r="V352" s="1927"/>
      <c r="W352" s="1927"/>
      <c r="X352" s="1927" t="s">
        <v>4459</v>
      </c>
      <c r="Y352" s="1927" t="s">
        <v>4923</v>
      </c>
      <c r="Z352" s="1927">
        <v>9</v>
      </c>
      <c r="AA352" s="1927">
        <v>11</v>
      </c>
      <c r="AB352" s="1927">
        <v>3</v>
      </c>
      <c r="AC352" s="1927">
        <v>0</v>
      </c>
      <c r="AD352" s="1927">
        <v>0</v>
      </c>
      <c r="AE352" s="1927">
        <v>23</v>
      </c>
    </row>
    <row r="353" spans="1:31" ht="28.8">
      <c r="A353" s="1927" t="s">
        <v>1221</v>
      </c>
      <c r="B353" s="1927">
        <v>5311032</v>
      </c>
      <c r="C353" s="1928" t="s">
        <v>4934</v>
      </c>
      <c r="D353" s="1925">
        <v>11</v>
      </c>
      <c r="E353" s="1925">
        <v>3.5</v>
      </c>
      <c r="F353" s="1925">
        <v>4</v>
      </c>
      <c r="G353" s="1925">
        <v>7.5</v>
      </c>
      <c r="H353" s="1925">
        <v>0.5</v>
      </c>
      <c r="I353" s="1925">
        <f t="shared" si="5"/>
        <v>3.75</v>
      </c>
      <c r="J353" s="1927">
        <v>201</v>
      </c>
      <c r="K353" s="1928" t="s">
        <v>4665</v>
      </c>
      <c r="L353" s="1927">
        <v>37044</v>
      </c>
      <c r="M353" s="1927" t="s">
        <v>4458</v>
      </c>
      <c r="N353" s="1927" t="s">
        <v>1994</v>
      </c>
      <c r="O353" s="1927">
        <v>45</v>
      </c>
      <c r="P353" s="1927"/>
      <c r="Q353" s="1927"/>
      <c r="R353" s="1927" t="s">
        <v>4459</v>
      </c>
      <c r="S353" s="1927" t="s">
        <v>4923</v>
      </c>
      <c r="T353" s="1927" t="s">
        <v>4452</v>
      </c>
      <c r="U353" s="1927" t="s">
        <v>4923</v>
      </c>
      <c r="V353" s="1927"/>
      <c r="W353" s="1927"/>
      <c r="X353" s="1927" t="s">
        <v>4459</v>
      </c>
      <c r="Y353" s="1927" t="s">
        <v>4923</v>
      </c>
      <c r="Z353" s="1927">
        <v>9</v>
      </c>
      <c r="AA353" s="1927">
        <v>11</v>
      </c>
      <c r="AB353" s="1927">
        <v>3</v>
      </c>
      <c r="AC353" s="1927">
        <v>0</v>
      </c>
      <c r="AD353" s="1927">
        <v>0</v>
      </c>
      <c r="AE353" s="1927">
        <v>23</v>
      </c>
    </row>
    <row r="354" spans="1:31" ht="28.8">
      <c r="A354" s="1927" t="s">
        <v>1221</v>
      </c>
      <c r="B354" s="1927">
        <v>5311033</v>
      </c>
      <c r="C354" s="1928" t="s">
        <v>4935</v>
      </c>
      <c r="D354" s="1925">
        <v>8</v>
      </c>
      <c r="E354" s="1925">
        <v>2</v>
      </c>
      <c r="F354" s="1925">
        <v>4</v>
      </c>
      <c r="G354" s="1925">
        <v>6</v>
      </c>
      <c r="H354" s="1925">
        <v>1</v>
      </c>
      <c r="I354" s="1925">
        <f t="shared" si="5"/>
        <v>6</v>
      </c>
      <c r="J354" s="1927">
        <v>201</v>
      </c>
      <c r="K354" s="1928" t="s">
        <v>4577</v>
      </c>
      <c r="L354" s="1927">
        <v>36941</v>
      </c>
      <c r="M354" s="1927" t="s">
        <v>4458</v>
      </c>
      <c r="N354" s="1927" t="s">
        <v>1994</v>
      </c>
      <c r="O354" s="1927">
        <v>37</v>
      </c>
      <c r="P354" s="1927"/>
      <c r="Q354" s="1927"/>
      <c r="R354" s="1927" t="s">
        <v>4496</v>
      </c>
      <c r="S354" s="1927" t="s">
        <v>4566</v>
      </c>
      <c r="T354" s="1927"/>
      <c r="U354" s="1927"/>
      <c r="V354" s="1927" t="s">
        <v>4496</v>
      </c>
      <c r="W354" s="1927" t="s">
        <v>4566</v>
      </c>
      <c r="X354" s="1927"/>
      <c r="Y354" s="1927"/>
      <c r="Z354" s="1927">
        <v>22</v>
      </c>
      <c r="AA354" s="1927">
        <v>7</v>
      </c>
      <c r="AB354" s="1927">
        <v>3</v>
      </c>
      <c r="AC354" s="1927">
        <v>0</v>
      </c>
      <c r="AD354" s="1927">
        <v>0</v>
      </c>
      <c r="AE354" s="1927">
        <v>32</v>
      </c>
    </row>
    <row r="355" spans="1:31" ht="28.8">
      <c r="A355" s="1421" t="s">
        <v>1221</v>
      </c>
      <c r="B355" s="1927">
        <v>5311034</v>
      </c>
      <c r="C355" s="1926" t="s">
        <v>4936</v>
      </c>
      <c r="D355" s="1925">
        <v>11</v>
      </c>
      <c r="E355" s="1925">
        <v>3.5</v>
      </c>
      <c r="F355" s="1925">
        <v>4</v>
      </c>
      <c r="G355" s="1925">
        <v>7.5</v>
      </c>
      <c r="H355" s="1925">
        <v>0.5</v>
      </c>
      <c r="I355" s="1925">
        <f t="shared" si="5"/>
        <v>3.75</v>
      </c>
      <c r="J355" s="1927">
        <v>201</v>
      </c>
      <c r="K355" s="1422" t="s">
        <v>2763</v>
      </c>
      <c r="L355" s="1421">
        <v>42820</v>
      </c>
      <c r="M355" s="1421" t="s">
        <v>4451</v>
      </c>
      <c r="N355" s="1927" t="s">
        <v>1994</v>
      </c>
      <c r="O355" s="1927">
        <v>45</v>
      </c>
      <c r="P355" s="1927"/>
      <c r="Q355" s="1927"/>
      <c r="R355" s="1927" t="s">
        <v>4573</v>
      </c>
      <c r="S355" s="1927" t="s">
        <v>4923</v>
      </c>
      <c r="T355" s="1927" t="s">
        <v>4454</v>
      </c>
      <c r="U355" s="1927" t="s">
        <v>4923</v>
      </c>
      <c r="V355" s="1927" t="s">
        <v>4496</v>
      </c>
      <c r="W355" s="1927" t="s">
        <v>4923</v>
      </c>
      <c r="X355" s="1927"/>
      <c r="Y355" s="1927"/>
      <c r="Z355" s="1927">
        <v>6</v>
      </c>
      <c r="AA355" s="1927">
        <v>13</v>
      </c>
      <c r="AB355" s="1927">
        <v>5</v>
      </c>
      <c r="AC355" s="1927">
        <v>0</v>
      </c>
      <c r="AD355" s="1927">
        <v>0</v>
      </c>
      <c r="AE355" s="1927">
        <v>24</v>
      </c>
    </row>
    <row r="356" spans="1:31" ht="28.8">
      <c r="A356" s="1421" t="s">
        <v>1221</v>
      </c>
      <c r="B356" s="1927">
        <v>5311034</v>
      </c>
      <c r="C356" s="1926" t="s">
        <v>4936</v>
      </c>
      <c r="D356" s="1925">
        <v>11</v>
      </c>
      <c r="E356" s="1925">
        <v>3.5</v>
      </c>
      <c r="F356" s="1925">
        <v>4</v>
      </c>
      <c r="G356" s="1925">
        <v>7.5</v>
      </c>
      <c r="H356" s="1925">
        <v>0.5</v>
      </c>
      <c r="I356" s="1925">
        <f t="shared" si="5"/>
        <v>3.75</v>
      </c>
      <c r="J356" s="1927">
        <v>201</v>
      </c>
      <c r="K356" s="1422" t="s">
        <v>4572</v>
      </c>
      <c r="L356" s="1421">
        <v>36059</v>
      </c>
      <c r="M356" s="1421" t="s">
        <v>4458</v>
      </c>
      <c r="N356" s="1927" t="s">
        <v>1994</v>
      </c>
      <c r="O356" s="1927">
        <v>45</v>
      </c>
      <c r="P356" s="1927"/>
      <c r="Q356" s="1927"/>
      <c r="R356" s="1927" t="s">
        <v>4573</v>
      </c>
      <c r="S356" s="1927" t="s">
        <v>4923</v>
      </c>
      <c r="T356" s="1927" t="s">
        <v>4454</v>
      </c>
      <c r="U356" s="1927" t="s">
        <v>4923</v>
      </c>
      <c r="V356" s="1927" t="s">
        <v>4496</v>
      </c>
      <c r="W356" s="1927" t="s">
        <v>4923</v>
      </c>
      <c r="X356" s="1927"/>
      <c r="Y356" s="1927"/>
      <c r="Z356" s="1927">
        <v>6</v>
      </c>
      <c r="AA356" s="1927">
        <v>13</v>
      </c>
      <c r="AB356" s="1927">
        <v>5</v>
      </c>
      <c r="AC356" s="1927">
        <v>0</v>
      </c>
      <c r="AD356" s="1927">
        <v>0</v>
      </c>
      <c r="AE356" s="1927">
        <v>24</v>
      </c>
    </row>
    <row r="357" spans="1:31" ht="28.8">
      <c r="A357" s="1927" t="s">
        <v>1221</v>
      </c>
      <c r="B357" s="1927">
        <v>5311035</v>
      </c>
      <c r="C357" s="1928" t="s">
        <v>4588</v>
      </c>
      <c r="D357" s="1925">
        <v>11</v>
      </c>
      <c r="E357" s="1925">
        <v>3.5</v>
      </c>
      <c r="F357" s="1925">
        <v>4</v>
      </c>
      <c r="G357" s="1925">
        <v>7.5</v>
      </c>
      <c r="H357" s="1925">
        <v>0.5</v>
      </c>
      <c r="I357" s="1925">
        <f t="shared" si="5"/>
        <v>3.75</v>
      </c>
      <c r="J357" s="1927">
        <v>201</v>
      </c>
      <c r="K357" s="1424" t="s">
        <v>4928</v>
      </c>
      <c r="L357" s="1927">
        <v>35722</v>
      </c>
      <c r="M357" s="1927" t="s">
        <v>4458</v>
      </c>
      <c r="N357" s="1927" t="s">
        <v>4589</v>
      </c>
      <c r="O357" s="1927">
        <v>45</v>
      </c>
      <c r="P357" s="1927" t="s">
        <v>4470</v>
      </c>
      <c r="Q357" s="1927" t="s">
        <v>4923</v>
      </c>
      <c r="R357" s="1927" t="s">
        <v>4602</v>
      </c>
      <c r="S357" s="1927" t="s">
        <v>4923</v>
      </c>
      <c r="T357" s="1927" t="s">
        <v>4470</v>
      </c>
      <c r="U357" s="1927" t="s">
        <v>4923</v>
      </c>
      <c r="V357" s="1927" t="s">
        <v>4470</v>
      </c>
      <c r="W357" s="1927" t="s">
        <v>4923</v>
      </c>
      <c r="X357" s="1927"/>
      <c r="Y357" s="1927"/>
      <c r="Z357" s="1927">
        <v>3</v>
      </c>
      <c r="AA357" s="1927">
        <v>14</v>
      </c>
      <c r="AB357" s="1927">
        <v>2</v>
      </c>
      <c r="AC357" s="1927">
        <v>0</v>
      </c>
      <c r="AD357" s="1927">
        <v>0</v>
      </c>
      <c r="AE357" s="1927">
        <v>19</v>
      </c>
    </row>
    <row r="358" spans="1:31" ht="28.8">
      <c r="A358" s="1927" t="s">
        <v>1221</v>
      </c>
      <c r="B358" s="1927">
        <v>5311035</v>
      </c>
      <c r="C358" s="1928" t="s">
        <v>4588</v>
      </c>
      <c r="D358" s="1925">
        <v>11</v>
      </c>
      <c r="E358" s="1925">
        <v>3.5</v>
      </c>
      <c r="F358" s="1925">
        <v>4</v>
      </c>
      <c r="G358" s="1925">
        <v>7.5</v>
      </c>
      <c r="H358" s="1925">
        <v>0.5</v>
      </c>
      <c r="I358" s="1925">
        <f t="shared" si="5"/>
        <v>3.75</v>
      </c>
      <c r="J358" s="1927">
        <v>201</v>
      </c>
      <c r="K358" s="1424" t="s">
        <v>4917</v>
      </c>
      <c r="L358" s="1927">
        <v>19574</v>
      </c>
      <c r="M358" s="1927" t="s">
        <v>4458</v>
      </c>
      <c r="N358" s="1927" t="s">
        <v>4589</v>
      </c>
      <c r="O358" s="1927">
        <v>45</v>
      </c>
      <c r="P358" s="1927" t="s">
        <v>4470</v>
      </c>
      <c r="Q358" s="1927" t="s">
        <v>4923</v>
      </c>
      <c r="R358" s="1927" t="s">
        <v>4602</v>
      </c>
      <c r="S358" s="1927" t="s">
        <v>4923</v>
      </c>
      <c r="T358" s="1927" t="s">
        <v>4470</v>
      </c>
      <c r="U358" s="1927" t="s">
        <v>4923</v>
      </c>
      <c r="V358" s="1927" t="s">
        <v>4470</v>
      </c>
      <c r="W358" s="1927" t="s">
        <v>4923</v>
      </c>
      <c r="X358" s="1927"/>
      <c r="Y358" s="1927"/>
      <c r="Z358" s="1927">
        <v>3</v>
      </c>
      <c r="AA358" s="1927">
        <v>14</v>
      </c>
      <c r="AB358" s="1927">
        <v>2</v>
      </c>
      <c r="AC358" s="1927">
        <v>0</v>
      </c>
      <c r="AD358" s="1927">
        <v>0</v>
      </c>
      <c r="AE358" s="1927">
        <v>19</v>
      </c>
    </row>
    <row r="359" spans="1:31" ht="28.8">
      <c r="A359" s="1927" t="s">
        <v>1221</v>
      </c>
      <c r="B359" s="1927">
        <v>5311071</v>
      </c>
      <c r="C359" s="1928" t="s">
        <v>4590</v>
      </c>
      <c r="D359" s="1925">
        <v>21</v>
      </c>
      <c r="E359" s="1925">
        <v>3</v>
      </c>
      <c r="F359" s="1925">
        <v>15</v>
      </c>
      <c r="G359" s="1925">
        <v>15</v>
      </c>
      <c r="H359" s="1925">
        <v>1</v>
      </c>
      <c r="I359" s="1925">
        <f t="shared" si="5"/>
        <v>15</v>
      </c>
      <c r="J359" s="1927">
        <v>201</v>
      </c>
      <c r="K359" s="1928" t="s">
        <v>818</v>
      </c>
      <c r="L359" s="1927">
        <v>37901</v>
      </c>
      <c r="M359" s="1927" t="s">
        <v>4458</v>
      </c>
      <c r="N359" s="1927" t="s">
        <v>4937</v>
      </c>
      <c r="O359" s="1927">
        <v>40</v>
      </c>
      <c r="P359" s="1927"/>
      <c r="Q359" s="1927"/>
      <c r="R359" s="1927"/>
      <c r="S359" s="1927"/>
      <c r="T359" s="1927"/>
      <c r="U359" s="1927"/>
      <c r="V359" s="1927"/>
      <c r="W359" s="1927"/>
      <c r="X359" s="1927"/>
      <c r="Y359" s="1927"/>
      <c r="Z359" s="1927">
        <v>4</v>
      </c>
      <c r="AA359" s="1927">
        <v>1</v>
      </c>
      <c r="AB359" s="1927">
        <v>0</v>
      </c>
      <c r="AC359" s="1927">
        <v>0</v>
      </c>
      <c r="AD359" s="1927">
        <v>0</v>
      </c>
      <c r="AE359" s="1927">
        <v>5</v>
      </c>
    </row>
    <row r="360" spans="1:31" ht="28.8">
      <c r="A360" s="1927" t="s">
        <v>1221</v>
      </c>
      <c r="B360" s="1927">
        <v>5311072</v>
      </c>
      <c r="C360" s="1926" t="s">
        <v>5317</v>
      </c>
      <c r="D360" s="1925">
        <v>21</v>
      </c>
      <c r="E360" s="1925">
        <v>3</v>
      </c>
      <c r="F360" s="1925">
        <v>15</v>
      </c>
      <c r="G360" s="1925">
        <v>3</v>
      </c>
      <c r="H360" s="1925">
        <v>1</v>
      </c>
      <c r="I360" s="1925">
        <f t="shared" si="5"/>
        <v>3</v>
      </c>
      <c r="J360" s="1927">
        <v>201</v>
      </c>
      <c r="K360" s="1928" t="s">
        <v>818</v>
      </c>
      <c r="L360" s="1927">
        <v>37901</v>
      </c>
      <c r="M360" s="1927" t="s">
        <v>4458</v>
      </c>
      <c r="N360" s="1927" t="s">
        <v>4937</v>
      </c>
      <c r="O360" s="1927">
        <v>40</v>
      </c>
      <c r="P360" s="1927"/>
      <c r="Q360" s="1927"/>
      <c r="R360" s="1927"/>
      <c r="S360" s="1927"/>
      <c r="T360" s="1927"/>
      <c r="U360" s="1927"/>
      <c r="V360" s="1927"/>
      <c r="W360" s="1927"/>
      <c r="X360" s="1927"/>
      <c r="Y360" s="1927"/>
      <c r="Z360" s="1927">
        <v>11</v>
      </c>
      <c r="AA360" s="1927">
        <v>0</v>
      </c>
      <c r="AB360" s="1927">
        <v>0</v>
      </c>
      <c r="AC360" s="1927">
        <v>0</v>
      </c>
      <c r="AD360" s="1927">
        <v>0</v>
      </c>
      <c r="AE360" s="1927">
        <v>11</v>
      </c>
    </row>
    <row r="361" spans="1:31" ht="28.8">
      <c r="A361" s="1927" t="s">
        <v>1221</v>
      </c>
      <c r="B361" s="1927">
        <v>5311005</v>
      </c>
      <c r="C361" s="1928" t="s">
        <v>4938</v>
      </c>
      <c r="D361" s="1925">
        <v>7</v>
      </c>
      <c r="E361" s="1925">
        <v>2.5</v>
      </c>
      <c r="F361" s="1925">
        <v>2</v>
      </c>
      <c r="G361" s="1925">
        <v>4.5</v>
      </c>
      <c r="H361" s="1925">
        <v>1</v>
      </c>
      <c r="I361" s="1925">
        <f t="shared" si="5"/>
        <v>4.5</v>
      </c>
      <c r="J361" s="1927">
        <v>201</v>
      </c>
      <c r="K361" s="1928" t="s">
        <v>4605</v>
      </c>
      <c r="L361" s="1927">
        <v>43336</v>
      </c>
      <c r="M361" s="1927" t="s">
        <v>4451</v>
      </c>
      <c r="N361" s="1927" t="s">
        <v>2891</v>
      </c>
      <c r="O361" s="1927">
        <v>40</v>
      </c>
      <c r="P361" s="1927"/>
      <c r="Q361" s="1927"/>
      <c r="R361" s="1927"/>
      <c r="S361" s="1927"/>
      <c r="T361" s="1927"/>
      <c r="U361" s="1927"/>
      <c r="V361" s="1927" t="s">
        <v>4856</v>
      </c>
      <c r="W361" s="1927" t="s">
        <v>4559</v>
      </c>
      <c r="X361" s="1927" t="s">
        <v>4862</v>
      </c>
      <c r="Y361" s="1927" t="s">
        <v>4559</v>
      </c>
      <c r="Z361" s="1927">
        <v>20</v>
      </c>
      <c r="AA361" s="1927">
        <v>3</v>
      </c>
      <c r="AB361" s="1927">
        <v>2</v>
      </c>
      <c r="AC361" s="1927">
        <v>0</v>
      </c>
      <c r="AD361" s="1927">
        <v>0</v>
      </c>
      <c r="AE361" s="1927">
        <v>25</v>
      </c>
    </row>
    <row r="362" spans="1:31" ht="28.8">
      <c r="A362" s="1927" t="s">
        <v>1221</v>
      </c>
      <c r="B362" s="1927">
        <v>5331005</v>
      </c>
      <c r="C362" s="1928" t="s">
        <v>4939</v>
      </c>
      <c r="D362" s="1925">
        <v>8</v>
      </c>
      <c r="E362" s="1925">
        <v>2</v>
      </c>
      <c r="F362" s="1925">
        <v>4</v>
      </c>
      <c r="G362" s="1925">
        <v>6</v>
      </c>
      <c r="H362" s="1925">
        <v>1</v>
      </c>
      <c r="I362" s="1925">
        <f t="shared" si="5"/>
        <v>6</v>
      </c>
      <c r="J362" s="1927">
        <v>201</v>
      </c>
      <c r="K362" s="1928" t="s">
        <v>4613</v>
      </c>
      <c r="L362" s="1927">
        <v>42864</v>
      </c>
      <c r="M362" s="1927" t="s">
        <v>4451</v>
      </c>
      <c r="N362" s="1927" t="s">
        <v>2001</v>
      </c>
      <c r="O362" s="1927">
        <v>37</v>
      </c>
      <c r="P362" s="1927" t="s">
        <v>4940</v>
      </c>
      <c r="Q362" s="1927" t="s">
        <v>4566</v>
      </c>
      <c r="R362" s="1927" t="s">
        <v>4941</v>
      </c>
      <c r="S362" s="1927" t="s">
        <v>4566</v>
      </c>
      <c r="T362" s="1927" t="s">
        <v>4573</v>
      </c>
      <c r="U362" s="1927" t="s">
        <v>4566</v>
      </c>
      <c r="V362" s="1927"/>
      <c r="W362" s="1927"/>
      <c r="X362" s="1927"/>
      <c r="Y362" s="1927"/>
      <c r="Z362" s="1927">
        <v>19</v>
      </c>
      <c r="AA362" s="1927">
        <v>14</v>
      </c>
      <c r="AB362" s="1927">
        <v>1</v>
      </c>
      <c r="AC362" s="1927">
        <v>0</v>
      </c>
      <c r="AD362" s="1927">
        <v>0</v>
      </c>
      <c r="AE362" s="1927">
        <v>34</v>
      </c>
    </row>
    <row r="363" spans="1:31" ht="28.8">
      <c r="A363" s="1927" t="s">
        <v>1221</v>
      </c>
      <c r="B363" s="1927">
        <v>5331006</v>
      </c>
      <c r="C363" s="1928" t="s">
        <v>4942</v>
      </c>
      <c r="D363" s="1925">
        <v>10</v>
      </c>
      <c r="E363" s="1925">
        <v>4</v>
      </c>
      <c r="F363" s="1925">
        <v>2</v>
      </c>
      <c r="G363" s="1925">
        <v>6</v>
      </c>
      <c r="H363" s="1925">
        <v>1</v>
      </c>
      <c r="I363" s="1925">
        <f t="shared" si="5"/>
        <v>6</v>
      </c>
      <c r="J363" s="1927">
        <v>201</v>
      </c>
      <c r="K363" s="1928" t="s">
        <v>4943</v>
      </c>
      <c r="L363" s="1927">
        <v>42746</v>
      </c>
      <c r="M363" s="1927" t="s">
        <v>4451</v>
      </c>
      <c r="N363" s="1927" t="s">
        <v>2001</v>
      </c>
      <c r="O363" s="1927">
        <v>45</v>
      </c>
      <c r="P363" s="1927" t="s">
        <v>4944</v>
      </c>
      <c r="Q363" s="1927" t="s">
        <v>4559</v>
      </c>
      <c r="R363" s="1927" t="s">
        <v>4944</v>
      </c>
      <c r="S363" s="1927" t="s">
        <v>4559</v>
      </c>
      <c r="T363" s="1927"/>
      <c r="U363" s="1927"/>
      <c r="V363" s="1927"/>
      <c r="W363" s="1927"/>
      <c r="X363" s="1927"/>
      <c r="Y363" s="1927"/>
      <c r="Z363" s="1927">
        <v>35</v>
      </c>
      <c r="AA363" s="1927">
        <v>3</v>
      </c>
      <c r="AB363" s="1927">
        <v>0</v>
      </c>
      <c r="AC363" s="1927">
        <v>0</v>
      </c>
      <c r="AD363" s="1927">
        <v>0</v>
      </c>
      <c r="AE363" s="1927">
        <v>38</v>
      </c>
    </row>
    <row r="364" spans="1:31" ht="28.8">
      <c r="A364" s="1927" t="s">
        <v>1221</v>
      </c>
      <c r="B364" s="1927">
        <v>5331007</v>
      </c>
      <c r="C364" s="1928" t="s">
        <v>4945</v>
      </c>
      <c r="D364" s="1925">
        <v>6</v>
      </c>
      <c r="E364" s="1925">
        <v>3</v>
      </c>
      <c r="F364" s="1925">
        <v>0</v>
      </c>
      <c r="G364" s="1925">
        <v>3</v>
      </c>
      <c r="H364" s="1925">
        <v>1</v>
      </c>
      <c r="I364" s="1925">
        <f t="shared" si="5"/>
        <v>3</v>
      </c>
      <c r="J364" s="1927">
        <v>201</v>
      </c>
      <c r="K364" s="1928" t="s">
        <v>4946</v>
      </c>
      <c r="L364" s="1927">
        <v>43624</v>
      </c>
      <c r="M364" s="1927" t="s">
        <v>4458</v>
      </c>
      <c r="N364" s="1927" t="s">
        <v>2001</v>
      </c>
      <c r="O364" s="1927">
        <v>45</v>
      </c>
      <c r="P364" s="1927" t="s">
        <v>4947</v>
      </c>
      <c r="Q364" s="1927" t="s">
        <v>4559</v>
      </c>
      <c r="R364" s="1927" t="s">
        <v>4947</v>
      </c>
      <c r="S364" s="1927" t="s">
        <v>4559</v>
      </c>
      <c r="T364" s="1927"/>
      <c r="U364" s="1927"/>
      <c r="V364" s="1927"/>
      <c r="W364" s="1927"/>
      <c r="X364" s="1927"/>
      <c r="Y364" s="1927"/>
      <c r="Z364" s="1927">
        <v>31</v>
      </c>
      <c r="AA364" s="1927">
        <v>8</v>
      </c>
      <c r="AB364" s="1927">
        <v>1</v>
      </c>
      <c r="AC364" s="1927">
        <v>0</v>
      </c>
      <c r="AD364" s="1927">
        <v>0</v>
      </c>
      <c r="AE364" s="1927">
        <v>40</v>
      </c>
    </row>
    <row r="365" spans="1:31" ht="28.8">
      <c r="A365" s="1927" t="s">
        <v>1221</v>
      </c>
      <c r="B365" s="1927">
        <v>5331008</v>
      </c>
      <c r="C365" s="1928" t="s">
        <v>4948</v>
      </c>
      <c r="D365" s="1925">
        <v>6</v>
      </c>
      <c r="E365" s="1925">
        <v>3</v>
      </c>
      <c r="F365" s="1925">
        <v>0</v>
      </c>
      <c r="G365" s="1925">
        <v>3</v>
      </c>
      <c r="H365" s="1925">
        <v>1</v>
      </c>
      <c r="I365" s="1925">
        <f t="shared" si="5"/>
        <v>3</v>
      </c>
      <c r="J365" s="1927">
        <v>201</v>
      </c>
      <c r="K365" s="1928" t="s">
        <v>4770</v>
      </c>
      <c r="L365" s="1927">
        <v>42768</v>
      </c>
      <c r="M365" s="1927" t="s">
        <v>4451</v>
      </c>
      <c r="N365" s="1927" t="s">
        <v>2001</v>
      </c>
      <c r="O365" s="1927">
        <v>45</v>
      </c>
      <c r="P365" s="1927" t="s">
        <v>4949</v>
      </c>
      <c r="Q365" s="1927" t="s">
        <v>4559</v>
      </c>
      <c r="R365" s="1927" t="s">
        <v>4949</v>
      </c>
      <c r="S365" s="1927" t="s">
        <v>4559</v>
      </c>
      <c r="T365" s="1927"/>
      <c r="U365" s="1927"/>
      <c r="V365" s="1927"/>
      <c r="W365" s="1927"/>
      <c r="X365" s="1927"/>
      <c r="Y365" s="1927"/>
      <c r="Z365" s="1927">
        <v>31</v>
      </c>
      <c r="AA365" s="1927">
        <v>4</v>
      </c>
      <c r="AB365" s="1927">
        <v>4</v>
      </c>
      <c r="AC365" s="1927">
        <v>0</v>
      </c>
      <c r="AD365" s="1927">
        <v>0</v>
      </c>
      <c r="AE365" s="1927">
        <v>39</v>
      </c>
    </row>
    <row r="366" spans="1:31" ht="28.8">
      <c r="A366" s="1927" t="s">
        <v>1221</v>
      </c>
      <c r="B366" s="1927">
        <v>5331009</v>
      </c>
      <c r="C366" s="1928" t="s">
        <v>4950</v>
      </c>
      <c r="D366" s="1925">
        <v>6</v>
      </c>
      <c r="E366" s="1925">
        <v>3</v>
      </c>
      <c r="F366" s="1925">
        <v>0</v>
      </c>
      <c r="G366" s="1925">
        <v>3</v>
      </c>
      <c r="H366" s="1925">
        <v>1</v>
      </c>
      <c r="I366" s="1925">
        <f t="shared" si="5"/>
        <v>3</v>
      </c>
      <c r="J366" s="1927">
        <v>201</v>
      </c>
      <c r="K366" s="1928" t="s">
        <v>4600</v>
      </c>
      <c r="L366" s="1927">
        <v>37884</v>
      </c>
      <c r="M366" s="1927" t="s">
        <v>4458</v>
      </c>
      <c r="N366" s="1927" t="s">
        <v>4951</v>
      </c>
      <c r="O366" s="1927">
        <v>45</v>
      </c>
      <c r="P366" s="1927" t="s">
        <v>4952</v>
      </c>
      <c r="Q366" s="1927" t="s">
        <v>4559</v>
      </c>
      <c r="R366" s="1927" t="s">
        <v>4953</v>
      </c>
      <c r="S366" s="1927" t="s">
        <v>4559</v>
      </c>
      <c r="T366" s="1927"/>
      <c r="U366" s="1927"/>
      <c r="V366" s="1927"/>
      <c r="W366" s="1927"/>
      <c r="X366" s="1927"/>
      <c r="Y366" s="1927"/>
      <c r="Z366" s="1927">
        <v>9</v>
      </c>
      <c r="AA366" s="1927">
        <v>30</v>
      </c>
      <c r="AB366" s="1927">
        <v>4</v>
      </c>
      <c r="AC366" s="1927">
        <v>0</v>
      </c>
      <c r="AD366" s="1927">
        <v>0</v>
      </c>
      <c r="AE366" s="1927">
        <v>43</v>
      </c>
    </row>
    <row r="367" spans="1:31" ht="57.6">
      <c r="A367" s="1927" t="s">
        <v>1221</v>
      </c>
      <c r="B367" s="1927">
        <v>5331017</v>
      </c>
      <c r="C367" s="1928" t="s">
        <v>4954</v>
      </c>
      <c r="D367" s="1925">
        <v>6</v>
      </c>
      <c r="E367" s="1925">
        <v>3</v>
      </c>
      <c r="F367" s="1925">
        <v>0</v>
      </c>
      <c r="G367" s="1925">
        <v>3</v>
      </c>
      <c r="H367" s="1925">
        <v>1</v>
      </c>
      <c r="I367" s="1925">
        <f t="shared" si="5"/>
        <v>3</v>
      </c>
      <c r="J367" s="1927">
        <v>201</v>
      </c>
      <c r="K367" s="1928" t="s">
        <v>4946</v>
      </c>
      <c r="L367" s="1927">
        <v>43624</v>
      </c>
      <c r="M367" s="1927" t="s">
        <v>4458</v>
      </c>
      <c r="N367" s="1927" t="s">
        <v>2001</v>
      </c>
      <c r="O367" s="1927">
        <v>40</v>
      </c>
      <c r="P367" s="1927"/>
      <c r="Q367" s="1927"/>
      <c r="R367" s="1927"/>
      <c r="S367" s="1927"/>
      <c r="T367" s="1927" t="s">
        <v>4955</v>
      </c>
      <c r="U367" s="1927" t="s">
        <v>4559</v>
      </c>
      <c r="V367" s="1927"/>
      <c r="W367" s="1927"/>
      <c r="X367" s="1927"/>
      <c r="Y367" s="1927"/>
      <c r="Z367" s="1927">
        <v>16</v>
      </c>
      <c r="AA367" s="1927">
        <v>11</v>
      </c>
      <c r="AB367" s="1927">
        <v>4</v>
      </c>
      <c r="AC367" s="1927">
        <v>0</v>
      </c>
      <c r="AD367" s="1927">
        <v>0</v>
      </c>
      <c r="AE367" s="1927">
        <v>31</v>
      </c>
    </row>
    <row r="368" spans="1:31" ht="28.8">
      <c r="A368" s="1927" t="s">
        <v>1221</v>
      </c>
      <c r="B368" s="1927">
        <v>5331018</v>
      </c>
      <c r="C368" s="1928" t="s">
        <v>4956</v>
      </c>
      <c r="D368" s="1925">
        <v>6</v>
      </c>
      <c r="E368" s="1925">
        <v>3</v>
      </c>
      <c r="F368" s="1925">
        <v>0</v>
      </c>
      <c r="G368" s="1925">
        <v>3</v>
      </c>
      <c r="H368" s="1925">
        <v>1</v>
      </c>
      <c r="I368" s="1925">
        <f t="shared" si="5"/>
        <v>3</v>
      </c>
      <c r="J368" s="1927">
        <v>201</v>
      </c>
      <c r="K368" s="1928" t="s">
        <v>4770</v>
      </c>
      <c r="L368" s="1927">
        <v>42768</v>
      </c>
      <c r="M368" s="1927" t="s">
        <v>4451</v>
      </c>
      <c r="N368" s="1927" t="s">
        <v>2001</v>
      </c>
      <c r="O368" s="1927">
        <v>40</v>
      </c>
      <c r="P368" s="1927"/>
      <c r="Q368" s="1927"/>
      <c r="R368" s="1927"/>
      <c r="S368" s="1927"/>
      <c r="T368" s="1927" t="s">
        <v>4454</v>
      </c>
      <c r="U368" s="1927" t="s">
        <v>4559</v>
      </c>
      <c r="V368" s="1927" t="s">
        <v>4452</v>
      </c>
      <c r="W368" s="1927" t="s">
        <v>4559</v>
      </c>
      <c r="X368" s="1927"/>
      <c r="Y368" s="1927"/>
      <c r="Z368" s="1927">
        <v>23</v>
      </c>
      <c r="AA368" s="1927">
        <v>8</v>
      </c>
      <c r="AB368" s="1927">
        <v>2</v>
      </c>
      <c r="AC368" s="1927">
        <v>0</v>
      </c>
      <c r="AD368" s="1927">
        <v>0</v>
      </c>
      <c r="AE368" s="1927">
        <v>33</v>
      </c>
    </row>
    <row r="369" spans="1:31" ht="28.8">
      <c r="A369" s="1927" t="s">
        <v>1221</v>
      </c>
      <c r="B369" s="1927">
        <v>5331019</v>
      </c>
      <c r="C369" s="1928" t="s">
        <v>4957</v>
      </c>
      <c r="D369" s="1925">
        <v>6</v>
      </c>
      <c r="E369" s="1925">
        <v>3</v>
      </c>
      <c r="F369" s="1925">
        <v>0</v>
      </c>
      <c r="G369" s="1925">
        <v>3</v>
      </c>
      <c r="H369" s="1925">
        <v>1</v>
      </c>
      <c r="I369" s="1925">
        <f t="shared" si="5"/>
        <v>3</v>
      </c>
      <c r="J369" s="1927">
        <v>201</v>
      </c>
      <c r="K369" s="1928" t="s">
        <v>4958</v>
      </c>
      <c r="L369" s="1927">
        <v>36161</v>
      </c>
      <c r="M369" s="1927" t="s">
        <v>4458</v>
      </c>
      <c r="N369" s="1927" t="s">
        <v>2001</v>
      </c>
      <c r="O369" s="1927">
        <v>40</v>
      </c>
      <c r="P369" s="1927" t="s">
        <v>4456</v>
      </c>
      <c r="Q369" s="1927" t="s">
        <v>4475</v>
      </c>
      <c r="R369" s="1927" t="s">
        <v>4456</v>
      </c>
      <c r="S369" s="1927" t="s">
        <v>4475</v>
      </c>
      <c r="T369" s="1927"/>
      <c r="U369" s="1927"/>
      <c r="V369" s="1927"/>
      <c r="W369" s="1927"/>
      <c r="X369" s="1927"/>
      <c r="Y369" s="1927"/>
      <c r="Z369" s="1927">
        <v>17</v>
      </c>
      <c r="AA369" s="1927">
        <v>5</v>
      </c>
      <c r="AB369" s="1927">
        <v>4</v>
      </c>
      <c r="AC369" s="1927">
        <v>0</v>
      </c>
      <c r="AD369" s="1927">
        <v>0</v>
      </c>
      <c r="AE369" s="1927">
        <v>26</v>
      </c>
    </row>
    <row r="370" spans="1:31" ht="28.8">
      <c r="A370" s="1927" t="s">
        <v>1221</v>
      </c>
      <c r="B370" s="1927">
        <v>5331020</v>
      </c>
      <c r="C370" s="1928" t="s">
        <v>4959</v>
      </c>
      <c r="D370" s="1925">
        <v>7</v>
      </c>
      <c r="E370" s="1925">
        <v>2.5</v>
      </c>
      <c r="F370" s="1925">
        <v>2</v>
      </c>
      <c r="G370" s="1925">
        <v>4.5</v>
      </c>
      <c r="H370" s="1925">
        <v>1</v>
      </c>
      <c r="I370" s="1925">
        <f t="shared" si="5"/>
        <v>4.5</v>
      </c>
      <c r="J370" s="1927">
        <v>201</v>
      </c>
      <c r="K370" s="1928" t="s">
        <v>178</v>
      </c>
      <c r="L370" s="1927">
        <v>39547</v>
      </c>
      <c r="M370" s="1927" t="s">
        <v>4458</v>
      </c>
      <c r="N370" s="1927" t="s">
        <v>2001</v>
      </c>
      <c r="O370" s="1927">
        <v>30</v>
      </c>
      <c r="P370" s="1927"/>
      <c r="Q370" s="1927"/>
      <c r="R370" s="1927"/>
      <c r="S370" s="1927"/>
      <c r="T370" s="1927"/>
      <c r="U370" s="1927"/>
      <c r="V370" s="1927" t="s">
        <v>4470</v>
      </c>
      <c r="W370" s="1927" t="s">
        <v>4566</v>
      </c>
      <c r="X370" s="1927" t="s">
        <v>4459</v>
      </c>
      <c r="Y370" s="1927" t="s">
        <v>4703</v>
      </c>
      <c r="Z370" s="1927">
        <v>10</v>
      </c>
      <c r="AA370" s="1927">
        <v>11</v>
      </c>
      <c r="AB370" s="1927">
        <v>2</v>
      </c>
      <c r="AC370" s="1927">
        <v>0</v>
      </c>
      <c r="AD370" s="1927">
        <v>0</v>
      </c>
      <c r="AE370" s="1927">
        <v>23</v>
      </c>
    </row>
    <row r="371" spans="1:31" ht="28.8">
      <c r="A371" s="1927" t="s">
        <v>1221</v>
      </c>
      <c r="B371" s="1927">
        <v>5331021</v>
      </c>
      <c r="C371" s="1928" t="s">
        <v>4960</v>
      </c>
      <c r="D371" s="1925">
        <v>6</v>
      </c>
      <c r="E371" s="1925">
        <v>3</v>
      </c>
      <c r="F371" s="1925">
        <v>0</v>
      </c>
      <c r="G371" s="1925">
        <v>3</v>
      </c>
      <c r="H371" s="1925">
        <v>0.5</v>
      </c>
      <c r="I371" s="1925">
        <f t="shared" si="5"/>
        <v>1.5</v>
      </c>
      <c r="J371" s="1927">
        <v>201</v>
      </c>
      <c r="K371" s="1928" t="s">
        <v>178</v>
      </c>
      <c r="L371" s="1927">
        <v>39547</v>
      </c>
      <c r="M371" s="1927" t="s">
        <v>4458</v>
      </c>
      <c r="N371" s="1927" t="s">
        <v>2895</v>
      </c>
      <c r="O371" s="1927">
        <v>40</v>
      </c>
      <c r="P371" s="1927"/>
      <c r="Q371" s="1927"/>
      <c r="R371" s="1927"/>
      <c r="S371" s="1927"/>
      <c r="T371" s="1927"/>
      <c r="U371" s="1927"/>
      <c r="V371" s="1927" t="s">
        <v>4633</v>
      </c>
      <c r="W371" s="1927" t="s">
        <v>4559</v>
      </c>
      <c r="X371" s="1927"/>
      <c r="Y371" s="1927"/>
      <c r="Z371" s="1927">
        <v>10</v>
      </c>
      <c r="AA371" s="1927">
        <v>13</v>
      </c>
      <c r="AB371" s="1927">
        <v>2</v>
      </c>
      <c r="AC371" s="1927">
        <v>0</v>
      </c>
      <c r="AD371" s="1927">
        <v>0</v>
      </c>
      <c r="AE371" s="1927">
        <v>25</v>
      </c>
    </row>
    <row r="372" spans="1:31" ht="28.8">
      <c r="A372" s="1927" t="s">
        <v>1221</v>
      </c>
      <c r="B372" s="1927">
        <v>5331021</v>
      </c>
      <c r="C372" s="1928" t="s">
        <v>4960</v>
      </c>
      <c r="D372" s="1925">
        <v>6</v>
      </c>
      <c r="E372" s="1925">
        <v>3</v>
      </c>
      <c r="F372" s="1925">
        <v>0</v>
      </c>
      <c r="G372" s="1925">
        <v>3</v>
      </c>
      <c r="H372" s="1925">
        <v>0.5</v>
      </c>
      <c r="I372" s="1925">
        <f t="shared" si="5"/>
        <v>1.5</v>
      </c>
      <c r="J372" s="1927">
        <v>201</v>
      </c>
      <c r="K372" s="1928" t="s">
        <v>4605</v>
      </c>
      <c r="L372" s="1927">
        <v>43336</v>
      </c>
      <c r="M372" s="1927" t="s">
        <v>4451</v>
      </c>
      <c r="N372" s="1927" t="s">
        <v>2895</v>
      </c>
      <c r="O372" s="1927">
        <v>40</v>
      </c>
      <c r="P372" s="1927"/>
      <c r="Q372" s="1927"/>
      <c r="R372" s="1927"/>
      <c r="S372" s="1927"/>
      <c r="T372" s="1927"/>
      <c r="U372" s="1927"/>
      <c r="V372" s="1927" t="s">
        <v>4633</v>
      </c>
      <c r="W372" s="1927" t="s">
        <v>4559</v>
      </c>
      <c r="X372" s="1927"/>
      <c r="Y372" s="1927"/>
      <c r="Z372" s="1927">
        <v>10</v>
      </c>
      <c r="AA372" s="1927">
        <v>13</v>
      </c>
      <c r="AB372" s="1927">
        <v>2</v>
      </c>
      <c r="AC372" s="1927">
        <v>0</v>
      </c>
      <c r="AD372" s="1927">
        <v>0</v>
      </c>
      <c r="AE372" s="1927">
        <v>25</v>
      </c>
    </row>
    <row r="373" spans="1:31" ht="28.8">
      <c r="A373" s="1927" t="s">
        <v>1221</v>
      </c>
      <c r="B373" s="1927">
        <v>5331044</v>
      </c>
      <c r="C373" s="1928" t="s">
        <v>5328</v>
      </c>
      <c r="D373" s="1925">
        <v>8</v>
      </c>
      <c r="E373" s="1925">
        <v>3.5</v>
      </c>
      <c r="F373" s="1925">
        <v>1</v>
      </c>
      <c r="G373" s="1925">
        <v>4.5</v>
      </c>
      <c r="H373" s="1925">
        <v>1</v>
      </c>
      <c r="I373" s="1925">
        <f t="shared" si="5"/>
        <v>4.5</v>
      </c>
      <c r="J373" s="1927">
        <v>201</v>
      </c>
      <c r="K373" s="1928" t="s">
        <v>4943</v>
      </c>
      <c r="L373" s="1927">
        <v>42746</v>
      </c>
      <c r="M373" s="1927" t="s">
        <v>4451</v>
      </c>
      <c r="N373" s="1927" t="s">
        <v>4622</v>
      </c>
      <c r="O373" s="1927">
        <v>14</v>
      </c>
      <c r="P373" s="1927"/>
      <c r="Q373" s="1927"/>
      <c r="R373" s="1927"/>
      <c r="S373" s="1927"/>
      <c r="T373" s="1927" t="s">
        <v>4961</v>
      </c>
      <c r="U373" s="1927" t="s">
        <v>4592</v>
      </c>
      <c r="V373" s="1927"/>
      <c r="W373" s="1927"/>
      <c r="X373" s="1927" t="s">
        <v>4962</v>
      </c>
      <c r="Y373" s="1927" t="s">
        <v>4592</v>
      </c>
      <c r="Z373" s="1927">
        <v>12</v>
      </c>
      <c r="AA373" s="1927">
        <v>0</v>
      </c>
      <c r="AB373" s="1927">
        <v>0</v>
      </c>
      <c r="AC373" s="1927">
        <v>0</v>
      </c>
      <c r="AD373" s="1927">
        <v>0</v>
      </c>
      <c r="AE373" s="1927">
        <v>12</v>
      </c>
    </row>
    <row r="374" spans="1:31" ht="28.8">
      <c r="A374" s="1927" t="s">
        <v>1221</v>
      </c>
      <c r="B374" s="1927">
        <v>5331051</v>
      </c>
      <c r="C374" s="1928" t="s">
        <v>4963</v>
      </c>
      <c r="D374" s="1925">
        <v>8</v>
      </c>
      <c r="E374" s="1925">
        <v>3.5</v>
      </c>
      <c r="F374" s="1925">
        <v>1</v>
      </c>
      <c r="G374" s="1925">
        <v>4.5</v>
      </c>
      <c r="H374" s="1925">
        <v>1</v>
      </c>
      <c r="I374" s="1925">
        <f t="shared" si="5"/>
        <v>4.5</v>
      </c>
      <c r="J374" s="1927">
        <v>201</v>
      </c>
      <c r="K374" s="1928" t="s">
        <v>4613</v>
      </c>
      <c r="L374" s="1927">
        <v>42864</v>
      </c>
      <c r="M374" s="1927" t="s">
        <v>4451</v>
      </c>
      <c r="N374" s="1927" t="s">
        <v>4622</v>
      </c>
      <c r="O374" s="1927">
        <v>14</v>
      </c>
      <c r="P374" s="1927"/>
      <c r="Q374" s="1927"/>
      <c r="R374" s="1927"/>
      <c r="S374" s="1927"/>
      <c r="T374" s="1927"/>
      <c r="U374" s="1927"/>
      <c r="V374" s="1927" t="s">
        <v>4623</v>
      </c>
      <c r="W374" s="1927" t="s">
        <v>4592</v>
      </c>
      <c r="X374" s="1927" t="s">
        <v>4862</v>
      </c>
      <c r="Y374" s="1927" t="s">
        <v>4592</v>
      </c>
      <c r="Z374" s="1927">
        <v>5</v>
      </c>
      <c r="AA374" s="1927">
        <v>7</v>
      </c>
      <c r="AB374" s="1927">
        <v>0</v>
      </c>
      <c r="AC374" s="1927">
        <v>0</v>
      </c>
      <c r="AD374" s="1927">
        <v>0</v>
      </c>
      <c r="AE374" s="1927">
        <v>12</v>
      </c>
    </row>
    <row r="375" spans="1:31" ht="28.8">
      <c r="A375" s="1927" t="s">
        <v>1221</v>
      </c>
      <c r="B375" s="1927">
        <v>5331053</v>
      </c>
      <c r="C375" s="1928" t="s">
        <v>4964</v>
      </c>
      <c r="D375" s="1925">
        <v>8</v>
      </c>
      <c r="E375" s="1925">
        <v>3.5</v>
      </c>
      <c r="F375" s="1925">
        <v>1</v>
      </c>
      <c r="G375" s="1925">
        <v>4.5</v>
      </c>
      <c r="H375" s="1925">
        <v>1</v>
      </c>
      <c r="I375" s="1925">
        <f t="shared" si="5"/>
        <v>4.5</v>
      </c>
      <c r="J375" s="1927">
        <v>201</v>
      </c>
      <c r="K375" s="1928" t="s">
        <v>4958</v>
      </c>
      <c r="L375" s="1927">
        <v>36161</v>
      </c>
      <c r="M375" s="1927" t="s">
        <v>4458</v>
      </c>
      <c r="N375" s="1927" t="s">
        <v>4622</v>
      </c>
      <c r="O375" s="1927">
        <v>14</v>
      </c>
      <c r="P375" s="1927" t="s">
        <v>4965</v>
      </c>
      <c r="Q375" s="1927" t="s">
        <v>4592</v>
      </c>
      <c r="R375" s="1927" t="s">
        <v>4624</v>
      </c>
      <c r="S375" s="1927" t="s">
        <v>4592</v>
      </c>
      <c r="T375" s="1927"/>
      <c r="U375" s="1927"/>
      <c r="V375" s="1927"/>
      <c r="W375" s="1927"/>
      <c r="X375" s="1927"/>
      <c r="Y375" s="1927"/>
      <c r="Z375" s="1927">
        <v>10</v>
      </c>
      <c r="AA375" s="1927">
        <v>1</v>
      </c>
      <c r="AB375" s="1927">
        <v>0</v>
      </c>
      <c r="AC375" s="1927">
        <v>0</v>
      </c>
      <c r="AD375" s="1927">
        <v>0</v>
      </c>
      <c r="AE375" s="1927">
        <v>11</v>
      </c>
    </row>
    <row r="376" spans="1:31" ht="28.8">
      <c r="A376" s="1927" t="s">
        <v>1221</v>
      </c>
      <c r="B376" s="1927">
        <v>5301007</v>
      </c>
      <c r="C376" s="1928" t="s">
        <v>4604</v>
      </c>
      <c r="D376" s="1925">
        <v>8</v>
      </c>
      <c r="E376" s="1925">
        <v>2</v>
      </c>
      <c r="F376" s="1925">
        <v>4</v>
      </c>
      <c r="G376" s="1925">
        <v>6</v>
      </c>
      <c r="H376" s="1925">
        <v>1</v>
      </c>
      <c r="I376" s="1925">
        <f t="shared" si="5"/>
        <v>6</v>
      </c>
      <c r="J376" s="1927">
        <v>201</v>
      </c>
      <c r="K376" s="1928" t="s">
        <v>4628</v>
      </c>
      <c r="L376" s="1927">
        <v>43749</v>
      </c>
      <c r="M376" s="1927" t="s">
        <v>4451</v>
      </c>
      <c r="N376" s="1927" t="s">
        <v>2002</v>
      </c>
      <c r="O376" s="1927">
        <v>30</v>
      </c>
      <c r="P376" s="1927"/>
      <c r="Q376" s="1927"/>
      <c r="R376" s="1927"/>
      <c r="S376" s="1927"/>
      <c r="T376" s="1927"/>
      <c r="U376" s="1927"/>
      <c r="V376" s="1927" t="s">
        <v>4459</v>
      </c>
      <c r="W376" s="1927" t="s">
        <v>4462</v>
      </c>
      <c r="X376" s="1927" t="s">
        <v>4459</v>
      </c>
      <c r="Y376" s="1927" t="s">
        <v>4462</v>
      </c>
      <c r="Z376" s="1927">
        <v>5</v>
      </c>
      <c r="AA376" s="1927">
        <v>19</v>
      </c>
      <c r="AB376" s="1927">
        <v>4</v>
      </c>
      <c r="AC376" s="1927">
        <v>0</v>
      </c>
      <c r="AD376" s="1927">
        <v>0</v>
      </c>
      <c r="AE376" s="1927">
        <v>28</v>
      </c>
    </row>
    <row r="377" spans="1:31" ht="28.8">
      <c r="A377" s="1423" t="s">
        <v>1221</v>
      </c>
      <c r="B377" s="1927">
        <v>5301023</v>
      </c>
      <c r="C377" s="1928" t="s">
        <v>4966</v>
      </c>
      <c r="D377" s="1925">
        <v>12</v>
      </c>
      <c r="E377" s="1925">
        <v>4.5</v>
      </c>
      <c r="F377" s="1925">
        <v>3</v>
      </c>
      <c r="G377" s="1925">
        <v>7.5</v>
      </c>
      <c r="H377" s="1925">
        <v>1</v>
      </c>
      <c r="I377" s="1925">
        <f t="shared" si="5"/>
        <v>7.5</v>
      </c>
      <c r="J377" s="1927">
        <v>201</v>
      </c>
      <c r="K377" s="1424" t="s">
        <v>4634</v>
      </c>
      <c r="L377" s="1423">
        <v>42808</v>
      </c>
      <c r="M377" s="1423" t="s">
        <v>4451</v>
      </c>
      <c r="N377" s="1927" t="s">
        <v>1992</v>
      </c>
      <c r="O377" s="1927">
        <v>40</v>
      </c>
      <c r="P377" s="1927" t="s">
        <v>4573</v>
      </c>
      <c r="Q377" s="1927" t="s">
        <v>4629</v>
      </c>
      <c r="R377" s="1927" t="s">
        <v>4967</v>
      </c>
      <c r="S377" s="1927" t="s">
        <v>4453</v>
      </c>
      <c r="T377" s="1927"/>
      <c r="U377" s="1927"/>
      <c r="V377" s="1927" t="s">
        <v>4968</v>
      </c>
      <c r="W377" s="1927" t="s">
        <v>4453</v>
      </c>
      <c r="X377" s="1927"/>
      <c r="Y377" s="1927"/>
      <c r="Z377" s="1927">
        <v>6</v>
      </c>
      <c r="AA377" s="1927">
        <v>18</v>
      </c>
      <c r="AB377" s="1927">
        <v>6</v>
      </c>
      <c r="AC377" s="1927">
        <v>0</v>
      </c>
      <c r="AD377" s="1927">
        <v>0</v>
      </c>
      <c r="AE377" s="1927">
        <v>30</v>
      </c>
    </row>
    <row r="378" spans="1:31" ht="28.8">
      <c r="A378" s="1423" t="s">
        <v>1221</v>
      </c>
      <c r="B378" s="1927">
        <v>5301028</v>
      </c>
      <c r="C378" s="1928" t="s">
        <v>4969</v>
      </c>
      <c r="D378" s="1925">
        <v>6</v>
      </c>
      <c r="E378" s="1925">
        <v>3</v>
      </c>
      <c r="F378" s="1925">
        <v>0</v>
      </c>
      <c r="G378" s="1925">
        <v>3</v>
      </c>
      <c r="H378" s="1925">
        <v>1</v>
      </c>
      <c r="I378" s="1925">
        <f t="shared" si="5"/>
        <v>3</v>
      </c>
      <c r="J378" s="1927">
        <v>201</v>
      </c>
      <c r="K378" s="1424" t="s">
        <v>4631</v>
      </c>
      <c r="L378" s="1423">
        <v>22628</v>
      </c>
      <c r="M378" s="1423" t="s">
        <v>4458</v>
      </c>
      <c r="N378" s="1927" t="s">
        <v>2896</v>
      </c>
      <c r="O378" s="1927">
        <v>30</v>
      </c>
      <c r="P378" s="1927" t="s">
        <v>4633</v>
      </c>
      <c r="Q378" s="1927" t="s">
        <v>4462</v>
      </c>
      <c r="R378" s="1927"/>
      <c r="S378" s="1927"/>
      <c r="T378" s="1927"/>
      <c r="U378" s="1927"/>
      <c r="V378" s="1927"/>
      <c r="W378" s="1927"/>
      <c r="X378" s="1927"/>
      <c r="Y378" s="1927"/>
      <c r="Z378" s="1927">
        <v>4</v>
      </c>
      <c r="AA378" s="1927">
        <v>15</v>
      </c>
      <c r="AB378" s="1927">
        <v>8</v>
      </c>
      <c r="AC378" s="1927">
        <v>0</v>
      </c>
      <c r="AD378" s="1927">
        <v>0</v>
      </c>
      <c r="AE378" s="1927">
        <v>27</v>
      </c>
    </row>
    <row r="379" spans="1:31" ht="28.8">
      <c r="A379" s="1423" t="s">
        <v>1221</v>
      </c>
      <c r="B379" s="1927">
        <v>5311001</v>
      </c>
      <c r="C379" s="1928" t="s">
        <v>4921</v>
      </c>
      <c r="D379" s="1925">
        <v>8</v>
      </c>
      <c r="E379" s="1925">
        <v>2</v>
      </c>
      <c r="F379" s="1925">
        <v>4</v>
      </c>
      <c r="G379" s="1925">
        <v>6</v>
      </c>
      <c r="H379" s="1925">
        <v>1</v>
      </c>
      <c r="I379" s="1925">
        <f t="shared" si="5"/>
        <v>6</v>
      </c>
      <c r="J379" s="1927">
        <v>201</v>
      </c>
      <c r="K379" s="1424" t="s">
        <v>818</v>
      </c>
      <c r="L379" s="1423">
        <v>37901</v>
      </c>
      <c r="M379" s="1423" t="s">
        <v>4458</v>
      </c>
      <c r="N379" s="1927" t="s">
        <v>2002</v>
      </c>
      <c r="O379" s="1927">
        <v>40</v>
      </c>
      <c r="P379" s="1927"/>
      <c r="Q379" s="1927"/>
      <c r="R379" s="1927" t="s">
        <v>4452</v>
      </c>
      <c r="S379" s="1927" t="s">
        <v>4453</v>
      </c>
      <c r="T379" s="1927" t="s">
        <v>4452</v>
      </c>
      <c r="U379" s="1927" t="s">
        <v>4453</v>
      </c>
      <c r="V379" s="1927" t="s">
        <v>4521</v>
      </c>
      <c r="W379" s="1927" t="s">
        <v>4566</v>
      </c>
      <c r="X379" s="1927"/>
      <c r="Y379" s="1927"/>
      <c r="Z379" s="1927">
        <v>2</v>
      </c>
      <c r="AA379" s="1927">
        <v>9</v>
      </c>
      <c r="AB379" s="1927">
        <v>23</v>
      </c>
      <c r="AC379" s="1927">
        <v>0</v>
      </c>
      <c r="AD379" s="1927">
        <v>0</v>
      </c>
      <c r="AE379" s="1927">
        <v>34</v>
      </c>
    </row>
    <row r="380" spans="1:31" ht="28.8">
      <c r="A380" s="1927" t="s">
        <v>1221</v>
      </c>
      <c r="B380" s="1927">
        <v>5321007</v>
      </c>
      <c r="C380" s="1928" t="s">
        <v>4970</v>
      </c>
      <c r="D380" s="1925">
        <v>6</v>
      </c>
      <c r="E380" s="1925">
        <v>3</v>
      </c>
      <c r="F380" s="1925">
        <v>0</v>
      </c>
      <c r="G380" s="1925">
        <v>3</v>
      </c>
      <c r="H380" s="1925">
        <v>1</v>
      </c>
      <c r="I380" s="1925">
        <f t="shared" si="5"/>
        <v>3</v>
      </c>
      <c r="J380" s="1927">
        <v>201</v>
      </c>
      <c r="K380" s="1928" t="s">
        <v>4631</v>
      </c>
      <c r="L380" s="1927">
        <v>22628</v>
      </c>
      <c r="M380" s="1927" t="s">
        <v>4458</v>
      </c>
      <c r="N380" s="1927" t="s">
        <v>1992</v>
      </c>
      <c r="O380" s="1927">
        <v>30</v>
      </c>
      <c r="P380" s="1927"/>
      <c r="Q380" s="1927"/>
      <c r="R380" s="1927"/>
      <c r="S380" s="1927"/>
      <c r="T380" s="1927" t="s">
        <v>4633</v>
      </c>
      <c r="U380" s="1927" t="s">
        <v>4462</v>
      </c>
      <c r="V380" s="1927"/>
      <c r="W380" s="1927"/>
      <c r="X380" s="1927"/>
      <c r="Y380" s="1927"/>
      <c r="Z380" s="1927">
        <v>6</v>
      </c>
      <c r="AA380" s="1927">
        <v>11</v>
      </c>
      <c r="AB380" s="1927">
        <v>4</v>
      </c>
      <c r="AC380" s="1927">
        <v>0</v>
      </c>
      <c r="AD380" s="1927">
        <v>0</v>
      </c>
      <c r="AE380" s="1927">
        <v>21</v>
      </c>
    </row>
    <row r="381" spans="1:31" ht="28.8">
      <c r="A381" s="1421" t="s">
        <v>1221</v>
      </c>
      <c r="B381" s="1927">
        <v>5321008</v>
      </c>
      <c r="C381" s="1928" t="s">
        <v>4971</v>
      </c>
      <c r="D381" s="1925">
        <v>6</v>
      </c>
      <c r="E381" s="1925">
        <v>0</v>
      </c>
      <c r="F381" s="1925">
        <v>6</v>
      </c>
      <c r="G381" s="1925">
        <v>6</v>
      </c>
      <c r="H381" s="1925">
        <v>1</v>
      </c>
      <c r="I381" s="1925">
        <f t="shared" si="5"/>
        <v>6</v>
      </c>
      <c r="J381" s="1927">
        <v>201</v>
      </c>
      <c r="K381" s="1422" t="s">
        <v>4639</v>
      </c>
      <c r="L381" s="1421">
        <v>37352</v>
      </c>
      <c r="M381" s="1421" t="s">
        <v>4458</v>
      </c>
      <c r="N381" s="1927" t="s">
        <v>1992</v>
      </c>
      <c r="O381" s="1927">
        <v>30</v>
      </c>
      <c r="P381" s="1927"/>
      <c r="Q381" s="1927"/>
      <c r="R381" s="1927" t="s">
        <v>4710</v>
      </c>
      <c r="S381" s="1927" t="s">
        <v>4462</v>
      </c>
      <c r="T381" s="1927"/>
      <c r="U381" s="1927"/>
      <c r="V381" s="1927" t="s">
        <v>4573</v>
      </c>
      <c r="W381" s="1927" t="s">
        <v>4462</v>
      </c>
      <c r="X381" s="1927"/>
      <c r="Y381" s="1927"/>
      <c r="Z381" s="1927">
        <v>6</v>
      </c>
      <c r="AA381" s="1927">
        <v>13</v>
      </c>
      <c r="AB381" s="1927">
        <v>4</v>
      </c>
      <c r="AC381" s="1927">
        <v>0</v>
      </c>
      <c r="AD381" s="1927">
        <v>0</v>
      </c>
      <c r="AE381" s="1927">
        <v>23</v>
      </c>
    </row>
    <row r="382" spans="1:31" ht="28.8">
      <c r="A382" s="1927" t="s">
        <v>1221</v>
      </c>
      <c r="B382" s="1927">
        <v>5321013</v>
      </c>
      <c r="C382" s="1928" t="s">
        <v>4972</v>
      </c>
      <c r="D382" s="1925">
        <v>6</v>
      </c>
      <c r="E382" s="1925">
        <v>3</v>
      </c>
      <c r="F382" s="1925">
        <v>0</v>
      </c>
      <c r="G382" s="1925">
        <v>3</v>
      </c>
      <c r="H382" s="1925">
        <v>1</v>
      </c>
      <c r="I382" s="1925">
        <f t="shared" si="5"/>
        <v>3</v>
      </c>
      <c r="J382" s="1927">
        <v>201</v>
      </c>
      <c r="K382" s="1928" t="s">
        <v>4639</v>
      </c>
      <c r="L382" s="1927">
        <v>37352</v>
      </c>
      <c r="M382" s="1927" t="s">
        <v>4458</v>
      </c>
      <c r="N382" s="1927" t="s">
        <v>2896</v>
      </c>
      <c r="O382" s="1927">
        <v>40</v>
      </c>
      <c r="P382" s="1927"/>
      <c r="Q382" s="1927"/>
      <c r="R382" s="1927" t="s">
        <v>4973</v>
      </c>
      <c r="S382" s="1927" t="s">
        <v>4453</v>
      </c>
      <c r="T382" s="1927" t="s">
        <v>4486</v>
      </c>
      <c r="U382" s="1927" t="s">
        <v>4453</v>
      </c>
      <c r="V382" s="1927"/>
      <c r="W382" s="1927"/>
      <c r="X382" s="1927"/>
      <c r="Y382" s="1927"/>
      <c r="Z382" s="1927">
        <v>29</v>
      </c>
      <c r="AA382" s="1927">
        <v>1</v>
      </c>
      <c r="AB382" s="1927">
        <v>0</v>
      </c>
      <c r="AC382" s="1927">
        <v>0</v>
      </c>
      <c r="AD382" s="1927">
        <v>0</v>
      </c>
      <c r="AE382" s="1927">
        <v>30</v>
      </c>
    </row>
    <row r="383" spans="1:31" ht="28.8">
      <c r="A383" s="1423" t="s">
        <v>1221</v>
      </c>
      <c r="B383" s="1927">
        <v>5321016</v>
      </c>
      <c r="C383" s="1928" t="s">
        <v>4974</v>
      </c>
      <c r="D383" s="1925">
        <v>9</v>
      </c>
      <c r="E383" s="1925">
        <v>3</v>
      </c>
      <c r="F383" s="1925">
        <v>3</v>
      </c>
      <c r="G383" s="1925">
        <v>6</v>
      </c>
      <c r="H383" s="1925">
        <v>1</v>
      </c>
      <c r="I383" s="1925">
        <f t="shared" si="5"/>
        <v>6</v>
      </c>
      <c r="J383" s="1927">
        <v>201</v>
      </c>
      <c r="K383" s="1424" t="s">
        <v>842</v>
      </c>
      <c r="L383" s="1423">
        <v>39145</v>
      </c>
      <c r="M383" s="1423" t="s">
        <v>4458</v>
      </c>
      <c r="N383" s="1927" t="s">
        <v>2896</v>
      </c>
      <c r="O383" s="1927">
        <v>30</v>
      </c>
      <c r="P383" s="1927" t="s">
        <v>4975</v>
      </c>
      <c r="Q383" s="1927" t="s">
        <v>4462</v>
      </c>
      <c r="R383" s="1927" t="s">
        <v>4459</v>
      </c>
      <c r="S383" s="1927" t="s">
        <v>4462</v>
      </c>
      <c r="T383" s="1927"/>
      <c r="U383" s="1927"/>
      <c r="V383" s="1927"/>
      <c r="W383" s="1927"/>
      <c r="X383" s="1927"/>
      <c r="Y383" s="1927"/>
      <c r="Z383" s="1927">
        <v>6</v>
      </c>
      <c r="AA383" s="1927">
        <v>12</v>
      </c>
      <c r="AB383" s="1927">
        <v>6</v>
      </c>
      <c r="AC383" s="1927">
        <v>0</v>
      </c>
      <c r="AD383" s="1927">
        <v>0</v>
      </c>
      <c r="AE383" s="1927">
        <v>24</v>
      </c>
    </row>
    <row r="384" spans="1:31" ht="28.8">
      <c r="A384" s="1927" t="s">
        <v>1221</v>
      </c>
      <c r="B384" s="1927">
        <v>5321017</v>
      </c>
      <c r="C384" s="1928" t="s">
        <v>4976</v>
      </c>
      <c r="D384" s="1925">
        <v>3</v>
      </c>
      <c r="E384" s="1925">
        <v>0</v>
      </c>
      <c r="F384" s="1925">
        <v>3</v>
      </c>
      <c r="G384" s="1925">
        <v>3</v>
      </c>
      <c r="H384" s="1925">
        <v>1</v>
      </c>
      <c r="I384" s="1925">
        <f t="shared" si="5"/>
        <v>3</v>
      </c>
      <c r="J384" s="1927">
        <v>201</v>
      </c>
      <c r="K384" s="1928" t="s">
        <v>818</v>
      </c>
      <c r="L384" s="1927">
        <v>37901</v>
      </c>
      <c r="M384" s="1927" t="s">
        <v>4458</v>
      </c>
      <c r="N384" s="1927" t="s">
        <v>4977</v>
      </c>
      <c r="O384" s="1927">
        <v>30</v>
      </c>
      <c r="P384" s="1927"/>
      <c r="Q384" s="1927"/>
      <c r="R384" s="1927" t="s">
        <v>4978</v>
      </c>
      <c r="S384" s="1927" t="s">
        <v>4629</v>
      </c>
      <c r="T384" s="1927"/>
      <c r="U384" s="1927"/>
      <c r="V384" s="1927"/>
      <c r="W384" s="1927"/>
      <c r="X384" s="1927"/>
      <c r="Y384" s="1927"/>
      <c r="Z384" s="1927">
        <v>25</v>
      </c>
      <c r="AA384" s="1927">
        <v>0</v>
      </c>
      <c r="AB384" s="1927">
        <v>0</v>
      </c>
      <c r="AC384" s="1927">
        <v>0</v>
      </c>
      <c r="AD384" s="1927">
        <v>0</v>
      </c>
      <c r="AE384" s="1927">
        <v>25</v>
      </c>
    </row>
    <row r="385" spans="1:31" ht="28.8">
      <c r="A385" s="1423" t="s">
        <v>1221</v>
      </c>
      <c r="B385" s="1927">
        <v>5321057</v>
      </c>
      <c r="C385" s="1928" t="s">
        <v>4979</v>
      </c>
      <c r="D385" s="1925">
        <v>9</v>
      </c>
      <c r="E385" s="1925">
        <v>3</v>
      </c>
      <c r="F385" s="1925">
        <v>3</v>
      </c>
      <c r="G385" s="1925">
        <v>6</v>
      </c>
      <c r="H385" s="1925">
        <v>1</v>
      </c>
      <c r="I385" s="1925">
        <f t="shared" si="5"/>
        <v>6</v>
      </c>
      <c r="J385" s="1927">
        <v>201</v>
      </c>
      <c r="K385" s="1424" t="s">
        <v>842</v>
      </c>
      <c r="L385" s="1423">
        <v>39145</v>
      </c>
      <c r="M385" s="1423" t="s">
        <v>4458</v>
      </c>
      <c r="N385" s="1927" t="s">
        <v>1992</v>
      </c>
      <c r="O385" s="1927">
        <v>40</v>
      </c>
      <c r="P385" s="1927" t="s">
        <v>4459</v>
      </c>
      <c r="Q385" s="1927" t="s">
        <v>4453</v>
      </c>
      <c r="R385" s="1927"/>
      <c r="S385" s="1927"/>
      <c r="T385" s="1927" t="s">
        <v>4521</v>
      </c>
      <c r="U385" s="1927" t="s">
        <v>4453</v>
      </c>
      <c r="V385" s="1927"/>
      <c r="W385" s="1927"/>
      <c r="X385" s="1927"/>
      <c r="Y385" s="1927"/>
      <c r="Z385" s="1927">
        <v>0</v>
      </c>
      <c r="AA385" s="1927">
        <v>6</v>
      </c>
      <c r="AB385" s="1927">
        <v>18</v>
      </c>
      <c r="AC385" s="1927">
        <v>0</v>
      </c>
      <c r="AD385" s="1927">
        <v>0</v>
      </c>
      <c r="AE385" s="1927">
        <v>24</v>
      </c>
    </row>
    <row r="386" spans="1:31" ht="28.8">
      <c r="A386" s="1421" t="s">
        <v>5421</v>
      </c>
      <c r="B386" s="1927">
        <v>5010000</v>
      </c>
      <c r="C386" s="1928" t="s">
        <v>4721</v>
      </c>
      <c r="D386" s="1925">
        <v>30</v>
      </c>
      <c r="E386" s="1925">
        <v>10</v>
      </c>
      <c r="F386" s="1925">
        <v>10</v>
      </c>
      <c r="G386" s="1925">
        <v>20</v>
      </c>
      <c r="H386" s="1925">
        <v>0.5</v>
      </c>
      <c r="I386" s="1925">
        <f t="shared" si="5"/>
        <v>10</v>
      </c>
      <c r="J386" s="1927">
        <v>201</v>
      </c>
      <c r="K386" s="1422" t="s">
        <v>4699</v>
      </c>
      <c r="L386" s="1421">
        <v>30037</v>
      </c>
      <c r="M386" s="1421" t="s">
        <v>4458</v>
      </c>
      <c r="N386" s="1927" t="s">
        <v>2479</v>
      </c>
      <c r="O386" s="1927">
        <v>30</v>
      </c>
      <c r="P386" s="1927" t="s">
        <v>4723</v>
      </c>
      <c r="Q386" s="1927" t="s">
        <v>4711</v>
      </c>
      <c r="R386" s="1927" t="s">
        <v>4723</v>
      </c>
      <c r="S386" s="1927" t="s">
        <v>4711</v>
      </c>
      <c r="T386" s="1927"/>
      <c r="U386" s="1927"/>
      <c r="V386" s="1927" t="s">
        <v>4723</v>
      </c>
      <c r="W386" s="1927" t="s">
        <v>4711</v>
      </c>
      <c r="X386" s="1927" t="s">
        <v>4723</v>
      </c>
      <c r="Y386" s="1927" t="s">
        <v>4711</v>
      </c>
      <c r="Z386" s="1927">
        <v>7</v>
      </c>
      <c r="AA386" s="1927">
        <v>16</v>
      </c>
      <c r="AB386" s="1927">
        <v>2</v>
      </c>
      <c r="AC386" s="1927">
        <v>0</v>
      </c>
      <c r="AD386" s="1927">
        <v>0</v>
      </c>
      <c r="AE386" s="1927">
        <v>25</v>
      </c>
    </row>
    <row r="387" spans="1:31" ht="28.8">
      <c r="A387" s="1421" t="s">
        <v>5424</v>
      </c>
      <c r="B387" s="1927">
        <v>5010000</v>
      </c>
      <c r="C387" s="1928" t="s">
        <v>4721</v>
      </c>
      <c r="D387" s="1925">
        <v>30</v>
      </c>
      <c r="E387" s="1925">
        <v>10</v>
      </c>
      <c r="F387" s="1925">
        <v>10</v>
      </c>
      <c r="G387" s="1925">
        <v>20</v>
      </c>
      <c r="H387" s="1925">
        <v>0.5</v>
      </c>
      <c r="I387" s="1925">
        <f t="shared" si="5"/>
        <v>10</v>
      </c>
      <c r="J387" s="1927">
        <v>201</v>
      </c>
      <c r="K387" s="1422" t="s">
        <v>4478</v>
      </c>
      <c r="L387" s="1421">
        <v>25486</v>
      </c>
      <c r="M387" s="1421" t="s">
        <v>4458</v>
      </c>
      <c r="N387" s="1927" t="s">
        <v>2479</v>
      </c>
      <c r="O387" s="1927">
        <v>30</v>
      </c>
      <c r="P387" s="1927" t="s">
        <v>4723</v>
      </c>
      <c r="Q387" s="1927" t="s">
        <v>4711</v>
      </c>
      <c r="R387" s="1927" t="s">
        <v>4723</v>
      </c>
      <c r="S387" s="1927" t="s">
        <v>4711</v>
      </c>
      <c r="T387" s="1927"/>
      <c r="U387" s="1927"/>
      <c r="V387" s="1927" t="s">
        <v>4723</v>
      </c>
      <c r="W387" s="1927" t="s">
        <v>4711</v>
      </c>
      <c r="X387" s="1927" t="s">
        <v>4723</v>
      </c>
      <c r="Y387" s="1927" t="s">
        <v>4711</v>
      </c>
      <c r="Z387" s="1927">
        <v>7</v>
      </c>
      <c r="AA387" s="1927">
        <v>16</v>
      </c>
      <c r="AB387" s="1927">
        <v>2</v>
      </c>
      <c r="AC387" s="1927">
        <v>0</v>
      </c>
      <c r="AD387" s="1927">
        <v>0</v>
      </c>
      <c r="AE387" s="1927">
        <v>25</v>
      </c>
    </row>
    <row r="388" spans="1:31" ht="28.8">
      <c r="A388" s="1421" t="s">
        <v>5425</v>
      </c>
      <c r="B388" s="1927">
        <v>5010000</v>
      </c>
      <c r="C388" s="1928" t="s">
        <v>4721</v>
      </c>
      <c r="D388" s="1925">
        <v>30</v>
      </c>
      <c r="E388" s="1925">
        <v>10</v>
      </c>
      <c r="F388" s="1925">
        <v>10</v>
      </c>
      <c r="G388" s="1925">
        <v>20</v>
      </c>
      <c r="H388" s="1925">
        <v>0.5</v>
      </c>
      <c r="I388" s="1925">
        <f t="shared" si="5"/>
        <v>10</v>
      </c>
      <c r="J388" s="1927">
        <v>201</v>
      </c>
      <c r="K388" s="1422" t="s">
        <v>184</v>
      </c>
      <c r="L388" s="1421">
        <v>40130</v>
      </c>
      <c r="M388" s="1421" t="s">
        <v>4458</v>
      </c>
      <c r="N388" s="1927" t="s">
        <v>4727</v>
      </c>
      <c r="O388" s="1927">
        <v>30</v>
      </c>
      <c r="P388" s="1927" t="s">
        <v>4723</v>
      </c>
      <c r="Q388" s="1927" t="s">
        <v>4980</v>
      </c>
      <c r="R388" s="1927" t="s">
        <v>4723</v>
      </c>
      <c r="S388" s="1927" t="s">
        <v>4980</v>
      </c>
      <c r="T388" s="1927"/>
      <c r="U388" s="1927"/>
      <c r="V388" s="1927" t="s">
        <v>4723</v>
      </c>
      <c r="W388" s="1927" t="s">
        <v>4980</v>
      </c>
      <c r="X388" s="1927" t="s">
        <v>4723</v>
      </c>
      <c r="Y388" s="1927" t="s">
        <v>4980</v>
      </c>
      <c r="Z388" s="1927">
        <v>20</v>
      </c>
      <c r="AA388" s="1927">
        <v>6</v>
      </c>
      <c r="AB388" s="1927">
        <v>0</v>
      </c>
      <c r="AC388" s="1927">
        <v>0</v>
      </c>
      <c r="AD388" s="1927">
        <v>0</v>
      </c>
      <c r="AE388" s="1927">
        <v>26</v>
      </c>
    </row>
    <row r="389" spans="1:31" ht="28.8">
      <c r="A389" s="1421" t="s">
        <v>5424</v>
      </c>
      <c r="B389" s="1927">
        <v>5010000</v>
      </c>
      <c r="C389" s="1928" t="s">
        <v>4721</v>
      </c>
      <c r="D389" s="1925">
        <v>30</v>
      </c>
      <c r="E389" s="1925">
        <v>10</v>
      </c>
      <c r="F389" s="1925">
        <v>10</v>
      </c>
      <c r="G389" s="1925">
        <v>20</v>
      </c>
      <c r="H389" s="1925">
        <v>0.5</v>
      </c>
      <c r="I389" s="1925">
        <f t="shared" si="5"/>
        <v>10</v>
      </c>
      <c r="J389" s="1927">
        <v>201</v>
      </c>
      <c r="K389" s="1422" t="s">
        <v>4724</v>
      </c>
      <c r="L389" s="1421">
        <v>900025</v>
      </c>
      <c r="M389" s="1421" t="s">
        <v>4725</v>
      </c>
      <c r="N389" s="1927" t="s">
        <v>4727</v>
      </c>
      <c r="O389" s="1927">
        <v>30</v>
      </c>
      <c r="P389" s="1927" t="s">
        <v>4723</v>
      </c>
      <c r="Q389" s="1927" t="s">
        <v>4980</v>
      </c>
      <c r="R389" s="1927" t="s">
        <v>4723</v>
      </c>
      <c r="S389" s="1927" t="s">
        <v>4980</v>
      </c>
      <c r="T389" s="1927"/>
      <c r="U389" s="1927"/>
      <c r="V389" s="1927" t="s">
        <v>4723</v>
      </c>
      <c r="W389" s="1927" t="s">
        <v>4980</v>
      </c>
      <c r="X389" s="1927" t="s">
        <v>4723</v>
      </c>
      <c r="Y389" s="1927" t="s">
        <v>4980</v>
      </c>
      <c r="Z389" s="1927">
        <v>20</v>
      </c>
      <c r="AA389" s="1927">
        <v>6</v>
      </c>
      <c r="AB389" s="1927">
        <v>0</v>
      </c>
      <c r="AC389" s="1927">
        <v>0</v>
      </c>
      <c r="AD389" s="1927">
        <v>0</v>
      </c>
      <c r="AE389" s="1927">
        <v>26</v>
      </c>
    </row>
    <row r="390" spans="1:31" ht="28.8">
      <c r="A390" s="1421" t="s">
        <v>5423</v>
      </c>
      <c r="B390" s="1927">
        <v>5010000</v>
      </c>
      <c r="C390" s="1928" t="s">
        <v>4721</v>
      </c>
      <c r="D390" s="1925">
        <v>30</v>
      </c>
      <c r="E390" s="1925">
        <v>10</v>
      </c>
      <c r="F390" s="1925">
        <v>10</v>
      </c>
      <c r="G390" s="1925">
        <v>20</v>
      </c>
      <c r="H390" s="1925">
        <v>0.5</v>
      </c>
      <c r="I390" s="1925">
        <f t="shared" ref="I390:I453" si="6">G390*H390</f>
        <v>10</v>
      </c>
      <c r="J390" s="1927">
        <v>201</v>
      </c>
      <c r="K390" s="1422" t="s">
        <v>4621</v>
      </c>
      <c r="L390" s="1421">
        <v>19643</v>
      </c>
      <c r="M390" s="1421" t="s">
        <v>4540</v>
      </c>
      <c r="N390" s="1927" t="s">
        <v>1996</v>
      </c>
      <c r="O390" s="1927">
        <v>30</v>
      </c>
      <c r="P390" s="1927" t="s">
        <v>4981</v>
      </c>
      <c r="Q390" s="1927" t="s">
        <v>4711</v>
      </c>
      <c r="R390" s="1927" t="s">
        <v>4981</v>
      </c>
      <c r="S390" s="1927" t="s">
        <v>4711</v>
      </c>
      <c r="T390" s="1927"/>
      <c r="U390" s="1927"/>
      <c r="V390" s="1927" t="s">
        <v>4981</v>
      </c>
      <c r="W390" s="1927" t="s">
        <v>4711</v>
      </c>
      <c r="X390" s="1927" t="s">
        <v>4981</v>
      </c>
      <c r="Y390" s="1927" t="s">
        <v>4711</v>
      </c>
      <c r="Z390" s="1927">
        <v>10</v>
      </c>
      <c r="AA390" s="1927">
        <v>6</v>
      </c>
      <c r="AB390" s="1927">
        <v>5</v>
      </c>
      <c r="AC390" s="1927">
        <v>0</v>
      </c>
      <c r="AD390" s="1927">
        <v>0</v>
      </c>
      <c r="AE390" s="1927">
        <v>21</v>
      </c>
    </row>
    <row r="391" spans="1:31" ht="28.8">
      <c r="A391" s="1421" t="s">
        <v>5425</v>
      </c>
      <c r="B391" s="1927">
        <v>5010000</v>
      </c>
      <c r="C391" s="1928" t="s">
        <v>4721</v>
      </c>
      <c r="D391" s="1925">
        <v>30</v>
      </c>
      <c r="E391" s="1925">
        <v>10</v>
      </c>
      <c r="F391" s="1925">
        <v>10</v>
      </c>
      <c r="G391" s="1925">
        <v>20</v>
      </c>
      <c r="H391" s="1925">
        <v>0.5</v>
      </c>
      <c r="I391" s="1925">
        <f t="shared" si="6"/>
        <v>10</v>
      </c>
      <c r="J391" s="1927">
        <v>201</v>
      </c>
      <c r="K391" s="1422" t="s">
        <v>4693</v>
      </c>
      <c r="L391" s="1421">
        <v>42476</v>
      </c>
      <c r="M391" s="1421" t="s">
        <v>4451</v>
      </c>
      <c r="N391" s="1927" t="s">
        <v>1996</v>
      </c>
      <c r="O391" s="1927">
        <v>30</v>
      </c>
      <c r="P391" s="1927" t="s">
        <v>4981</v>
      </c>
      <c r="Q391" s="1927" t="s">
        <v>4711</v>
      </c>
      <c r="R391" s="1927" t="s">
        <v>4981</v>
      </c>
      <c r="S391" s="1927" t="s">
        <v>4711</v>
      </c>
      <c r="T391" s="1927"/>
      <c r="U391" s="1927"/>
      <c r="V391" s="1927" t="s">
        <v>4981</v>
      </c>
      <c r="W391" s="1927" t="s">
        <v>4711</v>
      </c>
      <c r="X391" s="1927" t="s">
        <v>4981</v>
      </c>
      <c r="Y391" s="1927" t="s">
        <v>4711</v>
      </c>
      <c r="Z391" s="1927">
        <v>10</v>
      </c>
      <c r="AA391" s="1927">
        <v>6</v>
      </c>
      <c r="AB391" s="1927">
        <v>5</v>
      </c>
      <c r="AC391" s="1927">
        <v>0</v>
      </c>
      <c r="AD391" s="1927">
        <v>0</v>
      </c>
      <c r="AE391" s="1927">
        <v>21</v>
      </c>
    </row>
    <row r="392" spans="1:31" ht="43.2">
      <c r="A392" s="1927" t="s">
        <v>1220</v>
      </c>
      <c r="B392" s="1927" t="s">
        <v>4730</v>
      </c>
      <c r="C392" s="1928" t="s">
        <v>4982</v>
      </c>
      <c r="D392" s="1925">
        <v>3</v>
      </c>
      <c r="E392" s="1925">
        <v>1.5</v>
      </c>
      <c r="F392" s="1925">
        <v>0</v>
      </c>
      <c r="G392" s="1925">
        <v>1.5</v>
      </c>
      <c r="H392" s="1925">
        <v>1</v>
      </c>
      <c r="I392" s="1925">
        <f t="shared" si="6"/>
        <v>1.5</v>
      </c>
      <c r="J392" s="1927">
        <v>201</v>
      </c>
      <c r="K392" s="1928" t="s">
        <v>4490</v>
      </c>
      <c r="L392" s="1927">
        <v>37866</v>
      </c>
      <c r="M392" s="1927" t="s">
        <v>4458</v>
      </c>
      <c r="N392" s="1927" t="s">
        <v>4983</v>
      </c>
      <c r="O392" s="1927">
        <v>15</v>
      </c>
      <c r="P392" s="1927"/>
      <c r="Q392" s="1927"/>
      <c r="R392" s="1927"/>
      <c r="S392" s="1927"/>
      <c r="T392" s="1927"/>
      <c r="U392" s="1927"/>
      <c r="V392" s="1927" t="s">
        <v>4486</v>
      </c>
      <c r="W392" s="1927" t="s">
        <v>4457</v>
      </c>
      <c r="X392" s="1927"/>
      <c r="Y392" s="1927"/>
      <c r="Z392" s="1927">
        <v>3</v>
      </c>
      <c r="AA392" s="1927">
        <v>2</v>
      </c>
      <c r="AB392" s="1927">
        <v>2</v>
      </c>
      <c r="AC392" s="1927">
        <v>0</v>
      </c>
      <c r="AD392" s="1927">
        <v>0</v>
      </c>
      <c r="AE392" s="1927">
        <v>7</v>
      </c>
    </row>
    <row r="393" spans="1:31" ht="57.6">
      <c r="A393" s="1927" t="s">
        <v>1220</v>
      </c>
      <c r="B393" s="1927" t="s">
        <v>4730</v>
      </c>
      <c r="C393" s="1928" t="s">
        <v>4984</v>
      </c>
      <c r="D393" s="1925">
        <v>6</v>
      </c>
      <c r="E393" s="1925">
        <v>3</v>
      </c>
      <c r="F393" s="1925">
        <v>0</v>
      </c>
      <c r="G393" s="1925">
        <v>3</v>
      </c>
      <c r="H393" s="1925">
        <v>1</v>
      </c>
      <c r="I393" s="1925">
        <f t="shared" si="6"/>
        <v>3</v>
      </c>
      <c r="J393" s="1927">
        <v>201</v>
      </c>
      <c r="K393" s="1928" t="s">
        <v>4490</v>
      </c>
      <c r="L393" s="1927">
        <v>37866</v>
      </c>
      <c r="M393" s="1927" t="s">
        <v>4458</v>
      </c>
      <c r="N393" s="1927" t="s">
        <v>4983</v>
      </c>
      <c r="O393" s="1927">
        <v>5</v>
      </c>
      <c r="P393" s="1927"/>
      <c r="Q393" s="1927"/>
      <c r="R393" s="1927"/>
      <c r="S393" s="1927"/>
      <c r="T393" s="1927"/>
      <c r="U393" s="1927"/>
      <c r="V393" s="1927" t="s">
        <v>4486</v>
      </c>
      <c r="W393" s="1927" t="s">
        <v>4457</v>
      </c>
      <c r="X393" s="1927"/>
      <c r="Y393" s="1927"/>
      <c r="Z393" s="1927">
        <v>2</v>
      </c>
      <c r="AA393" s="1927">
        <v>0</v>
      </c>
      <c r="AB393" s="1927">
        <v>0</v>
      </c>
      <c r="AC393" s="1927">
        <v>0</v>
      </c>
      <c r="AD393" s="1927">
        <v>0</v>
      </c>
      <c r="AE393" s="1927">
        <v>2</v>
      </c>
    </row>
    <row r="394" spans="1:31" ht="57.6">
      <c r="A394" s="1927" t="s">
        <v>1220</v>
      </c>
      <c r="B394" s="1927" t="s">
        <v>4730</v>
      </c>
      <c r="C394" s="1928" t="s">
        <v>4985</v>
      </c>
      <c r="D394" s="1925">
        <v>3</v>
      </c>
      <c r="E394" s="1925">
        <v>1.5</v>
      </c>
      <c r="F394" s="1925">
        <v>0</v>
      </c>
      <c r="G394" s="1925">
        <v>1.5</v>
      </c>
      <c r="H394" s="1925">
        <v>1</v>
      </c>
      <c r="I394" s="1925">
        <f t="shared" si="6"/>
        <v>1.5</v>
      </c>
      <c r="J394" s="1927">
        <v>201</v>
      </c>
      <c r="K394" s="1928" t="s">
        <v>4535</v>
      </c>
      <c r="L394" s="1927">
        <v>34371</v>
      </c>
      <c r="M394" s="1927" t="s">
        <v>4458</v>
      </c>
      <c r="N394" s="1927" t="s">
        <v>4986</v>
      </c>
      <c r="O394" s="1927">
        <v>7</v>
      </c>
      <c r="P394" s="1927"/>
      <c r="Q394" s="1927"/>
      <c r="R394" s="1927"/>
      <c r="S394" s="1927"/>
      <c r="T394" s="1927" t="s">
        <v>4953</v>
      </c>
      <c r="U394" s="1927" t="s">
        <v>4457</v>
      </c>
      <c r="V394" s="1927"/>
      <c r="W394" s="1927"/>
      <c r="X394" s="1927"/>
      <c r="Y394" s="1927"/>
      <c r="Z394" s="1927">
        <v>0</v>
      </c>
      <c r="AA394" s="1927">
        <v>4</v>
      </c>
      <c r="AB394" s="1927">
        <v>4</v>
      </c>
      <c r="AC394" s="1927">
        <v>0</v>
      </c>
      <c r="AD394" s="1927">
        <v>0</v>
      </c>
      <c r="AE394" s="1927">
        <v>8</v>
      </c>
    </row>
    <row r="395" spans="1:31" ht="72">
      <c r="A395" s="1927" t="s">
        <v>1220</v>
      </c>
      <c r="B395" s="1927" t="s">
        <v>4730</v>
      </c>
      <c r="C395" s="1928" t="s">
        <v>4987</v>
      </c>
      <c r="D395" s="1925">
        <v>6</v>
      </c>
      <c r="E395" s="1925">
        <v>3</v>
      </c>
      <c r="F395" s="1925">
        <v>0</v>
      </c>
      <c r="G395" s="1925">
        <v>1.5</v>
      </c>
      <c r="H395" s="1925">
        <v>1</v>
      </c>
      <c r="I395" s="1925">
        <f t="shared" si="6"/>
        <v>1.5</v>
      </c>
      <c r="J395" s="1927">
        <v>201</v>
      </c>
      <c r="K395" s="1928" t="s">
        <v>4535</v>
      </c>
      <c r="L395" s="1927">
        <v>34371</v>
      </c>
      <c r="M395" s="1927" t="s">
        <v>4458</v>
      </c>
      <c r="N395" s="1927" t="s">
        <v>4986</v>
      </c>
      <c r="O395" s="1927">
        <v>3</v>
      </c>
      <c r="P395" s="1927"/>
      <c r="Q395" s="1927"/>
      <c r="R395" s="1927"/>
      <c r="S395" s="1927"/>
      <c r="T395" s="1927" t="s">
        <v>4953</v>
      </c>
      <c r="U395" s="1927" t="s">
        <v>4457</v>
      </c>
      <c r="V395" s="1927"/>
      <c r="W395" s="1927"/>
      <c r="X395" s="1927"/>
      <c r="Y395" s="1927"/>
      <c r="Z395" s="1927">
        <v>2</v>
      </c>
      <c r="AA395" s="1927">
        <v>0</v>
      </c>
      <c r="AB395" s="1927">
        <v>0</v>
      </c>
      <c r="AC395" s="1927">
        <v>0</v>
      </c>
      <c r="AD395" s="1927">
        <v>0</v>
      </c>
      <c r="AE395" s="1927">
        <v>2</v>
      </c>
    </row>
    <row r="396" spans="1:31" ht="43.2">
      <c r="A396" s="1927" t="s">
        <v>1220</v>
      </c>
      <c r="B396" s="1927" t="s">
        <v>4730</v>
      </c>
      <c r="C396" s="1928" t="s">
        <v>4988</v>
      </c>
      <c r="D396" s="1925">
        <v>3</v>
      </c>
      <c r="E396" s="1925">
        <v>1.5</v>
      </c>
      <c r="F396" s="1925">
        <v>0</v>
      </c>
      <c r="G396" s="1925">
        <v>1.5</v>
      </c>
      <c r="H396" s="1925">
        <v>1</v>
      </c>
      <c r="I396" s="1925">
        <f t="shared" si="6"/>
        <v>1.5</v>
      </c>
      <c r="J396" s="1927">
        <v>201</v>
      </c>
      <c r="K396" s="1928" t="s">
        <v>3969</v>
      </c>
      <c r="L396" s="1927">
        <v>42482</v>
      </c>
      <c r="M396" s="1927" t="s">
        <v>4458</v>
      </c>
      <c r="N396" s="1927" t="s">
        <v>4989</v>
      </c>
      <c r="O396" s="1927">
        <v>9</v>
      </c>
      <c r="P396" s="1927"/>
      <c r="Q396" s="1927"/>
      <c r="R396" s="1927"/>
      <c r="S396" s="1927"/>
      <c r="T396" s="1927"/>
      <c r="U396" s="1927"/>
      <c r="V396" s="1927" t="s">
        <v>4953</v>
      </c>
      <c r="W396" s="1927" t="s">
        <v>4528</v>
      </c>
      <c r="X396" s="1927"/>
      <c r="Y396" s="1927"/>
      <c r="Z396" s="1927">
        <v>3</v>
      </c>
      <c r="AA396" s="1927">
        <v>1</v>
      </c>
      <c r="AB396" s="1927">
        <v>0</v>
      </c>
      <c r="AC396" s="1927">
        <v>0</v>
      </c>
      <c r="AD396" s="1927">
        <v>0</v>
      </c>
      <c r="AE396" s="1927">
        <v>4</v>
      </c>
    </row>
    <row r="397" spans="1:31" ht="57.6">
      <c r="A397" s="1927" t="s">
        <v>1220</v>
      </c>
      <c r="B397" s="1927" t="s">
        <v>4730</v>
      </c>
      <c r="C397" s="1928" t="s">
        <v>4990</v>
      </c>
      <c r="D397" s="1925">
        <v>6</v>
      </c>
      <c r="E397" s="1925">
        <v>3</v>
      </c>
      <c r="F397" s="1925">
        <v>0</v>
      </c>
      <c r="G397" s="1925">
        <v>1.5</v>
      </c>
      <c r="H397" s="1925">
        <v>1</v>
      </c>
      <c r="I397" s="1925">
        <f t="shared" si="6"/>
        <v>1.5</v>
      </c>
      <c r="J397" s="1927">
        <v>201</v>
      </c>
      <c r="K397" s="1928" t="s">
        <v>3969</v>
      </c>
      <c r="L397" s="1927">
        <v>42482</v>
      </c>
      <c r="M397" s="1927" t="s">
        <v>4458</v>
      </c>
      <c r="N397" s="1927" t="s">
        <v>4989</v>
      </c>
      <c r="O397" s="1927">
        <v>3</v>
      </c>
      <c r="P397" s="1927"/>
      <c r="Q397" s="1927"/>
      <c r="R397" s="1927"/>
      <c r="S397" s="1927"/>
      <c r="T397" s="1927"/>
      <c r="U397" s="1927"/>
      <c r="V397" s="1927" t="s">
        <v>4953</v>
      </c>
      <c r="W397" s="1927" t="s">
        <v>4528</v>
      </c>
      <c r="X397" s="1927"/>
      <c r="Y397" s="1927"/>
      <c r="Z397" s="1927">
        <v>1</v>
      </c>
      <c r="AA397" s="1927">
        <v>0</v>
      </c>
      <c r="AB397" s="1927">
        <v>0</v>
      </c>
      <c r="AC397" s="1927">
        <v>0</v>
      </c>
      <c r="AD397" s="1927">
        <v>0</v>
      </c>
      <c r="AE397" s="1927">
        <v>1</v>
      </c>
    </row>
    <row r="398" spans="1:31" ht="57.6">
      <c r="A398" s="1927" t="s">
        <v>1220</v>
      </c>
      <c r="B398" s="1927" t="s">
        <v>4730</v>
      </c>
      <c r="C398" s="1928" t="s">
        <v>5329</v>
      </c>
      <c r="D398" s="1925">
        <v>3</v>
      </c>
      <c r="E398" s="1925">
        <v>0</v>
      </c>
      <c r="F398" s="1925">
        <v>3</v>
      </c>
      <c r="G398" s="1925">
        <v>1.5</v>
      </c>
      <c r="H398" s="1925">
        <v>1</v>
      </c>
      <c r="I398" s="1925">
        <f t="shared" si="6"/>
        <v>1.5</v>
      </c>
      <c r="J398" s="1927">
        <v>201</v>
      </c>
      <c r="K398" s="1928" t="s">
        <v>4547</v>
      </c>
      <c r="L398" s="1927">
        <v>17114</v>
      </c>
      <c r="M398" s="1927" t="s">
        <v>4458</v>
      </c>
      <c r="N398" s="1927" t="s">
        <v>4991</v>
      </c>
      <c r="O398" s="1927">
        <v>27</v>
      </c>
      <c r="P398" s="1927" t="s">
        <v>4486</v>
      </c>
      <c r="Q398" s="1927"/>
      <c r="R398" s="1927"/>
      <c r="S398" s="1927"/>
      <c r="T398" s="1927" t="s">
        <v>4486</v>
      </c>
      <c r="U398" s="1927"/>
      <c r="V398" s="1927"/>
      <c r="W398" s="1927"/>
      <c r="X398" s="1927"/>
      <c r="Y398" s="1927"/>
      <c r="Z398" s="1927">
        <v>5</v>
      </c>
      <c r="AA398" s="1927">
        <v>0</v>
      </c>
      <c r="AB398" s="1927">
        <v>0</v>
      </c>
      <c r="AC398" s="1927">
        <v>0</v>
      </c>
      <c r="AD398" s="1927">
        <v>0</v>
      </c>
      <c r="AE398" s="1927">
        <v>5</v>
      </c>
    </row>
    <row r="399" spans="1:31" ht="57.6">
      <c r="A399" s="1927" t="s">
        <v>1220</v>
      </c>
      <c r="B399" s="1927" t="s">
        <v>4730</v>
      </c>
      <c r="C399" s="1928" t="s">
        <v>5330</v>
      </c>
      <c r="D399" s="1925">
        <v>6</v>
      </c>
      <c r="E399" s="1925">
        <v>3</v>
      </c>
      <c r="F399" s="1925">
        <v>0</v>
      </c>
      <c r="G399" s="1925">
        <v>1.5</v>
      </c>
      <c r="H399" s="1925">
        <v>1</v>
      </c>
      <c r="I399" s="1925">
        <f t="shared" si="6"/>
        <v>1.5</v>
      </c>
      <c r="J399" s="1927">
        <v>201</v>
      </c>
      <c r="K399" s="1928" t="s">
        <v>4547</v>
      </c>
      <c r="L399" s="1927">
        <v>17114</v>
      </c>
      <c r="M399" s="1927" t="s">
        <v>4458</v>
      </c>
      <c r="N399" s="1927" t="s">
        <v>4991</v>
      </c>
      <c r="O399" s="1927">
        <v>6</v>
      </c>
      <c r="P399" s="1927" t="s">
        <v>4486</v>
      </c>
      <c r="Q399" s="1927"/>
      <c r="R399" s="1927"/>
      <c r="S399" s="1927"/>
      <c r="T399" s="1927" t="s">
        <v>4486</v>
      </c>
      <c r="U399" s="1927"/>
      <c r="V399" s="1927"/>
      <c r="W399" s="1927"/>
      <c r="X399" s="1927"/>
      <c r="Y399" s="1927"/>
      <c r="Z399" s="1927">
        <v>6</v>
      </c>
      <c r="AA399" s="1927">
        <v>0</v>
      </c>
      <c r="AB399" s="1927">
        <v>0</v>
      </c>
      <c r="AC399" s="1927">
        <v>0</v>
      </c>
      <c r="AD399" s="1927">
        <v>0</v>
      </c>
      <c r="AE399" s="1927">
        <v>6</v>
      </c>
    </row>
    <row r="400" spans="1:31" ht="43.2">
      <c r="A400" s="1927" t="s">
        <v>1221</v>
      </c>
      <c r="B400" s="1927" t="s">
        <v>4730</v>
      </c>
      <c r="C400" s="1928" t="s">
        <v>4992</v>
      </c>
      <c r="D400" s="1925">
        <v>6</v>
      </c>
      <c r="E400" s="1925">
        <v>3</v>
      </c>
      <c r="F400" s="1925">
        <v>0</v>
      </c>
      <c r="G400" s="1925">
        <v>3</v>
      </c>
      <c r="H400" s="1925">
        <v>1</v>
      </c>
      <c r="I400" s="1925">
        <f t="shared" si="6"/>
        <v>3</v>
      </c>
      <c r="J400" s="1927">
        <v>201</v>
      </c>
      <c r="K400" s="1424" t="s">
        <v>818</v>
      </c>
      <c r="L400" s="1927">
        <v>37901</v>
      </c>
      <c r="M400" s="1927" t="s">
        <v>4458</v>
      </c>
      <c r="N400" s="1927" t="s">
        <v>2893</v>
      </c>
      <c r="O400" s="1927">
        <v>4</v>
      </c>
      <c r="P400" s="1927"/>
      <c r="Q400" s="1927"/>
      <c r="R400" s="1927"/>
      <c r="S400" s="1927"/>
      <c r="T400" s="1927" t="s">
        <v>4978</v>
      </c>
      <c r="U400" s="1927" t="s">
        <v>4453</v>
      </c>
      <c r="V400" s="1927"/>
      <c r="W400" s="1927"/>
      <c r="X400" s="1927"/>
      <c r="Y400" s="1927"/>
      <c r="Z400" s="1927">
        <v>5</v>
      </c>
      <c r="AA400" s="1927">
        <v>6</v>
      </c>
      <c r="AB400" s="1927">
        <v>0</v>
      </c>
      <c r="AC400" s="1927">
        <v>0</v>
      </c>
      <c r="AD400" s="1927">
        <v>0</v>
      </c>
      <c r="AE400" s="1927">
        <v>11</v>
      </c>
    </row>
    <row r="401" spans="1:31" ht="57.6">
      <c r="A401" s="1927" t="s">
        <v>1221</v>
      </c>
      <c r="B401" s="1927" t="s">
        <v>4730</v>
      </c>
      <c r="C401" s="1928" t="s">
        <v>5331</v>
      </c>
      <c r="D401" s="1925">
        <v>3</v>
      </c>
      <c r="E401" s="1925">
        <v>0</v>
      </c>
      <c r="F401" s="1925">
        <v>3</v>
      </c>
      <c r="G401" s="1925">
        <v>3</v>
      </c>
      <c r="H401" s="1925">
        <v>1</v>
      </c>
      <c r="I401" s="1925">
        <f t="shared" si="6"/>
        <v>3</v>
      </c>
      <c r="J401" s="1927">
        <v>201</v>
      </c>
      <c r="K401" s="1928" t="s">
        <v>4628</v>
      </c>
      <c r="L401" s="1927">
        <v>43151</v>
      </c>
      <c r="M401" s="1927" t="s">
        <v>4451</v>
      </c>
      <c r="N401" s="1927" t="s">
        <v>4993</v>
      </c>
      <c r="O401" s="1927">
        <v>5</v>
      </c>
      <c r="P401" s="1927"/>
      <c r="Q401" s="1927"/>
      <c r="R401" s="1927" t="s">
        <v>4978</v>
      </c>
      <c r="S401" s="1927" t="s">
        <v>4453</v>
      </c>
      <c r="T401" s="1927"/>
      <c r="U401" s="1927"/>
      <c r="V401" s="1927"/>
      <c r="W401" s="1927"/>
      <c r="X401" s="1927"/>
      <c r="Y401" s="1927"/>
      <c r="Z401" s="1927">
        <v>0</v>
      </c>
      <c r="AA401" s="1927">
        <v>1</v>
      </c>
      <c r="AB401" s="1927">
        <v>0</v>
      </c>
      <c r="AC401" s="1927">
        <v>0</v>
      </c>
      <c r="AD401" s="1927">
        <v>0</v>
      </c>
      <c r="AE401" s="1927">
        <v>1</v>
      </c>
    </row>
    <row r="402" spans="1:31" ht="57.6">
      <c r="A402" s="1927" t="s">
        <v>1221</v>
      </c>
      <c r="B402" s="1927" t="s">
        <v>4730</v>
      </c>
      <c r="C402" s="1928" t="s">
        <v>5332</v>
      </c>
      <c r="D402" s="1925">
        <v>6</v>
      </c>
      <c r="E402" s="1925">
        <v>3</v>
      </c>
      <c r="F402" s="1925">
        <v>0</v>
      </c>
      <c r="G402" s="1925">
        <v>3</v>
      </c>
      <c r="H402" s="1925">
        <v>1</v>
      </c>
      <c r="I402" s="1925">
        <f t="shared" si="6"/>
        <v>3</v>
      </c>
      <c r="J402" s="1927">
        <v>201</v>
      </c>
      <c r="K402" s="1928" t="s">
        <v>4628</v>
      </c>
      <c r="L402" s="1927">
        <v>43151</v>
      </c>
      <c r="M402" s="1927" t="s">
        <v>4451</v>
      </c>
      <c r="N402" s="1927" t="s">
        <v>4993</v>
      </c>
      <c r="O402" s="1927">
        <v>29</v>
      </c>
      <c r="P402" s="1927"/>
      <c r="Q402" s="1927"/>
      <c r="R402" s="1927" t="s">
        <v>4978</v>
      </c>
      <c r="S402" s="1927" t="s">
        <v>4453</v>
      </c>
      <c r="T402" s="1927"/>
      <c r="U402" s="1927"/>
      <c r="V402" s="1927"/>
      <c r="W402" s="1927"/>
      <c r="X402" s="1927"/>
      <c r="Y402" s="1927"/>
      <c r="Z402" s="1927">
        <v>18</v>
      </c>
      <c r="AA402" s="1927">
        <v>8</v>
      </c>
      <c r="AB402" s="1927">
        <v>4</v>
      </c>
      <c r="AC402" s="1927">
        <v>0</v>
      </c>
      <c r="AD402" s="1927">
        <v>0</v>
      </c>
      <c r="AE402" s="1927">
        <v>30</v>
      </c>
    </row>
    <row r="403" spans="1:31" ht="43.2">
      <c r="A403" s="1927" t="s">
        <v>1221</v>
      </c>
      <c r="B403" s="1927" t="s">
        <v>4730</v>
      </c>
      <c r="C403" s="1928" t="s">
        <v>4994</v>
      </c>
      <c r="D403" s="1925">
        <v>6</v>
      </c>
      <c r="E403" s="1925">
        <v>3</v>
      </c>
      <c r="F403" s="1925">
        <v>0</v>
      </c>
      <c r="G403" s="1925">
        <v>3</v>
      </c>
      <c r="H403" s="1925">
        <v>1</v>
      </c>
      <c r="I403" s="1925">
        <f t="shared" si="6"/>
        <v>3</v>
      </c>
      <c r="J403" s="1927">
        <v>201</v>
      </c>
      <c r="K403" s="1928" t="s">
        <v>4995</v>
      </c>
      <c r="L403" s="1927">
        <v>43749</v>
      </c>
      <c r="M403" s="1927" t="s">
        <v>4451</v>
      </c>
      <c r="N403" s="1927" t="s">
        <v>4996</v>
      </c>
      <c r="O403" s="1927">
        <v>29</v>
      </c>
      <c r="P403" s="1927"/>
      <c r="Q403" s="1927"/>
      <c r="R403" s="1927"/>
      <c r="S403" s="1927"/>
      <c r="T403" s="1927" t="s">
        <v>4978</v>
      </c>
      <c r="U403" s="1927" t="s">
        <v>4903</v>
      </c>
      <c r="V403" s="1927"/>
      <c r="W403" s="1927"/>
      <c r="X403" s="1927"/>
      <c r="Y403" s="1927"/>
      <c r="Z403" s="1927">
        <v>10</v>
      </c>
      <c r="AA403" s="1927">
        <v>9</v>
      </c>
      <c r="AB403" s="1927">
        <v>0</v>
      </c>
      <c r="AC403" s="1927">
        <v>0</v>
      </c>
      <c r="AD403" s="1927">
        <v>0</v>
      </c>
      <c r="AE403" s="1927">
        <v>19</v>
      </c>
    </row>
    <row r="404" spans="1:31" ht="43.2">
      <c r="A404" s="1927" t="s">
        <v>1221</v>
      </c>
      <c r="B404" s="1927" t="s">
        <v>4730</v>
      </c>
      <c r="C404" s="1928" t="s">
        <v>4997</v>
      </c>
      <c r="D404" s="1925">
        <v>6</v>
      </c>
      <c r="E404" s="1925">
        <v>3</v>
      </c>
      <c r="F404" s="1925">
        <v>0</v>
      </c>
      <c r="G404" s="1925">
        <v>3</v>
      </c>
      <c r="H404" s="1925">
        <v>1</v>
      </c>
      <c r="I404" s="1925">
        <f t="shared" si="6"/>
        <v>3</v>
      </c>
      <c r="J404" s="1927">
        <v>201</v>
      </c>
      <c r="K404" s="1928" t="s">
        <v>4570</v>
      </c>
      <c r="L404" s="1927">
        <v>11798</v>
      </c>
      <c r="M404" s="1927" t="s">
        <v>4458</v>
      </c>
      <c r="N404" s="1927" t="s">
        <v>4998</v>
      </c>
      <c r="O404" s="1927">
        <v>17</v>
      </c>
      <c r="P404" s="1927" t="s">
        <v>4472</v>
      </c>
      <c r="Q404" s="1927" t="s">
        <v>4473</v>
      </c>
      <c r="R404" s="1927"/>
      <c r="S404" s="1927"/>
      <c r="T404" s="1927" t="s">
        <v>4472</v>
      </c>
      <c r="U404" s="1927" t="s">
        <v>4473</v>
      </c>
      <c r="V404" s="1927"/>
      <c r="W404" s="1927"/>
      <c r="X404" s="1927"/>
      <c r="Y404" s="1927"/>
      <c r="Z404" s="1927">
        <v>10</v>
      </c>
      <c r="AA404" s="1927">
        <v>2</v>
      </c>
      <c r="AB404" s="1927">
        <v>0</v>
      </c>
      <c r="AC404" s="1927">
        <v>0</v>
      </c>
      <c r="AD404" s="1927">
        <v>0</v>
      </c>
      <c r="AE404" s="1927">
        <v>12</v>
      </c>
    </row>
    <row r="405" spans="1:31" ht="43.2">
      <c r="A405" s="1927" t="s">
        <v>1222</v>
      </c>
      <c r="B405" s="1927" t="s">
        <v>4730</v>
      </c>
      <c r="C405" s="1928" t="s">
        <v>4999</v>
      </c>
      <c r="D405" s="1925">
        <v>3</v>
      </c>
      <c r="E405" s="1925">
        <v>1.5</v>
      </c>
      <c r="F405" s="1925">
        <v>0</v>
      </c>
      <c r="G405" s="1925">
        <v>1.5</v>
      </c>
      <c r="H405" s="1925">
        <v>1</v>
      </c>
      <c r="I405" s="1925">
        <f t="shared" si="6"/>
        <v>1.5</v>
      </c>
      <c r="J405" s="1927">
        <v>201</v>
      </c>
      <c r="K405" s="1928" t="s">
        <v>4906</v>
      </c>
      <c r="L405" s="1927">
        <v>37822</v>
      </c>
      <c r="M405" s="1927" t="s">
        <v>4458</v>
      </c>
      <c r="N405" s="1927" t="s">
        <v>5000</v>
      </c>
      <c r="O405" s="1927">
        <v>20</v>
      </c>
      <c r="P405" s="1927"/>
      <c r="Q405" s="1927"/>
      <c r="R405" s="1927"/>
      <c r="S405" s="1927"/>
      <c r="T405" s="1927" t="s">
        <v>5001</v>
      </c>
      <c r="U405" s="1927" t="s">
        <v>4816</v>
      </c>
      <c r="V405" s="1927"/>
      <c r="W405" s="1927"/>
      <c r="X405" s="1927"/>
      <c r="Y405" s="1927"/>
      <c r="Z405" s="1927">
        <v>9</v>
      </c>
      <c r="AA405" s="1927">
        <v>4</v>
      </c>
      <c r="AB405" s="1927">
        <v>0</v>
      </c>
      <c r="AC405" s="1927">
        <v>0</v>
      </c>
      <c r="AD405" s="1927">
        <v>0</v>
      </c>
      <c r="AE405" s="1927">
        <v>13</v>
      </c>
    </row>
    <row r="406" spans="1:31" ht="72">
      <c r="A406" s="1927" t="s">
        <v>1222</v>
      </c>
      <c r="B406" s="1927" t="s">
        <v>4730</v>
      </c>
      <c r="C406" s="1928" t="s">
        <v>5002</v>
      </c>
      <c r="D406" s="1925">
        <v>3</v>
      </c>
      <c r="E406" s="1925">
        <v>1.5</v>
      </c>
      <c r="F406" s="1925">
        <v>0</v>
      </c>
      <c r="G406" s="1925">
        <v>1.5</v>
      </c>
      <c r="H406" s="1925">
        <v>1</v>
      </c>
      <c r="I406" s="1925">
        <f t="shared" si="6"/>
        <v>1.5</v>
      </c>
      <c r="J406" s="1927">
        <v>201</v>
      </c>
      <c r="K406" s="1928" t="s">
        <v>200</v>
      </c>
      <c r="L406" s="1927">
        <v>38809</v>
      </c>
      <c r="M406" s="1927" t="s">
        <v>4458</v>
      </c>
      <c r="N406" s="1927" t="s">
        <v>5003</v>
      </c>
      <c r="O406" s="1927">
        <v>28</v>
      </c>
      <c r="P406" s="1927"/>
      <c r="Q406" s="1927"/>
      <c r="R406" s="1927"/>
      <c r="S406" s="1927"/>
      <c r="T406" s="1927" t="s">
        <v>5004</v>
      </c>
      <c r="U406" s="1927" t="s">
        <v>4575</v>
      </c>
      <c r="V406" s="1927"/>
      <c r="W406" s="1927"/>
      <c r="X406" s="1927"/>
      <c r="Y406" s="1927"/>
      <c r="Z406" s="1927">
        <v>14</v>
      </c>
      <c r="AA406" s="1927">
        <v>13</v>
      </c>
      <c r="AB406" s="1927">
        <v>9</v>
      </c>
      <c r="AC406" s="1927">
        <v>0</v>
      </c>
      <c r="AD406" s="1927">
        <v>0</v>
      </c>
      <c r="AE406" s="1927">
        <v>36</v>
      </c>
    </row>
    <row r="407" spans="1:31" ht="43.2">
      <c r="A407" s="1927" t="s">
        <v>1222</v>
      </c>
      <c r="B407" s="1927" t="s">
        <v>4730</v>
      </c>
      <c r="C407" s="1928" t="s">
        <v>5005</v>
      </c>
      <c r="D407" s="1925">
        <v>3</v>
      </c>
      <c r="E407" s="1925">
        <v>1.5</v>
      </c>
      <c r="F407" s="1925">
        <v>0</v>
      </c>
      <c r="G407" s="1925">
        <v>1.5</v>
      </c>
      <c r="H407" s="1925">
        <v>1</v>
      </c>
      <c r="I407" s="1925">
        <f t="shared" si="6"/>
        <v>1.5</v>
      </c>
      <c r="J407" s="1927">
        <v>201</v>
      </c>
      <c r="K407" s="1928" t="s">
        <v>4698</v>
      </c>
      <c r="L407" s="1927">
        <v>43505</v>
      </c>
      <c r="M407" s="1927" t="s">
        <v>4451</v>
      </c>
      <c r="N407" s="1927" t="s">
        <v>5006</v>
      </c>
      <c r="O407" s="1927">
        <v>20</v>
      </c>
      <c r="P407" s="1927"/>
      <c r="Q407" s="1927"/>
      <c r="R407" s="1927"/>
      <c r="S407" s="1927"/>
      <c r="T407" s="1927" t="s">
        <v>4973</v>
      </c>
      <c r="U407" s="1927" t="s">
        <v>4784</v>
      </c>
      <c r="V407" s="1927"/>
      <c r="W407" s="1927"/>
      <c r="X407" s="1927"/>
      <c r="Y407" s="1927"/>
      <c r="Z407" s="1927">
        <v>10</v>
      </c>
      <c r="AA407" s="1927">
        <v>0</v>
      </c>
      <c r="AB407" s="1927">
        <v>0</v>
      </c>
      <c r="AC407" s="1927">
        <v>0</v>
      </c>
      <c r="AD407" s="1927">
        <v>0</v>
      </c>
      <c r="AE407" s="1927">
        <v>10</v>
      </c>
    </row>
    <row r="408" spans="1:31" ht="43.2">
      <c r="A408" s="1927" t="s">
        <v>1222</v>
      </c>
      <c r="B408" s="1927" t="s">
        <v>4730</v>
      </c>
      <c r="C408" s="1928" t="s">
        <v>5007</v>
      </c>
      <c r="D408" s="1925">
        <v>3</v>
      </c>
      <c r="E408" s="1925">
        <v>1.5</v>
      </c>
      <c r="F408" s="1925">
        <v>0</v>
      </c>
      <c r="G408" s="1925">
        <v>1.5</v>
      </c>
      <c r="H408" s="1925">
        <v>1</v>
      </c>
      <c r="I408" s="1925">
        <f t="shared" si="6"/>
        <v>1.5</v>
      </c>
      <c r="J408" s="1927">
        <v>201</v>
      </c>
      <c r="K408" s="1928" t="s">
        <v>4692</v>
      </c>
      <c r="L408" s="1927">
        <v>42745</v>
      </c>
      <c r="M408" s="1927" t="s">
        <v>4451</v>
      </c>
      <c r="N408" s="1927" t="s">
        <v>5008</v>
      </c>
      <c r="O408" s="1927">
        <v>19</v>
      </c>
      <c r="P408" s="1927" t="s">
        <v>4952</v>
      </c>
      <c r="Q408" s="1927" t="s">
        <v>4784</v>
      </c>
      <c r="R408" s="1927"/>
      <c r="S408" s="1927"/>
      <c r="T408" s="1927"/>
      <c r="U408" s="1927"/>
      <c r="V408" s="1927"/>
      <c r="W408" s="1927"/>
      <c r="X408" s="1927"/>
      <c r="Y408" s="1927"/>
      <c r="Z408" s="1927">
        <v>4</v>
      </c>
      <c r="AA408" s="1927">
        <v>3</v>
      </c>
      <c r="AB408" s="1927">
        <v>1</v>
      </c>
      <c r="AC408" s="1927">
        <v>0</v>
      </c>
      <c r="AD408" s="1927">
        <v>0</v>
      </c>
      <c r="AE408" s="1927">
        <v>8</v>
      </c>
    </row>
    <row r="409" spans="1:31" ht="28.8">
      <c r="A409" s="1927" t="s">
        <v>1222</v>
      </c>
      <c r="B409" s="1927" t="s">
        <v>4730</v>
      </c>
      <c r="C409" s="1928" t="s">
        <v>5009</v>
      </c>
      <c r="D409" s="1925">
        <v>3</v>
      </c>
      <c r="E409" s="1925">
        <v>1.5</v>
      </c>
      <c r="F409" s="1925">
        <v>0</v>
      </c>
      <c r="G409" s="1925">
        <v>1.5</v>
      </c>
      <c r="H409" s="1925">
        <v>1</v>
      </c>
      <c r="I409" s="1925">
        <f t="shared" si="6"/>
        <v>1.5</v>
      </c>
      <c r="J409" s="1927">
        <v>201</v>
      </c>
      <c r="K409" s="1928" t="s">
        <v>5010</v>
      </c>
      <c r="L409" s="1927">
        <v>40130</v>
      </c>
      <c r="M409" s="1927" t="s">
        <v>4458</v>
      </c>
      <c r="N409" s="1927" t="s">
        <v>5011</v>
      </c>
      <c r="O409" s="1927">
        <v>20</v>
      </c>
      <c r="P409" s="1927"/>
      <c r="Q409" s="1927"/>
      <c r="R409" s="1927"/>
      <c r="S409" s="1927"/>
      <c r="T409" s="1927" t="s">
        <v>4472</v>
      </c>
      <c r="U409" s="1927" t="s">
        <v>4980</v>
      </c>
      <c r="V409" s="1927"/>
      <c r="W409" s="1927"/>
      <c r="X409" s="1927"/>
      <c r="Y409" s="1927"/>
      <c r="Z409" s="1927">
        <v>4</v>
      </c>
      <c r="AA409" s="1927">
        <v>0</v>
      </c>
      <c r="AB409" s="1927">
        <v>1</v>
      </c>
      <c r="AC409" s="1927">
        <v>0</v>
      </c>
      <c r="AD409" s="1927">
        <v>0</v>
      </c>
      <c r="AE409" s="1927">
        <v>5</v>
      </c>
    </row>
    <row r="410" spans="1:31" ht="43.2">
      <c r="A410" s="1927" t="s">
        <v>1222</v>
      </c>
      <c r="B410" s="1927" t="s">
        <v>4730</v>
      </c>
      <c r="C410" s="1928" t="s">
        <v>5012</v>
      </c>
      <c r="D410" s="1925">
        <v>3</v>
      </c>
      <c r="E410" s="1925">
        <v>0</v>
      </c>
      <c r="F410" s="1925">
        <v>3</v>
      </c>
      <c r="G410" s="1925">
        <v>3</v>
      </c>
      <c r="H410" s="1925">
        <v>1</v>
      </c>
      <c r="I410" s="1925">
        <f t="shared" si="6"/>
        <v>3</v>
      </c>
      <c r="J410" s="1927">
        <v>201</v>
      </c>
      <c r="K410" s="1928" t="s">
        <v>5010</v>
      </c>
      <c r="L410" s="1927">
        <v>40130</v>
      </c>
      <c r="M410" s="1927" t="s">
        <v>4458</v>
      </c>
      <c r="N410" s="1927" t="s">
        <v>5011</v>
      </c>
      <c r="O410" s="1927">
        <v>3</v>
      </c>
      <c r="P410" s="1927"/>
      <c r="Q410" s="1927"/>
      <c r="R410" s="1927"/>
      <c r="S410" s="1927"/>
      <c r="T410" s="1927" t="s">
        <v>4472</v>
      </c>
      <c r="U410" s="1927" t="s">
        <v>4980</v>
      </c>
      <c r="V410" s="1927"/>
      <c r="W410" s="1927"/>
      <c r="X410" s="1927"/>
      <c r="Y410" s="1927"/>
      <c r="Z410" s="1927">
        <v>2</v>
      </c>
      <c r="AA410" s="1927">
        <v>1</v>
      </c>
      <c r="AB410" s="1927">
        <v>0</v>
      </c>
      <c r="AC410" s="1927">
        <v>0</v>
      </c>
      <c r="AD410" s="1927">
        <v>0</v>
      </c>
      <c r="AE410" s="1927">
        <v>3</v>
      </c>
    </row>
    <row r="411" spans="1:31" ht="28.8">
      <c r="A411" s="1927" t="s">
        <v>1222</v>
      </c>
      <c r="B411" s="1927" t="s">
        <v>4730</v>
      </c>
      <c r="C411" s="1928" t="s">
        <v>5013</v>
      </c>
      <c r="D411" s="1925">
        <v>3</v>
      </c>
      <c r="E411" s="1925">
        <v>1.5</v>
      </c>
      <c r="F411" s="1925">
        <v>0</v>
      </c>
      <c r="G411" s="1925">
        <v>1.5</v>
      </c>
      <c r="H411" s="1925">
        <v>1</v>
      </c>
      <c r="I411" s="1925">
        <f t="shared" si="6"/>
        <v>1.5</v>
      </c>
      <c r="J411" s="1927">
        <v>201</v>
      </c>
      <c r="K411" s="1931" t="s">
        <v>5014</v>
      </c>
      <c r="L411" s="1927">
        <v>42836</v>
      </c>
      <c r="M411" s="1927" t="s">
        <v>4451</v>
      </c>
      <c r="N411" s="1927" t="s">
        <v>5015</v>
      </c>
      <c r="O411" s="1927">
        <v>22</v>
      </c>
      <c r="P411" s="1927"/>
      <c r="Q411" s="1927"/>
      <c r="R411" s="1927"/>
      <c r="S411" s="1927"/>
      <c r="T411" s="1927" t="s">
        <v>4456</v>
      </c>
      <c r="U411" s="1927" t="s">
        <v>4675</v>
      </c>
      <c r="V411" s="1927"/>
      <c r="W411" s="1927"/>
      <c r="X411" s="1927"/>
      <c r="Y411" s="1927"/>
      <c r="Z411" s="1927">
        <v>11</v>
      </c>
      <c r="AA411" s="1927">
        <v>6</v>
      </c>
      <c r="AB411" s="1927">
        <v>1</v>
      </c>
      <c r="AC411" s="1927">
        <v>0</v>
      </c>
      <c r="AD411" s="1927">
        <v>0</v>
      </c>
      <c r="AE411" s="1927">
        <v>18</v>
      </c>
    </row>
    <row r="412" spans="1:31" ht="43.2">
      <c r="A412" s="1927" t="s">
        <v>1222</v>
      </c>
      <c r="B412" s="1927" t="s">
        <v>4730</v>
      </c>
      <c r="C412" s="1928" t="s">
        <v>5016</v>
      </c>
      <c r="D412" s="1925">
        <v>3</v>
      </c>
      <c r="E412" s="1925">
        <v>1.5</v>
      </c>
      <c r="F412" s="1925">
        <v>0</v>
      </c>
      <c r="G412" s="1925">
        <v>1.5</v>
      </c>
      <c r="H412" s="1925">
        <v>1</v>
      </c>
      <c r="I412" s="1925">
        <f t="shared" si="6"/>
        <v>1.5</v>
      </c>
      <c r="J412" s="1927">
        <v>201</v>
      </c>
      <c r="K412" s="1928" t="s">
        <v>4676</v>
      </c>
      <c r="L412" s="1927">
        <v>27455</v>
      </c>
      <c r="M412" s="1927" t="s">
        <v>4458</v>
      </c>
      <c r="N412" s="1927" t="s">
        <v>4791</v>
      </c>
      <c r="O412" s="1927">
        <v>4</v>
      </c>
      <c r="P412" s="1927"/>
      <c r="Q412" s="1927"/>
      <c r="R412" s="1927"/>
      <c r="S412" s="1927"/>
      <c r="T412" s="1927" t="s">
        <v>5004</v>
      </c>
      <c r="U412" s="1927" t="s">
        <v>4675</v>
      </c>
      <c r="V412" s="1927"/>
      <c r="W412" s="1927"/>
      <c r="X412" s="1927"/>
      <c r="Y412" s="1927"/>
      <c r="Z412" s="1927">
        <v>9</v>
      </c>
      <c r="AA412" s="1927">
        <v>4</v>
      </c>
      <c r="AB412" s="1927">
        <v>3</v>
      </c>
      <c r="AC412" s="1927">
        <v>0</v>
      </c>
      <c r="AD412" s="1927">
        <v>0</v>
      </c>
      <c r="AE412" s="1927">
        <v>16</v>
      </c>
    </row>
    <row r="413" spans="1:31" ht="43.2">
      <c r="A413" s="1927" t="s">
        <v>1222</v>
      </c>
      <c r="B413" s="1927" t="s">
        <v>4730</v>
      </c>
      <c r="C413" s="1928" t="s">
        <v>5017</v>
      </c>
      <c r="D413" s="1925">
        <v>3</v>
      </c>
      <c r="E413" s="1925">
        <v>1.5</v>
      </c>
      <c r="F413" s="1925">
        <v>0</v>
      </c>
      <c r="G413" s="1925">
        <v>1.5</v>
      </c>
      <c r="H413" s="1925">
        <v>1</v>
      </c>
      <c r="I413" s="1925">
        <f t="shared" si="6"/>
        <v>1.5</v>
      </c>
      <c r="J413" s="1927">
        <v>201</v>
      </c>
      <c r="K413" s="1928" t="s">
        <v>4808</v>
      </c>
      <c r="L413" s="1927">
        <v>42748</v>
      </c>
      <c r="M413" s="1927" t="s">
        <v>4451</v>
      </c>
      <c r="N413" s="1927" t="s">
        <v>5018</v>
      </c>
      <c r="O413" s="1927">
        <v>24</v>
      </c>
      <c r="P413" s="1927"/>
      <c r="Q413" s="1927"/>
      <c r="R413" s="1927"/>
      <c r="S413" s="1927"/>
      <c r="T413" s="1927" t="s">
        <v>4454</v>
      </c>
      <c r="U413" s="1927" t="s">
        <v>4648</v>
      </c>
      <c r="V413" s="1927"/>
      <c r="W413" s="1927"/>
      <c r="X413" s="1927"/>
      <c r="Y413" s="1927"/>
      <c r="Z413" s="1927">
        <v>27</v>
      </c>
      <c r="AA413" s="1927">
        <v>0</v>
      </c>
      <c r="AB413" s="1927">
        <v>1</v>
      </c>
      <c r="AC413" s="1927">
        <v>0</v>
      </c>
      <c r="AD413" s="1927">
        <v>0</v>
      </c>
      <c r="AE413" s="1927">
        <v>28</v>
      </c>
    </row>
    <row r="414" spans="1:31" ht="86.4">
      <c r="A414" s="1927" t="s">
        <v>1222</v>
      </c>
      <c r="B414" s="1927" t="s">
        <v>4730</v>
      </c>
      <c r="C414" s="1928" t="s">
        <v>5019</v>
      </c>
      <c r="D414" s="1925">
        <v>3</v>
      </c>
      <c r="E414" s="1925">
        <v>1.5</v>
      </c>
      <c r="F414" s="1925">
        <v>0</v>
      </c>
      <c r="G414" s="1925">
        <v>1.5</v>
      </c>
      <c r="H414" s="1925">
        <v>1</v>
      </c>
      <c r="I414" s="1925">
        <f t="shared" si="6"/>
        <v>1.5</v>
      </c>
      <c r="J414" s="1927">
        <v>201</v>
      </c>
      <c r="K414" s="1928" t="s">
        <v>4673</v>
      </c>
      <c r="L414" s="1927">
        <v>40160</v>
      </c>
      <c r="M414" s="1927" t="s">
        <v>4451</v>
      </c>
      <c r="N414" s="1927" t="s">
        <v>5020</v>
      </c>
      <c r="O414" s="1927">
        <v>20</v>
      </c>
      <c r="P414" s="1927"/>
      <c r="Q414" s="1927"/>
      <c r="R414" s="1927"/>
      <c r="S414" s="1927"/>
      <c r="T414" s="1927"/>
      <c r="U414" s="1927"/>
      <c r="V414" s="1927" t="s">
        <v>4952</v>
      </c>
      <c r="W414" s="1927" t="s">
        <v>4675</v>
      </c>
      <c r="X414" s="1927"/>
      <c r="Y414" s="1927"/>
      <c r="Z414" s="1927">
        <v>12</v>
      </c>
      <c r="AA414" s="1927">
        <v>4</v>
      </c>
      <c r="AB414" s="1927">
        <v>0</v>
      </c>
      <c r="AC414" s="1927">
        <v>0</v>
      </c>
      <c r="AD414" s="1927">
        <v>0</v>
      </c>
      <c r="AE414" s="1927">
        <v>16</v>
      </c>
    </row>
    <row r="415" spans="1:31" ht="28.8">
      <c r="A415" s="1927" t="s">
        <v>1222</v>
      </c>
      <c r="B415" s="1927" t="s">
        <v>4730</v>
      </c>
      <c r="C415" s="1928" t="s">
        <v>5021</v>
      </c>
      <c r="D415" s="1925">
        <v>3</v>
      </c>
      <c r="E415" s="1925">
        <v>1.5</v>
      </c>
      <c r="F415" s="1925">
        <v>0</v>
      </c>
      <c r="G415" s="1925">
        <v>1.5</v>
      </c>
      <c r="H415" s="1925">
        <v>1</v>
      </c>
      <c r="I415" s="1925">
        <f t="shared" si="6"/>
        <v>1.5</v>
      </c>
      <c r="J415" s="1927">
        <v>201</v>
      </c>
      <c r="K415" s="1928" t="s">
        <v>4892</v>
      </c>
      <c r="L415" s="1927">
        <v>38204</v>
      </c>
      <c r="M415" s="1927" t="s">
        <v>4458</v>
      </c>
      <c r="N415" s="1927" t="s">
        <v>5022</v>
      </c>
      <c r="O415" s="1927">
        <v>20</v>
      </c>
      <c r="P415" s="1927"/>
      <c r="Q415" s="1927"/>
      <c r="R415" s="1927"/>
      <c r="S415" s="1927"/>
      <c r="T415" s="1927"/>
      <c r="U415" s="1927"/>
      <c r="V415" s="1927" t="s">
        <v>4472</v>
      </c>
      <c r="W415" s="1927" t="s">
        <v>4614</v>
      </c>
      <c r="X415" s="1927"/>
      <c r="Y415" s="1927"/>
      <c r="Z415" s="1927">
        <v>9</v>
      </c>
      <c r="AA415" s="1927">
        <v>2</v>
      </c>
      <c r="AB415" s="1927">
        <v>1</v>
      </c>
      <c r="AC415" s="1927">
        <v>0</v>
      </c>
      <c r="AD415" s="1927">
        <v>0</v>
      </c>
      <c r="AE415" s="1927">
        <v>12</v>
      </c>
    </row>
    <row r="416" spans="1:31" ht="28.8">
      <c r="A416" s="1927" t="s">
        <v>1222</v>
      </c>
      <c r="B416" s="1927" t="s">
        <v>4730</v>
      </c>
      <c r="C416" s="1928" t="s">
        <v>5023</v>
      </c>
      <c r="D416" s="1925">
        <v>3</v>
      </c>
      <c r="E416" s="1925">
        <v>1.5</v>
      </c>
      <c r="F416" s="1925">
        <v>0</v>
      </c>
      <c r="G416" s="1925">
        <v>1.5</v>
      </c>
      <c r="H416" s="1925">
        <v>1</v>
      </c>
      <c r="I416" s="1925">
        <f t="shared" si="6"/>
        <v>1.5</v>
      </c>
      <c r="J416" s="1927">
        <v>201</v>
      </c>
      <c r="K416" s="1928" t="s">
        <v>4714</v>
      </c>
      <c r="L416" s="1927">
        <v>26107</v>
      </c>
      <c r="M416" s="1927" t="s">
        <v>4458</v>
      </c>
      <c r="N416" s="1927" t="s">
        <v>5024</v>
      </c>
      <c r="O416" s="1927">
        <v>21</v>
      </c>
      <c r="P416" s="1927"/>
      <c r="Q416" s="1927"/>
      <c r="R416" s="1927"/>
      <c r="S416" s="1927"/>
      <c r="T416" s="1927" t="s">
        <v>4452</v>
      </c>
      <c r="U416" s="1927" t="s">
        <v>4642</v>
      </c>
      <c r="V416" s="1927"/>
      <c r="W416" s="1927"/>
      <c r="X416" s="1927"/>
      <c r="Y416" s="1927"/>
      <c r="Z416" s="1927">
        <v>7</v>
      </c>
      <c r="AA416" s="1927">
        <v>7</v>
      </c>
      <c r="AB416" s="1927">
        <v>2</v>
      </c>
      <c r="AC416" s="1927">
        <v>0</v>
      </c>
      <c r="AD416" s="1927">
        <v>0</v>
      </c>
      <c r="AE416" s="1927">
        <v>16</v>
      </c>
    </row>
    <row r="417" spans="1:31" ht="43.2">
      <c r="A417" s="1927" t="s">
        <v>1221</v>
      </c>
      <c r="B417" s="1927" t="s">
        <v>4730</v>
      </c>
      <c r="C417" s="1928" t="s">
        <v>5025</v>
      </c>
      <c r="D417" s="1925">
        <v>3</v>
      </c>
      <c r="E417" s="1925">
        <v>1.5</v>
      </c>
      <c r="F417" s="1925">
        <v>0</v>
      </c>
      <c r="G417" s="1925">
        <v>1.5</v>
      </c>
      <c r="H417" s="1925">
        <v>1</v>
      </c>
      <c r="I417" s="1925">
        <f t="shared" si="6"/>
        <v>1.5</v>
      </c>
      <c r="J417" s="1927">
        <v>201</v>
      </c>
      <c r="K417" s="1928" t="s">
        <v>1784</v>
      </c>
      <c r="L417" s="1927">
        <v>41043</v>
      </c>
      <c r="M417" s="1927" t="s">
        <v>4458</v>
      </c>
      <c r="N417" s="1927" t="s">
        <v>5026</v>
      </c>
      <c r="O417" s="1927">
        <v>20</v>
      </c>
      <c r="P417" s="1927"/>
      <c r="Q417" s="1927"/>
      <c r="R417" s="1927"/>
      <c r="S417" s="1927"/>
      <c r="T417" s="1927" t="s">
        <v>4452</v>
      </c>
      <c r="U417" s="1927" t="s">
        <v>4702</v>
      </c>
      <c r="V417" s="1927"/>
      <c r="W417" s="1927"/>
      <c r="X417" s="1927"/>
      <c r="Y417" s="1927"/>
      <c r="Z417" s="1927">
        <v>10</v>
      </c>
      <c r="AA417" s="1927">
        <v>1</v>
      </c>
      <c r="AB417" s="1927">
        <v>0</v>
      </c>
      <c r="AC417" s="1927">
        <v>0</v>
      </c>
      <c r="AD417" s="1927">
        <v>0</v>
      </c>
      <c r="AE417" s="1927">
        <v>11</v>
      </c>
    </row>
    <row r="418" spans="1:31" ht="43.2">
      <c r="A418" s="1927" t="s">
        <v>1221</v>
      </c>
      <c r="B418" s="1927" t="s">
        <v>4730</v>
      </c>
      <c r="C418" s="1928" t="s">
        <v>5027</v>
      </c>
      <c r="D418" s="1925">
        <v>6</v>
      </c>
      <c r="E418" s="1925">
        <v>3</v>
      </c>
      <c r="F418" s="1925">
        <v>0</v>
      </c>
      <c r="G418" s="1925">
        <v>3</v>
      </c>
      <c r="H418" s="1925">
        <v>1</v>
      </c>
      <c r="I418" s="1925">
        <f t="shared" si="6"/>
        <v>3</v>
      </c>
      <c r="J418" s="1927">
        <v>201</v>
      </c>
      <c r="K418" s="1928" t="s">
        <v>1784</v>
      </c>
      <c r="L418" s="1927">
        <v>41043</v>
      </c>
      <c r="M418" s="1927" t="s">
        <v>4458</v>
      </c>
      <c r="N418" s="1927" t="s">
        <v>5026</v>
      </c>
      <c r="O418" s="1927">
        <v>2</v>
      </c>
      <c r="P418" s="1927"/>
      <c r="Q418" s="1927"/>
      <c r="R418" s="1927"/>
      <c r="S418" s="1927"/>
      <c r="T418" s="1927" t="s">
        <v>4452</v>
      </c>
      <c r="U418" s="1927" t="s">
        <v>4702</v>
      </c>
      <c r="V418" s="1927"/>
      <c r="W418" s="1927"/>
      <c r="X418" s="1927"/>
      <c r="Y418" s="1927"/>
      <c r="Z418" s="1927">
        <v>0</v>
      </c>
      <c r="AA418" s="1927">
        <v>1</v>
      </c>
      <c r="AB418" s="1927">
        <v>0</v>
      </c>
      <c r="AC418" s="1927">
        <v>0</v>
      </c>
      <c r="AD418" s="1927">
        <v>0</v>
      </c>
      <c r="AE418" s="1927">
        <v>1</v>
      </c>
    </row>
    <row r="419" spans="1:31" ht="28.8">
      <c r="A419" s="1927" t="s">
        <v>1222</v>
      </c>
      <c r="B419" s="1927" t="s">
        <v>4730</v>
      </c>
      <c r="C419" s="1928" t="s">
        <v>4800</v>
      </c>
      <c r="D419" s="1925">
        <v>3</v>
      </c>
      <c r="E419" s="1925">
        <v>1.5</v>
      </c>
      <c r="F419" s="1925">
        <v>0</v>
      </c>
      <c r="G419" s="1925">
        <v>1.5</v>
      </c>
      <c r="H419" s="1925">
        <v>1</v>
      </c>
      <c r="I419" s="1925">
        <f t="shared" si="6"/>
        <v>1.5</v>
      </c>
      <c r="J419" s="1927">
        <v>201</v>
      </c>
      <c r="K419" s="1928" t="s">
        <v>5028</v>
      </c>
      <c r="L419" s="1927">
        <v>38161</v>
      </c>
      <c r="M419" s="1927" t="s">
        <v>4458</v>
      </c>
      <c r="N419" s="1927" t="s">
        <v>5029</v>
      </c>
      <c r="O419" s="1927">
        <v>25</v>
      </c>
      <c r="P419" s="1927"/>
      <c r="Q419" s="1927"/>
      <c r="R419" s="1927"/>
      <c r="S419" s="1927"/>
      <c r="T419" s="1927" t="s">
        <v>4454</v>
      </c>
      <c r="U419" s="1927" t="s">
        <v>4642</v>
      </c>
      <c r="V419" s="1927"/>
      <c r="W419" s="1927"/>
      <c r="X419" s="1927"/>
      <c r="Y419" s="1927"/>
      <c r="Z419" s="1927">
        <v>1</v>
      </c>
      <c r="AA419" s="1927">
        <v>2</v>
      </c>
      <c r="AB419" s="1927">
        <v>0</v>
      </c>
      <c r="AC419" s="1927">
        <v>0</v>
      </c>
      <c r="AD419" s="1927">
        <v>0</v>
      </c>
      <c r="AE419" s="1927">
        <v>3</v>
      </c>
    </row>
    <row r="420" spans="1:31" ht="28.8">
      <c r="A420" s="1927" t="s">
        <v>1222</v>
      </c>
      <c r="B420" s="1927" t="s">
        <v>4730</v>
      </c>
      <c r="C420" s="1928" t="s">
        <v>5030</v>
      </c>
      <c r="D420" s="1925">
        <v>3</v>
      </c>
      <c r="E420" s="1925">
        <v>1.5</v>
      </c>
      <c r="F420" s="1925">
        <v>0</v>
      </c>
      <c r="G420" s="1925">
        <v>1.5</v>
      </c>
      <c r="H420" s="1925">
        <v>1</v>
      </c>
      <c r="I420" s="1925">
        <f t="shared" si="6"/>
        <v>1.5</v>
      </c>
      <c r="J420" s="1927">
        <v>201</v>
      </c>
      <c r="K420" s="1928" t="s">
        <v>5183</v>
      </c>
      <c r="L420" s="1927">
        <v>36171</v>
      </c>
      <c r="M420" s="1927" t="s">
        <v>4458</v>
      </c>
      <c r="N420" s="1927" t="s">
        <v>5031</v>
      </c>
      <c r="O420" s="1927">
        <v>20</v>
      </c>
      <c r="P420" s="1927"/>
      <c r="Q420" s="1927"/>
      <c r="R420" s="1927"/>
      <c r="S420" s="1927"/>
      <c r="T420" s="1927" t="s">
        <v>4452</v>
      </c>
      <c r="U420" s="1927" t="s">
        <v>4910</v>
      </c>
      <c r="V420" s="1927"/>
      <c r="W420" s="1927"/>
      <c r="X420" s="1927"/>
      <c r="Y420" s="1927"/>
      <c r="Z420" s="1927">
        <v>15</v>
      </c>
      <c r="AA420" s="1927">
        <v>4</v>
      </c>
      <c r="AB420" s="1927">
        <v>0</v>
      </c>
      <c r="AC420" s="1927">
        <v>0</v>
      </c>
      <c r="AD420" s="1927">
        <v>0</v>
      </c>
      <c r="AE420" s="1927">
        <v>19</v>
      </c>
    </row>
    <row r="421" spans="1:31" ht="28.8">
      <c r="A421" s="1927" t="s">
        <v>1222</v>
      </c>
      <c r="B421" s="1927" t="s">
        <v>4730</v>
      </c>
      <c r="C421" s="1928" t="s">
        <v>5032</v>
      </c>
      <c r="D421" s="1925">
        <v>3</v>
      </c>
      <c r="E421" s="1925">
        <v>1.5</v>
      </c>
      <c r="F421" s="1925">
        <v>0</v>
      </c>
      <c r="G421" s="1925">
        <v>1.5</v>
      </c>
      <c r="H421" s="1925">
        <v>1</v>
      </c>
      <c r="I421" s="1925">
        <f t="shared" si="6"/>
        <v>1.5</v>
      </c>
      <c r="J421" s="1927">
        <v>201</v>
      </c>
      <c r="K421" s="1928" t="s">
        <v>4712</v>
      </c>
      <c r="L421" s="1927">
        <v>41067</v>
      </c>
      <c r="M421" s="1927" t="s">
        <v>4458</v>
      </c>
      <c r="N421" s="1927" t="s">
        <v>2885</v>
      </c>
      <c r="O421" s="1927">
        <v>15</v>
      </c>
      <c r="P421" s="1927"/>
      <c r="Q421" s="1927"/>
      <c r="R421" s="1927"/>
      <c r="S421" s="1927"/>
      <c r="T421" s="1927" t="s">
        <v>4456</v>
      </c>
      <c r="U421" s="1927" t="s">
        <v>4720</v>
      </c>
      <c r="V421" s="1927"/>
      <c r="W421" s="1927"/>
      <c r="X421" s="1927"/>
      <c r="Y421" s="1927"/>
      <c r="Z421" s="1927">
        <v>5</v>
      </c>
      <c r="AA421" s="1927">
        <v>7</v>
      </c>
      <c r="AB421" s="1927">
        <v>6</v>
      </c>
      <c r="AC421" s="1927">
        <v>0</v>
      </c>
      <c r="AD421" s="1927">
        <v>0</v>
      </c>
      <c r="AE421" s="1927">
        <v>18</v>
      </c>
    </row>
    <row r="422" spans="1:31" ht="43.2">
      <c r="A422" s="1927" t="s">
        <v>1222</v>
      </c>
      <c r="B422" s="1927" t="s">
        <v>4730</v>
      </c>
      <c r="C422" s="1928" t="s">
        <v>5033</v>
      </c>
      <c r="D422" s="1925">
        <v>3</v>
      </c>
      <c r="E422" s="1925">
        <v>0</v>
      </c>
      <c r="F422" s="1925">
        <v>3</v>
      </c>
      <c r="G422" s="1925">
        <v>3</v>
      </c>
      <c r="H422" s="1925">
        <v>1</v>
      </c>
      <c r="I422" s="1925">
        <f t="shared" si="6"/>
        <v>3</v>
      </c>
      <c r="J422" s="1927">
        <v>201</v>
      </c>
      <c r="K422" s="1928" t="s">
        <v>5010</v>
      </c>
      <c r="L422" s="1927">
        <v>40130</v>
      </c>
      <c r="M422" s="1927" t="s">
        <v>4458</v>
      </c>
      <c r="N422" s="1927" t="s">
        <v>2481</v>
      </c>
      <c r="O422" s="1927">
        <v>10</v>
      </c>
      <c r="P422" s="1927"/>
      <c r="Q422" s="1927"/>
      <c r="R422" s="1927"/>
      <c r="S422" s="1927"/>
      <c r="T422" s="1927" t="s">
        <v>4573</v>
      </c>
      <c r="U422" s="1927" t="s">
        <v>4980</v>
      </c>
      <c r="V422" s="1927"/>
      <c r="W422" s="1927"/>
      <c r="X422" s="1927"/>
      <c r="Y422" s="1927"/>
      <c r="Z422" s="1927">
        <v>3</v>
      </c>
      <c r="AA422" s="1927">
        <v>6</v>
      </c>
      <c r="AB422" s="1927">
        <v>2</v>
      </c>
      <c r="AC422" s="1927">
        <v>0</v>
      </c>
      <c r="AD422" s="1927">
        <v>0</v>
      </c>
      <c r="AE422" s="1927">
        <v>11</v>
      </c>
    </row>
    <row r="423" spans="1:31" ht="28.8">
      <c r="A423" s="1927" t="s">
        <v>1222</v>
      </c>
      <c r="B423" s="1927" t="s">
        <v>4730</v>
      </c>
      <c r="C423" s="1928" t="s">
        <v>5034</v>
      </c>
      <c r="D423" s="1925">
        <v>3</v>
      </c>
      <c r="E423" s="1925">
        <v>1.5</v>
      </c>
      <c r="F423" s="1925">
        <v>0</v>
      </c>
      <c r="G423" s="1925">
        <v>1.5</v>
      </c>
      <c r="H423" s="1925">
        <v>1</v>
      </c>
      <c r="I423" s="1925">
        <f t="shared" si="6"/>
        <v>1.5</v>
      </c>
      <c r="J423" s="1927">
        <v>201</v>
      </c>
      <c r="K423" s="1928" t="s">
        <v>5010</v>
      </c>
      <c r="L423" s="1927">
        <v>40130</v>
      </c>
      <c r="M423" s="1927" t="s">
        <v>4458</v>
      </c>
      <c r="N423" s="1927" t="s">
        <v>2481</v>
      </c>
      <c r="O423" s="1927">
        <v>5</v>
      </c>
      <c r="P423" s="1927"/>
      <c r="Q423" s="1927"/>
      <c r="R423" s="1927"/>
      <c r="S423" s="1927"/>
      <c r="T423" s="1927" t="s">
        <v>4573</v>
      </c>
      <c r="U423" s="1927" t="s">
        <v>4980</v>
      </c>
      <c r="V423" s="1927"/>
      <c r="W423" s="1927"/>
      <c r="X423" s="1927"/>
      <c r="Y423" s="1927"/>
      <c r="Z423" s="1927">
        <v>2</v>
      </c>
      <c r="AA423" s="1927">
        <v>1</v>
      </c>
      <c r="AB423" s="1927">
        <v>0</v>
      </c>
      <c r="AC423" s="1927">
        <v>0</v>
      </c>
      <c r="AD423" s="1927">
        <v>0</v>
      </c>
      <c r="AE423" s="1927">
        <v>3</v>
      </c>
    </row>
    <row r="424" spans="1:31" ht="28.8">
      <c r="A424" s="1927" t="s">
        <v>1222</v>
      </c>
      <c r="B424" s="1927" t="s">
        <v>4730</v>
      </c>
      <c r="C424" s="1928" t="s">
        <v>5035</v>
      </c>
      <c r="D424" s="1925">
        <v>3</v>
      </c>
      <c r="E424" s="1925">
        <v>0</v>
      </c>
      <c r="F424" s="1925">
        <v>3</v>
      </c>
      <c r="G424" s="1925">
        <v>3</v>
      </c>
      <c r="H424" s="1925">
        <v>1</v>
      </c>
      <c r="I424" s="1925">
        <f t="shared" si="6"/>
        <v>3</v>
      </c>
      <c r="J424" s="1927">
        <v>201</v>
      </c>
      <c r="K424" s="1931" t="s">
        <v>5014</v>
      </c>
      <c r="L424" s="1927">
        <v>42836</v>
      </c>
      <c r="M424" s="1927" t="s">
        <v>4451</v>
      </c>
      <c r="N424" s="1927" t="s">
        <v>5036</v>
      </c>
      <c r="O424" s="1927">
        <v>25</v>
      </c>
      <c r="P424" s="1927"/>
      <c r="Q424" s="1927"/>
      <c r="R424" s="1927"/>
      <c r="S424" s="1927"/>
      <c r="T424" s="1927" t="s">
        <v>4459</v>
      </c>
      <c r="U424" s="1927" t="s">
        <v>4657</v>
      </c>
      <c r="V424" s="1927"/>
      <c r="W424" s="1927"/>
      <c r="X424" s="1927"/>
      <c r="Y424" s="1927"/>
      <c r="Z424" s="1927">
        <v>10</v>
      </c>
      <c r="AA424" s="1927">
        <v>3</v>
      </c>
      <c r="AB424" s="1927">
        <v>1</v>
      </c>
      <c r="AC424" s="1927">
        <v>0</v>
      </c>
      <c r="AD424" s="1927">
        <v>0</v>
      </c>
      <c r="AE424" s="1927">
        <v>14</v>
      </c>
    </row>
    <row r="425" spans="1:31" ht="57.6">
      <c r="A425" s="1927" t="s">
        <v>1222</v>
      </c>
      <c r="B425" s="1927" t="s">
        <v>4730</v>
      </c>
      <c r="C425" s="1928" t="s">
        <v>5037</v>
      </c>
      <c r="D425" s="1925">
        <v>3</v>
      </c>
      <c r="E425" s="1925">
        <v>0</v>
      </c>
      <c r="F425" s="1925">
        <v>3</v>
      </c>
      <c r="G425" s="1925">
        <v>3</v>
      </c>
      <c r="H425" s="1925">
        <v>1</v>
      </c>
      <c r="I425" s="1925">
        <f t="shared" si="6"/>
        <v>3</v>
      </c>
      <c r="J425" s="1927">
        <v>201</v>
      </c>
      <c r="K425" s="1928" t="s">
        <v>4676</v>
      </c>
      <c r="L425" s="1927">
        <v>27455</v>
      </c>
      <c r="M425" s="1927" t="s">
        <v>4458</v>
      </c>
      <c r="N425" s="1927" t="s">
        <v>2886</v>
      </c>
      <c r="O425" s="1927">
        <v>5</v>
      </c>
      <c r="P425" s="1927"/>
      <c r="Q425" s="1927"/>
      <c r="R425" s="1927"/>
      <c r="S425" s="1927"/>
      <c r="T425" s="1927" t="s">
        <v>4573</v>
      </c>
      <c r="U425" s="1927" t="s">
        <v>4657</v>
      </c>
      <c r="V425" s="1927"/>
      <c r="W425" s="1927"/>
      <c r="X425" s="1927"/>
      <c r="Y425" s="1927"/>
      <c r="Z425" s="1927">
        <v>5</v>
      </c>
      <c r="AA425" s="1927">
        <v>5</v>
      </c>
      <c r="AB425" s="1927">
        <v>1</v>
      </c>
      <c r="AC425" s="1927">
        <v>0</v>
      </c>
      <c r="AD425" s="1927">
        <v>0</v>
      </c>
      <c r="AE425" s="1927">
        <v>11</v>
      </c>
    </row>
    <row r="426" spans="1:31" ht="43.2">
      <c r="A426" s="1927" t="s">
        <v>1222</v>
      </c>
      <c r="B426" s="1927" t="s">
        <v>4730</v>
      </c>
      <c r="C426" s="1928" t="s">
        <v>5038</v>
      </c>
      <c r="D426" s="1925">
        <v>3</v>
      </c>
      <c r="E426" s="1925">
        <v>0</v>
      </c>
      <c r="F426" s="1925">
        <v>3</v>
      </c>
      <c r="G426" s="1925">
        <v>3</v>
      </c>
      <c r="H426" s="1925">
        <v>1</v>
      </c>
      <c r="I426" s="1925">
        <f t="shared" si="6"/>
        <v>3</v>
      </c>
      <c r="J426" s="1927">
        <v>201</v>
      </c>
      <c r="K426" s="1928" t="s">
        <v>4646</v>
      </c>
      <c r="L426" s="1927">
        <v>32206</v>
      </c>
      <c r="M426" s="1927" t="s">
        <v>4458</v>
      </c>
      <c r="N426" s="1927" t="s">
        <v>5039</v>
      </c>
      <c r="O426" s="1927">
        <v>20</v>
      </c>
      <c r="P426" s="1927"/>
      <c r="Q426" s="1927"/>
      <c r="R426" s="1927"/>
      <c r="S426" s="1927"/>
      <c r="T426" s="1927" t="s">
        <v>4459</v>
      </c>
      <c r="U426" s="1927" t="s">
        <v>4711</v>
      </c>
      <c r="V426" s="1927"/>
      <c r="W426" s="1927"/>
      <c r="X426" s="1927"/>
      <c r="Y426" s="1927"/>
      <c r="Z426" s="1927">
        <v>13</v>
      </c>
      <c r="AA426" s="1927">
        <v>5</v>
      </c>
      <c r="AB426" s="1927">
        <v>0</v>
      </c>
      <c r="AC426" s="1927">
        <v>0</v>
      </c>
      <c r="AD426" s="1927">
        <v>0</v>
      </c>
      <c r="AE426" s="1927">
        <v>18</v>
      </c>
    </row>
    <row r="427" spans="1:31" ht="57.6">
      <c r="A427" s="1927" t="s">
        <v>1222</v>
      </c>
      <c r="B427" s="1927" t="s">
        <v>4730</v>
      </c>
      <c r="C427" s="1928" t="s">
        <v>5040</v>
      </c>
      <c r="D427" s="1925">
        <v>3</v>
      </c>
      <c r="E427" s="1925">
        <v>0</v>
      </c>
      <c r="F427" s="1925">
        <v>3</v>
      </c>
      <c r="G427" s="1925">
        <v>3</v>
      </c>
      <c r="H427" s="1925">
        <v>1</v>
      </c>
      <c r="I427" s="1925">
        <f t="shared" si="6"/>
        <v>3</v>
      </c>
      <c r="J427" s="1927">
        <v>201</v>
      </c>
      <c r="K427" s="1928" t="s">
        <v>4705</v>
      </c>
      <c r="L427" s="1927">
        <v>11534</v>
      </c>
      <c r="M427" s="1927" t="s">
        <v>4540</v>
      </c>
      <c r="N427" s="1927" t="s">
        <v>5041</v>
      </c>
      <c r="O427" s="1927">
        <v>4</v>
      </c>
      <c r="P427" s="1927"/>
      <c r="Q427" s="1927"/>
      <c r="R427" s="1927"/>
      <c r="S427" s="1927"/>
      <c r="T427" s="1927" t="s">
        <v>4496</v>
      </c>
      <c r="U427" s="1927" t="s">
        <v>4702</v>
      </c>
      <c r="V427" s="1927"/>
      <c r="W427" s="1927"/>
      <c r="X427" s="1927"/>
      <c r="Y427" s="1927"/>
      <c r="Z427" s="1927">
        <v>14</v>
      </c>
      <c r="AA427" s="1927">
        <v>2</v>
      </c>
      <c r="AB427" s="1927">
        <v>0</v>
      </c>
      <c r="AC427" s="1927">
        <v>0</v>
      </c>
      <c r="AD427" s="1927">
        <v>0</v>
      </c>
      <c r="AE427" s="1927">
        <v>16</v>
      </c>
    </row>
    <row r="428" spans="1:31" ht="28.8">
      <c r="A428" s="1927" t="s">
        <v>1222</v>
      </c>
      <c r="B428" s="1927" t="s">
        <v>4730</v>
      </c>
      <c r="C428" s="1928" t="s">
        <v>5042</v>
      </c>
      <c r="D428" s="1925">
        <v>3</v>
      </c>
      <c r="E428" s="1925">
        <v>0</v>
      </c>
      <c r="F428" s="1925">
        <v>3</v>
      </c>
      <c r="G428" s="1925">
        <v>3</v>
      </c>
      <c r="H428" s="1925">
        <v>1</v>
      </c>
      <c r="I428" s="1925">
        <f t="shared" si="6"/>
        <v>3</v>
      </c>
      <c r="J428" s="1927">
        <v>201</v>
      </c>
      <c r="K428" s="1928" t="s">
        <v>4899</v>
      </c>
      <c r="L428" s="1927">
        <v>43705</v>
      </c>
      <c r="M428" s="1927" t="s">
        <v>4451</v>
      </c>
      <c r="N428" s="1927" t="s">
        <v>5043</v>
      </c>
      <c r="O428" s="1927">
        <v>20</v>
      </c>
      <c r="P428" s="1927"/>
      <c r="Q428" s="1927"/>
      <c r="R428" s="1927"/>
      <c r="S428" s="1927"/>
      <c r="T428" s="1927" t="s">
        <v>4573</v>
      </c>
      <c r="U428" s="1927" t="s">
        <v>4648</v>
      </c>
      <c r="V428" s="1927"/>
      <c r="W428" s="1927"/>
      <c r="X428" s="1927"/>
      <c r="Y428" s="1927"/>
      <c r="Z428" s="1927">
        <v>8</v>
      </c>
      <c r="AA428" s="1927">
        <v>12</v>
      </c>
      <c r="AB428" s="1927">
        <v>1</v>
      </c>
      <c r="AC428" s="1927">
        <v>0</v>
      </c>
      <c r="AD428" s="1927">
        <v>0</v>
      </c>
      <c r="AE428" s="1927">
        <v>21</v>
      </c>
    </row>
    <row r="429" spans="1:31" ht="43.2">
      <c r="A429" s="1927" t="s">
        <v>1222</v>
      </c>
      <c r="B429" s="1927" t="s">
        <v>4730</v>
      </c>
      <c r="C429" s="1928" t="s">
        <v>5044</v>
      </c>
      <c r="D429" s="1925">
        <v>3</v>
      </c>
      <c r="E429" s="1925">
        <v>1.5</v>
      </c>
      <c r="F429" s="1925">
        <v>0</v>
      </c>
      <c r="G429" s="1925">
        <v>1.5</v>
      </c>
      <c r="H429" s="1925">
        <v>1</v>
      </c>
      <c r="I429" s="1925">
        <f t="shared" si="6"/>
        <v>1.5</v>
      </c>
      <c r="J429" s="1927">
        <v>201</v>
      </c>
      <c r="K429" s="1928" t="s">
        <v>4899</v>
      </c>
      <c r="L429" s="1927">
        <v>43705</v>
      </c>
      <c r="M429" s="1927" t="s">
        <v>4451</v>
      </c>
      <c r="N429" s="1927" t="s">
        <v>5043</v>
      </c>
      <c r="O429" s="1927">
        <v>1</v>
      </c>
      <c r="P429" s="1927"/>
      <c r="Q429" s="1927"/>
      <c r="R429" s="1927"/>
      <c r="S429" s="1927"/>
      <c r="T429" s="1927" t="s">
        <v>4573</v>
      </c>
      <c r="U429" s="1927" t="s">
        <v>4648</v>
      </c>
      <c r="V429" s="1927"/>
      <c r="W429" s="1927"/>
      <c r="X429" s="1927"/>
      <c r="Y429" s="1927"/>
      <c r="Z429" s="1927">
        <v>1</v>
      </c>
      <c r="AA429" s="1927">
        <v>0</v>
      </c>
      <c r="AB429" s="1927">
        <v>0</v>
      </c>
      <c r="AC429" s="1927">
        <v>0</v>
      </c>
      <c r="AD429" s="1927">
        <v>0</v>
      </c>
      <c r="AE429" s="1927">
        <v>1</v>
      </c>
    </row>
    <row r="430" spans="1:31" ht="43.2">
      <c r="A430" s="1927" t="s">
        <v>1222</v>
      </c>
      <c r="B430" s="1927" t="s">
        <v>4730</v>
      </c>
      <c r="C430" s="1928" t="s">
        <v>5045</v>
      </c>
      <c r="D430" s="1925">
        <v>3</v>
      </c>
      <c r="E430" s="1925">
        <v>0</v>
      </c>
      <c r="F430" s="1925">
        <v>3</v>
      </c>
      <c r="G430" s="1925">
        <v>3</v>
      </c>
      <c r="H430" s="1925">
        <v>1</v>
      </c>
      <c r="I430" s="1925">
        <f t="shared" si="6"/>
        <v>3</v>
      </c>
      <c r="J430" s="1927">
        <v>201</v>
      </c>
      <c r="K430" s="1928" t="s">
        <v>4892</v>
      </c>
      <c r="L430" s="1927">
        <v>38204</v>
      </c>
      <c r="M430" s="1927" t="s">
        <v>4458</v>
      </c>
      <c r="N430" s="1927" t="s">
        <v>5046</v>
      </c>
      <c r="O430" s="1927">
        <v>20</v>
      </c>
      <c r="P430" s="1927"/>
      <c r="Q430" s="1927"/>
      <c r="R430" s="1927" t="s">
        <v>4602</v>
      </c>
      <c r="S430" s="1927" t="s">
        <v>4980</v>
      </c>
      <c r="T430" s="1927"/>
      <c r="U430" s="1927"/>
      <c r="V430" s="1927"/>
      <c r="W430" s="1927"/>
      <c r="X430" s="1927"/>
      <c r="Y430" s="1927"/>
      <c r="Z430" s="1927">
        <v>3</v>
      </c>
      <c r="AA430" s="1927">
        <v>2</v>
      </c>
      <c r="AB430" s="1927">
        <v>5</v>
      </c>
      <c r="AC430" s="1927">
        <v>0</v>
      </c>
      <c r="AD430" s="1927">
        <v>0</v>
      </c>
      <c r="AE430" s="1927">
        <v>10</v>
      </c>
    </row>
    <row r="431" spans="1:31" ht="43.2">
      <c r="A431" s="1927" t="s">
        <v>1222</v>
      </c>
      <c r="B431" s="1927" t="s">
        <v>4730</v>
      </c>
      <c r="C431" s="1928" t="s">
        <v>5047</v>
      </c>
      <c r="D431" s="1925">
        <v>3</v>
      </c>
      <c r="E431" s="1925">
        <v>0</v>
      </c>
      <c r="F431" s="1925">
        <v>3</v>
      </c>
      <c r="G431" s="1925">
        <v>3</v>
      </c>
      <c r="H431" s="1925">
        <v>1</v>
      </c>
      <c r="I431" s="1925">
        <f t="shared" si="6"/>
        <v>3</v>
      </c>
      <c r="J431" s="1927">
        <v>201</v>
      </c>
      <c r="K431" s="1928" t="s">
        <v>4716</v>
      </c>
      <c r="L431" s="1927">
        <v>38518</v>
      </c>
      <c r="M431" s="1927" t="s">
        <v>4458</v>
      </c>
      <c r="N431" s="1927" t="s">
        <v>5048</v>
      </c>
      <c r="O431" s="1927">
        <v>25</v>
      </c>
      <c r="P431" s="1927"/>
      <c r="Q431" s="1927"/>
      <c r="R431" s="1927"/>
      <c r="S431" s="1927"/>
      <c r="T431" s="1927" t="s">
        <v>4521</v>
      </c>
      <c r="U431" s="1927" t="s">
        <v>4702</v>
      </c>
      <c r="V431" s="1927"/>
      <c r="W431" s="1927"/>
      <c r="X431" s="1927"/>
      <c r="Y431" s="1927"/>
      <c r="Z431" s="1927">
        <v>8</v>
      </c>
      <c r="AA431" s="1927">
        <v>4</v>
      </c>
      <c r="AB431" s="1927">
        <v>1</v>
      </c>
      <c r="AC431" s="1927">
        <v>0</v>
      </c>
      <c r="AD431" s="1927">
        <v>0</v>
      </c>
      <c r="AE431" s="1927">
        <v>13</v>
      </c>
    </row>
    <row r="432" spans="1:31" ht="43.2">
      <c r="A432" s="1927" t="s">
        <v>1222</v>
      </c>
      <c r="B432" s="1927" t="s">
        <v>4730</v>
      </c>
      <c r="C432" s="1928" t="s">
        <v>5049</v>
      </c>
      <c r="D432" s="1925">
        <v>3</v>
      </c>
      <c r="E432" s="1925">
        <v>0</v>
      </c>
      <c r="F432" s="1925">
        <v>3</v>
      </c>
      <c r="G432" s="1925">
        <v>3</v>
      </c>
      <c r="H432" s="1925">
        <v>1</v>
      </c>
      <c r="I432" s="1925">
        <f t="shared" si="6"/>
        <v>3</v>
      </c>
      <c r="J432" s="1927">
        <v>201</v>
      </c>
      <c r="K432" s="1928" t="s">
        <v>4803</v>
      </c>
      <c r="L432" s="1927">
        <v>40170</v>
      </c>
      <c r="M432" s="1927" t="s">
        <v>4458</v>
      </c>
      <c r="N432" s="1927" t="s">
        <v>5050</v>
      </c>
      <c r="O432" s="1927">
        <v>5</v>
      </c>
      <c r="P432" s="1927"/>
      <c r="Q432" s="1927"/>
      <c r="R432" s="1927"/>
      <c r="S432" s="1927"/>
      <c r="T432" s="1927" t="s">
        <v>4459</v>
      </c>
      <c r="U432" s="1927" t="s">
        <v>4720</v>
      </c>
      <c r="V432" s="1927"/>
      <c r="W432" s="1927"/>
      <c r="X432" s="1927"/>
      <c r="Y432" s="1927"/>
      <c r="Z432" s="1927">
        <v>10</v>
      </c>
      <c r="AA432" s="1927">
        <v>0</v>
      </c>
      <c r="AB432" s="1927">
        <v>0</v>
      </c>
      <c r="AC432" s="1927">
        <v>0</v>
      </c>
      <c r="AD432" s="1927">
        <v>0</v>
      </c>
      <c r="AE432" s="1927">
        <v>10</v>
      </c>
    </row>
    <row r="433" spans="1:31" ht="43.2">
      <c r="A433" s="1927" t="s">
        <v>1222</v>
      </c>
      <c r="B433" s="1927" t="s">
        <v>4730</v>
      </c>
      <c r="C433" s="1928" t="s">
        <v>5333</v>
      </c>
      <c r="D433" s="1925">
        <v>3</v>
      </c>
      <c r="E433" s="1925">
        <v>0</v>
      </c>
      <c r="F433" s="1925">
        <v>3</v>
      </c>
      <c r="G433" s="1925">
        <v>3</v>
      </c>
      <c r="H433" s="1925">
        <v>1</v>
      </c>
      <c r="I433" s="1925">
        <f t="shared" si="6"/>
        <v>3</v>
      </c>
      <c r="J433" s="1927">
        <v>201</v>
      </c>
      <c r="K433" s="1928" t="s">
        <v>4707</v>
      </c>
      <c r="L433" s="1927">
        <v>36929</v>
      </c>
      <c r="M433" s="1927" t="s">
        <v>4458</v>
      </c>
      <c r="N433" s="1927" t="s">
        <v>4846</v>
      </c>
      <c r="O433" s="1927">
        <v>20</v>
      </c>
      <c r="P433" s="1927"/>
      <c r="Q433" s="1927"/>
      <c r="R433" s="1927"/>
      <c r="S433" s="1927"/>
      <c r="T433" s="1927" t="s">
        <v>4521</v>
      </c>
      <c r="U433" s="1927" t="s">
        <v>4910</v>
      </c>
      <c r="V433" s="1927"/>
      <c r="W433" s="1927"/>
      <c r="X433" s="1927"/>
      <c r="Y433" s="1927"/>
      <c r="Z433" s="1927">
        <v>5</v>
      </c>
      <c r="AA433" s="1927">
        <v>6</v>
      </c>
      <c r="AB433" s="1927">
        <v>2</v>
      </c>
      <c r="AC433" s="1927">
        <v>0</v>
      </c>
      <c r="AD433" s="1927">
        <v>0</v>
      </c>
      <c r="AE433" s="1927">
        <v>13</v>
      </c>
    </row>
    <row r="434" spans="1:31" ht="43.2">
      <c r="A434" s="1927" t="s">
        <v>1222</v>
      </c>
      <c r="B434" s="1927" t="s">
        <v>4730</v>
      </c>
      <c r="C434" s="1928" t="s">
        <v>5051</v>
      </c>
      <c r="D434" s="1925">
        <v>3</v>
      </c>
      <c r="E434" s="1925">
        <v>0</v>
      </c>
      <c r="F434" s="1925">
        <v>3</v>
      </c>
      <c r="G434" s="1925">
        <v>3</v>
      </c>
      <c r="H434" s="1925">
        <v>1</v>
      </c>
      <c r="I434" s="1925">
        <f t="shared" si="6"/>
        <v>3</v>
      </c>
      <c r="J434" s="1927">
        <v>201</v>
      </c>
      <c r="K434" s="1928" t="s">
        <v>4850</v>
      </c>
      <c r="L434" s="1927">
        <v>42747</v>
      </c>
      <c r="M434" s="1927" t="s">
        <v>4451</v>
      </c>
      <c r="N434" s="1927" t="s">
        <v>5052</v>
      </c>
      <c r="O434" s="1927">
        <v>23</v>
      </c>
      <c r="P434" s="1927"/>
      <c r="Q434" s="1927"/>
      <c r="R434" s="1927"/>
      <c r="S434" s="1927"/>
      <c r="T434" s="1927" t="s">
        <v>4633</v>
      </c>
      <c r="U434" s="1927" t="s">
        <v>4595</v>
      </c>
      <c r="V434" s="1927"/>
      <c r="W434" s="1927"/>
      <c r="X434" s="1927"/>
      <c r="Y434" s="1927"/>
      <c r="Z434" s="1927">
        <v>9</v>
      </c>
      <c r="AA434" s="1927">
        <v>5</v>
      </c>
      <c r="AB434" s="1927">
        <v>0</v>
      </c>
      <c r="AC434" s="1927">
        <v>0</v>
      </c>
      <c r="AD434" s="1927">
        <v>0</v>
      </c>
      <c r="AE434" s="1927">
        <v>14</v>
      </c>
    </row>
    <row r="435" spans="1:31" ht="28.8">
      <c r="A435" s="1927" t="s">
        <v>1222</v>
      </c>
      <c r="B435" s="1927" t="s">
        <v>4730</v>
      </c>
      <c r="C435" s="1928" t="s">
        <v>5334</v>
      </c>
      <c r="D435" s="1925">
        <v>3</v>
      </c>
      <c r="E435" s="1925">
        <v>0</v>
      </c>
      <c r="F435" s="1925">
        <v>3</v>
      </c>
      <c r="G435" s="1925">
        <v>3</v>
      </c>
      <c r="H435" s="1925">
        <v>1</v>
      </c>
      <c r="I435" s="1925">
        <f t="shared" si="6"/>
        <v>3</v>
      </c>
      <c r="J435" s="1927">
        <v>201</v>
      </c>
      <c r="K435" s="1928" t="s">
        <v>4810</v>
      </c>
      <c r="L435" s="1927">
        <v>41090</v>
      </c>
      <c r="M435" s="1927" t="s">
        <v>4458</v>
      </c>
      <c r="N435" s="1927" t="s">
        <v>5053</v>
      </c>
      <c r="O435" s="1927">
        <v>42</v>
      </c>
      <c r="P435" s="1927"/>
      <c r="Q435" s="1927"/>
      <c r="R435" s="1927"/>
      <c r="S435" s="1927"/>
      <c r="T435" s="1927" t="s">
        <v>4633</v>
      </c>
      <c r="U435" s="1927" t="s">
        <v>4575</v>
      </c>
      <c r="V435" s="1927"/>
      <c r="W435" s="1927"/>
      <c r="X435" s="1927"/>
      <c r="Y435" s="1927"/>
      <c r="Z435" s="1927">
        <v>32</v>
      </c>
      <c r="AA435" s="1927">
        <v>5</v>
      </c>
      <c r="AB435" s="1927">
        <v>0</v>
      </c>
      <c r="AC435" s="1927">
        <v>0</v>
      </c>
      <c r="AD435" s="1927">
        <v>0</v>
      </c>
      <c r="AE435" s="1927">
        <v>37</v>
      </c>
    </row>
    <row r="436" spans="1:31" ht="28.8">
      <c r="A436" s="1927" t="s">
        <v>1222</v>
      </c>
      <c r="B436" s="1927" t="s">
        <v>4730</v>
      </c>
      <c r="C436" s="1928" t="s">
        <v>5054</v>
      </c>
      <c r="D436" s="1925">
        <v>3</v>
      </c>
      <c r="E436" s="1925">
        <v>0</v>
      </c>
      <c r="F436" s="1925">
        <v>3</v>
      </c>
      <c r="G436" s="1925">
        <v>3</v>
      </c>
      <c r="H436" s="1925">
        <v>1</v>
      </c>
      <c r="I436" s="1925">
        <f t="shared" si="6"/>
        <v>3</v>
      </c>
      <c r="J436" s="1927">
        <v>201</v>
      </c>
      <c r="K436" s="1928" t="s">
        <v>4698</v>
      </c>
      <c r="L436" s="1927">
        <v>43505</v>
      </c>
      <c r="M436" s="1927" t="s">
        <v>4451</v>
      </c>
      <c r="N436" s="1927" t="s">
        <v>5055</v>
      </c>
      <c r="O436" s="1927">
        <v>20</v>
      </c>
      <c r="P436" s="1927"/>
      <c r="Q436" s="1927"/>
      <c r="R436" s="1927"/>
      <c r="S436" s="1927"/>
      <c r="T436" s="1927"/>
      <c r="U436" s="1927"/>
      <c r="V436" s="1927"/>
      <c r="W436" s="1927"/>
      <c r="X436" s="1927" t="s">
        <v>4602</v>
      </c>
      <c r="Y436" s="1927" t="s">
        <v>4784</v>
      </c>
      <c r="Z436" s="1927">
        <v>9</v>
      </c>
      <c r="AA436" s="1927">
        <v>7</v>
      </c>
      <c r="AB436" s="1927">
        <v>0</v>
      </c>
      <c r="AC436" s="1927">
        <v>0</v>
      </c>
      <c r="AD436" s="1927">
        <v>0</v>
      </c>
      <c r="AE436" s="1927">
        <v>16</v>
      </c>
    </row>
    <row r="437" spans="1:31" ht="43.2">
      <c r="A437" s="1927" t="s">
        <v>1222</v>
      </c>
      <c r="B437" s="1927" t="s">
        <v>4730</v>
      </c>
      <c r="C437" s="1928" t="s">
        <v>5056</v>
      </c>
      <c r="D437" s="1925">
        <v>3</v>
      </c>
      <c r="E437" s="1925">
        <v>0</v>
      </c>
      <c r="F437" s="1925">
        <v>3</v>
      </c>
      <c r="G437" s="1925">
        <v>3</v>
      </c>
      <c r="H437" s="1925">
        <v>1</v>
      </c>
      <c r="I437" s="1925">
        <f t="shared" si="6"/>
        <v>3</v>
      </c>
      <c r="J437" s="1927">
        <v>201</v>
      </c>
      <c r="K437" s="1928" t="s">
        <v>5057</v>
      </c>
      <c r="L437" s="1927">
        <v>43706</v>
      </c>
      <c r="M437" s="1927" t="s">
        <v>4451</v>
      </c>
      <c r="N437" s="1927" t="s">
        <v>5058</v>
      </c>
      <c r="O437" s="1927">
        <v>22</v>
      </c>
      <c r="P437" s="1927"/>
      <c r="Q437" s="1927"/>
      <c r="R437" s="1927"/>
      <c r="S437" s="1927"/>
      <c r="T437" s="1927"/>
      <c r="U437" s="1927"/>
      <c r="V437" s="1927"/>
      <c r="W437" s="1927"/>
      <c r="X437" s="1927" t="s">
        <v>4459</v>
      </c>
      <c r="Y437" s="1927" t="s">
        <v>4903</v>
      </c>
      <c r="Z437" s="1927">
        <v>5</v>
      </c>
      <c r="AA437" s="1927">
        <v>1</v>
      </c>
      <c r="AB437" s="1927">
        <v>1</v>
      </c>
      <c r="AC437" s="1927">
        <v>0</v>
      </c>
      <c r="AD437" s="1927">
        <v>0</v>
      </c>
      <c r="AE437" s="1927">
        <v>7</v>
      </c>
    </row>
    <row r="438" spans="1:31" ht="28.8">
      <c r="A438" s="1421" t="s">
        <v>5425</v>
      </c>
      <c r="B438" s="1927">
        <v>5010000</v>
      </c>
      <c r="C438" s="1926" t="s">
        <v>4721</v>
      </c>
      <c r="D438" s="1927">
        <v>30</v>
      </c>
      <c r="E438" s="1927">
        <v>10</v>
      </c>
      <c r="F438" s="1927">
        <v>10</v>
      </c>
      <c r="G438" s="1927">
        <v>20</v>
      </c>
      <c r="H438" s="1927">
        <v>0.33</v>
      </c>
      <c r="I438" s="1925">
        <f t="shared" si="6"/>
        <v>6.6000000000000005</v>
      </c>
      <c r="J438" s="1927">
        <v>202</v>
      </c>
      <c r="K438" s="1926" t="s">
        <v>184</v>
      </c>
      <c r="L438" s="1927">
        <v>35988</v>
      </c>
      <c r="M438" s="1927" t="s">
        <v>4458</v>
      </c>
      <c r="N438" s="1927" t="s">
        <v>2479</v>
      </c>
      <c r="O438" s="1925">
        <v>30</v>
      </c>
      <c r="P438" s="1927" t="s">
        <v>4723</v>
      </c>
      <c r="Q438" s="1927" t="s">
        <v>4903</v>
      </c>
      <c r="R438" s="1927" t="s">
        <v>4723</v>
      </c>
      <c r="S438" s="1927" t="s">
        <v>4903</v>
      </c>
      <c r="T438" s="1927"/>
      <c r="U438" s="1927"/>
      <c r="V438" s="1927" t="s">
        <v>4723</v>
      </c>
      <c r="W438" s="1927" t="s">
        <v>4903</v>
      </c>
      <c r="X438" s="1927" t="s">
        <v>4723</v>
      </c>
      <c r="Y438" s="1927" t="s">
        <v>4903</v>
      </c>
      <c r="Z438" s="1927">
        <v>25</v>
      </c>
      <c r="AA438" s="1927">
        <v>4</v>
      </c>
      <c r="AB438" s="1927">
        <v>0</v>
      </c>
      <c r="AC438" s="1927">
        <v>0</v>
      </c>
      <c r="AD438" s="1927">
        <v>0</v>
      </c>
      <c r="AE438" s="1927">
        <v>29</v>
      </c>
    </row>
    <row r="439" spans="1:31" ht="28.8">
      <c r="A439" s="1421" t="s">
        <v>5424</v>
      </c>
      <c r="B439" s="1927">
        <v>5010000</v>
      </c>
      <c r="C439" s="1926" t="s">
        <v>4721</v>
      </c>
      <c r="D439" s="1927">
        <v>30</v>
      </c>
      <c r="E439" s="1927">
        <v>10</v>
      </c>
      <c r="F439" s="1927">
        <v>10</v>
      </c>
      <c r="G439" s="1927">
        <v>20</v>
      </c>
      <c r="H439" s="1927">
        <v>0.33</v>
      </c>
      <c r="I439" s="1925">
        <f t="shared" si="6"/>
        <v>6.6000000000000005</v>
      </c>
      <c r="J439" s="1927">
        <v>202</v>
      </c>
      <c r="K439" s="1926" t="s">
        <v>4746</v>
      </c>
      <c r="L439" s="1927">
        <v>18193</v>
      </c>
      <c r="M439" s="1927" t="s">
        <v>4458</v>
      </c>
      <c r="N439" s="1927" t="s">
        <v>2479</v>
      </c>
      <c r="O439" s="1925">
        <v>30</v>
      </c>
      <c r="P439" s="1927" t="s">
        <v>4723</v>
      </c>
      <c r="Q439" s="1927" t="s">
        <v>4903</v>
      </c>
      <c r="R439" s="1927" t="s">
        <v>4723</v>
      </c>
      <c r="S439" s="1927" t="s">
        <v>4903</v>
      </c>
      <c r="T439" s="1927"/>
      <c r="U439" s="1927"/>
      <c r="V439" s="1927" t="s">
        <v>4723</v>
      </c>
      <c r="W439" s="1927" t="s">
        <v>4903</v>
      </c>
      <c r="X439" s="1927" t="s">
        <v>4723</v>
      </c>
      <c r="Y439" s="1927" t="s">
        <v>4903</v>
      </c>
      <c r="Z439" s="1927">
        <v>25</v>
      </c>
      <c r="AA439" s="1927">
        <v>4</v>
      </c>
      <c r="AB439" s="1927">
        <v>0</v>
      </c>
      <c r="AC439" s="1927">
        <v>0</v>
      </c>
      <c r="AD439" s="1927">
        <v>0</v>
      </c>
      <c r="AE439" s="1927">
        <v>29</v>
      </c>
    </row>
    <row r="440" spans="1:31" ht="28.8">
      <c r="A440" s="1421" t="s">
        <v>5423</v>
      </c>
      <c r="B440" s="1927">
        <v>5010000</v>
      </c>
      <c r="C440" s="1926" t="s">
        <v>4721</v>
      </c>
      <c r="D440" s="1927">
        <v>30</v>
      </c>
      <c r="E440" s="1927">
        <v>10</v>
      </c>
      <c r="F440" s="1927">
        <v>10</v>
      </c>
      <c r="G440" s="1927">
        <v>20</v>
      </c>
      <c r="H440" s="1927">
        <v>0.33</v>
      </c>
      <c r="I440" s="1925">
        <f t="shared" si="6"/>
        <v>6.6000000000000005</v>
      </c>
      <c r="J440" s="1927">
        <v>202</v>
      </c>
      <c r="K440" s="1926" t="s">
        <v>5335</v>
      </c>
      <c r="L440" s="1927">
        <v>43786</v>
      </c>
      <c r="M440" s="1927" t="s">
        <v>4451</v>
      </c>
      <c r="N440" s="1927" t="s">
        <v>2479</v>
      </c>
      <c r="O440" s="1925">
        <v>30</v>
      </c>
      <c r="P440" s="1927" t="s">
        <v>4723</v>
      </c>
      <c r="Q440" s="1927" t="s">
        <v>4903</v>
      </c>
      <c r="R440" s="1927" t="s">
        <v>4723</v>
      </c>
      <c r="S440" s="1927" t="s">
        <v>4903</v>
      </c>
      <c r="T440" s="1927"/>
      <c r="U440" s="1927"/>
      <c r="V440" s="1927" t="s">
        <v>4723</v>
      </c>
      <c r="W440" s="1927" t="s">
        <v>4903</v>
      </c>
      <c r="X440" s="1927" t="s">
        <v>4723</v>
      </c>
      <c r="Y440" s="1927" t="s">
        <v>4903</v>
      </c>
      <c r="Z440" s="1927">
        <v>25</v>
      </c>
      <c r="AA440" s="1927">
        <v>4</v>
      </c>
      <c r="AB440" s="1927">
        <v>0</v>
      </c>
      <c r="AC440" s="1927">
        <v>0</v>
      </c>
      <c r="AD440" s="1927">
        <v>0</v>
      </c>
      <c r="AE440" s="1927">
        <v>29</v>
      </c>
    </row>
    <row r="441" spans="1:31" ht="28.8">
      <c r="A441" s="1421" t="s">
        <v>5424</v>
      </c>
      <c r="B441" s="1927">
        <v>5010000</v>
      </c>
      <c r="C441" s="1926" t="s">
        <v>4721</v>
      </c>
      <c r="D441" s="1927">
        <v>30</v>
      </c>
      <c r="E441" s="1927">
        <v>10</v>
      </c>
      <c r="F441" s="1927">
        <v>10</v>
      </c>
      <c r="G441" s="1927">
        <v>20</v>
      </c>
      <c r="H441" s="1927">
        <v>0.5</v>
      </c>
      <c r="I441" s="1925">
        <f t="shared" si="6"/>
        <v>10</v>
      </c>
      <c r="J441" s="1925">
        <v>202</v>
      </c>
      <c r="K441" s="1926" t="s">
        <v>5059</v>
      </c>
      <c r="L441" s="1927">
        <v>900025</v>
      </c>
      <c r="M441" s="1927" t="s">
        <v>4725</v>
      </c>
      <c r="N441" s="1927" t="s">
        <v>1996</v>
      </c>
      <c r="O441" s="1925">
        <v>30</v>
      </c>
      <c r="P441" s="1927" t="s">
        <v>4981</v>
      </c>
      <c r="Q441" s="1927" t="s">
        <v>4903</v>
      </c>
      <c r="R441" s="1927" t="s">
        <v>4981</v>
      </c>
      <c r="S441" s="1927" t="s">
        <v>4903</v>
      </c>
      <c r="T441" s="1927"/>
      <c r="U441" s="1927"/>
      <c r="V441" s="1927" t="s">
        <v>4981</v>
      </c>
      <c r="W441" s="1927" t="s">
        <v>4903</v>
      </c>
      <c r="X441" s="1927" t="s">
        <v>4981</v>
      </c>
      <c r="Y441" s="1927" t="s">
        <v>4903</v>
      </c>
      <c r="Z441" s="1927">
        <v>3</v>
      </c>
      <c r="AA441" s="1927">
        <v>4</v>
      </c>
      <c r="AB441" s="1927">
        <v>1</v>
      </c>
      <c r="AC441" s="1927">
        <v>0</v>
      </c>
      <c r="AD441" s="1927">
        <v>0</v>
      </c>
      <c r="AE441" s="1927">
        <v>8</v>
      </c>
    </row>
    <row r="442" spans="1:31" ht="28.8">
      <c r="A442" s="1421" t="s">
        <v>5425</v>
      </c>
      <c r="B442" s="1927">
        <v>5010000</v>
      </c>
      <c r="C442" s="1926" t="s">
        <v>4721</v>
      </c>
      <c r="D442" s="1927">
        <v>30</v>
      </c>
      <c r="E442" s="1927">
        <v>10</v>
      </c>
      <c r="F442" s="1927">
        <v>10</v>
      </c>
      <c r="G442" s="1927">
        <v>20</v>
      </c>
      <c r="H442" s="1927">
        <v>0.5</v>
      </c>
      <c r="I442" s="1925">
        <f t="shared" si="6"/>
        <v>10</v>
      </c>
      <c r="J442" s="1925">
        <v>202</v>
      </c>
      <c r="K442" s="1926" t="s">
        <v>4693</v>
      </c>
      <c r="L442" s="1927">
        <v>42476</v>
      </c>
      <c r="M442" s="1927" t="s">
        <v>4477</v>
      </c>
      <c r="N442" s="1927" t="s">
        <v>1996</v>
      </c>
      <c r="O442" s="1925">
        <v>30</v>
      </c>
      <c r="P442" s="1927" t="s">
        <v>4981</v>
      </c>
      <c r="Q442" s="1927" t="s">
        <v>4903</v>
      </c>
      <c r="R442" s="1927" t="s">
        <v>4981</v>
      </c>
      <c r="S442" s="1927" t="s">
        <v>4903</v>
      </c>
      <c r="T442" s="1927"/>
      <c r="U442" s="1927"/>
      <c r="V442" s="1927" t="s">
        <v>4981</v>
      </c>
      <c r="W442" s="1927" t="s">
        <v>4903</v>
      </c>
      <c r="X442" s="1927" t="s">
        <v>4981</v>
      </c>
      <c r="Y442" s="1927" t="s">
        <v>4903</v>
      </c>
      <c r="Z442" s="1927">
        <v>3</v>
      </c>
      <c r="AA442" s="1927">
        <v>4</v>
      </c>
      <c r="AB442" s="1927">
        <v>1</v>
      </c>
      <c r="AC442" s="1927">
        <v>0</v>
      </c>
      <c r="AD442" s="1927">
        <v>0</v>
      </c>
      <c r="AE442" s="1927">
        <v>8</v>
      </c>
    </row>
    <row r="443" spans="1:31" ht="57.6">
      <c r="A443" s="1925" t="s">
        <v>5426</v>
      </c>
      <c r="B443" s="1927">
        <v>5010002</v>
      </c>
      <c r="C443" s="1926" t="s">
        <v>4900</v>
      </c>
      <c r="D443" s="1927">
        <v>30</v>
      </c>
      <c r="E443" s="1927">
        <v>8</v>
      </c>
      <c r="F443" s="1927">
        <v>14</v>
      </c>
      <c r="G443" s="1927">
        <v>22</v>
      </c>
      <c r="H443" s="1927">
        <v>0.25</v>
      </c>
      <c r="I443" s="1925">
        <f t="shared" si="6"/>
        <v>5.5</v>
      </c>
      <c r="J443" s="1925">
        <v>202</v>
      </c>
      <c r="K443" s="1926" t="s">
        <v>4798</v>
      </c>
      <c r="L443" s="1927">
        <v>39289</v>
      </c>
      <c r="M443" s="1927" t="s">
        <v>4458</v>
      </c>
      <c r="N443" s="1927" t="s">
        <v>5060</v>
      </c>
      <c r="O443" s="1925">
        <v>20</v>
      </c>
      <c r="P443" s="1927" t="s">
        <v>5061</v>
      </c>
      <c r="Q443" s="1927" t="s">
        <v>4910</v>
      </c>
      <c r="R443" s="1927" t="s">
        <v>4915</v>
      </c>
      <c r="S443" s="1927" t="s">
        <v>4910</v>
      </c>
      <c r="T443" s="1927"/>
      <c r="U443" s="1927"/>
      <c r="V443" s="1927" t="s">
        <v>5062</v>
      </c>
      <c r="W443" s="1927" t="s">
        <v>4910</v>
      </c>
      <c r="X443" s="1927" t="s">
        <v>5061</v>
      </c>
      <c r="Y443" s="1927" t="s">
        <v>4910</v>
      </c>
      <c r="Z443" s="1927">
        <v>10</v>
      </c>
      <c r="AA443" s="1927">
        <v>1</v>
      </c>
      <c r="AB443" s="1927">
        <v>0</v>
      </c>
      <c r="AC443" s="1927">
        <v>0</v>
      </c>
      <c r="AD443" s="1927">
        <v>0</v>
      </c>
      <c r="AE443" s="1927">
        <v>11</v>
      </c>
    </row>
    <row r="444" spans="1:31" ht="57.6">
      <c r="A444" s="1925" t="s">
        <v>5426</v>
      </c>
      <c r="B444" s="1927">
        <v>5010002</v>
      </c>
      <c r="C444" s="1926" t="s">
        <v>4900</v>
      </c>
      <c r="D444" s="1927">
        <v>30</v>
      </c>
      <c r="E444" s="1927">
        <v>8</v>
      </c>
      <c r="F444" s="1927">
        <v>14</v>
      </c>
      <c r="G444" s="1927">
        <v>22</v>
      </c>
      <c r="H444" s="1927">
        <v>0.25</v>
      </c>
      <c r="I444" s="1925">
        <f t="shared" si="6"/>
        <v>5.5</v>
      </c>
      <c r="J444" s="1925">
        <v>202</v>
      </c>
      <c r="K444" s="1926" t="s">
        <v>4898</v>
      </c>
      <c r="L444" s="1927">
        <v>26192</v>
      </c>
      <c r="M444" s="1927" t="s">
        <v>4458</v>
      </c>
      <c r="N444" s="1927" t="s">
        <v>5060</v>
      </c>
      <c r="O444" s="1925">
        <v>20</v>
      </c>
      <c r="P444" s="1927" t="s">
        <v>5061</v>
      </c>
      <c r="Q444" s="1927" t="s">
        <v>4910</v>
      </c>
      <c r="R444" s="1927" t="s">
        <v>4915</v>
      </c>
      <c r="S444" s="1927" t="s">
        <v>4910</v>
      </c>
      <c r="T444" s="1927"/>
      <c r="U444" s="1927"/>
      <c r="V444" s="1927" t="s">
        <v>5062</v>
      </c>
      <c r="W444" s="1927" t="s">
        <v>4910</v>
      </c>
      <c r="X444" s="1927" t="s">
        <v>5061</v>
      </c>
      <c r="Y444" s="1927" t="s">
        <v>4910</v>
      </c>
      <c r="Z444" s="1927">
        <v>10</v>
      </c>
      <c r="AA444" s="1927">
        <v>1</v>
      </c>
      <c r="AB444" s="1927">
        <v>0</v>
      </c>
      <c r="AC444" s="1927">
        <v>0</v>
      </c>
      <c r="AD444" s="1927">
        <v>0</v>
      </c>
      <c r="AE444" s="1927">
        <v>11</v>
      </c>
    </row>
    <row r="445" spans="1:31" ht="57.6">
      <c r="A445" s="1925" t="s">
        <v>5426</v>
      </c>
      <c r="B445" s="1927">
        <v>5010002</v>
      </c>
      <c r="C445" s="1926" t="s">
        <v>4900</v>
      </c>
      <c r="D445" s="1927">
        <v>30</v>
      </c>
      <c r="E445" s="1927">
        <v>8</v>
      </c>
      <c r="F445" s="1927">
        <v>14</v>
      </c>
      <c r="G445" s="1927">
        <v>22</v>
      </c>
      <c r="H445" s="1927">
        <v>0.25</v>
      </c>
      <c r="I445" s="1925">
        <f t="shared" si="6"/>
        <v>5.5</v>
      </c>
      <c r="J445" s="1925">
        <v>202</v>
      </c>
      <c r="K445" s="1926" t="s">
        <v>188</v>
      </c>
      <c r="L445" s="1927">
        <v>40253</v>
      </c>
      <c r="M445" s="1927" t="s">
        <v>4458</v>
      </c>
      <c r="N445" s="1927" t="s">
        <v>5060</v>
      </c>
      <c r="O445" s="1925">
        <v>20</v>
      </c>
      <c r="P445" s="1927" t="s">
        <v>5061</v>
      </c>
      <c r="Q445" s="1927" t="s">
        <v>4910</v>
      </c>
      <c r="R445" s="1927" t="s">
        <v>4915</v>
      </c>
      <c r="S445" s="1927" t="s">
        <v>4910</v>
      </c>
      <c r="T445" s="1927"/>
      <c r="U445" s="1927"/>
      <c r="V445" s="1927" t="s">
        <v>5062</v>
      </c>
      <c r="W445" s="1927" t="s">
        <v>4910</v>
      </c>
      <c r="X445" s="1927" t="s">
        <v>5061</v>
      </c>
      <c r="Y445" s="1927" t="s">
        <v>4910</v>
      </c>
      <c r="Z445" s="1927">
        <v>10</v>
      </c>
      <c r="AA445" s="1927">
        <v>1</v>
      </c>
      <c r="AB445" s="1927">
        <v>0</v>
      </c>
      <c r="AC445" s="1927">
        <v>0</v>
      </c>
      <c r="AD445" s="1927">
        <v>0</v>
      </c>
      <c r="AE445" s="1927">
        <v>11</v>
      </c>
    </row>
    <row r="446" spans="1:31" ht="57.6">
      <c r="A446" s="1925" t="s">
        <v>5426</v>
      </c>
      <c r="B446" s="1927">
        <v>5010002</v>
      </c>
      <c r="C446" s="1926" t="s">
        <v>4900</v>
      </c>
      <c r="D446" s="1927">
        <v>30</v>
      </c>
      <c r="E446" s="1927">
        <v>8</v>
      </c>
      <c r="F446" s="1927">
        <v>14</v>
      </c>
      <c r="G446" s="1927">
        <v>22</v>
      </c>
      <c r="H446" s="1927">
        <v>0.25</v>
      </c>
      <c r="I446" s="1925">
        <f t="shared" si="6"/>
        <v>5.5</v>
      </c>
      <c r="J446" s="1925">
        <v>202</v>
      </c>
      <c r="K446" s="1926" t="s">
        <v>4507</v>
      </c>
      <c r="L446" s="1927">
        <v>35988</v>
      </c>
      <c r="M446" s="1927" t="s">
        <v>4458</v>
      </c>
      <c r="N446" s="1927" t="s">
        <v>5060</v>
      </c>
      <c r="O446" s="1925">
        <v>20</v>
      </c>
      <c r="P446" s="1927" t="s">
        <v>5061</v>
      </c>
      <c r="Q446" s="1927" t="s">
        <v>4910</v>
      </c>
      <c r="R446" s="1927" t="s">
        <v>4915</v>
      </c>
      <c r="S446" s="1927" t="s">
        <v>4910</v>
      </c>
      <c r="T446" s="1927"/>
      <c r="U446" s="1927"/>
      <c r="V446" s="1927" t="s">
        <v>5062</v>
      </c>
      <c r="W446" s="1927" t="s">
        <v>4910</v>
      </c>
      <c r="X446" s="1927" t="s">
        <v>5061</v>
      </c>
      <c r="Y446" s="1927" t="s">
        <v>4910</v>
      </c>
      <c r="Z446" s="1927">
        <v>10</v>
      </c>
      <c r="AA446" s="1927">
        <v>1</v>
      </c>
      <c r="AB446" s="1927">
        <v>0</v>
      </c>
      <c r="AC446" s="1927">
        <v>0</v>
      </c>
      <c r="AD446" s="1927">
        <v>0</v>
      </c>
      <c r="AE446" s="1927">
        <v>11</v>
      </c>
    </row>
    <row r="447" spans="1:31" ht="28.8">
      <c r="A447" s="1925" t="s">
        <v>5426</v>
      </c>
      <c r="B447" s="1927">
        <v>5010002</v>
      </c>
      <c r="C447" s="1926" t="s">
        <v>4900</v>
      </c>
      <c r="D447" s="1927">
        <v>30</v>
      </c>
      <c r="E447" s="1927">
        <v>8</v>
      </c>
      <c r="F447" s="1927">
        <v>14</v>
      </c>
      <c r="G447" s="1927">
        <v>22</v>
      </c>
      <c r="H447" s="1927">
        <v>0.33</v>
      </c>
      <c r="I447" s="1925">
        <f t="shared" si="6"/>
        <v>7.2600000000000007</v>
      </c>
      <c r="J447" s="1925">
        <v>202</v>
      </c>
      <c r="K447" s="1926" t="s">
        <v>4850</v>
      </c>
      <c r="L447" s="1927">
        <v>42747</v>
      </c>
      <c r="M447" s="1927" t="s">
        <v>4477</v>
      </c>
      <c r="N447" s="1927" t="s">
        <v>5063</v>
      </c>
      <c r="O447" s="1925">
        <v>20</v>
      </c>
      <c r="P447" s="1927" t="s">
        <v>5064</v>
      </c>
      <c r="Q447" s="1927" t="s">
        <v>4720</v>
      </c>
      <c r="R447" s="1927" t="s">
        <v>4681</v>
      </c>
      <c r="S447" s="1927" t="s">
        <v>4720</v>
      </c>
      <c r="T447" s="1927"/>
      <c r="U447" s="1927"/>
      <c r="V447" s="1927" t="s">
        <v>5064</v>
      </c>
      <c r="W447" s="1927" t="s">
        <v>4720</v>
      </c>
      <c r="X447" s="1927" t="s">
        <v>4681</v>
      </c>
      <c r="Y447" s="1927" t="s">
        <v>4720</v>
      </c>
      <c r="Z447" s="1927">
        <v>5</v>
      </c>
      <c r="AA447" s="1927">
        <v>5</v>
      </c>
      <c r="AB447" s="1927">
        <v>0</v>
      </c>
      <c r="AC447" s="1927">
        <v>0</v>
      </c>
      <c r="AD447" s="1927">
        <v>0</v>
      </c>
      <c r="AE447" s="1927">
        <v>10</v>
      </c>
    </row>
    <row r="448" spans="1:31" ht="28.8">
      <c r="A448" s="1925" t="s">
        <v>5426</v>
      </c>
      <c r="B448" s="1927">
        <v>5010002</v>
      </c>
      <c r="C448" s="1926" t="s">
        <v>4900</v>
      </c>
      <c r="D448" s="1927">
        <v>30</v>
      </c>
      <c r="E448" s="1927">
        <v>8</v>
      </c>
      <c r="F448" s="1927">
        <v>14</v>
      </c>
      <c r="G448" s="1927">
        <v>22</v>
      </c>
      <c r="H448" s="1927">
        <v>0.33</v>
      </c>
      <c r="I448" s="1925">
        <f t="shared" si="6"/>
        <v>7.2600000000000007</v>
      </c>
      <c r="J448" s="1925">
        <v>202</v>
      </c>
      <c r="K448" s="1926" t="s">
        <v>4699</v>
      </c>
      <c r="L448" s="1927">
        <v>30037</v>
      </c>
      <c r="M448" s="1927" t="s">
        <v>4458</v>
      </c>
      <c r="N448" s="1927" t="s">
        <v>5063</v>
      </c>
      <c r="O448" s="1925">
        <v>20</v>
      </c>
      <c r="P448" s="1927" t="s">
        <v>5064</v>
      </c>
      <c r="Q448" s="1927" t="s">
        <v>4720</v>
      </c>
      <c r="R448" s="1927" t="s">
        <v>4681</v>
      </c>
      <c r="S448" s="1927" t="s">
        <v>4720</v>
      </c>
      <c r="T448" s="1927"/>
      <c r="U448" s="1927"/>
      <c r="V448" s="1927" t="s">
        <v>5064</v>
      </c>
      <c r="W448" s="1927" t="s">
        <v>4720</v>
      </c>
      <c r="X448" s="1927" t="s">
        <v>4681</v>
      </c>
      <c r="Y448" s="1927" t="s">
        <v>4720</v>
      </c>
      <c r="Z448" s="1927">
        <v>5</v>
      </c>
      <c r="AA448" s="1927">
        <v>5</v>
      </c>
      <c r="AB448" s="1927">
        <v>0</v>
      </c>
      <c r="AC448" s="1927">
        <v>0</v>
      </c>
      <c r="AD448" s="1927">
        <v>0</v>
      </c>
      <c r="AE448" s="1927">
        <v>10</v>
      </c>
    </row>
    <row r="449" spans="1:31" ht="28.8">
      <c r="A449" s="1925" t="s">
        <v>5426</v>
      </c>
      <c r="B449" s="1927">
        <v>5010002</v>
      </c>
      <c r="C449" s="1926" t="s">
        <v>4900</v>
      </c>
      <c r="D449" s="1927">
        <v>30</v>
      </c>
      <c r="E449" s="1927">
        <v>8</v>
      </c>
      <c r="F449" s="1927">
        <v>14</v>
      </c>
      <c r="G449" s="1927">
        <v>22</v>
      </c>
      <c r="H449" s="1927">
        <v>0.33</v>
      </c>
      <c r="I449" s="1925">
        <f t="shared" si="6"/>
        <v>7.2600000000000007</v>
      </c>
      <c r="J449" s="1925">
        <v>202</v>
      </c>
      <c r="K449" s="1926" t="s">
        <v>5065</v>
      </c>
      <c r="L449" s="1927">
        <v>40170</v>
      </c>
      <c r="M449" s="1927" t="s">
        <v>4458</v>
      </c>
      <c r="N449" s="1927" t="s">
        <v>5063</v>
      </c>
      <c r="O449" s="1925">
        <v>20</v>
      </c>
      <c r="P449" s="1927" t="s">
        <v>5064</v>
      </c>
      <c r="Q449" s="1927" t="s">
        <v>4720</v>
      </c>
      <c r="R449" s="1927" t="s">
        <v>4681</v>
      </c>
      <c r="S449" s="1927" t="s">
        <v>4720</v>
      </c>
      <c r="T449" s="1927"/>
      <c r="U449" s="1927"/>
      <c r="V449" s="1927" t="s">
        <v>5064</v>
      </c>
      <c r="W449" s="1927" t="s">
        <v>4720</v>
      </c>
      <c r="X449" s="1927" t="s">
        <v>4681</v>
      </c>
      <c r="Y449" s="1927" t="s">
        <v>4720</v>
      </c>
      <c r="Z449" s="1927">
        <v>5</v>
      </c>
      <c r="AA449" s="1927">
        <v>5</v>
      </c>
      <c r="AB449" s="1927">
        <v>0</v>
      </c>
      <c r="AC449" s="1927">
        <v>0</v>
      </c>
      <c r="AD449" s="1927">
        <v>0</v>
      </c>
      <c r="AE449" s="1927">
        <v>10</v>
      </c>
    </row>
    <row r="450" spans="1:31" ht="57.6">
      <c r="A450" s="1925" t="s">
        <v>1222</v>
      </c>
      <c r="B450" s="1927">
        <v>5210004</v>
      </c>
      <c r="C450" s="1926" t="s">
        <v>4895</v>
      </c>
      <c r="D450" s="1927">
        <v>35</v>
      </c>
      <c r="E450" s="1927">
        <v>15</v>
      </c>
      <c r="F450" s="1927">
        <v>5</v>
      </c>
      <c r="G450" s="1927">
        <v>20</v>
      </c>
      <c r="H450" s="1927">
        <v>0.25</v>
      </c>
      <c r="I450" s="1925">
        <f t="shared" si="6"/>
        <v>5</v>
      </c>
      <c r="J450" s="1925">
        <v>202</v>
      </c>
      <c r="K450" s="1926" t="s">
        <v>4655</v>
      </c>
      <c r="L450" s="1927">
        <v>29839</v>
      </c>
      <c r="M450" s="1927" t="s">
        <v>4458</v>
      </c>
      <c r="N450" s="1927" t="s">
        <v>5066</v>
      </c>
      <c r="O450" s="1925">
        <v>30</v>
      </c>
      <c r="P450" s="1927" t="s">
        <v>4647</v>
      </c>
      <c r="Q450" s="1927"/>
      <c r="R450" s="1927" t="s">
        <v>4647</v>
      </c>
      <c r="S450" s="1927"/>
      <c r="T450" s="1927"/>
      <c r="U450" s="1927"/>
      <c r="V450" s="1927" t="s">
        <v>4647</v>
      </c>
      <c r="W450" s="1927"/>
      <c r="X450" s="1927" t="s">
        <v>4647</v>
      </c>
      <c r="Y450" s="1927"/>
      <c r="Z450" s="1927">
        <v>14</v>
      </c>
      <c r="AA450" s="1927">
        <v>3</v>
      </c>
      <c r="AB450" s="1927">
        <v>1</v>
      </c>
      <c r="AC450" s="1927">
        <v>0</v>
      </c>
      <c r="AD450" s="1927">
        <v>0</v>
      </c>
      <c r="AE450" s="1927">
        <v>18</v>
      </c>
    </row>
    <row r="451" spans="1:31" ht="57.6">
      <c r="A451" s="1925" t="s">
        <v>1222</v>
      </c>
      <c r="B451" s="1927">
        <v>5210004</v>
      </c>
      <c r="C451" s="1926" t="s">
        <v>4895</v>
      </c>
      <c r="D451" s="1927">
        <v>35</v>
      </c>
      <c r="E451" s="1927">
        <v>15</v>
      </c>
      <c r="F451" s="1927">
        <v>5</v>
      </c>
      <c r="G451" s="1927">
        <v>20</v>
      </c>
      <c r="H451" s="1927">
        <v>0.25</v>
      </c>
      <c r="I451" s="1925">
        <f t="shared" si="6"/>
        <v>5</v>
      </c>
      <c r="J451" s="1925">
        <v>202</v>
      </c>
      <c r="K451" s="1926" t="s">
        <v>4665</v>
      </c>
      <c r="L451" s="1927">
        <v>37044</v>
      </c>
      <c r="M451" s="1927" t="s">
        <v>4458</v>
      </c>
      <c r="N451" s="1927" t="s">
        <v>5066</v>
      </c>
      <c r="O451" s="1925">
        <v>30</v>
      </c>
      <c r="P451" s="1927" t="s">
        <v>4647</v>
      </c>
      <c r="Q451" s="1927"/>
      <c r="R451" s="1927" t="s">
        <v>4647</v>
      </c>
      <c r="S451" s="1927"/>
      <c r="T451" s="1927"/>
      <c r="U451" s="1927"/>
      <c r="V451" s="1927" t="s">
        <v>4647</v>
      </c>
      <c r="W451" s="1927"/>
      <c r="X451" s="1927" t="s">
        <v>4647</v>
      </c>
      <c r="Y451" s="1927"/>
      <c r="Z451" s="1927">
        <v>14</v>
      </c>
      <c r="AA451" s="1927">
        <v>3</v>
      </c>
      <c r="AB451" s="1927">
        <v>1</v>
      </c>
      <c r="AC451" s="1927">
        <v>0</v>
      </c>
      <c r="AD451" s="1927">
        <v>0</v>
      </c>
      <c r="AE451" s="1927">
        <v>18</v>
      </c>
    </row>
    <row r="452" spans="1:31" ht="57.6">
      <c r="A452" s="1925" t="s">
        <v>1222</v>
      </c>
      <c r="B452" s="1927">
        <v>5210004</v>
      </c>
      <c r="C452" s="1926" t="s">
        <v>4895</v>
      </c>
      <c r="D452" s="1927">
        <v>35</v>
      </c>
      <c r="E452" s="1927">
        <v>15</v>
      </c>
      <c r="F452" s="1927">
        <v>5</v>
      </c>
      <c r="G452" s="1927">
        <v>20</v>
      </c>
      <c r="H452" s="1927">
        <v>0.25</v>
      </c>
      <c r="I452" s="1925">
        <f t="shared" si="6"/>
        <v>5</v>
      </c>
      <c r="J452" s="1925">
        <v>202</v>
      </c>
      <c r="K452" s="1926" t="s">
        <v>4684</v>
      </c>
      <c r="L452" s="1927">
        <v>36935</v>
      </c>
      <c r="M452" s="1927" t="s">
        <v>4458</v>
      </c>
      <c r="N452" s="1927" t="s">
        <v>5066</v>
      </c>
      <c r="O452" s="1925">
        <v>30</v>
      </c>
      <c r="P452" s="1927" t="s">
        <v>4647</v>
      </c>
      <c r="Q452" s="1927"/>
      <c r="R452" s="1927" t="s">
        <v>4647</v>
      </c>
      <c r="S452" s="1927"/>
      <c r="T452" s="1927"/>
      <c r="U452" s="1927"/>
      <c r="V452" s="1927" t="s">
        <v>4647</v>
      </c>
      <c r="W452" s="1927"/>
      <c r="X452" s="1927" t="s">
        <v>4647</v>
      </c>
      <c r="Y452" s="1927"/>
      <c r="Z452" s="1927">
        <v>14</v>
      </c>
      <c r="AA452" s="1927">
        <v>3</v>
      </c>
      <c r="AB452" s="1927">
        <v>1</v>
      </c>
      <c r="AC452" s="1927">
        <v>0</v>
      </c>
      <c r="AD452" s="1927">
        <v>0</v>
      </c>
      <c r="AE452" s="1927">
        <v>18</v>
      </c>
    </row>
    <row r="453" spans="1:31" ht="57.6">
      <c r="A453" s="1925" t="s">
        <v>1222</v>
      </c>
      <c r="B453" s="1927">
        <v>5210004</v>
      </c>
      <c r="C453" s="1926" t="s">
        <v>4895</v>
      </c>
      <c r="D453" s="1927">
        <v>35</v>
      </c>
      <c r="E453" s="1927">
        <v>15</v>
      </c>
      <c r="F453" s="1927">
        <v>5</v>
      </c>
      <c r="G453" s="1927">
        <v>20</v>
      </c>
      <c r="H453" s="1927">
        <v>0.25</v>
      </c>
      <c r="I453" s="1925">
        <f t="shared" si="6"/>
        <v>5</v>
      </c>
      <c r="J453" s="1925">
        <v>202</v>
      </c>
      <c r="K453" s="1926" t="s">
        <v>4672</v>
      </c>
      <c r="L453" s="1927">
        <v>20178</v>
      </c>
      <c r="M453" s="1927" t="s">
        <v>4458</v>
      </c>
      <c r="N453" s="1927" t="s">
        <v>5066</v>
      </c>
      <c r="O453" s="1925">
        <v>30</v>
      </c>
      <c r="P453" s="1927" t="s">
        <v>4647</v>
      </c>
      <c r="Q453" s="1927"/>
      <c r="R453" s="1927" t="s">
        <v>4647</v>
      </c>
      <c r="S453" s="1927"/>
      <c r="T453" s="1927"/>
      <c r="U453" s="1927"/>
      <c r="V453" s="1927" t="s">
        <v>4647</v>
      </c>
      <c r="W453" s="1927"/>
      <c r="X453" s="1927" t="s">
        <v>4647</v>
      </c>
      <c r="Y453" s="1927"/>
      <c r="Z453" s="1927">
        <v>14</v>
      </c>
      <c r="AA453" s="1927">
        <v>3</v>
      </c>
      <c r="AB453" s="1927">
        <v>1</v>
      </c>
      <c r="AC453" s="1927">
        <v>0</v>
      </c>
      <c r="AD453" s="1927">
        <v>0</v>
      </c>
      <c r="AE453" s="1927">
        <v>18</v>
      </c>
    </row>
    <row r="454" spans="1:31" ht="28.8">
      <c r="A454" s="1925" t="s">
        <v>1220</v>
      </c>
      <c r="B454" s="1927">
        <v>5100004</v>
      </c>
      <c r="C454" s="1926" t="s">
        <v>4889</v>
      </c>
      <c r="D454" s="1927">
        <v>3</v>
      </c>
      <c r="E454" s="1927">
        <v>0</v>
      </c>
      <c r="F454" s="1927">
        <v>3</v>
      </c>
      <c r="G454" s="1927">
        <v>3</v>
      </c>
      <c r="H454" s="1927">
        <v>1</v>
      </c>
      <c r="I454" s="1925">
        <f t="shared" ref="I454:I517" si="7">G454*H454</f>
        <v>3</v>
      </c>
      <c r="J454" s="1925">
        <v>202</v>
      </c>
      <c r="K454" s="1926" t="s">
        <v>4317</v>
      </c>
      <c r="L454" s="1927">
        <v>21359</v>
      </c>
      <c r="M454" s="1927" t="s">
        <v>4458</v>
      </c>
      <c r="N454" s="1927" t="s">
        <v>1977</v>
      </c>
      <c r="O454" s="1925">
        <v>7</v>
      </c>
      <c r="P454" s="1927"/>
      <c r="Q454" s="1927"/>
      <c r="R454" s="1927"/>
      <c r="S454" s="1927"/>
      <c r="T454" s="1927"/>
      <c r="U454" s="1927"/>
      <c r="V454" s="1927"/>
      <c r="W454" s="1927"/>
      <c r="X454" s="1927"/>
      <c r="Y454" s="1927"/>
      <c r="Z454" s="1927">
        <v>1</v>
      </c>
      <c r="AA454" s="1927">
        <v>2</v>
      </c>
      <c r="AB454" s="1927">
        <v>1</v>
      </c>
      <c r="AC454" s="1927">
        <v>0</v>
      </c>
      <c r="AD454" s="1927">
        <v>0</v>
      </c>
      <c r="AE454" s="1927">
        <v>4</v>
      </c>
    </row>
    <row r="455" spans="1:31" ht="28.8">
      <c r="A455" s="1925" t="s">
        <v>1220</v>
      </c>
      <c r="B455" s="1927">
        <v>5100005</v>
      </c>
      <c r="C455" s="1926" t="s">
        <v>5326</v>
      </c>
      <c r="D455" s="1927">
        <v>3</v>
      </c>
      <c r="E455" s="1927">
        <v>0</v>
      </c>
      <c r="F455" s="1927">
        <v>3</v>
      </c>
      <c r="G455" s="1927">
        <v>3</v>
      </c>
      <c r="H455" s="1927">
        <v>1</v>
      </c>
      <c r="I455" s="1925">
        <f t="shared" si="7"/>
        <v>3</v>
      </c>
      <c r="J455" s="1925">
        <v>202</v>
      </c>
      <c r="K455" s="1926" t="s">
        <v>4317</v>
      </c>
      <c r="L455" s="1927">
        <v>21359</v>
      </c>
      <c r="M455" s="1927" t="s">
        <v>4458</v>
      </c>
      <c r="N455" s="1927" t="s">
        <v>1977</v>
      </c>
      <c r="O455" s="1925">
        <v>29</v>
      </c>
      <c r="P455" s="1927"/>
      <c r="Q455" s="1927"/>
      <c r="R455" s="1927"/>
      <c r="S455" s="1927"/>
      <c r="T455" s="1927"/>
      <c r="U455" s="1927"/>
      <c r="V455" s="1927"/>
      <c r="W455" s="1927"/>
      <c r="X455" s="1927"/>
      <c r="Y455" s="1927"/>
      <c r="Z455" s="1927">
        <v>1</v>
      </c>
      <c r="AA455" s="1927">
        <v>1</v>
      </c>
      <c r="AB455" s="1927">
        <v>0</v>
      </c>
      <c r="AC455" s="1927">
        <v>0</v>
      </c>
      <c r="AD455" s="1927">
        <v>0</v>
      </c>
      <c r="AE455" s="1927">
        <v>2</v>
      </c>
    </row>
    <row r="456" spans="1:31">
      <c r="A456" s="1925" t="s">
        <v>1220</v>
      </c>
      <c r="B456" s="1927">
        <v>5100006</v>
      </c>
      <c r="C456" s="1926" t="s">
        <v>4554</v>
      </c>
      <c r="D456" s="1927">
        <v>21</v>
      </c>
      <c r="E456" s="1927">
        <v>3</v>
      </c>
      <c r="F456" s="1927">
        <v>15</v>
      </c>
      <c r="G456" s="1927">
        <v>18</v>
      </c>
      <c r="H456" s="1927">
        <v>0.3</v>
      </c>
      <c r="I456" s="1925">
        <f t="shared" si="7"/>
        <v>5.3999999999999995</v>
      </c>
      <c r="J456" s="1925">
        <v>202</v>
      </c>
      <c r="K456" s="1926" t="s">
        <v>4317</v>
      </c>
      <c r="L456" s="1927">
        <v>21359</v>
      </c>
      <c r="M456" s="1927" t="s">
        <v>4458</v>
      </c>
      <c r="N456" s="1927" t="s">
        <v>1977</v>
      </c>
      <c r="O456" s="1925">
        <v>21</v>
      </c>
      <c r="P456" s="1927"/>
      <c r="Q456" s="1927"/>
      <c r="R456" s="1927"/>
      <c r="S456" s="1927"/>
      <c r="T456" s="1927"/>
      <c r="U456" s="1927"/>
      <c r="V456" s="1927"/>
      <c r="W456" s="1927"/>
      <c r="X456" s="1927"/>
      <c r="Y456" s="1927"/>
      <c r="Z456" s="1927">
        <v>3</v>
      </c>
      <c r="AA456" s="1927">
        <v>1</v>
      </c>
      <c r="AB456" s="1927">
        <v>2</v>
      </c>
      <c r="AC456" s="1927">
        <v>0</v>
      </c>
      <c r="AD456" s="1927">
        <v>0</v>
      </c>
      <c r="AE456" s="1927">
        <v>6</v>
      </c>
    </row>
    <row r="457" spans="1:31">
      <c r="A457" s="1925" t="s">
        <v>1220</v>
      </c>
      <c r="B457" s="1927">
        <v>5100006</v>
      </c>
      <c r="C457" s="1926" t="s">
        <v>4554</v>
      </c>
      <c r="D457" s="1927">
        <v>21</v>
      </c>
      <c r="E457" s="1927">
        <v>3</v>
      </c>
      <c r="F457" s="1927">
        <v>15</v>
      </c>
      <c r="G457" s="1927">
        <v>18</v>
      </c>
      <c r="H457" s="1927">
        <v>0.3</v>
      </c>
      <c r="I457" s="1925">
        <f t="shared" si="7"/>
        <v>5.3999999999999995</v>
      </c>
      <c r="J457" s="1925">
        <v>202</v>
      </c>
      <c r="K457" s="1926" t="s">
        <v>4317</v>
      </c>
      <c r="L457" s="1927">
        <v>21359</v>
      </c>
      <c r="M457" s="1927" t="s">
        <v>4458</v>
      </c>
      <c r="N457" s="1927" t="s">
        <v>5067</v>
      </c>
      <c r="O457" s="1925">
        <v>14</v>
      </c>
      <c r="P457" s="1927"/>
      <c r="Q457" s="1927"/>
      <c r="R457" s="1927"/>
      <c r="S457" s="1927"/>
      <c r="T457" s="1927"/>
      <c r="U457" s="1927"/>
      <c r="V457" s="1927"/>
      <c r="W457" s="1927"/>
      <c r="X457" s="1927"/>
      <c r="Y457" s="1927"/>
      <c r="Z457" s="1927">
        <v>1</v>
      </c>
      <c r="AA457" s="1927">
        <v>0</v>
      </c>
      <c r="AB457" s="1927">
        <v>0</v>
      </c>
      <c r="AC457" s="1927">
        <v>0</v>
      </c>
      <c r="AD457" s="1927">
        <v>0</v>
      </c>
      <c r="AE457" s="1927">
        <v>1</v>
      </c>
    </row>
    <row r="458" spans="1:31">
      <c r="A458" s="1925" t="s">
        <v>1220</v>
      </c>
      <c r="B458" s="1927">
        <v>5100007</v>
      </c>
      <c r="C458" s="1926" t="s">
        <v>4555</v>
      </c>
      <c r="D458" s="1927">
        <v>21</v>
      </c>
      <c r="E458" s="1927">
        <v>3</v>
      </c>
      <c r="F458" s="1927">
        <v>15</v>
      </c>
      <c r="G458" s="1927">
        <v>18</v>
      </c>
      <c r="H458" s="1927">
        <v>0.3</v>
      </c>
      <c r="I458" s="1925">
        <f t="shared" si="7"/>
        <v>5.3999999999999995</v>
      </c>
      <c r="J458" s="1925">
        <v>202</v>
      </c>
      <c r="K458" s="1926" t="s">
        <v>4317</v>
      </c>
      <c r="L458" s="1927">
        <v>21359</v>
      </c>
      <c r="M458" s="1927" t="s">
        <v>4458</v>
      </c>
      <c r="N458" s="1927" t="s">
        <v>1977</v>
      </c>
      <c r="O458" s="1925">
        <v>14</v>
      </c>
      <c r="P458" s="1927"/>
      <c r="Q458" s="1927"/>
      <c r="R458" s="1927"/>
      <c r="S458" s="1927"/>
      <c r="T458" s="1927"/>
      <c r="U458" s="1927"/>
      <c r="V458" s="1927"/>
      <c r="W458" s="1927"/>
      <c r="X458" s="1927"/>
      <c r="Y458" s="1927"/>
      <c r="Z458" s="1927">
        <v>6</v>
      </c>
      <c r="AA458" s="1927">
        <v>0</v>
      </c>
      <c r="AB458" s="1927">
        <v>0</v>
      </c>
      <c r="AC458" s="1927">
        <v>0</v>
      </c>
      <c r="AD458" s="1927">
        <v>0</v>
      </c>
      <c r="AE458" s="1927">
        <v>6</v>
      </c>
    </row>
    <row r="459" spans="1:31" ht="43.2">
      <c r="A459" s="1925" t="s">
        <v>1220</v>
      </c>
      <c r="B459" s="1927">
        <v>5100039</v>
      </c>
      <c r="C459" s="1926" t="s">
        <v>5068</v>
      </c>
      <c r="D459" s="1927">
        <v>6</v>
      </c>
      <c r="E459" s="1927">
        <v>2</v>
      </c>
      <c r="F459" s="1927">
        <v>2</v>
      </c>
      <c r="G459" s="1927">
        <v>4</v>
      </c>
      <c r="H459" s="1927">
        <v>1</v>
      </c>
      <c r="I459" s="1925">
        <f t="shared" si="7"/>
        <v>4</v>
      </c>
      <c r="J459" s="1925">
        <v>202</v>
      </c>
      <c r="K459" s="1926" t="s">
        <v>4530</v>
      </c>
      <c r="L459" s="1927">
        <v>42436</v>
      </c>
      <c r="M459" s="1927" t="s">
        <v>4477</v>
      </c>
      <c r="N459" s="1927" t="s">
        <v>1980</v>
      </c>
      <c r="O459" s="1925">
        <v>3</v>
      </c>
      <c r="P459" s="1927"/>
      <c r="Q459" s="1927"/>
      <c r="R459" s="1927" t="s">
        <v>4856</v>
      </c>
      <c r="S459" s="1927" t="s">
        <v>4488</v>
      </c>
      <c r="T459" s="1927"/>
      <c r="U459" s="1927"/>
      <c r="V459" s="1927" t="s">
        <v>4856</v>
      </c>
      <c r="W459" s="1927" t="s">
        <v>4488</v>
      </c>
      <c r="X459" s="1927"/>
      <c r="Y459" s="1927"/>
      <c r="Z459" s="1927">
        <v>1</v>
      </c>
      <c r="AA459" s="1927">
        <v>2</v>
      </c>
      <c r="AB459" s="1927">
        <v>0</v>
      </c>
      <c r="AC459" s="1927">
        <v>0</v>
      </c>
      <c r="AD459" s="1927">
        <v>0</v>
      </c>
      <c r="AE459" s="1927">
        <v>3</v>
      </c>
    </row>
    <row r="460" spans="1:31" ht="28.8">
      <c r="A460" s="1925" t="s">
        <v>1220</v>
      </c>
      <c r="B460" s="1927">
        <v>5111001</v>
      </c>
      <c r="C460" s="1926" t="s">
        <v>4450</v>
      </c>
      <c r="D460" s="1927">
        <v>9</v>
      </c>
      <c r="E460" s="1927">
        <v>3</v>
      </c>
      <c r="F460" s="1927">
        <v>3</v>
      </c>
      <c r="G460" s="1927">
        <v>6</v>
      </c>
      <c r="H460" s="1927">
        <v>1</v>
      </c>
      <c r="I460" s="1925">
        <f t="shared" si="7"/>
        <v>6</v>
      </c>
      <c r="J460" s="1925">
        <v>202</v>
      </c>
      <c r="K460" s="1926" t="s">
        <v>5069</v>
      </c>
      <c r="L460" s="1927">
        <v>36946</v>
      </c>
      <c r="M460" s="1927" t="s">
        <v>4458</v>
      </c>
      <c r="N460" s="1927" t="s">
        <v>5070</v>
      </c>
      <c r="O460" s="1925">
        <v>50</v>
      </c>
      <c r="P460" s="1927" t="s">
        <v>5071</v>
      </c>
      <c r="Q460" s="1927" t="s">
        <v>4493</v>
      </c>
      <c r="R460" s="1927" t="s">
        <v>5071</v>
      </c>
      <c r="S460" s="1927" t="s">
        <v>4493</v>
      </c>
      <c r="T460" s="1927" t="s">
        <v>5071</v>
      </c>
      <c r="U460" s="1927" t="s">
        <v>4493</v>
      </c>
      <c r="V460" s="1927" t="s">
        <v>5071</v>
      </c>
      <c r="W460" s="1927" t="s">
        <v>4493</v>
      </c>
      <c r="X460" s="1927"/>
      <c r="Y460" s="1927"/>
      <c r="Z460" s="1927">
        <v>6</v>
      </c>
      <c r="AA460" s="1927">
        <v>2</v>
      </c>
      <c r="AB460" s="1927">
        <v>2</v>
      </c>
      <c r="AC460" s="1927">
        <v>0</v>
      </c>
      <c r="AD460" s="1927">
        <v>0</v>
      </c>
      <c r="AE460" s="1927">
        <v>10</v>
      </c>
    </row>
    <row r="461" spans="1:31" ht="28.8">
      <c r="A461" s="1925" t="s">
        <v>1220</v>
      </c>
      <c r="B461" s="1927">
        <v>5111003</v>
      </c>
      <c r="C461" s="1926" t="s">
        <v>5310</v>
      </c>
      <c r="D461" s="1927">
        <v>7</v>
      </c>
      <c r="E461" s="1927">
        <v>2.5</v>
      </c>
      <c r="F461" s="1927">
        <v>2</v>
      </c>
      <c r="G461" s="1927">
        <v>4.5</v>
      </c>
      <c r="H461" s="1927">
        <v>1</v>
      </c>
      <c r="I461" s="1925">
        <f t="shared" si="7"/>
        <v>4.5</v>
      </c>
      <c r="J461" s="1925">
        <v>202</v>
      </c>
      <c r="K461" s="1926" t="s">
        <v>4463</v>
      </c>
      <c r="L461" s="1927">
        <v>33754</v>
      </c>
      <c r="M461" s="1927" t="s">
        <v>4458</v>
      </c>
      <c r="N461" s="1927" t="s">
        <v>5072</v>
      </c>
      <c r="O461" s="1925">
        <v>58</v>
      </c>
      <c r="P461" s="1927" t="s">
        <v>4454</v>
      </c>
      <c r="Q461" s="1927"/>
      <c r="R461" s="1927" t="s">
        <v>4454</v>
      </c>
      <c r="S461" s="1927"/>
      <c r="T461" s="1927"/>
      <c r="U461" s="1927"/>
      <c r="V461" s="1927"/>
      <c r="W461" s="1927"/>
      <c r="X461" s="1927" t="s">
        <v>4454</v>
      </c>
      <c r="Y461" s="1927"/>
      <c r="Z461" s="1927">
        <v>0</v>
      </c>
      <c r="AA461" s="1927">
        <v>1</v>
      </c>
      <c r="AB461" s="1927">
        <v>6</v>
      </c>
      <c r="AC461" s="1927">
        <v>0</v>
      </c>
      <c r="AD461" s="1927">
        <v>0</v>
      </c>
      <c r="AE461" s="1927">
        <v>7</v>
      </c>
    </row>
    <row r="462" spans="1:31" ht="28.8">
      <c r="A462" s="1925" t="s">
        <v>1220</v>
      </c>
      <c r="B462" s="1927">
        <v>5111004</v>
      </c>
      <c r="C462" s="1926" t="s">
        <v>4465</v>
      </c>
      <c r="D462" s="1927">
        <v>7</v>
      </c>
      <c r="E462" s="1927">
        <v>2.5</v>
      </c>
      <c r="F462" s="1927">
        <v>2</v>
      </c>
      <c r="G462" s="1927">
        <v>4.5</v>
      </c>
      <c r="H462" s="1927">
        <v>1</v>
      </c>
      <c r="I462" s="1925">
        <f t="shared" si="7"/>
        <v>4.5</v>
      </c>
      <c r="J462" s="1925">
        <v>202</v>
      </c>
      <c r="K462" s="1926" t="s">
        <v>4518</v>
      </c>
      <c r="L462" s="1927">
        <v>43224</v>
      </c>
      <c r="M462" s="1927" t="s">
        <v>4451</v>
      </c>
      <c r="N462" s="1927" t="s">
        <v>5070</v>
      </c>
      <c r="O462" s="1925">
        <v>57</v>
      </c>
      <c r="P462" s="1927" t="s">
        <v>4472</v>
      </c>
      <c r="Q462" s="1927" t="s">
        <v>4493</v>
      </c>
      <c r="R462" s="1927" t="s">
        <v>4472</v>
      </c>
      <c r="S462" s="1927" t="s">
        <v>4493</v>
      </c>
      <c r="T462" s="1927" t="s">
        <v>4472</v>
      </c>
      <c r="U462" s="1927" t="s">
        <v>4493</v>
      </c>
      <c r="V462" s="1927"/>
      <c r="W462" s="1927"/>
      <c r="X462" s="1927"/>
      <c r="Y462" s="1927"/>
      <c r="Z462" s="1927">
        <v>18</v>
      </c>
      <c r="AA462" s="1927">
        <v>25</v>
      </c>
      <c r="AB462" s="1927">
        <v>11</v>
      </c>
      <c r="AC462" s="1927">
        <v>0</v>
      </c>
      <c r="AD462" s="1927">
        <v>0</v>
      </c>
      <c r="AE462" s="1927">
        <v>54</v>
      </c>
    </row>
    <row r="463" spans="1:31" ht="43.2">
      <c r="A463" s="1925" t="s">
        <v>1220</v>
      </c>
      <c r="B463" s="1927">
        <v>5111005</v>
      </c>
      <c r="C463" s="1926" t="s">
        <v>5073</v>
      </c>
      <c r="D463" s="1927">
        <v>7</v>
      </c>
      <c r="E463" s="1927">
        <v>2.5</v>
      </c>
      <c r="F463" s="1927">
        <v>2</v>
      </c>
      <c r="G463" s="1927">
        <v>4.5</v>
      </c>
      <c r="H463" s="1927">
        <v>1</v>
      </c>
      <c r="I463" s="1925">
        <f t="shared" si="7"/>
        <v>4.5</v>
      </c>
      <c r="J463" s="1925">
        <v>202</v>
      </c>
      <c r="K463" s="1926" t="s">
        <v>5074</v>
      </c>
      <c r="L463" s="1927">
        <v>38563</v>
      </c>
      <c r="M463" s="1927" t="s">
        <v>4451</v>
      </c>
      <c r="N463" s="1927" t="s">
        <v>5075</v>
      </c>
      <c r="O463" s="1925">
        <v>34</v>
      </c>
      <c r="P463" s="1927" t="s">
        <v>4472</v>
      </c>
      <c r="Q463" s="1927" t="s">
        <v>4480</v>
      </c>
      <c r="R463" s="1927" t="s">
        <v>4472</v>
      </c>
      <c r="S463" s="1927" t="s">
        <v>4480</v>
      </c>
      <c r="T463" s="1927" t="s">
        <v>4472</v>
      </c>
      <c r="U463" s="1927" t="s">
        <v>4480</v>
      </c>
      <c r="V463" s="1927"/>
      <c r="W463" s="1927"/>
      <c r="X463" s="1927"/>
      <c r="Y463" s="1927"/>
      <c r="Z463" s="1927">
        <v>3</v>
      </c>
      <c r="AA463" s="1927">
        <v>18</v>
      </c>
      <c r="AB463" s="1927">
        <v>9</v>
      </c>
      <c r="AC463" s="1927">
        <v>0</v>
      </c>
      <c r="AD463" s="1927">
        <v>0</v>
      </c>
      <c r="AE463" s="1927">
        <v>30</v>
      </c>
    </row>
    <row r="464" spans="1:31" ht="28.8">
      <c r="A464" s="1925" t="s">
        <v>1220</v>
      </c>
      <c r="B464" s="1927">
        <v>5111018</v>
      </c>
      <c r="C464" s="1926" t="s">
        <v>5076</v>
      </c>
      <c r="D464" s="1927">
        <v>7</v>
      </c>
      <c r="E464" s="1927">
        <v>2.5</v>
      </c>
      <c r="F464" s="1927">
        <v>2</v>
      </c>
      <c r="G464" s="1927">
        <v>4.5</v>
      </c>
      <c r="H464" s="1927">
        <v>1</v>
      </c>
      <c r="I464" s="1925">
        <f t="shared" si="7"/>
        <v>4.5</v>
      </c>
      <c r="J464" s="1925">
        <v>202</v>
      </c>
      <c r="K464" s="1926" t="s">
        <v>4469</v>
      </c>
      <c r="L464" s="1927">
        <v>42549</v>
      </c>
      <c r="M464" s="1927" t="s">
        <v>4458</v>
      </c>
      <c r="N464" s="1927" t="s">
        <v>5077</v>
      </c>
      <c r="O464" s="1925">
        <v>20</v>
      </c>
      <c r="P464" s="1927" t="s">
        <v>4472</v>
      </c>
      <c r="Q464" s="1927" t="s">
        <v>4703</v>
      </c>
      <c r="R464" s="1927" t="s">
        <v>4472</v>
      </c>
      <c r="S464" s="1927" t="s">
        <v>4703</v>
      </c>
      <c r="T464" s="1927" t="s">
        <v>4472</v>
      </c>
      <c r="U464" s="1927" t="s">
        <v>4703</v>
      </c>
      <c r="V464" s="1927"/>
      <c r="W464" s="1927"/>
      <c r="X464" s="1927"/>
      <c r="Y464" s="1927"/>
      <c r="Z464" s="1927">
        <v>1</v>
      </c>
      <c r="AA464" s="1927">
        <v>2</v>
      </c>
      <c r="AB464" s="1927">
        <v>1</v>
      </c>
      <c r="AC464" s="1927">
        <v>0</v>
      </c>
      <c r="AD464" s="1927">
        <v>0</v>
      </c>
      <c r="AE464" s="1927">
        <v>4</v>
      </c>
    </row>
    <row r="465" spans="1:31" ht="28.8">
      <c r="A465" s="1925" t="s">
        <v>1220</v>
      </c>
      <c r="B465" s="1927">
        <v>5111026</v>
      </c>
      <c r="C465" s="1926" t="s">
        <v>5078</v>
      </c>
      <c r="D465" s="1927">
        <v>9</v>
      </c>
      <c r="E465" s="1927">
        <v>3</v>
      </c>
      <c r="F465" s="1927">
        <v>3</v>
      </c>
      <c r="G465" s="1927">
        <v>6</v>
      </c>
      <c r="H465" s="1927">
        <v>1</v>
      </c>
      <c r="I465" s="1925">
        <f t="shared" si="7"/>
        <v>6</v>
      </c>
      <c r="J465" s="1925">
        <v>202</v>
      </c>
      <c r="K465" s="1926" t="s">
        <v>4469</v>
      </c>
      <c r="L465" s="1927">
        <v>42549</v>
      </c>
      <c r="M465" s="1927" t="s">
        <v>4458</v>
      </c>
      <c r="N465" s="1927" t="s">
        <v>5079</v>
      </c>
      <c r="O465" s="1925">
        <v>15</v>
      </c>
      <c r="P465" s="1927" t="s">
        <v>4456</v>
      </c>
      <c r="Q465" s="1927" t="s">
        <v>4457</v>
      </c>
      <c r="R465" s="1927" t="s">
        <v>4456</v>
      </c>
      <c r="S465" s="1927" t="s">
        <v>4457</v>
      </c>
      <c r="T465" s="1927"/>
      <c r="U465" s="1927"/>
      <c r="V465" s="1927"/>
      <c r="W465" s="1927"/>
      <c r="X465" s="1927" t="s">
        <v>4459</v>
      </c>
      <c r="Y465" s="1927" t="s">
        <v>4460</v>
      </c>
      <c r="Z465" s="1927">
        <v>2</v>
      </c>
      <c r="AA465" s="1927">
        <v>0</v>
      </c>
      <c r="AB465" s="1927">
        <v>0</v>
      </c>
      <c r="AC465" s="1927">
        <v>0</v>
      </c>
      <c r="AD465" s="1927">
        <v>0</v>
      </c>
      <c r="AE465" s="1927">
        <v>2</v>
      </c>
    </row>
    <row r="466" spans="1:31" ht="28.8">
      <c r="A466" s="1925" t="s">
        <v>1220</v>
      </c>
      <c r="B466" s="1927">
        <v>5111027</v>
      </c>
      <c r="C466" s="1926" t="s">
        <v>5080</v>
      </c>
      <c r="D466" s="1927">
        <v>7</v>
      </c>
      <c r="E466" s="1927">
        <v>2.5</v>
      </c>
      <c r="F466" s="1927">
        <v>2</v>
      </c>
      <c r="G466" s="1927">
        <v>4.5</v>
      </c>
      <c r="H466" s="1927">
        <v>1</v>
      </c>
      <c r="I466" s="1925">
        <f t="shared" si="7"/>
        <v>4.5</v>
      </c>
      <c r="J466" s="1925">
        <v>202</v>
      </c>
      <c r="K466" s="1926" t="s">
        <v>4469</v>
      </c>
      <c r="L466" s="1927">
        <v>42549</v>
      </c>
      <c r="M466" s="1927" t="s">
        <v>4458</v>
      </c>
      <c r="N466" s="1927" t="s">
        <v>5081</v>
      </c>
      <c r="O466" s="1925">
        <v>34</v>
      </c>
      <c r="P466" s="1927" t="s">
        <v>4470</v>
      </c>
      <c r="Q466" s="1927" t="s">
        <v>4457</v>
      </c>
      <c r="R466" s="1927" t="s">
        <v>4470</v>
      </c>
      <c r="S466" s="1927" t="s">
        <v>4457</v>
      </c>
      <c r="T466" s="1927"/>
      <c r="U466" s="1927"/>
      <c r="V466" s="1927" t="s">
        <v>4470</v>
      </c>
      <c r="W466" s="1927" t="s">
        <v>4457</v>
      </c>
      <c r="X466" s="1927"/>
      <c r="Y466" s="1927"/>
      <c r="Z466" s="1927">
        <v>22</v>
      </c>
      <c r="AA466" s="1927">
        <v>0</v>
      </c>
      <c r="AB466" s="1927">
        <v>0</v>
      </c>
      <c r="AC466" s="1927">
        <v>0</v>
      </c>
      <c r="AD466" s="1927">
        <v>0</v>
      </c>
      <c r="AE466" s="1927">
        <v>22</v>
      </c>
    </row>
    <row r="467" spans="1:31" ht="28.8">
      <c r="A467" s="1925" t="s">
        <v>1220</v>
      </c>
      <c r="B467" s="1927">
        <v>5121002</v>
      </c>
      <c r="C467" s="1926" t="s">
        <v>4476</v>
      </c>
      <c r="D467" s="1927">
        <v>9</v>
      </c>
      <c r="E467" s="1927">
        <v>3</v>
      </c>
      <c r="F467" s="1927">
        <v>3</v>
      </c>
      <c r="G467" s="1927">
        <v>6</v>
      </c>
      <c r="H467" s="1927">
        <v>1</v>
      </c>
      <c r="I467" s="1925">
        <f t="shared" si="7"/>
        <v>6</v>
      </c>
      <c r="J467" s="1925">
        <v>202</v>
      </c>
      <c r="K467" s="1926" t="s">
        <v>4289</v>
      </c>
      <c r="L467" s="1927">
        <v>41260</v>
      </c>
      <c r="M467" s="1927" t="s">
        <v>4477</v>
      </c>
      <c r="N467" s="1927" t="s">
        <v>4866</v>
      </c>
      <c r="O467" s="1925">
        <v>46</v>
      </c>
      <c r="P467" s="1927" t="s">
        <v>4452</v>
      </c>
      <c r="Q467" s="1927" t="s">
        <v>4703</v>
      </c>
      <c r="R467" s="1927" t="s">
        <v>4452</v>
      </c>
      <c r="S467" s="1927" t="s">
        <v>4703</v>
      </c>
      <c r="T467" s="1927" t="s">
        <v>4452</v>
      </c>
      <c r="U467" s="1927" t="s">
        <v>4703</v>
      </c>
      <c r="V467" s="1927" t="s">
        <v>4452</v>
      </c>
      <c r="W467" s="1927" t="s">
        <v>4703</v>
      </c>
      <c r="X467" s="1927"/>
      <c r="Y467" s="1927"/>
      <c r="Z467" s="1927">
        <v>3</v>
      </c>
      <c r="AA467" s="1927">
        <v>6</v>
      </c>
      <c r="AB467" s="1927">
        <v>3</v>
      </c>
      <c r="AC467" s="1927">
        <v>0</v>
      </c>
      <c r="AD467" s="1927">
        <v>0</v>
      </c>
      <c r="AE467" s="1927">
        <v>12</v>
      </c>
    </row>
    <row r="468" spans="1:31" ht="28.8">
      <c r="A468" s="1925" t="s">
        <v>1220</v>
      </c>
      <c r="B468" s="1927">
        <v>5121006</v>
      </c>
      <c r="C468" s="1926" t="s">
        <v>5082</v>
      </c>
      <c r="D468" s="1927">
        <v>6</v>
      </c>
      <c r="E468" s="1927">
        <v>3</v>
      </c>
      <c r="F468" s="1927">
        <v>0</v>
      </c>
      <c r="G468" s="1927">
        <v>3</v>
      </c>
      <c r="H468" s="1927">
        <v>1</v>
      </c>
      <c r="I468" s="1925">
        <f t="shared" si="7"/>
        <v>3</v>
      </c>
      <c r="J468" s="1925">
        <v>202</v>
      </c>
      <c r="K468" s="1926" t="s">
        <v>4492</v>
      </c>
      <c r="L468" s="1927">
        <v>36019</v>
      </c>
      <c r="M468" s="1927" t="s">
        <v>4458</v>
      </c>
      <c r="N468" s="1927" t="s">
        <v>4866</v>
      </c>
      <c r="O468" s="1925">
        <v>50</v>
      </c>
      <c r="P468" s="1927"/>
      <c r="Q468" s="1927"/>
      <c r="R468" s="1927"/>
      <c r="S468" s="1927"/>
      <c r="T468" s="1927"/>
      <c r="U468" s="1927"/>
      <c r="V468" s="1927" t="s">
        <v>4472</v>
      </c>
      <c r="W468" s="1927" t="s">
        <v>4493</v>
      </c>
      <c r="X468" s="1927" t="s">
        <v>4472</v>
      </c>
      <c r="Y468" s="1927" t="s">
        <v>4493</v>
      </c>
      <c r="Z468" s="1927">
        <v>0</v>
      </c>
      <c r="AA468" s="1927">
        <v>2</v>
      </c>
      <c r="AB468" s="1927">
        <v>5</v>
      </c>
      <c r="AC468" s="1927">
        <v>0</v>
      </c>
      <c r="AD468" s="1927">
        <v>0</v>
      </c>
      <c r="AE468" s="1927">
        <v>7</v>
      </c>
    </row>
    <row r="469" spans="1:31" ht="28.8">
      <c r="A469" s="1925" t="s">
        <v>1220</v>
      </c>
      <c r="B469" s="1927">
        <v>5121007</v>
      </c>
      <c r="C469" s="1926" t="s">
        <v>4484</v>
      </c>
      <c r="D469" s="1927">
        <v>9</v>
      </c>
      <c r="E469" s="1927">
        <v>3</v>
      </c>
      <c r="F469" s="1927">
        <v>3</v>
      </c>
      <c r="G469" s="1927">
        <v>6</v>
      </c>
      <c r="H469" s="1927">
        <v>1</v>
      </c>
      <c r="I469" s="1925">
        <f t="shared" si="7"/>
        <v>6</v>
      </c>
      <c r="J469" s="1925">
        <v>202</v>
      </c>
      <c r="K469" s="1926" t="s">
        <v>4492</v>
      </c>
      <c r="L469" s="1927">
        <v>36019</v>
      </c>
      <c r="M469" s="1927" t="s">
        <v>4458</v>
      </c>
      <c r="N469" s="1927" t="s">
        <v>5083</v>
      </c>
      <c r="O469" s="1925">
        <v>50</v>
      </c>
      <c r="P469" s="1927" t="s">
        <v>4454</v>
      </c>
      <c r="Q469" s="1927" t="s">
        <v>4493</v>
      </c>
      <c r="R469" s="1927" t="s">
        <v>4454</v>
      </c>
      <c r="S469" s="1927" t="s">
        <v>4493</v>
      </c>
      <c r="T469" s="1927" t="s">
        <v>4454</v>
      </c>
      <c r="U469" s="1927" t="s">
        <v>4493</v>
      </c>
      <c r="V469" s="1927" t="s">
        <v>4454</v>
      </c>
      <c r="W469" s="1927" t="s">
        <v>4493</v>
      </c>
      <c r="X469" s="1927"/>
      <c r="Y469" s="1927"/>
      <c r="Z469" s="1927">
        <v>0</v>
      </c>
      <c r="AA469" s="1927">
        <v>1</v>
      </c>
      <c r="AB469" s="1927">
        <v>5</v>
      </c>
      <c r="AC469" s="1927">
        <v>0</v>
      </c>
      <c r="AD469" s="1927">
        <v>0</v>
      </c>
      <c r="AE469" s="1927">
        <v>6</v>
      </c>
    </row>
    <row r="470" spans="1:31" ht="28.8">
      <c r="A470" s="1925" t="s">
        <v>1220</v>
      </c>
      <c r="B470" s="1927">
        <v>5121008</v>
      </c>
      <c r="C470" s="1926" t="s">
        <v>4489</v>
      </c>
      <c r="D470" s="1927">
        <v>6</v>
      </c>
      <c r="E470" s="1927">
        <v>1.5</v>
      </c>
      <c r="F470" s="1927">
        <v>3</v>
      </c>
      <c r="G470" s="1927">
        <v>4.5</v>
      </c>
      <c r="H470" s="1927">
        <v>1</v>
      </c>
      <c r="I470" s="1925">
        <f t="shared" si="7"/>
        <v>4.5</v>
      </c>
      <c r="J470" s="1925">
        <v>202</v>
      </c>
      <c r="K470" s="1926" t="s">
        <v>4307</v>
      </c>
      <c r="L470" s="1927">
        <v>35091</v>
      </c>
      <c r="M470" s="1927" t="s">
        <v>4458</v>
      </c>
      <c r="N470" s="1927" t="s">
        <v>4866</v>
      </c>
      <c r="O470" s="1925">
        <v>39</v>
      </c>
      <c r="P470" s="1927" t="s">
        <v>4486</v>
      </c>
      <c r="Q470" s="1927" t="s">
        <v>4666</v>
      </c>
      <c r="R470" s="1927" t="s">
        <v>4486</v>
      </c>
      <c r="S470" s="1927" t="s">
        <v>4666</v>
      </c>
      <c r="T470" s="1927" t="s">
        <v>4486</v>
      </c>
      <c r="U470" s="1927" t="s">
        <v>4666</v>
      </c>
      <c r="V470" s="1927"/>
      <c r="W470" s="1927"/>
      <c r="X470" s="1927"/>
      <c r="Y470" s="1927"/>
      <c r="Z470" s="1927">
        <v>1</v>
      </c>
      <c r="AA470" s="1927">
        <v>8</v>
      </c>
      <c r="AB470" s="1927">
        <v>12</v>
      </c>
      <c r="AC470" s="1927">
        <v>0</v>
      </c>
      <c r="AD470" s="1927">
        <v>0</v>
      </c>
      <c r="AE470" s="1927">
        <v>21</v>
      </c>
    </row>
    <row r="471" spans="1:31" ht="28.8">
      <c r="A471" s="1925" t="s">
        <v>1220</v>
      </c>
      <c r="B471" s="1927">
        <v>5121009</v>
      </c>
      <c r="C471" s="1926" t="s">
        <v>4491</v>
      </c>
      <c r="D471" s="1927">
        <v>7</v>
      </c>
      <c r="E471" s="1927">
        <v>2.5</v>
      </c>
      <c r="F471" s="1927">
        <v>2</v>
      </c>
      <c r="G471" s="1927">
        <v>4.5</v>
      </c>
      <c r="H471" s="1927">
        <v>1</v>
      </c>
      <c r="I471" s="1925">
        <f t="shared" si="7"/>
        <v>4.5</v>
      </c>
      <c r="J471" s="1925">
        <v>202</v>
      </c>
      <c r="K471" s="1926" t="s">
        <v>4861</v>
      </c>
      <c r="L471" s="1927">
        <v>28181</v>
      </c>
      <c r="M471" s="1927" t="s">
        <v>4458</v>
      </c>
      <c r="N471" s="1927" t="s">
        <v>5083</v>
      </c>
      <c r="O471" s="1925">
        <v>50</v>
      </c>
      <c r="P471" s="1927" t="s">
        <v>4456</v>
      </c>
      <c r="Q471" s="1927" t="s">
        <v>4493</v>
      </c>
      <c r="R471" s="1927" t="s">
        <v>4456</v>
      </c>
      <c r="S471" s="1927" t="s">
        <v>4493</v>
      </c>
      <c r="T471" s="1927" t="s">
        <v>4456</v>
      </c>
      <c r="U471" s="1927" t="s">
        <v>4493</v>
      </c>
      <c r="V471" s="1927"/>
      <c r="W471" s="1927"/>
      <c r="X471" s="1927"/>
      <c r="Y471" s="1927"/>
      <c r="Z471" s="1927">
        <v>4</v>
      </c>
      <c r="AA471" s="1927">
        <v>7</v>
      </c>
      <c r="AB471" s="1927">
        <v>23</v>
      </c>
      <c r="AC471" s="1927">
        <v>0</v>
      </c>
      <c r="AD471" s="1927">
        <v>0</v>
      </c>
      <c r="AE471" s="1927">
        <v>34</v>
      </c>
    </row>
    <row r="472" spans="1:31" ht="28.8">
      <c r="A472" s="1925" t="s">
        <v>1220</v>
      </c>
      <c r="B472" s="1927">
        <v>5121010</v>
      </c>
      <c r="C472" s="1926" t="s">
        <v>4494</v>
      </c>
      <c r="D472" s="1927">
        <v>7</v>
      </c>
      <c r="E472" s="1927">
        <v>2.5</v>
      </c>
      <c r="F472" s="1927">
        <v>2</v>
      </c>
      <c r="G472" s="1927">
        <v>4.5</v>
      </c>
      <c r="H472" s="1927">
        <v>1</v>
      </c>
      <c r="I472" s="1925">
        <f t="shared" si="7"/>
        <v>4.5</v>
      </c>
      <c r="J472" s="1925">
        <v>202</v>
      </c>
      <c r="K472" s="1926" t="s">
        <v>4485</v>
      </c>
      <c r="L472" s="1927">
        <v>36702</v>
      </c>
      <c r="M472" s="1927" t="s">
        <v>4458</v>
      </c>
      <c r="N472" s="1927" t="s">
        <v>5084</v>
      </c>
      <c r="O472" s="1925">
        <v>50</v>
      </c>
      <c r="P472" s="1927" t="s">
        <v>4486</v>
      </c>
      <c r="Q472" s="1927"/>
      <c r="R472" s="1927" t="s">
        <v>4486</v>
      </c>
      <c r="S472" s="1927"/>
      <c r="T472" s="1927" t="s">
        <v>4486</v>
      </c>
      <c r="U472" s="1927"/>
      <c r="V472" s="1927"/>
      <c r="W472" s="1927"/>
      <c r="X472" s="1927"/>
      <c r="Y472" s="1927"/>
      <c r="Z472" s="1927">
        <v>0</v>
      </c>
      <c r="AA472" s="1927">
        <v>7</v>
      </c>
      <c r="AB472" s="1927">
        <v>19</v>
      </c>
      <c r="AC472" s="1927">
        <v>0</v>
      </c>
      <c r="AD472" s="1927">
        <v>0</v>
      </c>
      <c r="AE472" s="1927">
        <v>26</v>
      </c>
    </row>
    <row r="473" spans="1:31" ht="28.8">
      <c r="A473" s="1925" t="s">
        <v>1220</v>
      </c>
      <c r="B473" s="1927">
        <v>5121011</v>
      </c>
      <c r="C473" s="1926" t="s">
        <v>4864</v>
      </c>
      <c r="D473" s="1927">
        <v>9</v>
      </c>
      <c r="E473" s="1927">
        <v>3</v>
      </c>
      <c r="F473" s="1927">
        <v>3</v>
      </c>
      <c r="G473" s="1927">
        <v>6</v>
      </c>
      <c r="H473" s="1927">
        <v>1</v>
      </c>
      <c r="I473" s="1925">
        <f t="shared" si="7"/>
        <v>6</v>
      </c>
      <c r="J473" s="1925">
        <v>202</v>
      </c>
      <c r="K473" s="1926" t="s">
        <v>5336</v>
      </c>
      <c r="L473" s="1927">
        <v>41804</v>
      </c>
      <c r="M473" s="1927" t="s">
        <v>4451</v>
      </c>
      <c r="N473" s="1927" t="s">
        <v>4866</v>
      </c>
      <c r="O473" s="1925">
        <v>30</v>
      </c>
      <c r="P473" s="1927" t="s">
        <v>4454</v>
      </c>
      <c r="Q473" s="1927" t="s">
        <v>4703</v>
      </c>
      <c r="R473" s="1927" t="s">
        <v>4454</v>
      </c>
      <c r="S473" s="1927" t="s">
        <v>4703</v>
      </c>
      <c r="T473" s="1927" t="s">
        <v>4454</v>
      </c>
      <c r="U473" s="1927" t="s">
        <v>4703</v>
      </c>
      <c r="V473" s="1927" t="s">
        <v>4454</v>
      </c>
      <c r="W473" s="1927" t="s">
        <v>4703</v>
      </c>
      <c r="X473" s="1927"/>
      <c r="Y473" s="1927"/>
      <c r="Z473" s="1927">
        <v>1</v>
      </c>
      <c r="AA473" s="1927">
        <v>11</v>
      </c>
      <c r="AB473" s="1927">
        <v>4</v>
      </c>
      <c r="AC473" s="1927">
        <v>0</v>
      </c>
      <c r="AD473" s="1927">
        <v>0</v>
      </c>
      <c r="AE473" s="1927">
        <v>16</v>
      </c>
    </row>
    <row r="474" spans="1:31" ht="28.8">
      <c r="A474" s="1925" t="s">
        <v>1220</v>
      </c>
      <c r="B474" s="1927">
        <v>5121012</v>
      </c>
      <c r="C474" s="1926" t="s">
        <v>4495</v>
      </c>
      <c r="D474" s="1927">
        <v>6</v>
      </c>
      <c r="E474" s="1927">
        <v>3</v>
      </c>
      <c r="F474" s="1927">
        <v>0</v>
      </c>
      <c r="G474" s="1927">
        <v>3</v>
      </c>
      <c r="H474" s="1927">
        <v>1</v>
      </c>
      <c r="I474" s="1925">
        <f t="shared" si="7"/>
        <v>3</v>
      </c>
      <c r="J474" s="1925">
        <v>202</v>
      </c>
      <c r="K474" s="1926" t="s">
        <v>4292</v>
      </c>
      <c r="L474" s="1927">
        <v>32841</v>
      </c>
      <c r="M474" s="1927" t="s">
        <v>4458</v>
      </c>
      <c r="N474" s="1927" t="s">
        <v>4868</v>
      </c>
      <c r="O474" s="1925">
        <v>25</v>
      </c>
      <c r="P474" s="1927"/>
      <c r="Q474" s="1927"/>
      <c r="R474" s="1927"/>
      <c r="S474" s="1927"/>
      <c r="T474" s="1927"/>
      <c r="U474" s="1927"/>
      <c r="V474" s="1927" t="s">
        <v>4602</v>
      </c>
      <c r="W474" s="1927" t="s">
        <v>4666</v>
      </c>
      <c r="X474" s="1927"/>
      <c r="Y474" s="1927"/>
      <c r="Z474" s="1927">
        <v>4</v>
      </c>
      <c r="AA474" s="1927">
        <v>8</v>
      </c>
      <c r="AB474" s="1927">
        <v>5</v>
      </c>
      <c r="AC474" s="1927">
        <v>0</v>
      </c>
      <c r="AD474" s="1927">
        <v>0</v>
      </c>
      <c r="AE474" s="1927">
        <v>17</v>
      </c>
    </row>
    <row r="475" spans="1:31" ht="28.8">
      <c r="A475" s="1925" t="s">
        <v>1220</v>
      </c>
      <c r="B475" s="1927">
        <v>5121015</v>
      </c>
      <c r="C475" s="1926" t="s">
        <v>4499</v>
      </c>
      <c r="D475" s="1927">
        <v>12</v>
      </c>
      <c r="E475" s="1927">
        <v>4.5</v>
      </c>
      <c r="F475" s="1927">
        <v>3</v>
      </c>
      <c r="G475" s="1927">
        <v>7.5</v>
      </c>
      <c r="H475" s="1927">
        <v>1</v>
      </c>
      <c r="I475" s="1925">
        <f t="shared" si="7"/>
        <v>7.5</v>
      </c>
      <c r="J475" s="1925">
        <v>202</v>
      </c>
      <c r="K475" s="1926" t="s">
        <v>5085</v>
      </c>
      <c r="L475" s="1927">
        <v>41804</v>
      </c>
      <c r="M475" s="1927" t="s">
        <v>4451</v>
      </c>
      <c r="N475" s="1927" t="s">
        <v>4866</v>
      </c>
      <c r="O475" s="1925">
        <v>25</v>
      </c>
      <c r="P475" s="1927" t="s">
        <v>4456</v>
      </c>
      <c r="Q475" s="1927" t="s">
        <v>4666</v>
      </c>
      <c r="R475" s="1927" t="s">
        <v>4456</v>
      </c>
      <c r="S475" s="1927" t="s">
        <v>4666</v>
      </c>
      <c r="T475" s="1927" t="s">
        <v>4456</v>
      </c>
      <c r="U475" s="1927" t="s">
        <v>4666</v>
      </c>
      <c r="V475" s="1927" t="s">
        <v>4456</v>
      </c>
      <c r="W475" s="1927" t="s">
        <v>4666</v>
      </c>
      <c r="X475" s="1927" t="s">
        <v>4456</v>
      </c>
      <c r="Y475" s="1927" t="s">
        <v>4666</v>
      </c>
      <c r="Z475" s="1927">
        <v>2</v>
      </c>
      <c r="AA475" s="1927">
        <v>8</v>
      </c>
      <c r="AB475" s="1927">
        <v>4</v>
      </c>
      <c r="AC475" s="1927">
        <v>0</v>
      </c>
      <c r="AD475" s="1927">
        <v>0</v>
      </c>
      <c r="AE475" s="1927">
        <v>14</v>
      </c>
    </row>
    <row r="476" spans="1:31" ht="28.8">
      <c r="A476" s="1925" t="s">
        <v>1220</v>
      </c>
      <c r="B476" s="1927">
        <v>5121016</v>
      </c>
      <c r="C476" s="1926" t="s">
        <v>4501</v>
      </c>
      <c r="D476" s="1927">
        <v>7</v>
      </c>
      <c r="E476" s="1927">
        <v>2.5</v>
      </c>
      <c r="F476" s="1927">
        <v>2</v>
      </c>
      <c r="G476" s="1927">
        <v>4.5</v>
      </c>
      <c r="H476" s="1927">
        <v>1</v>
      </c>
      <c r="I476" s="1925">
        <f t="shared" si="7"/>
        <v>4.5</v>
      </c>
      <c r="J476" s="1925">
        <v>202</v>
      </c>
      <c r="K476" s="1926" t="s">
        <v>4317</v>
      </c>
      <c r="L476" s="1927">
        <v>21359</v>
      </c>
      <c r="M476" s="1927" t="s">
        <v>4458</v>
      </c>
      <c r="N476" s="1927" t="s">
        <v>4866</v>
      </c>
      <c r="O476" s="1925">
        <v>26</v>
      </c>
      <c r="P476" s="1927" t="s">
        <v>4472</v>
      </c>
      <c r="Q476" s="1927" t="s">
        <v>4666</v>
      </c>
      <c r="R476" s="1927" t="s">
        <v>4472</v>
      </c>
      <c r="S476" s="1927" t="s">
        <v>4666</v>
      </c>
      <c r="T476" s="1927" t="s">
        <v>4472</v>
      </c>
      <c r="U476" s="1927" t="s">
        <v>4666</v>
      </c>
      <c r="V476" s="1927"/>
      <c r="W476" s="1927"/>
      <c r="X476" s="1927"/>
      <c r="Y476" s="1927"/>
      <c r="Z476" s="1927">
        <v>0</v>
      </c>
      <c r="AA476" s="1927">
        <v>6</v>
      </c>
      <c r="AB476" s="1927">
        <v>10</v>
      </c>
      <c r="AC476" s="1927">
        <v>0</v>
      </c>
      <c r="AD476" s="1927">
        <v>0</v>
      </c>
      <c r="AE476" s="1927">
        <v>16</v>
      </c>
    </row>
    <row r="477" spans="1:31" ht="28.8">
      <c r="A477" s="1925" t="s">
        <v>1220</v>
      </c>
      <c r="B477" s="1927">
        <v>5121018</v>
      </c>
      <c r="C477" s="1926" t="s">
        <v>4870</v>
      </c>
      <c r="D477" s="1927">
        <v>7</v>
      </c>
      <c r="E477" s="1927">
        <v>2.5</v>
      </c>
      <c r="F477" s="1927">
        <v>2</v>
      </c>
      <c r="G477" s="1927">
        <v>4.5</v>
      </c>
      <c r="H477" s="1927">
        <v>1</v>
      </c>
      <c r="I477" s="1925">
        <f t="shared" si="7"/>
        <v>4.5</v>
      </c>
      <c r="J477" s="1925">
        <v>202</v>
      </c>
      <c r="K477" s="1926" t="s">
        <v>4490</v>
      </c>
      <c r="L477" s="1927">
        <v>37866</v>
      </c>
      <c r="M477" s="1927" t="s">
        <v>4458</v>
      </c>
      <c r="N477" s="1927" t="s">
        <v>5086</v>
      </c>
      <c r="O477" s="1925">
        <v>25</v>
      </c>
      <c r="P477" s="1927" t="s">
        <v>4456</v>
      </c>
      <c r="Q477" s="1927" t="s">
        <v>4480</v>
      </c>
      <c r="R477" s="1927" t="s">
        <v>4456</v>
      </c>
      <c r="S477" s="1927" t="s">
        <v>4480</v>
      </c>
      <c r="T477" s="1927" t="s">
        <v>4456</v>
      </c>
      <c r="U477" s="1927" t="s">
        <v>4480</v>
      </c>
      <c r="V477" s="1927"/>
      <c r="W477" s="1927"/>
      <c r="X477" s="1927"/>
      <c r="Y477" s="1927"/>
      <c r="Z477" s="1927">
        <v>0</v>
      </c>
      <c r="AA477" s="1927">
        <v>0</v>
      </c>
      <c r="AB477" s="1927">
        <v>4</v>
      </c>
      <c r="AC477" s="1927">
        <v>0</v>
      </c>
      <c r="AD477" s="1927">
        <v>0</v>
      </c>
      <c r="AE477" s="1927">
        <v>4</v>
      </c>
    </row>
    <row r="478" spans="1:31" ht="28.8">
      <c r="A478" s="1925" t="s">
        <v>1220</v>
      </c>
      <c r="B478" s="1927">
        <v>5121020</v>
      </c>
      <c r="C478" s="1926" t="s">
        <v>4502</v>
      </c>
      <c r="D478" s="1927">
        <v>9</v>
      </c>
      <c r="E478" s="1927">
        <v>3</v>
      </c>
      <c r="F478" s="1927">
        <v>3</v>
      </c>
      <c r="G478" s="1927">
        <v>6</v>
      </c>
      <c r="H478" s="1927">
        <v>1</v>
      </c>
      <c r="I478" s="1925">
        <f t="shared" si="7"/>
        <v>6</v>
      </c>
      <c r="J478" s="1925">
        <v>202</v>
      </c>
      <c r="K478" s="1926" t="s">
        <v>4292</v>
      </c>
      <c r="L478" s="1927">
        <v>32841</v>
      </c>
      <c r="M478" s="1927" t="s">
        <v>4458</v>
      </c>
      <c r="N478" s="1927" t="s">
        <v>5086</v>
      </c>
      <c r="O478" s="1925">
        <v>25</v>
      </c>
      <c r="P478" s="1927" t="s">
        <v>4454</v>
      </c>
      <c r="Q478" s="1927" t="s">
        <v>4666</v>
      </c>
      <c r="R478" s="1927" t="s">
        <v>4454</v>
      </c>
      <c r="S478" s="1927" t="s">
        <v>4666</v>
      </c>
      <c r="T478" s="1927" t="s">
        <v>4454</v>
      </c>
      <c r="U478" s="1927" t="s">
        <v>4666</v>
      </c>
      <c r="V478" s="1927" t="s">
        <v>4454</v>
      </c>
      <c r="W478" s="1927" t="s">
        <v>4666</v>
      </c>
      <c r="X478" s="1927"/>
      <c r="Y478" s="1927"/>
      <c r="Z478" s="1927">
        <v>4</v>
      </c>
      <c r="AA478" s="1927">
        <v>7</v>
      </c>
      <c r="AB478" s="1927">
        <v>4</v>
      </c>
      <c r="AC478" s="1927">
        <v>0</v>
      </c>
      <c r="AD478" s="1927">
        <v>0</v>
      </c>
      <c r="AE478" s="1927">
        <v>15</v>
      </c>
    </row>
    <row r="479" spans="1:31" ht="28.8">
      <c r="A479" s="1925" t="s">
        <v>1220</v>
      </c>
      <c r="B479" s="1927">
        <v>5121023</v>
      </c>
      <c r="C479" s="1928" t="s">
        <v>4873</v>
      </c>
      <c r="D479" s="1927">
        <v>9</v>
      </c>
      <c r="E479" s="1927">
        <v>3</v>
      </c>
      <c r="F479" s="1927">
        <v>3</v>
      </c>
      <c r="G479" s="1927">
        <v>6</v>
      </c>
      <c r="H479" s="1927">
        <v>1</v>
      </c>
      <c r="I479" s="1925">
        <f t="shared" si="7"/>
        <v>6</v>
      </c>
      <c r="J479" s="1925">
        <v>202</v>
      </c>
      <c r="K479" s="1926" t="s">
        <v>5337</v>
      </c>
      <c r="L479" s="1927">
        <v>14436</v>
      </c>
      <c r="M479" s="1927" t="s">
        <v>4458</v>
      </c>
      <c r="N479" s="1927" t="s">
        <v>5086</v>
      </c>
      <c r="O479" s="1925">
        <v>20</v>
      </c>
      <c r="P479" s="1927" t="s">
        <v>4486</v>
      </c>
      <c r="Q479" s="1927" t="s">
        <v>4457</v>
      </c>
      <c r="R479" s="1927" t="s">
        <v>4486</v>
      </c>
      <c r="S479" s="1927" t="s">
        <v>4457</v>
      </c>
      <c r="T479" s="1927" t="s">
        <v>4486</v>
      </c>
      <c r="U479" s="1927" t="s">
        <v>4457</v>
      </c>
      <c r="V479" s="1927" t="s">
        <v>4486</v>
      </c>
      <c r="W479" s="1927" t="s">
        <v>4457</v>
      </c>
      <c r="X479" s="1927"/>
      <c r="Y479" s="1927"/>
      <c r="Z479" s="1927">
        <v>7</v>
      </c>
      <c r="AA479" s="1927">
        <v>4</v>
      </c>
      <c r="AB479" s="1927">
        <v>1</v>
      </c>
      <c r="AC479" s="1927">
        <v>0</v>
      </c>
      <c r="AD479" s="1927">
        <v>0</v>
      </c>
      <c r="AE479" s="1927">
        <v>12</v>
      </c>
    </row>
    <row r="480" spans="1:31" ht="28.8">
      <c r="A480" s="1925" t="s">
        <v>1220</v>
      </c>
      <c r="B480" s="1927">
        <v>5121024</v>
      </c>
      <c r="C480" s="1926" t="s">
        <v>5087</v>
      </c>
      <c r="D480" s="1927">
        <v>6</v>
      </c>
      <c r="E480" s="1927">
        <v>3</v>
      </c>
      <c r="F480" s="1927">
        <v>0</v>
      </c>
      <c r="G480" s="1927">
        <v>3</v>
      </c>
      <c r="H480" s="1927">
        <v>1</v>
      </c>
      <c r="I480" s="1925">
        <f t="shared" si="7"/>
        <v>3</v>
      </c>
      <c r="J480" s="1925">
        <v>202</v>
      </c>
      <c r="K480" s="1926" t="s">
        <v>5088</v>
      </c>
      <c r="L480" s="1927">
        <v>27064</v>
      </c>
      <c r="M480" s="1927" t="s">
        <v>4451</v>
      </c>
      <c r="N480" s="1927" t="s">
        <v>5086</v>
      </c>
      <c r="O480" s="1925">
        <v>30</v>
      </c>
      <c r="P480" s="1927"/>
      <c r="Q480" s="1927"/>
      <c r="R480" s="1927"/>
      <c r="S480" s="1927"/>
      <c r="T480" s="1927"/>
      <c r="U480" s="1927"/>
      <c r="V480" s="1927"/>
      <c r="W480" s="1927"/>
      <c r="X480" s="1927" t="s">
        <v>4496</v>
      </c>
      <c r="Y480" s="1927" t="s">
        <v>4666</v>
      </c>
      <c r="Z480" s="1927">
        <v>25</v>
      </c>
      <c r="AA480" s="1927">
        <v>2</v>
      </c>
      <c r="AB480" s="1927">
        <v>2</v>
      </c>
      <c r="AC480" s="1927">
        <v>0</v>
      </c>
      <c r="AD480" s="1927">
        <v>0</v>
      </c>
      <c r="AE480" s="1927">
        <v>29</v>
      </c>
    </row>
    <row r="481" spans="1:31" ht="28.8">
      <c r="A481" s="1925" t="s">
        <v>1220</v>
      </c>
      <c r="B481" s="1927">
        <v>5121025</v>
      </c>
      <c r="C481" s="1926" t="s">
        <v>4504</v>
      </c>
      <c r="D481" s="1927">
        <v>7</v>
      </c>
      <c r="E481" s="1927">
        <v>2.5</v>
      </c>
      <c r="F481" s="1927">
        <v>2</v>
      </c>
      <c r="G481" s="1927">
        <v>4.5</v>
      </c>
      <c r="H481" s="1927">
        <v>1</v>
      </c>
      <c r="I481" s="1925">
        <f t="shared" si="7"/>
        <v>4.5</v>
      </c>
      <c r="J481" s="1925">
        <v>202</v>
      </c>
      <c r="K481" s="1926" t="s">
        <v>5088</v>
      </c>
      <c r="L481" s="1927">
        <v>27064</v>
      </c>
      <c r="M481" s="1927" t="s">
        <v>4451</v>
      </c>
      <c r="N481" s="1927" t="s">
        <v>1986</v>
      </c>
      <c r="O481" s="1925">
        <v>25</v>
      </c>
      <c r="P481" s="1927" t="s">
        <v>4452</v>
      </c>
      <c r="Q481" s="1927" t="s">
        <v>4488</v>
      </c>
      <c r="R481" s="1927" t="s">
        <v>4452</v>
      </c>
      <c r="S481" s="1927" t="s">
        <v>4488</v>
      </c>
      <c r="T481" s="1927" t="s">
        <v>4452</v>
      </c>
      <c r="U481" s="1927" t="s">
        <v>4488</v>
      </c>
      <c r="V481" s="1927"/>
      <c r="W481" s="1927"/>
      <c r="X481" s="1927"/>
      <c r="Y481" s="1927"/>
      <c r="Z481" s="1927">
        <v>15</v>
      </c>
      <c r="AA481" s="1927">
        <v>4</v>
      </c>
      <c r="AB481" s="1927">
        <v>0</v>
      </c>
      <c r="AC481" s="1927">
        <v>0</v>
      </c>
      <c r="AD481" s="1927">
        <v>0</v>
      </c>
      <c r="AE481" s="1927">
        <v>19</v>
      </c>
    </row>
    <row r="482" spans="1:31" ht="28.8">
      <c r="A482" s="1925" t="s">
        <v>1220</v>
      </c>
      <c r="B482" s="1927">
        <v>5121026</v>
      </c>
      <c r="C482" s="1926" t="s">
        <v>4506</v>
      </c>
      <c r="D482" s="1927">
        <v>6</v>
      </c>
      <c r="E482" s="1927">
        <v>3</v>
      </c>
      <c r="F482" s="1927">
        <v>0</v>
      </c>
      <c r="G482" s="1927">
        <v>3</v>
      </c>
      <c r="H482" s="1927">
        <v>1</v>
      </c>
      <c r="I482" s="1925">
        <f t="shared" si="7"/>
        <v>3</v>
      </c>
      <c r="J482" s="1925">
        <v>202</v>
      </c>
      <c r="K482" s="1926" t="s">
        <v>5088</v>
      </c>
      <c r="L482" s="1927">
        <v>27064</v>
      </c>
      <c r="M482" s="1927" t="s">
        <v>4451</v>
      </c>
      <c r="N482" s="1927" t="s">
        <v>1986</v>
      </c>
      <c r="O482" s="1925">
        <v>31</v>
      </c>
      <c r="P482" s="1927"/>
      <c r="Q482" s="1927"/>
      <c r="R482" s="1927"/>
      <c r="S482" s="1927"/>
      <c r="T482" s="1927"/>
      <c r="U482" s="1927"/>
      <c r="V482" s="1927"/>
      <c r="W482" s="1927"/>
      <c r="X482" s="1927" t="s">
        <v>4521</v>
      </c>
      <c r="Y482" s="1927" t="s">
        <v>4457</v>
      </c>
      <c r="Z482" s="1927">
        <v>25</v>
      </c>
      <c r="AA482" s="1927">
        <v>3</v>
      </c>
      <c r="AB482" s="1927">
        <v>1</v>
      </c>
      <c r="AC482" s="1927">
        <v>0</v>
      </c>
      <c r="AD482" s="1927">
        <v>0</v>
      </c>
      <c r="AE482" s="1927">
        <v>29</v>
      </c>
    </row>
    <row r="483" spans="1:31" ht="28.8">
      <c r="A483" s="1925" t="s">
        <v>1220</v>
      </c>
      <c r="B483" s="1927">
        <v>5131001</v>
      </c>
      <c r="C483" s="1926" t="s">
        <v>4517</v>
      </c>
      <c r="D483" s="1927">
        <v>6</v>
      </c>
      <c r="E483" s="1927">
        <v>1.5</v>
      </c>
      <c r="F483" s="1927">
        <v>3</v>
      </c>
      <c r="G483" s="1927">
        <v>4.5</v>
      </c>
      <c r="H483" s="1927">
        <v>1</v>
      </c>
      <c r="I483" s="1925">
        <f t="shared" si="7"/>
        <v>4.5</v>
      </c>
      <c r="J483" s="1925">
        <v>202</v>
      </c>
      <c r="K483" s="1926" t="s">
        <v>5069</v>
      </c>
      <c r="L483" s="1927">
        <v>36946</v>
      </c>
      <c r="M483" s="1927" t="s">
        <v>4458</v>
      </c>
      <c r="N483" s="1927" t="s">
        <v>5089</v>
      </c>
      <c r="O483" s="1925">
        <v>50</v>
      </c>
      <c r="P483" s="1927" t="s">
        <v>4470</v>
      </c>
      <c r="Q483" s="1927" t="s">
        <v>4493</v>
      </c>
      <c r="R483" s="1927" t="s">
        <v>4470</v>
      </c>
      <c r="S483" s="1927" t="s">
        <v>4493</v>
      </c>
      <c r="T483" s="1927" t="s">
        <v>4470</v>
      </c>
      <c r="U483" s="1927" t="s">
        <v>4493</v>
      </c>
      <c r="V483" s="1927"/>
      <c r="W483" s="1927"/>
      <c r="X483" s="1927"/>
      <c r="Y483" s="1927"/>
      <c r="Z483" s="1927">
        <v>25</v>
      </c>
      <c r="AA483" s="1927">
        <v>8</v>
      </c>
      <c r="AB483" s="1927">
        <v>4</v>
      </c>
      <c r="AC483" s="1927">
        <v>0</v>
      </c>
      <c r="AD483" s="1927">
        <v>0</v>
      </c>
      <c r="AE483" s="1927">
        <v>37</v>
      </c>
    </row>
    <row r="484" spans="1:31" ht="28.8">
      <c r="A484" s="1925" t="s">
        <v>1220</v>
      </c>
      <c r="B484" s="1927">
        <v>5131004</v>
      </c>
      <c r="C484" s="1926" t="s">
        <v>4520</v>
      </c>
      <c r="D484" s="1927">
        <v>9</v>
      </c>
      <c r="E484" s="1927">
        <v>3</v>
      </c>
      <c r="F484" s="1927">
        <v>3</v>
      </c>
      <c r="G484" s="1927">
        <v>6</v>
      </c>
      <c r="H484" s="1927">
        <v>1</v>
      </c>
      <c r="I484" s="1925">
        <f t="shared" si="7"/>
        <v>6</v>
      </c>
      <c r="J484" s="1925">
        <v>202</v>
      </c>
      <c r="K484" s="1926" t="s">
        <v>4518</v>
      </c>
      <c r="L484" s="1927">
        <v>43224</v>
      </c>
      <c r="M484" s="1927" t="s">
        <v>4451</v>
      </c>
      <c r="N484" s="1927" t="s">
        <v>5090</v>
      </c>
      <c r="O484" s="1925">
        <v>25</v>
      </c>
      <c r="P484" s="1927" t="s">
        <v>4470</v>
      </c>
      <c r="Q484" s="1927" t="s">
        <v>4666</v>
      </c>
      <c r="R484" s="1927" t="s">
        <v>4470</v>
      </c>
      <c r="S484" s="1927" t="s">
        <v>4666</v>
      </c>
      <c r="T484" s="1927"/>
      <c r="U484" s="1927"/>
      <c r="V484" s="1927"/>
      <c r="W484" s="1927"/>
      <c r="X484" s="1927" t="s">
        <v>4602</v>
      </c>
      <c r="Y484" s="1927" t="s">
        <v>4522</v>
      </c>
      <c r="Z484" s="1927">
        <v>5</v>
      </c>
      <c r="AA484" s="1927">
        <v>4</v>
      </c>
      <c r="AB484" s="1927">
        <v>5</v>
      </c>
      <c r="AC484" s="1927">
        <v>0</v>
      </c>
      <c r="AD484" s="1927">
        <v>0</v>
      </c>
      <c r="AE484" s="1927">
        <v>14</v>
      </c>
    </row>
    <row r="485" spans="1:31" ht="28.8">
      <c r="A485" s="1925" t="s">
        <v>1220</v>
      </c>
      <c r="B485" s="1927">
        <v>5131005</v>
      </c>
      <c r="C485" s="1926" t="s">
        <v>4523</v>
      </c>
      <c r="D485" s="1927">
        <v>9</v>
      </c>
      <c r="E485" s="1927">
        <v>3</v>
      </c>
      <c r="F485" s="1927">
        <v>3</v>
      </c>
      <c r="G485" s="1927">
        <v>6</v>
      </c>
      <c r="H485" s="1927">
        <v>1</v>
      </c>
      <c r="I485" s="1925">
        <f t="shared" si="7"/>
        <v>6</v>
      </c>
      <c r="J485" s="1925">
        <v>202</v>
      </c>
      <c r="K485" s="1926" t="s">
        <v>4518</v>
      </c>
      <c r="L485" s="1927">
        <v>43224</v>
      </c>
      <c r="M485" s="1927" t="s">
        <v>4451</v>
      </c>
      <c r="N485" s="1927" t="s">
        <v>5091</v>
      </c>
      <c r="O485" s="1925">
        <v>50</v>
      </c>
      <c r="P485" s="1927" t="s">
        <v>4452</v>
      </c>
      <c r="Q485" s="1927" t="s">
        <v>4531</v>
      </c>
      <c r="R485" s="1927" t="s">
        <v>4452</v>
      </c>
      <c r="S485" s="1927" t="s">
        <v>4531</v>
      </c>
      <c r="T485" s="1927" t="s">
        <v>4452</v>
      </c>
      <c r="U485" s="1927" t="s">
        <v>4531</v>
      </c>
      <c r="V485" s="1927" t="s">
        <v>4452</v>
      </c>
      <c r="W485" s="1927" t="s">
        <v>4531</v>
      </c>
      <c r="X485" s="1927"/>
      <c r="Y485" s="1927"/>
      <c r="Z485" s="1927">
        <v>2</v>
      </c>
      <c r="AA485" s="1927">
        <v>5</v>
      </c>
      <c r="AB485" s="1927">
        <v>5</v>
      </c>
      <c r="AC485" s="1927">
        <v>0</v>
      </c>
      <c r="AD485" s="1927">
        <v>0</v>
      </c>
      <c r="AE485" s="1927">
        <v>12</v>
      </c>
    </row>
    <row r="486" spans="1:31" ht="28.8">
      <c r="A486" s="1925" t="s">
        <v>1220</v>
      </c>
      <c r="B486" s="1927">
        <v>5131007</v>
      </c>
      <c r="C486" s="1926" t="s">
        <v>4524</v>
      </c>
      <c r="D486" s="1927">
        <v>9</v>
      </c>
      <c r="E486" s="1927">
        <v>3</v>
      </c>
      <c r="F486" s="1927">
        <v>3</v>
      </c>
      <c r="G486" s="1927">
        <v>6</v>
      </c>
      <c r="H486" s="1927">
        <v>1</v>
      </c>
      <c r="I486" s="1925">
        <f t="shared" si="7"/>
        <v>6</v>
      </c>
      <c r="J486" s="1925">
        <v>202</v>
      </c>
      <c r="K486" s="1926" t="s">
        <v>3969</v>
      </c>
      <c r="L486" s="1927">
        <v>42482</v>
      </c>
      <c r="M486" s="1927" t="s">
        <v>4458</v>
      </c>
      <c r="N486" s="1927" t="s">
        <v>5075</v>
      </c>
      <c r="O486" s="1925">
        <v>30</v>
      </c>
      <c r="P486" s="1927" t="s">
        <v>4454</v>
      </c>
      <c r="Q486" s="1927" t="s">
        <v>4854</v>
      </c>
      <c r="R486" s="1927" t="s">
        <v>4454</v>
      </c>
      <c r="S486" s="1927" t="s">
        <v>4854</v>
      </c>
      <c r="T486" s="1927" t="s">
        <v>4454</v>
      </c>
      <c r="U486" s="1927" t="s">
        <v>4854</v>
      </c>
      <c r="V486" s="1927" t="s">
        <v>4454</v>
      </c>
      <c r="W486" s="1927" t="s">
        <v>4854</v>
      </c>
      <c r="X486" s="1927"/>
      <c r="Y486" s="1927"/>
      <c r="Z486" s="1927">
        <v>8</v>
      </c>
      <c r="AA486" s="1927">
        <v>3</v>
      </c>
      <c r="AB486" s="1927">
        <v>3</v>
      </c>
      <c r="AC486" s="1927">
        <v>0</v>
      </c>
      <c r="AD486" s="1927">
        <v>0</v>
      </c>
      <c r="AE486" s="1927">
        <v>14</v>
      </c>
    </row>
    <row r="487" spans="1:31" ht="28.8">
      <c r="A487" s="1925" t="s">
        <v>1220</v>
      </c>
      <c r="B487" s="1927">
        <v>5131008</v>
      </c>
      <c r="C487" s="1926" t="s">
        <v>4527</v>
      </c>
      <c r="D487" s="1927">
        <v>7</v>
      </c>
      <c r="E487" s="1927">
        <v>2.5</v>
      </c>
      <c r="F487" s="1927">
        <v>2</v>
      </c>
      <c r="G487" s="1927">
        <v>4.5</v>
      </c>
      <c r="H487" s="1927">
        <v>1</v>
      </c>
      <c r="I487" s="1925">
        <f t="shared" si="7"/>
        <v>4.5</v>
      </c>
      <c r="J487" s="1925">
        <v>202</v>
      </c>
      <c r="K487" s="1926" t="s">
        <v>5092</v>
      </c>
      <c r="L487" s="1927">
        <v>900026</v>
      </c>
      <c r="M487" s="1927" t="s">
        <v>1539</v>
      </c>
      <c r="N487" s="1927" t="s">
        <v>5086</v>
      </c>
      <c r="O487" s="1925">
        <v>25</v>
      </c>
      <c r="P487" s="1927" t="s">
        <v>4452</v>
      </c>
      <c r="Q487" s="1927" t="s">
        <v>4528</v>
      </c>
      <c r="R487" s="1927" t="s">
        <v>4452</v>
      </c>
      <c r="S487" s="1927" t="s">
        <v>4528</v>
      </c>
      <c r="T487" s="1927" t="s">
        <v>4452</v>
      </c>
      <c r="U487" s="1927" t="s">
        <v>4528</v>
      </c>
      <c r="V487" s="1927"/>
      <c r="W487" s="1927"/>
      <c r="X487" s="1927"/>
      <c r="Y487" s="1927"/>
      <c r="Z487" s="1927">
        <v>1</v>
      </c>
      <c r="AA487" s="1927">
        <v>9</v>
      </c>
      <c r="AB487" s="1927">
        <v>1</v>
      </c>
      <c r="AC487" s="1927">
        <v>0</v>
      </c>
      <c r="AD487" s="1927">
        <v>0</v>
      </c>
      <c r="AE487" s="1927">
        <v>11</v>
      </c>
    </row>
    <row r="488" spans="1:31" ht="28.8">
      <c r="A488" s="1925" t="s">
        <v>1220</v>
      </c>
      <c r="B488" s="1927">
        <v>5131008</v>
      </c>
      <c r="C488" s="1926" t="s">
        <v>4527</v>
      </c>
      <c r="D488" s="1927">
        <v>7</v>
      </c>
      <c r="E488" s="1927">
        <v>2.5</v>
      </c>
      <c r="F488" s="1927">
        <v>2</v>
      </c>
      <c r="G488" s="1927">
        <v>4.5</v>
      </c>
      <c r="H488" s="1927">
        <v>1</v>
      </c>
      <c r="I488" s="1925">
        <f t="shared" si="7"/>
        <v>4.5</v>
      </c>
      <c r="J488" s="1925">
        <v>202</v>
      </c>
      <c r="K488" s="1926" t="s">
        <v>4485</v>
      </c>
      <c r="L488" s="1927">
        <v>36702</v>
      </c>
      <c r="M488" s="1927" t="s">
        <v>4458</v>
      </c>
      <c r="N488" s="1927" t="s">
        <v>5086</v>
      </c>
      <c r="O488" s="1925">
        <v>25</v>
      </c>
      <c r="P488" s="1927" t="s">
        <v>4452</v>
      </c>
      <c r="Q488" s="1927" t="s">
        <v>4528</v>
      </c>
      <c r="R488" s="1927" t="s">
        <v>4452</v>
      </c>
      <c r="S488" s="1927" t="s">
        <v>4528</v>
      </c>
      <c r="T488" s="1927" t="s">
        <v>4452</v>
      </c>
      <c r="U488" s="1927" t="s">
        <v>4528</v>
      </c>
      <c r="V488" s="1927"/>
      <c r="W488" s="1927"/>
      <c r="X488" s="1927"/>
      <c r="Y488" s="1927"/>
      <c r="Z488" s="1927">
        <v>1</v>
      </c>
      <c r="AA488" s="1927">
        <v>9</v>
      </c>
      <c r="AB488" s="1927">
        <v>1</v>
      </c>
      <c r="AC488" s="1927">
        <v>0</v>
      </c>
      <c r="AD488" s="1927">
        <v>0</v>
      </c>
      <c r="AE488" s="1927">
        <v>11</v>
      </c>
    </row>
    <row r="489" spans="1:31" ht="28.8">
      <c r="A489" s="1925" t="s">
        <v>1220</v>
      </c>
      <c r="B489" s="1927">
        <v>5131018</v>
      </c>
      <c r="C489" s="1926" t="s">
        <v>5093</v>
      </c>
      <c r="D489" s="1927">
        <v>9</v>
      </c>
      <c r="E489" s="1927">
        <v>3</v>
      </c>
      <c r="F489" s="1927">
        <v>3</v>
      </c>
      <c r="G489" s="1927">
        <v>6</v>
      </c>
      <c r="H489" s="1927">
        <v>1</v>
      </c>
      <c r="I489" s="1925">
        <f t="shared" si="7"/>
        <v>6</v>
      </c>
      <c r="J489" s="1925">
        <v>202</v>
      </c>
      <c r="K489" s="1926" t="s">
        <v>4535</v>
      </c>
      <c r="L489" s="1927">
        <v>34371</v>
      </c>
      <c r="M489" s="1927" t="s">
        <v>4458</v>
      </c>
      <c r="N489" s="1927" t="s">
        <v>5077</v>
      </c>
      <c r="O489" s="1925">
        <v>35</v>
      </c>
      <c r="P489" s="1927" t="s">
        <v>4452</v>
      </c>
      <c r="Q489" s="1927" t="s">
        <v>4854</v>
      </c>
      <c r="R489" s="1927" t="s">
        <v>4459</v>
      </c>
      <c r="S489" s="1927" t="s">
        <v>4522</v>
      </c>
      <c r="T489" s="1927" t="s">
        <v>4452</v>
      </c>
      <c r="U489" s="1927" t="s">
        <v>4854</v>
      </c>
      <c r="V489" s="1927" t="s">
        <v>4459</v>
      </c>
      <c r="W489" s="1927" t="s">
        <v>4522</v>
      </c>
      <c r="X489" s="1927" t="s">
        <v>4459</v>
      </c>
      <c r="Y489" s="1927" t="s">
        <v>4522</v>
      </c>
      <c r="Z489" s="1927">
        <v>0</v>
      </c>
      <c r="AA489" s="1927">
        <v>3</v>
      </c>
      <c r="AB489" s="1927">
        <v>6</v>
      </c>
      <c r="AC489" s="1927">
        <v>0</v>
      </c>
      <c r="AD489" s="1927">
        <v>0</v>
      </c>
      <c r="AE489" s="1927">
        <v>9</v>
      </c>
    </row>
    <row r="490" spans="1:31" ht="28.8">
      <c r="A490" s="1925" t="s">
        <v>1220</v>
      </c>
      <c r="B490" s="1927">
        <v>5131018</v>
      </c>
      <c r="C490" s="1926" t="s">
        <v>5093</v>
      </c>
      <c r="D490" s="1927">
        <v>9</v>
      </c>
      <c r="E490" s="1927">
        <v>3</v>
      </c>
      <c r="F490" s="1927">
        <v>3</v>
      </c>
      <c r="G490" s="1927">
        <v>6</v>
      </c>
      <c r="H490" s="1927">
        <v>1</v>
      </c>
      <c r="I490" s="1925">
        <f t="shared" si="7"/>
        <v>6</v>
      </c>
      <c r="J490" s="1925">
        <v>202</v>
      </c>
      <c r="K490" s="1926" t="s">
        <v>4530</v>
      </c>
      <c r="L490" s="1927">
        <v>42436</v>
      </c>
      <c r="M490" s="1927" t="s">
        <v>4477</v>
      </c>
      <c r="N490" s="1927" t="s">
        <v>4882</v>
      </c>
      <c r="O490" s="1925">
        <v>31</v>
      </c>
      <c r="P490" s="1927" t="s">
        <v>4459</v>
      </c>
      <c r="Q490" s="1927" t="s">
        <v>4522</v>
      </c>
      <c r="R490" s="1927" t="s">
        <v>4452</v>
      </c>
      <c r="S490" s="1927" t="s">
        <v>4854</v>
      </c>
      <c r="T490" s="1927" t="s">
        <v>4459</v>
      </c>
      <c r="U490" s="1927" t="s">
        <v>4522</v>
      </c>
      <c r="V490" s="1927" t="s">
        <v>4452</v>
      </c>
      <c r="W490" s="1927" t="s">
        <v>4854</v>
      </c>
      <c r="X490" s="1927"/>
      <c r="Y490" s="1927"/>
      <c r="Z490" s="1927">
        <v>10</v>
      </c>
      <c r="AA490" s="1927">
        <v>10</v>
      </c>
      <c r="AB490" s="1927">
        <v>8</v>
      </c>
      <c r="AC490" s="1927">
        <v>0</v>
      </c>
      <c r="AD490" s="1927">
        <v>0</v>
      </c>
      <c r="AE490" s="1927">
        <v>28</v>
      </c>
    </row>
    <row r="491" spans="1:31" ht="28.8">
      <c r="A491" s="1925" t="s">
        <v>1220</v>
      </c>
      <c r="B491" s="1927">
        <v>5131018</v>
      </c>
      <c r="C491" s="1926" t="s">
        <v>5093</v>
      </c>
      <c r="D491" s="1927">
        <v>9</v>
      </c>
      <c r="E491" s="1927">
        <v>3</v>
      </c>
      <c r="F491" s="1927">
        <v>3</v>
      </c>
      <c r="G491" s="1927">
        <v>6</v>
      </c>
      <c r="H491" s="1927">
        <v>1</v>
      </c>
      <c r="I491" s="1925">
        <f t="shared" si="7"/>
        <v>6</v>
      </c>
      <c r="J491" s="1925">
        <v>202</v>
      </c>
      <c r="K491" s="1926" t="s">
        <v>4463</v>
      </c>
      <c r="L491" s="1927">
        <v>33754</v>
      </c>
      <c r="M491" s="1927" t="s">
        <v>4458</v>
      </c>
      <c r="N491" s="1927" t="s">
        <v>5094</v>
      </c>
      <c r="O491" s="1925">
        <v>28</v>
      </c>
      <c r="P491" s="1927" t="s">
        <v>4456</v>
      </c>
      <c r="Q491" s="1927" t="s">
        <v>4854</v>
      </c>
      <c r="R491" s="1927"/>
      <c r="S491" s="1927"/>
      <c r="T491" s="1927"/>
      <c r="U491" s="1927"/>
      <c r="V491" s="1927" t="s">
        <v>4456</v>
      </c>
      <c r="W491" s="1927" t="s">
        <v>4854</v>
      </c>
      <c r="X491" s="1927" t="s">
        <v>4573</v>
      </c>
      <c r="Y491" s="1927" t="s">
        <v>4522</v>
      </c>
      <c r="Z491" s="1927">
        <v>0</v>
      </c>
      <c r="AA491" s="1927">
        <v>2</v>
      </c>
      <c r="AB491" s="1927">
        <v>4</v>
      </c>
      <c r="AC491" s="1927">
        <v>0</v>
      </c>
      <c r="AD491" s="1927">
        <v>0</v>
      </c>
      <c r="AE491" s="1927">
        <v>6</v>
      </c>
    </row>
    <row r="492" spans="1:31" ht="28.8">
      <c r="A492" s="1925" t="s">
        <v>1220</v>
      </c>
      <c r="B492" s="1927">
        <v>5131019</v>
      </c>
      <c r="C492" s="1926" t="s">
        <v>4881</v>
      </c>
      <c r="D492" s="1927">
        <v>9</v>
      </c>
      <c r="E492" s="1927">
        <v>4.5</v>
      </c>
      <c r="F492" s="1927">
        <v>0</v>
      </c>
      <c r="G492" s="1927">
        <v>4.5</v>
      </c>
      <c r="H492" s="1927">
        <v>1</v>
      </c>
      <c r="I492" s="1925">
        <f t="shared" si="7"/>
        <v>4.5</v>
      </c>
      <c r="J492" s="1925">
        <v>202</v>
      </c>
      <c r="K492" s="1926" t="s">
        <v>4547</v>
      </c>
      <c r="L492" s="1927">
        <v>17114</v>
      </c>
      <c r="M492" s="1927" t="s">
        <v>4458</v>
      </c>
      <c r="N492" s="1927" t="s">
        <v>5077</v>
      </c>
      <c r="O492" s="1925">
        <v>25</v>
      </c>
      <c r="P492" s="1927" t="s">
        <v>4472</v>
      </c>
      <c r="Q492" s="1927" t="s">
        <v>4488</v>
      </c>
      <c r="R492" s="1927" t="s">
        <v>4472</v>
      </c>
      <c r="S492" s="1927" t="s">
        <v>4488</v>
      </c>
      <c r="T492" s="1927"/>
      <c r="U492" s="1927"/>
      <c r="V492" s="1927" t="s">
        <v>4472</v>
      </c>
      <c r="W492" s="1927" t="s">
        <v>4488</v>
      </c>
      <c r="X492" s="1927"/>
      <c r="Y492" s="1927"/>
      <c r="Z492" s="1927">
        <v>6</v>
      </c>
      <c r="AA492" s="1927">
        <v>7</v>
      </c>
      <c r="AB492" s="1927">
        <v>3</v>
      </c>
      <c r="AC492" s="1927">
        <v>0</v>
      </c>
      <c r="AD492" s="1927">
        <v>0</v>
      </c>
      <c r="AE492" s="1927">
        <v>16</v>
      </c>
    </row>
    <row r="493" spans="1:31">
      <c r="A493" s="1925" t="s">
        <v>1220</v>
      </c>
      <c r="B493" s="1927">
        <v>5131019</v>
      </c>
      <c r="C493" s="1926" t="s">
        <v>4881</v>
      </c>
      <c r="D493" s="1927">
        <v>9</v>
      </c>
      <c r="E493" s="1927">
        <v>4.5</v>
      </c>
      <c r="F493" s="1927">
        <v>0</v>
      </c>
      <c r="G493" s="1927">
        <v>4.5</v>
      </c>
      <c r="H493" s="1927">
        <v>1</v>
      </c>
      <c r="I493" s="1925">
        <f t="shared" si="7"/>
        <v>4.5</v>
      </c>
      <c r="J493" s="1925">
        <v>202</v>
      </c>
      <c r="K493" s="1926" t="s">
        <v>4547</v>
      </c>
      <c r="L493" s="1927">
        <v>17114</v>
      </c>
      <c r="M493" s="1927" t="s">
        <v>4458</v>
      </c>
      <c r="N493" s="1927" t="s">
        <v>4882</v>
      </c>
      <c r="O493" s="1925">
        <v>35</v>
      </c>
      <c r="P493" s="1927"/>
      <c r="Q493" s="1927"/>
      <c r="R493" s="1927"/>
      <c r="S493" s="1927"/>
      <c r="T493" s="1927"/>
      <c r="U493" s="1927"/>
      <c r="V493" s="1927"/>
      <c r="W493" s="1927"/>
      <c r="X493" s="1927"/>
      <c r="Y493" s="1927"/>
      <c r="Z493" s="1927">
        <v>0</v>
      </c>
      <c r="AA493" s="1927">
        <v>1</v>
      </c>
      <c r="AB493" s="1927">
        <v>3</v>
      </c>
      <c r="AC493" s="1927">
        <v>0</v>
      </c>
      <c r="AD493" s="1927">
        <v>0</v>
      </c>
      <c r="AE493" s="1927">
        <v>4</v>
      </c>
    </row>
    <row r="494" spans="1:31" ht="28.8">
      <c r="A494" s="1925" t="s">
        <v>1220</v>
      </c>
      <c r="B494" s="1927">
        <v>5131020</v>
      </c>
      <c r="C494" s="1926" t="s">
        <v>4883</v>
      </c>
      <c r="D494" s="1927">
        <v>7</v>
      </c>
      <c r="E494" s="1927">
        <v>2.5</v>
      </c>
      <c r="F494" s="1927">
        <v>2</v>
      </c>
      <c r="G494" s="1927">
        <v>4.5</v>
      </c>
      <c r="H494" s="1927">
        <v>1</v>
      </c>
      <c r="I494" s="1925">
        <f t="shared" si="7"/>
        <v>4.5</v>
      </c>
      <c r="J494" s="1925">
        <v>202</v>
      </c>
      <c r="K494" s="1926" t="s">
        <v>4485</v>
      </c>
      <c r="L494" s="1927">
        <v>36702</v>
      </c>
      <c r="M494" s="1927" t="s">
        <v>4458</v>
      </c>
      <c r="N494" s="1927" t="s">
        <v>5077</v>
      </c>
      <c r="O494" s="1925">
        <v>20</v>
      </c>
      <c r="P494" s="1927"/>
      <c r="Q494" s="1927"/>
      <c r="R494" s="1927" t="s">
        <v>4454</v>
      </c>
      <c r="S494" s="1927" t="s">
        <v>4480</v>
      </c>
      <c r="T494" s="1927"/>
      <c r="U494" s="1927"/>
      <c r="V494" s="1927" t="s">
        <v>4454</v>
      </c>
      <c r="W494" s="1927" t="s">
        <v>4480</v>
      </c>
      <c r="X494" s="1927" t="s">
        <v>4454</v>
      </c>
      <c r="Y494" s="1927" t="s">
        <v>4480</v>
      </c>
      <c r="Z494" s="1927">
        <v>0</v>
      </c>
      <c r="AA494" s="1927">
        <v>1</v>
      </c>
      <c r="AB494" s="1927">
        <v>6</v>
      </c>
      <c r="AC494" s="1927">
        <v>0</v>
      </c>
      <c r="AD494" s="1927">
        <v>0</v>
      </c>
      <c r="AE494" s="1927">
        <v>7</v>
      </c>
    </row>
    <row r="495" spans="1:31" ht="28.8">
      <c r="A495" s="1925" t="s">
        <v>1220</v>
      </c>
      <c r="B495" s="1927">
        <v>5131020</v>
      </c>
      <c r="C495" s="1926" t="s">
        <v>4883</v>
      </c>
      <c r="D495" s="1927">
        <v>7</v>
      </c>
      <c r="E495" s="1927">
        <v>2.5</v>
      </c>
      <c r="F495" s="1927">
        <v>2</v>
      </c>
      <c r="G495" s="1927">
        <v>4.5</v>
      </c>
      <c r="H495" s="1927">
        <v>1</v>
      </c>
      <c r="I495" s="1925">
        <f t="shared" si="7"/>
        <v>4.5</v>
      </c>
      <c r="J495" s="1925">
        <v>202</v>
      </c>
      <c r="K495" s="1926" t="s">
        <v>5095</v>
      </c>
      <c r="L495" s="1927">
        <v>10666</v>
      </c>
      <c r="M495" s="1927" t="s">
        <v>1539</v>
      </c>
      <c r="N495" s="1927" t="s">
        <v>4882</v>
      </c>
      <c r="O495" s="1925">
        <v>50</v>
      </c>
      <c r="P495" s="1927"/>
      <c r="Q495" s="1927"/>
      <c r="R495" s="1927" t="s">
        <v>4454</v>
      </c>
      <c r="S495" s="1927"/>
      <c r="T495" s="1927"/>
      <c r="U495" s="1927"/>
      <c r="V495" s="1927" t="s">
        <v>4454</v>
      </c>
      <c r="W495" s="1927"/>
      <c r="X495" s="1927" t="s">
        <v>4454</v>
      </c>
      <c r="Y495" s="1927"/>
      <c r="Z495" s="1927">
        <v>0</v>
      </c>
      <c r="AA495" s="1927">
        <v>2</v>
      </c>
      <c r="AB495" s="1927">
        <v>1</v>
      </c>
      <c r="AC495" s="1927">
        <v>0</v>
      </c>
      <c r="AD495" s="1927">
        <v>0</v>
      </c>
      <c r="AE495" s="1927">
        <v>3</v>
      </c>
    </row>
    <row r="496" spans="1:31" ht="28.8">
      <c r="A496" s="1925" t="s">
        <v>1220</v>
      </c>
      <c r="B496" s="1927">
        <v>5131021</v>
      </c>
      <c r="C496" s="1926" t="s">
        <v>4529</v>
      </c>
      <c r="D496" s="1927">
        <v>9</v>
      </c>
      <c r="E496" s="1927">
        <v>3</v>
      </c>
      <c r="F496" s="1927">
        <v>3</v>
      </c>
      <c r="G496" s="1927">
        <v>6</v>
      </c>
      <c r="H496" s="1927">
        <v>1</v>
      </c>
      <c r="I496" s="1925">
        <f t="shared" si="7"/>
        <v>6</v>
      </c>
      <c r="J496" s="1925">
        <v>202</v>
      </c>
      <c r="K496" s="1926" t="s">
        <v>4535</v>
      </c>
      <c r="L496" s="1927">
        <v>34371</v>
      </c>
      <c r="M496" s="1927" t="s">
        <v>4458</v>
      </c>
      <c r="N496" s="1927" t="s">
        <v>5091</v>
      </c>
      <c r="O496" s="1925">
        <v>15</v>
      </c>
      <c r="P496" s="1927" t="s">
        <v>4454</v>
      </c>
      <c r="Q496" s="1927" t="s">
        <v>4457</v>
      </c>
      <c r="R496" s="1927"/>
      <c r="S496" s="1927"/>
      <c r="T496" s="1927" t="s">
        <v>4454</v>
      </c>
      <c r="U496" s="1927" t="s">
        <v>4457</v>
      </c>
      <c r="V496" s="1927" t="s">
        <v>4602</v>
      </c>
      <c r="W496" s="1927" t="s">
        <v>4522</v>
      </c>
      <c r="X496" s="1927"/>
      <c r="Y496" s="1927"/>
      <c r="Z496" s="1927">
        <v>1</v>
      </c>
      <c r="AA496" s="1927">
        <v>5</v>
      </c>
      <c r="AB496" s="1927">
        <v>3</v>
      </c>
      <c r="AC496" s="1927">
        <v>0</v>
      </c>
      <c r="AD496" s="1927">
        <v>0</v>
      </c>
      <c r="AE496" s="1927">
        <v>9</v>
      </c>
    </row>
    <row r="497" spans="1:31" ht="28.8">
      <c r="A497" s="1925" t="s">
        <v>1220</v>
      </c>
      <c r="B497" s="1927">
        <v>5131022</v>
      </c>
      <c r="C497" s="1926" t="s">
        <v>4532</v>
      </c>
      <c r="D497" s="1927">
        <v>7</v>
      </c>
      <c r="E497" s="1927">
        <v>2.5</v>
      </c>
      <c r="F497" s="1927">
        <v>2</v>
      </c>
      <c r="G497" s="1927">
        <v>4.5</v>
      </c>
      <c r="H497" s="1927">
        <v>1</v>
      </c>
      <c r="I497" s="1925">
        <f t="shared" si="7"/>
        <v>4.5</v>
      </c>
      <c r="J497" s="1925">
        <v>202</v>
      </c>
      <c r="K497" s="1926" t="s">
        <v>4463</v>
      </c>
      <c r="L497" s="1927">
        <v>33754</v>
      </c>
      <c r="M497" s="1927" t="s">
        <v>4458</v>
      </c>
      <c r="N497" s="1927" t="s">
        <v>5077</v>
      </c>
      <c r="O497" s="1925">
        <v>34</v>
      </c>
      <c r="P497" s="1927" t="s">
        <v>4486</v>
      </c>
      <c r="Q497" s="1927" t="s">
        <v>4531</v>
      </c>
      <c r="R497" s="1927" t="s">
        <v>4486</v>
      </c>
      <c r="S497" s="1927" t="s">
        <v>4531</v>
      </c>
      <c r="T497" s="1927"/>
      <c r="U497" s="1927"/>
      <c r="V497" s="1927" t="s">
        <v>4486</v>
      </c>
      <c r="W497" s="1927" t="s">
        <v>4531</v>
      </c>
      <c r="X497" s="1927"/>
      <c r="Y497" s="1927"/>
      <c r="Z497" s="1927">
        <v>0</v>
      </c>
      <c r="AA497" s="1927">
        <v>3</v>
      </c>
      <c r="AB497" s="1927">
        <v>5</v>
      </c>
      <c r="AC497" s="1927">
        <v>0</v>
      </c>
      <c r="AD497" s="1927">
        <v>0</v>
      </c>
      <c r="AE497" s="1927">
        <v>8</v>
      </c>
    </row>
    <row r="498" spans="1:31" ht="43.2">
      <c r="A498" s="1925" t="s">
        <v>1220</v>
      </c>
      <c r="B498" s="1927">
        <v>5131026</v>
      </c>
      <c r="C498" s="1926" t="s">
        <v>4537</v>
      </c>
      <c r="D498" s="1927">
        <v>7</v>
      </c>
      <c r="E498" s="1927">
        <v>2.5</v>
      </c>
      <c r="F498" s="1927">
        <v>2</v>
      </c>
      <c r="G498" s="1927">
        <v>4.5</v>
      </c>
      <c r="H498" s="1927">
        <v>1</v>
      </c>
      <c r="I498" s="1925">
        <f t="shared" si="7"/>
        <v>4.5</v>
      </c>
      <c r="J498" s="1925">
        <v>202</v>
      </c>
      <c r="K498" s="1926" t="s">
        <v>4884</v>
      </c>
      <c r="L498" s="1927">
        <v>40664</v>
      </c>
      <c r="M498" s="1927" t="s">
        <v>4451</v>
      </c>
      <c r="N498" s="1927" t="s">
        <v>5077</v>
      </c>
      <c r="O498" s="1925">
        <v>20</v>
      </c>
      <c r="P498" s="1927" t="s">
        <v>4452</v>
      </c>
      <c r="Q498" s="1927" t="s">
        <v>4457</v>
      </c>
      <c r="R498" s="1927"/>
      <c r="S498" s="1927"/>
      <c r="T498" s="1927" t="s">
        <v>4452</v>
      </c>
      <c r="U498" s="1927" t="s">
        <v>4457</v>
      </c>
      <c r="V498" s="1927"/>
      <c r="W498" s="1927"/>
      <c r="X498" s="1927" t="s">
        <v>4452</v>
      </c>
      <c r="Y498" s="1927" t="s">
        <v>4457</v>
      </c>
      <c r="Z498" s="1927">
        <v>7</v>
      </c>
      <c r="AA498" s="1927">
        <v>4</v>
      </c>
      <c r="AB498" s="1927">
        <v>0</v>
      </c>
      <c r="AC498" s="1927">
        <v>0</v>
      </c>
      <c r="AD498" s="1927">
        <v>0</v>
      </c>
      <c r="AE498" s="1927">
        <v>11</v>
      </c>
    </row>
    <row r="499" spans="1:31" ht="28.8">
      <c r="A499" s="1925" t="s">
        <v>1220</v>
      </c>
      <c r="B499" s="1927">
        <v>5131027</v>
      </c>
      <c r="C499" s="1926" t="s">
        <v>4538</v>
      </c>
      <c r="D499" s="1927">
        <v>9</v>
      </c>
      <c r="E499" s="1927">
        <v>3</v>
      </c>
      <c r="F499" s="1927">
        <v>3</v>
      </c>
      <c r="G499" s="1927">
        <v>6</v>
      </c>
      <c r="H499" s="1927">
        <v>1</v>
      </c>
      <c r="I499" s="1925">
        <f t="shared" si="7"/>
        <v>6</v>
      </c>
      <c r="J499" s="1925">
        <v>202</v>
      </c>
      <c r="K499" s="1926" t="s">
        <v>4884</v>
      </c>
      <c r="L499" s="1927">
        <v>40664</v>
      </c>
      <c r="M499" s="1927" t="s">
        <v>4451</v>
      </c>
      <c r="N499" s="1927" t="s">
        <v>5077</v>
      </c>
      <c r="O499" s="1925">
        <v>16</v>
      </c>
      <c r="P499" s="1927" t="s">
        <v>4472</v>
      </c>
      <c r="Q499" s="1927" t="s">
        <v>4457</v>
      </c>
      <c r="R499" s="1927" t="s">
        <v>4602</v>
      </c>
      <c r="S499" s="1927" t="s">
        <v>4522</v>
      </c>
      <c r="T499" s="1927" t="s">
        <v>4472</v>
      </c>
      <c r="U499" s="1927" t="s">
        <v>4457</v>
      </c>
      <c r="V499" s="1927"/>
      <c r="W499" s="1927"/>
      <c r="X499" s="1927"/>
      <c r="Y499" s="1927"/>
      <c r="Z499" s="1927">
        <v>2</v>
      </c>
      <c r="AA499" s="1927">
        <v>4</v>
      </c>
      <c r="AB499" s="1927">
        <v>2</v>
      </c>
      <c r="AC499" s="1927">
        <v>0</v>
      </c>
      <c r="AD499" s="1927">
        <v>0</v>
      </c>
      <c r="AE499" s="1927">
        <v>8</v>
      </c>
    </row>
    <row r="500" spans="1:31" ht="28.8">
      <c r="A500" s="1925" t="s">
        <v>1220</v>
      </c>
      <c r="B500" s="1927">
        <v>5131028</v>
      </c>
      <c r="C500" s="1926" t="s">
        <v>4541</v>
      </c>
      <c r="D500" s="1927">
        <v>7</v>
      </c>
      <c r="E500" s="1927">
        <v>2.5</v>
      </c>
      <c r="F500" s="1927">
        <v>2</v>
      </c>
      <c r="G500" s="1927">
        <v>4.5</v>
      </c>
      <c r="H500" s="1927">
        <v>1</v>
      </c>
      <c r="I500" s="1925">
        <f t="shared" si="7"/>
        <v>4.5</v>
      </c>
      <c r="J500" s="1925">
        <v>202</v>
      </c>
      <c r="K500" s="1926" t="s">
        <v>811</v>
      </c>
      <c r="L500" s="1927">
        <v>23524</v>
      </c>
      <c r="M500" s="1927" t="s">
        <v>4458</v>
      </c>
      <c r="N500" s="1927" t="s">
        <v>5077</v>
      </c>
      <c r="O500" s="1925">
        <v>20</v>
      </c>
      <c r="P500" s="1927" t="s">
        <v>4456</v>
      </c>
      <c r="Q500" s="1927" t="s">
        <v>4703</v>
      </c>
      <c r="R500" s="1927"/>
      <c r="S500" s="1927"/>
      <c r="T500" s="1927" t="s">
        <v>4456</v>
      </c>
      <c r="U500" s="1927" t="s">
        <v>4703</v>
      </c>
      <c r="V500" s="1927"/>
      <c r="W500" s="1927"/>
      <c r="X500" s="1927" t="s">
        <v>4456</v>
      </c>
      <c r="Y500" s="1927" t="s">
        <v>4703</v>
      </c>
      <c r="Z500" s="1927">
        <v>6</v>
      </c>
      <c r="AA500" s="1927">
        <v>7</v>
      </c>
      <c r="AB500" s="1927">
        <v>4</v>
      </c>
      <c r="AC500" s="1927">
        <v>0</v>
      </c>
      <c r="AD500" s="1927">
        <v>0</v>
      </c>
      <c r="AE500" s="1927">
        <v>17</v>
      </c>
    </row>
    <row r="501" spans="1:31" ht="28.8">
      <c r="A501" s="1925" t="s">
        <v>1220</v>
      </c>
      <c r="B501" s="1927">
        <v>5131032</v>
      </c>
      <c r="C501" s="1926" t="s">
        <v>4549</v>
      </c>
      <c r="D501" s="1927">
        <v>7</v>
      </c>
      <c r="E501" s="1927">
        <v>2.5</v>
      </c>
      <c r="F501" s="1927">
        <v>2</v>
      </c>
      <c r="G501" s="1927">
        <v>4.5</v>
      </c>
      <c r="H501" s="1927">
        <v>1</v>
      </c>
      <c r="I501" s="1925">
        <f t="shared" si="7"/>
        <v>4.5</v>
      </c>
      <c r="J501" s="1925">
        <v>202</v>
      </c>
      <c r="K501" s="1926" t="s">
        <v>811</v>
      </c>
      <c r="L501" s="1927">
        <v>23524</v>
      </c>
      <c r="M501" s="1927" t="s">
        <v>4458</v>
      </c>
      <c r="N501" s="1927" t="s">
        <v>4885</v>
      </c>
      <c r="O501" s="1925">
        <v>20</v>
      </c>
      <c r="P501" s="1927" t="s">
        <v>4486</v>
      </c>
      <c r="Q501" s="1927" t="s">
        <v>4703</v>
      </c>
      <c r="R501" s="1927"/>
      <c r="S501" s="1927"/>
      <c r="T501" s="1927" t="s">
        <v>4486</v>
      </c>
      <c r="U501" s="1927" t="s">
        <v>4703</v>
      </c>
      <c r="V501" s="1927"/>
      <c r="W501" s="1927"/>
      <c r="X501" s="1927" t="s">
        <v>4486</v>
      </c>
      <c r="Y501" s="1927" t="s">
        <v>4703</v>
      </c>
      <c r="Z501" s="1927">
        <v>3</v>
      </c>
      <c r="AA501" s="1927">
        <v>4</v>
      </c>
      <c r="AB501" s="1927">
        <v>2</v>
      </c>
      <c r="AC501" s="1927">
        <v>0</v>
      </c>
      <c r="AD501" s="1927">
        <v>0</v>
      </c>
      <c r="AE501" s="1927">
        <v>9</v>
      </c>
    </row>
    <row r="502" spans="1:31" ht="28.8">
      <c r="A502" s="1925" t="s">
        <v>1220</v>
      </c>
      <c r="B502" s="1927">
        <v>5131033</v>
      </c>
      <c r="C502" s="1926" t="s">
        <v>5096</v>
      </c>
      <c r="D502" s="1927">
        <v>7</v>
      </c>
      <c r="E502" s="1927">
        <v>2.5</v>
      </c>
      <c r="F502" s="1927">
        <v>2</v>
      </c>
      <c r="G502" s="1927">
        <v>4.5</v>
      </c>
      <c r="H502" s="1927">
        <v>1</v>
      </c>
      <c r="I502" s="1925">
        <f t="shared" si="7"/>
        <v>4.5</v>
      </c>
      <c r="J502" s="1925">
        <v>202</v>
      </c>
      <c r="K502" s="1926" t="s">
        <v>4547</v>
      </c>
      <c r="L502" s="1927">
        <v>17114</v>
      </c>
      <c r="M502" s="1927" t="s">
        <v>4458</v>
      </c>
      <c r="N502" s="1927" t="s">
        <v>4885</v>
      </c>
      <c r="O502" s="1925">
        <v>20</v>
      </c>
      <c r="P502" s="1927" t="s">
        <v>4454</v>
      </c>
      <c r="Q502" s="1927" t="s">
        <v>4488</v>
      </c>
      <c r="R502" s="1927"/>
      <c r="S502" s="1927"/>
      <c r="T502" s="1927" t="s">
        <v>4454</v>
      </c>
      <c r="U502" s="1927" t="s">
        <v>4488</v>
      </c>
      <c r="V502" s="1927"/>
      <c r="W502" s="1927"/>
      <c r="X502" s="1927" t="s">
        <v>4454</v>
      </c>
      <c r="Y502" s="1927" t="s">
        <v>4488</v>
      </c>
      <c r="Z502" s="1927">
        <v>4</v>
      </c>
      <c r="AA502" s="1927">
        <v>2</v>
      </c>
      <c r="AB502" s="1927">
        <v>2</v>
      </c>
      <c r="AC502" s="1927">
        <v>0</v>
      </c>
      <c r="AD502" s="1927">
        <v>0</v>
      </c>
      <c r="AE502" s="1927">
        <v>8</v>
      </c>
    </row>
    <row r="503" spans="1:31" ht="28.8">
      <c r="A503" s="1925" t="s">
        <v>1220</v>
      </c>
      <c r="B503" s="1927">
        <v>5131040</v>
      </c>
      <c r="C503" s="1926" t="s">
        <v>5097</v>
      </c>
      <c r="D503" s="1927">
        <v>9</v>
      </c>
      <c r="E503" s="1927">
        <v>3</v>
      </c>
      <c r="F503" s="1927">
        <v>3</v>
      </c>
      <c r="G503" s="1927">
        <v>6</v>
      </c>
      <c r="H503" s="1927">
        <v>1</v>
      </c>
      <c r="I503" s="1925">
        <f t="shared" si="7"/>
        <v>6</v>
      </c>
      <c r="J503" s="1925">
        <v>202</v>
      </c>
      <c r="K503" s="1926" t="s">
        <v>3969</v>
      </c>
      <c r="L503" s="1927">
        <v>42482</v>
      </c>
      <c r="M503" s="1927" t="s">
        <v>4458</v>
      </c>
      <c r="N503" s="1927" t="s">
        <v>4885</v>
      </c>
      <c r="O503" s="1925">
        <v>20</v>
      </c>
      <c r="P503" s="1927"/>
      <c r="Q503" s="1927"/>
      <c r="R503" s="1927" t="s">
        <v>4486</v>
      </c>
      <c r="S503" s="1927" t="s">
        <v>4480</v>
      </c>
      <c r="T503" s="1927"/>
      <c r="U503" s="1927"/>
      <c r="V503" s="1927" t="s">
        <v>4496</v>
      </c>
      <c r="W503" s="1927" t="s">
        <v>4528</v>
      </c>
      <c r="X503" s="1927" t="s">
        <v>4472</v>
      </c>
      <c r="Y503" s="1927" t="s">
        <v>4480</v>
      </c>
      <c r="Z503" s="1927">
        <v>0</v>
      </c>
      <c r="AA503" s="1927">
        <v>3</v>
      </c>
      <c r="AB503" s="1927">
        <v>0</v>
      </c>
      <c r="AC503" s="1927">
        <v>0</v>
      </c>
      <c r="AD503" s="1927">
        <v>0</v>
      </c>
      <c r="AE503" s="1927">
        <v>3</v>
      </c>
    </row>
    <row r="504" spans="1:31" ht="28.8">
      <c r="A504" s="1925" t="s">
        <v>1222</v>
      </c>
      <c r="B504" s="1927">
        <v>5210000</v>
      </c>
      <c r="C504" s="1926" t="s">
        <v>4640</v>
      </c>
      <c r="D504" s="1927">
        <v>32</v>
      </c>
      <c r="E504" s="1927">
        <v>12</v>
      </c>
      <c r="F504" s="1927">
        <v>8</v>
      </c>
      <c r="G504" s="1927">
        <v>20</v>
      </c>
      <c r="H504" s="1927">
        <v>0.33</v>
      </c>
      <c r="I504" s="1925">
        <f t="shared" si="7"/>
        <v>6.6000000000000005</v>
      </c>
      <c r="J504" s="1925">
        <v>202</v>
      </c>
      <c r="K504" s="1926" t="s">
        <v>4662</v>
      </c>
      <c r="L504" s="1927">
        <v>38887</v>
      </c>
      <c r="M504" s="1927" t="s">
        <v>4458</v>
      </c>
      <c r="N504" s="1927" t="s">
        <v>5098</v>
      </c>
      <c r="O504" s="1925">
        <v>35</v>
      </c>
      <c r="P504" s="1927" t="s">
        <v>4691</v>
      </c>
      <c r="Q504" s="1927"/>
      <c r="R504" s="1927" t="s">
        <v>4641</v>
      </c>
      <c r="S504" s="1927"/>
      <c r="T504" s="1927"/>
      <c r="U504" s="1927"/>
      <c r="V504" s="1927" t="s">
        <v>4690</v>
      </c>
      <c r="W504" s="1927"/>
      <c r="X504" s="1927" t="s">
        <v>4689</v>
      </c>
      <c r="Y504" s="1927"/>
      <c r="Z504" s="1927">
        <v>12</v>
      </c>
      <c r="AA504" s="1927">
        <v>7</v>
      </c>
      <c r="AB504" s="1927">
        <v>1</v>
      </c>
      <c r="AC504" s="1927">
        <v>0</v>
      </c>
      <c r="AD504" s="1927">
        <v>0</v>
      </c>
      <c r="AE504" s="1927">
        <v>20</v>
      </c>
    </row>
    <row r="505" spans="1:31" ht="28.8">
      <c r="A505" s="1925" t="s">
        <v>1222</v>
      </c>
      <c r="B505" s="1927">
        <v>5210000</v>
      </c>
      <c r="C505" s="1926" t="s">
        <v>4640</v>
      </c>
      <c r="D505" s="1927">
        <v>32</v>
      </c>
      <c r="E505" s="1927">
        <v>12</v>
      </c>
      <c r="F505" s="1927">
        <v>8</v>
      </c>
      <c r="G505" s="1927">
        <v>20</v>
      </c>
      <c r="H505" s="1927">
        <v>0.33</v>
      </c>
      <c r="I505" s="1925">
        <f t="shared" si="7"/>
        <v>6.6000000000000005</v>
      </c>
      <c r="J505" s="1925">
        <v>202</v>
      </c>
      <c r="K505" s="1926" t="s">
        <v>4894</v>
      </c>
      <c r="L505" s="1927">
        <v>42836</v>
      </c>
      <c r="M505" s="1927" t="s">
        <v>4451</v>
      </c>
      <c r="N505" s="1927" t="s">
        <v>5098</v>
      </c>
      <c r="O505" s="1925">
        <v>35</v>
      </c>
      <c r="P505" s="1927" t="s">
        <v>4691</v>
      </c>
      <c r="Q505" s="1927"/>
      <c r="R505" s="1927" t="s">
        <v>4641</v>
      </c>
      <c r="S505" s="1927"/>
      <c r="T505" s="1927"/>
      <c r="U505" s="1927"/>
      <c r="V505" s="1927" t="s">
        <v>4690</v>
      </c>
      <c r="W505" s="1927"/>
      <c r="X505" s="1927" t="s">
        <v>4689</v>
      </c>
      <c r="Y505" s="1927"/>
      <c r="Z505" s="1927">
        <v>12</v>
      </c>
      <c r="AA505" s="1927">
        <v>7</v>
      </c>
      <c r="AB505" s="1927">
        <v>1</v>
      </c>
      <c r="AC505" s="1927">
        <v>0</v>
      </c>
      <c r="AD505" s="1927">
        <v>0</v>
      </c>
      <c r="AE505" s="1927">
        <v>20</v>
      </c>
    </row>
    <row r="506" spans="1:31" ht="28.8">
      <c r="A506" s="1925" t="s">
        <v>1222</v>
      </c>
      <c r="B506" s="1927">
        <v>5210000</v>
      </c>
      <c r="C506" s="1926" t="s">
        <v>4640</v>
      </c>
      <c r="D506" s="1927">
        <v>32</v>
      </c>
      <c r="E506" s="1927">
        <v>12</v>
      </c>
      <c r="F506" s="1927">
        <v>8</v>
      </c>
      <c r="G506" s="1927">
        <v>20</v>
      </c>
      <c r="H506" s="1927">
        <v>0.35</v>
      </c>
      <c r="I506" s="1925">
        <f t="shared" si="7"/>
        <v>7</v>
      </c>
      <c r="J506" s="1925">
        <v>202</v>
      </c>
      <c r="K506" s="1926" t="s">
        <v>188</v>
      </c>
      <c r="L506" s="1927">
        <v>40253</v>
      </c>
      <c r="M506" s="1927" t="s">
        <v>4458</v>
      </c>
      <c r="N506" s="1927" t="s">
        <v>5098</v>
      </c>
      <c r="O506" s="1925">
        <v>35</v>
      </c>
      <c r="P506" s="1927" t="s">
        <v>4691</v>
      </c>
      <c r="Q506" s="1927"/>
      <c r="R506" s="1927" t="s">
        <v>4641</v>
      </c>
      <c r="S506" s="1927"/>
      <c r="T506" s="1927"/>
      <c r="U506" s="1927"/>
      <c r="V506" s="1927" t="s">
        <v>4690</v>
      </c>
      <c r="W506" s="1927"/>
      <c r="X506" s="1927" t="s">
        <v>4689</v>
      </c>
      <c r="Y506" s="1927"/>
      <c r="Z506" s="1927">
        <v>12</v>
      </c>
      <c r="AA506" s="1927">
        <v>7</v>
      </c>
      <c r="AB506" s="1927">
        <v>1</v>
      </c>
      <c r="AC506" s="1927">
        <v>0</v>
      </c>
      <c r="AD506" s="1927">
        <v>0</v>
      </c>
      <c r="AE506" s="1927">
        <v>20</v>
      </c>
    </row>
    <row r="507" spans="1:31" ht="86.4">
      <c r="A507" s="1925" t="s">
        <v>1222</v>
      </c>
      <c r="B507" s="1927">
        <v>5210002</v>
      </c>
      <c r="C507" s="1926" t="s">
        <v>4893</v>
      </c>
      <c r="D507" s="1927">
        <v>35</v>
      </c>
      <c r="E507" s="1927">
        <v>15</v>
      </c>
      <c r="F507" s="1927">
        <v>5</v>
      </c>
      <c r="G507" s="1927">
        <v>20</v>
      </c>
      <c r="H507" s="1927">
        <v>0.25</v>
      </c>
      <c r="I507" s="1925">
        <f t="shared" si="7"/>
        <v>5</v>
      </c>
      <c r="J507" s="1925">
        <v>202</v>
      </c>
      <c r="K507" s="1926" t="s">
        <v>4652</v>
      </c>
      <c r="L507" s="1927">
        <v>37911</v>
      </c>
      <c r="M507" s="1927" t="s">
        <v>4458</v>
      </c>
      <c r="N507" s="1927" t="s">
        <v>5099</v>
      </c>
      <c r="O507" s="1925">
        <v>50</v>
      </c>
      <c r="P507" s="1927" t="s">
        <v>4650</v>
      </c>
      <c r="Q507" s="1927"/>
      <c r="R507" s="1927" t="s">
        <v>5100</v>
      </c>
      <c r="S507" s="1927"/>
      <c r="T507" s="1927"/>
      <c r="U507" s="1927"/>
      <c r="V507" s="1927" t="s">
        <v>4649</v>
      </c>
      <c r="W507" s="1927"/>
      <c r="X507" s="1927" t="s">
        <v>4855</v>
      </c>
      <c r="Y507" s="1927"/>
      <c r="Z507" s="1927">
        <v>1</v>
      </c>
      <c r="AA507" s="1927">
        <v>19</v>
      </c>
      <c r="AB507" s="1927">
        <v>3</v>
      </c>
      <c r="AC507" s="1927">
        <v>0</v>
      </c>
      <c r="AD507" s="1927">
        <v>0</v>
      </c>
      <c r="AE507" s="1927">
        <v>23</v>
      </c>
    </row>
    <row r="508" spans="1:31" ht="86.4">
      <c r="A508" s="1925" t="s">
        <v>1222</v>
      </c>
      <c r="B508" s="1927">
        <v>5210002</v>
      </c>
      <c r="C508" s="1926" t="s">
        <v>4893</v>
      </c>
      <c r="D508" s="1927">
        <v>35</v>
      </c>
      <c r="E508" s="1927">
        <v>15</v>
      </c>
      <c r="F508" s="1927">
        <v>5</v>
      </c>
      <c r="G508" s="1927">
        <v>20</v>
      </c>
      <c r="H508" s="1927">
        <v>0.25</v>
      </c>
      <c r="I508" s="1925">
        <f t="shared" si="7"/>
        <v>5</v>
      </c>
      <c r="J508" s="1925">
        <v>202</v>
      </c>
      <c r="K508" s="1926" t="s">
        <v>4646</v>
      </c>
      <c r="L508" s="1927">
        <v>32206</v>
      </c>
      <c r="M508" s="1927" t="s">
        <v>4458</v>
      </c>
      <c r="N508" s="1927" t="s">
        <v>5099</v>
      </c>
      <c r="O508" s="1925">
        <v>50</v>
      </c>
      <c r="P508" s="1927" t="s">
        <v>4650</v>
      </c>
      <c r="Q508" s="1927"/>
      <c r="R508" s="1927" t="s">
        <v>5100</v>
      </c>
      <c r="S508" s="1927"/>
      <c r="T508" s="1927"/>
      <c r="U508" s="1927"/>
      <c r="V508" s="1927" t="s">
        <v>4649</v>
      </c>
      <c r="W508" s="1927"/>
      <c r="X508" s="1927" t="s">
        <v>4855</v>
      </c>
      <c r="Y508" s="1927"/>
      <c r="Z508" s="1927">
        <v>1</v>
      </c>
      <c r="AA508" s="1927">
        <v>19</v>
      </c>
      <c r="AB508" s="1927">
        <v>3</v>
      </c>
      <c r="AC508" s="1927">
        <v>0</v>
      </c>
      <c r="AD508" s="1927">
        <v>0</v>
      </c>
      <c r="AE508" s="1927">
        <v>23</v>
      </c>
    </row>
    <row r="509" spans="1:31" ht="86.4">
      <c r="A509" s="1925" t="s">
        <v>1222</v>
      </c>
      <c r="B509" s="1927">
        <v>5210002</v>
      </c>
      <c r="C509" s="1926" t="s">
        <v>4893</v>
      </c>
      <c r="D509" s="1927">
        <v>35</v>
      </c>
      <c r="E509" s="1927">
        <v>15</v>
      </c>
      <c r="F509" s="1927">
        <v>5</v>
      </c>
      <c r="G509" s="1927">
        <v>20</v>
      </c>
      <c r="H509" s="1927">
        <v>0.25</v>
      </c>
      <c r="I509" s="1925">
        <f t="shared" si="7"/>
        <v>5</v>
      </c>
      <c r="J509" s="1925">
        <v>202</v>
      </c>
      <c r="K509" s="1926" t="s">
        <v>4662</v>
      </c>
      <c r="L509" s="1927">
        <v>38887</v>
      </c>
      <c r="M509" s="1927" t="s">
        <v>4458</v>
      </c>
      <c r="N509" s="1927" t="s">
        <v>5099</v>
      </c>
      <c r="O509" s="1925">
        <v>50</v>
      </c>
      <c r="P509" s="1927" t="s">
        <v>4650</v>
      </c>
      <c r="Q509" s="1927"/>
      <c r="R509" s="1927" t="s">
        <v>5100</v>
      </c>
      <c r="S509" s="1927"/>
      <c r="T509" s="1927"/>
      <c r="U509" s="1927"/>
      <c r="V509" s="1927" t="s">
        <v>4649</v>
      </c>
      <c r="W509" s="1927"/>
      <c r="X509" s="1927" t="s">
        <v>4855</v>
      </c>
      <c r="Y509" s="1927"/>
      <c r="Z509" s="1927">
        <v>1</v>
      </c>
      <c r="AA509" s="1927">
        <v>19</v>
      </c>
      <c r="AB509" s="1927">
        <v>3</v>
      </c>
      <c r="AC509" s="1927">
        <v>0</v>
      </c>
      <c r="AD509" s="1927">
        <v>0</v>
      </c>
      <c r="AE509" s="1927">
        <v>23</v>
      </c>
    </row>
    <row r="510" spans="1:31" ht="86.4">
      <c r="A510" s="1925" t="s">
        <v>1222</v>
      </c>
      <c r="B510" s="1927">
        <v>5210002</v>
      </c>
      <c r="C510" s="1926" t="s">
        <v>4893</v>
      </c>
      <c r="D510" s="1927">
        <v>35</v>
      </c>
      <c r="E510" s="1927">
        <v>15</v>
      </c>
      <c r="F510" s="1927">
        <v>5</v>
      </c>
      <c r="G510" s="1927">
        <v>20</v>
      </c>
      <c r="H510" s="1927">
        <v>0.25</v>
      </c>
      <c r="I510" s="1925">
        <f t="shared" si="7"/>
        <v>5</v>
      </c>
      <c r="J510" s="1925">
        <v>202</v>
      </c>
      <c r="K510" s="1926" t="s">
        <v>4892</v>
      </c>
      <c r="L510" s="1927">
        <v>38204</v>
      </c>
      <c r="M510" s="1927" t="s">
        <v>4458</v>
      </c>
      <c r="N510" s="1927" t="s">
        <v>5099</v>
      </c>
      <c r="O510" s="1925">
        <v>50</v>
      </c>
      <c r="P510" s="1927" t="s">
        <v>4650</v>
      </c>
      <c r="Q510" s="1927"/>
      <c r="R510" s="1927" t="s">
        <v>5100</v>
      </c>
      <c r="S510" s="1927"/>
      <c r="T510" s="1927"/>
      <c r="U510" s="1927"/>
      <c r="V510" s="1927" t="s">
        <v>4649</v>
      </c>
      <c r="W510" s="1927"/>
      <c r="X510" s="1927" t="s">
        <v>4855</v>
      </c>
      <c r="Y510" s="1927"/>
      <c r="Z510" s="1927">
        <v>1</v>
      </c>
      <c r="AA510" s="1927">
        <v>19</v>
      </c>
      <c r="AB510" s="1927">
        <v>3</v>
      </c>
      <c r="AC510" s="1927">
        <v>0</v>
      </c>
      <c r="AD510" s="1927">
        <v>0</v>
      </c>
      <c r="AE510" s="1927">
        <v>23</v>
      </c>
    </row>
    <row r="511" spans="1:31" ht="57.6">
      <c r="A511" s="1925" t="s">
        <v>1222</v>
      </c>
      <c r="B511" s="1927">
        <v>5210003</v>
      </c>
      <c r="C511" s="1926" t="s">
        <v>4654</v>
      </c>
      <c r="D511" s="1927">
        <v>35</v>
      </c>
      <c r="E511" s="1927">
        <v>15</v>
      </c>
      <c r="F511" s="1927">
        <v>5</v>
      </c>
      <c r="G511" s="1927">
        <v>20</v>
      </c>
      <c r="H511" s="1927">
        <v>0.25</v>
      </c>
      <c r="I511" s="1925">
        <f t="shared" si="7"/>
        <v>5</v>
      </c>
      <c r="J511" s="1925">
        <v>202</v>
      </c>
      <c r="K511" s="1926" t="s">
        <v>5338</v>
      </c>
      <c r="L511" s="1927">
        <v>39289</v>
      </c>
      <c r="M511" s="1927" t="s">
        <v>4458</v>
      </c>
      <c r="N511" s="1927" t="s">
        <v>5099</v>
      </c>
      <c r="O511" s="1925">
        <v>35</v>
      </c>
      <c r="P511" s="1927" t="s">
        <v>4647</v>
      </c>
      <c r="Q511" s="1927"/>
      <c r="R511" s="1927" t="s">
        <v>4647</v>
      </c>
      <c r="S511" s="1927"/>
      <c r="T511" s="1927"/>
      <c r="U511" s="1927"/>
      <c r="V511" s="1927" t="s">
        <v>4647</v>
      </c>
      <c r="W511" s="1927"/>
      <c r="X511" s="1927" t="s">
        <v>4647</v>
      </c>
      <c r="Y511" s="1927"/>
      <c r="Z511" s="1927">
        <v>0</v>
      </c>
      <c r="AA511" s="1927">
        <v>4</v>
      </c>
      <c r="AB511" s="1927">
        <v>7</v>
      </c>
      <c r="AC511" s="1927">
        <v>0</v>
      </c>
      <c r="AD511" s="1927">
        <v>0</v>
      </c>
      <c r="AE511" s="1927">
        <v>11</v>
      </c>
    </row>
    <row r="512" spans="1:31" ht="57.6">
      <c r="A512" s="1925" t="s">
        <v>1222</v>
      </c>
      <c r="B512" s="1927">
        <v>5210003</v>
      </c>
      <c r="C512" s="1926" t="s">
        <v>4654</v>
      </c>
      <c r="D512" s="1927">
        <v>35</v>
      </c>
      <c r="E512" s="1927">
        <v>15</v>
      </c>
      <c r="F512" s="1927">
        <v>5</v>
      </c>
      <c r="G512" s="1927">
        <v>20</v>
      </c>
      <c r="H512" s="1927">
        <v>0.25</v>
      </c>
      <c r="I512" s="1925">
        <f t="shared" si="7"/>
        <v>5</v>
      </c>
      <c r="J512" s="1925">
        <v>202</v>
      </c>
      <c r="K512" s="1926" t="s">
        <v>4655</v>
      </c>
      <c r="L512" s="1927">
        <v>29839</v>
      </c>
      <c r="M512" s="1927" t="s">
        <v>4458</v>
      </c>
      <c r="N512" s="1927" t="s">
        <v>5099</v>
      </c>
      <c r="O512" s="1925">
        <v>35</v>
      </c>
      <c r="P512" s="1927" t="s">
        <v>4647</v>
      </c>
      <c r="Q512" s="1927"/>
      <c r="R512" s="1927" t="s">
        <v>4647</v>
      </c>
      <c r="S512" s="1927"/>
      <c r="T512" s="1927"/>
      <c r="U512" s="1927"/>
      <c r="V512" s="1927" t="s">
        <v>4647</v>
      </c>
      <c r="W512" s="1927"/>
      <c r="X512" s="1927" t="s">
        <v>4647</v>
      </c>
      <c r="Y512" s="1927"/>
      <c r="Z512" s="1927">
        <v>0</v>
      </c>
      <c r="AA512" s="1927">
        <v>4</v>
      </c>
      <c r="AB512" s="1927">
        <v>7</v>
      </c>
      <c r="AC512" s="1927">
        <v>0</v>
      </c>
      <c r="AD512" s="1927">
        <v>0</v>
      </c>
      <c r="AE512" s="1927">
        <v>11</v>
      </c>
    </row>
    <row r="513" spans="1:31" ht="57.6">
      <c r="A513" s="1925" t="s">
        <v>1222</v>
      </c>
      <c r="B513" s="1927">
        <v>5210003</v>
      </c>
      <c r="C513" s="1926" t="s">
        <v>4654</v>
      </c>
      <c r="D513" s="1927">
        <v>35</v>
      </c>
      <c r="E513" s="1927">
        <v>15</v>
      </c>
      <c r="F513" s="1927">
        <v>5</v>
      </c>
      <c r="G513" s="1927">
        <v>20</v>
      </c>
      <c r="H513" s="1927">
        <v>0.25</v>
      </c>
      <c r="I513" s="1925">
        <f t="shared" si="7"/>
        <v>5</v>
      </c>
      <c r="J513" s="1925">
        <v>202</v>
      </c>
      <c r="K513" s="1926" t="s">
        <v>4892</v>
      </c>
      <c r="L513" s="1927">
        <v>38887</v>
      </c>
      <c r="M513" s="1927" t="s">
        <v>4458</v>
      </c>
      <c r="N513" s="1927" t="s">
        <v>5099</v>
      </c>
      <c r="O513" s="1925">
        <v>35</v>
      </c>
      <c r="P513" s="1927" t="s">
        <v>4647</v>
      </c>
      <c r="Q513" s="1927"/>
      <c r="R513" s="1927" t="s">
        <v>4647</v>
      </c>
      <c r="S513" s="1927"/>
      <c r="T513" s="1927"/>
      <c r="U513" s="1927"/>
      <c r="V513" s="1927" t="s">
        <v>4647</v>
      </c>
      <c r="W513" s="1927"/>
      <c r="X513" s="1927" t="s">
        <v>4647</v>
      </c>
      <c r="Y513" s="1927"/>
      <c r="Z513" s="1927">
        <v>0</v>
      </c>
      <c r="AA513" s="1927">
        <v>4</v>
      </c>
      <c r="AB513" s="1927">
        <v>7</v>
      </c>
      <c r="AC513" s="1927">
        <v>0</v>
      </c>
      <c r="AD513" s="1927">
        <v>0</v>
      </c>
      <c r="AE513" s="1927">
        <v>11</v>
      </c>
    </row>
    <row r="514" spans="1:31" ht="57.6">
      <c r="A514" s="1925" t="s">
        <v>1222</v>
      </c>
      <c r="B514" s="1927">
        <v>5210003</v>
      </c>
      <c r="C514" s="1926" t="s">
        <v>4654</v>
      </c>
      <c r="D514" s="1927">
        <v>35</v>
      </c>
      <c r="E514" s="1927">
        <v>15</v>
      </c>
      <c r="F514" s="1927">
        <v>5</v>
      </c>
      <c r="G514" s="1927">
        <v>20</v>
      </c>
      <c r="H514" s="1927">
        <v>0.25</v>
      </c>
      <c r="I514" s="1925">
        <f t="shared" si="7"/>
        <v>5</v>
      </c>
      <c r="J514" s="1925">
        <v>202</v>
      </c>
      <c r="K514" s="1926" t="s">
        <v>4646</v>
      </c>
      <c r="L514" s="1927">
        <v>32206</v>
      </c>
      <c r="M514" s="1927" t="s">
        <v>4458</v>
      </c>
      <c r="N514" s="1927" t="s">
        <v>5099</v>
      </c>
      <c r="O514" s="1925">
        <v>35</v>
      </c>
      <c r="P514" s="1927" t="s">
        <v>4647</v>
      </c>
      <c r="Q514" s="1927"/>
      <c r="R514" s="1927" t="s">
        <v>4647</v>
      </c>
      <c r="S514" s="1927"/>
      <c r="T514" s="1927"/>
      <c r="U514" s="1927"/>
      <c r="V514" s="1927" t="s">
        <v>4647</v>
      </c>
      <c r="W514" s="1927"/>
      <c r="X514" s="1927" t="s">
        <v>4647</v>
      </c>
      <c r="Y514" s="1927"/>
      <c r="Z514" s="1927">
        <v>0</v>
      </c>
      <c r="AA514" s="1927">
        <v>4</v>
      </c>
      <c r="AB514" s="1927">
        <v>7</v>
      </c>
      <c r="AC514" s="1927">
        <v>0</v>
      </c>
      <c r="AD514" s="1927">
        <v>0</v>
      </c>
      <c r="AE514" s="1927">
        <v>11</v>
      </c>
    </row>
    <row r="515" spans="1:31" ht="28.8">
      <c r="A515" s="1925" t="s">
        <v>1222</v>
      </c>
      <c r="B515" s="1927">
        <v>5210005</v>
      </c>
      <c r="C515" s="1926" t="s">
        <v>4664</v>
      </c>
      <c r="D515" s="1927">
        <v>36</v>
      </c>
      <c r="E515" s="1927">
        <v>15</v>
      </c>
      <c r="F515" s="1927">
        <v>6</v>
      </c>
      <c r="G515" s="1927">
        <v>21</v>
      </c>
      <c r="H515" s="1927">
        <v>0.28999999999999998</v>
      </c>
      <c r="I515" s="1925">
        <f t="shared" si="7"/>
        <v>6.09</v>
      </c>
      <c r="J515" s="1925">
        <v>202</v>
      </c>
      <c r="K515" s="1926" t="s">
        <v>4673</v>
      </c>
      <c r="L515" s="1927">
        <v>40160</v>
      </c>
      <c r="M515" s="1927" t="s">
        <v>4451</v>
      </c>
      <c r="N515" s="1927" t="s">
        <v>5066</v>
      </c>
      <c r="O515" s="1925">
        <v>25</v>
      </c>
      <c r="P515" s="1927" t="s">
        <v>4651</v>
      </c>
      <c r="Q515" s="1927"/>
      <c r="R515" s="1927" t="s">
        <v>4691</v>
      </c>
      <c r="S515" s="1927"/>
      <c r="T515" s="1927"/>
      <c r="U515" s="1927"/>
      <c r="V515" s="1927" t="s">
        <v>4691</v>
      </c>
      <c r="W515" s="1927"/>
      <c r="X515" s="1927" t="s">
        <v>4651</v>
      </c>
      <c r="Y515" s="1927"/>
      <c r="Z515" s="1927">
        <v>9</v>
      </c>
      <c r="AA515" s="1927">
        <v>8</v>
      </c>
      <c r="AB515" s="1927">
        <v>1</v>
      </c>
      <c r="AC515" s="1927">
        <v>0</v>
      </c>
      <c r="AD515" s="1927">
        <v>0</v>
      </c>
      <c r="AE515" s="1927">
        <v>18</v>
      </c>
    </row>
    <row r="516" spans="1:31" ht="28.8">
      <c r="A516" s="1925" t="s">
        <v>1222</v>
      </c>
      <c r="B516" s="1927">
        <v>5210005</v>
      </c>
      <c r="C516" s="1926" t="s">
        <v>4664</v>
      </c>
      <c r="D516" s="1927">
        <v>36</v>
      </c>
      <c r="E516" s="1927">
        <v>15</v>
      </c>
      <c r="F516" s="1927">
        <v>6</v>
      </c>
      <c r="G516" s="1927">
        <v>21</v>
      </c>
      <c r="H516" s="1927">
        <v>0.24</v>
      </c>
      <c r="I516" s="1925">
        <f t="shared" si="7"/>
        <v>5.04</v>
      </c>
      <c r="J516" s="1925">
        <v>202</v>
      </c>
      <c r="K516" s="1926" t="s">
        <v>4808</v>
      </c>
      <c r="L516" s="1927">
        <v>42748</v>
      </c>
      <c r="M516" s="1927" t="s">
        <v>4451</v>
      </c>
      <c r="N516" s="1927" t="s">
        <v>5066</v>
      </c>
      <c r="O516" s="1925">
        <v>25</v>
      </c>
      <c r="P516" s="1927" t="s">
        <v>4651</v>
      </c>
      <c r="Q516" s="1927"/>
      <c r="R516" s="1927" t="s">
        <v>4691</v>
      </c>
      <c r="S516" s="1927"/>
      <c r="T516" s="1927"/>
      <c r="U516" s="1927"/>
      <c r="V516" s="1927" t="s">
        <v>4691</v>
      </c>
      <c r="W516" s="1927"/>
      <c r="X516" s="1927" t="s">
        <v>4651</v>
      </c>
      <c r="Y516" s="1927"/>
      <c r="Z516" s="1927">
        <v>9</v>
      </c>
      <c r="AA516" s="1927">
        <v>8</v>
      </c>
      <c r="AB516" s="1927">
        <v>1</v>
      </c>
      <c r="AC516" s="1927">
        <v>0</v>
      </c>
      <c r="AD516" s="1927">
        <v>0</v>
      </c>
      <c r="AE516" s="1927">
        <v>18</v>
      </c>
    </row>
    <row r="517" spans="1:31" ht="28.8">
      <c r="A517" s="1925" t="s">
        <v>1222</v>
      </c>
      <c r="B517" s="1927">
        <v>5210005</v>
      </c>
      <c r="C517" s="1926" t="s">
        <v>4664</v>
      </c>
      <c r="D517" s="1927">
        <v>36</v>
      </c>
      <c r="E517" s="1927">
        <v>15</v>
      </c>
      <c r="F517" s="1927">
        <v>6</v>
      </c>
      <c r="G517" s="1927">
        <v>21</v>
      </c>
      <c r="H517" s="1927">
        <v>0.24</v>
      </c>
      <c r="I517" s="1925">
        <f t="shared" si="7"/>
        <v>5.04</v>
      </c>
      <c r="J517" s="1925">
        <v>202</v>
      </c>
      <c r="K517" s="1926" t="s">
        <v>4898</v>
      </c>
      <c r="L517" s="1927">
        <v>26192</v>
      </c>
      <c r="M517" s="1927" t="s">
        <v>4458</v>
      </c>
      <c r="N517" s="1927" t="s">
        <v>5066</v>
      </c>
      <c r="O517" s="1925">
        <v>25</v>
      </c>
      <c r="P517" s="1927" t="s">
        <v>4651</v>
      </c>
      <c r="Q517" s="1927"/>
      <c r="R517" s="1927" t="s">
        <v>4691</v>
      </c>
      <c r="S517" s="1927"/>
      <c r="T517" s="1927"/>
      <c r="U517" s="1927"/>
      <c r="V517" s="1927" t="s">
        <v>4691</v>
      </c>
      <c r="W517" s="1927"/>
      <c r="X517" s="1927" t="s">
        <v>4651</v>
      </c>
      <c r="Y517" s="1927"/>
      <c r="Z517" s="1927">
        <v>9</v>
      </c>
      <c r="AA517" s="1927">
        <v>8</v>
      </c>
      <c r="AB517" s="1927">
        <v>1</v>
      </c>
      <c r="AC517" s="1927">
        <v>0</v>
      </c>
      <c r="AD517" s="1927">
        <v>0</v>
      </c>
      <c r="AE517" s="1927">
        <v>18</v>
      </c>
    </row>
    <row r="518" spans="1:31" ht="28.8">
      <c r="A518" s="1925" t="s">
        <v>1222</v>
      </c>
      <c r="B518" s="1927">
        <v>5210005</v>
      </c>
      <c r="C518" s="1926" t="s">
        <v>4664</v>
      </c>
      <c r="D518" s="1927">
        <v>36</v>
      </c>
      <c r="E518" s="1927">
        <v>15</v>
      </c>
      <c r="F518" s="1927">
        <v>6</v>
      </c>
      <c r="G518" s="1927">
        <v>21</v>
      </c>
      <c r="H518" s="1927">
        <v>0.24</v>
      </c>
      <c r="I518" s="1925">
        <f t="shared" ref="I518:I581" si="8">G518*H518</f>
        <v>5.04</v>
      </c>
      <c r="J518" s="1925">
        <v>202</v>
      </c>
      <c r="K518" s="1926" t="s">
        <v>4665</v>
      </c>
      <c r="L518" s="1927">
        <v>37044</v>
      </c>
      <c r="M518" s="1927" t="s">
        <v>4458</v>
      </c>
      <c r="N518" s="1927" t="s">
        <v>5066</v>
      </c>
      <c r="O518" s="1925">
        <v>25</v>
      </c>
      <c r="P518" s="1927" t="s">
        <v>4651</v>
      </c>
      <c r="Q518" s="1927"/>
      <c r="R518" s="1927" t="s">
        <v>4691</v>
      </c>
      <c r="S518" s="1927"/>
      <c r="T518" s="1927"/>
      <c r="U518" s="1927"/>
      <c r="V518" s="1927" t="s">
        <v>4691</v>
      </c>
      <c r="W518" s="1927"/>
      <c r="X518" s="1927" t="s">
        <v>4651</v>
      </c>
      <c r="Y518" s="1927"/>
      <c r="Z518" s="1927">
        <v>9</v>
      </c>
      <c r="AA518" s="1927">
        <v>8</v>
      </c>
      <c r="AB518" s="1927">
        <v>1</v>
      </c>
      <c r="AC518" s="1927">
        <v>0</v>
      </c>
      <c r="AD518" s="1927">
        <v>0</v>
      </c>
      <c r="AE518" s="1927">
        <v>18</v>
      </c>
    </row>
    <row r="519" spans="1:31" ht="57.6">
      <c r="A519" s="1925" t="s">
        <v>1222</v>
      </c>
      <c r="B519" s="1927">
        <v>5210007</v>
      </c>
      <c r="C519" s="1926" t="s">
        <v>4896</v>
      </c>
      <c r="D519" s="1927">
        <v>35</v>
      </c>
      <c r="E519" s="1927">
        <v>15</v>
      </c>
      <c r="F519" s="1927">
        <v>5</v>
      </c>
      <c r="G519" s="1927">
        <v>20</v>
      </c>
      <c r="H519" s="1927">
        <v>0.25</v>
      </c>
      <c r="I519" s="1925">
        <f t="shared" si="8"/>
        <v>5</v>
      </c>
      <c r="J519" s="1925">
        <v>202</v>
      </c>
      <c r="K519" s="1926" t="s">
        <v>4672</v>
      </c>
      <c r="L519" s="1927">
        <v>20178</v>
      </c>
      <c r="M519" s="1927" t="s">
        <v>4458</v>
      </c>
      <c r="N519" s="1927" t="s">
        <v>5066</v>
      </c>
      <c r="O519" s="1925">
        <v>22</v>
      </c>
      <c r="P519" s="1927" t="s">
        <v>4647</v>
      </c>
      <c r="Q519" s="1927"/>
      <c r="R519" s="1927" t="s">
        <v>4647</v>
      </c>
      <c r="S519" s="1927"/>
      <c r="T519" s="1927"/>
      <c r="U519" s="1927"/>
      <c r="V519" s="1927" t="s">
        <v>4647</v>
      </c>
      <c r="W519" s="1927"/>
      <c r="X519" s="1927" t="s">
        <v>4647</v>
      </c>
      <c r="Y519" s="1927"/>
      <c r="Z519" s="1927">
        <v>4</v>
      </c>
      <c r="AA519" s="1927">
        <v>11</v>
      </c>
      <c r="AB519" s="1927">
        <v>0</v>
      </c>
      <c r="AC519" s="1927">
        <v>0</v>
      </c>
      <c r="AD519" s="1927">
        <v>0</v>
      </c>
      <c r="AE519" s="1927">
        <v>15</v>
      </c>
    </row>
    <row r="520" spans="1:31" ht="57.6">
      <c r="A520" s="1925" t="s">
        <v>1222</v>
      </c>
      <c r="B520" s="1927">
        <v>5210007</v>
      </c>
      <c r="C520" s="1926" t="s">
        <v>4896</v>
      </c>
      <c r="D520" s="1927">
        <v>35</v>
      </c>
      <c r="E520" s="1927">
        <v>15</v>
      </c>
      <c r="F520" s="1927">
        <v>5</v>
      </c>
      <c r="G520" s="1927">
        <v>20</v>
      </c>
      <c r="H520" s="1927">
        <v>0.25</v>
      </c>
      <c r="I520" s="1925">
        <f t="shared" si="8"/>
        <v>5</v>
      </c>
      <c r="J520" s="1925">
        <v>202</v>
      </c>
      <c r="K520" s="1926" t="s">
        <v>4676</v>
      </c>
      <c r="L520" s="1927">
        <v>27455</v>
      </c>
      <c r="M520" s="1927" t="s">
        <v>4458</v>
      </c>
      <c r="N520" s="1927" t="s">
        <v>5066</v>
      </c>
      <c r="O520" s="1925">
        <v>22</v>
      </c>
      <c r="P520" s="1927" t="s">
        <v>4647</v>
      </c>
      <c r="Q520" s="1927"/>
      <c r="R520" s="1927" t="s">
        <v>4647</v>
      </c>
      <c r="S520" s="1927"/>
      <c r="T520" s="1927"/>
      <c r="U520" s="1927"/>
      <c r="V520" s="1927" t="s">
        <v>4647</v>
      </c>
      <c r="W520" s="1927"/>
      <c r="X520" s="1927" t="s">
        <v>4647</v>
      </c>
      <c r="Y520" s="1927"/>
      <c r="Z520" s="1927">
        <v>4</v>
      </c>
      <c r="AA520" s="1927">
        <v>11</v>
      </c>
      <c r="AB520" s="1927">
        <v>0</v>
      </c>
      <c r="AC520" s="1927">
        <v>0</v>
      </c>
      <c r="AD520" s="1927">
        <v>0</v>
      </c>
      <c r="AE520" s="1927">
        <v>15</v>
      </c>
    </row>
    <row r="521" spans="1:31" ht="57.6">
      <c r="A521" s="1925" t="s">
        <v>1222</v>
      </c>
      <c r="B521" s="1927">
        <v>5210007</v>
      </c>
      <c r="C521" s="1926" t="s">
        <v>4896</v>
      </c>
      <c r="D521" s="1927">
        <v>35</v>
      </c>
      <c r="E521" s="1927">
        <v>15</v>
      </c>
      <c r="F521" s="1927">
        <v>5</v>
      </c>
      <c r="G521" s="1927">
        <v>20</v>
      </c>
      <c r="H521" s="1927">
        <v>0.25</v>
      </c>
      <c r="I521" s="1925">
        <f t="shared" si="8"/>
        <v>5</v>
      </c>
      <c r="J521" s="1925">
        <v>202</v>
      </c>
      <c r="K521" s="1926" t="s">
        <v>4673</v>
      </c>
      <c r="L521" s="1927">
        <v>40160</v>
      </c>
      <c r="M521" s="1927" t="s">
        <v>4451</v>
      </c>
      <c r="N521" s="1927" t="s">
        <v>5066</v>
      </c>
      <c r="O521" s="1925">
        <v>22</v>
      </c>
      <c r="P521" s="1927" t="s">
        <v>4647</v>
      </c>
      <c r="Q521" s="1927"/>
      <c r="R521" s="1927" t="s">
        <v>4647</v>
      </c>
      <c r="S521" s="1927"/>
      <c r="T521" s="1927"/>
      <c r="U521" s="1927"/>
      <c r="V521" s="1927" t="s">
        <v>4647</v>
      </c>
      <c r="W521" s="1927"/>
      <c r="X521" s="1927" t="s">
        <v>4647</v>
      </c>
      <c r="Y521" s="1927"/>
      <c r="Z521" s="1927">
        <v>4</v>
      </c>
      <c r="AA521" s="1927">
        <v>11</v>
      </c>
      <c r="AB521" s="1927">
        <v>0</v>
      </c>
      <c r="AC521" s="1927">
        <v>0</v>
      </c>
      <c r="AD521" s="1927">
        <v>0</v>
      </c>
      <c r="AE521" s="1927">
        <v>15</v>
      </c>
    </row>
    <row r="522" spans="1:31" ht="57.6">
      <c r="A522" s="1925" t="s">
        <v>1222</v>
      </c>
      <c r="B522" s="1927">
        <v>5210007</v>
      </c>
      <c r="C522" s="1926" t="s">
        <v>4896</v>
      </c>
      <c r="D522" s="1927">
        <v>35</v>
      </c>
      <c r="E522" s="1927">
        <v>15</v>
      </c>
      <c r="F522" s="1927">
        <v>5</v>
      </c>
      <c r="G522" s="1927">
        <v>20</v>
      </c>
      <c r="H522" s="1927">
        <v>0.25</v>
      </c>
      <c r="I522" s="1925">
        <f t="shared" si="8"/>
        <v>5</v>
      </c>
      <c r="J522" s="1925">
        <v>202</v>
      </c>
      <c r="K522" s="1926" t="s">
        <v>5101</v>
      </c>
      <c r="L522" s="1927">
        <v>42836</v>
      </c>
      <c r="M522" s="1927" t="s">
        <v>4451</v>
      </c>
      <c r="N522" s="1927" t="s">
        <v>5066</v>
      </c>
      <c r="O522" s="1925">
        <v>22</v>
      </c>
      <c r="P522" s="1927" t="s">
        <v>4647</v>
      </c>
      <c r="Q522" s="1927"/>
      <c r="R522" s="1927" t="s">
        <v>4647</v>
      </c>
      <c r="S522" s="1927"/>
      <c r="T522" s="1927"/>
      <c r="U522" s="1927"/>
      <c r="V522" s="1927" t="s">
        <v>4647</v>
      </c>
      <c r="W522" s="1927"/>
      <c r="X522" s="1927" t="s">
        <v>4647</v>
      </c>
      <c r="Y522" s="1927"/>
      <c r="Z522" s="1927">
        <v>4</v>
      </c>
      <c r="AA522" s="1927">
        <v>11</v>
      </c>
      <c r="AB522" s="1927">
        <v>0</v>
      </c>
      <c r="AC522" s="1927">
        <v>0</v>
      </c>
      <c r="AD522" s="1927">
        <v>0</v>
      </c>
      <c r="AE522" s="1927">
        <v>15</v>
      </c>
    </row>
    <row r="523" spans="1:31" ht="57.6">
      <c r="A523" s="1925" t="s">
        <v>1222</v>
      </c>
      <c r="B523" s="1927">
        <v>5210008</v>
      </c>
      <c r="C523" s="1926" t="s">
        <v>4677</v>
      </c>
      <c r="D523" s="1927">
        <v>32</v>
      </c>
      <c r="E523" s="1927">
        <v>12</v>
      </c>
      <c r="F523" s="1927">
        <v>8</v>
      </c>
      <c r="G523" s="1927">
        <v>20</v>
      </c>
      <c r="H523" s="1927">
        <v>0.25</v>
      </c>
      <c r="I523" s="1925">
        <f t="shared" si="8"/>
        <v>5</v>
      </c>
      <c r="J523" s="1925">
        <v>202</v>
      </c>
      <c r="K523" s="1926" t="s">
        <v>4684</v>
      </c>
      <c r="L523" s="1927">
        <v>36935</v>
      </c>
      <c r="M523" s="1927" t="s">
        <v>4458</v>
      </c>
      <c r="N523" s="1927" t="s">
        <v>5066</v>
      </c>
      <c r="O523" s="1925">
        <v>20</v>
      </c>
      <c r="P523" s="1927" t="s">
        <v>4647</v>
      </c>
      <c r="Q523" s="1927"/>
      <c r="R523" s="1927" t="s">
        <v>4647</v>
      </c>
      <c r="S523" s="1927"/>
      <c r="T523" s="1927"/>
      <c r="U523" s="1927"/>
      <c r="V523" s="1927" t="s">
        <v>4647</v>
      </c>
      <c r="W523" s="1927"/>
      <c r="X523" s="1927" t="s">
        <v>4647</v>
      </c>
      <c r="Y523" s="1927"/>
      <c r="Z523" s="1927">
        <v>11</v>
      </c>
      <c r="AA523" s="1927">
        <v>3</v>
      </c>
      <c r="AB523" s="1927">
        <v>0</v>
      </c>
      <c r="AC523" s="1927">
        <v>0</v>
      </c>
      <c r="AD523" s="1927">
        <v>0</v>
      </c>
      <c r="AE523" s="1927">
        <v>14</v>
      </c>
    </row>
    <row r="524" spans="1:31" ht="57.6">
      <c r="A524" s="1925" t="s">
        <v>1222</v>
      </c>
      <c r="B524" s="1927">
        <v>5210008</v>
      </c>
      <c r="C524" s="1926" t="s">
        <v>4677</v>
      </c>
      <c r="D524" s="1927">
        <v>32</v>
      </c>
      <c r="E524" s="1927">
        <v>12</v>
      </c>
      <c r="F524" s="1927">
        <v>8</v>
      </c>
      <c r="G524" s="1927">
        <v>20</v>
      </c>
      <c r="H524" s="1927">
        <v>0.25</v>
      </c>
      <c r="I524" s="1925">
        <f t="shared" si="8"/>
        <v>5</v>
      </c>
      <c r="J524" s="1925">
        <v>202</v>
      </c>
      <c r="K524" s="1926" t="s">
        <v>4652</v>
      </c>
      <c r="L524" s="1927">
        <v>37911</v>
      </c>
      <c r="M524" s="1927" t="s">
        <v>4458</v>
      </c>
      <c r="N524" s="1927" t="s">
        <v>5066</v>
      </c>
      <c r="O524" s="1925">
        <v>20</v>
      </c>
      <c r="P524" s="1927" t="s">
        <v>4647</v>
      </c>
      <c r="Q524" s="1927"/>
      <c r="R524" s="1927" t="s">
        <v>4647</v>
      </c>
      <c r="S524" s="1927"/>
      <c r="T524" s="1927"/>
      <c r="U524" s="1927"/>
      <c r="V524" s="1927" t="s">
        <v>4647</v>
      </c>
      <c r="W524" s="1927"/>
      <c r="X524" s="1927" t="s">
        <v>4647</v>
      </c>
      <c r="Y524" s="1927"/>
      <c r="Z524" s="1927">
        <v>11</v>
      </c>
      <c r="AA524" s="1927">
        <v>3</v>
      </c>
      <c r="AB524" s="1927">
        <v>0</v>
      </c>
      <c r="AC524" s="1927">
        <v>0</v>
      </c>
      <c r="AD524" s="1927">
        <v>0</v>
      </c>
      <c r="AE524" s="1927">
        <v>14</v>
      </c>
    </row>
    <row r="525" spans="1:31" ht="57.6">
      <c r="A525" s="1925" t="s">
        <v>1222</v>
      </c>
      <c r="B525" s="1927">
        <v>5210008</v>
      </c>
      <c r="C525" s="1926" t="s">
        <v>4677</v>
      </c>
      <c r="D525" s="1927">
        <v>32</v>
      </c>
      <c r="E525" s="1927">
        <v>12</v>
      </c>
      <c r="F525" s="1927">
        <v>8</v>
      </c>
      <c r="G525" s="1927">
        <v>22</v>
      </c>
      <c r="H525" s="1927">
        <v>0.25</v>
      </c>
      <c r="I525" s="1925">
        <f t="shared" si="8"/>
        <v>5.5</v>
      </c>
      <c r="J525" s="1925">
        <v>202</v>
      </c>
      <c r="K525" s="1926" t="s">
        <v>4808</v>
      </c>
      <c r="L525" s="1927">
        <v>42748</v>
      </c>
      <c r="M525" s="1927" t="s">
        <v>4451</v>
      </c>
      <c r="N525" s="1927" t="s">
        <v>5066</v>
      </c>
      <c r="O525" s="1925">
        <v>20</v>
      </c>
      <c r="P525" s="1927" t="s">
        <v>4647</v>
      </c>
      <c r="Q525" s="1927"/>
      <c r="R525" s="1927" t="s">
        <v>4647</v>
      </c>
      <c r="S525" s="1927"/>
      <c r="T525" s="1927"/>
      <c r="U525" s="1927"/>
      <c r="V525" s="1927" t="s">
        <v>4647</v>
      </c>
      <c r="W525" s="1927"/>
      <c r="X525" s="1927" t="s">
        <v>4647</v>
      </c>
      <c r="Y525" s="1927"/>
      <c r="Z525" s="1927">
        <v>11</v>
      </c>
      <c r="AA525" s="1927">
        <v>3</v>
      </c>
      <c r="AB525" s="1927">
        <v>0</v>
      </c>
      <c r="AC525" s="1927">
        <v>0</v>
      </c>
      <c r="AD525" s="1927">
        <v>0</v>
      </c>
      <c r="AE525" s="1927">
        <v>14</v>
      </c>
    </row>
    <row r="526" spans="1:31" ht="57.6">
      <c r="A526" s="1925" t="s">
        <v>1222</v>
      </c>
      <c r="B526" s="1927">
        <v>5210008</v>
      </c>
      <c r="C526" s="1926" t="s">
        <v>4677</v>
      </c>
      <c r="D526" s="1927">
        <v>32</v>
      </c>
      <c r="E526" s="1927">
        <v>12</v>
      </c>
      <c r="F526" s="1927">
        <v>8</v>
      </c>
      <c r="G526" s="1927">
        <v>20</v>
      </c>
      <c r="H526" s="1927">
        <v>0.25</v>
      </c>
      <c r="I526" s="1925">
        <f t="shared" si="8"/>
        <v>5</v>
      </c>
      <c r="J526" s="1925">
        <v>202</v>
      </c>
      <c r="K526" s="1926" t="s">
        <v>4676</v>
      </c>
      <c r="L526" s="1927">
        <v>27455</v>
      </c>
      <c r="M526" s="1927" t="s">
        <v>4458</v>
      </c>
      <c r="N526" s="1927" t="s">
        <v>5066</v>
      </c>
      <c r="O526" s="1925">
        <v>20</v>
      </c>
      <c r="P526" s="1927" t="s">
        <v>4647</v>
      </c>
      <c r="Q526" s="1927"/>
      <c r="R526" s="1927" t="s">
        <v>4647</v>
      </c>
      <c r="S526" s="1927"/>
      <c r="T526" s="1927"/>
      <c r="U526" s="1927"/>
      <c r="V526" s="1927" t="s">
        <v>4647</v>
      </c>
      <c r="W526" s="1927"/>
      <c r="X526" s="1927" t="s">
        <v>4647</v>
      </c>
      <c r="Y526" s="1927"/>
      <c r="Z526" s="1927">
        <v>11</v>
      </c>
      <c r="AA526" s="1927">
        <v>3</v>
      </c>
      <c r="AB526" s="1927">
        <v>0</v>
      </c>
      <c r="AC526" s="1927">
        <v>0</v>
      </c>
      <c r="AD526" s="1927">
        <v>0</v>
      </c>
      <c r="AE526" s="1927">
        <v>14</v>
      </c>
    </row>
    <row r="527" spans="1:31" ht="57.6">
      <c r="A527" s="1925" t="s">
        <v>1222</v>
      </c>
      <c r="B527" s="1927">
        <v>5211002</v>
      </c>
      <c r="C527" s="1926" t="s">
        <v>5102</v>
      </c>
      <c r="D527" s="1927">
        <v>30</v>
      </c>
      <c r="E527" s="1927">
        <v>10</v>
      </c>
      <c r="F527" s="1927">
        <v>10</v>
      </c>
      <c r="G527" s="1927">
        <v>20</v>
      </c>
      <c r="H527" s="1927">
        <v>0.33</v>
      </c>
      <c r="I527" s="1925">
        <f t="shared" si="8"/>
        <v>6.6000000000000005</v>
      </c>
      <c r="J527" s="1925">
        <v>202</v>
      </c>
      <c r="K527" s="1926" t="s">
        <v>4707</v>
      </c>
      <c r="L527" s="1927">
        <v>36929</v>
      </c>
      <c r="M527" s="1927" t="s">
        <v>4458</v>
      </c>
      <c r="N527" s="1927" t="s">
        <v>1990</v>
      </c>
      <c r="O527" s="1925">
        <v>35</v>
      </c>
      <c r="P527" s="1927" t="s">
        <v>4641</v>
      </c>
      <c r="Q527" s="1927"/>
      <c r="R527" s="1927" t="s">
        <v>4690</v>
      </c>
      <c r="S527" s="1927"/>
      <c r="T527" s="1927"/>
      <c r="U527" s="1927"/>
      <c r="V527" s="1927" t="s">
        <v>4697</v>
      </c>
      <c r="W527" s="1927"/>
      <c r="X527" s="1927" t="s">
        <v>4633</v>
      </c>
      <c r="Y527" s="1927"/>
      <c r="Z527" s="1927">
        <v>1</v>
      </c>
      <c r="AA527" s="1927">
        <v>8</v>
      </c>
      <c r="AB527" s="1927">
        <v>5</v>
      </c>
      <c r="AC527" s="1927">
        <v>0</v>
      </c>
      <c r="AD527" s="1927">
        <v>0</v>
      </c>
      <c r="AE527" s="1927">
        <v>14</v>
      </c>
    </row>
    <row r="528" spans="1:31" ht="57.6">
      <c r="A528" s="1925" t="s">
        <v>1222</v>
      </c>
      <c r="B528" s="1927">
        <v>5211002</v>
      </c>
      <c r="C528" s="1926" t="s">
        <v>5102</v>
      </c>
      <c r="D528" s="1927">
        <v>30</v>
      </c>
      <c r="E528" s="1927">
        <v>10</v>
      </c>
      <c r="F528" s="1927">
        <v>10</v>
      </c>
      <c r="G528" s="1927">
        <v>20</v>
      </c>
      <c r="H528" s="1927">
        <v>0.33</v>
      </c>
      <c r="I528" s="1925">
        <f t="shared" si="8"/>
        <v>6.6000000000000005</v>
      </c>
      <c r="J528" s="1925">
        <v>202</v>
      </c>
      <c r="K528" s="1926" t="s">
        <v>5194</v>
      </c>
      <c r="L528" s="1927">
        <v>41067</v>
      </c>
      <c r="M528" s="1927" t="s">
        <v>4458</v>
      </c>
      <c r="N528" s="1927" t="s">
        <v>1990</v>
      </c>
      <c r="O528" s="1925">
        <v>35</v>
      </c>
      <c r="P528" s="1927" t="s">
        <v>4641</v>
      </c>
      <c r="Q528" s="1927"/>
      <c r="R528" s="1927" t="s">
        <v>4690</v>
      </c>
      <c r="S528" s="1927"/>
      <c r="T528" s="1927"/>
      <c r="U528" s="1927"/>
      <c r="V528" s="1927" t="s">
        <v>4697</v>
      </c>
      <c r="W528" s="1927"/>
      <c r="X528" s="1927" t="s">
        <v>4633</v>
      </c>
      <c r="Y528" s="1927"/>
      <c r="Z528" s="1927">
        <v>1</v>
      </c>
      <c r="AA528" s="1927">
        <v>8</v>
      </c>
      <c r="AB528" s="1927">
        <v>5</v>
      </c>
      <c r="AC528" s="1927">
        <v>0</v>
      </c>
      <c r="AD528" s="1927">
        <v>0</v>
      </c>
      <c r="AE528" s="1927">
        <v>14</v>
      </c>
    </row>
    <row r="529" spans="1:31" ht="57.6">
      <c r="A529" s="1925" t="s">
        <v>1222</v>
      </c>
      <c r="B529" s="1927">
        <v>5211002</v>
      </c>
      <c r="C529" s="1926" t="s">
        <v>5102</v>
      </c>
      <c r="D529" s="1927">
        <v>30</v>
      </c>
      <c r="E529" s="1927">
        <v>10</v>
      </c>
      <c r="F529" s="1927">
        <v>10</v>
      </c>
      <c r="G529" s="1927">
        <v>20</v>
      </c>
      <c r="H529" s="1927">
        <v>0.35</v>
      </c>
      <c r="I529" s="1925">
        <f t="shared" si="8"/>
        <v>7</v>
      </c>
      <c r="J529" s="1925">
        <v>202</v>
      </c>
      <c r="K529" s="1926" t="s">
        <v>1784</v>
      </c>
      <c r="L529" s="1927">
        <v>41043</v>
      </c>
      <c r="M529" s="1927" t="s">
        <v>4458</v>
      </c>
      <c r="N529" s="1927" t="s">
        <v>1990</v>
      </c>
      <c r="O529" s="1925">
        <v>35</v>
      </c>
      <c r="P529" s="1927" t="s">
        <v>4641</v>
      </c>
      <c r="Q529" s="1927"/>
      <c r="R529" s="1927" t="s">
        <v>4690</v>
      </c>
      <c r="S529" s="1927"/>
      <c r="T529" s="1927"/>
      <c r="U529" s="1927"/>
      <c r="V529" s="1927" t="s">
        <v>4697</v>
      </c>
      <c r="W529" s="1927"/>
      <c r="X529" s="1927" t="s">
        <v>4633</v>
      </c>
      <c r="Y529" s="1927"/>
      <c r="Z529" s="1927">
        <v>1</v>
      </c>
      <c r="AA529" s="1927">
        <v>8</v>
      </c>
      <c r="AB529" s="1927">
        <v>5</v>
      </c>
      <c r="AC529" s="1927">
        <v>0</v>
      </c>
      <c r="AD529" s="1927">
        <v>0</v>
      </c>
      <c r="AE529" s="1927">
        <v>14</v>
      </c>
    </row>
    <row r="530" spans="1:31" ht="28.8">
      <c r="A530" s="1925" t="s">
        <v>1222</v>
      </c>
      <c r="B530" s="1927">
        <v>5211004</v>
      </c>
      <c r="C530" s="1926" t="s">
        <v>5103</v>
      </c>
      <c r="D530" s="1927">
        <v>31</v>
      </c>
      <c r="E530" s="1927">
        <v>10</v>
      </c>
      <c r="F530" s="1927">
        <v>11</v>
      </c>
      <c r="G530" s="1927">
        <v>21</v>
      </c>
      <c r="H530" s="1927">
        <v>0.33</v>
      </c>
      <c r="I530" s="1925">
        <f t="shared" si="8"/>
        <v>6.9300000000000006</v>
      </c>
      <c r="J530" s="1925">
        <v>202</v>
      </c>
      <c r="K530" s="1926" t="s">
        <v>4714</v>
      </c>
      <c r="L530" s="1927">
        <v>26107</v>
      </c>
      <c r="M530" s="1927" t="s">
        <v>4458</v>
      </c>
      <c r="N530" s="1927" t="s">
        <v>5104</v>
      </c>
      <c r="O530" s="1925">
        <v>25</v>
      </c>
      <c r="P530" s="1927" t="s">
        <v>4641</v>
      </c>
      <c r="Q530" s="1927"/>
      <c r="R530" s="1927" t="s">
        <v>4681</v>
      </c>
      <c r="S530" s="1927"/>
      <c r="T530" s="1927"/>
      <c r="U530" s="1927"/>
      <c r="V530" s="1927" t="s">
        <v>4641</v>
      </c>
      <c r="W530" s="1927"/>
      <c r="X530" s="1927" t="s">
        <v>4681</v>
      </c>
      <c r="Y530" s="1927"/>
      <c r="Z530" s="1927">
        <v>13</v>
      </c>
      <c r="AA530" s="1927">
        <v>1</v>
      </c>
      <c r="AB530" s="1927">
        <v>0</v>
      </c>
      <c r="AC530" s="1927">
        <v>0</v>
      </c>
      <c r="AD530" s="1927">
        <v>0</v>
      </c>
      <c r="AE530" s="1927">
        <v>14</v>
      </c>
    </row>
    <row r="531" spans="1:31" ht="28.8">
      <c r="A531" s="1925" t="s">
        <v>1222</v>
      </c>
      <c r="B531" s="1927">
        <v>5211004</v>
      </c>
      <c r="C531" s="1926" t="s">
        <v>5103</v>
      </c>
      <c r="D531" s="1927">
        <v>31</v>
      </c>
      <c r="E531" s="1927">
        <v>10</v>
      </c>
      <c r="F531" s="1927">
        <v>11</v>
      </c>
      <c r="G531" s="1927">
        <v>21</v>
      </c>
      <c r="H531" s="1927">
        <v>0.33</v>
      </c>
      <c r="I531" s="1925">
        <f t="shared" si="8"/>
        <v>6.9300000000000006</v>
      </c>
      <c r="J531" s="1925">
        <v>202</v>
      </c>
      <c r="K531" s="1926" t="s">
        <v>4719</v>
      </c>
      <c r="L531" s="1927">
        <v>38161</v>
      </c>
      <c r="M531" s="1927" t="s">
        <v>4458</v>
      </c>
      <c r="N531" s="1927" t="s">
        <v>5104</v>
      </c>
      <c r="O531" s="1925">
        <v>25</v>
      </c>
      <c r="P531" s="1927" t="s">
        <v>4641</v>
      </c>
      <c r="Q531" s="1927"/>
      <c r="R531" s="1927" t="s">
        <v>4681</v>
      </c>
      <c r="S531" s="1927"/>
      <c r="T531" s="1927"/>
      <c r="U531" s="1927"/>
      <c r="V531" s="1927" t="s">
        <v>4641</v>
      </c>
      <c r="W531" s="1927"/>
      <c r="X531" s="1927" t="s">
        <v>4681</v>
      </c>
      <c r="Y531" s="1927"/>
      <c r="Z531" s="1927">
        <v>13</v>
      </c>
      <c r="AA531" s="1927">
        <v>1</v>
      </c>
      <c r="AB531" s="1927">
        <v>0</v>
      </c>
      <c r="AC531" s="1927">
        <v>0</v>
      </c>
      <c r="AD531" s="1927">
        <v>0</v>
      </c>
      <c r="AE531" s="1927">
        <v>14</v>
      </c>
    </row>
    <row r="532" spans="1:31" ht="28.8">
      <c r="A532" s="1925" t="s">
        <v>1222</v>
      </c>
      <c r="B532" s="1927">
        <v>5211004</v>
      </c>
      <c r="C532" s="1926" t="s">
        <v>5103</v>
      </c>
      <c r="D532" s="1927">
        <v>31</v>
      </c>
      <c r="E532" s="1927">
        <v>10</v>
      </c>
      <c r="F532" s="1927">
        <v>11</v>
      </c>
      <c r="G532" s="1927">
        <v>21</v>
      </c>
      <c r="H532" s="1927">
        <v>0.33</v>
      </c>
      <c r="I532" s="1925">
        <f t="shared" si="8"/>
        <v>6.9300000000000006</v>
      </c>
      <c r="J532" s="1925">
        <v>202</v>
      </c>
      <c r="K532" s="1926" t="s">
        <v>4717</v>
      </c>
      <c r="L532" s="1927">
        <v>43484</v>
      </c>
      <c r="M532" s="1927" t="s">
        <v>4451</v>
      </c>
      <c r="N532" s="1927" t="s">
        <v>5104</v>
      </c>
      <c r="O532" s="1925">
        <v>25</v>
      </c>
      <c r="P532" s="1927" t="s">
        <v>4641</v>
      </c>
      <c r="Q532" s="1927"/>
      <c r="R532" s="1927" t="s">
        <v>4681</v>
      </c>
      <c r="S532" s="1927"/>
      <c r="T532" s="1927"/>
      <c r="U532" s="1927"/>
      <c r="V532" s="1927" t="s">
        <v>4641</v>
      </c>
      <c r="W532" s="1927"/>
      <c r="X532" s="1927" t="s">
        <v>4681</v>
      </c>
      <c r="Y532" s="1927"/>
      <c r="Z532" s="1927">
        <v>13</v>
      </c>
      <c r="AA532" s="1927">
        <v>1</v>
      </c>
      <c r="AB532" s="1927">
        <v>0</v>
      </c>
      <c r="AC532" s="1927">
        <v>0</v>
      </c>
      <c r="AD532" s="1927">
        <v>0</v>
      </c>
      <c r="AE532" s="1927">
        <v>14</v>
      </c>
    </row>
    <row r="533" spans="1:31" ht="28.8">
      <c r="A533" s="1925" t="s">
        <v>1222</v>
      </c>
      <c r="B533" s="1927">
        <v>5211007</v>
      </c>
      <c r="C533" s="1926" t="s">
        <v>5105</v>
      </c>
      <c r="D533" s="1927">
        <v>31</v>
      </c>
      <c r="E533" s="1927">
        <v>10</v>
      </c>
      <c r="F533" s="1927">
        <v>11</v>
      </c>
      <c r="G533" s="1927">
        <v>21</v>
      </c>
      <c r="H533" s="1927">
        <v>0.33</v>
      </c>
      <c r="I533" s="1925">
        <f t="shared" si="8"/>
        <v>6.9300000000000006</v>
      </c>
      <c r="J533" s="1925">
        <v>202</v>
      </c>
      <c r="K533" s="1926" t="s">
        <v>4704</v>
      </c>
      <c r="L533" s="1927">
        <v>30662</v>
      </c>
      <c r="M533" s="1927" t="s">
        <v>4458</v>
      </c>
      <c r="N533" s="1927" t="s">
        <v>5104</v>
      </c>
      <c r="O533" s="1925">
        <v>25</v>
      </c>
      <c r="P533" s="1927" t="s">
        <v>4681</v>
      </c>
      <c r="Q533" s="1927" t="s">
        <v>4711</v>
      </c>
      <c r="R533" s="1927" t="s">
        <v>4641</v>
      </c>
      <c r="S533" s="1927"/>
      <c r="T533" s="1927"/>
      <c r="U533" s="1927"/>
      <c r="V533" s="1927" t="s">
        <v>4681</v>
      </c>
      <c r="W533" s="1927"/>
      <c r="X533" s="1927" t="s">
        <v>4641</v>
      </c>
      <c r="Y533" s="1927"/>
      <c r="Z533" s="1927">
        <v>10</v>
      </c>
      <c r="AA533" s="1927">
        <v>9</v>
      </c>
      <c r="AB533" s="1927">
        <v>0</v>
      </c>
      <c r="AC533" s="1927">
        <v>0</v>
      </c>
      <c r="AD533" s="1927">
        <v>0</v>
      </c>
      <c r="AE533" s="1927">
        <v>19</v>
      </c>
    </row>
    <row r="534" spans="1:31" ht="28.8">
      <c r="A534" s="1925" t="s">
        <v>1222</v>
      </c>
      <c r="B534" s="1927">
        <v>5211007</v>
      </c>
      <c r="C534" s="1926" t="s">
        <v>5105</v>
      </c>
      <c r="D534" s="1927">
        <v>31</v>
      </c>
      <c r="E534" s="1927">
        <v>10</v>
      </c>
      <c r="F534" s="1927">
        <v>11</v>
      </c>
      <c r="G534" s="1927">
        <v>21</v>
      </c>
      <c r="H534" s="1927">
        <v>0.33</v>
      </c>
      <c r="I534" s="1925">
        <f t="shared" si="8"/>
        <v>6.9300000000000006</v>
      </c>
      <c r="J534" s="1925">
        <v>202</v>
      </c>
      <c r="K534" s="1926" t="s">
        <v>4716</v>
      </c>
      <c r="L534" s="1927">
        <v>38518</v>
      </c>
      <c r="M534" s="1927" t="s">
        <v>4458</v>
      </c>
      <c r="N534" s="1927" t="s">
        <v>5104</v>
      </c>
      <c r="O534" s="1925">
        <v>25</v>
      </c>
      <c r="P534" s="1927" t="s">
        <v>4681</v>
      </c>
      <c r="Q534" s="1927" t="s">
        <v>4711</v>
      </c>
      <c r="R534" s="1927" t="s">
        <v>4641</v>
      </c>
      <c r="S534" s="1927"/>
      <c r="T534" s="1927"/>
      <c r="U534" s="1927"/>
      <c r="V534" s="1927" t="s">
        <v>4681</v>
      </c>
      <c r="W534" s="1927"/>
      <c r="X534" s="1927" t="s">
        <v>4641</v>
      </c>
      <c r="Y534" s="1927"/>
      <c r="Z534" s="1927">
        <v>10</v>
      </c>
      <c r="AA534" s="1927">
        <v>9</v>
      </c>
      <c r="AB534" s="1927">
        <v>0</v>
      </c>
      <c r="AC534" s="1927">
        <v>0</v>
      </c>
      <c r="AD534" s="1927">
        <v>0</v>
      </c>
      <c r="AE534" s="1927">
        <v>19</v>
      </c>
    </row>
    <row r="535" spans="1:31" ht="28.8">
      <c r="A535" s="1925" t="s">
        <v>1222</v>
      </c>
      <c r="B535" s="1927">
        <v>5211007</v>
      </c>
      <c r="C535" s="1926" t="s">
        <v>5105</v>
      </c>
      <c r="D535" s="1927">
        <v>31</v>
      </c>
      <c r="E535" s="1927">
        <v>10</v>
      </c>
      <c r="F535" s="1927">
        <v>11</v>
      </c>
      <c r="G535" s="1927">
        <v>21</v>
      </c>
      <c r="H535" s="1927">
        <v>0.33</v>
      </c>
      <c r="I535" s="1925">
        <f t="shared" si="8"/>
        <v>6.9300000000000006</v>
      </c>
      <c r="J535" s="1925">
        <v>202</v>
      </c>
      <c r="K535" s="1926" t="s">
        <v>4717</v>
      </c>
      <c r="L535" s="1927">
        <v>43484</v>
      </c>
      <c r="M535" s="1927" t="s">
        <v>4451</v>
      </c>
      <c r="N535" s="1927" t="s">
        <v>5104</v>
      </c>
      <c r="O535" s="1925">
        <v>25</v>
      </c>
      <c r="P535" s="1927" t="s">
        <v>4681</v>
      </c>
      <c r="Q535" s="1927" t="s">
        <v>4711</v>
      </c>
      <c r="R535" s="1927" t="s">
        <v>4641</v>
      </c>
      <c r="S535" s="1927"/>
      <c r="T535" s="1927"/>
      <c r="U535" s="1927"/>
      <c r="V535" s="1927" t="s">
        <v>4681</v>
      </c>
      <c r="W535" s="1927"/>
      <c r="X535" s="1927" t="s">
        <v>4641</v>
      </c>
      <c r="Y535" s="1927"/>
      <c r="Z535" s="1927">
        <v>10</v>
      </c>
      <c r="AA535" s="1927">
        <v>9</v>
      </c>
      <c r="AB535" s="1927">
        <v>0</v>
      </c>
      <c r="AC535" s="1927">
        <v>0</v>
      </c>
      <c r="AD535" s="1927">
        <v>0</v>
      </c>
      <c r="AE535" s="1927">
        <v>19</v>
      </c>
    </row>
    <row r="536" spans="1:31" ht="57.6">
      <c r="A536" s="1925" t="s">
        <v>2981</v>
      </c>
      <c r="B536" s="1927">
        <v>5221002</v>
      </c>
      <c r="C536" s="1926" t="s">
        <v>5106</v>
      </c>
      <c r="D536" s="1927">
        <v>33</v>
      </c>
      <c r="E536" s="1927">
        <v>14</v>
      </c>
      <c r="F536" s="1927">
        <v>5</v>
      </c>
      <c r="G536" s="1927">
        <v>19</v>
      </c>
      <c r="H536" s="1927">
        <v>0.32</v>
      </c>
      <c r="I536" s="1925">
        <f t="shared" si="8"/>
        <v>6.08</v>
      </c>
      <c r="J536" s="1925">
        <v>202</v>
      </c>
      <c r="K536" s="1926" t="s">
        <v>4906</v>
      </c>
      <c r="L536" s="1927">
        <v>37822</v>
      </c>
      <c r="M536" s="1927" t="s">
        <v>4458</v>
      </c>
      <c r="N536" s="1927" t="s">
        <v>5107</v>
      </c>
      <c r="O536" s="1925">
        <v>30</v>
      </c>
      <c r="P536" s="1927" t="s">
        <v>4691</v>
      </c>
      <c r="Q536" s="1927"/>
      <c r="R536" s="1927" t="s">
        <v>4690</v>
      </c>
      <c r="S536" s="1927"/>
      <c r="T536" s="1927"/>
      <c r="U536" s="1927"/>
      <c r="V536" s="1927" t="s">
        <v>4697</v>
      </c>
      <c r="W536" s="1927"/>
      <c r="X536" s="1927" t="s">
        <v>4573</v>
      </c>
      <c r="Y536" s="1927"/>
      <c r="Z536" s="1927">
        <v>14</v>
      </c>
      <c r="AA536" s="1927">
        <v>5</v>
      </c>
      <c r="AB536" s="1927">
        <v>1</v>
      </c>
      <c r="AC536" s="1927">
        <v>0</v>
      </c>
      <c r="AD536" s="1927">
        <v>0</v>
      </c>
      <c r="AE536" s="1927">
        <v>20</v>
      </c>
    </row>
    <row r="537" spans="1:31" ht="57.6">
      <c r="A537" s="1925" t="s">
        <v>2981</v>
      </c>
      <c r="B537" s="1927">
        <v>5221002</v>
      </c>
      <c r="C537" s="1926" t="s">
        <v>5106</v>
      </c>
      <c r="D537" s="1927">
        <v>33</v>
      </c>
      <c r="E537" s="1927">
        <v>14</v>
      </c>
      <c r="F537" s="1927">
        <v>5</v>
      </c>
      <c r="G537" s="1927">
        <v>19</v>
      </c>
      <c r="H537" s="1927">
        <v>0.37</v>
      </c>
      <c r="I537" s="1925">
        <f t="shared" si="8"/>
        <v>7.03</v>
      </c>
      <c r="J537" s="1925">
        <v>202</v>
      </c>
      <c r="K537" s="1926" t="s">
        <v>4810</v>
      </c>
      <c r="L537" s="1927">
        <v>41090</v>
      </c>
      <c r="M537" s="1927" t="s">
        <v>4458</v>
      </c>
      <c r="N537" s="1927" t="s">
        <v>5107</v>
      </c>
      <c r="O537" s="1925">
        <v>30</v>
      </c>
      <c r="P537" s="1927" t="s">
        <v>4691</v>
      </c>
      <c r="Q537" s="1927"/>
      <c r="R537" s="1927" t="s">
        <v>4690</v>
      </c>
      <c r="S537" s="1927"/>
      <c r="T537" s="1927"/>
      <c r="U537" s="1927"/>
      <c r="V537" s="1927" t="s">
        <v>4697</v>
      </c>
      <c r="W537" s="1927"/>
      <c r="X537" s="1927" t="s">
        <v>4573</v>
      </c>
      <c r="Y537" s="1927"/>
      <c r="Z537" s="1927">
        <v>14</v>
      </c>
      <c r="AA537" s="1927">
        <v>5</v>
      </c>
      <c r="AB537" s="1927">
        <v>1</v>
      </c>
      <c r="AC537" s="1927">
        <v>0</v>
      </c>
      <c r="AD537" s="1927">
        <v>0</v>
      </c>
      <c r="AE537" s="1927">
        <v>20</v>
      </c>
    </row>
    <row r="538" spans="1:31" ht="57.6">
      <c r="A538" s="1925" t="s">
        <v>2981</v>
      </c>
      <c r="B538" s="1927">
        <v>5221002</v>
      </c>
      <c r="C538" s="1926" t="s">
        <v>5106</v>
      </c>
      <c r="D538" s="1927">
        <v>33</v>
      </c>
      <c r="E538" s="1927">
        <v>14</v>
      </c>
      <c r="F538" s="1927">
        <v>5</v>
      </c>
      <c r="G538" s="1927">
        <v>19</v>
      </c>
      <c r="H538" s="1927">
        <v>0.32</v>
      </c>
      <c r="I538" s="1925">
        <f t="shared" si="8"/>
        <v>6.08</v>
      </c>
      <c r="J538" s="1925">
        <v>202</v>
      </c>
      <c r="K538" s="1926" t="s">
        <v>4692</v>
      </c>
      <c r="L538" s="1927">
        <v>42745</v>
      </c>
      <c r="M538" s="1927" t="s">
        <v>4451</v>
      </c>
      <c r="N538" s="1927" t="s">
        <v>5107</v>
      </c>
      <c r="O538" s="1925">
        <v>30</v>
      </c>
      <c r="P538" s="1927" t="s">
        <v>4691</v>
      </c>
      <c r="Q538" s="1927"/>
      <c r="R538" s="1927" t="s">
        <v>4690</v>
      </c>
      <c r="S538" s="1927"/>
      <c r="T538" s="1927"/>
      <c r="U538" s="1927"/>
      <c r="V538" s="1927" t="s">
        <v>4697</v>
      </c>
      <c r="W538" s="1927"/>
      <c r="X538" s="1927" t="s">
        <v>4573</v>
      </c>
      <c r="Y538" s="1927"/>
      <c r="Z538" s="1927">
        <v>14</v>
      </c>
      <c r="AA538" s="1927">
        <v>5</v>
      </c>
      <c r="AB538" s="1927">
        <v>1</v>
      </c>
      <c r="AC538" s="1927">
        <v>0</v>
      </c>
      <c r="AD538" s="1927">
        <v>0</v>
      </c>
      <c r="AE538" s="1927">
        <v>20</v>
      </c>
    </row>
    <row r="539" spans="1:31" ht="57.6">
      <c r="A539" s="1925" t="s">
        <v>1222</v>
      </c>
      <c r="B539" s="1927">
        <v>5221004</v>
      </c>
      <c r="C539" s="1926" t="s">
        <v>5108</v>
      </c>
      <c r="D539" s="1927">
        <v>32</v>
      </c>
      <c r="E539" s="1927">
        <v>12</v>
      </c>
      <c r="F539" s="1927">
        <v>8</v>
      </c>
      <c r="G539" s="1927">
        <v>20</v>
      </c>
      <c r="H539" s="1927">
        <v>0.32</v>
      </c>
      <c r="I539" s="1925">
        <f t="shared" si="8"/>
        <v>6.4</v>
      </c>
      <c r="J539" s="1925">
        <v>202</v>
      </c>
      <c r="K539" s="1926" t="s">
        <v>1778</v>
      </c>
      <c r="L539" s="1927">
        <v>41272</v>
      </c>
      <c r="M539" s="1927" t="s">
        <v>4451</v>
      </c>
      <c r="N539" s="1927" t="s">
        <v>5109</v>
      </c>
      <c r="O539" s="1925">
        <v>25</v>
      </c>
      <c r="P539" s="1927" t="s">
        <v>2490</v>
      </c>
      <c r="Q539" s="1927"/>
      <c r="R539" s="1927" t="s">
        <v>4681</v>
      </c>
      <c r="S539" s="1927"/>
      <c r="T539" s="1927"/>
      <c r="U539" s="1927"/>
      <c r="V539" s="1927" t="s">
        <v>4697</v>
      </c>
      <c r="W539" s="1927"/>
      <c r="X539" s="1927" t="s">
        <v>5110</v>
      </c>
      <c r="Y539" s="1927"/>
      <c r="Z539" s="1927">
        <v>13</v>
      </c>
      <c r="AA539" s="1927">
        <v>3</v>
      </c>
      <c r="AB539" s="1927">
        <v>3</v>
      </c>
      <c r="AC539" s="1927">
        <v>0</v>
      </c>
      <c r="AD539" s="1927">
        <v>0</v>
      </c>
      <c r="AE539" s="1927">
        <v>19</v>
      </c>
    </row>
    <row r="540" spans="1:31" ht="57.6">
      <c r="A540" s="1925" t="s">
        <v>1222</v>
      </c>
      <c r="B540" s="1927">
        <v>5221004</v>
      </c>
      <c r="C540" s="1926" t="s">
        <v>5108</v>
      </c>
      <c r="D540" s="1927">
        <v>32</v>
      </c>
      <c r="E540" s="1927">
        <v>12</v>
      </c>
      <c r="F540" s="1927">
        <v>8</v>
      </c>
      <c r="G540" s="1927">
        <v>20</v>
      </c>
      <c r="H540" s="1927">
        <v>0.33</v>
      </c>
      <c r="I540" s="1925">
        <f t="shared" si="8"/>
        <v>6.6000000000000005</v>
      </c>
      <c r="J540" s="1925">
        <v>202</v>
      </c>
      <c r="K540" s="1926" t="s">
        <v>4698</v>
      </c>
      <c r="L540" s="1927">
        <v>43505</v>
      </c>
      <c r="M540" s="1927" t="s">
        <v>4451</v>
      </c>
      <c r="N540" s="1927" t="s">
        <v>5109</v>
      </c>
      <c r="O540" s="1925">
        <v>25</v>
      </c>
      <c r="P540" s="1927" t="s">
        <v>2490</v>
      </c>
      <c r="Q540" s="1927"/>
      <c r="R540" s="1927" t="s">
        <v>4681</v>
      </c>
      <c r="S540" s="1927"/>
      <c r="T540" s="1927"/>
      <c r="U540" s="1927"/>
      <c r="V540" s="1927" t="s">
        <v>4697</v>
      </c>
      <c r="W540" s="1927"/>
      <c r="X540" s="1927" t="s">
        <v>5110</v>
      </c>
      <c r="Y540" s="1927"/>
      <c r="Z540" s="1927">
        <v>13</v>
      </c>
      <c r="AA540" s="1927">
        <v>3</v>
      </c>
      <c r="AB540" s="1927">
        <v>3</v>
      </c>
      <c r="AC540" s="1927">
        <v>0</v>
      </c>
      <c r="AD540" s="1927">
        <v>0</v>
      </c>
      <c r="AE540" s="1927">
        <v>19</v>
      </c>
    </row>
    <row r="541" spans="1:31" ht="57.6">
      <c r="A541" s="1925" t="s">
        <v>1222</v>
      </c>
      <c r="B541" s="1927">
        <v>5221004</v>
      </c>
      <c r="C541" s="1926" t="s">
        <v>5108</v>
      </c>
      <c r="D541" s="1927">
        <v>32</v>
      </c>
      <c r="E541" s="1927">
        <v>12</v>
      </c>
      <c r="F541" s="1927">
        <v>8</v>
      </c>
      <c r="G541" s="1927">
        <v>20</v>
      </c>
      <c r="H541" s="1927">
        <v>0.35</v>
      </c>
      <c r="I541" s="1925">
        <f t="shared" si="8"/>
        <v>7</v>
      </c>
      <c r="J541" s="1925">
        <v>202</v>
      </c>
      <c r="K541" s="1926" t="s">
        <v>4693</v>
      </c>
      <c r="L541" s="1927">
        <v>42476</v>
      </c>
      <c r="M541" s="1927" t="s">
        <v>4477</v>
      </c>
      <c r="N541" s="1927" t="s">
        <v>5109</v>
      </c>
      <c r="O541" s="1925">
        <v>25</v>
      </c>
      <c r="P541" s="1927" t="s">
        <v>2490</v>
      </c>
      <c r="Q541" s="1927"/>
      <c r="R541" s="1927" t="s">
        <v>4681</v>
      </c>
      <c r="S541" s="1927"/>
      <c r="T541" s="1927"/>
      <c r="U541" s="1927"/>
      <c r="V541" s="1927" t="s">
        <v>4697</v>
      </c>
      <c r="W541" s="1927"/>
      <c r="X541" s="1927" t="s">
        <v>5110</v>
      </c>
      <c r="Y541" s="1927"/>
      <c r="Z541" s="1927">
        <v>13</v>
      </c>
      <c r="AA541" s="1927">
        <v>3</v>
      </c>
      <c r="AB541" s="1927">
        <v>3</v>
      </c>
      <c r="AC541" s="1927">
        <v>0</v>
      </c>
      <c r="AD541" s="1927">
        <v>0</v>
      </c>
      <c r="AE541" s="1927">
        <v>19</v>
      </c>
    </row>
    <row r="542" spans="1:31" ht="28.8">
      <c r="A542" s="1925" t="s">
        <v>1222</v>
      </c>
      <c r="B542" s="1927">
        <v>5221005</v>
      </c>
      <c r="C542" s="1926" t="s">
        <v>5111</v>
      </c>
      <c r="D542" s="1927">
        <v>32</v>
      </c>
      <c r="E542" s="1927">
        <v>12</v>
      </c>
      <c r="F542" s="1927">
        <v>8</v>
      </c>
      <c r="G542" s="1927">
        <v>20</v>
      </c>
      <c r="H542" s="1927">
        <v>0.4</v>
      </c>
      <c r="I542" s="1925">
        <f t="shared" si="8"/>
        <v>8</v>
      </c>
      <c r="J542" s="1925">
        <v>202</v>
      </c>
      <c r="K542" s="1926" t="s">
        <v>5219</v>
      </c>
      <c r="L542" s="1927">
        <v>36933</v>
      </c>
      <c r="M542" s="1927" t="s">
        <v>4458</v>
      </c>
      <c r="N542" s="1927" t="s">
        <v>5109</v>
      </c>
      <c r="O542" s="1925">
        <v>10</v>
      </c>
      <c r="P542" s="1927" t="s">
        <v>5112</v>
      </c>
      <c r="Q542" s="1927"/>
      <c r="R542" s="1927"/>
      <c r="S542" s="1927"/>
      <c r="T542" s="1927"/>
      <c r="U542" s="1927"/>
      <c r="V542" s="1927" t="s">
        <v>2490</v>
      </c>
      <c r="W542" s="1927"/>
      <c r="X542" s="1927" t="s">
        <v>5112</v>
      </c>
      <c r="Y542" s="1927"/>
      <c r="Z542" s="1927">
        <v>6</v>
      </c>
      <c r="AA542" s="1927">
        <v>0</v>
      </c>
      <c r="AB542" s="1927">
        <v>0</v>
      </c>
      <c r="AC542" s="1927">
        <v>0</v>
      </c>
      <c r="AD542" s="1927">
        <v>0</v>
      </c>
      <c r="AE542" s="1927">
        <v>6</v>
      </c>
    </row>
    <row r="543" spans="1:31" ht="28.8">
      <c r="A543" s="1925" t="s">
        <v>1222</v>
      </c>
      <c r="B543" s="1927">
        <v>5221005</v>
      </c>
      <c r="C543" s="1926" t="s">
        <v>5111</v>
      </c>
      <c r="D543" s="1927">
        <v>32</v>
      </c>
      <c r="E543" s="1927">
        <v>12</v>
      </c>
      <c r="F543" s="1927">
        <v>8</v>
      </c>
      <c r="G543" s="1927">
        <v>20</v>
      </c>
      <c r="H543" s="1927">
        <v>0.2</v>
      </c>
      <c r="I543" s="1925">
        <f t="shared" si="8"/>
        <v>4</v>
      </c>
      <c r="J543" s="1925">
        <v>202</v>
      </c>
      <c r="K543" s="1926" t="s">
        <v>4778</v>
      </c>
      <c r="L543" s="1927">
        <v>38809</v>
      </c>
      <c r="M543" s="1927" t="s">
        <v>4458</v>
      </c>
      <c r="N543" s="1927" t="s">
        <v>5109</v>
      </c>
      <c r="O543" s="1925">
        <v>10</v>
      </c>
      <c r="P543" s="1927" t="s">
        <v>5112</v>
      </c>
      <c r="Q543" s="1927"/>
      <c r="R543" s="1927"/>
      <c r="S543" s="1927"/>
      <c r="T543" s="1927"/>
      <c r="U543" s="1927"/>
      <c r="V543" s="1927" t="s">
        <v>2490</v>
      </c>
      <c r="W543" s="1927"/>
      <c r="X543" s="1927" t="s">
        <v>5112</v>
      </c>
      <c r="Y543" s="1927"/>
      <c r="Z543" s="1927">
        <v>6</v>
      </c>
      <c r="AA543" s="1927">
        <v>0</v>
      </c>
      <c r="AB543" s="1927">
        <v>0</v>
      </c>
      <c r="AC543" s="1927">
        <v>0</v>
      </c>
      <c r="AD543" s="1927">
        <v>0</v>
      </c>
      <c r="AE543" s="1927">
        <v>6</v>
      </c>
    </row>
    <row r="544" spans="1:31" ht="28.8">
      <c r="A544" s="1925" t="s">
        <v>1222</v>
      </c>
      <c r="B544" s="1927">
        <v>5221005</v>
      </c>
      <c r="C544" s="1926" t="s">
        <v>5111</v>
      </c>
      <c r="D544" s="1927">
        <v>32</v>
      </c>
      <c r="E544" s="1927">
        <v>12</v>
      </c>
      <c r="F544" s="1927">
        <v>8</v>
      </c>
      <c r="G544" s="1927">
        <v>20</v>
      </c>
      <c r="H544" s="1927">
        <v>0.4</v>
      </c>
      <c r="I544" s="1925">
        <f t="shared" si="8"/>
        <v>8</v>
      </c>
      <c r="J544" s="1925">
        <v>202</v>
      </c>
      <c r="K544" s="1926" t="s">
        <v>5057</v>
      </c>
      <c r="L544" s="1927">
        <v>43706</v>
      </c>
      <c r="M544" s="1927" t="s">
        <v>4451</v>
      </c>
      <c r="N544" s="1927" t="s">
        <v>5109</v>
      </c>
      <c r="O544" s="1925">
        <v>10</v>
      </c>
      <c r="P544" s="1927" t="s">
        <v>5112</v>
      </c>
      <c r="Q544" s="1927"/>
      <c r="R544" s="1927"/>
      <c r="S544" s="1927"/>
      <c r="T544" s="1927"/>
      <c r="U544" s="1927"/>
      <c r="V544" s="1927" t="s">
        <v>2490</v>
      </c>
      <c r="W544" s="1927"/>
      <c r="X544" s="1927" t="s">
        <v>5112</v>
      </c>
      <c r="Y544" s="1927"/>
      <c r="Z544" s="1927">
        <v>6</v>
      </c>
      <c r="AA544" s="1927">
        <v>0</v>
      </c>
      <c r="AB544" s="1927">
        <v>0</v>
      </c>
      <c r="AC544" s="1927">
        <v>0</v>
      </c>
      <c r="AD544" s="1927">
        <v>0</v>
      </c>
      <c r="AE544" s="1927">
        <v>6</v>
      </c>
    </row>
    <row r="545" spans="1:31" ht="28.8">
      <c r="A545" s="1925" t="s">
        <v>1221</v>
      </c>
      <c r="B545" s="1927">
        <v>5301003</v>
      </c>
      <c r="C545" s="1926" t="s">
        <v>4563</v>
      </c>
      <c r="D545" s="1927">
        <v>8</v>
      </c>
      <c r="E545" s="1927">
        <v>2</v>
      </c>
      <c r="F545" s="1927">
        <v>4</v>
      </c>
      <c r="G545" s="1927">
        <v>6</v>
      </c>
      <c r="H545" s="1927">
        <v>1</v>
      </c>
      <c r="I545" s="1925">
        <f t="shared" si="8"/>
        <v>6</v>
      </c>
      <c r="J545" s="1925">
        <v>202</v>
      </c>
      <c r="K545" s="1926" t="s">
        <v>5113</v>
      </c>
      <c r="L545" s="1927">
        <v>43780</v>
      </c>
      <c r="M545" s="1927" t="s">
        <v>4451</v>
      </c>
      <c r="N545" s="1927" t="s">
        <v>5114</v>
      </c>
      <c r="O545" s="1925">
        <v>40</v>
      </c>
      <c r="P545" s="1927" t="s">
        <v>4978</v>
      </c>
      <c r="Q545" s="1927"/>
      <c r="R545" s="1927" t="s">
        <v>4978</v>
      </c>
      <c r="S545" s="1927"/>
      <c r="T545" s="1927"/>
      <c r="U545" s="1927"/>
      <c r="V545" s="1927"/>
      <c r="W545" s="1927"/>
      <c r="X545" s="1927"/>
      <c r="Y545" s="1927"/>
      <c r="Z545" s="1927">
        <v>5</v>
      </c>
      <c r="AA545" s="1927">
        <v>10</v>
      </c>
      <c r="AB545" s="1927">
        <v>0</v>
      </c>
      <c r="AC545" s="1927">
        <v>0</v>
      </c>
      <c r="AD545" s="1927">
        <v>0</v>
      </c>
      <c r="AE545" s="1927">
        <v>15</v>
      </c>
    </row>
    <row r="546" spans="1:31" ht="28.8">
      <c r="A546" s="1925" t="s">
        <v>1221</v>
      </c>
      <c r="B546" s="1927">
        <v>5301006</v>
      </c>
      <c r="C546" s="1926" t="s">
        <v>4916</v>
      </c>
      <c r="D546" s="1927">
        <v>8</v>
      </c>
      <c r="E546" s="1927">
        <v>2</v>
      </c>
      <c r="F546" s="1927">
        <v>4</v>
      </c>
      <c r="G546" s="1927">
        <v>6</v>
      </c>
      <c r="H546" s="1927">
        <v>1</v>
      </c>
      <c r="I546" s="1925">
        <f t="shared" si="8"/>
        <v>6</v>
      </c>
      <c r="J546" s="1925">
        <v>202</v>
      </c>
      <c r="K546" s="1926" t="s">
        <v>4600</v>
      </c>
      <c r="L546" s="1927">
        <v>37884</v>
      </c>
      <c r="M546" s="1927" t="s">
        <v>4458</v>
      </c>
      <c r="N546" s="1927" t="s">
        <v>5115</v>
      </c>
      <c r="O546" s="1925">
        <v>40</v>
      </c>
      <c r="P546" s="1927" t="s">
        <v>4602</v>
      </c>
      <c r="Q546" s="1927"/>
      <c r="R546" s="1927"/>
      <c r="S546" s="1927"/>
      <c r="T546" s="1927"/>
      <c r="U546" s="1927"/>
      <c r="V546" s="1927" t="s">
        <v>4602</v>
      </c>
      <c r="W546" s="1927"/>
      <c r="X546" s="1927"/>
      <c r="Y546" s="1927"/>
      <c r="Z546" s="1927">
        <v>1</v>
      </c>
      <c r="AA546" s="1927">
        <v>21</v>
      </c>
      <c r="AB546" s="1927">
        <v>11</v>
      </c>
      <c r="AC546" s="1927">
        <v>0</v>
      </c>
      <c r="AD546" s="1927">
        <v>0</v>
      </c>
      <c r="AE546" s="1927">
        <v>33</v>
      </c>
    </row>
    <row r="547" spans="1:31" ht="28.8">
      <c r="A547" s="1925" t="s">
        <v>1221</v>
      </c>
      <c r="B547" s="1927">
        <v>5301008</v>
      </c>
      <c r="C547" s="1926" t="s">
        <v>4865</v>
      </c>
      <c r="D547" s="1927">
        <v>8</v>
      </c>
      <c r="E547" s="1927">
        <v>2</v>
      </c>
      <c r="F547" s="1927">
        <v>4</v>
      </c>
      <c r="G547" s="1927">
        <v>6</v>
      </c>
      <c r="H547" s="1927">
        <v>1</v>
      </c>
      <c r="I547" s="1925">
        <f t="shared" si="8"/>
        <v>6</v>
      </c>
      <c r="J547" s="1925">
        <v>202</v>
      </c>
      <c r="K547" s="1926" t="s">
        <v>5113</v>
      </c>
      <c r="L547" s="1927">
        <v>43780</v>
      </c>
      <c r="M547" s="1927" t="s">
        <v>4451</v>
      </c>
      <c r="N547" s="1927" t="s">
        <v>5116</v>
      </c>
      <c r="O547" s="1925">
        <v>40</v>
      </c>
      <c r="P547" s="1927"/>
      <c r="Q547" s="1927"/>
      <c r="R547" s="1927"/>
      <c r="S547" s="1927"/>
      <c r="T547" s="1927" t="s">
        <v>4962</v>
      </c>
      <c r="U547" s="1927"/>
      <c r="V547" s="1927" t="s">
        <v>4962</v>
      </c>
      <c r="W547" s="1927"/>
      <c r="X547" s="1927" t="s">
        <v>4962</v>
      </c>
      <c r="Y547" s="1927"/>
      <c r="Z547" s="1927">
        <v>9</v>
      </c>
      <c r="AA547" s="1927">
        <v>20</v>
      </c>
      <c r="AB547" s="1927">
        <v>7</v>
      </c>
      <c r="AC547" s="1927">
        <v>0</v>
      </c>
      <c r="AD547" s="1927">
        <v>0</v>
      </c>
      <c r="AE547" s="1927">
        <v>36</v>
      </c>
    </row>
    <row r="548" spans="1:31" ht="28.8">
      <c r="A548" s="1925" t="s">
        <v>1221</v>
      </c>
      <c r="B548" s="1927">
        <v>5301009</v>
      </c>
      <c r="C548" s="1926" t="s">
        <v>5117</v>
      </c>
      <c r="D548" s="1927">
        <v>6</v>
      </c>
      <c r="E548" s="1927">
        <v>1.5</v>
      </c>
      <c r="F548" s="1927">
        <v>3</v>
      </c>
      <c r="G548" s="1927">
        <v>4.5</v>
      </c>
      <c r="H548" s="1927">
        <v>1</v>
      </c>
      <c r="I548" s="1925">
        <f t="shared" si="8"/>
        <v>4.5</v>
      </c>
      <c r="J548" s="1925">
        <v>202</v>
      </c>
      <c r="K548" s="1426" t="s">
        <v>5118</v>
      </c>
      <c r="L548" s="1423">
        <v>35473</v>
      </c>
      <c r="M548" s="1423" t="s">
        <v>4458</v>
      </c>
      <c r="N548" s="1927" t="s">
        <v>5119</v>
      </c>
      <c r="O548" s="1925">
        <v>38</v>
      </c>
      <c r="P548" s="1927"/>
      <c r="Q548" s="1927"/>
      <c r="R548" s="1927" t="s">
        <v>4452</v>
      </c>
      <c r="S548" s="1927"/>
      <c r="T548" s="1927"/>
      <c r="U548" s="1927"/>
      <c r="V548" s="1927" t="s">
        <v>4459</v>
      </c>
      <c r="W548" s="1927"/>
      <c r="X548" s="1927"/>
      <c r="Y548" s="1927"/>
      <c r="Z548" s="1927">
        <v>9</v>
      </c>
      <c r="AA548" s="1927">
        <v>16</v>
      </c>
      <c r="AB548" s="1927">
        <v>5</v>
      </c>
      <c r="AC548" s="1927">
        <v>0</v>
      </c>
      <c r="AD548" s="1927">
        <v>0</v>
      </c>
      <c r="AE548" s="1927">
        <v>30</v>
      </c>
    </row>
    <row r="549" spans="1:31" ht="28.8">
      <c r="A549" s="1925" t="s">
        <v>1221</v>
      </c>
      <c r="B549" s="1927">
        <v>5301009</v>
      </c>
      <c r="C549" s="1926" t="s">
        <v>5117</v>
      </c>
      <c r="D549" s="1927">
        <v>6</v>
      </c>
      <c r="E549" s="1927">
        <v>1.5</v>
      </c>
      <c r="F549" s="1927">
        <v>3</v>
      </c>
      <c r="G549" s="1927">
        <v>4.5</v>
      </c>
      <c r="H549" s="1927">
        <v>1</v>
      </c>
      <c r="I549" s="1925">
        <f t="shared" si="8"/>
        <v>4.5</v>
      </c>
      <c r="J549" s="1925">
        <v>202</v>
      </c>
      <c r="K549" s="1426" t="s">
        <v>842</v>
      </c>
      <c r="L549" s="1423">
        <v>39145</v>
      </c>
      <c r="M549" s="1423" t="s">
        <v>4458</v>
      </c>
      <c r="N549" s="1927" t="s">
        <v>5120</v>
      </c>
      <c r="O549" s="1925">
        <v>46</v>
      </c>
      <c r="P549" s="1927" t="s">
        <v>4602</v>
      </c>
      <c r="Q549" s="1927" t="s">
        <v>4629</v>
      </c>
      <c r="R549" s="1927" t="s">
        <v>4472</v>
      </c>
      <c r="S549" s="1927" t="s">
        <v>4453</v>
      </c>
      <c r="T549" s="1927"/>
      <c r="U549" s="1927"/>
      <c r="V549" s="1927"/>
      <c r="W549" s="1927"/>
      <c r="X549" s="1927"/>
      <c r="Y549" s="1927"/>
      <c r="Z549" s="1927">
        <v>2</v>
      </c>
      <c r="AA549" s="1927">
        <v>19</v>
      </c>
      <c r="AB549" s="1927">
        <v>14</v>
      </c>
      <c r="AC549" s="1927">
        <v>0</v>
      </c>
      <c r="AD549" s="1927">
        <v>0</v>
      </c>
      <c r="AE549" s="1927">
        <v>35</v>
      </c>
    </row>
    <row r="550" spans="1:31" ht="28.8">
      <c r="A550" s="1925" t="s">
        <v>1221</v>
      </c>
      <c r="B550" s="1927" t="s">
        <v>1493</v>
      </c>
      <c r="C550" s="1926" t="s">
        <v>5121</v>
      </c>
      <c r="D550" s="1927">
        <v>8</v>
      </c>
      <c r="E550" s="1927">
        <v>2</v>
      </c>
      <c r="F550" s="1927">
        <v>4</v>
      </c>
      <c r="G550" s="1927">
        <v>6</v>
      </c>
      <c r="H550" s="1927">
        <v>0.5</v>
      </c>
      <c r="I550" s="1925">
        <f t="shared" si="8"/>
        <v>3</v>
      </c>
      <c r="J550" s="1925">
        <v>202</v>
      </c>
      <c r="K550" s="1926" t="s">
        <v>5316</v>
      </c>
      <c r="L550" s="1927">
        <v>35722</v>
      </c>
      <c r="M550" s="1927" t="s">
        <v>4458</v>
      </c>
      <c r="N550" s="1927" t="s">
        <v>1993</v>
      </c>
      <c r="O550" s="1925">
        <v>42</v>
      </c>
      <c r="P550" s="1927"/>
      <c r="Q550" s="1927"/>
      <c r="R550" s="1927" t="s">
        <v>4573</v>
      </c>
      <c r="S550" s="1927"/>
      <c r="T550" s="1927"/>
      <c r="U550" s="1927"/>
      <c r="V550" s="1927"/>
      <c r="W550" s="1927"/>
      <c r="X550" s="1927" t="s">
        <v>4459</v>
      </c>
      <c r="Y550" s="1927"/>
      <c r="Z550" s="1927">
        <v>3</v>
      </c>
      <c r="AA550" s="1927">
        <v>9</v>
      </c>
      <c r="AB550" s="1927">
        <v>6</v>
      </c>
      <c r="AC550" s="1927">
        <v>0</v>
      </c>
      <c r="AD550" s="1927">
        <v>0</v>
      </c>
      <c r="AE550" s="1927">
        <v>18</v>
      </c>
    </row>
    <row r="551" spans="1:31" ht="28.8">
      <c r="A551" s="1925" t="s">
        <v>1221</v>
      </c>
      <c r="B551" s="1927">
        <v>5301011</v>
      </c>
      <c r="C551" s="1926" t="s">
        <v>5121</v>
      </c>
      <c r="D551" s="1927">
        <v>8</v>
      </c>
      <c r="E551" s="1927">
        <v>2</v>
      </c>
      <c r="F551" s="1927">
        <v>4</v>
      </c>
      <c r="G551" s="1927">
        <v>6</v>
      </c>
      <c r="H551" s="1927">
        <v>0.5</v>
      </c>
      <c r="I551" s="1925">
        <f t="shared" si="8"/>
        <v>3</v>
      </c>
      <c r="J551" s="1925">
        <v>202</v>
      </c>
      <c r="K551" s="1926" t="s">
        <v>4607</v>
      </c>
      <c r="L551" s="1927">
        <v>36002</v>
      </c>
      <c r="M551" s="1927" t="s">
        <v>4458</v>
      </c>
      <c r="N551" s="1927" t="s">
        <v>1993</v>
      </c>
      <c r="O551" s="1925">
        <v>42</v>
      </c>
      <c r="P551" s="1927"/>
      <c r="Q551" s="1927"/>
      <c r="R551" s="1927" t="s">
        <v>4573</v>
      </c>
      <c r="S551" s="1927"/>
      <c r="T551" s="1927"/>
      <c r="U551" s="1927"/>
      <c r="V551" s="1927"/>
      <c r="W551" s="1927"/>
      <c r="X551" s="1927" t="s">
        <v>4459</v>
      </c>
      <c r="Y551" s="1927"/>
      <c r="Z551" s="1927">
        <v>3</v>
      </c>
      <c r="AA551" s="1927">
        <v>9</v>
      </c>
      <c r="AB551" s="1927">
        <v>6</v>
      </c>
      <c r="AC551" s="1927">
        <v>0</v>
      </c>
      <c r="AD551" s="1927">
        <v>0</v>
      </c>
      <c r="AE551" s="1927">
        <v>18</v>
      </c>
    </row>
    <row r="552" spans="1:31" ht="28.8">
      <c r="A552" s="1925" t="s">
        <v>1221</v>
      </c>
      <c r="B552" s="1927">
        <v>5301024</v>
      </c>
      <c r="C552" s="1926" t="s">
        <v>5122</v>
      </c>
      <c r="D552" s="1927">
        <v>9</v>
      </c>
      <c r="E552" s="1927">
        <v>3</v>
      </c>
      <c r="F552" s="1927">
        <v>3</v>
      </c>
      <c r="G552" s="1927">
        <v>6</v>
      </c>
      <c r="H552" s="1927">
        <v>0.5</v>
      </c>
      <c r="I552" s="1925">
        <f t="shared" si="8"/>
        <v>3</v>
      </c>
      <c r="J552" s="1925">
        <v>202</v>
      </c>
      <c r="K552" s="1426" t="s">
        <v>4631</v>
      </c>
      <c r="L552" s="1423">
        <v>22628</v>
      </c>
      <c r="M552" s="1423" t="s">
        <v>4458</v>
      </c>
      <c r="N552" s="1927" t="s">
        <v>5123</v>
      </c>
      <c r="O552" s="1925">
        <v>35</v>
      </c>
      <c r="P552" s="1927" t="s">
        <v>4573</v>
      </c>
      <c r="Q552" s="1927" t="s">
        <v>4453</v>
      </c>
      <c r="R552" s="1927"/>
      <c r="S552" s="1927"/>
      <c r="T552" s="1927"/>
      <c r="U552" s="1927"/>
      <c r="V552" s="1927" t="s">
        <v>4573</v>
      </c>
      <c r="W552" s="1927" t="s">
        <v>4629</v>
      </c>
      <c r="X552" s="1927"/>
      <c r="Y552" s="1927"/>
      <c r="Z552" s="1927">
        <v>20</v>
      </c>
      <c r="AA552" s="1927">
        <v>7</v>
      </c>
      <c r="AB552" s="1927">
        <v>2</v>
      </c>
      <c r="AC552" s="1927">
        <v>0</v>
      </c>
      <c r="AD552" s="1927">
        <v>0</v>
      </c>
      <c r="AE552" s="1927">
        <v>29</v>
      </c>
    </row>
    <row r="553" spans="1:31" ht="28.8">
      <c r="A553" s="1925" t="s">
        <v>1221</v>
      </c>
      <c r="B553" s="1927">
        <v>5301024</v>
      </c>
      <c r="C553" s="1926" t="s">
        <v>5122</v>
      </c>
      <c r="D553" s="1927">
        <v>9</v>
      </c>
      <c r="E553" s="1927">
        <v>3</v>
      </c>
      <c r="F553" s="1927">
        <v>3</v>
      </c>
      <c r="G553" s="1927">
        <v>6</v>
      </c>
      <c r="H553" s="1927">
        <v>0.5</v>
      </c>
      <c r="I553" s="1925">
        <f t="shared" si="8"/>
        <v>3</v>
      </c>
      <c r="J553" s="1925">
        <v>202</v>
      </c>
      <c r="K553" s="1426" t="s">
        <v>4634</v>
      </c>
      <c r="L553" s="1423">
        <v>42808</v>
      </c>
      <c r="M553" s="1423" t="s">
        <v>4451</v>
      </c>
      <c r="N553" s="1927" t="s">
        <v>5123</v>
      </c>
      <c r="O553" s="1925">
        <v>35</v>
      </c>
      <c r="P553" s="1927" t="s">
        <v>4573</v>
      </c>
      <c r="Q553" s="1927" t="s">
        <v>4453</v>
      </c>
      <c r="R553" s="1927"/>
      <c r="S553" s="1927"/>
      <c r="T553" s="1927"/>
      <c r="U553" s="1927"/>
      <c r="V553" s="1927" t="s">
        <v>4573</v>
      </c>
      <c r="W553" s="1927" t="s">
        <v>4629</v>
      </c>
      <c r="X553" s="1927"/>
      <c r="Y553" s="1927"/>
      <c r="Z553" s="1927">
        <v>20</v>
      </c>
      <c r="AA553" s="1927">
        <v>7</v>
      </c>
      <c r="AB553" s="1927">
        <v>2</v>
      </c>
      <c r="AC553" s="1927">
        <v>0</v>
      </c>
      <c r="AD553" s="1927">
        <v>0</v>
      </c>
      <c r="AE553" s="1927">
        <v>29</v>
      </c>
    </row>
    <row r="554" spans="1:31" ht="28.8">
      <c r="A554" s="1925" t="s">
        <v>1221</v>
      </c>
      <c r="B554" s="1927">
        <v>5301027</v>
      </c>
      <c r="C554" s="1926" t="s">
        <v>5124</v>
      </c>
      <c r="D554" s="1927">
        <v>9</v>
      </c>
      <c r="E554" s="1927">
        <v>3</v>
      </c>
      <c r="F554" s="1927">
        <v>3</v>
      </c>
      <c r="G554" s="1927">
        <v>6</v>
      </c>
      <c r="H554" s="1927">
        <v>0.5</v>
      </c>
      <c r="I554" s="1925">
        <f t="shared" si="8"/>
        <v>3</v>
      </c>
      <c r="J554" s="1925">
        <v>202</v>
      </c>
      <c r="K554" s="1426" t="s">
        <v>4631</v>
      </c>
      <c r="L554" s="1423">
        <v>22628</v>
      </c>
      <c r="M554" s="1423" t="s">
        <v>4458</v>
      </c>
      <c r="N554" s="1927" t="s">
        <v>5123</v>
      </c>
      <c r="O554" s="1925">
        <v>27</v>
      </c>
      <c r="P554" s="1927"/>
      <c r="Q554" s="1927"/>
      <c r="R554" s="1927"/>
      <c r="S554" s="1927"/>
      <c r="T554" s="1927" t="s">
        <v>4573</v>
      </c>
      <c r="U554" s="1927" t="s">
        <v>4859</v>
      </c>
      <c r="V554" s="1927" t="s">
        <v>4459</v>
      </c>
      <c r="W554" s="1927" t="s">
        <v>4629</v>
      </c>
      <c r="X554" s="1927"/>
      <c r="Y554" s="1927"/>
      <c r="Z554" s="1927">
        <v>18</v>
      </c>
      <c r="AA554" s="1927">
        <v>2</v>
      </c>
      <c r="AB554" s="1927">
        <v>1</v>
      </c>
      <c r="AC554" s="1927">
        <v>0</v>
      </c>
      <c r="AD554" s="1927">
        <v>0</v>
      </c>
      <c r="AE554" s="1927">
        <v>21</v>
      </c>
    </row>
    <row r="555" spans="1:31" ht="28.8">
      <c r="A555" s="1925" t="s">
        <v>1221</v>
      </c>
      <c r="B555" s="1927">
        <v>5301027</v>
      </c>
      <c r="C555" s="1926" t="s">
        <v>5124</v>
      </c>
      <c r="D555" s="1927">
        <v>9</v>
      </c>
      <c r="E555" s="1927">
        <v>3</v>
      </c>
      <c r="F555" s="1927">
        <v>3</v>
      </c>
      <c r="G555" s="1927">
        <v>6</v>
      </c>
      <c r="H555" s="1927">
        <v>0.5</v>
      </c>
      <c r="I555" s="1925">
        <f t="shared" si="8"/>
        <v>3</v>
      </c>
      <c r="J555" s="1925">
        <v>202</v>
      </c>
      <c r="K555" s="1426" t="s">
        <v>4634</v>
      </c>
      <c r="L555" s="1423">
        <v>42808</v>
      </c>
      <c r="M555" s="1423" t="s">
        <v>4451</v>
      </c>
      <c r="N555" s="1927" t="s">
        <v>5123</v>
      </c>
      <c r="O555" s="1925">
        <v>27</v>
      </c>
      <c r="P555" s="1927"/>
      <c r="Q555" s="1927"/>
      <c r="R555" s="1927"/>
      <c r="S555" s="1927"/>
      <c r="T555" s="1927" t="s">
        <v>4573</v>
      </c>
      <c r="U555" s="1927" t="s">
        <v>4859</v>
      </c>
      <c r="V555" s="1927" t="s">
        <v>4459</v>
      </c>
      <c r="W555" s="1927" t="s">
        <v>4629</v>
      </c>
      <c r="X555" s="1927"/>
      <c r="Y555" s="1927"/>
      <c r="Z555" s="1927">
        <v>18</v>
      </c>
      <c r="AA555" s="1927">
        <v>2</v>
      </c>
      <c r="AB555" s="1927">
        <v>1</v>
      </c>
      <c r="AC555" s="1927">
        <v>0</v>
      </c>
      <c r="AD555" s="1927">
        <v>0</v>
      </c>
      <c r="AE555" s="1927">
        <v>21</v>
      </c>
    </row>
    <row r="556" spans="1:31" ht="28.8">
      <c r="A556" s="1925" t="s">
        <v>1221</v>
      </c>
      <c r="B556" s="1927">
        <v>5311002</v>
      </c>
      <c r="C556" s="1926" t="s">
        <v>5125</v>
      </c>
      <c r="D556" s="1927">
        <v>8</v>
      </c>
      <c r="E556" s="1927">
        <v>2</v>
      </c>
      <c r="F556" s="1927">
        <v>4</v>
      </c>
      <c r="G556" s="1927">
        <v>6</v>
      </c>
      <c r="H556" s="1927">
        <v>1</v>
      </c>
      <c r="I556" s="1925">
        <f t="shared" si="8"/>
        <v>6</v>
      </c>
      <c r="J556" s="1925">
        <v>202</v>
      </c>
      <c r="K556" s="1926" t="s">
        <v>4585</v>
      </c>
      <c r="L556" s="1927">
        <v>35966</v>
      </c>
      <c r="M556" s="1927" t="s">
        <v>4458</v>
      </c>
      <c r="N556" s="1927" t="s">
        <v>5126</v>
      </c>
      <c r="O556" s="1925">
        <v>30</v>
      </c>
      <c r="P556" s="1927" t="s">
        <v>4521</v>
      </c>
      <c r="Q556" s="1927"/>
      <c r="R556" s="1927"/>
      <c r="S556" s="1927"/>
      <c r="T556" s="1927" t="s">
        <v>4573</v>
      </c>
      <c r="U556" s="1927"/>
      <c r="V556" s="1927"/>
      <c r="W556" s="1927"/>
      <c r="X556" s="1927"/>
      <c r="Y556" s="1927"/>
      <c r="Z556" s="1927">
        <v>16</v>
      </c>
      <c r="AA556" s="1927">
        <v>2</v>
      </c>
      <c r="AB556" s="1927">
        <v>1</v>
      </c>
      <c r="AC556" s="1927">
        <v>0</v>
      </c>
      <c r="AD556" s="1927">
        <v>0</v>
      </c>
      <c r="AE556" s="1927">
        <v>19</v>
      </c>
    </row>
    <row r="557" spans="1:31" ht="28.8">
      <c r="A557" s="1925" t="s">
        <v>1221</v>
      </c>
      <c r="B557" s="1927">
        <v>5311002</v>
      </c>
      <c r="C557" s="1926" t="s">
        <v>5125</v>
      </c>
      <c r="D557" s="1927">
        <v>8</v>
      </c>
      <c r="E557" s="1927">
        <v>2</v>
      </c>
      <c r="F557" s="1927">
        <v>4</v>
      </c>
      <c r="G557" s="1927">
        <v>6</v>
      </c>
      <c r="H557" s="1927">
        <v>1</v>
      </c>
      <c r="I557" s="1925">
        <f t="shared" si="8"/>
        <v>6</v>
      </c>
      <c r="J557" s="1925">
        <v>202</v>
      </c>
      <c r="K557" s="1926" t="s">
        <v>4995</v>
      </c>
      <c r="L557" s="1927">
        <v>43749</v>
      </c>
      <c r="M557" s="1927" t="s">
        <v>4451</v>
      </c>
      <c r="N557" s="1927" t="s">
        <v>5127</v>
      </c>
      <c r="O557" s="1925">
        <v>35</v>
      </c>
      <c r="P557" s="1927"/>
      <c r="Q557" s="1927"/>
      <c r="R557" s="1927" t="s">
        <v>4452</v>
      </c>
      <c r="S557" s="1927"/>
      <c r="T557" s="1927" t="s">
        <v>4452</v>
      </c>
      <c r="U557" s="1927"/>
      <c r="V557" s="1927" t="s">
        <v>4459</v>
      </c>
      <c r="W557" s="1927"/>
      <c r="X557" s="1927"/>
      <c r="Y557" s="1927"/>
      <c r="Z557" s="1927">
        <v>24</v>
      </c>
      <c r="AA557" s="1927">
        <v>7</v>
      </c>
      <c r="AB557" s="1927">
        <v>0</v>
      </c>
      <c r="AC557" s="1927">
        <v>0</v>
      </c>
      <c r="AD557" s="1927">
        <v>0</v>
      </c>
      <c r="AE557" s="1927">
        <v>31</v>
      </c>
    </row>
    <row r="558" spans="1:31" ht="28.8">
      <c r="A558" s="1925" t="s">
        <v>1221</v>
      </c>
      <c r="B558" s="1927">
        <v>5311003</v>
      </c>
      <c r="C558" s="1926" t="s">
        <v>5128</v>
      </c>
      <c r="D558" s="1927">
        <v>7</v>
      </c>
      <c r="E558" s="1927">
        <v>2.5</v>
      </c>
      <c r="F558" s="1927">
        <v>2</v>
      </c>
      <c r="G558" s="1927">
        <v>4.5</v>
      </c>
      <c r="H558" s="1927">
        <v>1</v>
      </c>
      <c r="I558" s="1925">
        <f t="shared" si="8"/>
        <v>4.5</v>
      </c>
      <c r="J558" s="1925">
        <v>202</v>
      </c>
      <c r="K558" s="1926" t="s">
        <v>4639</v>
      </c>
      <c r="L558" s="1927">
        <v>37352</v>
      </c>
      <c r="M558" s="1927" t="s">
        <v>4458</v>
      </c>
      <c r="N558" s="1927" t="s">
        <v>5119</v>
      </c>
      <c r="O558" s="1925">
        <v>45</v>
      </c>
      <c r="P558" s="1927"/>
      <c r="Q558" s="1927"/>
      <c r="R558" s="1927"/>
      <c r="S558" s="1927"/>
      <c r="T558" s="1927" t="s">
        <v>4454</v>
      </c>
      <c r="U558" s="1927"/>
      <c r="V558" s="1927" t="s">
        <v>4573</v>
      </c>
      <c r="W558" s="1927"/>
      <c r="X558" s="1927"/>
      <c r="Y558" s="1927"/>
      <c r="Z558" s="1927">
        <v>18</v>
      </c>
      <c r="AA558" s="1927">
        <v>17</v>
      </c>
      <c r="AB558" s="1927">
        <v>5</v>
      </c>
      <c r="AC558" s="1927">
        <v>0</v>
      </c>
      <c r="AD558" s="1927">
        <v>0</v>
      </c>
      <c r="AE558" s="1927">
        <v>40</v>
      </c>
    </row>
    <row r="559" spans="1:31" ht="28.8">
      <c r="A559" s="1925" t="s">
        <v>1221</v>
      </c>
      <c r="B559" s="1927">
        <v>5311004</v>
      </c>
      <c r="C559" s="1926" t="s">
        <v>5129</v>
      </c>
      <c r="D559" s="1927">
        <v>7</v>
      </c>
      <c r="E559" s="1927">
        <v>2.5</v>
      </c>
      <c r="F559" s="1927">
        <v>2</v>
      </c>
      <c r="G559" s="1927">
        <v>4.5</v>
      </c>
      <c r="H559" s="1927">
        <v>1</v>
      </c>
      <c r="I559" s="1925">
        <f t="shared" si="8"/>
        <v>4.5</v>
      </c>
      <c r="J559" s="1925">
        <v>202</v>
      </c>
      <c r="K559" s="1926" t="s">
        <v>4607</v>
      </c>
      <c r="L559" s="1927">
        <v>36002</v>
      </c>
      <c r="M559" s="1927" t="s">
        <v>4458</v>
      </c>
      <c r="N559" s="1927" t="s">
        <v>5119</v>
      </c>
      <c r="O559" s="1925">
        <v>35</v>
      </c>
      <c r="P559" s="1927"/>
      <c r="Q559" s="1927"/>
      <c r="R559" s="1927" t="s">
        <v>4953</v>
      </c>
      <c r="S559" s="1927"/>
      <c r="T559" s="1927"/>
      <c r="U559" s="1927"/>
      <c r="V559" s="1927"/>
      <c r="W559" s="1927"/>
      <c r="X559" s="1927" t="s">
        <v>4573</v>
      </c>
      <c r="Y559" s="1927"/>
      <c r="Z559" s="1927">
        <v>1</v>
      </c>
      <c r="AA559" s="1927">
        <v>6</v>
      </c>
      <c r="AB559" s="1927">
        <v>19</v>
      </c>
      <c r="AC559" s="1927">
        <v>0</v>
      </c>
      <c r="AD559" s="1927">
        <v>0</v>
      </c>
      <c r="AE559" s="1927">
        <v>26</v>
      </c>
    </row>
    <row r="560" spans="1:31" ht="28.8">
      <c r="A560" s="1925" t="s">
        <v>1221</v>
      </c>
      <c r="B560" s="1927">
        <v>5311004</v>
      </c>
      <c r="C560" s="1926" t="s">
        <v>5129</v>
      </c>
      <c r="D560" s="1927">
        <v>7</v>
      </c>
      <c r="E560" s="1927">
        <v>2.5</v>
      </c>
      <c r="F560" s="1927">
        <v>2</v>
      </c>
      <c r="G560" s="1927">
        <v>4.5</v>
      </c>
      <c r="H560" s="1927">
        <v>1</v>
      </c>
      <c r="I560" s="1925">
        <f t="shared" si="8"/>
        <v>4.5</v>
      </c>
      <c r="J560" s="1925">
        <v>202</v>
      </c>
      <c r="K560" s="1926" t="s">
        <v>4607</v>
      </c>
      <c r="L560" s="1927">
        <v>36002</v>
      </c>
      <c r="M560" s="1927" t="s">
        <v>4458</v>
      </c>
      <c r="N560" s="1927" t="s">
        <v>5126</v>
      </c>
      <c r="O560" s="1925">
        <v>50</v>
      </c>
      <c r="P560" s="1927" t="s">
        <v>4486</v>
      </c>
      <c r="Q560" s="1927"/>
      <c r="R560" s="1927"/>
      <c r="S560" s="1927"/>
      <c r="T560" s="1927" t="s">
        <v>4602</v>
      </c>
      <c r="U560" s="1927"/>
      <c r="V560" s="1927"/>
      <c r="W560" s="1927"/>
      <c r="X560" s="1927"/>
      <c r="Y560" s="1927"/>
      <c r="Z560" s="1927">
        <v>0</v>
      </c>
      <c r="AA560" s="1927">
        <v>2</v>
      </c>
      <c r="AB560" s="1927">
        <v>20</v>
      </c>
      <c r="AC560" s="1927">
        <v>0</v>
      </c>
      <c r="AD560" s="1927">
        <v>0</v>
      </c>
      <c r="AE560" s="1927">
        <v>22</v>
      </c>
    </row>
    <row r="561" spans="1:31" ht="28.8">
      <c r="A561" s="1925" t="s">
        <v>1221</v>
      </c>
      <c r="B561" s="1927">
        <v>5311014</v>
      </c>
      <c r="C561" s="1926" t="s">
        <v>5130</v>
      </c>
      <c r="D561" s="1927">
        <v>8</v>
      </c>
      <c r="E561" s="1927">
        <v>2</v>
      </c>
      <c r="F561" s="1927">
        <v>4</v>
      </c>
      <c r="G561" s="1927">
        <v>6</v>
      </c>
      <c r="H561" s="1927">
        <v>1</v>
      </c>
      <c r="I561" s="1925">
        <f t="shared" si="8"/>
        <v>6</v>
      </c>
      <c r="J561" s="1925">
        <v>202</v>
      </c>
      <c r="K561" s="1426" t="s">
        <v>2763</v>
      </c>
      <c r="L561" s="1423">
        <v>42820</v>
      </c>
      <c r="M561" s="1423" t="s">
        <v>4451</v>
      </c>
      <c r="N561" s="1927" t="s">
        <v>1994</v>
      </c>
      <c r="O561" s="1925">
        <v>45</v>
      </c>
      <c r="P561" s="1927" t="s">
        <v>4521</v>
      </c>
      <c r="Q561" s="1927" t="s">
        <v>4462</v>
      </c>
      <c r="R561" s="1927"/>
      <c r="S561" s="1927"/>
      <c r="T561" s="1927" t="s">
        <v>4521</v>
      </c>
      <c r="U561" s="1927" t="s">
        <v>4462</v>
      </c>
      <c r="V561" s="1927"/>
      <c r="W561" s="1927"/>
      <c r="X561" s="1927"/>
      <c r="Y561" s="1927"/>
      <c r="Z561" s="1927">
        <v>20</v>
      </c>
      <c r="AA561" s="1927">
        <v>10</v>
      </c>
      <c r="AB561" s="1927">
        <v>4</v>
      </c>
      <c r="AC561" s="1927">
        <v>0</v>
      </c>
      <c r="AD561" s="1927">
        <v>0</v>
      </c>
      <c r="AE561" s="1927">
        <v>34</v>
      </c>
    </row>
    <row r="562" spans="1:31" ht="28.8">
      <c r="A562" s="1925" t="s">
        <v>1221</v>
      </c>
      <c r="B562" s="1927">
        <v>5311017</v>
      </c>
      <c r="C562" s="1926" t="s">
        <v>4465</v>
      </c>
      <c r="D562" s="1927">
        <v>7</v>
      </c>
      <c r="E562" s="1927">
        <v>2.5</v>
      </c>
      <c r="F562" s="1927">
        <v>2</v>
      </c>
      <c r="G562" s="1927">
        <v>6</v>
      </c>
      <c r="H562" s="1927">
        <v>1</v>
      </c>
      <c r="I562" s="1925">
        <f t="shared" si="8"/>
        <v>6</v>
      </c>
      <c r="J562" s="1925">
        <v>202</v>
      </c>
      <c r="K562" s="1426" t="s">
        <v>1206</v>
      </c>
      <c r="L562" s="1423">
        <v>39395</v>
      </c>
      <c r="M562" s="1423" t="s">
        <v>4458</v>
      </c>
      <c r="N562" s="1927" t="s">
        <v>5131</v>
      </c>
      <c r="O562" s="1925">
        <v>30</v>
      </c>
      <c r="P562" s="1927"/>
      <c r="Q562" s="1927"/>
      <c r="R562" s="1927" t="s">
        <v>4459</v>
      </c>
      <c r="S562" s="1927"/>
      <c r="T562" s="1927"/>
      <c r="U562" s="1927"/>
      <c r="V562" s="1927" t="s">
        <v>4459</v>
      </c>
      <c r="W562" s="1927"/>
      <c r="X562" s="1927"/>
      <c r="Y562" s="1927"/>
      <c r="Z562" s="1927">
        <v>21</v>
      </c>
      <c r="AA562" s="1927">
        <v>4</v>
      </c>
      <c r="AB562" s="1927">
        <v>1</v>
      </c>
      <c r="AC562" s="1927">
        <v>0</v>
      </c>
      <c r="AD562" s="1927">
        <v>0</v>
      </c>
      <c r="AE562" s="1927">
        <v>26</v>
      </c>
    </row>
    <row r="563" spans="1:31" ht="28.8">
      <c r="A563" s="1925" t="s">
        <v>1221</v>
      </c>
      <c r="B563" s="1927">
        <v>5311018</v>
      </c>
      <c r="C563" s="1926" t="s">
        <v>5132</v>
      </c>
      <c r="D563" s="1927">
        <v>6</v>
      </c>
      <c r="E563" s="1927">
        <v>1.5</v>
      </c>
      <c r="F563" s="1927">
        <v>3</v>
      </c>
      <c r="G563" s="1927">
        <v>4.5</v>
      </c>
      <c r="H563" s="1927">
        <v>1</v>
      </c>
      <c r="I563" s="1925">
        <f t="shared" si="8"/>
        <v>4.5</v>
      </c>
      <c r="J563" s="1925">
        <v>202</v>
      </c>
      <c r="K563" s="1926" t="s">
        <v>4577</v>
      </c>
      <c r="L563" s="1927">
        <v>36941</v>
      </c>
      <c r="M563" s="1927" t="s">
        <v>4458</v>
      </c>
      <c r="N563" s="1927" t="s">
        <v>1994</v>
      </c>
      <c r="O563" s="1925">
        <v>30</v>
      </c>
      <c r="P563" s="1927"/>
      <c r="Q563" s="1927"/>
      <c r="R563" s="1927" t="s">
        <v>4573</v>
      </c>
      <c r="S563" s="1927" t="s">
        <v>4462</v>
      </c>
      <c r="T563" s="1927"/>
      <c r="U563" s="1927"/>
      <c r="V563" s="1927" t="s">
        <v>4456</v>
      </c>
      <c r="W563" s="1927" t="s">
        <v>4462</v>
      </c>
      <c r="X563" s="1927"/>
      <c r="Y563" s="1927"/>
      <c r="Z563" s="1927">
        <v>25</v>
      </c>
      <c r="AA563" s="1927">
        <v>1</v>
      </c>
      <c r="AB563" s="1927">
        <v>1</v>
      </c>
      <c r="AC563" s="1927">
        <v>0</v>
      </c>
      <c r="AD563" s="1927">
        <v>0</v>
      </c>
      <c r="AE563" s="1927">
        <v>27</v>
      </c>
    </row>
    <row r="564" spans="1:31" ht="28.8">
      <c r="A564" s="1925" t="s">
        <v>1221</v>
      </c>
      <c r="B564" s="1927">
        <v>5311020</v>
      </c>
      <c r="C564" s="1926" t="s">
        <v>5133</v>
      </c>
      <c r="D564" s="1927">
        <v>8</v>
      </c>
      <c r="E564" s="1927">
        <v>2</v>
      </c>
      <c r="F564" s="1927">
        <v>4</v>
      </c>
      <c r="G564" s="1927">
        <v>6</v>
      </c>
      <c r="H564" s="1927">
        <v>1</v>
      </c>
      <c r="I564" s="1925">
        <f t="shared" si="8"/>
        <v>6</v>
      </c>
      <c r="J564" s="1925">
        <v>202</v>
      </c>
      <c r="K564" s="1926" t="s">
        <v>5316</v>
      </c>
      <c r="L564" s="1927">
        <v>35722</v>
      </c>
      <c r="M564" s="1927" t="s">
        <v>4458</v>
      </c>
      <c r="N564" s="1927" t="s">
        <v>5131</v>
      </c>
      <c r="O564" s="1925">
        <v>31</v>
      </c>
      <c r="P564" s="1927" t="s">
        <v>4496</v>
      </c>
      <c r="Q564" s="1927"/>
      <c r="R564" s="1927"/>
      <c r="S564" s="1927"/>
      <c r="T564" s="1927" t="s">
        <v>4496</v>
      </c>
      <c r="U564" s="1927"/>
      <c r="V564" s="1927"/>
      <c r="W564" s="1927"/>
      <c r="X564" s="1927"/>
      <c r="Y564" s="1927"/>
      <c r="Z564" s="1927">
        <v>6</v>
      </c>
      <c r="AA564" s="1927">
        <v>12</v>
      </c>
      <c r="AB564" s="1927">
        <v>5</v>
      </c>
      <c r="AC564" s="1927">
        <v>0</v>
      </c>
      <c r="AD564" s="1927">
        <v>0</v>
      </c>
      <c r="AE564" s="1927">
        <v>23</v>
      </c>
    </row>
    <row r="565" spans="1:31" ht="28.8">
      <c r="A565" s="1925" t="s">
        <v>1221</v>
      </c>
      <c r="B565" s="1927">
        <v>5311021</v>
      </c>
      <c r="C565" s="1926" t="s">
        <v>5134</v>
      </c>
      <c r="D565" s="1927">
        <v>6</v>
      </c>
      <c r="E565" s="1927">
        <v>0</v>
      </c>
      <c r="F565" s="1927">
        <v>6</v>
      </c>
      <c r="G565" s="1927">
        <v>6</v>
      </c>
      <c r="H565" s="1927">
        <v>0.33</v>
      </c>
      <c r="I565" s="1925">
        <f t="shared" si="8"/>
        <v>1.98</v>
      </c>
      <c r="J565" s="1925">
        <v>202</v>
      </c>
      <c r="K565" s="1426" t="s">
        <v>1206</v>
      </c>
      <c r="L565" s="1423">
        <v>39395</v>
      </c>
      <c r="M565" s="1423" t="s">
        <v>4458</v>
      </c>
      <c r="N565" s="1927" t="s">
        <v>1994</v>
      </c>
      <c r="O565" s="1925">
        <v>31</v>
      </c>
      <c r="P565" s="1927"/>
      <c r="Q565" s="1927"/>
      <c r="R565" s="1927"/>
      <c r="S565" s="1927"/>
      <c r="T565" s="1927"/>
      <c r="U565" s="1927"/>
      <c r="V565" s="1927" t="s">
        <v>4496</v>
      </c>
      <c r="W565" s="1927" t="s">
        <v>4859</v>
      </c>
      <c r="X565" s="1927" t="s">
        <v>4459</v>
      </c>
      <c r="Y565" s="1927" t="s">
        <v>4462</v>
      </c>
      <c r="Z565" s="1927">
        <v>23</v>
      </c>
      <c r="AA565" s="1927">
        <v>8</v>
      </c>
      <c r="AB565" s="1927">
        <v>0</v>
      </c>
      <c r="AC565" s="1927">
        <v>0</v>
      </c>
      <c r="AD565" s="1927">
        <v>0</v>
      </c>
      <c r="AE565" s="1927">
        <v>31</v>
      </c>
    </row>
    <row r="566" spans="1:31" ht="28.8">
      <c r="A566" s="1925" t="s">
        <v>1221</v>
      </c>
      <c r="B566" s="1927">
        <v>5311021</v>
      </c>
      <c r="C566" s="1926" t="s">
        <v>5134</v>
      </c>
      <c r="D566" s="1927">
        <v>6</v>
      </c>
      <c r="E566" s="1927">
        <v>0</v>
      </c>
      <c r="F566" s="1927">
        <v>6</v>
      </c>
      <c r="G566" s="1927">
        <v>6</v>
      </c>
      <c r="H566" s="1927">
        <v>0.33</v>
      </c>
      <c r="I566" s="1925">
        <f t="shared" si="8"/>
        <v>1.98</v>
      </c>
      <c r="J566" s="1925">
        <v>202</v>
      </c>
      <c r="K566" s="1426" t="s">
        <v>4572</v>
      </c>
      <c r="L566" s="1423">
        <v>36059</v>
      </c>
      <c r="M566" s="1423" t="s">
        <v>4458</v>
      </c>
      <c r="N566" s="1927" t="s">
        <v>1994</v>
      </c>
      <c r="O566" s="1925">
        <v>31</v>
      </c>
      <c r="P566" s="1927"/>
      <c r="Q566" s="1927"/>
      <c r="R566" s="1927"/>
      <c r="S566" s="1927"/>
      <c r="T566" s="1927"/>
      <c r="U566" s="1927"/>
      <c r="V566" s="1927" t="s">
        <v>4496</v>
      </c>
      <c r="W566" s="1927" t="s">
        <v>4859</v>
      </c>
      <c r="X566" s="1927" t="s">
        <v>4459</v>
      </c>
      <c r="Y566" s="1927" t="s">
        <v>4462</v>
      </c>
      <c r="Z566" s="1927">
        <v>23</v>
      </c>
      <c r="AA566" s="1927">
        <v>8</v>
      </c>
      <c r="AB566" s="1927">
        <v>0</v>
      </c>
      <c r="AC566" s="1927">
        <v>0</v>
      </c>
      <c r="AD566" s="1927">
        <v>0</v>
      </c>
      <c r="AE566" s="1927">
        <v>31</v>
      </c>
    </row>
    <row r="567" spans="1:31" ht="28.8">
      <c r="A567" s="1925" t="s">
        <v>1221</v>
      </c>
      <c r="B567" s="1927">
        <v>5311021</v>
      </c>
      <c r="C567" s="1926" t="s">
        <v>5134</v>
      </c>
      <c r="D567" s="1927">
        <v>6</v>
      </c>
      <c r="E567" s="1927">
        <v>0</v>
      </c>
      <c r="F567" s="1927">
        <v>6</v>
      </c>
      <c r="G567" s="1927">
        <v>6</v>
      </c>
      <c r="H567" s="1927">
        <v>0.33</v>
      </c>
      <c r="I567" s="1925">
        <f t="shared" si="8"/>
        <v>1.98</v>
      </c>
      <c r="J567" s="1925">
        <v>202</v>
      </c>
      <c r="K567" s="1426" t="s">
        <v>2763</v>
      </c>
      <c r="L567" s="1423">
        <v>42820</v>
      </c>
      <c r="M567" s="1423" t="s">
        <v>4451</v>
      </c>
      <c r="N567" s="1927" t="s">
        <v>1994</v>
      </c>
      <c r="O567" s="1925">
        <v>31</v>
      </c>
      <c r="P567" s="1927"/>
      <c r="Q567" s="1927"/>
      <c r="R567" s="1927"/>
      <c r="S567" s="1927"/>
      <c r="T567" s="1927"/>
      <c r="U567" s="1927"/>
      <c r="V567" s="1927" t="s">
        <v>4496</v>
      </c>
      <c r="W567" s="1927" t="s">
        <v>4859</v>
      </c>
      <c r="X567" s="1927" t="s">
        <v>4459</v>
      </c>
      <c r="Y567" s="1927" t="s">
        <v>4462</v>
      </c>
      <c r="Z567" s="1927">
        <v>23</v>
      </c>
      <c r="AA567" s="1927">
        <v>8</v>
      </c>
      <c r="AB567" s="1927">
        <v>0</v>
      </c>
      <c r="AC567" s="1927">
        <v>0</v>
      </c>
      <c r="AD567" s="1927">
        <v>0</v>
      </c>
      <c r="AE567" s="1927">
        <v>31</v>
      </c>
    </row>
    <row r="568" spans="1:31" ht="28.8">
      <c r="A568" s="1925" t="s">
        <v>1221</v>
      </c>
      <c r="B568" s="1927">
        <v>5311029</v>
      </c>
      <c r="C568" s="1926" t="s">
        <v>4932</v>
      </c>
      <c r="D568" s="1927">
        <v>11</v>
      </c>
      <c r="E568" s="1927">
        <v>3.5</v>
      </c>
      <c r="F568" s="1927">
        <v>4</v>
      </c>
      <c r="G568" s="1927">
        <v>7.5</v>
      </c>
      <c r="H568" s="1927">
        <v>0.5</v>
      </c>
      <c r="I568" s="1925">
        <f t="shared" si="8"/>
        <v>3.75</v>
      </c>
      <c r="J568" s="1925">
        <v>202</v>
      </c>
      <c r="K568" s="1426" t="s">
        <v>4572</v>
      </c>
      <c r="L568" s="1423">
        <v>36059</v>
      </c>
      <c r="M568" s="1423" t="s">
        <v>4458</v>
      </c>
      <c r="N568" s="1927" t="s">
        <v>1994</v>
      </c>
      <c r="O568" s="1925">
        <v>40</v>
      </c>
      <c r="P568" s="1927" t="s">
        <v>4452</v>
      </c>
      <c r="Q568" s="1927" t="s">
        <v>4462</v>
      </c>
      <c r="R568" s="1927" t="s">
        <v>4459</v>
      </c>
      <c r="S568" s="1927" t="s">
        <v>4475</v>
      </c>
      <c r="T568" s="1927"/>
      <c r="U568" s="1927"/>
      <c r="V568" s="1927"/>
      <c r="W568" s="1927"/>
      <c r="X568" s="1927" t="s">
        <v>4573</v>
      </c>
      <c r="Y568" s="1927" t="s">
        <v>4462</v>
      </c>
      <c r="Z568" s="1927">
        <v>23</v>
      </c>
      <c r="AA568" s="1927">
        <v>11</v>
      </c>
      <c r="AB568" s="1927">
        <v>1</v>
      </c>
      <c r="AC568" s="1927">
        <v>0</v>
      </c>
      <c r="AD568" s="1927">
        <v>0</v>
      </c>
      <c r="AE568" s="1927">
        <v>35</v>
      </c>
    </row>
    <row r="569" spans="1:31" ht="28.8">
      <c r="A569" s="1925" t="s">
        <v>1221</v>
      </c>
      <c r="B569" s="1927">
        <v>5311029</v>
      </c>
      <c r="C569" s="1926" t="s">
        <v>4932</v>
      </c>
      <c r="D569" s="1927">
        <v>11</v>
      </c>
      <c r="E569" s="1927">
        <v>3.5</v>
      </c>
      <c r="F569" s="1927">
        <v>4</v>
      </c>
      <c r="G569" s="1927">
        <v>7.5</v>
      </c>
      <c r="H569" s="1927">
        <v>0.5</v>
      </c>
      <c r="I569" s="1925">
        <f t="shared" si="8"/>
        <v>3.75</v>
      </c>
      <c r="J569" s="1925">
        <v>202</v>
      </c>
      <c r="K569" s="1426" t="s">
        <v>723</v>
      </c>
      <c r="L569" s="1423">
        <v>35657</v>
      </c>
      <c r="M569" s="1423" t="s">
        <v>4451</v>
      </c>
      <c r="N569" s="1927" t="s">
        <v>1994</v>
      </c>
      <c r="O569" s="1925">
        <v>40</v>
      </c>
      <c r="P569" s="1927" t="s">
        <v>4452</v>
      </c>
      <c r="Q569" s="1927" t="s">
        <v>4462</v>
      </c>
      <c r="R569" s="1927" t="s">
        <v>4459</v>
      </c>
      <c r="S569" s="1927" t="s">
        <v>4475</v>
      </c>
      <c r="T569" s="1927"/>
      <c r="U569" s="1927"/>
      <c r="V569" s="1927"/>
      <c r="W569" s="1927"/>
      <c r="X569" s="1927" t="s">
        <v>4573</v>
      </c>
      <c r="Y569" s="1927" t="s">
        <v>4462</v>
      </c>
      <c r="Z569" s="1927">
        <v>23</v>
      </c>
      <c r="AA569" s="1927">
        <v>11</v>
      </c>
      <c r="AB569" s="1927">
        <v>1</v>
      </c>
      <c r="AC569" s="1927">
        <v>0</v>
      </c>
      <c r="AD569" s="1927">
        <v>0</v>
      </c>
      <c r="AE569" s="1927">
        <v>35</v>
      </c>
    </row>
    <row r="570" spans="1:31" ht="28.8">
      <c r="A570" s="1925" t="s">
        <v>1221</v>
      </c>
      <c r="B570" s="1927">
        <v>5311031</v>
      </c>
      <c r="C570" s="1926" t="s">
        <v>4933</v>
      </c>
      <c r="D570" s="1927">
        <v>7</v>
      </c>
      <c r="E570" s="1927">
        <v>2.5</v>
      </c>
      <c r="F570" s="1927">
        <v>2</v>
      </c>
      <c r="G570" s="1927">
        <v>4.5</v>
      </c>
      <c r="H570" s="1927">
        <v>1</v>
      </c>
      <c r="I570" s="1925">
        <f t="shared" si="8"/>
        <v>4.5</v>
      </c>
      <c r="J570" s="1925">
        <v>202</v>
      </c>
      <c r="K570" s="1426" t="s">
        <v>4585</v>
      </c>
      <c r="L570" s="1423">
        <v>35966</v>
      </c>
      <c r="M570" s="1423" t="s">
        <v>4451</v>
      </c>
      <c r="N570" s="1927" t="s">
        <v>5131</v>
      </c>
      <c r="O570" s="1925">
        <v>30</v>
      </c>
      <c r="P570" s="1927" t="s">
        <v>4496</v>
      </c>
      <c r="Q570" s="1927"/>
      <c r="R570" s="1927"/>
      <c r="S570" s="1927"/>
      <c r="T570" s="1927"/>
      <c r="U570" s="1927"/>
      <c r="V570" s="1927"/>
      <c r="W570" s="1927"/>
      <c r="X570" s="1927" t="s">
        <v>4454</v>
      </c>
      <c r="Y570" s="1927"/>
      <c r="Z570" s="1927">
        <v>18</v>
      </c>
      <c r="AA570" s="1927">
        <v>2</v>
      </c>
      <c r="AB570" s="1927">
        <v>4</v>
      </c>
      <c r="AC570" s="1927">
        <v>0</v>
      </c>
      <c r="AD570" s="1927">
        <v>0</v>
      </c>
      <c r="AE570" s="1927">
        <v>24</v>
      </c>
    </row>
    <row r="571" spans="1:31" ht="28.8">
      <c r="A571" s="1925" t="s">
        <v>1221</v>
      </c>
      <c r="B571" s="1927">
        <v>5311034</v>
      </c>
      <c r="C571" s="1926" t="s">
        <v>4936</v>
      </c>
      <c r="D571" s="1927">
        <v>11</v>
      </c>
      <c r="E571" s="1927">
        <v>3.5</v>
      </c>
      <c r="F571" s="1927">
        <v>4</v>
      </c>
      <c r="G571" s="1927">
        <v>7.5</v>
      </c>
      <c r="H571" s="1927">
        <v>0.5</v>
      </c>
      <c r="I571" s="1925">
        <f t="shared" si="8"/>
        <v>3.75</v>
      </c>
      <c r="J571" s="1925">
        <v>202</v>
      </c>
      <c r="K571" s="1926" t="s">
        <v>4568</v>
      </c>
      <c r="L571" s="1927">
        <v>35805</v>
      </c>
      <c r="M571" s="1927" t="s">
        <v>4458</v>
      </c>
      <c r="N571" s="1927" t="s">
        <v>1994</v>
      </c>
      <c r="O571" s="1925">
        <v>30</v>
      </c>
      <c r="P571" s="1927" t="s">
        <v>4521</v>
      </c>
      <c r="Q571" s="1927" t="s">
        <v>4558</v>
      </c>
      <c r="R571" s="1927"/>
      <c r="S571" s="1927"/>
      <c r="T571" s="1927" t="s">
        <v>4573</v>
      </c>
      <c r="U571" s="1927" t="s">
        <v>4453</v>
      </c>
      <c r="V571" s="1927" t="s">
        <v>4454</v>
      </c>
      <c r="W571" s="1927" t="s">
        <v>4558</v>
      </c>
      <c r="X571" s="1927"/>
      <c r="Y571" s="1927"/>
      <c r="Z571" s="1927">
        <v>24</v>
      </c>
      <c r="AA571" s="1927">
        <v>4</v>
      </c>
      <c r="AB571" s="1927">
        <v>0</v>
      </c>
      <c r="AC571" s="1927">
        <v>0</v>
      </c>
      <c r="AD571" s="1927">
        <v>0</v>
      </c>
      <c r="AE571" s="1927">
        <v>28</v>
      </c>
    </row>
    <row r="572" spans="1:31" ht="28.8">
      <c r="A572" s="1925" t="s">
        <v>1221</v>
      </c>
      <c r="B572" s="1927">
        <v>5311034</v>
      </c>
      <c r="C572" s="1926" t="s">
        <v>4936</v>
      </c>
      <c r="D572" s="1927">
        <v>11</v>
      </c>
      <c r="E572" s="1927">
        <v>3.5</v>
      </c>
      <c r="F572" s="1927">
        <v>4</v>
      </c>
      <c r="G572" s="1927">
        <v>7.5</v>
      </c>
      <c r="H572" s="1927">
        <v>0.5</v>
      </c>
      <c r="I572" s="1925">
        <f t="shared" si="8"/>
        <v>3.75</v>
      </c>
      <c r="J572" s="1925">
        <v>202</v>
      </c>
      <c r="K572" s="1926" t="s">
        <v>2412</v>
      </c>
      <c r="L572" s="1927">
        <v>37900</v>
      </c>
      <c r="M572" s="1927" t="s">
        <v>4458</v>
      </c>
      <c r="N572" s="1927" t="s">
        <v>1994</v>
      </c>
      <c r="O572" s="1925">
        <v>30</v>
      </c>
      <c r="P572" s="1927" t="s">
        <v>4521</v>
      </c>
      <c r="Q572" s="1927" t="s">
        <v>4558</v>
      </c>
      <c r="R572" s="1927"/>
      <c r="S572" s="1927"/>
      <c r="T572" s="1927" t="s">
        <v>4573</v>
      </c>
      <c r="U572" s="1927" t="s">
        <v>4453</v>
      </c>
      <c r="V572" s="1927" t="s">
        <v>4454</v>
      </c>
      <c r="W572" s="1927" t="s">
        <v>4558</v>
      </c>
      <c r="X572" s="1927"/>
      <c r="Y572" s="1927"/>
      <c r="Z572" s="1927">
        <v>24</v>
      </c>
      <c r="AA572" s="1927">
        <v>4</v>
      </c>
      <c r="AB572" s="1927">
        <v>0</v>
      </c>
      <c r="AC572" s="1927">
        <v>0</v>
      </c>
      <c r="AD572" s="1927">
        <v>0</v>
      </c>
      <c r="AE572" s="1927">
        <v>28</v>
      </c>
    </row>
    <row r="573" spans="1:31" ht="28.8">
      <c r="A573" s="1925" t="s">
        <v>1221</v>
      </c>
      <c r="B573" s="1927">
        <v>5311035</v>
      </c>
      <c r="C573" s="1926" t="s">
        <v>4588</v>
      </c>
      <c r="D573" s="1927">
        <v>11</v>
      </c>
      <c r="E573" s="1927">
        <v>3.5</v>
      </c>
      <c r="F573" s="1927">
        <v>4</v>
      </c>
      <c r="G573" s="1927">
        <v>7.5</v>
      </c>
      <c r="H573" s="1927">
        <v>0.5</v>
      </c>
      <c r="I573" s="1925">
        <f t="shared" si="8"/>
        <v>3.75</v>
      </c>
      <c r="J573" s="1925">
        <v>202</v>
      </c>
      <c r="K573" s="1426" t="s">
        <v>5118</v>
      </c>
      <c r="L573" s="1423">
        <v>35473</v>
      </c>
      <c r="M573" s="1423" t="s">
        <v>4458</v>
      </c>
      <c r="N573" s="1927" t="s">
        <v>1994</v>
      </c>
      <c r="O573" s="1925">
        <v>30</v>
      </c>
      <c r="P573" s="1927"/>
      <c r="Q573" s="1927"/>
      <c r="R573" s="1927" t="s">
        <v>4975</v>
      </c>
      <c r="S573" s="1927" t="s">
        <v>4859</v>
      </c>
      <c r="T573" s="1927"/>
      <c r="U573" s="1927"/>
      <c r="V573" s="1927" t="s">
        <v>4602</v>
      </c>
      <c r="W573" s="1927" t="s">
        <v>4558</v>
      </c>
      <c r="X573" s="1927" t="s">
        <v>4472</v>
      </c>
      <c r="Y573" s="1927" t="s">
        <v>4558</v>
      </c>
      <c r="Z573" s="1927">
        <v>3</v>
      </c>
      <c r="AA573" s="1927">
        <v>8</v>
      </c>
      <c r="AB573" s="1927">
        <v>1</v>
      </c>
      <c r="AC573" s="1927">
        <v>0</v>
      </c>
      <c r="AD573" s="1927">
        <v>0</v>
      </c>
      <c r="AE573" s="1927">
        <v>12</v>
      </c>
    </row>
    <row r="574" spans="1:31" ht="28.8">
      <c r="A574" s="1925" t="s">
        <v>1221</v>
      </c>
      <c r="B574" s="1927">
        <v>5311035</v>
      </c>
      <c r="C574" s="1926" t="s">
        <v>4588</v>
      </c>
      <c r="D574" s="1927">
        <v>11</v>
      </c>
      <c r="E574" s="1927">
        <v>3.5</v>
      </c>
      <c r="F574" s="1927">
        <v>4</v>
      </c>
      <c r="G574" s="1927">
        <v>7.5</v>
      </c>
      <c r="H574" s="1927">
        <v>0.5</v>
      </c>
      <c r="I574" s="1925">
        <f t="shared" si="8"/>
        <v>3.75</v>
      </c>
      <c r="J574" s="1925">
        <v>202</v>
      </c>
      <c r="K574" s="1426" t="s">
        <v>5316</v>
      </c>
      <c r="L574" s="1423">
        <v>35722</v>
      </c>
      <c r="M574" s="1423" t="s">
        <v>4458</v>
      </c>
      <c r="N574" s="1927" t="s">
        <v>1994</v>
      </c>
      <c r="O574" s="1925">
        <v>30</v>
      </c>
      <c r="P574" s="1927"/>
      <c r="Q574" s="1927"/>
      <c r="R574" s="1927" t="s">
        <v>4975</v>
      </c>
      <c r="S574" s="1927" t="s">
        <v>4859</v>
      </c>
      <c r="T574" s="1927"/>
      <c r="U574" s="1927"/>
      <c r="V574" s="1927" t="s">
        <v>4602</v>
      </c>
      <c r="W574" s="1927" t="s">
        <v>4558</v>
      </c>
      <c r="X574" s="1927" t="s">
        <v>4472</v>
      </c>
      <c r="Y574" s="1927" t="s">
        <v>4558</v>
      </c>
      <c r="Z574" s="1927">
        <v>3</v>
      </c>
      <c r="AA574" s="1927">
        <v>8</v>
      </c>
      <c r="AB574" s="1927">
        <v>1</v>
      </c>
      <c r="AC574" s="1927">
        <v>0</v>
      </c>
      <c r="AD574" s="1927">
        <v>0</v>
      </c>
      <c r="AE574" s="1927">
        <v>12</v>
      </c>
    </row>
    <row r="575" spans="1:31" ht="28.8">
      <c r="A575" s="1925" t="s">
        <v>1221</v>
      </c>
      <c r="B575" s="1927" t="s">
        <v>4508</v>
      </c>
      <c r="C575" s="1926" t="s">
        <v>5339</v>
      </c>
      <c r="D575" s="1927">
        <v>6</v>
      </c>
      <c r="E575" s="1927">
        <v>1.5</v>
      </c>
      <c r="F575" s="1927">
        <v>3</v>
      </c>
      <c r="G575" s="1927">
        <v>4.5</v>
      </c>
      <c r="H575" s="1927">
        <v>1</v>
      </c>
      <c r="I575" s="1925">
        <f t="shared" si="8"/>
        <v>4.5</v>
      </c>
      <c r="J575" s="1925">
        <v>202</v>
      </c>
      <c r="K575" s="1926" t="s">
        <v>4577</v>
      </c>
      <c r="L575" s="1927">
        <v>36941</v>
      </c>
      <c r="M575" s="1927" t="s">
        <v>4458</v>
      </c>
      <c r="N575" s="1927" t="s">
        <v>5135</v>
      </c>
      <c r="O575" s="1925">
        <v>23</v>
      </c>
      <c r="P575" s="1927"/>
      <c r="Q575" s="1927"/>
      <c r="R575" s="1927"/>
      <c r="S575" s="1927"/>
      <c r="T575" s="1927" t="s">
        <v>4573</v>
      </c>
      <c r="U575" s="1927" t="s">
        <v>4473</v>
      </c>
      <c r="V575" s="1927" t="s">
        <v>4486</v>
      </c>
      <c r="W575" s="1927" t="s">
        <v>4473</v>
      </c>
      <c r="X575" s="1927"/>
      <c r="Y575" s="1927"/>
      <c r="Z575" s="1927">
        <v>9</v>
      </c>
      <c r="AA575" s="1927">
        <v>5</v>
      </c>
      <c r="AB575" s="1927">
        <v>2</v>
      </c>
      <c r="AC575" s="1927">
        <v>0</v>
      </c>
      <c r="AD575" s="1927">
        <v>0</v>
      </c>
      <c r="AE575" s="1927">
        <v>16</v>
      </c>
    </row>
    <row r="576" spans="1:31" ht="28.8">
      <c r="A576" s="1925" t="s">
        <v>1221</v>
      </c>
      <c r="B576" s="1927" t="s">
        <v>4508</v>
      </c>
      <c r="C576" s="1926" t="s">
        <v>5136</v>
      </c>
      <c r="D576" s="1927">
        <v>6</v>
      </c>
      <c r="E576" s="1927">
        <v>1.5</v>
      </c>
      <c r="F576" s="1927">
        <v>3</v>
      </c>
      <c r="G576" s="1927">
        <v>4.5</v>
      </c>
      <c r="H576" s="1927">
        <v>0.33</v>
      </c>
      <c r="I576" s="1925">
        <f t="shared" si="8"/>
        <v>1.4850000000000001</v>
      </c>
      <c r="J576" s="1925">
        <v>202</v>
      </c>
      <c r="K576" s="1926" t="s">
        <v>2412</v>
      </c>
      <c r="L576" s="1927">
        <v>37900</v>
      </c>
      <c r="M576" s="1927" t="s">
        <v>4458</v>
      </c>
      <c r="N576" s="1927" t="s">
        <v>5135</v>
      </c>
      <c r="O576" s="1925">
        <v>23</v>
      </c>
      <c r="P576" s="1927"/>
      <c r="Q576" s="1927"/>
      <c r="R576" s="1927" t="s">
        <v>4496</v>
      </c>
      <c r="S576" s="1927" t="s">
        <v>4473</v>
      </c>
      <c r="T576" s="1927" t="s">
        <v>4472</v>
      </c>
      <c r="U576" s="1927" t="s">
        <v>4473</v>
      </c>
      <c r="V576" s="1927"/>
      <c r="W576" s="1927"/>
      <c r="X576" s="1927"/>
      <c r="Y576" s="1927"/>
      <c r="Z576" s="1927">
        <v>20</v>
      </c>
      <c r="AA576" s="1927">
        <v>1</v>
      </c>
      <c r="AB576" s="1927">
        <v>0</v>
      </c>
      <c r="AC576" s="1927">
        <v>0</v>
      </c>
      <c r="AD576" s="1927">
        <v>0</v>
      </c>
      <c r="AE576" s="1927">
        <v>21</v>
      </c>
    </row>
    <row r="577" spans="1:31" ht="28.8">
      <c r="A577" s="1925" t="s">
        <v>1221</v>
      </c>
      <c r="B577" s="1927" t="s">
        <v>4508</v>
      </c>
      <c r="C577" s="1926" t="s">
        <v>5136</v>
      </c>
      <c r="D577" s="1927">
        <v>6</v>
      </c>
      <c r="E577" s="1927">
        <v>1.5</v>
      </c>
      <c r="F577" s="1927">
        <v>3</v>
      </c>
      <c r="G577" s="1927">
        <v>4.5</v>
      </c>
      <c r="H577" s="1927">
        <v>0.33</v>
      </c>
      <c r="I577" s="1925">
        <f t="shared" si="8"/>
        <v>1.4850000000000001</v>
      </c>
      <c r="J577" s="1925">
        <v>202</v>
      </c>
      <c r="K577" s="1926" t="s">
        <v>4568</v>
      </c>
      <c r="L577" s="1927">
        <v>35805</v>
      </c>
      <c r="M577" s="1927" t="s">
        <v>4458</v>
      </c>
      <c r="N577" s="1927" t="s">
        <v>5135</v>
      </c>
      <c r="O577" s="1925">
        <v>23</v>
      </c>
      <c r="P577" s="1927"/>
      <c r="Q577" s="1927"/>
      <c r="R577" s="1927" t="s">
        <v>4496</v>
      </c>
      <c r="S577" s="1927" t="s">
        <v>4473</v>
      </c>
      <c r="T577" s="1927" t="s">
        <v>4472</v>
      </c>
      <c r="U577" s="1927" t="s">
        <v>4473</v>
      </c>
      <c r="V577" s="1927"/>
      <c r="W577" s="1927"/>
      <c r="X577" s="1927"/>
      <c r="Y577" s="1927"/>
      <c r="Z577" s="1927">
        <v>20</v>
      </c>
      <c r="AA577" s="1927">
        <v>1</v>
      </c>
      <c r="AB577" s="1927">
        <v>0</v>
      </c>
      <c r="AC577" s="1927">
        <v>0</v>
      </c>
      <c r="AD577" s="1927">
        <v>0</v>
      </c>
      <c r="AE577" s="1927">
        <v>21</v>
      </c>
    </row>
    <row r="578" spans="1:31" ht="28.8">
      <c r="A578" s="1925" t="s">
        <v>1221</v>
      </c>
      <c r="B578" s="1927" t="s">
        <v>4508</v>
      </c>
      <c r="C578" s="1926" t="s">
        <v>5136</v>
      </c>
      <c r="D578" s="1927">
        <v>6</v>
      </c>
      <c r="E578" s="1927">
        <v>1.5</v>
      </c>
      <c r="F578" s="1927">
        <v>3</v>
      </c>
      <c r="G578" s="1927">
        <v>4.5</v>
      </c>
      <c r="H578" s="1927">
        <v>0.33</v>
      </c>
      <c r="I578" s="1925">
        <f t="shared" si="8"/>
        <v>1.4850000000000001</v>
      </c>
      <c r="J578" s="1925">
        <v>202</v>
      </c>
      <c r="K578" s="1926" t="s">
        <v>4577</v>
      </c>
      <c r="L578" s="1927">
        <v>36941</v>
      </c>
      <c r="M578" s="1927" t="s">
        <v>4458</v>
      </c>
      <c r="N578" s="1927" t="s">
        <v>5135</v>
      </c>
      <c r="O578" s="1925">
        <v>23</v>
      </c>
      <c r="P578" s="1927"/>
      <c r="Q578" s="1927"/>
      <c r="R578" s="1927" t="s">
        <v>4496</v>
      </c>
      <c r="S578" s="1927" t="s">
        <v>4473</v>
      </c>
      <c r="T578" s="1927" t="s">
        <v>4472</v>
      </c>
      <c r="U578" s="1927" t="s">
        <v>4473</v>
      </c>
      <c r="V578" s="1927"/>
      <c r="W578" s="1927"/>
      <c r="X578" s="1927"/>
      <c r="Y578" s="1927"/>
      <c r="Z578" s="1927">
        <v>20</v>
      </c>
      <c r="AA578" s="1927">
        <v>1</v>
      </c>
      <c r="AB578" s="1927">
        <v>0</v>
      </c>
      <c r="AC578" s="1927">
        <v>0</v>
      </c>
      <c r="AD578" s="1927">
        <v>0</v>
      </c>
      <c r="AE578" s="1927">
        <v>21</v>
      </c>
    </row>
    <row r="579" spans="1:31" ht="28.8">
      <c r="A579" s="1925" t="s">
        <v>1221</v>
      </c>
      <c r="B579" s="1927" t="s">
        <v>4508</v>
      </c>
      <c r="C579" s="1926" t="s">
        <v>4591</v>
      </c>
      <c r="D579" s="1927">
        <v>6</v>
      </c>
      <c r="E579" s="1927">
        <v>3</v>
      </c>
      <c r="F579" s="1927">
        <v>0</v>
      </c>
      <c r="G579" s="1927">
        <v>3</v>
      </c>
      <c r="H579" s="1927">
        <v>1</v>
      </c>
      <c r="I579" s="1925">
        <f t="shared" si="8"/>
        <v>3</v>
      </c>
      <c r="J579" s="1925">
        <v>202</v>
      </c>
      <c r="K579" s="1926" t="s">
        <v>5316</v>
      </c>
      <c r="L579" s="1927">
        <v>35722</v>
      </c>
      <c r="M579" s="1927" t="s">
        <v>4458</v>
      </c>
      <c r="N579" s="1927" t="s">
        <v>5137</v>
      </c>
      <c r="O579" s="1925">
        <v>20</v>
      </c>
      <c r="P579" s="1927"/>
      <c r="Q579" s="1927"/>
      <c r="R579" s="1927"/>
      <c r="S579" s="1927"/>
      <c r="T579" s="1927"/>
      <c r="U579" s="1927"/>
      <c r="V579" s="1927"/>
      <c r="W579" s="1927"/>
      <c r="X579" s="1927" t="s">
        <v>4573</v>
      </c>
      <c r="Y579" s="1927"/>
      <c r="Z579" s="1927">
        <v>0</v>
      </c>
      <c r="AA579" s="1927">
        <v>2</v>
      </c>
      <c r="AB579" s="1927">
        <v>5</v>
      </c>
      <c r="AC579" s="1927">
        <v>0</v>
      </c>
      <c r="AD579" s="1927">
        <v>0</v>
      </c>
      <c r="AE579" s="1927">
        <v>7</v>
      </c>
    </row>
    <row r="580" spans="1:31" ht="28.8">
      <c r="A580" s="1925" t="s">
        <v>1221</v>
      </c>
      <c r="B580" s="1927" t="s">
        <v>4508</v>
      </c>
      <c r="C580" s="1926" t="s">
        <v>5340</v>
      </c>
      <c r="D580" s="1927">
        <v>6</v>
      </c>
      <c r="E580" s="1927">
        <v>3</v>
      </c>
      <c r="F580" s="1927">
        <v>0</v>
      </c>
      <c r="G580" s="1927">
        <v>3</v>
      </c>
      <c r="H580" s="1927">
        <v>1</v>
      </c>
      <c r="I580" s="1925">
        <f t="shared" si="8"/>
        <v>3</v>
      </c>
      <c r="J580" s="1925">
        <v>202</v>
      </c>
      <c r="K580" s="1926" t="s">
        <v>4570</v>
      </c>
      <c r="L580" s="1927">
        <v>11798</v>
      </c>
      <c r="M580" s="1927" t="s">
        <v>4458</v>
      </c>
      <c r="N580" s="1927" t="s">
        <v>5138</v>
      </c>
      <c r="O580" s="1925">
        <v>30</v>
      </c>
      <c r="P580" s="1927"/>
      <c r="Q580" s="1927"/>
      <c r="R580" s="1927"/>
      <c r="S580" s="1927"/>
      <c r="T580" s="1927"/>
      <c r="U580" s="1927"/>
      <c r="V580" s="1927"/>
      <c r="W580" s="1927"/>
      <c r="X580" s="1927" t="s">
        <v>4602</v>
      </c>
      <c r="Y580" s="1927"/>
      <c r="Z580" s="1927">
        <v>23</v>
      </c>
      <c r="AA580" s="1927">
        <v>0</v>
      </c>
      <c r="AB580" s="1927">
        <v>0</v>
      </c>
      <c r="AC580" s="1927">
        <v>0</v>
      </c>
      <c r="AD580" s="1927">
        <v>0</v>
      </c>
      <c r="AE580" s="1927">
        <v>23</v>
      </c>
    </row>
    <row r="581" spans="1:31" ht="28.8">
      <c r="A581" s="1925" t="s">
        <v>1221</v>
      </c>
      <c r="B581" s="1927" t="s">
        <v>4508</v>
      </c>
      <c r="C581" s="1926" t="s">
        <v>5139</v>
      </c>
      <c r="D581" s="1927">
        <v>6</v>
      </c>
      <c r="E581" s="1927">
        <v>3</v>
      </c>
      <c r="F581" s="1927">
        <v>0</v>
      </c>
      <c r="G581" s="1927">
        <v>3</v>
      </c>
      <c r="H581" s="1927">
        <v>1</v>
      </c>
      <c r="I581" s="1925">
        <f t="shared" si="8"/>
        <v>3</v>
      </c>
      <c r="J581" s="1925">
        <v>202</v>
      </c>
      <c r="K581" s="1427" t="s">
        <v>2763</v>
      </c>
      <c r="L581" s="1421">
        <v>42820</v>
      </c>
      <c r="M581" s="1421" t="s">
        <v>4451</v>
      </c>
      <c r="N581" s="1927" t="s">
        <v>1995</v>
      </c>
      <c r="O581" s="1925">
        <v>20</v>
      </c>
      <c r="P581" s="1927"/>
      <c r="Q581" s="1927"/>
      <c r="R581" s="1927" t="s">
        <v>4456</v>
      </c>
      <c r="S581" s="1927" t="s">
        <v>4603</v>
      </c>
      <c r="T581" s="1927" t="s">
        <v>4472</v>
      </c>
      <c r="U581" s="1927" t="s">
        <v>4453</v>
      </c>
      <c r="V581" s="1927"/>
      <c r="W581" s="1927"/>
      <c r="X581" s="1927"/>
      <c r="Y581" s="1927"/>
      <c r="Z581" s="1927">
        <v>8</v>
      </c>
      <c r="AA581" s="1927">
        <v>2</v>
      </c>
      <c r="AB581" s="1927">
        <v>3</v>
      </c>
      <c r="AC581" s="1927">
        <v>0</v>
      </c>
      <c r="AD581" s="1927">
        <v>0</v>
      </c>
      <c r="AE581" s="1927">
        <v>13</v>
      </c>
    </row>
    <row r="582" spans="1:31" ht="28.8">
      <c r="A582" s="1925" t="s">
        <v>1221</v>
      </c>
      <c r="B582" s="1927" t="s">
        <v>4508</v>
      </c>
      <c r="C582" s="1926" t="s">
        <v>5140</v>
      </c>
      <c r="D582" s="1927">
        <v>6</v>
      </c>
      <c r="E582" s="1927">
        <v>3</v>
      </c>
      <c r="F582" s="1927">
        <v>0</v>
      </c>
      <c r="G582" s="1927">
        <v>3</v>
      </c>
      <c r="H582" s="1927">
        <v>1</v>
      </c>
      <c r="I582" s="1925">
        <f t="shared" ref="I582:I645" si="9">G582*H582</f>
        <v>3</v>
      </c>
      <c r="J582" s="1925">
        <v>202</v>
      </c>
      <c r="K582" s="1426" t="s">
        <v>1206</v>
      </c>
      <c r="L582" s="1927">
        <v>39395</v>
      </c>
      <c r="M582" s="1927" t="s">
        <v>4458</v>
      </c>
      <c r="N582" s="1927" t="s">
        <v>5141</v>
      </c>
      <c r="O582" s="1925">
        <v>17</v>
      </c>
      <c r="P582" s="1927"/>
      <c r="Q582" s="1927"/>
      <c r="R582" s="1927" t="s">
        <v>4602</v>
      </c>
      <c r="S582" s="1927" t="s">
        <v>4566</v>
      </c>
      <c r="T582" s="1927"/>
      <c r="U582" s="1927"/>
      <c r="V582" s="1927"/>
      <c r="W582" s="1927"/>
      <c r="X582" s="1927"/>
      <c r="Y582" s="1927"/>
      <c r="Z582" s="1927">
        <v>6</v>
      </c>
      <c r="AA582" s="1927">
        <v>0</v>
      </c>
      <c r="AB582" s="1927">
        <v>0</v>
      </c>
      <c r="AC582" s="1927">
        <v>0</v>
      </c>
      <c r="AD582" s="1927">
        <v>0</v>
      </c>
      <c r="AE582" s="1927">
        <v>6</v>
      </c>
    </row>
    <row r="583" spans="1:31" ht="28.8">
      <c r="A583" s="1925" t="s">
        <v>1221</v>
      </c>
      <c r="B583" s="1927" t="s">
        <v>4508</v>
      </c>
      <c r="C583" s="1926" t="s">
        <v>5142</v>
      </c>
      <c r="D583" s="1927">
        <v>6</v>
      </c>
      <c r="E583" s="1927">
        <v>3</v>
      </c>
      <c r="F583" s="1927">
        <v>0</v>
      </c>
      <c r="G583" s="1927">
        <v>3</v>
      </c>
      <c r="H583" s="1927">
        <v>1</v>
      </c>
      <c r="I583" s="1925">
        <f t="shared" si="9"/>
        <v>3</v>
      </c>
      <c r="J583" s="1925">
        <v>202</v>
      </c>
      <c r="K583" s="1926" t="s">
        <v>4572</v>
      </c>
      <c r="L583" s="1927">
        <v>36059</v>
      </c>
      <c r="M583" s="1927" t="s">
        <v>4458</v>
      </c>
      <c r="N583" s="1927" t="s">
        <v>1995</v>
      </c>
      <c r="O583" s="1925">
        <v>20</v>
      </c>
      <c r="P583" s="1927"/>
      <c r="Q583" s="1927"/>
      <c r="R583" s="1927" t="s">
        <v>4456</v>
      </c>
      <c r="S583" s="1927" t="s">
        <v>4592</v>
      </c>
      <c r="T583" s="1927"/>
      <c r="U583" s="1927"/>
      <c r="V583" s="1927"/>
      <c r="W583" s="1927"/>
      <c r="X583" s="1927" t="s">
        <v>4486</v>
      </c>
      <c r="Y583" s="1927" t="s">
        <v>4592</v>
      </c>
      <c r="Z583" s="1927">
        <v>2</v>
      </c>
      <c r="AA583" s="1927">
        <v>1</v>
      </c>
      <c r="AB583" s="1927">
        <v>1</v>
      </c>
      <c r="AC583" s="1927">
        <v>0</v>
      </c>
      <c r="AD583" s="1927">
        <v>0</v>
      </c>
      <c r="AE583" s="1927">
        <v>4</v>
      </c>
    </row>
    <row r="584" spans="1:31" ht="43.2">
      <c r="A584" s="1925" t="s">
        <v>1221</v>
      </c>
      <c r="B584" s="1927" t="s">
        <v>4508</v>
      </c>
      <c r="C584" s="1926" t="s">
        <v>5143</v>
      </c>
      <c r="D584" s="1927">
        <v>6</v>
      </c>
      <c r="E584" s="1927">
        <v>1.5</v>
      </c>
      <c r="F584" s="1927">
        <v>3</v>
      </c>
      <c r="G584" s="1927">
        <v>3</v>
      </c>
      <c r="H584" s="1927">
        <v>1</v>
      </c>
      <c r="I584" s="1925">
        <f t="shared" si="9"/>
        <v>3</v>
      </c>
      <c r="J584" s="1925">
        <v>202</v>
      </c>
      <c r="K584" s="1926" t="s">
        <v>4917</v>
      </c>
      <c r="L584" s="1927">
        <v>19574</v>
      </c>
      <c r="M584" s="1927" t="s">
        <v>4458</v>
      </c>
      <c r="N584" s="1927" t="s">
        <v>5137</v>
      </c>
      <c r="O584" s="1925">
        <v>20</v>
      </c>
      <c r="P584" s="1927"/>
      <c r="Q584" s="1927"/>
      <c r="R584" s="1927"/>
      <c r="S584" s="1927"/>
      <c r="T584" s="1927"/>
      <c r="U584" s="1927"/>
      <c r="V584" s="1927" t="s">
        <v>4602</v>
      </c>
      <c r="W584" s="1927"/>
      <c r="X584" s="1927"/>
      <c r="Y584" s="1927"/>
      <c r="Z584" s="1927">
        <v>3</v>
      </c>
      <c r="AA584" s="1927">
        <v>3</v>
      </c>
      <c r="AB584" s="1927">
        <v>0</v>
      </c>
      <c r="AC584" s="1927">
        <v>0</v>
      </c>
      <c r="AD584" s="1927">
        <v>0</v>
      </c>
      <c r="AE584" s="1927">
        <v>6</v>
      </c>
    </row>
    <row r="585" spans="1:31" ht="28.8">
      <c r="A585" s="1925" t="s">
        <v>1221</v>
      </c>
      <c r="B585" s="1927">
        <v>5311071</v>
      </c>
      <c r="C585" s="1928" t="s">
        <v>4590</v>
      </c>
      <c r="D585" s="1927">
        <v>21</v>
      </c>
      <c r="E585" s="1927">
        <v>3</v>
      </c>
      <c r="F585" s="1927">
        <v>15</v>
      </c>
      <c r="G585" s="1927">
        <v>3</v>
      </c>
      <c r="H585" s="1927">
        <v>1</v>
      </c>
      <c r="I585" s="1925">
        <f t="shared" si="9"/>
        <v>3</v>
      </c>
      <c r="J585" s="1925">
        <v>202</v>
      </c>
      <c r="K585" s="1926" t="s">
        <v>818</v>
      </c>
      <c r="L585" s="1927">
        <v>37901</v>
      </c>
      <c r="M585" s="1927" t="s">
        <v>4458</v>
      </c>
      <c r="N585" s="1927" t="s">
        <v>4937</v>
      </c>
      <c r="O585" s="1925">
        <v>20</v>
      </c>
      <c r="P585" s="1927"/>
      <c r="Q585" s="1927"/>
      <c r="R585" s="1927"/>
      <c r="S585" s="1927"/>
      <c r="T585" s="1927"/>
      <c r="U585" s="1927"/>
      <c r="V585" s="1927"/>
      <c r="W585" s="1927"/>
      <c r="X585" s="1927"/>
      <c r="Y585" s="1927"/>
      <c r="Z585" s="1927">
        <v>5</v>
      </c>
      <c r="AA585" s="1927">
        <v>0</v>
      </c>
      <c r="AB585" s="1927">
        <v>0</v>
      </c>
      <c r="AC585" s="1927">
        <v>0</v>
      </c>
      <c r="AD585" s="1927">
        <v>0</v>
      </c>
      <c r="AE585" s="1927">
        <v>5</v>
      </c>
    </row>
    <row r="586" spans="1:31" ht="28.8">
      <c r="A586" s="1925" t="s">
        <v>1221</v>
      </c>
      <c r="B586" s="1927">
        <v>5311072</v>
      </c>
      <c r="C586" s="1926" t="s">
        <v>5317</v>
      </c>
      <c r="D586" s="1927">
        <v>21</v>
      </c>
      <c r="E586" s="1927">
        <v>3</v>
      </c>
      <c r="F586" s="1927">
        <v>15</v>
      </c>
      <c r="G586" s="1927">
        <v>3</v>
      </c>
      <c r="H586" s="1927">
        <v>1</v>
      </c>
      <c r="I586" s="1925">
        <f t="shared" si="9"/>
        <v>3</v>
      </c>
      <c r="J586" s="1925">
        <v>202</v>
      </c>
      <c r="K586" s="1926" t="s">
        <v>818</v>
      </c>
      <c r="L586" s="1927">
        <v>37901</v>
      </c>
      <c r="M586" s="1927" t="s">
        <v>4458</v>
      </c>
      <c r="N586" s="1927" t="s">
        <v>4937</v>
      </c>
      <c r="O586" s="1925">
        <v>20</v>
      </c>
      <c r="P586" s="1927"/>
      <c r="Q586" s="1927"/>
      <c r="R586" s="1927"/>
      <c r="S586" s="1927"/>
      <c r="T586" s="1927"/>
      <c r="U586" s="1927"/>
      <c r="V586" s="1927"/>
      <c r="W586" s="1927"/>
      <c r="X586" s="1927"/>
      <c r="Y586" s="1927"/>
      <c r="Z586" s="1927">
        <v>3</v>
      </c>
      <c r="AA586" s="1927">
        <v>2</v>
      </c>
      <c r="AB586" s="1927">
        <v>0</v>
      </c>
      <c r="AC586" s="1927">
        <v>0</v>
      </c>
      <c r="AD586" s="1927">
        <v>0</v>
      </c>
      <c r="AE586" s="1927">
        <v>5</v>
      </c>
    </row>
    <row r="587" spans="1:31" ht="28.8">
      <c r="A587" s="1925" t="s">
        <v>1221</v>
      </c>
      <c r="B587" s="1927">
        <v>5321009</v>
      </c>
      <c r="C587" s="1926" t="s">
        <v>5144</v>
      </c>
      <c r="D587" s="1927">
        <v>9</v>
      </c>
      <c r="E587" s="1927">
        <v>3</v>
      </c>
      <c r="F587" s="1927">
        <v>3</v>
      </c>
      <c r="G587" s="1927">
        <v>6</v>
      </c>
      <c r="H587" s="1927">
        <v>1</v>
      </c>
      <c r="I587" s="1925">
        <f t="shared" si="9"/>
        <v>6</v>
      </c>
      <c r="J587" s="1925">
        <v>202</v>
      </c>
      <c r="K587" s="1926" t="s">
        <v>4995</v>
      </c>
      <c r="L587" s="1927">
        <v>43749</v>
      </c>
      <c r="M587" s="1927" t="s">
        <v>4451</v>
      </c>
      <c r="N587" s="1927" t="s">
        <v>5123</v>
      </c>
      <c r="O587" s="1925">
        <v>27</v>
      </c>
      <c r="P587" s="1927" t="s">
        <v>4573</v>
      </c>
      <c r="Q587" s="1927" t="s">
        <v>4859</v>
      </c>
      <c r="R587" s="1927"/>
      <c r="S587" s="1927"/>
      <c r="T587" s="1927" t="s">
        <v>4459</v>
      </c>
      <c r="U587" s="1927" t="s">
        <v>4629</v>
      </c>
      <c r="V587" s="1927"/>
      <c r="W587" s="1927"/>
      <c r="X587" s="1927"/>
      <c r="Y587" s="1927"/>
      <c r="Z587" s="1927">
        <v>17</v>
      </c>
      <c r="AA587" s="1927">
        <v>6</v>
      </c>
      <c r="AB587" s="1927">
        <v>0</v>
      </c>
      <c r="AC587" s="1927">
        <v>0</v>
      </c>
      <c r="AD587" s="1927">
        <v>0</v>
      </c>
      <c r="AE587" s="1927">
        <v>23</v>
      </c>
    </row>
    <row r="588" spans="1:31" ht="28.8">
      <c r="A588" s="1925" t="s">
        <v>1221</v>
      </c>
      <c r="B588" s="1927">
        <v>5321014</v>
      </c>
      <c r="C588" s="1926" t="s">
        <v>5145</v>
      </c>
      <c r="D588" s="1927">
        <v>6</v>
      </c>
      <c r="E588" s="1927">
        <v>3</v>
      </c>
      <c r="F588" s="1927">
        <v>0</v>
      </c>
      <c r="G588" s="1927">
        <v>3</v>
      </c>
      <c r="H588" s="1927">
        <v>1</v>
      </c>
      <c r="I588" s="1925">
        <f t="shared" si="9"/>
        <v>3</v>
      </c>
      <c r="J588" s="1925">
        <v>202</v>
      </c>
      <c r="K588" s="1926" t="s">
        <v>4639</v>
      </c>
      <c r="L588" s="1927">
        <v>37352</v>
      </c>
      <c r="M588" s="1927" t="s">
        <v>4458</v>
      </c>
      <c r="N588" s="1927" t="s">
        <v>5146</v>
      </c>
      <c r="O588" s="1925">
        <v>32</v>
      </c>
      <c r="P588" s="1927"/>
      <c r="Q588" s="1927"/>
      <c r="R588" s="1927" t="s">
        <v>4573</v>
      </c>
      <c r="S588" s="1927"/>
      <c r="T588" s="1927"/>
      <c r="U588" s="1927"/>
      <c r="V588" s="1927"/>
      <c r="W588" s="1927"/>
      <c r="X588" s="1927"/>
      <c r="Y588" s="1927"/>
      <c r="Z588" s="1927">
        <v>19</v>
      </c>
      <c r="AA588" s="1927">
        <v>8</v>
      </c>
      <c r="AB588" s="1927">
        <v>2</v>
      </c>
      <c r="AC588" s="1927">
        <v>0</v>
      </c>
      <c r="AD588" s="1927">
        <v>0</v>
      </c>
      <c r="AE588" s="1927">
        <v>29</v>
      </c>
    </row>
    <row r="589" spans="1:31" ht="28.8">
      <c r="A589" s="1925" t="s">
        <v>1221</v>
      </c>
      <c r="B589" s="1927">
        <v>5321018</v>
      </c>
      <c r="C589" s="1926" t="s">
        <v>5147</v>
      </c>
      <c r="D589" s="1927">
        <v>9</v>
      </c>
      <c r="E589" s="1927">
        <v>3</v>
      </c>
      <c r="F589" s="1927">
        <v>3</v>
      </c>
      <c r="G589" s="1927">
        <v>6</v>
      </c>
      <c r="H589" s="1927">
        <v>1</v>
      </c>
      <c r="I589" s="1925">
        <f t="shared" si="9"/>
        <v>6</v>
      </c>
      <c r="J589" s="1925">
        <v>202</v>
      </c>
      <c r="K589" s="1926" t="s">
        <v>4621</v>
      </c>
      <c r="L589" s="1927">
        <v>19643</v>
      </c>
      <c r="M589" s="1927" t="s">
        <v>4540</v>
      </c>
      <c r="N589" s="1927" t="s">
        <v>5148</v>
      </c>
      <c r="O589" s="1925">
        <v>27</v>
      </c>
      <c r="P589" s="1927"/>
      <c r="Q589" s="1927"/>
      <c r="R589" s="1927" t="s">
        <v>4863</v>
      </c>
      <c r="S589" s="1927"/>
      <c r="T589" s="1927" t="s">
        <v>5149</v>
      </c>
      <c r="U589" s="1927"/>
      <c r="V589" s="1927" t="s">
        <v>5149</v>
      </c>
      <c r="W589" s="1927"/>
      <c r="X589" s="1927"/>
      <c r="Y589" s="1927"/>
      <c r="Z589" s="1927">
        <v>12</v>
      </c>
      <c r="AA589" s="1927">
        <v>14</v>
      </c>
      <c r="AB589" s="1927">
        <v>0</v>
      </c>
      <c r="AC589" s="1927">
        <v>0</v>
      </c>
      <c r="AD589" s="1927">
        <v>0</v>
      </c>
      <c r="AE589" s="1927">
        <v>26</v>
      </c>
    </row>
    <row r="590" spans="1:31" ht="28.8">
      <c r="A590" s="1925" t="s">
        <v>1221</v>
      </c>
      <c r="B590" s="1927">
        <v>5321022</v>
      </c>
      <c r="C590" s="1926" t="s">
        <v>5150</v>
      </c>
      <c r="D590" s="1927">
        <v>6</v>
      </c>
      <c r="E590" s="1927">
        <v>3</v>
      </c>
      <c r="F590" s="1927">
        <v>0</v>
      </c>
      <c r="G590" s="1927">
        <v>3</v>
      </c>
      <c r="H590" s="1927">
        <v>1</v>
      </c>
      <c r="I590" s="1925">
        <f t="shared" si="9"/>
        <v>3</v>
      </c>
      <c r="J590" s="1925">
        <v>202</v>
      </c>
      <c r="K590" s="1926" t="s">
        <v>4628</v>
      </c>
      <c r="L590" s="1927">
        <v>43151</v>
      </c>
      <c r="M590" s="1927" t="s">
        <v>4451</v>
      </c>
      <c r="N590" s="1927" t="s">
        <v>5151</v>
      </c>
      <c r="O590" s="1925">
        <v>30</v>
      </c>
      <c r="P590" s="1927" t="s">
        <v>4978</v>
      </c>
      <c r="Q590" s="1927"/>
      <c r="R590" s="1927"/>
      <c r="S590" s="1927"/>
      <c r="T590" s="1927"/>
      <c r="U590" s="1927"/>
      <c r="V590" s="1927"/>
      <c r="W590" s="1927"/>
      <c r="X590" s="1927"/>
      <c r="Y590" s="1927"/>
      <c r="Z590" s="1927">
        <v>18</v>
      </c>
      <c r="AA590" s="1927">
        <v>6</v>
      </c>
      <c r="AB590" s="1927">
        <v>1</v>
      </c>
      <c r="AC590" s="1927">
        <v>0</v>
      </c>
      <c r="AD590" s="1927">
        <v>0</v>
      </c>
      <c r="AE590" s="1927">
        <v>25</v>
      </c>
    </row>
    <row r="591" spans="1:31" s="1420" customFormat="1" ht="28.8">
      <c r="A591" s="1925" t="s">
        <v>1221</v>
      </c>
      <c r="B591" s="1927">
        <v>5331024</v>
      </c>
      <c r="C591" s="1926" t="s">
        <v>5152</v>
      </c>
      <c r="D591" s="1927">
        <v>8</v>
      </c>
      <c r="E591" s="1927">
        <v>2</v>
      </c>
      <c r="F591" s="1927">
        <v>4</v>
      </c>
      <c r="G591" s="1927">
        <v>6</v>
      </c>
      <c r="H591" s="1927">
        <v>1</v>
      </c>
      <c r="I591" s="1925">
        <f t="shared" si="9"/>
        <v>6</v>
      </c>
      <c r="J591" s="1925">
        <v>202</v>
      </c>
      <c r="K591" s="1926" t="s">
        <v>5153</v>
      </c>
      <c r="L591" s="1927">
        <v>43800</v>
      </c>
      <c r="M591" s="1927" t="s">
        <v>4451</v>
      </c>
      <c r="N591" s="1927" t="s">
        <v>5115</v>
      </c>
      <c r="O591" s="1925">
        <v>36</v>
      </c>
      <c r="P591" s="1927"/>
      <c r="Q591" s="1927"/>
      <c r="R591" s="1927"/>
      <c r="S591" s="1927"/>
      <c r="T591" s="1927"/>
      <c r="U591" s="1927"/>
      <c r="V591" s="1927" t="s">
        <v>4978</v>
      </c>
      <c r="W591" s="1927"/>
      <c r="X591" s="1927" t="s">
        <v>4975</v>
      </c>
      <c r="Y591" s="1927"/>
      <c r="Z591" s="1927">
        <v>26</v>
      </c>
      <c r="AA591" s="1927">
        <v>2</v>
      </c>
      <c r="AB591" s="1927">
        <v>0</v>
      </c>
      <c r="AC591" s="1927">
        <v>0</v>
      </c>
      <c r="AD591" s="1927">
        <v>0</v>
      </c>
      <c r="AE591" s="1927">
        <v>28</v>
      </c>
    </row>
    <row r="592" spans="1:31" ht="28.8">
      <c r="A592" s="1925" t="s">
        <v>1220</v>
      </c>
      <c r="B592" s="1927" t="s">
        <v>4508</v>
      </c>
      <c r="C592" s="1926" t="s">
        <v>5154</v>
      </c>
      <c r="D592" s="1927">
        <v>9</v>
      </c>
      <c r="E592" s="1927">
        <v>3</v>
      </c>
      <c r="F592" s="1927">
        <v>3</v>
      </c>
      <c r="G592" s="1927">
        <v>6</v>
      </c>
      <c r="H592" s="1927">
        <v>1</v>
      </c>
      <c r="I592" s="1925">
        <f t="shared" si="9"/>
        <v>6</v>
      </c>
      <c r="J592" s="1925">
        <v>202</v>
      </c>
      <c r="K592" s="1926" t="s">
        <v>4317</v>
      </c>
      <c r="L592" s="1927">
        <v>21359</v>
      </c>
      <c r="M592" s="1927" t="s">
        <v>4458</v>
      </c>
      <c r="N592" s="1927" t="s">
        <v>5155</v>
      </c>
      <c r="O592" s="1925">
        <v>50</v>
      </c>
      <c r="P592" s="1927" t="s">
        <v>5156</v>
      </c>
      <c r="Q592" s="1927" t="s">
        <v>4531</v>
      </c>
      <c r="R592" s="1927" t="s">
        <v>5156</v>
      </c>
      <c r="S592" s="1927" t="s">
        <v>4531</v>
      </c>
      <c r="T592" s="1927" t="s">
        <v>5156</v>
      </c>
      <c r="U592" s="1927" t="s">
        <v>4531</v>
      </c>
      <c r="V592" s="1927" t="s">
        <v>5156</v>
      </c>
      <c r="W592" s="1927" t="s">
        <v>4531</v>
      </c>
      <c r="X592" s="1927"/>
      <c r="Y592" s="1927"/>
      <c r="Z592" s="1927">
        <v>11</v>
      </c>
      <c r="AA592" s="1927">
        <v>1</v>
      </c>
      <c r="AB592" s="1927">
        <v>0</v>
      </c>
      <c r="AC592" s="1927">
        <v>0</v>
      </c>
      <c r="AD592" s="1927">
        <v>0</v>
      </c>
      <c r="AE592" s="1927">
        <v>12</v>
      </c>
    </row>
    <row r="593" spans="1:31" ht="28.8">
      <c r="A593" s="1925" t="s">
        <v>1221</v>
      </c>
      <c r="B593" s="1927" t="s">
        <v>4508</v>
      </c>
      <c r="C593" s="1926" t="s">
        <v>5157</v>
      </c>
      <c r="D593" s="1927">
        <v>3</v>
      </c>
      <c r="E593" s="1927">
        <v>1.5</v>
      </c>
      <c r="F593" s="1927">
        <v>0</v>
      </c>
      <c r="G593" s="1927">
        <v>4.5</v>
      </c>
      <c r="H593" s="1927">
        <v>1</v>
      </c>
      <c r="I593" s="1925">
        <f t="shared" si="9"/>
        <v>4.5</v>
      </c>
      <c r="J593" s="1925">
        <v>202</v>
      </c>
      <c r="K593" s="1926" t="s">
        <v>4995</v>
      </c>
      <c r="L593" s="1927">
        <v>43749</v>
      </c>
      <c r="M593" s="1927" t="s">
        <v>4451</v>
      </c>
      <c r="N593" s="1927" t="s">
        <v>5158</v>
      </c>
      <c r="O593" s="1925">
        <v>30</v>
      </c>
      <c r="P593" s="1927"/>
      <c r="Q593" s="1927"/>
      <c r="R593" s="1927" t="s">
        <v>4949</v>
      </c>
      <c r="S593" s="1927"/>
      <c r="T593" s="1927"/>
      <c r="U593" s="1927"/>
      <c r="V593" s="1927"/>
      <c r="W593" s="1927"/>
      <c r="X593" s="1927"/>
      <c r="Y593" s="1927"/>
      <c r="Z593" s="1927">
        <v>16</v>
      </c>
      <c r="AA593" s="1927">
        <v>2</v>
      </c>
      <c r="AB593" s="1927">
        <v>0</v>
      </c>
      <c r="AC593" s="1927">
        <v>0</v>
      </c>
      <c r="AD593" s="1927">
        <v>0</v>
      </c>
      <c r="AE593" s="1927">
        <v>18</v>
      </c>
    </row>
    <row r="594" spans="1:31" ht="28.8">
      <c r="A594" s="1925" t="s">
        <v>1220</v>
      </c>
      <c r="B594" s="1927" t="s">
        <v>4508</v>
      </c>
      <c r="C594" s="1926" t="s">
        <v>5341</v>
      </c>
      <c r="D594" s="1927">
        <v>12</v>
      </c>
      <c r="E594" s="1927">
        <v>4.5</v>
      </c>
      <c r="F594" s="1927">
        <v>3</v>
      </c>
      <c r="G594" s="1927">
        <v>7.5</v>
      </c>
      <c r="H594" s="1927">
        <v>1</v>
      </c>
      <c r="I594" s="1925">
        <f t="shared" si="9"/>
        <v>7.5</v>
      </c>
      <c r="J594" s="1925">
        <v>202</v>
      </c>
      <c r="K594" s="1926" t="s">
        <v>4505</v>
      </c>
      <c r="L594" s="1927">
        <v>37016</v>
      </c>
      <c r="M594" s="1927" t="s">
        <v>4458</v>
      </c>
      <c r="N594" s="1927" t="s">
        <v>5155</v>
      </c>
      <c r="O594" s="1925">
        <v>25</v>
      </c>
      <c r="P594" s="1927" t="s">
        <v>4486</v>
      </c>
      <c r="Q594" s="1927" t="s">
        <v>4488</v>
      </c>
      <c r="R594" s="1927" t="s">
        <v>4486</v>
      </c>
      <c r="S594" s="1927" t="s">
        <v>4488</v>
      </c>
      <c r="T594" s="1927" t="s">
        <v>4486</v>
      </c>
      <c r="U594" s="1927" t="s">
        <v>4488</v>
      </c>
      <c r="V594" s="1927" t="s">
        <v>4486</v>
      </c>
      <c r="W594" s="1927" t="s">
        <v>4488</v>
      </c>
      <c r="X594" s="1927" t="s">
        <v>4486</v>
      </c>
      <c r="Y594" s="1927" t="s">
        <v>4488</v>
      </c>
      <c r="Z594" s="1927">
        <v>3</v>
      </c>
      <c r="AA594" s="1927">
        <v>0</v>
      </c>
      <c r="AB594" s="1927">
        <v>0</v>
      </c>
      <c r="AC594" s="1927">
        <v>0</v>
      </c>
      <c r="AD594" s="1927">
        <v>0</v>
      </c>
      <c r="AE594" s="1927">
        <v>3</v>
      </c>
    </row>
    <row r="595" spans="1:31" ht="28.8">
      <c r="A595" s="1925" t="s">
        <v>1221</v>
      </c>
      <c r="B595" s="1927">
        <v>5321058</v>
      </c>
      <c r="C595" s="1926" t="s">
        <v>5159</v>
      </c>
      <c r="D595" s="1927">
        <v>9</v>
      </c>
      <c r="E595" s="1927">
        <v>3</v>
      </c>
      <c r="F595" s="1927">
        <v>3</v>
      </c>
      <c r="G595" s="1927">
        <v>6</v>
      </c>
      <c r="H595" s="1927">
        <v>1</v>
      </c>
      <c r="I595" s="1925">
        <f t="shared" si="9"/>
        <v>6</v>
      </c>
      <c r="J595" s="1925">
        <v>202</v>
      </c>
      <c r="K595" s="1926" t="s">
        <v>842</v>
      </c>
      <c r="L595" s="1927">
        <v>39145</v>
      </c>
      <c r="M595" s="1927" t="s">
        <v>4458</v>
      </c>
      <c r="N595" s="1927" t="s">
        <v>5146</v>
      </c>
      <c r="O595" s="1925">
        <v>27</v>
      </c>
      <c r="P595" s="1927" t="s">
        <v>4459</v>
      </c>
      <c r="Q595" s="1927"/>
      <c r="R595" s="1927" t="s">
        <v>4459</v>
      </c>
      <c r="S595" s="1927"/>
      <c r="T595" s="1927"/>
      <c r="U595" s="1927"/>
      <c r="V595" s="1927"/>
      <c r="W595" s="1927"/>
      <c r="X595" s="1927"/>
      <c r="Y595" s="1927"/>
      <c r="Z595" s="1927">
        <v>3</v>
      </c>
      <c r="AA595" s="1927">
        <v>8</v>
      </c>
      <c r="AB595" s="1927">
        <v>12</v>
      </c>
      <c r="AC595" s="1927">
        <v>0</v>
      </c>
      <c r="AD595" s="1927">
        <v>0</v>
      </c>
      <c r="AE595" s="1927">
        <v>23</v>
      </c>
    </row>
    <row r="596" spans="1:31" ht="28.8">
      <c r="A596" s="1925" t="s">
        <v>1221</v>
      </c>
      <c r="B596" s="1927">
        <v>5331010</v>
      </c>
      <c r="C596" s="1926" t="s">
        <v>5342</v>
      </c>
      <c r="D596" s="1927">
        <v>8</v>
      </c>
      <c r="E596" s="1927">
        <v>2</v>
      </c>
      <c r="F596" s="1927">
        <v>4</v>
      </c>
      <c r="G596" s="1927">
        <v>6</v>
      </c>
      <c r="H596" s="1927">
        <v>1</v>
      </c>
      <c r="I596" s="1925">
        <f t="shared" si="9"/>
        <v>6</v>
      </c>
      <c r="J596" s="1925">
        <v>202</v>
      </c>
      <c r="K596" s="1926" t="s">
        <v>4613</v>
      </c>
      <c r="L596" s="1927">
        <v>42864</v>
      </c>
      <c r="M596" s="1927" t="s">
        <v>4451</v>
      </c>
      <c r="N596" s="1927" t="s">
        <v>5116</v>
      </c>
      <c r="O596" s="1925">
        <v>40</v>
      </c>
      <c r="P596" s="1927"/>
      <c r="Q596" s="1927"/>
      <c r="R596" s="1927" t="s">
        <v>4863</v>
      </c>
      <c r="S596" s="1927"/>
      <c r="T596" s="1927" t="s">
        <v>4863</v>
      </c>
      <c r="U596" s="1927"/>
      <c r="V596" s="1927"/>
      <c r="W596" s="1927"/>
      <c r="X596" s="1927" t="s">
        <v>4863</v>
      </c>
      <c r="Y596" s="1927"/>
      <c r="Z596" s="1927">
        <v>10</v>
      </c>
      <c r="AA596" s="1927">
        <v>15</v>
      </c>
      <c r="AB596" s="1927">
        <v>6</v>
      </c>
      <c r="AC596" s="1927">
        <v>0</v>
      </c>
      <c r="AD596" s="1927">
        <v>0</v>
      </c>
      <c r="AE596" s="1927">
        <v>31</v>
      </c>
    </row>
    <row r="597" spans="1:31" ht="28.8">
      <c r="A597" s="1925" t="s">
        <v>1221</v>
      </c>
      <c r="B597" s="1927">
        <v>5331011</v>
      </c>
      <c r="C597" s="1926" t="s">
        <v>5160</v>
      </c>
      <c r="D597" s="1927">
        <v>7</v>
      </c>
      <c r="E597" s="1927">
        <v>2.5</v>
      </c>
      <c r="F597" s="1927">
        <v>2</v>
      </c>
      <c r="G597" s="1927">
        <v>4.5</v>
      </c>
      <c r="H597" s="1927">
        <v>1</v>
      </c>
      <c r="I597" s="1925">
        <f t="shared" si="9"/>
        <v>4.5</v>
      </c>
      <c r="J597" s="1925">
        <v>202</v>
      </c>
      <c r="K597" s="1926" t="s">
        <v>4943</v>
      </c>
      <c r="L597" s="1927">
        <v>42746</v>
      </c>
      <c r="M597" s="1927" t="s">
        <v>4451</v>
      </c>
      <c r="N597" s="1927" t="s">
        <v>5116</v>
      </c>
      <c r="O597" s="1925">
        <v>40</v>
      </c>
      <c r="P597" s="1927" t="s">
        <v>5161</v>
      </c>
      <c r="Q597" s="1927"/>
      <c r="R597" s="1927" t="s">
        <v>5161</v>
      </c>
      <c r="S597" s="1927"/>
      <c r="T597" s="1927"/>
      <c r="U597" s="1927"/>
      <c r="V597" s="1927"/>
      <c r="W597" s="1927"/>
      <c r="X597" s="1927"/>
      <c r="Y597" s="1927"/>
      <c r="Z597" s="1927">
        <v>38</v>
      </c>
      <c r="AA597" s="1927">
        <v>0</v>
      </c>
      <c r="AB597" s="1927">
        <v>0</v>
      </c>
      <c r="AC597" s="1927">
        <v>0</v>
      </c>
      <c r="AD597" s="1927">
        <v>0</v>
      </c>
      <c r="AE597" s="1927">
        <v>38</v>
      </c>
    </row>
    <row r="598" spans="1:31" ht="28.8">
      <c r="A598" s="1925" t="s">
        <v>1221</v>
      </c>
      <c r="B598" s="1927">
        <v>5331012</v>
      </c>
      <c r="C598" s="1926" t="s">
        <v>5162</v>
      </c>
      <c r="D598" s="1927">
        <v>7</v>
      </c>
      <c r="E598" s="1927">
        <v>2.5</v>
      </c>
      <c r="F598" s="1927">
        <v>2</v>
      </c>
      <c r="G598" s="1927">
        <v>4.5</v>
      </c>
      <c r="H598" s="1927">
        <v>1</v>
      </c>
      <c r="I598" s="1925">
        <f t="shared" si="9"/>
        <v>4.5</v>
      </c>
      <c r="J598" s="1925">
        <v>202</v>
      </c>
      <c r="K598" s="1926" t="s">
        <v>4770</v>
      </c>
      <c r="L598" s="1927">
        <v>42768</v>
      </c>
      <c r="M598" s="1927" t="s">
        <v>4451</v>
      </c>
      <c r="N598" s="1927" t="s">
        <v>5116</v>
      </c>
      <c r="O598" s="1925">
        <v>40</v>
      </c>
      <c r="P598" s="1927"/>
      <c r="Q598" s="1927"/>
      <c r="R598" s="1927"/>
      <c r="S598" s="1927"/>
      <c r="T598" s="1927"/>
      <c r="U598" s="1927"/>
      <c r="V598" s="1927" t="s">
        <v>4862</v>
      </c>
      <c r="W598" s="1927"/>
      <c r="X598" s="1927" t="s">
        <v>5163</v>
      </c>
      <c r="Y598" s="1927"/>
      <c r="Z598" s="1927">
        <v>18</v>
      </c>
      <c r="AA598" s="1927">
        <v>8</v>
      </c>
      <c r="AB598" s="1927">
        <v>8</v>
      </c>
      <c r="AC598" s="1927">
        <v>0</v>
      </c>
      <c r="AD598" s="1927">
        <v>0</v>
      </c>
      <c r="AE598" s="1927">
        <v>34</v>
      </c>
    </row>
    <row r="599" spans="1:31" ht="28.8">
      <c r="A599" s="1925" t="s">
        <v>1221</v>
      </c>
      <c r="B599" s="1927">
        <v>5331022</v>
      </c>
      <c r="C599" s="1926" t="s">
        <v>5164</v>
      </c>
      <c r="D599" s="1927">
        <v>8</v>
      </c>
      <c r="E599" s="1927">
        <v>2</v>
      </c>
      <c r="F599" s="1927">
        <v>4</v>
      </c>
      <c r="G599" s="1927">
        <v>6</v>
      </c>
      <c r="H599" s="1927">
        <v>1</v>
      </c>
      <c r="I599" s="1925">
        <f t="shared" si="9"/>
        <v>6</v>
      </c>
      <c r="J599" s="1925">
        <v>202</v>
      </c>
      <c r="K599" s="1926" t="s">
        <v>4605</v>
      </c>
      <c r="L599" s="1927">
        <v>43336</v>
      </c>
      <c r="M599" s="1927" t="s">
        <v>4451</v>
      </c>
      <c r="N599" s="1927" t="s">
        <v>5116</v>
      </c>
      <c r="O599" s="1925">
        <v>38</v>
      </c>
      <c r="P599" s="1927"/>
      <c r="Q599" s="1927"/>
      <c r="R599" s="1927"/>
      <c r="S599" s="1927"/>
      <c r="T599" s="1927"/>
      <c r="U599" s="1927"/>
      <c r="V599" s="1927" t="s">
        <v>4867</v>
      </c>
      <c r="W599" s="1927"/>
      <c r="X599" s="1927" t="s">
        <v>4949</v>
      </c>
      <c r="Y599" s="1927"/>
      <c r="Z599" s="1927">
        <v>15</v>
      </c>
      <c r="AA599" s="1927">
        <v>14</v>
      </c>
      <c r="AB599" s="1927">
        <v>5</v>
      </c>
      <c r="AC599" s="1927">
        <v>0</v>
      </c>
      <c r="AD599" s="1927">
        <v>0</v>
      </c>
      <c r="AE599" s="1927">
        <v>34</v>
      </c>
    </row>
    <row r="600" spans="1:31" ht="28.8">
      <c r="A600" s="1925" t="s">
        <v>1221</v>
      </c>
      <c r="B600" s="1927">
        <v>5331023</v>
      </c>
      <c r="C600" s="1926" t="s">
        <v>5343</v>
      </c>
      <c r="D600" s="1927">
        <v>6</v>
      </c>
      <c r="E600" s="1927">
        <v>3</v>
      </c>
      <c r="F600" s="1927">
        <v>0</v>
      </c>
      <c r="G600" s="1927">
        <v>3</v>
      </c>
      <c r="H600" s="1927">
        <v>1</v>
      </c>
      <c r="I600" s="1925">
        <f t="shared" si="9"/>
        <v>3</v>
      </c>
      <c r="J600" s="1925">
        <v>202</v>
      </c>
      <c r="K600" s="1926" t="s">
        <v>4770</v>
      </c>
      <c r="L600" s="1927">
        <v>42768</v>
      </c>
      <c r="M600" s="1927" t="s">
        <v>4451</v>
      </c>
      <c r="N600" s="1927" t="s">
        <v>5116</v>
      </c>
      <c r="O600" s="1925">
        <v>42</v>
      </c>
      <c r="P600" s="1927"/>
      <c r="Q600" s="1927"/>
      <c r="R600" s="1927" t="s">
        <v>4867</v>
      </c>
      <c r="S600" s="1927"/>
      <c r="T600" s="1927" t="s">
        <v>4456</v>
      </c>
      <c r="U600" s="1927"/>
      <c r="V600" s="1927"/>
      <c r="W600" s="1927"/>
      <c r="X600" s="1927"/>
      <c r="Y600" s="1927"/>
      <c r="Z600" s="1927">
        <v>30</v>
      </c>
      <c r="AA600" s="1927">
        <v>4</v>
      </c>
      <c r="AB600" s="1927">
        <v>5</v>
      </c>
      <c r="AC600" s="1927">
        <v>0</v>
      </c>
      <c r="AD600" s="1927">
        <v>0</v>
      </c>
      <c r="AE600" s="1927">
        <v>39</v>
      </c>
    </row>
    <row r="601" spans="1:31" ht="28.8">
      <c r="A601" s="1925" t="s">
        <v>1221</v>
      </c>
      <c r="B601" s="1927">
        <v>5331025</v>
      </c>
      <c r="C601" s="1926" t="s">
        <v>5165</v>
      </c>
      <c r="D601" s="1927">
        <v>8</v>
      </c>
      <c r="E601" s="1927">
        <v>2</v>
      </c>
      <c r="F601" s="1927">
        <v>4</v>
      </c>
      <c r="G601" s="1927">
        <v>6</v>
      </c>
      <c r="H601" s="1927">
        <v>1</v>
      </c>
      <c r="I601" s="1925">
        <f t="shared" si="9"/>
        <v>6</v>
      </c>
      <c r="J601" s="1925">
        <v>202</v>
      </c>
      <c r="K601" s="1926" t="s">
        <v>4943</v>
      </c>
      <c r="L601" s="1927">
        <v>42746</v>
      </c>
      <c r="M601" s="1927" t="s">
        <v>4451</v>
      </c>
      <c r="N601" s="1927" t="s">
        <v>5116</v>
      </c>
      <c r="O601" s="1925">
        <v>39</v>
      </c>
      <c r="P601" s="1927" t="s">
        <v>5166</v>
      </c>
      <c r="Q601" s="1927"/>
      <c r="R601" s="1927" t="s">
        <v>5166</v>
      </c>
      <c r="S601" s="1927"/>
      <c r="T601" s="1927"/>
      <c r="U601" s="1927"/>
      <c r="V601" s="1927"/>
      <c r="W601" s="1927"/>
      <c r="X601" s="1927"/>
      <c r="Y601" s="1927"/>
      <c r="Z601" s="1927">
        <v>39</v>
      </c>
      <c r="AA601" s="1927">
        <v>0</v>
      </c>
      <c r="AB601" s="1927">
        <v>0</v>
      </c>
      <c r="AC601" s="1927">
        <v>0</v>
      </c>
      <c r="AD601" s="1927">
        <v>0</v>
      </c>
      <c r="AE601" s="1927">
        <v>39</v>
      </c>
    </row>
    <row r="602" spans="1:31" ht="28.8">
      <c r="A602" s="1925" t="s">
        <v>1221</v>
      </c>
      <c r="B602" s="1927">
        <v>5331026</v>
      </c>
      <c r="C602" s="1926" t="s">
        <v>5167</v>
      </c>
      <c r="D602" s="1927">
        <v>6</v>
      </c>
      <c r="E602" s="1927">
        <v>3</v>
      </c>
      <c r="F602" s="1927">
        <v>0</v>
      </c>
      <c r="G602" s="1927">
        <v>3</v>
      </c>
      <c r="H602" s="1927">
        <v>1</v>
      </c>
      <c r="I602" s="1925">
        <f t="shared" si="9"/>
        <v>3</v>
      </c>
      <c r="J602" s="1925">
        <v>202</v>
      </c>
      <c r="K602" s="1926" t="s">
        <v>5153</v>
      </c>
      <c r="L602" s="1927">
        <v>43800</v>
      </c>
      <c r="M602" s="1927" t="s">
        <v>4451</v>
      </c>
      <c r="N602" s="1927" t="s">
        <v>5116</v>
      </c>
      <c r="O602" s="1925">
        <v>35</v>
      </c>
      <c r="P602" s="1927" t="s">
        <v>4867</v>
      </c>
      <c r="Q602" s="1927"/>
      <c r="R602" s="1927"/>
      <c r="S602" s="1927"/>
      <c r="T602" s="1927" t="s">
        <v>4486</v>
      </c>
      <c r="U602" s="1927"/>
      <c r="V602" s="1927"/>
      <c r="W602" s="1927"/>
      <c r="X602" s="1927"/>
      <c r="Y602" s="1927"/>
      <c r="Z602" s="1927">
        <v>23</v>
      </c>
      <c r="AA602" s="1927">
        <v>0</v>
      </c>
      <c r="AB602" s="1927">
        <v>3</v>
      </c>
      <c r="AC602" s="1927">
        <v>0</v>
      </c>
      <c r="AD602" s="1927">
        <v>0</v>
      </c>
      <c r="AE602" s="1927">
        <v>26</v>
      </c>
    </row>
    <row r="603" spans="1:31" ht="28.8">
      <c r="A603" s="1925" t="s">
        <v>1221</v>
      </c>
      <c r="B603" s="1927">
        <v>5331030</v>
      </c>
      <c r="C603" s="1926" t="s">
        <v>5168</v>
      </c>
      <c r="D603" s="1927">
        <v>6</v>
      </c>
      <c r="E603" s="1927">
        <v>3</v>
      </c>
      <c r="F603" s="1927">
        <v>0</v>
      </c>
      <c r="G603" s="1927">
        <v>3</v>
      </c>
      <c r="H603" s="1927">
        <v>0.2</v>
      </c>
      <c r="I603" s="1925">
        <f t="shared" si="9"/>
        <v>0.60000000000000009</v>
      </c>
      <c r="J603" s="1925">
        <v>202</v>
      </c>
      <c r="K603" s="1926" t="s">
        <v>196</v>
      </c>
      <c r="L603" s="1927">
        <v>37902</v>
      </c>
      <c r="M603" s="1927" t="s">
        <v>4458</v>
      </c>
      <c r="N603" s="1927" t="s">
        <v>5169</v>
      </c>
      <c r="O603" s="1925">
        <v>14</v>
      </c>
      <c r="P603" s="1927"/>
      <c r="Q603" s="1927"/>
      <c r="R603" s="1927"/>
      <c r="S603" s="1927"/>
      <c r="T603" s="1927"/>
      <c r="U603" s="1927"/>
      <c r="V603" s="1927"/>
      <c r="W603" s="1927"/>
      <c r="X603" s="1927" t="s">
        <v>4602</v>
      </c>
      <c r="Y603" s="1927" t="s">
        <v>4592</v>
      </c>
      <c r="Z603" s="1927">
        <v>10</v>
      </c>
      <c r="AA603" s="1927">
        <v>2</v>
      </c>
      <c r="AB603" s="1927">
        <v>0</v>
      </c>
      <c r="AC603" s="1927">
        <v>0</v>
      </c>
      <c r="AD603" s="1927">
        <v>0</v>
      </c>
      <c r="AE603" s="1927">
        <v>12</v>
      </c>
    </row>
    <row r="604" spans="1:31" ht="28.8">
      <c r="A604" s="1925" t="s">
        <v>1221</v>
      </c>
      <c r="B604" s="1927">
        <v>5331030</v>
      </c>
      <c r="C604" s="1926" t="s">
        <v>5168</v>
      </c>
      <c r="D604" s="1927">
        <v>6</v>
      </c>
      <c r="E604" s="1927">
        <v>3</v>
      </c>
      <c r="F604" s="1927">
        <v>0</v>
      </c>
      <c r="G604" s="1927">
        <v>3</v>
      </c>
      <c r="H604" s="1927">
        <v>0.2</v>
      </c>
      <c r="I604" s="1925">
        <f t="shared" si="9"/>
        <v>0.60000000000000009</v>
      </c>
      <c r="J604" s="1925">
        <v>202</v>
      </c>
      <c r="K604" s="1926" t="s">
        <v>4958</v>
      </c>
      <c r="L604" s="1927">
        <v>36161</v>
      </c>
      <c r="M604" s="1927" t="s">
        <v>4458</v>
      </c>
      <c r="N604" s="1927" t="s">
        <v>5169</v>
      </c>
      <c r="O604" s="1925">
        <v>14</v>
      </c>
      <c r="P604" s="1927"/>
      <c r="Q604" s="1927"/>
      <c r="R604" s="1927"/>
      <c r="S604" s="1927"/>
      <c r="T604" s="1927"/>
      <c r="U604" s="1927"/>
      <c r="V604" s="1927"/>
      <c r="W604" s="1927"/>
      <c r="X604" s="1927" t="s">
        <v>4602</v>
      </c>
      <c r="Y604" s="1927" t="s">
        <v>4592</v>
      </c>
      <c r="Z604" s="1927">
        <v>10</v>
      </c>
      <c r="AA604" s="1927">
        <v>2</v>
      </c>
      <c r="AB604" s="1927">
        <v>0</v>
      </c>
      <c r="AC604" s="1927">
        <v>0</v>
      </c>
      <c r="AD604" s="1927">
        <v>0</v>
      </c>
      <c r="AE604" s="1927">
        <v>12</v>
      </c>
    </row>
    <row r="605" spans="1:31" ht="28.8">
      <c r="A605" s="1925" t="s">
        <v>1221</v>
      </c>
      <c r="B605" s="1927">
        <v>5331030</v>
      </c>
      <c r="C605" s="1926" t="s">
        <v>5168</v>
      </c>
      <c r="D605" s="1927">
        <v>6</v>
      </c>
      <c r="E605" s="1927">
        <v>3</v>
      </c>
      <c r="F605" s="1927">
        <v>0</v>
      </c>
      <c r="G605" s="1927">
        <v>3</v>
      </c>
      <c r="H605" s="1927">
        <v>0.2</v>
      </c>
      <c r="I605" s="1925">
        <f t="shared" si="9"/>
        <v>0.60000000000000009</v>
      </c>
      <c r="J605" s="1925">
        <v>202</v>
      </c>
      <c r="K605" s="1926" t="s">
        <v>4600</v>
      </c>
      <c r="L605" s="1927">
        <v>37884</v>
      </c>
      <c r="M605" s="1927" t="s">
        <v>4458</v>
      </c>
      <c r="N605" s="1927" t="s">
        <v>5169</v>
      </c>
      <c r="O605" s="1925">
        <v>14</v>
      </c>
      <c r="P605" s="1927"/>
      <c r="Q605" s="1927"/>
      <c r="R605" s="1927"/>
      <c r="S605" s="1927"/>
      <c r="T605" s="1927"/>
      <c r="U605" s="1927"/>
      <c r="V605" s="1927"/>
      <c r="W605" s="1927"/>
      <c r="X605" s="1927" t="s">
        <v>4602</v>
      </c>
      <c r="Y605" s="1927" t="s">
        <v>4592</v>
      </c>
      <c r="Z605" s="1927">
        <v>10</v>
      </c>
      <c r="AA605" s="1927">
        <v>2</v>
      </c>
      <c r="AB605" s="1927">
        <v>0</v>
      </c>
      <c r="AC605" s="1927">
        <v>0</v>
      </c>
      <c r="AD605" s="1927">
        <v>0</v>
      </c>
      <c r="AE605" s="1927">
        <v>12</v>
      </c>
    </row>
    <row r="606" spans="1:31" ht="28.8">
      <c r="A606" s="1925" t="s">
        <v>1221</v>
      </c>
      <c r="B606" s="1927">
        <v>5331030</v>
      </c>
      <c r="C606" s="1926" t="s">
        <v>5168</v>
      </c>
      <c r="D606" s="1927">
        <v>6</v>
      </c>
      <c r="E606" s="1927">
        <v>3</v>
      </c>
      <c r="F606" s="1927">
        <v>0</v>
      </c>
      <c r="G606" s="1927">
        <v>3</v>
      </c>
      <c r="H606" s="1927">
        <v>0.2</v>
      </c>
      <c r="I606" s="1925">
        <f t="shared" si="9"/>
        <v>0.60000000000000009</v>
      </c>
      <c r="J606" s="1925">
        <v>202</v>
      </c>
      <c r="K606" s="1926" t="s">
        <v>178</v>
      </c>
      <c r="L606" s="1927">
        <v>39547</v>
      </c>
      <c r="M606" s="1927" t="s">
        <v>4458</v>
      </c>
      <c r="N606" s="1927" t="s">
        <v>5169</v>
      </c>
      <c r="O606" s="1925">
        <v>14</v>
      </c>
      <c r="P606" s="1927"/>
      <c r="Q606" s="1927"/>
      <c r="R606" s="1927"/>
      <c r="S606" s="1927"/>
      <c r="T606" s="1927"/>
      <c r="U606" s="1927"/>
      <c r="V606" s="1927"/>
      <c r="W606" s="1927"/>
      <c r="X606" s="1927" t="s">
        <v>4602</v>
      </c>
      <c r="Y606" s="1927" t="s">
        <v>4592</v>
      </c>
      <c r="Z606" s="1927">
        <v>10</v>
      </c>
      <c r="AA606" s="1927">
        <v>2</v>
      </c>
      <c r="AB606" s="1927">
        <v>0</v>
      </c>
      <c r="AC606" s="1927">
        <v>0</v>
      </c>
      <c r="AD606" s="1927">
        <v>0</v>
      </c>
      <c r="AE606" s="1927">
        <v>12</v>
      </c>
    </row>
    <row r="607" spans="1:31" ht="28.8">
      <c r="A607" s="1925" t="s">
        <v>1221</v>
      </c>
      <c r="B607" s="1927">
        <v>5331030</v>
      </c>
      <c r="C607" s="1926" t="s">
        <v>5168</v>
      </c>
      <c r="D607" s="1927">
        <v>6</v>
      </c>
      <c r="E607" s="1927">
        <v>3</v>
      </c>
      <c r="F607" s="1927">
        <v>0</v>
      </c>
      <c r="G607" s="1927">
        <v>3</v>
      </c>
      <c r="H607" s="1927">
        <v>0.2</v>
      </c>
      <c r="I607" s="1925">
        <f t="shared" si="9"/>
        <v>0.60000000000000009</v>
      </c>
      <c r="J607" s="1925">
        <v>202</v>
      </c>
      <c r="K607" s="1926" t="s">
        <v>5170</v>
      </c>
      <c r="L607" s="1927">
        <v>43624</v>
      </c>
      <c r="M607" s="1927" t="s">
        <v>4458</v>
      </c>
      <c r="N607" s="1927" t="s">
        <v>5169</v>
      </c>
      <c r="O607" s="1925">
        <v>14</v>
      </c>
      <c r="P607" s="1927"/>
      <c r="Q607" s="1927"/>
      <c r="R607" s="1927"/>
      <c r="S607" s="1927"/>
      <c r="T607" s="1927"/>
      <c r="U607" s="1927"/>
      <c r="V607" s="1927"/>
      <c r="W607" s="1927"/>
      <c r="X607" s="1927" t="s">
        <v>4602</v>
      </c>
      <c r="Y607" s="1927" t="s">
        <v>4592</v>
      </c>
      <c r="Z607" s="1927">
        <v>10</v>
      </c>
      <c r="AA607" s="1927">
        <v>2</v>
      </c>
      <c r="AB607" s="1927">
        <v>0</v>
      </c>
      <c r="AC607" s="1927">
        <v>0</v>
      </c>
      <c r="AD607" s="1927">
        <v>0</v>
      </c>
      <c r="AE607" s="1927">
        <v>12</v>
      </c>
    </row>
    <row r="608" spans="1:31" ht="28.8">
      <c r="A608" s="1925" t="s">
        <v>1221</v>
      </c>
      <c r="B608" s="1927">
        <v>5331042</v>
      </c>
      <c r="C608" s="1926" t="s">
        <v>5171</v>
      </c>
      <c r="D608" s="1927">
        <v>8</v>
      </c>
      <c r="E608" s="1927">
        <v>2</v>
      </c>
      <c r="F608" s="1927">
        <v>4</v>
      </c>
      <c r="G608" s="1927">
        <v>6</v>
      </c>
      <c r="H608" s="1927">
        <v>1</v>
      </c>
      <c r="I608" s="1925">
        <f t="shared" si="9"/>
        <v>6</v>
      </c>
      <c r="J608" s="1925">
        <v>202</v>
      </c>
      <c r="K608" s="1926" t="s">
        <v>4943</v>
      </c>
      <c r="L608" s="1927">
        <v>42746</v>
      </c>
      <c r="M608" s="1927" t="s">
        <v>4451</v>
      </c>
      <c r="N608" s="1927" t="s">
        <v>5172</v>
      </c>
      <c r="O608" s="1925">
        <v>14</v>
      </c>
      <c r="P608" s="1927"/>
      <c r="Q608" s="1927"/>
      <c r="R608" s="1927"/>
      <c r="S608" s="1927"/>
      <c r="T608" s="1927" t="s">
        <v>4691</v>
      </c>
      <c r="U608" s="1927"/>
      <c r="V608" s="1927"/>
      <c r="W608" s="1927"/>
      <c r="X608" s="1927"/>
      <c r="Y608" s="1927"/>
      <c r="Z608" s="1927">
        <v>11</v>
      </c>
      <c r="AA608" s="1927">
        <v>0</v>
      </c>
      <c r="AB608" s="1927">
        <v>0</v>
      </c>
      <c r="AC608" s="1927">
        <v>0</v>
      </c>
      <c r="AD608" s="1927">
        <v>0</v>
      </c>
      <c r="AE608" s="1927">
        <v>11</v>
      </c>
    </row>
    <row r="609" spans="1:31" ht="28.8">
      <c r="A609" s="1925" t="s">
        <v>1221</v>
      </c>
      <c r="B609" s="1927">
        <v>5331045</v>
      </c>
      <c r="C609" s="1926" t="s">
        <v>5173</v>
      </c>
      <c r="D609" s="1927">
        <v>8</v>
      </c>
      <c r="E609" s="1927">
        <v>2</v>
      </c>
      <c r="F609" s="1927">
        <v>4</v>
      </c>
      <c r="G609" s="1927">
        <v>6</v>
      </c>
      <c r="H609" s="1927">
        <v>1</v>
      </c>
      <c r="I609" s="1925">
        <f t="shared" si="9"/>
        <v>6</v>
      </c>
      <c r="J609" s="1925">
        <v>202</v>
      </c>
      <c r="K609" s="1926" t="s">
        <v>5153</v>
      </c>
      <c r="L609" s="1927">
        <v>43800</v>
      </c>
      <c r="M609" s="1927" t="s">
        <v>4451</v>
      </c>
      <c r="N609" s="1927" t="s">
        <v>5174</v>
      </c>
      <c r="O609" s="1925">
        <v>14</v>
      </c>
      <c r="P609" s="1927" t="s">
        <v>4602</v>
      </c>
      <c r="Q609" s="1927"/>
      <c r="R609" s="1927"/>
      <c r="S609" s="1927"/>
      <c r="T609" s="1927"/>
      <c r="U609" s="1927"/>
      <c r="V609" s="1927" t="s">
        <v>4602</v>
      </c>
      <c r="W609" s="1927"/>
      <c r="X609" s="1927"/>
      <c r="Y609" s="1927"/>
      <c r="Z609" s="1927">
        <v>11</v>
      </c>
      <c r="AA609" s="1927">
        <v>1</v>
      </c>
      <c r="AB609" s="1927">
        <v>0</v>
      </c>
      <c r="AC609" s="1927">
        <v>0</v>
      </c>
      <c r="AD609" s="1927">
        <v>0</v>
      </c>
      <c r="AE609" s="1927">
        <v>12</v>
      </c>
    </row>
    <row r="610" spans="1:31" ht="28.8">
      <c r="A610" s="1925" t="s">
        <v>1222</v>
      </c>
      <c r="B610" s="1927" t="s">
        <v>4730</v>
      </c>
      <c r="C610" s="1926" t="s">
        <v>5175</v>
      </c>
      <c r="D610" s="1927">
        <v>3</v>
      </c>
      <c r="E610" s="1927">
        <v>0</v>
      </c>
      <c r="F610" s="1927">
        <v>3</v>
      </c>
      <c r="G610" s="1927">
        <v>3</v>
      </c>
      <c r="H610" s="1927">
        <v>1</v>
      </c>
      <c r="I610" s="1925">
        <f t="shared" si="9"/>
        <v>3</v>
      </c>
      <c r="J610" s="1925">
        <v>202</v>
      </c>
      <c r="K610" s="1926" t="s">
        <v>5176</v>
      </c>
      <c r="L610" s="1927">
        <v>26107</v>
      </c>
      <c r="M610" s="1927" t="s">
        <v>4458</v>
      </c>
      <c r="N610" s="1932" t="s">
        <v>5177</v>
      </c>
      <c r="O610" s="1925">
        <v>26</v>
      </c>
      <c r="P610" s="1927"/>
      <c r="Q610" s="1927"/>
      <c r="R610" s="1927"/>
      <c r="S610" s="1927"/>
      <c r="T610" s="1927" t="s">
        <v>5178</v>
      </c>
      <c r="U610" s="1927"/>
      <c r="V610" s="1927"/>
      <c r="W610" s="1927"/>
      <c r="X610" s="1927"/>
      <c r="Y610" s="1927"/>
      <c r="Z610" s="1927">
        <v>13</v>
      </c>
      <c r="AA610" s="1927">
        <v>8</v>
      </c>
      <c r="AB610" s="1927">
        <v>0</v>
      </c>
      <c r="AC610" s="1927">
        <v>0</v>
      </c>
      <c r="AD610" s="1927">
        <v>0</v>
      </c>
      <c r="AE610" s="1925">
        <v>21</v>
      </c>
    </row>
    <row r="611" spans="1:31" ht="28.8">
      <c r="A611" s="1925" t="s">
        <v>1222</v>
      </c>
      <c r="B611" s="1927" t="s">
        <v>4730</v>
      </c>
      <c r="C611" s="1926" t="s">
        <v>5179</v>
      </c>
      <c r="D611" s="1927">
        <v>6</v>
      </c>
      <c r="E611" s="1927">
        <v>3</v>
      </c>
      <c r="F611" s="1927">
        <v>0</v>
      </c>
      <c r="G611" s="1927">
        <v>3</v>
      </c>
      <c r="H611" s="1927">
        <v>1</v>
      </c>
      <c r="I611" s="1925">
        <f t="shared" si="9"/>
        <v>3</v>
      </c>
      <c r="J611" s="1925">
        <v>202</v>
      </c>
      <c r="K611" s="1926" t="s">
        <v>4714</v>
      </c>
      <c r="L611" s="1927">
        <v>26107</v>
      </c>
      <c r="M611" s="1927" t="s">
        <v>4458</v>
      </c>
      <c r="N611" s="1932" t="s">
        <v>5177</v>
      </c>
      <c r="O611" s="1925">
        <v>22</v>
      </c>
      <c r="P611" s="1927"/>
      <c r="Q611" s="1927"/>
      <c r="R611" s="1927"/>
      <c r="S611" s="1927"/>
      <c r="T611" s="1927" t="s">
        <v>5178</v>
      </c>
      <c r="U611" s="1927"/>
      <c r="V611" s="1927"/>
      <c r="W611" s="1927"/>
      <c r="X611" s="1927"/>
      <c r="Y611" s="1927"/>
      <c r="Z611" s="1927">
        <v>1</v>
      </c>
      <c r="AA611" s="1927">
        <v>0</v>
      </c>
      <c r="AB611" s="1927">
        <v>0</v>
      </c>
      <c r="AC611" s="1927">
        <v>0</v>
      </c>
      <c r="AD611" s="1927">
        <v>0</v>
      </c>
      <c r="AE611" s="1925">
        <v>1</v>
      </c>
    </row>
    <row r="612" spans="1:31" ht="28.8">
      <c r="A612" s="1925" t="s">
        <v>1222</v>
      </c>
      <c r="B612" s="1927" t="s">
        <v>4730</v>
      </c>
      <c r="C612" s="1926" t="s">
        <v>5180</v>
      </c>
      <c r="D612" s="1927">
        <v>3</v>
      </c>
      <c r="E612" s="1927">
        <v>0</v>
      </c>
      <c r="F612" s="1927">
        <v>3</v>
      </c>
      <c r="G612" s="1927">
        <v>3</v>
      </c>
      <c r="H612" s="1927">
        <v>1</v>
      </c>
      <c r="I612" s="1925">
        <f t="shared" si="9"/>
        <v>3</v>
      </c>
      <c r="J612" s="1925">
        <v>202</v>
      </c>
      <c r="K612" s="1926" t="s">
        <v>4716</v>
      </c>
      <c r="L612" s="1927">
        <v>38518</v>
      </c>
      <c r="M612" s="1927" t="s">
        <v>4458</v>
      </c>
      <c r="N612" s="1932" t="s">
        <v>5181</v>
      </c>
      <c r="O612" s="1925">
        <v>17</v>
      </c>
      <c r="P612" s="1927"/>
      <c r="Q612" s="1927"/>
      <c r="R612" s="1927"/>
      <c r="S612" s="1927"/>
      <c r="T612" s="1927" t="s">
        <v>4828</v>
      </c>
      <c r="U612" s="1927"/>
      <c r="V612" s="1927"/>
      <c r="W612" s="1927"/>
      <c r="X612" s="1927"/>
      <c r="Y612" s="1927"/>
      <c r="Z612" s="1927">
        <v>14</v>
      </c>
      <c r="AA612" s="1927">
        <v>4</v>
      </c>
      <c r="AB612" s="1927">
        <v>0</v>
      </c>
      <c r="AC612" s="1927">
        <v>0</v>
      </c>
      <c r="AD612" s="1927">
        <v>0</v>
      </c>
      <c r="AE612" s="1925">
        <v>18</v>
      </c>
    </row>
    <row r="613" spans="1:31" ht="28.8">
      <c r="A613" s="1925" t="s">
        <v>1222</v>
      </c>
      <c r="B613" s="1927" t="s">
        <v>4730</v>
      </c>
      <c r="C613" s="1926" t="s">
        <v>5182</v>
      </c>
      <c r="D613" s="1927">
        <v>3</v>
      </c>
      <c r="E613" s="1927">
        <v>1.5</v>
      </c>
      <c r="F613" s="1927">
        <v>0</v>
      </c>
      <c r="G613" s="1927">
        <v>1.5</v>
      </c>
      <c r="H613" s="1927">
        <v>1</v>
      </c>
      <c r="I613" s="1925">
        <f t="shared" si="9"/>
        <v>1.5</v>
      </c>
      <c r="J613" s="1925">
        <v>202</v>
      </c>
      <c r="K613" s="1926" t="s">
        <v>5183</v>
      </c>
      <c r="L613" s="1927">
        <v>36171</v>
      </c>
      <c r="M613" s="1927" t="s">
        <v>4458</v>
      </c>
      <c r="N613" s="1932" t="s">
        <v>5184</v>
      </c>
      <c r="O613" s="1925">
        <v>9</v>
      </c>
      <c r="P613" s="1927"/>
      <c r="Q613" s="1927"/>
      <c r="R613" s="1927"/>
      <c r="S613" s="1927"/>
      <c r="T613" s="1927" t="s">
        <v>4751</v>
      </c>
      <c r="U613" s="1927"/>
      <c r="V613" s="1927"/>
      <c r="W613" s="1927"/>
      <c r="X613" s="1927"/>
      <c r="Y613" s="1927"/>
      <c r="Z613" s="1927">
        <v>9</v>
      </c>
      <c r="AA613" s="1927">
        <v>6</v>
      </c>
      <c r="AB613" s="1927">
        <v>0</v>
      </c>
      <c r="AC613" s="1927">
        <v>0</v>
      </c>
      <c r="AD613" s="1927">
        <v>0</v>
      </c>
      <c r="AE613" s="1925">
        <v>15</v>
      </c>
    </row>
    <row r="614" spans="1:31" ht="43.2">
      <c r="A614" s="1925" t="s">
        <v>1222</v>
      </c>
      <c r="B614" s="1927" t="s">
        <v>4730</v>
      </c>
      <c r="C614" s="1926" t="s">
        <v>5185</v>
      </c>
      <c r="D614" s="1927">
        <v>3</v>
      </c>
      <c r="E614" s="1927">
        <v>1.5</v>
      </c>
      <c r="F614" s="1927">
        <v>0</v>
      </c>
      <c r="G614" s="1927">
        <v>1.5</v>
      </c>
      <c r="H614" s="1927">
        <v>1</v>
      </c>
      <c r="I614" s="1925">
        <f t="shared" si="9"/>
        <v>1.5</v>
      </c>
      <c r="J614" s="1925">
        <v>202</v>
      </c>
      <c r="K614" s="1926" t="s">
        <v>5186</v>
      </c>
      <c r="L614" s="1927">
        <v>41043</v>
      </c>
      <c r="M614" s="1927" t="s">
        <v>4458</v>
      </c>
      <c r="N614" s="1932" t="s">
        <v>5187</v>
      </c>
      <c r="O614" s="1925">
        <v>17</v>
      </c>
      <c r="P614" s="1927"/>
      <c r="Q614" s="1927"/>
      <c r="R614" s="1927"/>
      <c r="S614" s="1927"/>
      <c r="T614" s="1927" t="s">
        <v>5188</v>
      </c>
      <c r="U614" s="1927"/>
      <c r="V614" s="1927"/>
      <c r="W614" s="1927"/>
      <c r="X614" s="1927"/>
      <c r="Y614" s="1927"/>
      <c r="Z614" s="1927">
        <v>3</v>
      </c>
      <c r="AA614" s="1927">
        <v>4</v>
      </c>
      <c r="AB614" s="1927">
        <v>0</v>
      </c>
      <c r="AC614" s="1927">
        <v>0</v>
      </c>
      <c r="AD614" s="1927">
        <v>0</v>
      </c>
      <c r="AE614" s="1925">
        <v>7</v>
      </c>
    </row>
    <row r="615" spans="1:31" ht="43.2">
      <c r="A615" s="1925" t="s">
        <v>1222</v>
      </c>
      <c r="B615" s="1927" t="s">
        <v>4730</v>
      </c>
      <c r="C615" s="1926" t="s">
        <v>5189</v>
      </c>
      <c r="D615" s="1927">
        <v>3</v>
      </c>
      <c r="E615" s="1927">
        <v>0</v>
      </c>
      <c r="F615" s="1927">
        <v>3</v>
      </c>
      <c r="G615" s="1927">
        <v>3</v>
      </c>
      <c r="H615" s="1927">
        <v>1</v>
      </c>
      <c r="I615" s="1925">
        <f t="shared" si="9"/>
        <v>3</v>
      </c>
      <c r="J615" s="1925">
        <v>202</v>
      </c>
      <c r="K615" s="1926" t="s">
        <v>4845</v>
      </c>
      <c r="L615" s="1927">
        <v>36929</v>
      </c>
      <c r="M615" s="1927" t="s">
        <v>4458</v>
      </c>
      <c r="N615" s="1932" t="s">
        <v>5190</v>
      </c>
      <c r="O615" s="1925">
        <v>12</v>
      </c>
      <c r="P615" s="1927"/>
      <c r="Q615" s="1927"/>
      <c r="R615" s="1927"/>
      <c r="S615" s="1927"/>
      <c r="T615" s="1927" t="s">
        <v>4828</v>
      </c>
      <c r="U615" s="1927"/>
      <c r="V615" s="1927"/>
      <c r="W615" s="1927"/>
      <c r="X615" s="1927"/>
      <c r="Y615" s="1927"/>
      <c r="Z615" s="1927">
        <v>0</v>
      </c>
      <c r="AA615" s="1927">
        <v>5</v>
      </c>
      <c r="AB615" s="1927">
        <v>4</v>
      </c>
      <c r="AC615" s="1927">
        <v>0</v>
      </c>
      <c r="AD615" s="1927">
        <v>0</v>
      </c>
      <c r="AE615" s="1925">
        <v>9</v>
      </c>
    </row>
    <row r="616" spans="1:31" ht="43.2">
      <c r="A616" s="1925" t="s">
        <v>1222</v>
      </c>
      <c r="B616" s="1927" t="s">
        <v>4730</v>
      </c>
      <c r="C616" s="1926" t="s">
        <v>5191</v>
      </c>
      <c r="D616" s="1927">
        <v>3</v>
      </c>
      <c r="E616" s="1927">
        <v>1.5</v>
      </c>
      <c r="F616" s="1927">
        <v>0</v>
      </c>
      <c r="G616" s="1927">
        <v>1.5</v>
      </c>
      <c r="H616" s="1927">
        <v>1</v>
      </c>
      <c r="I616" s="1925">
        <f t="shared" si="9"/>
        <v>1.5</v>
      </c>
      <c r="J616" s="1925">
        <v>202</v>
      </c>
      <c r="K616" s="1926" t="s">
        <v>4699</v>
      </c>
      <c r="L616" s="1927">
        <v>30037</v>
      </c>
      <c r="M616" s="1927" t="s">
        <v>4458</v>
      </c>
      <c r="N616" s="1932" t="s">
        <v>5192</v>
      </c>
      <c r="O616" s="1925">
        <v>8</v>
      </c>
      <c r="P616" s="1927"/>
      <c r="Q616" s="1927"/>
      <c r="R616" s="1927"/>
      <c r="S616" s="1927"/>
      <c r="T616" s="1927" t="s">
        <v>5193</v>
      </c>
      <c r="U616" s="1927"/>
      <c r="V616" s="1927"/>
      <c r="W616" s="1927"/>
      <c r="X616" s="1927"/>
      <c r="Y616" s="1927"/>
      <c r="Z616" s="1927">
        <v>4</v>
      </c>
      <c r="AA616" s="1927">
        <v>3</v>
      </c>
      <c r="AB616" s="1927">
        <v>2</v>
      </c>
      <c r="AC616" s="1927">
        <v>0</v>
      </c>
      <c r="AD616" s="1927">
        <v>0</v>
      </c>
      <c r="AE616" s="1925">
        <v>9</v>
      </c>
    </row>
    <row r="617" spans="1:31" ht="28.8">
      <c r="A617" s="1925" t="s">
        <v>1222</v>
      </c>
      <c r="B617" s="1927" t="s">
        <v>4730</v>
      </c>
      <c r="C617" s="1926" t="s">
        <v>5344</v>
      </c>
      <c r="D617" s="1927">
        <v>3</v>
      </c>
      <c r="E617" s="1927">
        <v>0</v>
      </c>
      <c r="F617" s="1927">
        <v>3</v>
      </c>
      <c r="G617" s="1927">
        <v>3</v>
      </c>
      <c r="H617" s="1927">
        <v>1</v>
      </c>
      <c r="I617" s="1925">
        <f t="shared" si="9"/>
        <v>3</v>
      </c>
      <c r="J617" s="1925">
        <v>202</v>
      </c>
      <c r="K617" s="1926" t="s">
        <v>5194</v>
      </c>
      <c r="L617" s="1927">
        <v>41067</v>
      </c>
      <c r="M617" s="1927" t="s">
        <v>4458</v>
      </c>
      <c r="N617" s="1932" t="s">
        <v>5195</v>
      </c>
      <c r="O617" s="1925">
        <v>26</v>
      </c>
      <c r="P617" s="1927"/>
      <c r="Q617" s="1927"/>
      <c r="R617" s="1927"/>
      <c r="S617" s="1927"/>
      <c r="T617" s="1927" t="s">
        <v>5178</v>
      </c>
      <c r="U617" s="1927"/>
      <c r="V617" s="1927"/>
      <c r="W617" s="1927"/>
      <c r="X617" s="1927"/>
      <c r="Y617" s="1927"/>
      <c r="Z617" s="1927">
        <v>7</v>
      </c>
      <c r="AA617" s="1927">
        <v>8</v>
      </c>
      <c r="AB617" s="1927">
        <v>4</v>
      </c>
      <c r="AC617" s="1927">
        <v>0</v>
      </c>
      <c r="AD617" s="1927">
        <v>0</v>
      </c>
      <c r="AE617" s="1925">
        <v>19</v>
      </c>
    </row>
    <row r="618" spans="1:31" ht="43.2">
      <c r="A618" s="1925" t="s">
        <v>1222</v>
      </c>
      <c r="B618" s="1927" t="s">
        <v>4730</v>
      </c>
      <c r="C618" s="1926" t="s">
        <v>5196</v>
      </c>
      <c r="D618" s="1927">
        <v>3</v>
      </c>
      <c r="E618" s="1927">
        <v>1.5</v>
      </c>
      <c r="F618" s="1927">
        <v>0</v>
      </c>
      <c r="G618" s="1927">
        <v>1.5</v>
      </c>
      <c r="H618" s="1927">
        <v>1</v>
      </c>
      <c r="I618" s="1925">
        <f t="shared" si="9"/>
        <v>1.5</v>
      </c>
      <c r="J618" s="1925">
        <v>202</v>
      </c>
      <c r="K618" s="1926" t="s">
        <v>5197</v>
      </c>
      <c r="L618" s="1927">
        <v>42747</v>
      </c>
      <c r="M618" s="1927" t="s">
        <v>4451</v>
      </c>
      <c r="N618" s="1932" t="s">
        <v>5198</v>
      </c>
      <c r="O618" s="1925">
        <v>22</v>
      </c>
      <c r="P618" s="1927"/>
      <c r="Q618" s="1927"/>
      <c r="R618" s="1927"/>
      <c r="S618" s="1927"/>
      <c r="T618" s="1927" t="s">
        <v>4754</v>
      </c>
      <c r="U618" s="1927"/>
      <c r="V618" s="1927"/>
      <c r="W618" s="1927"/>
      <c r="X618" s="1927"/>
      <c r="Y618" s="1927"/>
      <c r="Z618" s="1927">
        <v>13</v>
      </c>
      <c r="AA618" s="1927">
        <v>3</v>
      </c>
      <c r="AB618" s="1927">
        <v>2</v>
      </c>
      <c r="AC618" s="1927">
        <v>0</v>
      </c>
      <c r="AD618" s="1927">
        <v>0</v>
      </c>
      <c r="AE618" s="1925">
        <v>18</v>
      </c>
    </row>
    <row r="619" spans="1:31" ht="28.8">
      <c r="A619" s="1925" t="s">
        <v>1222</v>
      </c>
      <c r="B619" s="1927" t="s">
        <v>4730</v>
      </c>
      <c r="C619" s="1926" t="s">
        <v>5199</v>
      </c>
      <c r="D619" s="1927">
        <v>3</v>
      </c>
      <c r="E619" s="1927">
        <v>1.5</v>
      </c>
      <c r="F619" s="1927">
        <v>0</v>
      </c>
      <c r="G619" s="1927">
        <v>1.5</v>
      </c>
      <c r="H619" s="1927">
        <v>1</v>
      </c>
      <c r="I619" s="1925">
        <f t="shared" si="9"/>
        <v>1.5</v>
      </c>
      <c r="J619" s="1925">
        <v>202</v>
      </c>
      <c r="K619" s="1926" t="s">
        <v>4704</v>
      </c>
      <c r="L619" s="1927">
        <v>30662</v>
      </c>
      <c r="M619" s="1927" t="s">
        <v>4458</v>
      </c>
      <c r="N619" s="1932" t="s">
        <v>5200</v>
      </c>
      <c r="O619" s="1925">
        <v>29</v>
      </c>
      <c r="P619" s="1927"/>
      <c r="Q619" s="1927"/>
      <c r="R619" s="1927"/>
      <c r="S619" s="1927"/>
      <c r="T619" s="1927" t="s">
        <v>4751</v>
      </c>
      <c r="U619" s="1927"/>
      <c r="V619" s="1927"/>
      <c r="W619" s="1927"/>
      <c r="X619" s="1927"/>
      <c r="Y619" s="1927"/>
      <c r="Z619" s="1927">
        <v>7</v>
      </c>
      <c r="AA619" s="1927">
        <v>5</v>
      </c>
      <c r="AB619" s="1927">
        <v>0</v>
      </c>
      <c r="AC619" s="1927">
        <v>0</v>
      </c>
      <c r="AD619" s="1927">
        <v>0</v>
      </c>
      <c r="AE619" s="1925">
        <v>12</v>
      </c>
    </row>
    <row r="620" spans="1:31" ht="57.6">
      <c r="A620" s="1925" t="s">
        <v>1221</v>
      </c>
      <c r="B620" s="1927" t="s">
        <v>4730</v>
      </c>
      <c r="C620" s="1926" t="s">
        <v>5201</v>
      </c>
      <c r="D620" s="1927">
        <v>3</v>
      </c>
      <c r="E620" s="1927">
        <v>0</v>
      </c>
      <c r="F620" s="1927">
        <v>3</v>
      </c>
      <c r="G620" s="1927">
        <v>3</v>
      </c>
      <c r="H620" s="1927">
        <v>1</v>
      </c>
      <c r="I620" s="1925">
        <f t="shared" si="9"/>
        <v>3</v>
      </c>
      <c r="J620" s="1925">
        <v>202</v>
      </c>
      <c r="K620" s="1926" t="s">
        <v>5202</v>
      </c>
      <c r="L620" s="1927">
        <v>43151</v>
      </c>
      <c r="M620" s="1927" t="s">
        <v>4451</v>
      </c>
      <c r="N620" s="1927" t="s">
        <v>5203</v>
      </c>
      <c r="O620" s="1925">
        <v>29</v>
      </c>
      <c r="P620" s="1927"/>
      <c r="Q620" s="1927"/>
      <c r="R620" s="1927" t="s">
        <v>5204</v>
      </c>
      <c r="S620" s="1927"/>
      <c r="T620" s="1927"/>
      <c r="U620" s="1927"/>
      <c r="V620" s="1927"/>
      <c r="W620" s="1927"/>
      <c r="X620" s="1927"/>
      <c r="Y620" s="1927"/>
      <c r="Z620" s="1927">
        <v>1</v>
      </c>
      <c r="AA620" s="1927">
        <v>0</v>
      </c>
      <c r="AB620" s="1927">
        <v>0</v>
      </c>
      <c r="AC620" s="1927">
        <v>0</v>
      </c>
      <c r="AD620" s="1927">
        <v>0</v>
      </c>
      <c r="AE620" s="1925">
        <v>1</v>
      </c>
    </row>
    <row r="621" spans="1:31" ht="43.2">
      <c r="A621" s="1925" t="s">
        <v>1221</v>
      </c>
      <c r="B621" s="1927" t="s">
        <v>4730</v>
      </c>
      <c r="C621" s="1926" t="s">
        <v>5205</v>
      </c>
      <c r="D621" s="1927">
        <v>6</v>
      </c>
      <c r="E621" s="1927">
        <v>3</v>
      </c>
      <c r="F621" s="1927">
        <v>0</v>
      </c>
      <c r="G621" s="1927">
        <v>3</v>
      </c>
      <c r="H621" s="1927">
        <v>1</v>
      </c>
      <c r="I621" s="1925">
        <f t="shared" si="9"/>
        <v>3</v>
      </c>
      <c r="J621" s="1925">
        <v>202</v>
      </c>
      <c r="K621" s="1926" t="s">
        <v>5202</v>
      </c>
      <c r="L621" s="1927">
        <v>43151</v>
      </c>
      <c r="M621" s="1927" t="s">
        <v>4451</v>
      </c>
      <c r="N621" s="1927" t="s">
        <v>5203</v>
      </c>
      <c r="O621" s="1925">
        <v>28</v>
      </c>
      <c r="P621" s="1927"/>
      <c r="Q621" s="1927"/>
      <c r="R621" s="1927" t="s">
        <v>5204</v>
      </c>
      <c r="S621" s="1927"/>
      <c r="T621" s="1927"/>
      <c r="U621" s="1927"/>
      <c r="V621" s="1927"/>
      <c r="W621" s="1927"/>
      <c r="X621" s="1927"/>
      <c r="Y621" s="1927"/>
      <c r="Z621" s="1927">
        <v>22</v>
      </c>
      <c r="AA621" s="1927">
        <v>5</v>
      </c>
      <c r="AB621" s="1927">
        <v>0</v>
      </c>
      <c r="AC621" s="1927">
        <v>0</v>
      </c>
      <c r="AD621" s="1927">
        <v>0</v>
      </c>
      <c r="AE621" s="1925">
        <v>27</v>
      </c>
    </row>
    <row r="622" spans="1:31" ht="43.2">
      <c r="A622" s="1925" t="s">
        <v>1221</v>
      </c>
      <c r="B622" s="1927" t="s">
        <v>4730</v>
      </c>
      <c r="C622" s="1926" t="s">
        <v>5345</v>
      </c>
      <c r="D622" s="1927">
        <v>6</v>
      </c>
      <c r="E622" s="1927">
        <v>3</v>
      </c>
      <c r="F622" s="1927">
        <v>0</v>
      </c>
      <c r="G622" s="1927">
        <v>3</v>
      </c>
      <c r="H622" s="1927">
        <v>1</v>
      </c>
      <c r="I622" s="1925">
        <f t="shared" si="9"/>
        <v>3</v>
      </c>
      <c r="J622" s="1925">
        <v>202</v>
      </c>
      <c r="K622" s="1926" t="s">
        <v>818</v>
      </c>
      <c r="L622" s="1927">
        <v>37901</v>
      </c>
      <c r="M622" s="1927" t="s">
        <v>4458</v>
      </c>
      <c r="N622" s="1927" t="s">
        <v>5206</v>
      </c>
      <c r="O622" s="1925">
        <v>10</v>
      </c>
      <c r="P622" s="1927"/>
      <c r="Q622" s="1927"/>
      <c r="R622" s="1927"/>
      <c r="S622" s="1927"/>
      <c r="T622" s="1927"/>
      <c r="U622" s="1927"/>
      <c r="V622" s="1927" t="s">
        <v>5204</v>
      </c>
      <c r="W622" s="1927"/>
      <c r="X622" s="1927"/>
      <c r="Y622" s="1927"/>
      <c r="Z622" s="1927">
        <v>28</v>
      </c>
      <c r="AA622" s="1927">
        <v>0</v>
      </c>
      <c r="AB622" s="1927">
        <v>0</v>
      </c>
      <c r="AC622" s="1927">
        <v>0</v>
      </c>
      <c r="AD622" s="1927">
        <v>0</v>
      </c>
      <c r="AE622" s="1925">
        <v>28</v>
      </c>
    </row>
    <row r="623" spans="1:31" ht="43.2">
      <c r="A623" s="1925" t="s">
        <v>1221</v>
      </c>
      <c r="B623" s="1927" t="s">
        <v>4730</v>
      </c>
      <c r="C623" s="1926" t="s">
        <v>5208</v>
      </c>
      <c r="D623" s="1927">
        <v>3</v>
      </c>
      <c r="E623" s="1927">
        <v>0</v>
      </c>
      <c r="F623" s="1927">
        <v>3</v>
      </c>
      <c r="G623" s="1927">
        <v>3</v>
      </c>
      <c r="H623" s="1927">
        <v>1</v>
      </c>
      <c r="I623" s="1925">
        <f t="shared" si="9"/>
        <v>3</v>
      </c>
      <c r="J623" s="1925">
        <v>202</v>
      </c>
      <c r="K623" s="1926" t="s">
        <v>4570</v>
      </c>
      <c r="L623" s="1927">
        <v>11798</v>
      </c>
      <c r="M623" s="1927" t="s">
        <v>4458</v>
      </c>
      <c r="N623" s="1927" t="s">
        <v>5207</v>
      </c>
      <c r="O623" s="1925">
        <v>10</v>
      </c>
      <c r="P623" s="1927"/>
      <c r="Q623" s="1927"/>
      <c r="R623" s="1927"/>
      <c r="S623" s="1927"/>
      <c r="T623" s="1927" t="s">
        <v>4838</v>
      </c>
      <c r="U623" s="1927"/>
      <c r="V623" s="1927"/>
      <c r="W623" s="1927"/>
      <c r="X623" s="1927"/>
      <c r="Y623" s="1927"/>
      <c r="Z623" s="1927">
        <v>1</v>
      </c>
      <c r="AA623" s="1927">
        <v>1</v>
      </c>
      <c r="AB623" s="1927">
        <v>0</v>
      </c>
      <c r="AC623" s="1927">
        <v>0</v>
      </c>
      <c r="AD623" s="1927">
        <v>0</v>
      </c>
      <c r="AE623" s="1925">
        <v>2</v>
      </c>
    </row>
    <row r="624" spans="1:31" ht="43.2">
      <c r="A624" s="1925" t="s">
        <v>1221</v>
      </c>
      <c r="B624" s="1927" t="s">
        <v>4730</v>
      </c>
      <c r="C624" s="1926" t="s">
        <v>5208</v>
      </c>
      <c r="D624" s="1927">
        <v>3</v>
      </c>
      <c r="E624" s="1927">
        <v>0</v>
      </c>
      <c r="F624" s="1927">
        <v>3</v>
      </c>
      <c r="G624" s="1927">
        <v>3</v>
      </c>
      <c r="H624" s="1927">
        <v>1</v>
      </c>
      <c r="I624" s="1925">
        <f t="shared" si="9"/>
        <v>3</v>
      </c>
      <c r="J624" s="1925">
        <v>202</v>
      </c>
      <c r="K624" s="1926" t="s">
        <v>4570</v>
      </c>
      <c r="L624" s="1927">
        <v>11798</v>
      </c>
      <c r="M624" s="1927" t="s">
        <v>4458</v>
      </c>
      <c r="N624" s="1927" t="s">
        <v>5207</v>
      </c>
      <c r="O624" s="1925">
        <v>10</v>
      </c>
      <c r="P624" s="1927"/>
      <c r="Q624" s="1927"/>
      <c r="R624" s="1927"/>
      <c r="S624" s="1927"/>
      <c r="T624" s="1927" t="s">
        <v>4838</v>
      </c>
      <c r="U624" s="1927"/>
      <c r="V624" s="1927"/>
      <c r="W624" s="1927"/>
      <c r="X624" s="1927"/>
      <c r="Y624" s="1927"/>
      <c r="Z624" s="1927">
        <v>1</v>
      </c>
      <c r="AA624" s="1927">
        <v>0</v>
      </c>
      <c r="AB624" s="1927">
        <v>0</v>
      </c>
      <c r="AC624" s="1927">
        <v>0</v>
      </c>
      <c r="AD624" s="1927">
        <v>0</v>
      </c>
      <c r="AE624" s="1925">
        <v>1</v>
      </c>
    </row>
    <row r="625" spans="1:31" ht="43.2">
      <c r="A625" s="1925" t="s">
        <v>1221</v>
      </c>
      <c r="B625" s="1927" t="s">
        <v>4730</v>
      </c>
      <c r="C625" s="1926" t="s">
        <v>5209</v>
      </c>
      <c r="D625" s="1927">
        <v>6</v>
      </c>
      <c r="E625" s="1927">
        <v>3</v>
      </c>
      <c r="F625" s="1927">
        <v>0</v>
      </c>
      <c r="G625" s="1927">
        <v>3</v>
      </c>
      <c r="H625" s="1927">
        <v>1</v>
      </c>
      <c r="I625" s="1925">
        <f t="shared" si="9"/>
        <v>3</v>
      </c>
      <c r="J625" s="1925">
        <v>202</v>
      </c>
      <c r="K625" s="1926" t="s">
        <v>4570</v>
      </c>
      <c r="L625" s="1927">
        <v>11798</v>
      </c>
      <c r="M625" s="1927" t="s">
        <v>4458</v>
      </c>
      <c r="N625" s="1927" t="s">
        <v>5207</v>
      </c>
      <c r="O625" s="1925">
        <v>10</v>
      </c>
      <c r="P625" s="1927"/>
      <c r="Q625" s="1927"/>
      <c r="R625" s="1927"/>
      <c r="S625" s="1927"/>
      <c r="T625" s="1927" t="s">
        <v>4838</v>
      </c>
      <c r="U625" s="1927"/>
      <c r="V625" s="1927"/>
      <c r="W625" s="1927"/>
      <c r="X625" s="1927"/>
      <c r="Y625" s="1927"/>
      <c r="Z625" s="1927">
        <v>2</v>
      </c>
      <c r="AA625" s="1927">
        <v>1</v>
      </c>
      <c r="AB625" s="1927">
        <v>1</v>
      </c>
      <c r="AC625" s="1927">
        <v>0</v>
      </c>
      <c r="AD625" s="1927">
        <v>0</v>
      </c>
      <c r="AE625" s="1925">
        <v>4</v>
      </c>
    </row>
    <row r="626" spans="1:31" ht="28.8">
      <c r="A626" s="1925" t="s">
        <v>1221</v>
      </c>
      <c r="B626" s="1927" t="s">
        <v>4730</v>
      </c>
      <c r="C626" s="1926" t="s">
        <v>5210</v>
      </c>
      <c r="D626" s="1927">
        <v>6</v>
      </c>
      <c r="E626" s="1927">
        <v>3</v>
      </c>
      <c r="F626" s="1927">
        <v>0</v>
      </c>
      <c r="G626" s="1927">
        <v>3</v>
      </c>
      <c r="H626" s="1927">
        <v>1</v>
      </c>
      <c r="I626" s="1925">
        <f t="shared" si="9"/>
        <v>3</v>
      </c>
      <c r="J626" s="1925">
        <v>202</v>
      </c>
      <c r="K626" s="1926" t="s">
        <v>1206</v>
      </c>
      <c r="L626" s="1927">
        <v>39395</v>
      </c>
      <c r="M626" s="1927" t="s">
        <v>4458</v>
      </c>
      <c r="N626" s="1927" t="s">
        <v>5211</v>
      </c>
      <c r="O626" s="1925">
        <v>11</v>
      </c>
      <c r="P626" s="1927"/>
      <c r="Q626" s="1927"/>
      <c r="R626" s="1927"/>
      <c r="S626" s="1927"/>
      <c r="T626" s="1927" t="s">
        <v>4733</v>
      </c>
      <c r="U626" s="1927"/>
      <c r="V626" s="1927"/>
      <c r="W626" s="1927"/>
      <c r="X626" s="1927"/>
      <c r="Y626" s="1927"/>
      <c r="Z626" s="1927">
        <v>7</v>
      </c>
      <c r="AA626" s="1927">
        <v>0</v>
      </c>
      <c r="AB626" s="1927">
        <v>0</v>
      </c>
      <c r="AC626" s="1927">
        <v>0</v>
      </c>
      <c r="AD626" s="1927">
        <v>0</v>
      </c>
      <c r="AE626" s="1925">
        <v>7</v>
      </c>
    </row>
    <row r="627" spans="1:31" ht="28.8">
      <c r="A627" s="1925" t="s">
        <v>1221</v>
      </c>
      <c r="B627" s="1927" t="s">
        <v>4730</v>
      </c>
      <c r="C627" s="1926" t="s">
        <v>5212</v>
      </c>
      <c r="D627" s="1927">
        <v>3</v>
      </c>
      <c r="E627" s="1927">
        <v>1.5</v>
      </c>
      <c r="F627" s="1927">
        <v>0</v>
      </c>
      <c r="G627" s="1927">
        <v>1.5</v>
      </c>
      <c r="H627" s="1927">
        <v>1</v>
      </c>
      <c r="I627" s="1925">
        <f t="shared" si="9"/>
        <v>1.5</v>
      </c>
      <c r="J627" s="1925">
        <v>202</v>
      </c>
      <c r="K627" s="1926" t="s">
        <v>4568</v>
      </c>
      <c r="L627" s="1927">
        <v>35805</v>
      </c>
      <c r="M627" s="1927" t="s">
        <v>4458</v>
      </c>
      <c r="N627" s="1927" t="s">
        <v>5213</v>
      </c>
      <c r="O627" s="1925">
        <v>21</v>
      </c>
      <c r="P627" s="1927"/>
      <c r="Q627" s="1927"/>
      <c r="R627" s="1927"/>
      <c r="S627" s="1927"/>
      <c r="T627" s="1927" t="s">
        <v>4754</v>
      </c>
      <c r="U627" s="1927"/>
      <c r="V627" s="1927"/>
      <c r="W627" s="1927"/>
      <c r="X627" s="1927"/>
      <c r="Y627" s="1927"/>
      <c r="Z627" s="1927">
        <v>8</v>
      </c>
      <c r="AA627" s="1927">
        <v>1</v>
      </c>
      <c r="AB627" s="1927">
        <v>1</v>
      </c>
      <c r="AC627" s="1927">
        <v>0</v>
      </c>
      <c r="AD627" s="1927">
        <v>0</v>
      </c>
      <c r="AE627" s="1925">
        <v>10</v>
      </c>
    </row>
    <row r="628" spans="1:31" ht="43.2">
      <c r="A628" s="1925" t="s">
        <v>1222</v>
      </c>
      <c r="B628" s="1927" t="s">
        <v>4730</v>
      </c>
      <c r="C628" s="1926" t="s">
        <v>5214</v>
      </c>
      <c r="D628" s="1927">
        <v>3</v>
      </c>
      <c r="E628" s="1927">
        <v>0</v>
      </c>
      <c r="F628" s="1927">
        <v>3</v>
      </c>
      <c r="G628" s="1927">
        <v>3</v>
      </c>
      <c r="H628" s="1927">
        <v>1</v>
      </c>
      <c r="I628" s="1925">
        <f t="shared" si="9"/>
        <v>3</v>
      </c>
      <c r="J628" s="1925">
        <v>202</v>
      </c>
      <c r="K628" s="1926" t="s">
        <v>5215</v>
      </c>
      <c r="L628" s="1927">
        <v>36933</v>
      </c>
      <c r="M628" s="1927" t="s">
        <v>4458</v>
      </c>
      <c r="N628" s="1932" t="s">
        <v>5216</v>
      </c>
      <c r="O628" s="1925">
        <v>21</v>
      </c>
      <c r="P628" s="1927"/>
      <c r="Q628" s="1927"/>
      <c r="R628" s="1927"/>
      <c r="S628" s="1927"/>
      <c r="T628" s="1927" t="s">
        <v>5178</v>
      </c>
      <c r="U628" s="1927"/>
      <c r="V628" s="1927"/>
      <c r="W628" s="1927"/>
      <c r="X628" s="1927"/>
      <c r="Y628" s="1927"/>
      <c r="Z628" s="1927">
        <v>7</v>
      </c>
      <c r="AA628" s="1927">
        <v>7</v>
      </c>
      <c r="AB628" s="1927">
        <v>2</v>
      </c>
      <c r="AC628" s="1927">
        <v>0</v>
      </c>
      <c r="AD628" s="1927">
        <v>0</v>
      </c>
      <c r="AE628" s="1925">
        <v>16</v>
      </c>
    </row>
    <row r="629" spans="1:31" ht="43.2">
      <c r="A629" s="1925" t="s">
        <v>1222</v>
      </c>
      <c r="B629" s="1927" t="s">
        <v>4730</v>
      </c>
      <c r="C629" s="1926" t="s">
        <v>5217</v>
      </c>
      <c r="D629" s="1927">
        <v>3</v>
      </c>
      <c r="E629" s="1927">
        <v>1.5</v>
      </c>
      <c r="F629" s="1927">
        <v>0</v>
      </c>
      <c r="G629" s="1927">
        <v>1.5</v>
      </c>
      <c r="H629" s="1927">
        <v>1</v>
      </c>
      <c r="I629" s="1925">
        <f t="shared" si="9"/>
        <v>1.5</v>
      </c>
      <c r="J629" s="1925">
        <v>202</v>
      </c>
      <c r="K629" s="1926" t="s">
        <v>5215</v>
      </c>
      <c r="L629" s="1927">
        <v>36933</v>
      </c>
      <c r="M629" s="1927" t="s">
        <v>4458</v>
      </c>
      <c r="N629" s="1932" t="s">
        <v>5216</v>
      </c>
      <c r="O629" s="1925">
        <v>21</v>
      </c>
      <c r="P629" s="1927"/>
      <c r="Q629" s="1927"/>
      <c r="R629" s="1927"/>
      <c r="S629" s="1927"/>
      <c r="T629" s="1927" t="s">
        <v>5178</v>
      </c>
      <c r="U629" s="1927"/>
      <c r="V629" s="1927"/>
      <c r="W629" s="1927"/>
      <c r="X629" s="1927"/>
      <c r="Y629" s="1927"/>
      <c r="Z629" s="1927">
        <v>1</v>
      </c>
      <c r="AA629" s="1927">
        <v>0</v>
      </c>
      <c r="AB629" s="1927">
        <v>1</v>
      </c>
      <c r="AC629" s="1927">
        <v>0</v>
      </c>
      <c r="AD629" s="1927">
        <v>0</v>
      </c>
      <c r="AE629" s="1925">
        <v>2</v>
      </c>
    </row>
    <row r="630" spans="1:31" ht="43.2">
      <c r="A630" s="1925" t="s">
        <v>1222</v>
      </c>
      <c r="B630" s="1927" t="s">
        <v>4730</v>
      </c>
      <c r="C630" s="1926" t="s">
        <v>5218</v>
      </c>
      <c r="D630" s="1927">
        <v>6</v>
      </c>
      <c r="E630" s="1927">
        <v>3</v>
      </c>
      <c r="F630" s="1927">
        <v>0</v>
      </c>
      <c r="G630" s="1927">
        <v>3</v>
      </c>
      <c r="H630" s="1927">
        <v>1</v>
      </c>
      <c r="I630" s="1925">
        <f t="shared" si="9"/>
        <v>3</v>
      </c>
      <c r="J630" s="1925">
        <v>202</v>
      </c>
      <c r="K630" s="1926" t="s">
        <v>5219</v>
      </c>
      <c r="L630" s="1927">
        <v>36933</v>
      </c>
      <c r="M630" s="1927" t="s">
        <v>4458</v>
      </c>
      <c r="N630" s="1932" t="s">
        <v>5216</v>
      </c>
      <c r="O630" s="1925">
        <v>12</v>
      </c>
      <c r="P630" s="1927"/>
      <c r="Q630" s="1927"/>
      <c r="R630" s="1927"/>
      <c r="S630" s="1927"/>
      <c r="T630" s="1927" t="s">
        <v>5178</v>
      </c>
      <c r="U630" s="1927"/>
      <c r="V630" s="1927"/>
      <c r="W630" s="1927"/>
      <c r="X630" s="1927"/>
      <c r="Y630" s="1927"/>
      <c r="Z630" s="1927">
        <v>1</v>
      </c>
      <c r="AA630" s="1927">
        <v>0</v>
      </c>
      <c r="AB630" s="1927">
        <v>0</v>
      </c>
      <c r="AC630" s="1927">
        <v>0</v>
      </c>
      <c r="AD630" s="1927">
        <v>0</v>
      </c>
      <c r="AE630" s="1925">
        <v>1</v>
      </c>
    </row>
    <row r="631" spans="1:31" ht="43.2">
      <c r="A631" s="1925" t="s">
        <v>1222</v>
      </c>
      <c r="B631" s="1927" t="s">
        <v>4730</v>
      </c>
      <c r="C631" s="1926" t="s">
        <v>5346</v>
      </c>
      <c r="D631" s="1927">
        <v>3</v>
      </c>
      <c r="E631" s="1927">
        <v>1.5</v>
      </c>
      <c r="F631" s="1927">
        <v>0</v>
      </c>
      <c r="G631" s="1927">
        <v>1.5</v>
      </c>
      <c r="H631" s="1927">
        <v>1</v>
      </c>
      <c r="I631" s="1925">
        <f t="shared" si="9"/>
        <v>1.5</v>
      </c>
      <c r="J631" s="1925">
        <v>202</v>
      </c>
      <c r="K631" s="1926" t="s">
        <v>1802</v>
      </c>
      <c r="L631" s="1927">
        <v>39424</v>
      </c>
      <c r="M631" s="1927" t="s">
        <v>4458</v>
      </c>
      <c r="N631" s="1927" t="s">
        <v>5220</v>
      </c>
      <c r="O631" s="1925">
        <v>24</v>
      </c>
      <c r="P631" s="1927"/>
      <c r="Q631" s="1927"/>
      <c r="R631" s="1927"/>
      <c r="S631" s="1927"/>
      <c r="T631" s="1927" t="s">
        <v>5221</v>
      </c>
      <c r="U631" s="1927"/>
      <c r="V631" s="1927"/>
      <c r="W631" s="1927"/>
      <c r="X631" s="1927"/>
      <c r="Y631" s="1927"/>
      <c r="Z631" s="1927">
        <v>1</v>
      </c>
      <c r="AA631" s="1927">
        <v>3</v>
      </c>
      <c r="AB631" s="1927">
        <v>6</v>
      </c>
      <c r="AC631" s="1927">
        <v>0</v>
      </c>
      <c r="AD631" s="1927">
        <v>0</v>
      </c>
      <c r="AE631" s="1925">
        <v>10</v>
      </c>
    </row>
    <row r="632" spans="1:31" ht="57.6">
      <c r="A632" s="1925" t="s">
        <v>1222</v>
      </c>
      <c r="B632" s="1927" t="s">
        <v>4730</v>
      </c>
      <c r="C632" s="1926" t="s">
        <v>5222</v>
      </c>
      <c r="D632" s="1927">
        <v>3</v>
      </c>
      <c r="E632" s="1927">
        <v>0</v>
      </c>
      <c r="F632" s="1927">
        <v>3</v>
      </c>
      <c r="G632" s="1927">
        <v>3</v>
      </c>
      <c r="H632" s="1927">
        <v>1</v>
      </c>
      <c r="I632" s="1925">
        <f t="shared" si="9"/>
        <v>3</v>
      </c>
      <c r="J632" s="1925">
        <v>202</v>
      </c>
      <c r="K632" s="1926" t="s">
        <v>1802</v>
      </c>
      <c r="L632" s="1927">
        <v>39424</v>
      </c>
      <c r="M632" s="1927" t="s">
        <v>4458</v>
      </c>
      <c r="N632" s="1932" t="s">
        <v>5223</v>
      </c>
      <c r="O632" s="1925">
        <v>20</v>
      </c>
      <c r="P632" s="1927"/>
      <c r="Q632" s="1927"/>
      <c r="R632" s="1927"/>
      <c r="S632" s="1927"/>
      <c r="T632" s="1927" t="s">
        <v>5224</v>
      </c>
      <c r="U632" s="1927"/>
      <c r="V632" s="1927"/>
      <c r="W632" s="1927"/>
      <c r="X632" s="1927"/>
      <c r="Y632" s="1927"/>
      <c r="Z632" s="1927">
        <v>3</v>
      </c>
      <c r="AA632" s="1927">
        <v>2</v>
      </c>
      <c r="AB632" s="1927">
        <v>8</v>
      </c>
      <c r="AC632" s="1927">
        <v>0</v>
      </c>
      <c r="AD632" s="1927">
        <v>0</v>
      </c>
      <c r="AE632" s="1925">
        <v>13</v>
      </c>
    </row>
    <row r="633" spans="1:31" ht="43.2">
      <c r="A633" s="1925" t="s">
        <v>1222</v>
      </c>
      <c r="B633" s="1927" t="s">
        <v>4730</v>
      </c>
      <c r="C633" s="1926" t="s">
        <v>5225</v>
      </c>
      <c r="D633" s="1927">
        <v>3</v>
      </c>
      <c r="E633" s="1927">
        <v>1.5</v>
      </c>
      <c r="F633" s="1927">
        <v>0</v>
      </c>
      <c r="G633" s="1927">
        <v>1.5</v>
      </c>
      <c r="H633" s="1927">
        <v>1</v>
      </c>
      <c r="I633" s="1925">
        <f t="shared" si="9"/>
        <v>1.5</v>
      </c>
      <c r="J633" s="1925">
        <v>202</v>
      </c>
      <c r="K633" s="1926" t="s">
        <v>1778</v>
      </c>
      <c r="L633" s="1927">
        <v>41272</v>
      </c>
      <c r="M633" s="1927" t="s">
        <v>4451</v>
      </c>
      <c r="N633" s="1927" t="s">
        <v>5226</v>
      </c>
      <c r="O633" s="1925">
        <v>24</v>
      </c>
      <c r="P633" s="1927"/>
      <c r="Q633" s="1927"/>
      <c r="R633" s="1927"/>
      <c r="S633" s="1927"/>
      <c r="T633" s="1927" t="s">
        <v>5227</v>
      </c>
      <c r="U633" s="1927"/>
      <c r="V633" s="1927"/>
      <c r="W633" s="1927"/>
      <c r="X633" s="1927"/>
      <c r="Y633" s="1927"/>
      <c r="Z633" s="1927">
        <v>9</v>
      </c>
      <c r="AA633" s="1927">
        <v>5</v>
      </c>
      <c r="AB633" s="1927">
        <v>1</v>
      </c>
      <c r="AC633" s="1927">
        <v>0</v>
      </c>
      <c r="AD633" s="1927">
        <v>0</v>
      </c>
      <c r="AE633" s="1925">
        <v>15</v>
      </c>
    </row>
    <row r="634" spans="1:31" ht="28.8">
      <c r="A634" s="1925" t="s">
        <v>1222</v>
      </c>
      <c r="B634" s="1927" t="s">
        <v>4730</v>
      </c>
      <c r="C634" s="1926" t="s">
        <v>5228</v>
      </c>
      <c r="D634" s="1927">
        <v>3</v>
      </c>
      <c r="E634" s="1927">
        <v>1.5</v>
      </c>
      <c r="F634" s="1927">
        <v>0</v>
      </c>
      <c r="G634" s="1927">
        <v>1.5</v>
      </c>
      <c r="H634" s="1927">
        <v>1</v>
      </c>
      <c r="I634" s="1925">
        <f t="shared" si="9"/>
        <v>1.5</v>
      </c>
      <c r="J634" s="1925">
        <v>202</v>
      </c>
      <c r="K634" s="1926" t="s">
        <v>5229</v>
      </c>
      <c r="L634" s="1927">
        <v>43505</v>
      </c>
      <c r="M634" s="1927" t="s">
        <v>4451</v>
      </c>
      <c r="N634" s="1927" t="s">
        <v>5230</v>
      </c>
      <c r="O634" s="1925">
        <v>24</v>
      </c>
      <c r="P634" s="1927"/>
      <c r="Q634" s="1927"/>
      <c r="R634" s="1927"/>
      <c r="S634" s="1927"/>
      <c r="T634" s="1927" t="s">
        <v>4751</v>
      </c>
      <c r="U634" s="1927"/>
      <c r="V634" s="1927"/>
      <c r="W634" s="1927"/>
      <c r="X634" s="1927"/>
      <c r="Y634" s="1927"/>
      <c r="Z634" s="1927">
        <v>14</v>
      </c>
      <c r="AA634" s="1927">
        <v>0</v>
      </c>
      <c r="AB634" s="1927">
        <v>0</v>
      </c>
      <c r="AC634" s="1927">
        <v>0</v>
      </c>
      <c r="AD634" s="1927">
        <v>0</v>
      </c>
      <c r="AE634" s="1925">
        <v>14</v>
      </c>
    </row>
    <row r="635" spans="1:31" ht="43.2">
      <c r="A635" s="1925" t="s">
        <v>1222</v>
      </c>
      <c r="B635" s="1927" t="s">
        <v>4730</v>
      </c>
      <c r="C635" s="1926" t="s">
        <v>5231</v>
      </c>
      <c r="D635" s="1927">
        <v>3</v>
      </c>
      <c r="E635" s="1927">
        <v>0</v>
      </c>
      <c r="F635" s="1927">
        <v>3</v>
      </c>
      <c r="G635" s="1927">
        <v>3</v>
      </c>
      <c r="H635" s="1927">
        <v>1</v>
      </c>
      <c r="I635" s="1925">
        <f t="shared" si="9"/>
        <v>3</v>
      </c>
      <c r="J635" s="1925">
        <v>202</v>
      </c>
      <c r="K635" s="1926" t="s">
        <v>5232</v>
      </c>
      <c r="L635" s="1927">
        <v>37822</v>
      </c>
      <c r="M635" s="1927" t="s">
        <v>4458</v>
      </c>
      <c r="N635" s="1932" t="s">
        <v>5233</v>
      </c>
      <c r="O635" s="1925">
        <v>22</v>
      </c>
      <c r="P635" s="1927"/>
      <c r="Q635" s="1927"/>
      <c r="R635" s="1927"/>
      <c r="S635" s="1927"/>
      <c r="T635" s="1927" t="s">
        <v>4821</v>
      </c>
      <c r="U635" s="1927"/>
      <c r="V635" s="1927"/>
      <c r="W635" s="1927"/>
      <c r="X635" s="1927"/>
      <c r="Y635" s="1927"/>
      <c r="Z635" s="1927">
        <v>16</v>
      </c>
      <c r="AA635" s="1927">
        <v>2</v>
      </c>
      <c r="AB635" s="1927">
        <v>0</v>
      </c>
      <c r="AC635" s="1927">
        <v>0</v>
      </c>
      <c r="AD635" s="1927">
        <v>0</v>
      </c>
      <c r="AE635" s="1925">
        <v>18</v>
      </c>
    </row>
    <row r="636" spans="1:31" ht="28.2" customHeight="1">
      <c r="A636" s="1925" t="s">
        <v>1222</v>
      </c>
      <c r="B636" s="1927" t="s">
        <v>4730</v>
      </c>
      <c r="C636" s="1926" t="s">
        <v>4807</v>
      </c>
      <c r="D636" s="1927">
        <v>3</v>
      </c>
      <c r="E636" s="1927">
        <v>1.5</v>
      </c>
      <c r="F636" s="1927">
        <v>0</v>
      </c>
      <c r="G636" s="1927">
        <v>1.5</v>
      </c>
      <c r="H636" s="1927">
        <v>1</v>
      </c>
      <c r="I636" s="1925">
        <f t="shared" si="9"/>
        <v>1.5</v>
      </c>
      <c r="J636" s="1925">
        <v>202</v>
      </c>
      <c r="K636" s="1926" t="s">
        <v>4808</v>
      </c>
      <c r="L636" s="1927">
        <v>42748</v>
      </c>
      <c r="M636" s="1927" t="s">
        <v>4451</v>
      </c>
      <c r="N636" s="1932" t="s">
        <v>5234</v>
      </c>
      <c r="O636" s="1925">
        <v>22</v>
      </c>
      <c r="P636" s="1927"/>
      <c r="Q636" s="1927"/>
      <c r="R636" s="1927"/>
      <c r="S636" s="1927"/>
      <c r="T636" s="1927" t="s">
        <v>4760</v>
      </c>
      <c r="U636" s="1927"/>
      <c r="V636" s="1927"/>
      <c r="W636" s="1927"/>
      <c r="X636" s="1927"/>
      <c r="Y636" s="1927"/>
      <c r="Z636" s="1927">
        <v>13</v>
      </c>
      <c r="AA636" s="1927">
        <v>5</v>
      </c>
      <c r="AB636" s="1927">
        <v>0</v>
      </c>
      <c r="AC636" s="1927">
        <v>0</v>
      </c>
      <c r="AD636" s="1927">
        <v>0</v>
      </c>
      <c r="AE636" s="1925">
        <v>18</v>
      </c>
    </row>
    <row r="637" spans="1:31" ht="28.8">
      <c r="A637" s="1925" t="s">
        <v>1222</v>
      </c>
      <c r="B637" s="1927" t="s">
        <v>4730</v>
      </c>
      <c r="C637" s="1926" t="s">
        <v>5235</v>
      </c>
      <c r="D637" s="1927">
        <v>6</v>
      </c>
      <c r="E637" s="1927">
        <v>3</v>
      </c>
      <c r="F637" s="1927">
        <v>0</v>
      </c>
      <c r="G637" s="1927">
        <v>3</v>
      </c>
      <c r="H637" s="1927">
        <v>1</v>
      </c>
      <c r="I637" s="1925">
        <f t="shared" si="9"/>
        <v>3</v>
      </c>
      <c r="J637" s="1925">
        <v>202</v>
      </c>
      <c r="K637" s="1926" t="s">
        <v>4808</v>
      </c>
      <c r="L637" s="1927">
        <v>42748</v>
      </c>
      <c r="M637" s="1927" t="s">
        <v>4451</v>
      </c>
      <c r="N637" s="1932" t="s">
        <v>5234</v>
      </c>
      <c r="O637" s="1925">
        <v>21</v>
      </c>
      <c r="P637" s="1927"/>
      <c r="Q637" s="1927"/>
      <c r="R637" s="1927"/>
      <c r="S637" s="1927"/>
      <c r="T637" s="1927" t="s">
        <v>4760</v>
      </c>
      <c r="U637" s="1927"/>
      <c r="V637" s="1927"/>
      <c r="W637" s="1927"/>
      <c r="X637" s="1927"/>
      <c r="Y637" s="1927"/>
      <c r="Z637" s="1927">
        <v>1</v>
      </c>
      <c r="AA637" s="1927">
        <v>0</v>
      </c>
      <c r="AB637" s="1927">
        <v>0</v>
      </c>
      <c r="AC637" s="1927">
        <v>0</v>
      </c>
      <c r="AD637" s="1927">
        <v>0</v>
      </c>
      <c r="AE637" s="1925">
        <v>1</v>
      </c>
    </row>
    <row r="638" spans="1:31" ht="43.2">
      <c r="A638" s="1925" t="s">
        <v>1222</v>
      </c>
      <c r="B638" s="1927" t="s">
        <v>4730</v>
      </c>
      <c r="C638" s="1926" t="s">
        <v>5236</v>
      </c>
      <c r="D638" s="1927">
        <v>3</v>
      </c>
      <c r="E638" s="1927">
        <v>0</v>
      </c>
      <c r="F638" s="1927">
        <v>3</v>
      </c>
      <c r="G638" s="1927">
        <v>3</v>
      </c>
      <c r="H638" s="1927">
        <v>1</v>
      </c>
      <c r="I638" s="1925">
        <f t="shared" si="9"/>
        <v>3</v>
      </c>
      <c r="J638" s="1925">
        <v>202</v>
      </c>
      <c r="K638" s="1926" t="s">
        <v>4507</v>
      </c>
      <c r="L638" s="1927">
        <v>35988</v>
      </c>
      <c r="M638" s="1927" t="s">
        <v>4458</v>
      </c>
      <c r="N638" s="1932" t="s">
        <v>5237</v>
      </c>
      <c r="O638" s="1925">
        <v>29</v>
      </c>
      <c r="P638" s="1927"/>
      <c r="Q638" s="1927"/>
      <c r="R638" s="1927"/>
      <c r="S638" s="1927"/>
      <c r="T638" s="1927" t="s">
        <v>4821</v>
      </c>
      <c r="U638" s="1927"/>
      <c r="V638" s="1927"/>
      <c r="W638" s="1927"/>
      <c r="X638" s="1927"/>
      <c r="Y638" s="1927"/>
      <c r="Z638" s="1927">
        <v>9</v>
      </c>
      <c r="AA638" s="1927">
        <v>2</v>
      </c>
      <c r="AB638" s="1927">
        <v>5</v>
      </c>
      <c r="AC638" s="1927">
        <v>0</v>
      </c>
      <c r="AD638" s="1927">
        <v>0</v>
      </c>
      <c r="AE638" s="1925">
        <v>16</v>
      </c>
    </row>
    <row r="639" spans="1:31" ht="28.8">
      <c r="A639" s="1925" t="s">
        <v>1222</v>
      </c>
      <c r="B639" s="1927" t="s">
        <v>4730</v>
      </c>
      <c r="C639" s="1926" t="s">
        <v>5238</v>
      </c>
      <c r="D639" s="1927">
        <v>3</v>
      </c>
      <c r="E639" s="1927">
        <v>1.5</v>
      </c>
      <c r="F639" s="1927">
        <v>0</v>
      </c>
      <c r="G639" s="1927">
        <v>1.5</v>
      </c>
      <c r="H639" s="1927">
        <v>1</v>
      </c>
      <c r="I639" s="1925">
        <f t="shared" si="9"/>
        <v>1.5</v>
      </c>
      <c r="J639" s="1925">
        <v>202</v>
      </c>
      <c r="K639" s="1926" t="s">
        <v>5239</v>
      </c>
      <c r="L639" s="1927">
        <v>29839</v>
      </c>
      <c r="M639" s="1927" t="s">
        <v>4458</v>
      </c>
      <c r="N639" s="1932" t="s">
        <v>5240</v>
      </c>
      <c r="O639" s="1925">
        <v>12</v>
      </c>
      <c r="P639" s="1927"/>
      <c r="Q639" s="1927"/>
      <c r="R639" s="1927"/>
      <c r="S639" s="1927"/>
      <c r="T639" s="1927" t="s">
        <v>4751</v>
      </c>
      <c r="U639" s="1927"/>
      <c r="V639" s="1927"/>
      <c r="W639" s="1927"/>
      <c r="X639" s="1927"/>
      <c r="Y639" s="1927"/>
      <c r="Z639" s="1927">
        <v>17</v>
      </c>
      <c r="AA639" s="1927">
        <v>2</v>
      </c>
      <c r="AB639" s="1927">
        <v>0</v>
      </c>
      <c r="AC639" s="1927">
        <v>0</v>
      </c>
      <c r="AD639" s="1927">
        <v>0</v>
      </c>
      <c r="AE639" s="1925">
        <v>19</v>
      </c>
    </row>
    <row r="640" spans="1:31" ht="28.8">
      <c r="A640" s="1925" t="s">
        <v>1222</v>
      </c>
      <c r="B640" s="1927" t="s">
        <v>4730</v>
      </c>
      <c r="C640" s="1926" t="s">
        <v>5241</v>
      </c>
      <c r="D640" s="1927">
        <v>3</v>
      </c>
      <c r="E640" s="1927">
        <v>0</v>
      </c>
      <c r="F640" s="1927">
        <v>3</v>
      </c>
      <c r="G640" s="1927">
        <v>3</v>
      </c>
      <c r="H640" s="1927">
        <v>1</v>
      </c>
      <c r="I640" s="1925">
        <f t="shared" si="9"/>
        <v>3</v>
      </c>
      <c r="J640" s="1925">
        <v>202</v>
      </c>
      <c r="K640" s="1926" t="s">
        <v>5242</v>
      </c>
      <c r="L640" s="1927">
        <v>40253</v>
      </c>
      <c r="M640" s="1927" t="s">
        <v>4458</v>
      </c>
      <c r="N640" s="1932" t="s">
        <v>5243</v>
      </c>
      <c r="O640" s="1925">
        <v>24</v>
      </c>
      <c r="P640" s="1927"/>
      <c r="Q640" s="1927"/>
      <c r="R640" s="1927"/>
      <c r="S640" s="1927"/>
      <c r="T640" s="1927" t="s">
        <v>4828</v>
      </c>
      <c r="U640" s="1927"/>
      <c r="V640" s="1927"/>
      <c r="W640" s="1927"/>
      <c r="X640" s="1927"/>
      <c r="Y640" s="1927"/>
      <c r="Z640" s="1927">
        <v>4</v>
      </c>
      <c r="AA640" s="1927">
        <v>1</v>
      </c>
      <c r="AB640" s="1927">
        <v>0</v>
      </c>
      <c r="AC640" s="1927">
        <v>0</v>
      </c>
      <c r="AD640" s="1927">
        <v>0</v>
      </c>
      <c r="AE640" s="1925">
        <v>5</v>
      </c>
    </row>
    <row r="641" spans="1:31" ht="43.2">
      <c r="A641" s="1925" t="s">
        <v>1222</v>
      </c>
      <c r="B641" s="1927" t="s">
        <v>4730</v>
      </c>
      <c r="C641" s="1926" t="s">
        <v>5244</v>
      </c>
      <c r="D641" s="1927">
        <v>3</v>
      </c>
      <c r="E641" s="1927">
        <v>1.5</v>
      </c>
      <c r="F641" s="1927">
        <v>0</v>
      </c>
      <c r="G641" s="1927">
        <v>1.5</v>
      </c>
      <c r="H641" s="1927">
        <v>1</v>
      </c>
      <c r="I641" s="1925">
        <f t="shared" si="9"/>
        <v>1.5</v>
      </c>
      <c r="J641" s="1925">
        <v>202</v>
      </c>
      <c r="K641" s="1926" t="s">
        <v>4798</v>
      </c>
      <c r="L641" s="1927">
        <v>39289</v>
      </c>
      <c r="M641" s="1927" t="s">
        <v>4458</v>
      </c>
      <c r="N641" s="1932" t="s">
        <v>5245</v>
      </c>
      <c r="O641" s="1925">
        <v>14</v>
      </c>
      <c r="P641" s="1927"/>
      <c r="Q641" s="1927"/>
      <c r="R641" s="1927"/>
      <c r="S641" s="1927"/>
      <c r="T641" s="1927" t="s">
        <v>4751</v>
      </c>
      <c r="U641" s="1927"/>
      <c r="V641" s="1927"/>
      <c r="W641" s="1927"/>
      <c r="X641" s="1927"/>
      <c r="Y641" s="1927"/>
      <c r="Z641" s="1927">
        <v>6</v>
      </c>
      <c r="AA641" s="1927">
        <v>6</v>
      </c>
      <c r="AB641" s="1927">
        <v>5</v>
      </c>
      <c r="AC641" s="1927">
        <v>0</v>
      </c>
      <c r="AD641" s="1927">
        <v>0</v>
      </c>
      <c r="AE641" s="1925">
        <v>17</v>
      </c>
    </row>
    <row r="642" spans="1:31" ht="28.8">
      <c r="A642" s="1925" t="s">
        <v>1222</v>
      </c>
      <c r="B642" s="1927" t="s">
        <v>4730</v>
      </c>
      <c r="C642" s="1926" t="s">
        <v>5246</v>
      </c>
      <c r="D642" s="1927">
        <v>3</v>
      </c>
      <c r="E642" s="1927">
        <v>0</v>
      </c>
      <c r="F642" s="1927">
        <v>3</v>
      </c>
      <c r="G642" s="1927">
        <v>3</v>
      </c>
      <c r="H642" s="1927">
        <v>1</v>
      </c>
      <c r="I642" s="1925">
        <f t="shared" si="9"/>
        <v>3</v>
      </c>
      <c r="J642" s="1925">
        <v>202</v>
      </c>
      <c r="K642" s="1926" t="s">
        <v>4663</v>
      </c>
      <c r="L642" s="1927">
        <v>42748</v>
      </c>
      <c r="M642" s="1927" t="s">
        <v>4451</v>
      </c>
      <c r="N642" s="1932" t="s">
        <v>5247</v>
      </c>
      <c r="O642" s="1925">
        <v>6</v>
      </c>
      <c r="P642" s="1927"/>
      <c r="Q642" s="1927"/>
      <c r="R642" s="1927"/>
      <c r="S642" s="1927"/>
      <c r="T642" s="1927" t="s">
        <v>4821</v>
      </c>
      <c r="U642" s="1927"/>
      <c r="V642" s="1927"/>
      <c r="W642" s="1927"/>
      <c r="X642" s="1927"/>
      <c r="Y642" s="1927"/>
      <c r="Z642" s="1927">
        <v>11</v>
      </c>
      <c r="AA642" s="1927">
        <v>0</v>
      </c>
      <c r="AB642" s="1927">
        <v>0</v>
      </c>
      <c r="AC642" s="1927">
        <v>0</v>
      </c>
      <c r="AD642" s="1927">
        <v>0</v>
      </c>
      <c r="AE642" s="1925">
        <v>11</v>
      </c>
    </row>
    <row r="643" spans="1:31" ht="28.8">
      <c r="A643" s="1925" t="s">
        <v>1222</v>
      </c>
      <c r="B643" s="1927" t="s">
        <v>4730</v>
      </c>
      <c r="C643" s="1926" t="s">
        <v>5248</v>
      </c>
      <c r="D643" s="1927">
        <v>3</v>
      </c>
      <c r="E643" s="1927">
        <v>0</v>
      </c>
      <c r="F643" s="1927">
        <v>3</v>
      </c>
      <c r="G643" s="1927">
        <v>3</v>
      </c>
      <c r="H643" s="1927">
        <v>1</v>
      </c>
      <c r="I643" s="1925">
        <f t="shared" si="9"/>
        <v>3</v>
      </c>
      <c r="J643" s="1925">
        <v>202</v>
      </c>
      <c r="K643" s="1926" t="s">
        <v>5010</v>
      </c>
      <c r="L643" s="1927">
        <v>40130</v>
      </c>
      <c r="M643" s="1927" t="s">
        <v>4458</v>
      </c>
      <c r="N643" s="1932" t="s">
        <v>5249</v>
      </c>
      <c r="O643" s="1925">
        <v>21</v>
      </c>
      <c r="P643" s="1927"/>
      <c r="Q643" s="1927"/>
      <c r="R643" s="1927"/>
      <c r="S643" s="1927"/>
      <c r="T643" s="1927" t="s">
        <v>4838</v>
      </c>
      <c r="U643" s="1927"/>
      <c r="V643" s="1927"/>
      <c r="W643" s="1927"/>
      <c r="X643" s="1927"/>
      <c r="Y643" s="1927"/>
      <c r="Z643" s="1927">
        <v>0</v>
      </c>
      <c r="AA643" s="1927">
        <v>3</v>
      </c>
      <c r="AB643" s="1927">
        <v>0</v>
      </c>
      <c r="AC643" s="1927">
        <v>0</v>
      </c>
      <c r="AD643" s="1927">
        <v>0</v>
      </c>
      <c r="AE643" s="1925">
        <v>3</v>
      </c>
    </row>
    <row r="644" spans="1:31" ht="28.8">
      <c r="A644" s="1925" t="s">
        <v>1222</v>
      </c>
      <c r="B644" s="1927" t="s">
        <v>4730</v>
      </c>
      <c r="C644" s="1926" t="s">
        <v>5250</v>
      </c>
      <c r="D644" s="1927">
        <v>3</v>
      </c>
      <c r="E644" s="1927">
        <v>1.5</v>
      </c>
      <c r="F644" s="1927">
        <v>0</v>
      </c>
      <c r="G644" s="1927">
        <v>1.5</v>
      </c>
      <c r="H644" s="1927">
        <v>1</v>
      </c>
      <c r="I644" s="1925">
        <f t="shared" si="9"/>
        <v>1.5</v>
      </c>
      <c r="J644" s="1925">
        <v>202</v>
      </c>
      <c r="K644" s="1926" t="s">
        <v>5251</v>
      </c>
      <c r="L644" s="1927">
        <v>37911</v>
      </c>
      <c r="M644" s="1927" t="s">
        <v>4458</v>
      </c>
      <c r="N644" s="1932" t="s">
        <v>5252</v>
      </c>
      <c r="O644" s="1925">
        <v>21</v>
      </c>
      <c r="P644" s="1927"/>
      <c r="Q644" s="1927"/>
      <c r="R644" s="1927"/>
      <c r="S644" s="1927"/>
      <c r="T644" s="1927" t="s">
        <v>4751</v>
      </c>
      <c r="U644" s="1927"/>
      <c r="V644" s="1927"/>
      <c r="W644" s="1927"/>
      <c r="X644" s="1927"/>
      <c r="Y644" s="1927"/>
      <c r="Z644" s="1927">
        <v>9</v>
      </c>
      <c r="AA644" s="1927">
        <v>9</v>
      </c>
      <c r="AB644" s="1927">
        <v>2</v>
      </c>
      <c r="AC644" s="1927">
        <v>0</v>
      </c>
      <c r="AD644" s="1927">
        <v>0</v>
      </c>
      <c r="AE644" s="1925">
        <v>20</v>
      </c>
    </row>
    <row r="645" spans="1:31" ht="28.8">
      <c r="A645" s="1925" t="s">
        <v>1222</v>
      </c>
      <c r="B645" s="1927" t="s">
        <v>4730</v>
      </c>
      <c r="C645" s="1926" t="s">
        <v>5253</v>
      </c>
      <c r="D645" s="1927">
        <v>3</v>
      </c>
      <c r="E645" s="1927">
        <v>0</v>
      </c>
      <c r="F645" s="1927">
        <v>3</v>
      </c>
      <c r="G645" s="1927">
        <v>3</v>
      </c>
      <c r="H645" s="1927">
        <v>1</v>
      </c>
      <c r="I645" s="1925">
        <f t="shared" si="9"/>
        <v>3</v>
      </c>
      <c r="J645" s="1925">
        <v>202</v>
      </c>
      <c r="K645" s="1926" t="s">
        <v>4652</v>
      </c>
      <c r="L645" s="1927">
        <v>37911</v>
      </c>
      <c r="M645" s="1927" t="s">
        <v>4458</v>
      </c>
      <c r="N645" s="1932" t="s">
        <v>5252</v>
      </c>
      <c r="O645" s="1925">
        <v>16</v>
      </c>
      <c r="P645" s="1927"/>
      <c r="Q645" s="1927"/>
      <c r="R645" s="1927"/>
      <c r="S645" s="1927"/>
      <c r="T645" s="1927" t="s">
        <v>4751</v>
      </c>
      <c r="U645" s="1927"/>
      <c r="V645" s="1927"/>
      <c r="W645" s="1927"/>
      <c r="X645" s="1927"/>
      <c r="Y645" s="1927"/>
      <c r="Z645" s="1927">
        <v>0</v>
      </c>
      <c r="AA645" s="1927">
        <v>1</v>
      </c>
      <c r="AB645" s="1927">
        <v>0</v>
      </c>
      <c r="AC645" s="1927">
        <v>0</v>
      </c>
      <c r="AD645" s="1927">
        <v>0</v>
      </c>
      <c r="AE645" s="1925">
        <v>1</v>
      </c>
    </row>
    <row r="646" spans="1:31" ht="28.8">
      <c r="A646" s="1925" t="s">
        <v>1222</v>
      </c>
      <c r="B646" s="1927" t="s">
        <v>4730</v>
      </c>
      <c r="C646" s="1926" t="s">
        <v>5254</v>
      </c>
      <c r="D646" s="1927">
        <v>3</v>
      </c>
      <c r="E646" s="1927">
        <v>0</v>
      </c>
      <c r="F646" s="1927">
        <v>3</v>
      </c>
      <c r="G646" s="1927">
        <v>3</v>
      </c>
      <c r="H646" s="1927">
        <v>1</v>
      </c>
      <c r="I646" s="1925">
        <f t="shared" ref="I646:I669" si="10">G646*H646</f>
        <v>3</v>
      </c>
      <c r="J646" s="1925">
        <v>202</v>
      </c>
      <c r="K646" s="1926" t="s">
        <v>4665</v>
      </c>
      <c r="L646" s="1927">
        <v>37044</v>
      </c>
      <c r="M646" s="1927" t="s">
        <v>4458</v>
      </c>
      <c r="N646" s="1932" t="s">
        <v>5255</v>
      </c>
      <c r="O646" s="1925">
        <v>26</v>
      </c>
      <c r="P646" s="1927"/>
      <c r="Q646" s="1927"/>
      <c r="R646" s="1927"/>
      <c r="S646" s="1927"/>
      <c r="T646" s="1927" t="s">
        <v>4821</v>
      </c>
      <c r="U646" s="1927"/>
      <c r="V646" s="1927"/>
      <c r="W646" s="1927"/>
      <c r="X646" s="1927"/>
      <c r="Y646" s="1927"/>
      <c r="Z646" s="1927">
        <v>15</v>
      </c>
      <c r="AA646" s="1927">
        <v>2</v>
      </c>
      <c r="AB646" s="1927">
        <v>0</v>
      </c>
      <c r="AC646" s="1927">
        <v>0</v>
      </c>
      <c r="AD646" s="1927">
        <v>0</v>
      </c>
      <c r="AE646" s="1925">
        <v>17</v>
      </c>
    </row>
    <row r="647" spans="1:31" ht="43.2">
      <c r="A647" s="1925" t="s">
        <v>1222</v>
      </c>
      <c r="B647" s="1927" t="s">
        <v>4730</v>
      </c>
      <c r="C647" s="1926" t="s">
        <v>5256</v>
      </c>
      <c r="D647" s="1927">
        <v>3</v>
      </c>
      <c r="E647" s="1927">
        <v>1.5</v>
      </c>
      <c r="F647" s="1927">
        <v>0</v>
      </c>
      <c r="G647" s="1927">
        <v>1.5</v>
      </c>
      <c r="H647" s="1927">
        <v>1</v>
      </c>
      <c r="I647" s="1925">
        <f t="shared" si="10"/>
        <v>1.5</v>
      </c>
      <c r="J647" s="1925">
        <v>202</v>
      </c>
      <c r="K647" s="1926" t="s">
        <v>5257</v>
      </c>
      <c r="L647" s="1927">
        <v>38887</v>
      </c>
      <c r="M647" s="1927" t="s">
        <v>4458</v>
      </c>
      <c r="N647" s="1932" t="s">
        <v>5258</v>
      </c>
      <c r="O647" s="1925">
        <v>10</v>
      </c>
      <c r="P647" s="1927"/>
      <c r="Q647" s="1927"/>
      <c r="R647" s="1927"/>
      <c r="S647" s="1927"/>
      <c r="T647" s="1927" t="s">
        <v>4760</v>
      </c>
      <c r="U647" s="1927"/>
      <c r="V647" s="1927"/>
      <c r="W647" s="1927"/>
      <c r="X647" s="1927"/>
      <c r="Y647" s="1927"/>
      <c r="Z647" s="1927">
        <v>10</v>
      </c>
      <c r="AA647" s="1927">
        <v>9</v>
      </c>
      <c r="AB647" s="1927">
        <v>5</v>
      </c>
      <c r="AC647" s="1927">
        <v>0</v>
      </c>
      <c r="AD647" s="1927">
        <v>0</v>
      </c>
      <c r="AE647" s="1925">
        <v>24</v>
      </c>
    </row>
    <row r="648" spans="1:31" ht="43.2">
      <c r="A648" s="1925" t="s">
        <v>1222</v>
      </c>
      <c r="B648" s="1927" t="s">
        <v>4730</v>
      </c>
      <c r="C648" s="1926" t="s">
        <v>5259</v>
      </c>
      <c r="D648" s="1927">
        <v>3</v>
      </c>
      <c r="E648" s="1927">
        <v>0</v>
      </c>
      <c r="F648" s="1927">
        <v>3</v>
      </c>
      <c r="G648" s="1927">
        <v>3</v>
      </c>
      <c r="H648" s="1927">
        <v>1</v>
      </c>
      <c r="I648" s="1925">
        <f t="shared" si="10"/>
        <v>3</v>
      </c>
      <c r="J648" s="1925">
        <v>202</v>
      </c>
      <c r="K648" s="1926" t="s">
        <v>184</v>
      </c>
      <c r="L648" s="1927">
        <v>40130</v>
      </c>
      <c r="M648" s="1927" t="s">
        <v>4458</v>
      </c>
      <c r="N648" s="1932" t="s">
        <v>5260</v>
      </c>
      <c r="O648" s="1925">
        <v>25</v>
      </c>
      <c r="P648" s="1927"/>
      <c r="Q648" s="1927"/>
      <c r="R648" s="1927"/>
      <c r="S648" s="1927"/>
      <c r="T648" s="1927" t="s">
        <v>4760</v>
      </c>
      <c r="U648" s="1927"/>
      <c r="V648" s="1927"/>
      <c r="W648" s="1927"/>
      <c r="X648" s="1927"/>
      <c r="Y648" s="1927"/>
      <c r="Z648" s="1927">
        <v>2</v>
      </c>
      <c r="AA648" s="1927">
        <v>2</v>
      </c>
      <c r="AB648" s="1927">
        <v>0</v>
      </c>
      <c r="AC648" s="1927">
        <v>0</v>
      </c>
      <c r="AD648" s="1927">
        <v>0</v>
      </c>
      <c r="AE648" s="1925">
        <v>4</v>
      </c>
    </row>
    <row r="649" spans="1:31" ht="43.2">
      <c r="A649" s="1925" t="s">
        <v>1222</v>
      </c>
      <c r="B649" s="1927" t="s">
        <v>4730</v>
      </c>
      <c r="C649" s="1926" t="s">
        <v>5259</v>
      </c>
      <c r="D649" s="1927">
        <v>3</v>
      </c>
      <c r="E649" s="1927">
        <v>0</v>
      </c>
      <c r="F649" s="1927">
        <v>3</v>
      </c>
      <c r="G649" s="1927">
        <v>3</v>
      </c>
      <c r="H649" s="1927">
        <v>1</v>
      </c>
      <c r="I649" s="1925">
        <f t="shared" si="10"/>
        <v>3</v>
      </c>
      <c r="J649" s="1925">
        <v>202</v>
      </c>
      <c r="K649" s="1926" t="s">
        <v>4726</v>
      </c>
      <c r="L649" s="1927">
        <v>35988</v>
      </c>
      <c r="M649" s="1927" t="s">
        <v>4458</v>
      </c>
      <c r="N649" s="1932" t="s">
        <v>5260</v>
      </c>
      <c r="O649" s="1925">
        <v>25</v>
      </c>
      <c r="P649" s="1927"/>
      <c r="Q649" s="1927"/>
      <c r="R649" s="1927"/>
      <c r="S649" s="1927"/>
      <c r="T649" s="1927" t="s">
        <v>4760</v>
      </c>
      <c r="U649" s="1927"/>
      <c r="V649" s="1927"/>
      <c r="W649" s="1927"/>
      <c r="X649" s="1927"/>
      <c r="Y649" s="1927"/>
      <c r="Z649" s="1927">
        <v>2</v>
      </c>
      <c r="AA649" s="1927">
        <v>2</v>
      </c>
      <c r="AB649" s="1927">
        <v>0</v>
      </c>
      <c r="AC649" s="1927">
        <v>0</v>
      </c>
      <c r="AD649" s="1927">
        <v>0</v>
      </c>
      <c r="AE649" s="1925">
        <v>4</v>
      </c>
    </row>
    <row r="650" spans="1:31" ht="28.8">
      <c r="A650" s="1925" t="s">
        <v>1222</v>
      </c>
      <c r="B650" s="1927" t="s">
        <v>4730</v>
      </c>
      <c r="C650" s="1926" t="s">
        <v>5261</v>
      </c>
      <c r="D650" s="1927">
        <v>3</v>
      </c>
      <c r="E650" s="1927">
        <v>1.5</v>
      </c>
      <c r="F650" s="1927">
        <v>0</v>
      </c>
      <c r="G650" s="1927">
        <v>1.5</v>
      </c>
      <c r="H650" s="1927">
        <v>1</v>
      </c>
      <c r="I650" s="1925">
        <f t="shared" si="10"/>
        <v>1.5</v>
      </c>
      <c r="J650" s="1925">
        <v>202</v>
      </c>
      <c r="K650" s="1926" t="s">
        <v>5010</v>
      </c>
      <c r="L650" s="1927">
        <v>40130</v>
      </c>
      <c r="M650" s="1927" t="s">
        <v>4458</v>
      </c>
      <c r="N650" s="1932" t="s">
        <v>5262</v>
      </c>
      <c r="O650" s="1925">
        <v>25</v>
      </c>
      <c r="P650" s="1927"/>
      <c r="Q650" s="1927"/>
      <c r="R650" s="1927"/>
      <c r="S650" s="1927"/>
      <c r="T650" s="1927" t="s">
        <v>4751</v>
      </c>
      <c r="U650" s="1927"/>
      <c r="V650" s="1927"/>
      <c r="W650" s="1927"/>
      <c r="X650" s="1927"/>
      <c r="Y650" s="1927"/>
      <c r="Z650" s="1927">
        <v>14</v>
      </c>
      <c r="AA650" s="1927">
        <v>5</v>
      </c>
      <c r="AB650" s="1927">
        <v>1</v>
      </c>
      <c r="AC650" s="1927">
        <v>0</v>
      </c>
      <c r="AD650" s="1927">
        <v>0</v>
      </c>
      <c r="AE650" s="1925">
        <v>20</v>
      </c>
    </row>
    <row r="651" spans="1:31" ht="28.8">
      <c r="A651" s="1925" t="s">
        <v>1222</v>
      </c>
      <c r="B651" s="1927" t="s">
        <v>4730</v>
      </c>
      <c r="C651" s="1926" t="s">
        <v>5263</v>
      </c>
      <c r="D651" s="1927">
        <v>3</v>
      </c>
      <c r="E651" s="1927">
        <v>1.5</v>
      </c>
      <c r="F651" s="1927">
        <v>0</v>
      </c>
      <c r="G651" s="1927">
        <v>1.5</v>
      </c>
      <c r="H651" s="1927">
        <v>1</v>
      </c>
      <c r="I651" s="1925">
        <f t="shared" si="10"/>
        <v>1.5</v>
      </c>
      <c r="J651" s="1925">
        <v>202</v>
      </c>
      <c r="K651" s="1926" t="s">
        <v>5264</v>
      </c>
      <c r="L651" s="1927">
        <v>32206</v>
      </c>
      <c r="M651" s="1927" t="s">
        <v>4458</v>
      </c>
      <c r="N651" s="1932" t="s">
        <v>5265</v>
      </c>
      <c r="O651" s="1925">
        <v>6</v>
      </c>
      <c r="P651" s="1927"/>
      <c r="Q651" s="1927"/>
      <c r="R651" s="1927"/>
      <c r="S651" s="1927"/>
      <c r="T651" s="1927" t="s">
        <v>4754</v>
      </c>
      <c r="U651" s="1927"/>
      <c r="V651" s="1927"/>
      <c r="W651" s="1927"/>
      <c r="X651" s="1927"/>
      <c r="Y651" s="1927"/>
      <c r="Z651" s="1927">
        <v>6</v>
      </c>
      <c r="AA651" s="1927">
        <v>0</v>
      </c>
      <c r="AB651" s="1927">
        <v>0</v>
      </c>
      <c r="AC651" s="1927">
        <v>0</v>
      </c>
      <c r="AD651" s="1927">
        <v>0</v>
      </c>
      <c r="AE651" s="1925">
        <v>6</v>
      </c>
    </row>
    <row r="652" spans="1:31" ht="28.8">
      <c r="A652" s="1925" t="s">
        <v>1222</v>
      </c>
      <c r="B652" s="1927" t="s">
        <v>4730</v>
      </c>
      <c r="C652" s="1926" t="s">
        <v>5266</v>
      </c>
      <c r="D652" s="1927">
        <v>3</v>
      </c>
      <c r="E652" s="1927">
        <v>0</v>
      </c>
      <c r="F652" s="1927">
        <v>3</v>
      </c>
      <c r="G652" s="1927">
        <v>3</v>
      </c>
      <c r="H652" s="1927">
        <v>1</v>
      </c>
      <c r="I652" s="1925">
        <f t="shared" si="10"/>
        <v>3</v>
      </c>
      <c r="J652" s="1925">
        <v>202</v>
      </c>
      <c r="K652" s="1926" t="s">
        <v>4894</v>
      </c>
      <c r="L652" s="1927">
        <v>42836</v>
      </c>
      <c r="M652" s="1927" t="s">
        <v>4451</v>
      </c>
      <c r="N652" s="1932" t="s">
        <v>5267</v>
      </c>
      <c r="O652" s="1925">
        <v>6</v>
      </c>
      <c r="P652" s="1927"/>
      <c r="Q652" s="1927"/>
      <c r="R652" s="1927"/>
      <c r="S652" s="1927"/>
      <c r="T652" s="1927" t="s">
        <v>4831</v>
      </c>
      <c r="U652" s="1927"/>
      <c r="V652" s="1927"/>
      <c r="W652" s="1927"/>
      <c r="X652" s="1927"/>
      <c r="Y652" s="1927"/>
      <c r="Z652" s="1927">
        <v>11</v>
      </c>
      <c r="AA652" s="1927">
        <v>6</v>
      </c>
      <c r="AB652" s="1927">
        <v>1</v>
      </c>
      <c r="AC652" s="1927">
        <v>0</v>
      </c>
      <c r="AD652" s="1927">
        <v>0</v>
      </c>
      <c r="AE652" s="1925">
        <v>18</v>
      </c>
    </row>
    <row r="653" spans="1:31" ht="44.4" customHeight="1">
      <c r="A653" s="1925" t="s">
        <v>1222</v>
      </c>
      <c r="B653" s="1927" t="s">
        <v>4730</v>
      </c>
      <c r="C653" s="1926" t="s">
        <v>5268</v>
      </c>
      <c r="D653" s="1927">
        <v>3</v>
      </c>
      <c r="E653" s="1927">
        <v>0</v>
      </c>
      <c r="F653" s="1927">
        <v>3</v>
      </c>
      <c r="G653" s="1927">
        <v>3</v>
      </c>
      <c r="H653" s="1927">
        <v>1</v>
      </c>
      <c r="I653" s="1925">
        <f t="shared" si="10"/>
        <v>3</v>
      </c>
      <c r="J653" s="1925">
        <v>202</v>
      </c>
      <c r="K653" s="1926" t="s">
        <v>5269</v>
      </c>
      <c r="L653" s="1927">
        <v>40160</v>
      </c>
      <c r="M653" s="1927" t="s">
        <v>4451</v>
      </c>
      <c r="N653" s="1932" t="s">
        <v>5270</v>
      </c>
      <c r="O653" s="1925">
        <v>13</v>
      </c>
      <c r="P653" s="1927"/>
      <c r="Q653" s="1927"/>
      <c r="R653" s="1927"/>
      <c r="S653" s="1927"/>
      <c r="T653" s="1927"/>
      <c r="U653" s="1927"/>
      <c r="V653" s="1927" t="s">
        <v>4733</v>
      </c>
      <c r="W653" s="1927"/>
      <c r="X653" s="1927"/>
      <c r="Y653" s="1927"/>
      <c r="Z653" s="1927">
        <v>12</v>
      </c>
      <c r="AA653" s="1927">
        <v>3</v>
      </c>
      <c r="AB653" s="1927">
        <v>1</v>
      </c>
      <c r="AC653" s="1927">
        <v>0</v>
      </c>
      <c r="AD653" s="1927">
        <v>0</v>
      </c>
      <c r="AE653" s="1925">
        <v>16</v>
      </c>
    </row>
    <row r="654" spans="1:31" ht="43.2">
      <c r="A654" s="1925" t="s">
        <v>1220</v>
      </c>
      <c r="B654" s="1927" t="s">
        <v>4730</v>
      </c>
      <c r="C654" s="1926" t="s">
        <v>5271</v>
      </c>
      <c r="D654" s="1927">
        <v>3</v>
      </c>
      <c r="E654" s="1927">
        <v>0</v>
      </c>
      <c r="F654" s="1927">
        <v>3</v>
      </c>
      <c r="G654" s="1927">
        <v>3</v>
      </c>
      <c r="H654" s="1927">
        <v>1</v>
      </c>
      <c r="I654" s="1925">
        <f t="shared" si="10"/>
        <v>3</v>
      </c>
      <c r="J654" s="1925">
        <v>202</v>
      </c>
      <c r="K654" s="1926" t="s">
        <v>5312</v>
      </c>
      <c r="L654" s="1927">
        <v>35716</v>
      </c>
      <c r="M654" s="1927" t="s">
        <v>4458</v>
      </c>
      <c r="N654" s="1927" t="s">
        <v>5272</v>
      </c>
      <c r="O654" s="1925">
        <v>9</v>
      </c>
      <c r="P654" s="1927"/>
      <c r="Q654" s="1927"/>
      <c r="R654" s="1927"/>
      <c r="S654" s="1927"/>
      <c r="T654" s="1927" t="s">
        <v>4739</v>
      </c>
      <c r="U654" s="1927"/>
      <c r="V654" s="1927"/>
      <c r="W654" s="1927"/>
      <c r="X654" s="1927" t="s">
        <v>4739</v>
      </c>
      <c r="Y654" s="1927"/>
      <c r="Z654" s="1927">
        <v>8</v>
      </c>
      <c r="AA654" s="1927">
        <v>1</v>
      </c>
      <c r="AB654" s="1927">
        <v>0</v>
      </c>
      <c r="AC654" s="1927">
        <v>0</v>
      </c>
      <c r="AD654" s="1927">
        <v>0</v>
      </c>
      <c r="AE654" s="1925">
        <v>9</v>
      </c>
    </row>
    <row r="655" spans="1:31" ht="28.8">
      <c r="A655" s="1925" t="s">
        <v>1220</v>
      </c>
      <c r="B655" s="1927" t="s">
        <v>4730</v>
      </c>
      <c r="C655" s="1926" t="s">
        <v>5273</v>
      </c>
      <c r="D655" s="1927">
        <v>6</v>
      </c>
      <c r="E655" s="1927">
        <v>3</v>
      </c>
      <c r="F655" s="1927">
        <v>0</v>
      </c>
      <c r="G655" s="1927">
        <v>3</v>
      </c>
      <c r="H655" s="1927">
        <v>1</v>
      </c>
      <c r="I655" s="1925">
        <f t="shared" si="10"/>
        <v>3</v>
      </c>
      <c r="J655" s="1925">
        <v>202</v>
      </c>
      <c r="K655" s="1926" t="s">
        <v>5312</v>
      </c>
      <c r="L655" s="1927">
        <v>35716</v>
      </c>
      <c r="M655" s="1927" t="s">
        <v>4458</v>
      </c>
      <c r="N655" s="1927" t="s">
        <v>5272</v>
      </c>
      <c r="O655" s="1925">
        <v>8</v>
      </c>
      <c r="P655" s="1927"/>
      <c r="Q655" s="1927"/>
      <c r="R655" s="1927"/>
      <c r="S655" s="1927"/>
      <c r="T655" s="1927" t="s">
        <v>4739</v>
      </c>
      <c r="U655" s="1927"/>
      <c r="V655" s="1927"/>
      <c r="W655" s="1927"/>
      <c r="X655" s="1927" t="s">
        <v>4739</v>
      </c>
      <c r="Y655" s="1927"/>
      <c r="Z655" s="1927">
        <v>1</v>
      </c>
      <c r="AA655" s="1927">
        <v>1</v>
      </c>
      <c r="AB655" s="1927">
        <v>0</v>
      </c>
      <c r="AC655" s="1927">
        <v>0</v>
      </c>
      <c r="AD655" s="1927">
        <v>0</v>
      </c>
      <c r="AE655" s="1925">
        <v>2</v>
      </c>
    </row>
    <row r="656" spans="1:31" ht="57.6">
      <c r="A656" s="1925" t="s">
        <v>1220</v>
      </c>
      <c r="B656" s="1927" t="s">
        <v>4730</v>
      </c>
      <c r="C656" s="1926" t="s">
        <v>5274</v>
      </c>
      <c r="D656" s="1927">
        <v>3</v>
      </c>
      <c r="E656" s="1927">
        <v>1.5</v>
      </c>
      <c r="F656" s="1927">
        <v>0</v>
      </c>
      <c r="G656" s="1927">
        <v>1.5</v>
      </c>
      <c r="H656" s="1927">
        <v>1</v>
      </c>
      <c r="I656" s="1925">
        <f t="shared" si="10"/>
        <v>1.5</v>
      </c>
      <c r="J656" s="1925">
        <v>202</v>
      </c>
      <c r="K656" s="1926" t="s">
        <v>4307</v>
      </c>
      <c r="L656" s="1927">
        <v>35091</v>
      </c>
      <c r="M656" s="1927" t="s">
        <v>4458</v>
      </c>
      <c r="N656" s="1927" t="s">
        <v>5275</v>
      </c>
      <c r="O656" s="1925">
        <v>7</v>
      </c>
      <c r="P656" s="1927"/>
      <c r="Q656" s="1927"/>
      <c r="R656" s="1927"/>
      <c r="S656" s="1927"/>
      <c r="T656" s="1927"/>
      <c r="U656" s="1927"/>
      <c r="V656" s="1927" t="s">
        <v>4739</v>
      </c>
      <c r="W656" s="1927"/>
      <c r="X656" s="1927"/>
      <c r="Y656" s="1927"/>
      <c r="Z656" s="1927">
        <v>3</v>
      </c>
      <c r="AA656" s="1927">
        <v>4</v>
      </c>
      <c r="AB656" s="1927">
        <v>0</v>
      </c>
      <c r="AC656" s="1927">
        <v>0</v>
      </c>
      <c r="AD656" s="1927">
        <v>0</v>
      </c>
      <c r="AE656" s="1925">
        <v>7</v>
      </c>
    </row>
    <row r="657" spans="1:31" ht="57.6">
      <c r="A657" s="1925" t="s">
        <v>1220</v>
      </c>
      <c r="B657" s="1927" t="s">
        <v>4730</v>
      </c>
      <c r="C657" s="1926" t="s">
        <v>5276</v>
      </c>
      <c r="D657" s="1927">
        <v>3</v>
      </c>
      <c r="E657" s="1927">
        <v>1.5</v>
      </c>
      <c r="F657" s="1927">
        <v>0</v>
      </c>
      <c r="G657" s="1927">
        <v>1.5</v>
      </c>
      <c r="H657" s="1927">
        <v>1</v>
      </c>
      <c r="I657" s="1925">
        <f t="shared" si="10"/>
        <v>1.5</v>
      </c>
      <c r="J657" s="1925">
        <v>202</v>
      </c>
      <c r="K657" s="1926" t="s">
        <v>4490</v>
      </c>
      <c r="L657" s="1927">
        <v>37866</v>
      </c>
      <c r="M657" s="1927" t="s">
        <v>4458</v>
      </c>
      <c r="N657" s="1927" t="s">
        <v>5275</v>
      </c>
      <c r="O657" s="1925">
        <v>7</v>
      </c>
      <c r="P657" s="1927"/>
      <c r="Q657" s="1927"/>
      <c r="R657" s="1927"/>
      <c r="S657" s="1927"/>
      <c r="T657" s="1927"/>
      <c r="U657" s="1927"/>
      <c r="V657" s="1927" t="s">
        <v>4739</v>
      </c>
      <c r="W657" s="1927"/>
      <c r="X657" s="1927"/>
      <c r="Y657" s="1927"/>
      <c r="Z657" s="1927">
        <v>3</v>
      </c>
      <c r="AA657" s="1927">
        <v>4</v>
      </c>
      <c r="AB657" s="1927">
        <v>0</v>
      </c>
      <c r="AC657" s="1927">
        <v>0</v>
      </c>
      <c r="AD657" s="1927">
        <v>0</v>
      </c>
      <c r="AE657" s="1925">
        <v>7</v>
      </c>
    </row>
    <row r="658" spans="1:31" ht="28.8">
      <c r="A658" s="1925" t="s">
        <v>1220</v>
      </c>
      <c r="B658" s="1927" t="s">
        <v>4730</v>
      </c>
      <c r="C658" s="1926" t="s">
        <v>5277</v>
      </c>
      <c r="D658" s="1927">
        <v>3</v>
      </c>
      <c r="E658" s="1927">
        <v>0</v>
      </c>
      <c r="F658" s="1927">
        <v>3</v>
      </c>
      <c r="G658" s="1927">
        <v>3</v>
      </c>
      <c r="H658" s="1927">
        <v>1</v>
      </c>
      <c r="I658" s="1925">
        <f t="shared" si="10"/>
        <v>3</v>
      </c>
      <c r="J658" s="1925">
        <v>202</v>
      </c>
      <c r="K658" s="1926" t="s">
        <v>4600</v>
      </c>
      <c r="L658" s="1927">
        <v>37884</v>
      </c>
      <c r="M658" s="1927" t="s">
        <v>4458</v>
      </c>
      <c r="N658" s="1927" t="s">
        <v>5278</v>
      </c>
      <c r="O658" s="1925">
        <v>1</v>
      </c>
      <c r="P658" s="1927"/>
      <c r="Q658" s="1927"/>
      <c r="R658" s="1927"/>
      <c r="S658" s="1927"/>
      <c r="T658" s="1927" t="s">
        <v>4733</v>
      </c>
      <c r="U658" s="1927"/>
      <c r="V658" s="1927"/>
      <c r="W658" s="1927"/>
      <c r="X658" s="1927"/>
      <c r="Y658" s="1927"/>
      <c r="Z658" s="1927">
        <v>0</v>
      </c>
      <c r="AA658" s="1927">
        <v>0</v>
      </c>
      <c r="AB658" s="1927">
        <v>1</v>
      </c>
      <c r="AC658" s="1927">
        <v>0</v>
      </c>
      <c r="AD658" s="1927">
        <v>0</v>
      </c>
      <c r="AE658" s="1925">
        <v>1</v>
      </c>
    </row>
    <row r="659" spans="1:31" ht="43.2">
      <c r="A659" s="1925" t="s">
        <v>1221</v>
      </c>
      <c r="B659" s="1927" t="s">
        <v>4730</v>
      </c>
      <c r="C659" s="1926" t="s">
        <v>5279</v>
      </c>
      <c r="D659" s="1927">
        <v>6</v>
      </c>
      <c r="E659" s="1927">
        <v>3</v>
      </c>
      <c r="F659" s="1927">
        <v>0</v>
      </c>
      <c r="G659" s="1927">
        <v>3</v>
      </c>
      <c r="H659" s="1927">
        <v>1</v>
      </c>
      <c r="I659" s="1925">
        <f t="shared" si="10"/>
        <v>3</v>
      </c>
      <c r="J659" s="1925">
        <v>202</v>
      </c>
      <c r="K659" s="1926" t="s">
        <v>4600</v>
      </c>
      <c r="L659" s="1927">
        <v>37884</v>
      </c>
      <c r="M659" s="1927" t="s">
        <v>4458</v>
      </c>
      <c r="N659" s="1927" t="s">
        <v>5278</v>
      </c>
      <c r="O659" s="1925">
        <v>5</v>
      </c>
      <c r="P659" s="1927"/>
      <c r="Q659" s="1927"/>
      <c r="R659" s="1927"/>
      <c r="S659" s="1927"/>
      <c r="T659" s="1927" t="s">
        <v>4733</v>
      </c>
      <c r="U659" s="1927"/>
      <c r="V659" s="1927"/>
      <c r="W659" s="1927"/>
      <c r="X659" s="1927"/>
      <c r="Y659" s="1927"/>
      <c r="Z659" s="1927">
        <v>1</v>
      </c>
      <c r="AA659" s="1927">
        <v>3</v>
      </c>
      <c r="AB659" s="1927">
        <v>1</v>
      </c>
      <c r="AC659" s="1927">
        <v>0</v>
      </c>
      <c r="AD659" s="1927">
        <v>0</v>
      </c>
      <c r="AE659" s="1925">
        <v>5</v>
      </c>
    </row>
    <row r="660" spans="1:31" ht="28.8">
      <c r="A660" s="1925" t="s">
        <v>1222</v>
      </c>
      <c r="B660" s="1927" t="s">
        <v>4730</v>
      </c>
      <c r="C660" s="1926" t="s">
        <v>5280</v>
      </c>
      <c r="D660" s="1927">
        <v>3</v>
      </c>
      <c r="E660" s="1927">
        <v>0</v>
      </c>
      <c r="F660" s="1927">
        <v>3</v>
      </c>
      <c r="G660" s="1927">
        <v>3</v>
      </c>
      <c r="H660" s="1927">
        <v>1</v>
      </c>
      <c r="I660" s="1925">
        <f t="shared" si="10"/>
        <v>3</v>
      </c>
      <c r="J660" s="1925">
        <v>202</v>
      </c>
      <c r="K660" s="1926" t="s">
        <v>4613</v>
      </c>
      <c r="L660" s="1927">
        <v>42864</v>
      </c>
      <c r="M660" s="1927" t="s">
        <v>4477</v>
      </c>
      <c r="N660" s="1927" t="s">
        <v>5281</v>
      </c>
      <c r="O660" s="1925">
        <v>15</v>
      </c>
      <c r="P660" s="1927" t="s">
        <v>4821</v>
      </c>
      <c r="Q660" s="1927"/>
      <c r="R660" s="1927"/>
      <c r="S660" s="1927"/>
      <c r="T660" s="1927"/>
      <c r="U660" s="1927"/>
      <c r="V660" s="1927"/>
      <c r="W660" s="1927"/>
      <c r="X660" s="1927"/>
      <c r="Y660" s="1927"/>
      <c r="Z660" s="1927">
        <v>7</v>
      </c>
      <c r="AA660" s="1927">
        <v>2</v>
      </c>
      <c r="AB660" s="1927">
        <v>5</v>
      </c>
      <c r="AC660" s="1927">
        <v>0</v>
      </c>
      <c r="AD660" s="1927">
        <v>0</v>
      </c>
      <c r="AE660" s="1925">
        <v>14</v>
      </c>
    </row>
    <row r="661" spans="1:31" ht="57.6">
      <c r="A661" s="1925" t="s">
        <v>1220</v>
      </c>
      <c r="B661" s="1927" t="s">
        <v>4730</v>
      </c>
      <c r="C661" s="1926" t="s">
        <v>5282</v>
      </c>
      <c r="D661" s="1927">
        <v>3</v>
      </c>
      <c r="E661" s="1927">
        <v>1.5</v>
      </c>
      <c r="F661" s="1927">
        <v>0</v>
      </c>
      <c r="G661" s="1927">
        <v>1.5</v>
      </c>
      <c r="H661" s="1927">
        <v>1</v>
      </c>
      <c r="I661" s="1925">
        <f t="shared" si="10"/>
        <v>1.5</v>
      </c>
      <c r="J661" s="1925">
        <v>202</v>
      </c>
      <c r="K661" s="1926" t="s">
        <v>4535</v>
      </c>
      <c r="L661" s="1927">
        <v>34371</v>
      </c>
      <c r="M661" s="1927" t="s">
        <v>4458</v>
      </c>
      <c r="N661" s="1927" t="s">
        <v>5283</v>
      </c>
      <c r="O661" s="1925">
        <v>6</v>
      </c>
      <c r="P661" s="1927"/>
      <c r="Q661" s="1927"/>
      <c r="R661" s="1927"/>
      <c r="S661" s="1927"/>
      <c r="T661" s="1927" t="s">
        <v>5284</v>
      </c>
      <c r="U661" s="1927"/>
      <c r="V661" s="1927"/>
      <c r="W661" s="1927"/>
      <c r="X661" s="1927"/>
      <c r="Y661" s="1927"/>
      <c r="Z661" s="1927">
        <v>3</v>
      </c>
      <c r="AA661" s="1927">
        <v>1</v>
      </c>
      <c r="AB661" s="1927">
        <v>2</v>
      </c>
      <c r="AC661" s="1927">
        <v>0</v>
      </c>
      <c r="AD661" s="1927">
        <v>0</v>
      </c>
      <c r="AE661" s="1925">
        <v>6</v>
      </c>
    </row>
    <row r="662" spans="1:31" ht="28.8">
      <c r="A662" s="1925" t="s">
        <v>1220</v>
      </c>
      <c r="B662" s="1927" t="s">
        <v>4730</v>
      </c>
      <c r="C662" s="1926" t="s">
        <v>5285</v>
      </c>
      <c r="D662" s="1927">
        <v>3</v>
      </c>
      <c r="E662" s="1927">
        <v>1.5</v>
      </c>
      <c r="F662" s="1927">
        <v>0</v>
      </c>
      <c r="G662" s="1927">
        <v>1.5</v>
      </c>
      <c r="H662" s="1927">
        <v>1</v>
      </c>
      <c r="I662" s="1925">
        <f t="shared" si="10"/>
        <v>1.5</v>
      </c>
      <c r="J662" s="1925">
        <v>202</v>
      </c>
      <c r="K662" s="1926" t="s">
        <v>3969</v>
      </c>
      <c r="L662" s="1927">
        <v>42482</v>
      </c>
      <c r="M662" s="1927" t="s">
        <v>4458</v>
      </c>
      <c r="N662" s="1927" t="s">
        <v>5286</v>
      </c>
      <c r="O662" s="1925">
        <v>1</v>
      </c>
      <c r="P662" s="1927"/>
      <c r="Q662" s="1927"/>
      <c r="R662" s="1927"/>
      <c r="S662" s="1927"/>
      <c r="T662" s="1927" t="s">
        <v>4739</v>
      </c>
      <c r="U662" s="1927"/>
      <c r="V662" s="1927"/>
      <c r="W662" s="1927"/>
      <c r="X662" s="1927" t="s">
        <v>4739</v>
      </c>
      <c r="Y662" s="1927"/>
      <c r="Z662" s="1927">
        <v>1</v>
      </c>
      <c r="AA662" s="1927">
        <v>0</v>
      </c>
      <c r="AB662" s="1927">
        <v>0</v>
      </c>
      <c r="AC662" s="1927">
        <v>0</v>
      </c>
      <c r="AD662" s="1927">
        <v>0</v>
      </c>
      <c r="AE662" s="1925">
        <v>1</v>
      </c>
    </row>
    <row r="663" spans="1:31" ht="28.8">
      <c r="A663" s="1925" t="s">
        <v>1220</v>
      </c>
      <c r="B663" s="1927" t="s">
        <v>4730</v>
      </c>
      <c r="C663" s="1926" t="s">
        <v>5287</v>
      </c>
      <c r="D663" s="1927">
        <v>6</v>
      </c>
      <c r="E663" s="1927">
        <v>1.5</v>
      </c>
      <c r="F663" s="1927">
        <v>3</v>
      </c>
      <c r="G663" s="1927">
        <v>4.5</v>
      </c>
      <c r="H663" s="1927">
        <v>1</v>
      </c>
      <c r="I663" s="1925">
        <f t="shared" si="10"/>
        <v>4.5</v>
      </c>
      <c r="J663" s="1925">
        <v>202</v>
      </c>
      <c r="K663" s="1926" t="s">
        <v>3969</v>
      </c>
      <c r="L663" s="1927">
        <v>42482</v>
      </c>
      <c r="M663" s="1927" t="s">
        <v>4458</v>
      </c>
      <c r="N663" s="1927" t="s">
        <v>5286</v>
      </c>
      <c r="O663" s="1925">
        <v>2</v>
      </c>
      <c r="P663" s="1927"/>
      <c r="Q663" s="1927"/>
      <c r="R663" s="1927"/>
      <c r="S663" s="1927"/>
      <c r="T663" s="1927" t="s">
        <v>4739</v>
      </c>
      <c r="U663" s="1927"/>
      <c r="V663" s="1927"/>
      <c r="W663" s="1927"/>
      <c r="X663" s="1927" t="s">
        <v>4739</v>
      </c>
      <c r="Y663" s="1927"/>
      <c r="Z663" s="1927">
        <v>1</v>
      </c>
      <c r="AA663" s="1927">
        <v>0</v>
      </c>
      <c r="AB663" s="1927">
        <v>0</v>
      </c>
      <c r="AC663" s="1927">
        <v>0</v>
      </c>
      <c r="AD663" s="1927">
        <v>0</v>
      </c>
      <c r="AE663" s="1925">
        <v>1</v>
      </c>
    </row>
    <row r="664" spans="1:31" ht="28.8">
      <c r="A664" s="1925" t="s">
        <v>1222</v>
      </c>
      <c r="B664" s="1927" t="s">
        <v>4730</v>
      </c>
      <c r="C664" s="1926" t="s">
        <v>5288</v>
      </c>
      <c r="D664" s="1927">
        <v>3</v>
      </c>
      <c r="E664" s="1927">
        <v>0</v>
      </c>
      <c r="F664" s="1927">
        <v>3</v>
      </c>
      <c r="G664" s="1927">
        <v>3</v>
      </c>
      <c r="H664" s="1927">
        <v>1</v>
      </c>
      <c r="I664" s="1925">
        <f t="shared" si="10"/>
        <v>3</v>
      </c>
      <c r="J664" s="1925">
        <v>202</v>
      </c>
      <c r="K664" s="1926" t="s">
        <v>4547</v>
      </c>
      <c r="L664" s="1927">
        <v>17114</v>
      </c>
      <c r="M664" s="1927" t="s">
        <v>4458</v>
      </c>
      <c r="N664" s="1927" t="s">
        <v>5289</v>
      </c>
      <c r="O664" s="1925">
        <v>8</v>
      </c>
      <c r="P664" s="1927" t="s">
        <v>4470</v>
      </c>
      <c r="Q664" s="1927"/>
      <c r="R664" s="1927" t="s">
        <v>4470</v>
      </c>
      <c r="S664" s="1927"/>
      <c r="T664" s="1927" t="s">
        <v>4470</v>
      </c>
      <c r="U664" s="1927"/>
      <c r="V664" s="1927"/>
      <c r="W664" s="1927"/>
      <c r="X664" s="1927" t="s">
        <v>4470</v>
      </c>
      <c r="Y664" s="1927"/>
      <c r="Z664" s="1927">
        <v>8</v>
      </c>
      <c r="AA664" s="1927">
        <v>0</v>
      </c>
      <c r="AB664" s="1927">
        <v>0</v>
      </c>
      <c r="AC664" s="1927">
        <v>0</v>
      </c>
      <c r="AD664" s="1927">
        <v>0</v>
      </c>
      <c r="AE664" s="1925">
        <v>8</v>
      </c>
    </row>
    <row r="665" spans="1:31" ht="28.8">
      <c r="A665" s="1925" t="s">
        <v>1222</v>
      </c>
      <c r="B665" s="1927" t="s">
        <v>4730</v>
      </c>
      <c r="C665" s="1926" t="s">
        <v>5290</v>
      </c>
      <c r="D665" s="1927">
        <v>3</v>
      </c>
      <c r="E665" s="1927">
        <v>0</v>
      </c>
      <c r="F665" s="1927">
        <v>3</v>
      </c>
      <c r="G665" s="1927">
        <v>3</v>
      </c>
      <c r="H665" s="1927">
        <v>1</v>
      </c>
      <c r="I665" s="1925">
        <f t="shared" si="10"/>
        <v>3</v>
      </c>
      <c r="J665" s="1925">
        <v>202</v>
      </c>
      <c r="K665" s="1926" t="s">
        <v>4547</v>
      </c>
      <c r="L665" s="1927">
        <v>17114</v>
      </c>
      <c r="M665" s="1927" t="s">
        <v>4458</v>
      </c>
      <c r="N665" s="1927" t="s">
        <v>5291</v>
      </c>
      <c r="O665" s="1925">
        <v>3</v>
      </c>
      <c r="P665" s="1927" t="s">
        <v>5292</v>
      </c>
      <c r="Q665" s="1927"/>
      <c r="R665" s="1927" t="s">
        <v>5292</v>
      </c>
      <c r="S665" s="1927"/>
      <c r="T665" s="1927"/>
      <c r="U665" s="1927"/>
      <c r="V665" s="1927"/>
      <c r="W665" s="1927"/>
      <c r="X665" s="1927"/>
      <c r="Y665" s="1927"/>
      <c r="Z665" s="1927">
        <v>0</v>
      </c>
      <c r="AA665" s="1927">
        <v>0</v>
      </c>
      <c r="AB665" s="1927">
        <v>3</v>
      </c>
      <c r="AC665" s="1927">
        <v>0</v>
      </c>
      <c r="AD665" s="1927">
        <v>0</v>
      </c>
      <c r="AE665" s="1925">
        <v>3</v>
      </c>
    </row>
    <row r="666" spans="1:31" ht="28.8">
      <c r="A666" s="1925" t="s">
        <v>1222</v>
      </c>
      <c r="B666" s="1927" t="s">
        <v>4730</v>
      </c>
      <c r="C666" s="1926" t="s">
        <v>5290</v>
      </c>
      <c r="D666" s="1927">
        <v>3</v>
      </c>
      <c r="E666" s="1927">
        <v>0</v>
      </c>
      <c r="F666" s="1927">
        <v>3</v>
      </c>
      <c r="G666" s="1927">
        <v>3</v>
      </c>
      <c r="H666" s="1927">
        <v>1</v>
      </c>
      <c r="I666" s="1925">
        <f t="shared" si="10"/>
        <v>3</v>
      </c>
      <c r="J666" s="1925">
        <v>202</v>
      </c>
      <c r="K666" s="1926" t="s">
        <v>4515</v>
      </c>
      <c r="L666" s="1927">
        <v>17060</v>
      </c>
      <c r="M666" s="1927" t="s">
        <v>1539</v>
      </c>
      <c r="N666" s="1927" t="s">
        <v>5291</v>
      </c>
      <c r="O666" s="1925">
        <v>3</v>
      </c>
      <c r="P666" s="1927" t="s">
        <v>5292</v>
      </c>
      <c r="Q666" s="1927"/>
      <c r="R666" s="1927" t="s">
        <v>5292</v>
      </c>
      <c r="S666" s="1927"/>
      <c r="T666" s="1927"/>
      <c r="U666" s="1927"/>
      <c r="V666" s="1927"/>
      <c r="W666" s="1927"/>
      <c r="X666" s="1927"/>
      <c r="Y666" s="1927"/>
      <c r="Z666" s="1927">
        <v>0</v>
      </c>
      <c r="AA666" s="1927">
        <v>0</v>
      </c>
      <c r="AB666" s="1927">
        <v>3</v>
      </c>
      <c r="AC666" s="1927">
        <v>0</v>
      </c>
      <c r="AD666" s="1927">
        <v>0</v>
      </c>
      <c r="AE666" s="1925">
        <v>3</v>
      </c>
    </row>
    <row r="667" spans="1:31" ht="28.8">
      <c r="A667" s="1925" t="s">
        <v>1222</v>
      </c>
      <c r="B667" s="1927" t="s">
        <v>4730</v>
      </c>
      <c r="C667" s="1926" t="s">
        <v>5293</v>
      </c>
      <c r="D667" s="1927">
        <v>3</v>
      </c>
      <c r="E667" s="1927">
        <v>0</v>
      </c>
      <c r="F667" s="1927">
        <v>3</v>
      </c>
      <c r="G667" s="1927">
        <v>3</v>
      </c>
      <c r="H667" s="1927">
        <v>1</v>
      </c>
      <c r="I667" s="1925">
        <f t="shared" si="10"/>
        <v>3</v>
      </c>
      <c r="J667" s="1925">
        <v>202</v>
      </c>
      <c r="K667" s="1926" t="s">
        <v>5294</v>
      </c>
      <c r="L667" s="1927">
        <v>22720</v>
      </c>
      <c r="M667" s="1927" t="s">
        <v>1539</v>
      </c>
      <c r="N667" s="1927" t="s">
        <v>5295</v>
      </c>
      <c r="O667" s="1925">
        <v>4</v>
      </c>
      <c r="P667" s="1927"/>
      <c r="Q667" s="1927"/>
      <c r="R667" s="1927"/>
      <c r="S667" s="1927"/>
      <c r="T667" s="1927"/>
      <c r="U667" s="1927"/>
      <c r="V667" s="1927"/>
      <c r="W667" s="1927"/>
      <c r="X667" s="1927" t="s">
        <v>5296</v>
      </c>
      <c r="Y667" s="1927"/>
      <c r="Z667" s="1927">
        <v>1</v>
      </c>
      <c r="AA667" s="1927">
        <v>2</v>
      </c>
      <c r="AB667" s="1927">
        <v>1</v>
      </c>
      <c r="AC667" s="1927">
        <v>0</v>
      </c>
      <c r="AD667" s="1927">
        <v>0</v>
      </c>
      <c r="AE667" s="1925">
        <v>4</v>
      </c>
    </row>
    <row r="668" spans="1:31" ht="28.8">
      <c r="A668" s="1925" t="s">
        <v>1221</v>
      </c>
      <c r="B668" s="1927" t="s">
        <v>4730</v>
      </c>
      <c r="C668" s="1926" t="s">
        <v>5297</v>
      </c>
      <c r="D668" s="1927">
        <v>3</v>
      </c>
      <c r="E668" s="1927">
        <v>1.5</v>
      </c>
      <c r="F668" s="1927">
        <v>0</v>
      </c>
      <c r="G668" s="1927">
        <v>1.5</v>
      </c>
      <c r="H668" s="1927">
        <v>1</v>
      </c>
      <c r="I668" s="1925">
        <f t="shared" si="10"/>
        <v>1.5</v>
      </c>
      <c r="J668" s="1925">
        <v>202</v>
      </c>
      <c r="K668" s="1926" t="s">
        <v>5298</v>
      </c>
      <c r="L668" s="1927">
        <v>22720</v>
      </c>
      <c r="M668" s="1927" t="s">
        <v>1539</v>
      </c>
      <c r="N668" s="1927" t="s">
        <v>5295</v>
      </c>
      <c r="O668" s="1925">
        <v>8</v>
      </c>
      <c r="P668" s="1927"/>
      <c r="Q668" s="1927"/>
      <c r="R668" s="1927"/>
      <c r="S668" s="1927"/>
      <c r="T668" s="1927"/>
      <c r="U668" s="1927"/>
      <c r="V668" s="1927"/>
      <c r="W668" s="1927"/>
      <c r="X668" s="1927" t="s">
        <v>5296</v>
      </c>
      <c r="Y668" s="1927"/>
      <c r="Z668" s="1927">
        <v>7</v>
      </c>
      <c r="AA668" s="1927">
        <v>1</v>
      </c>
      <c r="AB668" s="1927">
        <v>0</v>
      </c>
      <c r="AC668" s="1927">
        <v>0</v>
      </c>
      <c r="AD668" s="1927">
        <v>0</v>
      </c>
      <c r="AE668" s="1925">
        <v>8</v>
      </c>
    </row>
    <row r="669" spans="1:31" ht="43.2">
      <c r="A669" s="1925" t="s">
        <v>1221</v>
      </c>
      <c r="B669" s="1927" t="s">
        <v>4730</v>
      </c>
      <c r="C669" s="1926" t="s">
        <v>5299</v>
      </c>
      <c r="D669" s="1927">
        <v>6</v>
      </c>
      <c r="E669" s="1927">
        <v>3</v>
      </c>
      <c r="F669" s="1927">
        <v>0</v>
      </c>
      <c r="G669" s="1927">
        <v>1.5</v>
      </c>
      <c r="H669" s="1927">
        <v>1</v>
      </c>
      <c r="I669" s="1925">
        <f t="shared" si="10"/>
        <v>1.5</v>
      </c>
      <c r="J669" s="1925">
        <v>202</v>
      </c>
      <c r="K669" s="1926" t="s">
        <v>5294</v>
      </c>
      <c r="L669" s="1927">
        <v>22720</v>
      </c>
      <c r="M669" s="1927" t="s">
        <v>1539</v>
      </c>
      <c r="N669" s="1927" t="s">
        <v>5295</v>
      </c>
      <c r="O669" s="1925">
        <v>4</v>
      </c>
      <c r="P669" s="1927"/>
      <c r="Q669" s="1927"/>
      <c r="R669" s="1927"/>
      <c r="S669" s="1927"/>
      <c r="T669" s="1927"/>
      <c r="U669" s="1927"/>
      <c r="V669" s="1927"/>
      <c r="W669" s="1927"/>
      <c r="X669" s="1927" t="s">
        <v>5296</v>
      </c>
      <c r="Y669" s="1927"/>
      <c r="Z669" s="1927">
        <v>2</v>
      </c>
      <c r="AA669" s="1927">
        <v>0</v>
      </c>
      <c r="AB669" s="1927">
        <v>0</v>
      </c>
      <c r="AC669" s="1927">
        <v>0</v>
      </c>
      <c r="AD669" s="1927">
        <v>0</v>
      </c>
      <c r="AE669" s="1925">
        <v>2</v>
      </c>
    </row>
    <row r="670" spans="1:31">
      <c r="M670" s="1933"/>
    </row>
  </sheetData>
  <sheetProtection algorithmName="SHA-512" hashValue="Pz8dhg2Jjcku+LsvBkQJb70gRadck/zTkedn2IbBUeTG9LkOEw6kH9Ahvn/dQXWk6/cuRexv34YEL6kjlCA7Aw==" saltValue="DbKjCAy89FE5pbdoWiiwjQ==" spinCount="100000" sheet="1" objects="1" scenarios="1"/>
  <mergeCells count="3">
    <mergeCell ref="P29:Y29"/>
    <mergeCell ref="P34:Y34"/>
    <mergeCell ref="P37:Y37"/>
  </mergeCells>
  <hyperlinks>
    <hyperlink ref="A1" location="Índice!A1" display="ÍNDICE" xr:uid="{A29CE8C2-33AB-4412-9EAF-3D219155D601}"/>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AD25A8"/>
  </sheetPr>
  <dimension ref="A1:AA65"/>
  <sheetViews>
    <sheetView showGridLines="0" zoomScale="96" zoomScaleNormal="96" workbookViewId="0"/>
  </sheetViews>
  <sheetFormatPr baseColWidth="10" defaultColWidth="11.44140625" defaultRowHeight="13.2"/>
  <cols>
    <col min="1" max="1" width="5" style="210" bestFit="1" customWidth="1"/>
    <col min="2" max="2" width="5.88671875" style="210" bestFit="1" customWidth="1"/>
    <col min="3" max="3" width="6.77734375" style="210" bestFit="1" customWidth="1"/>
    <col min="4" max="4" width="9.5546875" style="210" bestFit="1" customWidth="1"/>
    <col min="5" max="5" width="5.88671875" style="210" bestFit="1" customWidth="1"/>
    <col min="6" max="6" width="6.77734375" style="210" bestFit="1" customWidth="1"/>
    <col min="7" max="7" width="9.5546875" style="210" bestFit="1" customWidth="1"/>
    <col min="8" max="8" width="5.88671875" style="210" bestFit="1" customWidth="1"/>
    <col min="9" max="9" width="7.88671875" style="210" bestFit="1" customWidth="1"/>
    <col min="10" max="10" width="9.5546875" style="210" bestFit="1" customWidth="1"/>
    <col min="11" max="11" width="5.88671875" style="210" bestFit="1" customWidth="1"/>
    <col min="12" max="12" width="8.33203125" style="210" bestFit="1" customWidth="1"/>
    <col min="13" max="13" width="9.5546875" style="210" bestFit="1" customWidth="1"/>
    <col min="14" max="14" width="11.44140625" style="210"/>
    <col min="15" max="15" width="5" style="210" bestFit="1" customWidth="1"/>
    <col min="16" max="16" width="5.88671875" style="210" bestFit="1" customWidth="1"/>
    <col min="17" max="17" width="7.88671875" style="210" bestFit="1" customWidth="1"/>
    <col min="18" max="18" width="10.6640625" style="210" bestFit="1" customWidth="1"/>
    <col min="19" max="19" width="5.88671875" style="210" bestFit="1" customWidth="1"/>
    <col min="20" max="20" width="7.88671875" style="210" bestFit="1" customWidth="1"/>
    <col min="21" max="21" width="10.6640625" style="210" bestFit="1" customWidth="1"/>
    <col min="22" max="22" width="5.88671875" style="210" bestFit="1" customWidth="1"/>
    <col min="23" max="23" width="7.88671875" style="210" bestFit="1" customWidth="1"/>
    <col min="24" max="24" width="10.6640625" style="210" bestFit="1" customWidth="1"/>
    <col min="25" max="25" width="5.88671875" style="210" bestFit="1" customWidth="1"/>
    <col min="26" max="26" width="8.44140625" style="210" bestFit="1" customWidth="1"/>
    <col min="27" max="27" width="10.6640625" style="210" bestFit="1" customWidth="1"/>
    <col min="28" max="16384" width="11.44140625" style="210"/>
  </cols>
  <sheetData>
    <row r="1" spans="1:27" s="150" customFormat="1">
      <c r="A1" s="259" t="s">
        <v>1189</v>
      </c>
    </row>
    <row r="2" spans="1:27" ht="18">
      <c r="B2" s="408" t="s">
        <v>1866</v>
      </c>
    </row>
    <row r="3" spans="1:27" s="1463" customFormat="1" ht="14.4">
      <c r="B3" s="2569" t="s">
        <v>1511</v>
      </c>
      <c r="C3" s="2569"/>
      <c r="D3" s="2569"/>
      <c r="E3" s="2569"/>
      <c r="F3" s="2569"/>
      <c r="G3" s="2569"/>
      <c r="H3" s="2569"/>
      <c r="I3" s="2569"/>
      <c r="J3" s="2569"/>
      <c r="K3" s="2569"/>
      <c r="L3" s="2569"/>
      <c r="M3" s="2569"/>
      <c r="P3" s="2569" t="s">
        <v>1512</v>
      </c>
      <c r="Q3" s="2569"/>
      <c r="R3" s="2569"/>
      <c r="S3" s="2569"/>
      <c r="T3" s="2569"/>
      <c r="U3" s="2569"/>
      <c r="V3" s="2569"/>
      <c r="W3" s="2569"/>
      <c r="X3" s="2569"/>
      <c r="Y3" s="2569"/>
      <c r="Z3" s="2569"/>
      <c r="AA3" s="2569"/>
    </row>
    <row r="4" spans="1:27" s="1463" customFormat="1" ht="14.4">
      <c r="B4" s="2569" t="s">
        <v>1220</v>
      </c>
      <c r="C4" s="2569"/>
      <c r="D4" s="2569"/>
      <c r="E4" s="2569" t="s">
        <v>1221</v>
      </c>
      <c r="F4" s="2569"/>
      <c r="G4" s="2569"/>
      <c r="H4" s="2569" t="s">
        <v>1222</v>
      </c>
      <c r="I4" s="2569"/>
      <c r="J4" s="2569"/>
      <c r="K4" s="2569" t="s">
        <v>582</v>
      </c>
      <c r="L4" s="2569"/>
      <c r="M4" s="2569"/>
      <c r="P4" s="2569" t="s">
        <v>1220</v>
      </c>
      <c r="Q4" s="2569"/>
      <c r="R4" s="2569"/>
      <c r="S4" s="2569" t="s">
        <v>1221</v>
      </c>
      <c r="T4" s="2569"/>
      <c r="U4" s="2569"/>
      <c r="V4" s="2569" t="s">
        <v>1222</v>
      </c>
      <c r="W4" s="2569"/>
      <c r="X4" s="2569"/>
      <c r="Y4" s="2569" t="s">
        <v>582</v>
      </c>
      <c r="Z4" s="2569"/>
      <c r="AA4" s="2569"/>
    </row>
    <row r="5" spans="1:27" s="1463" customFormat="1" ht="28.8">
      <c r="B5" s="1464" t="s">
        <v>78</v>
      </c>
      <c r="C5" s="1464" t="s">
        <v>673</v>
      </c>
      <c r="D5" s="1465" t="s">
        <v>1196</v>
      </c>
      <c r="E5" s="1464" t="s">
        <v>78</v>
      </c>
      <c r="F5" s="1464" t="s">
        <v>673</v>
      </c>
      <c r="G5" s="1465" t="s">
        <v>1196</v>
      </c>
      <c r="H5" s="1464" t="s">
        <v>78</v>
      </c>
      <c r="I5" s="1464" t="s">
        <v>673</v>
      </c>
      <c r="J5" s="1465" t="s">
        <v>1196</v>
      </c>
      <c r="K5" s="1464" t="s">
        <v>78</v>
      </c>
      <c r="L5" s="1464" t="s">
        <v>673</v>
      </c>
      <c r="M5" s="1465" t="s">
        <v>1196</v>
      </c>
      <c r="P5" s="1464" t="s">
        <v>78</v>
      </c>
      <c r="Q5" s="1464" t="s">
        <v>2004</v>
      </c>
      <c r="R5" s="1465" t="s">
        <v>2005</v>
      </c>
      <c r="S5" s="1464" t="s">
        <v>78</v>
      </c>
      <c r="T5" s="1464" t="s">
        <v>2004</v>
      </c>
      <c r="U5" s="1465" t="s">
        <v>2005</v>
      </c>
      <c r="V5" s="1464" t="s">
        <v>78</v>
      </c>
      <c r="W5" s="1464" t="s">
        <v>2004</v>
      </c>
      <c r="X5" s="1465" t="s">
        <v>2005</v>
      </c>
      <c r="Y5" s="1464" t="s">
        <v>78</v>
      </c>
      <c r="Z5" s="1464" t="s">
        <v>2004</v>
      </c>
      <c r="AA5" s="1465" t="s">
        <v>2005</v>
      </c>
    </row>
    <row r="6" spans="1:27" s="1463" customFormat="1" ht="14.4">
      <c r="A6" s="1466" t="s">
        <v>356</v>
      </c>
      <c r="B6" s="1467">
        <v>19</v>
      </c>
      <c r="C6" s="1468">
        <v>134.30000000000001</v>
      </c>
      <c r="D6" s="1469">
        <f>C6/B6</f>
        <v>7.0684210526315798</v>
      </c>
      <c r="E6" s="1467">
        <v>20</v>
      </c>
      <c r="F6" s="1468">
        <v>156.89999999999998</v>
      </c>
      <c r="G6" s="1469">
        <f>F6/E6</f>
        <v>7.8449999999999989</v>
      </c>
      <c r="H6" s="1467">
        <v>25</v>
      </c>
      <c r="I6" s="1468">
        <v>135.5</v>
      </c>
      <c r="J6" s="1469">
        <f>I6/H6</f>
        <v>5.42</v>
      </c>
      <c r="K6" s="1467">
        <f t="shared" ref="K6:L8" si="0">B6+E6+H6</f>
        <v>64</v>
      </c>
      <c r="L6" s="1468">
        <f t="shared" si="0"/>
        <v>426.7</v>
      </c>
      <c r="M6" s="1469">
        <f>L6/K6</f>
        <v>6.6671874999999998</v>
      </c>
      <c r="O6" s="1466" t="s">
        <v>356</v>
      </c>
      <c r="P6" s="1467">
        <v>19</v>
      </c>
      <c r="Q6" s="1468">
        <v>387</v>
      </c>
      <c r="R6" s="1469">
        <f>Q6/P6</f>
        <v>20.368421052631579</v>
      </c>
      <c r="S6" s="1467">
        <v>20</v>
      </c>
      <c r="T6" s="1468">
        <v>562</v>
      </c>
      <c r="U6" s="1469">
        <f>T6/S6</f>
        <v>28.1</v>
      </c>
      <c r="V6" s="1467">
        <v>25</v>
      </c>
      <c r="W6" s="1468">
        <v>501</v>
      </c>
      <c r="X6" s="1469">
        <f>W6/V6</f>
        <v>20.04</v>
      </c>
      <c r="Y6" s="1467">
        <f t="shared" ref="Y6:Z8" si="1">P6+S6+V6</f>
        <v>64</v>
      </c>
      <c r="Z6" s="1468">
        <f t="shared" si="1"/>
        <v>1450</v>
      </c>
      <c r="AA6" s="1469">
        <f>Z6/Y6</f>
        <v>22.65625</v>
      </c>
    </row>
    <row r="7" spans="1:27" s="1463" customFormat="1" ht="14.4">
      <c r="A7" s="1466" t="s">
        <v>360</v>
      </c>
      <c r="B7" s="1467">
        <v>19</v>
      </c>
      <c r="C7" s="1468">
        <v>163.4</v>
      </c>
      <c r="D7" s="1469">
        <f>C7/B7</f>
        <v>8.6</v>
      </c>
      <c r="E7" s="1467">
        <v>20</v>
      </c>
      <c r="F7" s="1468">
        <v>182.60000000000005</v>
      </c>
      <c r="G7" s="1469">
        <f>F7/E7</f>
        <v>9.1300000000000026</v>
      </c>
      <c r="H7" s="1467">
        <v>25</v>
      </c>
      <c r="I7" s="1468">
        <v>163.60000000000002</v>
      </c>
      <c r="J7" s="1469">
        <f>I7/H7</f>
        <v>6.5440000000000005</v>
      </c>
      <c r="K7" s="1467">
        <f t="shared" si="0"/>
        <v>64</v>
      </c>
      <c r="L7" s="1468">
        <f t="shared" si="0"/>
        <v>509.60000000000008</v>
      </c>
      <c r="M7" s="1469">
        <f>L7/K7</f>
        <v>7.9625000000000012</v>
      </c>
      <c r="O7" s="1466" t="s">
        <v>360</v>
      </c>
      <c r="P7" s="1467">
        <v>19</v>
      </c>
      <c r="Q7" s="1468">
        <v>520</v>
      </c>
      <c r="R7" s="1469">
        <f>Q7/P7</f>
        <v>27.368421052631579</v>
      </c>
      <c r="S7" s="1467">
        <v>20</v>
      </c>
      <c r="T7" s="1468">
        <v>671</v>
      </c>
      <c r="U7" s="1469">
        <f>T7/S7</f>
        <v>33.549999999999997</v>
      </c>
      <c r="V7" s="1467">
        <v>25</v>
      </c>
      <c r="W7" s="1468">
        <v>526</v>
      </c>
      <c r="X7" s="1469">
        <f>W7/V7</f>
        <v>21.04</v>
      </c>
      <c r="Y7" s="1467">
        <f t="shared" si="1"/>
        <v>64</v>
      </c>
      <c r="Z7" s="1468">
        <f t="shared" si="1"/>
        <v>1717</v>
      </c>
      <c r="AA7" s="1469">
        <f>Z7/Y7</f>
        <v>26.828125</v>
      </c>
    </row>
    <row r="8" spans="1:27" s="1463" customFormat="1" ht="14.4">
      <c r="A8" s="1466" t="s">
        <v>359</v>
      </c>
      <c r="B8" s="1467">
        <v>19</v>
      </c>
      <c r="C8" s="1468">
        <v>208.2</v>
      </c>
      <c r="D8" s="1469">
        <f>C8/B8</f>
        <v>10.957894736842105</v>
      </c>
      <c r="E8" s="1467">
        <v>20</v>
      </c>
      <c r="F8" s="1468">
        <v>156.29999999999998</v>
      </c>
      <c r="G8" s="1469">
        <f>F8/E8</f>
        <v>7.8149999999999995</v>
      </c>
      <c r="H8" s="1467">
        <v>25</v>
      </c>
      <c r="I8" s="1468">
        <v>200.8</v>
      </c>
      <c r="J8" s="1469">
        <f>I8/H8</f>
        <v>8.032</v>
      </c>
      <c r="K8" s="1467">
        <f t="shared" si="0"/>
        <v>64</v>
      </c>
      <c r="L8" s="1468">
        <f t="shared" si="0"/>
        <v>565.29999999999995</v>
      </c>
      <c r="M8" s="1469">
        <f>L8/K8</f>
        <v>8.8328124999999993</v>
      </c>
      <c r="O8" s="1466" t="s">
        <v>359</v>
      </c>
      <c r="P8" s="1467">
        <v>19</v>
      </c>
      <c r="Q8" s="1468">
        <v>729</v>
      </c>
      <c r="R8" s="1469">
        <f>Q8/P8</f>
        <v>38.368421052631582</v>
      </c>
      <c r="S8" s="1467">
        <v>20</v>
      </c>
      <c r="T8" s="1468">
        <v>771</v>
      </c>
      <c r="U8" s="1469">
        <f>T8/S8</f>
        <v>38.549999999999997</v>
      </c>
      <c r="V8" s="1467">
        <v>25</v>
      </c>
      <c r="W8" s="1468">
        <v>758</v>
      </c>
      <c r="X8" s="1469">
        <f>W8/V8</f>
        <v>30.32</v>
      </c>
      <c r="Y8" s="1467">
        <f t="shared" si="1"/>
        <v>64</v>
      </c>
      <c r="Z8" s="1468">
        <f t="shared" si="1"/>
        <v>2258</v>
      </c>
      <c r="AA8" s="1469">
        <f>Z8/Y8</f>
        <v>35.28125</v>
      </c>
    </row>
    <row r="9" spans="1:27" s="1463" customFormat="1" ht="14.4">
      <c r="A9" s="1470">
        <v>2015</v>
      </c>
      <c r="B9" s="2570" t="s">
        <v>2135</v>
      </c>
      <c r="C9" s="2571"/>
      <c r="D9" s="1471">
        <f>AVERAGE(D6:D8)</f>
        <v>8.8754385964912288</v>
      </c>
      <c r="E9" s="2570" t="s">
        <v>2135</v>
      </c>
      <c r="F9" s="2571"/>
      <c r="G9" s="1471">
        <f>AVERAGE(G6:G8)</f>
        <v>8.2633333333333336</v>
      </c>
      <c r="H9" s="2570" t="s">
        <v>2135</v>
      </c>
      <c r="I9" s="2571"/>
      <c r="J9" s="1471">
        <f>AVERAGE(J6:J8)</f>
        <v>6.6653333333333338</v>
      </c>
      <c r="K9" s="2570" t="s">
        <v>2135</v>
      </c>
      <c r="L9" s="2571"/>
      <c r="M9" s="1471">
        <f>AVERAGE(M6:M8)</f>
        <v>7.8208333333333329</v>
      </c>
      <c r="O9" s="1470">
        <v>2015</v>
      </c>
      <c r="P9" s="2570" t="s">
        <v>2135</v>
      </c>
      <c r="Q9" s="2571"/>
      <c r="R9" s="1471">
        <f>AVERAGE(R6:R8)</f>
        <v>28.701754385964914</v>
      </c>
      <c r="S9" s="2570" t="s">
        <v>2135</v>
      </c>
      <c r="T9" s="2571"/>
      <c r="U9" s="1471">
        <f>AVERAGE(U6:U8)</f>
        <v>33.4</v>
      </c>
      <c r="V9" s="2570" t="s">
        <v>2135</v>
      </c>
      <c r="W9" s="2571"/>
      <c r="X9" s="1471">
        <f>AVERAGE(X6:X8)</f>
        <v>23.8</v>
      </c>
      <c r="Y9" s="2570" t="s">
        <v>2135</v>
      </c>
      <c r="Z9" s="2571"/>
      <c r="AA9" s="1471">
        <f>AVERAGE(AA6:AA8)</f>
        <v>28.255208333333332</v>
      </c>
    </row>
    <row r="10" spans="1:27" s="1476" customFormat="1" ht="14.4">
      <c r="A10" s="1472"/>
      <c r="B10" s="1473"/>
      <c r="C10" s="1474"/>
      <c r="D10" s="1475"/>
      <c r="E10" s="1473"/>
      <c r="F10" s="1474"/>
      <c r="G10" s="1475"/>
      <c r="H10" s="1473"/>
      <c r="I10" s="1474"/>
      <c r="J10" s="1475"/>
      <c r="K10" s="1473"/>
      <c r="L10" s="1474"/>
      <c r="M10" s="1475"/>
      <c r="O10" s="1472"/>
      <c r="P10" s="1473"/>
      <c r="Q10" s="1474"/>
      <c r="R10" s="1475"/>
      <c r="S10" s="1473"/>
      <c r="T10" s="1474"/>
      <c r="U10" s="1475"/>
      <c r="V10" s="1473"/>
      <c r="W10" s="1474"/>
      <c r="X10" s="1475"/>
      <c r="Y10" s="1473"/>
      <c r="Z10" s="1474"/>
      <c r="AA10" s="1475"/>
    </row>
    <row r="11" spans="1:27" s="1476" customFormat="1" ht="13.5" customHeight="1">
      <c r="A11" s="1472"/>
      <c r="B11" s="2569" t="s">
        <v>1511</v>
      </c>
      <c r="C11" s="2569"/>
      <c r="D11" s="2569"/>
      <c r="E11" s="2569"/>
      <c r="F11" s="2569"/>
      <c r="G11" s="2569"/>
      <c r="H11" s="2569"/>
      <c r="I11" s="2569"/>
      <c r="J11" s="2569"/>
      <c r="K11" s="2569"/>
      <c r="L11" s="2569"/>
      <c r="M11" s="2569"/>
      <c r="O11" s="1472"/>
      <c r="P11" s="2569" t="s">
        <v>1512</v>
      </c>
      <c r="Q11" s="2569"/>
      <c r="R11" s="2569"/>
      <c r="S11" s="2569"/>
      <c r="T11" s="2569"/>
      <c r="U11" s="2569"/>
      <c r="V11" s="2569"/>
      <c r="W11" s="2569"/>
      <c r="X11" s="2569"/>
      <c r="Y11" s="2569"/>
      <c r="Z11" s="2569"/>
      <c r="AA11" s="2569"/>
    </row>
    <row r="12" spans="1:27" s="1476" customFormat="1" ht="14.4">
      <c r="A12" s="1472"/>
      <c r="B12" s="2569" t="s">
        <v>1220</v>
      </c>
      <c r="C12" s="2569"/>
      <c r="D12" s="2569"/>
      <c r="E12" s="2569" t="s">
        <v>1221</v>
      </c>
      <c r="F12" s="2569"/>
      <c r="G12" s="2569"/>
      <c r="H12" s="2569" t="s">
        <v>1222</v>
      </c>
      <c r="I12" s="2569"/>
      <c r="J12" s="2569"/>
      <c r="K12" s="2569" t="s">
        <v>582</v>
      </c>
      <c r="L12" s="2569"/>
      <c r="M12" s="2569"/>
      <c r="O12" s="1472"/>
      <c r="P12" s="2569" t="s">
        <v>1220</v>
      </c>
      <c r="Q12" s="2569"/>
      <c r="R12" s="2569"/>
      <c r="S12" s="2569" t="s">
        <v>1221</v>
      </c>
      <c r="T12" s="2569"/>
      <c r="U12" s="2569"/>
      <c r="V12" s="2569" t="s">
        <v>1222</v>
      </c>
      <c r="W12" s="2569"/>
      <c r="X12" s="2569"/>
      <c r="Y12" s="2569" t="s">
        <v>582</v>
      </c>
      <c r="Z12" s="2569"/>
      <c r="AA12" s="2569"/>
    </row>
    <row r="13" spans="1:27" s="1476" customFormat="1" ht="28.8">
      <c r="A13" s="1472"/>
      <c r="B13" s="1464" t="s">
        <v>78</v>
      </c>
      <c r="C13" s="1464" t="s">
        <v>673</v>
      </c>
      <c r="D13" s="1465" t="s">
        <v>1196</v>
      </c>
      <c r="E13" s="1464" t="s">
        <v>78</v>
      </c>
      <c r="F13" s="1464" t="s">
        <v>673</v>
      </c>
      <c r="G13" s="1465" t="s">
        <v>1196</v>
      </c>
      <c r="H13" s="1464" t="s">
        <v>78</v>
      </c>
      <c r="I13" s="1464" t="s">
        <v>673</v>
      </c>
      <c r="J13" s="1465" t="s">
        <v>1196</v>
      </c>
      <c r="K13" s="1464" t="s">
        <v>78</v>
      </c>
      <c r="L13" s="1464" t="s">
        <v>673</v>
      </c>
      <c r="M13" s="1465" t="s">
        <v>1196</v>
      </c>
      <c r="O13" s="1472"/>
      <c r="P13" s="1464" t="s">
        <v>78</v>
      </c>
      <c r="Q13" s="1464" t="s">
        <v>2004</v>
      </c>
      <c r="R13" s="1465" t="s">
        <v>2005</v>
      </c>
      <c r="S13" s="1464" t="s">
        <v>78</v>
      </c>
      <c r="T13" s="1464" t="s">
        <v>2004</v>
      </c>
      <c r="U13" s="1465" t="s">
        <v>2005</v>
      </c>
      <c r="V13" s="1464" t="s">
        <v>78</v>
      </c>
      <c r="W13" s="1464" t="s">
        <v>2004</v>
      </c>
      <c r="X13" s="1465" t="s">
        <v>2005</v>
      </c>
      <c r="Y13" s="1464" t="s">
        <v>78</v>
      </c>
      <c r="Z13" s="1464" t="s">
        <v>2004</v>
      </c>
      <c r="AA13" s="1465" t="s">
        <v>2005</v>
      </c>
    </row>
    <row r="14" spans="1:27" s="1463" customFormat="1" ht="14.4">
      <c r="A14" s="1466" t="s">
        <v>1185</v>
      </c>
      <c r="B14" s="1467">
        <v>20</v>
      </c>
      <c r="C14" s="1468">
        <v>187.31</v>
      </c>
      <c r="D14" s="1469">
        <f>C14/B14</f>
        <v>9.3655000000000008</v>
      </c>
      <c r="E14" s="1467">
        <v>20</v>
      </c>
      <c r="F14" s="1468">
        <v>230.90700000000001</v>
      </c>
      <c r="G14" s="1469">
        <f>F14/E14</f>
        <v>11.545350000000001</v>
      </c>
      <c r="H14" s="1467">
        <v>30</v>
      </c>
      <c r="I14" s="1468">
        <v>166.82999999999998</v>
      </c>
      <c r="J14" s="1469">
        <f>I14/H14</f>
        <v>5.5609999999999991</v>
      </c>
      <c r="K14" s="1467">
        <f t="shared" ref="K14:L16" si="2">B14+E14+H14</f>
        <v>70</v>
      </c>
      <c r="L14" s="1468">
        <f>C14+F14+I14</f>
        <v>585.04700000000003</v>
      </c>
      <c r="M14" s="1469">
        <f>L14/K14</f>
        <v>8.3578142857142854</v>
      </c>
      <c r="O14" s="1466" t="s">
        <v>1185</v>
      </c>
      <c r="P14" s="1467">
        <v>20</v>
      </c>
      <c r="Q14" s="1468">
        <v>663</v>
      </c>
      <c r="R14" s="1469">
        <f>Q14/P14</f>
        <v>33.15</v>
      </c>
      <c r="S14" s="1467">
        <v>20</v>
      </c>
      <c r="T14" s="1468">
        <v>834</v>
      </c>
      <c r="U14" s="1469">
        <f>T14/S14</f>
        <v>41.7</v>
      </c>
      <c r="V14" s="1467">
        <v>30</v>
      </c>
      <c r="W14" s="1468">
        <v>613</v>
      </c>
      <c r="X14" s="1469">
        <f>W14/V14</f>
        <v>20.433333333333334</v>
      </c>
      <c r="Y14" s="1467">
        <f t="shared" ref="Y14:Z16" si="3">P14+S14+V14</f>
        <v>70</v>
      </c>
      <c r="Z14" s="1468">
        <f>Q14+T14+W14</f>
        <v>2110</v>
      </c>
      <c r="AA14" s="1469">
        <f>Z14/Y14</f>
        <v>30.142857142857142</v>
      </c>
    </row>
    <row r="15" spans="1:27" s="1463" customFormat="1" ht="14.4">
      <c r="A15" s="1466" t="s">
        <v>1197</v>
      </c>
      <c r="B15" s="1467">
        <v>20</v>
      </c>
      <c r="C15" s="1468">
        <v>206.65999999999997</v>
      </c>
      <c r="D15" s="1469">
        <f>C15/B15</f>
        <v>10.332999999999998</v>
      </c>
      <c r="E15" s="1467">
        <v>20</v>
      </c>
      <c r="F15" s="1468">
        <v>213.33499999999998</v>
      </c>
      <c r="G15" s="1469">
        <f>F15/E15</f>
        <v>10.666749999999999</v>
      </c>
      <c r="H15" s="1467">
        <v>30</v>
      </c>
      <c r="I15" s="1468">
        <v>234.91000000000003</v>
      </c>
      <c r="J15" s="1469">
        <f>I15/H15</f>
        <v>7.8303333333333338</v>
      </c>
      <c r="K15" s="1467">
        <f t="shared" si="2"/>
        <v>70</v>
      </c>
      <c r="L15" s="1468">
        <f t="shared" si="2"/>
        <v>654.90499999999997</v>
      </c>
      <c r="M15" s="1469">
        <f>L15/K15</f>
        <v>9.3557857142857141</v>
      </c>
      <c r="O15" s="1466" t="s">
        <v>1197</v>
      </c>
      <c r="P15" s="1467">
        <v>20</v>
      </c>
      <c r="Q15" s="1468">
        <v>646</v>
      </c>
      <c r="R15" s="1469">
        <f>Q15/P15</f>
        <v>32.299999999999997</v>
      </c>
      <c r="S15" s="1467">
        <v>20</v>
      </c>
      <c r="T15" s="1468">
        <v>889</v>
      </c>
      <c r="U15" s="1469">
        <f>T15/S15</f>
        <v>44.45</v>
      </c>
      <c r="V15" s="1467">
        <v>30</v>
      </c>
      <c r="W15" s="1468">
        <v>802</v>
      </c>
      <c r="X15" s="1469">
        <f>W15/V15</f>
        <v>26.733333333333334</v>
      </c>
      <c r="Y15" s="1467">
        <f t="shared" si="3"/>
        <v>70</v>
      </c>
      <c r="Z15" s="1468">
        <f t="shared" si="3"/>
        <v>2337</v>
      </c>
      <c r="AA15" s="1469">
        <f>Z15/Y15</f>
        <v>33.385714285714286</v>
      </c>
    </row>
    <row r="16" spans="1:27" s="1463" customFormat="1" ht="14.4">
      <c r="A16" s="1466" t="s">
        <v>1188</v>
      </c>
      <c r="B16" s="1467">
        <v>23</v>
      </c>
      <c r="C16" s="1468">
        <v>233.12</v>
      </c>
      <c r="D16" s="1469">
        <f>C16/B16</f>
        <v>10.135652173913044</v>
      </c>
      <c r="E16" s="1467">
        <v>22</v>
      </c>
      <c r="F16" s="1468">
        <v>218.32499999999993</v>
      </c>
      <c r="G16" s="1469">
        <f>F16/E16</f>
        <v>9.9238636363636328</v>
      </c>
      <c r="H16" s="1467">
        <v>34</v>
      </c>
      <c r="I16" s="1468">
        <v>244.14399999999998</v>
      </c>
      <c r="J16" s="1469">
        <f>I16/H16</f>
        <v>7.1807058823529406</v>
      </c>
      <c r="K16" s="1467">
        <f t="shared" si="2"/>
        <v>79</v>
      </c>
      <c r="L16" s="1468">
        <f t="shared" si="2"/>
        <v>695.58899999999994</v>
      </c>
      <c r="M16" s="1469">
        <f>L16/K16</f>
        <v>8.8049240506329109</v>
      </c>
      <c r="O16" s="1466" t="s">
        <v>1188</v>
      </c>
      <c r="P16" s="1467">
        <v>23</v>
      </c>
      <c r="Q16" s="1468">
        <v>993</v>
      </c>
      <c r="R16" s="1469">
        <f>Q16/P16</f>
        <v>43.173913043478258</v>
      </c>
      <c r="S16" s="1467">
        <v>22</v>
      </c>
      <c r="T16" s="1468">
        <v>1055</v>
      </c>
      <c r="U16" s="1469">
        <f>T16/S16</f>
        <v>47.954545454545453</v>
      </c>
      <c r="V16" s="1467">
        <v>34</v>
      </c>
      <c r="W16" s="1468">
        <v>927</v>
      </c>
      <c r="X16" s="1469">
        <f>W16/V16</f>
        <v>27.264705882352942</v>
      </c>
      <c r="Y16" s="1467">
        <f>P16+S16+V16</f>
        <v>79</v>
      </c>
      <c r="Z16" s="1468">
        <f t="shared" si="3"/>
        <v>2975</v>
      </c>
      <c r="AA16" s="1469">
        <f>Z16/Y16</f>
        <v>37.658227848101269</v>
      </c>
    </row>
    <row r="17" spans="1:27" s="1463" customFormat="1" ht="12.75" customHeight="1">
      <c r="A17" s="1470">
        <v>2016</v>
      </c>
      <c r="B17" s="2570" t="s">
        <v>2135</v>
      </c>
      <c r="C17" s="2571"/>
      <c r="D17" s="1471">
        <f>AVERAGE(D14:D16)</f>
        <v>9.9447173913043478</v>
      </c>
      <c r="E17" s="2570" t="s">
        <v>2135</v>
      </c>
      <c r="F17" s="2571"/>
      <c r="G17" s="1471">
        <f>AVERAGE(G14:G16)</f>
        <v>10.711987878787879</v>
      </c>
      <c r="H17" s="2570" t="s">
        <v>2135</v>
      </c>
      <c r="I17" s="2571"/>
      <c r="J17" s="1471">
        <f>AVERAGE(J14:J16)</f>
        <v>6.8573464052287578</v>
      </c>
      <c r="K17" s="2570" t="s">
        <v>2135</v>
      </c>
      <c r="L17" s="2571"/>
      <c r="M17" s="1471">
        <f>AVERAGE(M14:M16)</f>
        <v>8.8395080168776374</v>
      </c>
      <c r="O17" s="1470">
        <v>2016</v>
      </c>
      <c r="P17" s="2570" t="s">
        <v>2135</v>
      </c>
      <c r="Q17" s="2571"/>
      <c r="R17" s="1471">
        <f>AVERAGE(R14:R16)</f>
        <v>36.207971014492749</v>
      </c>
      <c r="S17" s="2570" t="s">
        <v>2135</v>
      </c>
      <c r="T17" s="2571"/>
      <c r="U17" s="1471">
        <f>AVERAGE(U14:U16)</f>
        <v>44.70151515151516</v>
      </c>
      <c r="V17" s="2570" t="s">
        <v>2135</v>
      </c>
      <c r="W17" s="2571"/>
      <c r="X17" s="1471">
        <f>AVERAGE(X14:X16)</f>
        <v>24.81045751633987</v>
      </c>
      <c r="Y17" s="2570" t="s">
        <v>2135</v>
      </c>
      <c r="Z17" s="2571"/>
      <c r="AA17" s="1471">
        <f>AVERAGE(AA14:AA16)</f>
        <v>33.728933092224231</v>
      </c>
    </row>
    <row r="18" spans="1:27" s="1479" customFormat="1" ht="12" customHeight="1">
      <c r="A18" s="1477"/>
      <c r="B18" s="1473"/>
      <c r="C18" s="1474"/>
      <c r="D18" s="1478"/>
      <c r="E18" s="1473"/>
      <c r="F18" s="1474"/>
      <c r="G18" s="1478"/>
      <c r="H18" s="1473"/>
      <c r="I18" s="1474"/>
      <c r="J18" s="1478"/>
      <c r="K18" s="1473"/>
      <c r="L18" s="1474"/>
      <c r="M18" s="1478"/>
      <c r="O18" s="1477"/>
      <c r="P18" s="1473"/>
      <c r="Q18" s="1474"/>
      <c r="R18" s="1478"/>
      <c r="S18" s="1473"/>
      <c r="T18" s="1474"/>
      <c r="U18" s="1478"/>
      <c r="V18" s="1473"/>
      <c r="W18" s="1474"/>
      <c r="X18" s="1478"/>
      <c r="Y18" s="1473"/>
      <c r="Z18" s="1474"/>
      <c r="AA18" s="1478"/>
    </row>
    <row r="19" spans="1:27" s="1479" customFormat="1" ht="14.4">
      <c r="A19" s="1472"/>
      <c r="B19" s="2569" t="s">
        <v>1511</v>
      </c>
      <c r="C19" s="2569"/>
      <c r="D19" s="2569"/>
      <c r="E19" s="2569"/>
      <c r="F19" s="2569"/>
      <c r="G19" s="2569"/>
      <c r="H19" s="2569"/>
      <c r="I19" s="2569"/>
      <c r="J19" s="2569"/>
      <c r="K19" s="2569"/>
      <c r="L19" s="2569"/>
      <c r="M19" s="2569"/>
      <c r="O19" s="1472"/>
      <c r="P19" s="2569" t="s">
        <v>1512</v>
      </c>
      <c r="Q19" s="2569"/>
      <c r="R19" s="2569"/>
      <c r="S19" s="2569"/>
      <c r="T19" s="2569"/>
      <c r="U19" s="2569"/>
      <c r="V19" s="2569"/>
      <c r="W19" s="2569"/>
      <c r="X19" s="2569"/>
      <c r="Y19" s="2569"/>
      <c r="Z19" s="2569"/>
      <c r="AA19" s="2569"/>
    </row>
    <row r="20" spans="1:27" s="1479" customFormat="1" ht="14.4">
      <c r="A20" s="1472"/>
      <c r="B20" s="2569" t="s">
        <v>1220</v>
      </c>
      <c r="C20" s="2569"/>
      <c r="D20" s="2569"/>
      <c r="E20" s="2569" t="s">
        <v>1221</v>
      </c>
      <c r="F20" s="2569"/>
      <c r="G20" s="2569"/>
      <c r="H20" s="2569" t="s">
        <v>1222</v>
      </c>
      <c r="I20" s="2569"/>
      <c r="J20" s="2569"/>
      <c r="K20" s="2569" t="s">
        <v>582</v>
      </c>
      <c r="L20" s="2569"/>
      <c r="M20" s="2569"/>
      <c r="O20" s="1472"/>
      <c r="P20" s="2569" t="s">
        <v>1220</v>
      </c>
      <c r="Q20" s="2569"/>
      <c r="R20" s="2569"/>
      <c r="S20" s="2569" t="s">
        <v>1221</v>
      </c>
      <c r="T20" s="2569"/>
      <c r="U20" s="2569"/>
      <c r="V20" s="2569" t="s">
        <v>1222</v>
      </c>
      <c r="W20" s="2569"/>
      <c r="X20" s="2569"/>
      <c r="Y20" s="2569" t="s">
        <v>582</v>
      </c>
      <c r="Z20" s="2569"/>
      <c r="AA20" s="2569"/>
    </row>
    <row r="21" spans="1:27" s="1479" customFormat="1" ht="28.8">
      <c r="A21" s="1472"/>
      <c r="B21" s="1464" t="s">
        <v>78</v>
      </c>
      <c r="C21" s="1464" t="s">
        <v>673</v>
      </c>
      <c r="D21" s="1465" t="s">
        <v>1196</v>
      </c>
      <c r="E21" s="1464" t="s">
        <v>78</v>
      </c>
      <c r="F21" s="1464" t="s">
        <v>673</v>
      </c>
      <c r="G21" s="1465" t="s">
        <v>1196</v>
      </c>
      <c r="H21" s="1464" t="s">
        <v>78</v>
      </c>
      <c r="I21" s="1464" t="s">
        <v>673</v>
      </c>
      <c r="J21" s="1465" t="s">
        <v>1196</v>
      </c>
      <c r="K21" s="1464" t="s">
        <v>78</v>
      </c>
      <c r="L21" s="1464" t="s">
        <v>673</v>
      </c>
      <c r="M21" s="1465" t="s">
        <v>1196</v>
      </c>
      <c r="O21" s="1472"/>
      <c r="P21" s="1464" t="s">
        <v>78</v>
      </c>
      <c r="Q21" s="1464" t="s">
        <v>2004</v>
      </c>
      <c r="R21" s="1465" t="s">
        <v>2005</v>
      </c>
      <c r="S21" s="1464" t="s">
        <v>78</v>
      </c>
      <c r="T21" s="1464" t="s">
        <v>2004</v>
      </c>
      <c r="U21" s="1465" t="s">
        <v>2005</v>
      </c>
      <c r="V21" s="1464" t="s">
        <v>78</v>
      </c>
      <c r="W21" s="1464" t="s">
        <v>2004</v>
      </c>
      <c r="X21" s="1465" t="s">
        <v>2005</v>
      </c>
      <c r="Y21" s="1464" t="s">
        <v>78</v>
      </c>
      <c r="Z21" s="1464" t="s">
        <v>2004</v>
      </c>
      <c r="AA21" s="1465" t="s">
        <v>2005</v>
      </c>
    </row>
    <row r="22" spans="1:27" s="1479" customFormat="1" ht="14.4">
      <c r="A22" s="1466" t="s">
        <v>1651</v>
      </c>
      <c r="B22" s="1467">
        <v>23</v>
      </c>
      <c r="C22" s="1468">
        <v>173</v>
      </c>
      <c r="D22" s="1469">
        <f>C22/B22</f>
        <v>7.5217391304347823</v>
      </c>
      <c r="E22" s="1467">
        <v>22</v>
      </c>
      <c r="F22" s="1468">
        <v>213.2</v>
      </c>
      <c r="G22" s="1469">
        <f>F22/E22</f>
        <v>9.6909090909090896</v>
      </c>
      <c r="H22" s="1467">
        <v>33</v>
      </c>
      <c r="I22" s="1468">
        <v>234.745</v>
      </c>
      <c r="J22" s="1469">
        <f>I22/H22</f>
        <v>7.1134848484848483</v>
      </c>
      <c r="K22" s="1467">
        <f t="shared" ref="K22:L24" si="4">B22+E22+H22</f>
        <v>78</v>
      </c>
      <c r="L22" s="1468">
        <f t="shared" si="4"/>
        <v>620.94499999999994</v>
      </c>
      <c r="M22" s="1469">
        <f>L22/K22</f>
        <v>7.9608333333333325</v>
      </c>
      <c r="O22" s="1466" t="str">
        <f>A22</f>
        <v>17-I</v>
      </c>
      <c r="P22" s="1467">
        <f>B22</f>
        <v>23</v>
      </c>
      <c r="Q22" s="1468">
        <v>694</v>
      </c>
      <c r="R22" s="1469">
        <f>Q22/P22</f>
        <v>30.173913043478262</v>
      </c>
      <c r="S22" s="1467">
        <f>E22</f>
        <v>22</v>
      </c>
      <c r="T22" s="1468">
        <v>797</v>
      </c>
      <c r="U22" s="1469">
        <f>T22/S22</f>
        <v>36.227272727272727</v>
      </c>
      <c r="V22" s="1467">
        <f>H22</f>
        <v>33</v>
      </c>
      <c r="W22" s="1468">
        <v>781</v>
      </c>
      <c r="X22" s="1469">
        <f>W22/V22</f>
        <v>23.666666666666668</v>
      </c>
      <c r="Y22" s="1467">
        <f>K22</f>
        <v>78</v>
      </c>
      <c r="Z22" s="1468">
        <f>Q22+T22+W22</f>
        <v>2272</v>
      </c>
      <c r="AA22" s="1469">
        <f>Z22/Y22</f>
        <v>29.128205128205128</v>
      </c>
    </row>
    <row r="23" spans="1:27" s="1479" customFormat="1" ht="14.4">
      <c r="A23" s="1466" t="s">
        <v>2003</v>
      </c>
      <c r="B23" s="1467">
        <v>23</v>
      </c>
      <c r="C23" s="1468">
        <v>213</v>
      </c>
      <c r="D23" s="1469">
        <f>C23/B23</f>
        <v>9.2608695652173907</v>
      </c>
      <c r="E23" s="1467">
        <v>22</v>
      </c>
      <c r="F23" s="1468">
        <v>291</v>
      </c>
      <c r="G23" s="1469">
        <f>F23/E23</f>
        <v>13.227272727272727</v>
      </c>
      <c r="H23" s="1467">
        <v>33</v>
      </c>
      <c r="I23" s="1468">
        <v>253.76300000000001</v>
      </c>
      <c r="J23" s="1469">
        <f>I23/H23</f>
        <v>7.6897878787878788</v>
      </c>
      <c r="K23" s="1467">
        <f t="shared" si="4"/>
        <v>78</v>
      </c>
      <c r="L23" s="1468">
        <f t="shared" si="4"/>
        <v>757.76300000000003</v>
      </c>
      <c r="M23" s="1469">
        <f>L23/K23</f>
        <v>9.7149102564102563</v>
      </c>
      <c r="O23" s="1466" t="str">
        <f t="shared" ref="O23:O24" si="5">A23</f>
        <v>17-P</v>
      </c>
      <c r="P23" s="1467">
        <f t="shared" ref="P23:P24" si="6">B23</f>
        <v>23</v>
      </c>
      <c r="Q23" s="1468">
        <v>884</v>
      </c>
      <c r="R23" s="1469">
        <f>Q23/P23</f>
        <v>38.434782608695649</v>
      </c>
      <c r="S23" s="1467">
        <f t="shared" ref="S23:S24" si="7">E23</f>
        <v>22</v>
      </c>
      <c r="T23" s="1468">
        <v>1076</v>
      </c>
      <c r="U23" s="1469">
        <f>T23/S23</f>
        <v>48.909090909090907</v>
      </c>
      <c r="V23" s="1467">
        <f t="shared" ref="V23:V24" si="8">H23</f>
        <v>33</v>
      </c>
      <c r="W23" s="1468">
        <v>891</v>
      </c>
      <c r="X23" s="1469">
        <f>W23/V23</f>
        <v>27</v>
      </c>
      <c r="Y23" s="1467">
        <f t="shared" ref="Y23:Y24" si="9">K23</f>
        <v>78</v>
      </c>
      <c r="Z23" s="1468">
        <f>Q23+T23+W23</f>
        <v>2851</v>
      </c>
      <c r="AA23" s="1469">
        <f>Z23/Y23</f>
        <v>36.551282051282051</v>
      </c>
    </row>
    <row r="24" spans="1:27" s="1479" customFormat="1" ht="14.4">
      <c r="A24" s="1466" t="s">
        <v>1186</v>
      </c>
      <c r="B24" s="1467">
        <v>23</v>
      </c>
      <c r="C24" s="1468">
        <v>297.21199999999999</v>
      </c>
      <c r="D24" s="1469">
        <f>C24/B24</f>
        <v>12.922260869565218</v>
      </c>
      <c r="E24" s="1467">
        <v>22</v>
      </c>
      <c r="F24" s="1468">
        <v>321.95999999999998</v>
      </c>
      <c r="G24" s="1469">
        <f>F24/E24</f>
        <v>14.634545454545453</v>
      </c>
      <c r="H24" s="1467">
        <v>33</v>
      </c>
      <c r="I24" s="1468">
        <v>237.465</v>
      </c>
      <c r="J24" s="1469">
        <f>I24/H24</f>
        <v>7.1959090909090913</v>
      </c>
      <c r="K24" s="1467">
        <f t="shared" si="4"/>
        <v>78</v>
      </c>
      <c r="L24" s="1468">
        <f t="shared" si="4"/>
        <v>856.63700000000006</v>
      </c>
      <c r="M24" s="1469">
        <f>L24/K24</f>
        <v>10.982525641025642</v>
      </c>
      <c r="O24" s="1466" t="str">
        <f t="shared" si="5"/>
        <v>17-O</v>
      </c>
      <c r="P24" s="1467">
        <f t="shared" si="6"/>
        <v>23</v>
      </c>
      <c r="Q24" s="1468">
        <v>1148</v>
      </c>
      <c r="R24" s="1469">
        <f>Q24/P24</f>
        <v>49.913043478260867</v>
      </c>
      <c r="S24" s="1467">
        <f t="shared" si="7"/>
        <v>22</v>
      </c>
      <c r="T24" s="1468">
        <v>1448</v>
      </c>
      <c r="U24" s="1469">
        <f>T24/S24</f>
        <v>65.818181818181813</v>
      </c>
      <c r="V24" s="1467">
        <f t="shared" si="8"/>
        <v>33</v>
      </c>
      <c r="W24" s="1468">
        <v>1001</v>
      </c>
      <c r="X24" s="1469">
        <f>W24/V24</f>
        <v>30.333333333333332</v>
      </c>
      <c r="Y24" s="1467">
        <f t="shared" si="9"/>
        <v>78</v>
      </c>
      <c r="Z24" s="1468">
        <f>Q24+T24+W24</f>
        <v>3597</v>
      </c>
      <c r="AA24" s="1469">
        <f>Z24/Y24</f>
        <v>46.115384615384613</v>
      </c>
    </row>
    <row r="25" spans="1:27" s="1463" customFormat="1" ht="12.75" customHeight="1">
      <c r="A25" s="1470">
        <v>2017</v>
      </c>
      <c r="B25" s="2570" t="s">
        <v>2135</v>
      </c>
      <c r="C25" s="2571"/>
      <c r="D25" s="1471">
        <f>AVERAGE(D22:D24)</f>
        <v>9.9016231884057966</v>
      </c>
      <c r="E25" s="2570" t="s">
        <v>2135</v>
      </c>
      <c r="F25" s="2571"/>
      <c r="G25" s="1471">
        <f>AVERAGE(G22:G24)</f>
        <v>12.517575757575756</v>
      </c>
      <c r="H25" s="2570" t="s">
        <v>2135</v>
      </c>
      <c r="I25" s="2571"/>
      <c r="J25" s="1471">
        <f>AVERAGE(J22:J24)</f>
        <v>7.3330606060606058</v>
      </c>
      <c r="K25" s="2570" t="s">
        <v>2135</v>
      </c>
      <c r="L25" s="2571"/>
      <c r="M25" s="1471">
        <f>AVERAGE(M22:M24)</f>
        <v>9.5527564102564106</v>
      </c>
      <c r="O25" s="1470">
        <v>2017</v>
      </c>
      <c r="P25" s="2570" t="s">
        <v>2135</v>
      </c>
      <c r="Q25" s="2571"/>
      <c r="R25" s="1471">
        <f>AVERAGE(R22:R24)</f>
        <v>39.507246376811594</v>
      </c>
      <c r="S25" s="2570" t="s">
        <v>2135</v>
      </c>
      <c r="T25" s="2571"/>
      <c r="U25" s="1471">
        <f>AVERAGE(U22:U24)</f>
        <v>50.318181818181813</v>
      </c>
      <c r="V25" s="2570" t="s">
        <v>2135</v>
      </c>
      <c r="W25" s="2571"/>
      <c r="X25" s="1471">
        <f>AVERAGE(X22:X24)</f>
        <v>27</v>
      </c>
      <c r="Y25" s="2570" t="s">
        <v>2135</v>
      </c>
      <c r="Z25" s="2571"/>
      <c r="AA25" s="1471">
        <f>AVERAGE(AA22:AA24)</f>
        <v>37.264957264957268</v>
      </c>
    </row>
    <row r="26" spans="1:27" s="1463" customFormat="1" ht="12" customHeight="1"/>
    <row r="27" spans="1:27" s="1463" customFormat="1" ht="12.6" customHeight="1">
      <c r="A27" s="1472"/>
      <c r="B27" s="2569" t="s">
        <v>5428</v>
      </c>
      <c r="C27" s="2569"/>
      <c r="D27" s="2569"/>
      <c r="E27" s="2569"/>
      <c r="F27" s="2569"/>
      <c r="G27" s="2569"/>
      <c r="H27" s="2569"/>
      <c r="I27" s="2569"/>
      <c r="J27" s="2569"/>
      <c r="K27" s="2569"/>
      <c r="L27" s="2569"/>
      <c r="M27" s="2569"/>
      <c r="N27" s="1479"/>
      <c r="O27" s="1472"/>
      <c r="P27" s="2569" t="s">
        <v>5429</v>
      </c>
      <c r="Q27" s="2569"/>
      <c r="R27" s="2569"/>
      <c r="S27" s="2569"/>
      <c r="T27" s="2569"/>
      <c r="U27" s="2569"/>
      <c r="V27" s="2569"/>
      <c r="W27" s="2569"/>
      <c r="X27" s="2569"/>
      <c r="Y27" s="2569"/>
      <c r="Z27" s="2569"/>
      <c r="AA27" s="2569"/>
    </row>
    <row r="28" spans="1:27" s="1463" customFormat="1" ht="12.6" customHeight="1">
      <c r="A28" s="1472"/>
      <c r="B28" s="2569" t="s">
        <v>1220</v>
      </c>
      <c r="C28" s="2569"/>
      <c r="D28" s="2569"/>
      <c r="E28" s="2569" t="s">
        <v>1221</v>
      </c>
      <c r="F28" s="2569"/>
      <c r="G28" s="2569"/>
      <c r="H28" s="2569" t="s">
        <v>1222</v>
      </c>
      <c r="I28" s="2569"/>
      <c r="J28" s="2569"/>
      <c r="K28" s="2569" t="s">
        <v>582</v>
      </c>
      <c r="L28" s="2569"/>
      <c r="M28" s="2569"/>
      <c r="N28" s="1479"/>
      <c r="O28" s="1472"/>
      <c r="P28" s="2569" t="s">
        <v>1220</v>
      </c>
      <c r="Q28" s="2569"/>
      <c r="R28" s="2569"/>
      <c r="S28" s="2569" t="s">
        <v>1221</v>
      </c>
      <c r="T28" s="2569"/>
      <c r="U28" s="2569"/>
      <c r="V28" s="2569" t="s">
        <v>1222</v>
      </c>
      <c r="W28" s="2569"/>
      <c r="X28" s="2569"/>
      <c r="Y28" s="2569" t="s">
        <v>582</v>
      </c>
      <c r="Z28" s="2569"/>
      <c r="AA28" s="2569"/>
    </row>
    <row r="29" spans="1:27" s="1463" customFormat="1" ht="12.6" customHeight="1">
      <c r="A29" s="1472"/>
      <c r="B29" s="1464" t="s">
        <v>78</v>
      </c>
      <c r="C29" s="1464" t="s">
        <v>673</v>
      </c>
      <c r="D29" s="1465" t="s">
        <v>1196</v>
      </c>
      <c r="E29" s="1464" t="s">
        <v>78</v>
      </c>
      <c r="F29" s="1464" t="s">
        <v>673</v>
      </c>
      <c r="G29" s="1465" t="s">
        <v>1196</v>
      </c>
      <c r="H29" s="1464" t="s">
        <v>78</v>
      </c>
      <c r="I29" s="1464" t="s">
        <v>673</v>
      </c>
      <c r="J29" s="1465" t="s">
        <v>1196</v>
      </c>
      <c r="K29" s="1464" t="s">
        <v>78</v>
      </c>
      <c r="L29" s="1464" t="s">
        <v>673</v>
      </c>
      <c r="M29" s="1465" t="s">
        <v>1196</v>
      </c>
      <c r="N29" s="1479"/>
      <c r="O29" s="1472"/>
      <c r="P29" s="1464" t="s">
        <v>78</v>
      </c>
      <c r="Q29" s="1464" t="s">
        <v>2004</v>
      </c>
      <c r="R29" s="1465" t="s">
        <v>2005</v>
      </c>
      <c r="S29" s="1464" t="s">
        <v>78</v>
      </c>
      <c r="T29" s="1464" t="s">
        <v>2004</v>
      </c>
      <c r="U29" s="1465" t="s">
        <v>2005</v>
      </c>
      <c r="V29" s="1464" t="s">
        <v>78</v>
      </c>
      <c r="W29" s="1464" t="s">
        <v>2004</v>
      </c>
      <c r="X29" s="1465" t="s">
        <v>2005</v>
      </c>
      <c r="Y29" s="1464" t="s">
        <v>78</v>
      </c>
      <c r="Z29" s="1464" t="s">
        <v>2004</v>
      </c>
      <c r="AA29" s="1465" t="s">
        <v>2005</v>
      </c>
    </row>
    <row r="30" spans="1:27" s="1463" customFormat="1" ht="12.6" customHeight="1">
      <c r="A30" s="1466" t="s">
        <v>2492</v>
      </c>
      <c r="B30" s="1467">
        <v>27</v>
      </c>
      <c r="C30" s="1468">
        <v>236.1</v>
      </c>
      <c r="D30" s="1469">
        <f>C30/B30</f>
        <v>8.7444444444444436</v>
      </c>
      <c r="E30" s="1467">
        <v>22</v>
      </c>
      <c r="F30" s="1468">
        <v>267.5</v>
      </c>
      <c r="G30" s="1469">
        <f>F30/E30</f>
        <v>12.159090909090908</v>
      </c>
      <c r="H30" s="1467">
        <v>33</v>
      </c>
      <c r="I30" s="1468">
        <v>213.57</v>
      </c>
      <c r="J30" s="1469">
        <f>I30/H30</f>
        <v>6.4718181818181817</v>
      </c>
      <c r="K30" s="1467">
        <f t="shared" ref="K30:K32" si="10">B30+E30+H30</f>
        <v>82</v>
      </c>
      <c r="L30" s="1468">
        <f t="shared" ref="L30:L32" si="11">C30+F30+I30</f>
        <v>717.17000000000007</v>
      </c>
      <c r="M30" s="1469">
        <f>L30/K30</f>
        <v>8.7459756097560977</v>
      </c>
      <c r="N30" s="1479"/>
      <c r="O30" s="1466" t="str">
        <f>A30</f>
        <v>18-I</v>
      </c>
      <c r="P30" s="1467">
        <f>B30</f>
        <v>27</v>
      </c>
      <c r="Q30" s="1468">
        <v>937</v>
      </c>
      <c r="R30" s="1469">
        <f>Q30/P30</f>
        <v>34.703703703703702</v>
      </c>
      <c r="S30" s="1467">
        <f>E30</f>
        <v>22</v>
      </c>
      <c r="T30" s="1468">
        <v>1233</v>
      </c>
      <c r="U30" s="1469">
        <f>T30/S30</f>
        <v>56.045454545454547</v>
      </c>
      <c r="V30" s="1467">
        <f>H30</f>
        <v>33</v>
      </c>
      <c r="W30" s="1468">
        <v>856</v>
      </c>
      <c r="X30" s="1469">
        <f>W30/V30</f>
        <v>25.939393939393938</v>
      </c>
      <c r="Y30" s="1467">
        <f>K30</f>
        <v>82</v>
      </c>
      <c r="Z30" s="1468">
        <f>Q30+T30+W30</f>
        <v>3026</v>
      </c>
      <c r="AA30" s="1469">
        <f>Z30/Y30</f>
        <v>36.902439024390247</v>
      </c>
    </row>
    <row r="31" spans="1:27" s="1463" customFormat="1" ht="12.6" customHeight="1">
      <c r="A31" s="1466" t="s">
        <v>2493</v>
      </c>
      <c r="B31" s="1467">
        <v>27</v>
      </c>
      <c r="C31" s="1468">
        <v>214.65</v>
      </c>
      <c r="D31" s="1469">
        <f>C31/B31</f>
        <v>7.95</v>
      </c>
      <c r="E31" s="1467">
        <v>22</v>
      </c>
      <c r="F31" s="1468">
        <v>225</v>
      </c>
      <c r="G31" s="1469">
        <f>F31/E31</f>
        <v>10.227272727272727</v>
      </c>
      <c r="H31" s="1467">
        <v>33</v>
      </c>
      <c r="I31" s="1468">
        <v>271.2</v>
      </c>
      <c r="J31" s="1469">
        <f>I31/H31</f>
        <v>8.2181818181818187</v>
      </c>
      <c r="K31" s="1467">
        <f t="shared" si="10"/>
        <v>82</v>
      </c>
      <c r="L31" s="1468">
        <f t="shared" si="11"/>
        <v>710.84999999999991</v>
      </c>
      <c r="M31" s="1469">
        <f>L31/K31</f>
        <v>8.6689024390243894</v>
      </c>
      <c r="N31" s="1479"/>
      <c r="O31" s="1466" t="str">
        <f t="shared" ref="O31:O32" si="12">A31</f>
        <v>18-P</v>
      </c>
      <c r="P31" s="1467">
        <f t="shared" ref="P31:P32" si="13">B31</f>
        <v>27</v>
      </c>
      <c r="Q31" s="1468">
        <v>717</v>
      </c>
      <c r="R31" s="1469">
        <f>Q31/P31</f>
        <v>26.555555555555557</v>
      </c>
      <c r="S31" s="1467">
        <f t="shared" ref="S31:S32" si="14">E31</f>
        <v>22</v>
      </c>
      <c r="T31" s="1468">
        <v>1130</v>
      </c>
      <c r="U31" s="1469">
        <f>T31/S31</f>
        <v>51.363636363636367</v>
      </c>
      <c r="V31" s="1467">
        <f t="shared" ref="V31:V32" si="15">H31</f>
        <v>33</v>
      </c>
      <c r="W31" s="1468">
        <v>1007</v>
      </c>
      <c r="X31" s="1469">
        <f>W31/V31</f>
        <v>30.515151515151516</v>
      </c>
      <c r="Y31" s="1467">
        <f t="shared" ref="Y31:Y32" si="16">K31</f>
        <v>82</v>
      </c>
      <c r="Z31" s="1468">
        <f>Q31+T31+W31</f>
        <v>2854</v>
      </c>
      <c r="AA31" s="1469">
        <f>Z31/Y31</f>
        <v>34.804878048780488</v>
      </c>
    </row>
    <row r="32" spans="1:27" s="1463" customFormat="1" ht="12.6" customHeight="1">
      <c r="A32" s="1466" t="s">
        <v>2494</v>
      </c>
      <c r="B32" s="1467">
        <v>27</v>
      </c>
      <c r="C32" s="1468">
        <v>237.5</v>
      </c>
      <c r="D32" s="1469">
        <f>C32/B32</f>
        <v>8.7962962962962958</v>
      </c>
      <c r="E32" s="1467">
        <v>22</v>
      </c>
      <c r="F32" s="1468">
        <v>272.95</v>
      </c>
      <c r="G32" s="1469">
        <f>F32/E32</f>
        <v>12.406818181818181</v>
      </c>
      <c r="H32" s="1467">
        <v>33</v>
      </c>
      <c r="I32" s="1468">
        <v>313.13</v>
      </c>
      <c r="J32" s="1469">
        <f>I32/H32</f>
        <v>9.4887878787878783</v>
      </c>
      <c r="K32" s="1467">
        <f t="shared" si="10"/>
        <v>82</v>
      </c>
      <c r="L32" s="1468">
        <f t="shared" si="11"/>
        <v>823.57999999999993</v>
      </c>
      <c r="M32" s="1469">
        <f>L32/K32</f>
        <v>10.043658536585365</v>
      </c>
      <c r="N32" s="1479"/>
      <c r="O32" s="1466" t="str">
        <f t="shared" si="12"/>
        <v>18-O</v>
      </c>
      <c r="P32" s="1467">
        <f t="shared" si="13"/>
        <v>27</v>
      </c>
      <c r="Q32" s="1468">
        <v>1200</v>
      </c>
      <c r="R32" s="1469">
        <f>Q32/P32</f>
        <v>44.444444444444443</v>
      </c>
      <c r="S32" s="1467">
        <f t="shared" si="14"/>
        <v>22</v>
      </c>
      <c r="T32" s="1468">
        <v>1731</v>
      </c>
      <c r="U32" s="1469">
        <f>T32/S32</f>
        <v>78.681818181818187</v>
      </c>
      <c r="V32" s="1467">
        <f t="shared" si="15"/>
        <v>33</v>
      </c>
      <c r="W32" s="1468">
        <v>1300</v>
      </c>
      <c r="X32" s="1469">
        <f>W32/V32</f>
        <v>39.393939393939391</v>
      </c>
      <c r="Y32" s="1467">
        <f t="shared" si="16"/>
        <v>82</v>
      </c>
      <c r="Z32" s="1468">
        <f>Q32+T32+W32</f>
        <v>4231</v>
      </c>
      <c r="AA32" s="1469">
        <f>Z32/Y32</f>
        <v>51.597560975609753</v>
      </c>
    </row>
    <row r="33" spans="1:27" s="1463" customFormat="1" ht="12.6" customHeight="1">
      <c r="A33" s="1470">
        <v>2018</v>
      </c>
      <c r="B33" s="2570" t="s">
        <v>2135</v>
      </c>
      <c r="C33" s="2571"/>
      <c r="D33" s="1471">
        <f>AVERAGE(D30:D32)</f>
        <v>8.4969135802469129</v>
      </c>
      <c r="E33" s="2570" t="s">
        <v>2135</v>
      </c>
      <c r="F33" s="2571"/>
      <c r="G33" s="1471">
        <f>AVERAGE(G30:G32)</f>
        <v>11.597727272727271</v>
      </c>
      <c r="H33" s="2570" t="s">
        <v>2135</v>
      </c>
      <c r="I33" s="2571"/>
      <c r="J33" s="1471">
        <f>AVERAGE(J30:J32)</f>
        <v>8.0595959595959599</v>
      </c>
      <c r="K33" s="2570" t="s">
        <v>2135</v>
      </c>
      <c r="L33" s="2571"/>
      <c r="M33" s="1471">
        <f>AVERAGE(M30:M32)</f>
        <v>9.1528455284552841</v>
      </c>
      <c r="O33" s="1470">
        <v>2018</v>
      </c>
      <c r="P33" s="2570" t="s">
        <v>2135</v>
      </c>
      <c r="Q33" s="2571"/>
      <c r="R33" s="1471">
        <f>AVERAGE(R30:R32)</f>
        <v>35.234567901234563</v>
      </c>
      <c r="S33" s="2570" t="s">
        <v>2135</v>
      </c>
      <c r="T33" s="2571"/>
      <c r="U33" s="1471">
        <f>AVERAGE(U30:U32)</f>
        <v>62.030303030303031</v>
      </c>
      <c r="V33" s="2570" t="s">
        <v>2135</v>
      </c>
      <c r="W33" s="2571"/>
      <c r="X33" s="1471">
        <f>AVERAGE(X30:X32)</f>
        <v>31.949494949494948</v>
      </c>
      <c r="Y33" s="2570" t="s">
        <v>2135</v>
      </c>
      <c r="Z33" s="2571"/>
      <c r="AA33" s="1471">
        <f>AVERAGE(AA30:AA32)</f>
        <v>41.101626016260163</v>
      </c>
    </row>
    <row r="34" spans="1:27" s="1476" customFormat="1" ht="12.6" customHeight="1">
      <c r="A34" s="1477"/>
      <c r="B34" s="1473"/>
      <c r="C34" s="1474"/>
      <c r="D34" s="1478"/>
      <c r="E34" s="1473"/>
      <c r="F34" s="1474"/>
      <c r="G34" s="1478"/>
      <c r="H34" s="1473"/>
      <c r="I34" s="1474"/>
      <c r="J34" s="1478"/>
      <c r="K34" s="1473"/>
      <c r="L34" s="1474"/>
      <c r="M34" s="1478"/>
      <c r="O34" s="1477"/>
      <c r="P34" s="1473"/>
      <c r="Q34" s="1474"/>
      <c r="R34" s="1478"/>
      <c r="S34" s="1473"/>
      <c r="T34" s="1474"/>
      <c r="U34" s="1478"/>
      <c r="V34" s="1473"/>
      <c r="W34" s="1474"/>
      <c r="X34" s="1478"/>
      <c r="Y34" s="1473"/>
      <c r="Z34" s="1474"/>
      <c r="AA34" s="1478"/>
    </row>
    <row r="35" spans="1:27" s="1476" customFormat="1" ht="12.6" customHeight="1">
      <c r="A35" s="1472"/>
      <c r="B35" s="2569" t="s">
        <v>5428</v>
      </c>
      <c r="C35" s="2569"/>
      <c r="D35" s="2569"/>
      <c r="E35" s="2569"/>
      <c r="F35" s="2569"/>
      <c r="G35" s="2569"/>
      <c r="H35" s="2569"/>
      <c r="I35" s="2569"/>
      <c r="J35" s="2569"/>
      <c r="K35" s="2569"/>
      <c r="L35" s="2569"/>
      <c r="M35" s="2569"/>
      <c r="N35" s="1479"/>
      <c r="O35" s="1472"/>
      <c r="P35" s="2569" t="s">
        <v>5429</v>
      </c>
      <c r="Q35" s="2569"/>
      <c r="R35" s="2569"/>
      <c r="S35" s="2569"/>
      <c r="T35" s="2569"/>
      <c r="U35" s="2569"/>
      <c r="V35" s="2569"/>
      <c r="W35" s="2569"/>
      <c r="X35" s="2569"/>
      <c r="Y35" s="2569"/>
      <c r="Z35" s="2569"/>
      <c r="AA35" s="2569"/>
    </row>
    <row r="36" spans="1:27" s="1476" customFormat="1" ht="12.6" customHeight="1">
      <c r="A36" s="1472"/>
      <c r="B36" s="2569" t="s">
        <v>1220</v>
      </c>
      <c r="C36" s="2569"/>
      <c r="D36" s="2569"/>
      <c r="E36" s="2569" t="s">
        <v>1221</v>
      </c>
      <c r="F36" s="2569"/>
      <c r="G36" s="2569"/>
      <c r="H36" s="2569" t="s">
        <v>1222</v>
      </c>
      <c r="I36" s="2569"/>
      <c r="J36" s="2569"/>
      <c r="K36" s="2569" t="s">
        <v>582</v>
      </c>
      <c r="L36" s="2569"/>
      <c r="M36" s="2569"/>
      <c r="N36" s="1479"/>
      <c r="O36" s="1472"/>
      <c r="P36" s="2569" t="s">
        <v>1220</v>
      </c>
      <c r="Q36" s="2569"/>
      <c r="R36" s="2569"/>
      <c r="S36" s="2569" t="s">
        <v>1221</v>
      </c>
      <c r="T36" s="2569"/>
      <c r="U36" s="2569"/>
      <c r="V36" s="2569" t="s">
        <v>1222</v>
      </c>
      <c r="W36" s="2569"/>
      <c r="X36" s="2569"/>
      <c r="Y36" s="2569" t="s">
        <v>582</v>
      </c>
      <c r="Z36" s="2569"/>
      <c r="AA36" s="2569"/>
    </row>
    <row r="37" spans="1:27" s="1476" customFormat="1" ht="12.6" customHeight="1">
      <c r="A37" s="1472"/>
      <c r="B37" s="1464" t="s">
        <v>78</v>
      </c>
      <c r="C37" s="1464" t="s">
        <v>673</v>
      </c>
      <c r="D37" s="1465" t="s">
        <v>1196</v>
      </c>
      <c r="E37" s="1464" t="s">
        <v>78</v>
      </c>
      <c r="F37" s="1464" t="s">
        <v>673</v>
      </c>
      <c r="G37" s="1465" t="s">
        <v>1196</v>
      </c>
      <c r="H37" s="1464" t="s">
        <v>78</v>
      </c>
      <c r="I37" s="1464" t="s">
        <v>673</v>
      </c>
      <c r="J37" s="1465" t="s">
        <v>1196</v>
      </c>
      <c r="K37" s="1464" t="s">
        <v>78</v>
      </c>
      <c r="L37" s="1464" t="s">
        <v>673</v>
      </c>
      <c r="M37" s="1465" t="s">
        <v>1196</v>
      </c>
      <c r="N37" s="1479"/>
      <c r="O37" s="1472"/>
      <c r="P37" s="1464" t="s">
        <v>78</v>
      </c>
      <c r="Q37" s="1464" t="s">
        <v>2004</v>
      </c>
      <c r="R37" s="1465" t="s">
        <v>2005</v>
      </c>
      <c r="S37" s="1464" t="s">
        <v>78</v>
      </c>
      <c r="T37" s="1464" t="s">
        <v>2004</v>
      </c>
      <c r="U37" s="1465" t="s">
        <v>2005</v>
      </c>
      <c r="V37" s="1464" t="s">
        <v>78</v>
      </c>
      <c r="W37" s="1464" t="s">
        <v>2004</v>
      </c>
      <c r="X37" s="1465" t="s">
        <v>2005</v>
      </c>
      <c r="Y37" s="1464" t="s">
        <v>78</v>
      </c>
      <c r="Z37" s="1464" t="s">
        <v>2004</v>
      </c>
      <c r="AA37" s="1465" t="s">
        <v>2005</v>
      </c>
    </row>
    <row r="38" spans="1:27" s="1476" customFormat="1" ht="12.6" customHeight="1">
      <c r="A38" s="1466" t="s">
        <v>2905</v>
      </c>
      <c r="B38" s="1467">
        <f>'Plazas Div x Depto'!K5</f>
        <v>27</v>
      </c>
      <c r="C38" s="1468">
        <v>281.2</v>
      </c>
      <c r="D38" s="1469">
        <f>C38/B38</f>
        <v>10.414814814814815</v>
      </c>
      <c r="E38" s="1467">
        <v>27</v>
      </c>
      <c r="F38" s="1468">
        <v>251.7</v>
      </c>
      <c r="G38" s="1469">
        <f>F38/E38</f>
        <v>9.3222222222222211</v>
      </c>
      <c r="H38" s="1467">
        <v>36</v>
      </c>
      <c r="I38" s="1468">
        <v>276.39999999999998</v>
      </c>
      <c r="J38" s="1469">
        <f>I38/H38</f>
        <v>7.6777777777777771</v>
      </c>
      <c r="K38" s="1467">
        <f>B38+E38+H38</f>
        <v>90</v>
      </c>
      <c r="L38" s="1480">
        <f>C38+F38+I38</f>
        <v>809.3</v>
      </c>
      <c r="M38" s="1469">
        <f>L38/K38</f>
        <v>8.992222222222221</v>
      </c>
      <c r="N38" s="1479"/>
      <c r="O38" s="1466" t="str">
        <f>A38</f>
        <v>19-I</v>
      </c>
      <c r="P38" s="1467">
        <f>B38</f>
        <v>27</v>
      </c>
      <c r="Q38" s="1481">
        <v>1060</v>
      </c>
      <c r="R38" s="1469">
        <f>Q38/P38</f>
        <v>39.25925925925926</v>
      </c>
      <c r="S38" s="1467">
        <f>E38</f>
        <v>27</v>
      </c>
      <c r="T38" s="1481">
        <v>1447</v>
      </c>
      <c r="U38" s="1469">
        <f>T38/S38</f>
        <v>53.592592592592595</v>
      </c>
      <c r="V38" s="1467">
        <f>H38</f>
        <v>36</v>
      </c>
      <c r="W38" s="1481">
        <v>1039</v>
      </c>
      <c r="X38" s="1469">
        <f>W38/V38</f>
        <v>28.861111111111111</v>
      </c>
      <c r="Y38" s="1467">
        <f>K38</f>
        <v>90</v>
      </c>
      <c r="Z38" s="1481">
        <f>Q38+T38+W38</f>
        <v>3546</v>
      </c>
      <c r="AA38" s="1469">
        <f>Z38/Y38</f>
        <v>39.4</v>
      </c>
    </row>
    <row r="39" spans="1:27" s="1476" customFormat="1" ht="12.6" customHeight="1">
      <c r="A39" s="1466" t="s">
        <v>2906</v>
      </c>
      <c r="B39" s="1467">
        <v>27</v>
      </c>
      <c r="C39" s="1468">
        <v>247.5</v>
      </c>
      <c r="D39" s="1469">
        <f>C39/B39</f>
        <v>9.1666666666666661</v>
      </c>
      <c r="E39" s="1467">
        <v>27</v>
      </c>
      <c r="F39" s="1468">
        <v>242.9</v>
      </c>
      <c r="G39" s="1469">
        <f>F39/E39</f>
        <v>8.9962962962962969</v>
      </c>
      <c r="H39" s="1467">
        <v>36</v>
      </c>
      <c r="I39" s="1468">
        <v>347.2</v>
      </c>
      <c r="J39" s="1469">
        <f>I39/H39</f>
        <v>9.6444444444444439</v>
      </c>
      <c r="K39" s="1467">
        <f t="shared" ref="K39" si="17">B39+E39+H39</f>
        <v>90</v>
      </c>
      <c r="L39" s="1480">
        <f>C39+F39+I39</f>
        <v>837.59999999999991</v>
      </c>
      <c r="M39" s="1469">
        <f>L39/K39</f>
        <v>9.3066666666666649</v>
      </c>
      <c r="N39" s="1479"/>
      <c r="O39" s="1466" t="str">
        <f t="shared" ref="O39" si="18">A39</f>
        <v>19-P</v>
      </c>
      <c r="P39" s="1467">
        <f t="shared" ref="P39" si="19">B39</f>
        <v>27</v>
      </c>
      <c r="Q39" s="1481">
        <v>844</v>
      </c>
      <c r="R39" s="1469">
        <f>Q39/P39</f>
        <v>31.25925925925926</v>
      </c>
      <c r="S39" s="1467">
        <f t="shared" ref="S39" si="20">E39</f>
        <v>27</v>
      </c>
      <c r="T39" s="1481">
        <v>1449</v>
      </c>
      <c r="U39" s="1469">
        <f>T39/S39</f>
        <v>53.666666666666664</v>
      </c>
      <c r="V39" s="1467">
        <f t="shared" ref="V39" si="21">H39</f>
        <v>36</v>
      </c>
      <c r="W39" s="1481">
        <v>1226</v>
      </c>
      <c r="X39" s="1469">
        <f>W39/V39</f>
        <v>34.055555555555557</v>
      </c>
      <c r="Y39" s="1467">
        <f t="shared" ref="Y39" si="22">K39</f>
        <v>90</v>
      </c>
      <c r="Z39" s="1481">
        <f>Q39+T39+W39</f>
        <v>3519</v>
      </c>
      <c r="AA39" s="1469">
        <f>Z39/Y39</f>
        <v>39.1</v>
      </c>
    </row>
    <row r="40" spans="1:27" s="1476" customFormat="1" ht="12.6" customHeight="1">
      <c r="A40" s="1470">
        <v>2019</v>
      </c>
      <c r="B40" s="2570" t="s">
        <v>2135</v>
      </c>
      <c r="C40" s="2571"/>
      <c r="D40" s="1471">
        <f>AVERAGE(D37:D39)</f>
        <v>9.7907407407407412</v>
      </c>
      <c r="E40" s="2570" t="s">
        <v>2135</v>
      </c>
      <c r="F40" s="2571"/>
      <c r="G40" s="1471">
        <f>AVERAGE(G37:G39)</f>
        <v>9.1592592592592581</v>
      </c>
      <c r="H40" s="2570" t="s">
        <v>2135</v>
      </c>
      <c r="I40" s="2571"/>
      <c r="J40" s="1471">
        <f>AVERAGE(J37:J39)</f>
        <v>8.6611111111111114</v>
      </c>
      <c r="K40" s="2570" t="s">
        <v>2135</v>
      </c>
      <c r="L40" s="2571"/>
      <c r="M40" s="1471">
        <f>AVERAGE(M37:M39)</f>
        <v>9.1494444444444429</v>
      </c>
      <c r="N40" s="1463"/>
      <c r="O40" s="1470">
        <v>2019</v>
      </c>
      <c r="P40" s="2570" t="s">
        <v>2135</v>
      </c>
      <c r="Q40" s="2571"/>
      <c r="R40" s="1471">
        <f>AVERAGE(R37:R39)</f>
        <v>35.25925925925926</v>
      </c>
      <c r="S40" s="2570" t="s">
        <v>2135</v>
      </c>
      <c r="T40" s="2571"/>
      <c r="U40" s="1471">
        <f>AVERAGE(U37:U39)</f>
        <v>53.629629629629633</v>
      </c>
      <c r="V40" s="2570" t="s">
        <v>2135</v>
      </c>
      <c r="W40" s="2571"/>
      <c r="X40" s="1471">
        <f>AVERAGE(X37:X39)</f>
        <v>31.458333333333336</v>
      </c>
      <c r="Y40" s="2570" t="s">
        <v>2135</v>
      </c>
      <c r="Z40" s="2571"/>
      <c r="AA40" s="1471">
        <f>AVERAGE(AA37:AA39)</f>
        <v>39.25</v>
      </c>
    </row>
    <row r="41" spans="1:27" s="11" customFormat="1" ht="12.6" customHeight="1"/>
    <row r="42" spans="1:27" s="11" customFormat="1" ht="12.6" customHeight="1">
      <c r="A42" s="1472"/>
      <c r="B42" s="2569" t="s">
        <v>5428</v>
      </c>
      <c r="C42" s="2569"/>
      <c r="D42" s="2569"/>
      <c r="E42" s="2569"/>
      <c r="F42" s="2569"/>
      <c r="G42" s="2569"/>
      <c r="H42" s="2569"/>
      <c r="I42" s="2569"/>
      <c r="J42" s="2569"/>
      <c r="K42" s="2569"/>
      <c r="L42" s="2569"/>
      <c r="M42" s="2569"/>
      <c r="N42" s="1479"/>
      <c r="O42" s="1472"/>
      <c r="P42" s="2569" t="s">
        <v>5429</v>
      </c>
      <c r="Q42" s="2569"/>
      <c r="R42" s="2569"/>
      <c r="S42" s="2569"/>
      <c r="T42" s="2569"/>
      <c r="U42" s="2569"/>
      <c r="V42" s="2569"/>
      <c r="W42" s="2569"/>
      <c r="X42" s="2569"/>
      <c r="Y42" s="2569"/>
      <c r="Z42" s="2569"/>
      <c r="AA42" s="2569"/>
    </row>
    <row r="43" spans="1:27" s="11" customFormat="1" ht="12.6" customHeight="1">
      <c r="A43" s="1472"/>
      <c r="B43" s="2569" t="s">
        <v>1220</v>
      </c>
      <c r="C43" s="2569"/>
      <c r="D43" s="2569"/>
      <c r="E43" s="2569" t="s">
        <v>1221</v>
      </c>
      <c r="F43" s="2569"/>
      <c r="G43" s="2569"/>
      <c r="H43" s="2569" t="s">
        <v>1222</v>
      </c>
      <c r="I43" s="2569"/>
      <c r="J43" s="2569"/>
      <c r="K43" s="2569" t="s">
        <v>582</v>
      </c>
      <c r="L43" s="2569"/>
      <c r="M43" s="2569"/>
      <c r="N43" s="1479"/>
      <c r="O43" s="1472"/>
      <c r="P43" s="2569" t="s">
        <v>1220</v>
      </c>
      <c r="Q43" s="2569"/>
      <c r="R43" s="2569"/>
      <c r="S43" s="2569" t="s">
        <v>1221</v>
      </c>
      <c r="T43" s="2569"/>
      <c r="U43" s="2569"/>
      <c r="V43" s="2569" t="s">
        <v>1222</v>
      </c>
      <c r="W43" s="2569"/>
      <c r="X43" s="2569"/>
      <c r="Y43" s="2569" t="s">
        <v>582</v>
      </c>
      <c r="Z43" s="2569"/>
      <c r="AA43" s="2569"/>
    </row>
    <row r="44" spans="1:27" s="11" customFormat="1" ht="12.6" customHeight="1">
      <c r="A44" s="1472"/>
      <c r="B44" s="1464" t="s">
        <v>78</v>
      </c>
      <c r="C44" s="1464" t="s">
        <v>673</v>
      </c>
      <c r="D44" s="1465" t="s">
        <v>1196</v>
      </c>
      <c r="E44" s="1464" t="s">
        <v>78</v>
      </c>
      <c r="F44" s="1464" t="s">
        <v>673</v>
      </c>
      <c r="G44" s="1465" t="s">
        <v>1196</v>
      </c>
      <c r="H44" s="1464" t="s">
        <v>78</v>
      </c>
      <c r="I44" s="1464" t="s">
        <v>673</v>
      </c>
      <c r="J44" s="1465" t="s">
        <v>1196</v>
      </c>
      <c r="K44" s="1464" t="s">
        <v>78</v>
      </c>
      <c r="L44" s="1464" t="s">
        <v>673</v>
      </c>
      <c r="M44" s="1465" t="s">
        <v>1196</v>
      </c>
      <c r="N44" s="1479"/>
      <c r="O44" s="1472"/>
      <c r="P44" s="1464" t="s">
        <v>78</v>
      </c>
      <c r="Q44" s="1464" t="s">
        <v>2004</v>
      </c>
      <c r="R44" s="1465" t="s">
        <v>2005</v>
      </c>
      <c r="S44" s="1464" t="s">
        <v>78</v>
      </c>
      <c r="T44" s="1464" t="s">
        <v>2004</v>
      </c>
      <c r="U44" s="1465" t="s">
        <v>2005</v>
      </c>
      <c r="V44" s="1464" t="s">
        <v>78</v>
      </c>
      <c r="W44" s="1464" t="s">
        <v>2004</v>
      </c>
      <c r="X44" s="1465" t="s">
        <v>2005</v>
      </c>
      <c r="Y44" s="1464" t="s">
        <v>78</v>
      </c>
      <c r="Z44" s="1464" t="s">
        <v>2004</v>
      </c>
      <c r="AA44" s="1465" t="s">
        <v>2005</v>
      </c>
    </row>
    <row r="45" spans="1:27" s="11" customFormat="1" ht="12.6" customHeight="1">
      <c r="A45" s="1466" t="s">
        <v>4420</v>
      </c>
      <c r="B45" s="1467">
        <f>'Plazas Div x Depto'!L5</f>
        <v>27</v>
      </c>
      <c r="C45" s="1468">
        <v>334.4</v>
      </c>
      <c r="D45" s="1469">
        <f>C45/B45</f>
        <v>12.385185185185184</v>
      </c>
      <c r="E45" s="1467">
        <f>'Plazas Div x Depto'!L6</f>
        <v>27</v>
      </c>
      <c r="F45" s="1468">
        <v>322.89999999999998</v>
      </c>
      <c r="G45" s="1469">
        <f>F45/E45</f>
        <v>11.959259259259259</v>
      </c>
      <c r="H45" s="1467">
        <f>'Plazas Div x Depto'!L7</f>
        <v>37</v>
      </c>
      <c r="I45" s="1468">
        <v>347.1</v>
      </c>
      <c r="J45" s="1469">
        <f>I45/H45</f>
        <v>9.3810810810810814</v>
      </c>
      <c r="K45" s="1467">
        <f>B45+E45+H45</f>
        <v>91</v>
      </c>
      <c r="L45" s="1480">
        <f>C45+F45+I45</f>
        <v>1004.4</v>
      </c>
      <c r="M45" s="1469">
        <f>L45/K45</f>
        <v>11.037362637362637</v>
      </c>
      <c r="N45" s="1479"/>
      <c r="O45" s="1466" t="s">
        <v>4420</v>
      </c>
      <c r="P45" s="1467">
        <f>B45</f>
        <v>27</v>
      </c>
      <c r="Q45" s="1481">
        <v>1436</v>
      </c>
      <c r="R45" s="1469">
        <f>Q45/P45</f>
        <v>53.185185185185183</v>
      </c>
      <c r="S45" s="1467">
        <f>E45</f>
        <v>27</v>
      </c>
      <c r="T45" s="1481">
        <v>2060</v>
      </c>
      <c r="U45" s="1469">
        <f>T45/S45</f>
        <v>76.296296296296291</v>
      </c>
      <c r="V45" s="1467">
        <f>H45</f>
        <v>37</v>
      </c>
      <c r="W45" s="1481">
        <v>1630</v>
      </c>
      <c r="X45" s="1469">
        <f>W45/V45</f>
        <v>44.054054054054056</v>
      </c>
      <c r="Y45" s="1467">
        <f>P45+S45+V45</f>
        <v>91</v>
      </c>
      <c r="Z45" s="1481">
        <f>Q45+T45+W45</f>
        <v>5126</v>
      </c>
      <c r="AA45" s="1469">
        <f>Z45/Y45</f>
        <v>56.329670329670328</v>
      </c>
    </row>
    <row r="46" spans="1:27" s="11" customFormat="1" ht="12.6" customHeight="1">
      <c r="A46" s="1466" t="s">
        <v>5417</v>
      </c>
      <c r="B46" s="1467">
        <f>B45</f>
        <v>27</v>
      </c>
      <c r="C46" s="1468">
        <v>281.5</v>
      </c>
      <c r="D46" s="1469">
        <f t="shared" ref="D46:D47" si="23">C46/B46</f>
        <v>10.425925925925926</v>
      </c>
      <c r="E46" s="1467">
        <f>E45</f>
        <v>27</v>
      </c>
      <c r="F46" s="1468">
        <v>268.89999999999998</v>
      </c>
      <c r="G46" s="1469">
        <f t="shared" ref="G46:G47" si="24">F46/E46</f>
        <v>9.9592592592592588</v>
      </c>
      <c r="H46" s="1467">
        <f>H45</f>
        <v>37</v>
      </c>
      <c r="I46" s="1468">
        <v>347.4</v>
      </c>
      <c r="J46" s="1469">
        <f t="shared" ref="J46:J47" si="25">I46/H46</f>
        <v>9.3891891891891888</v>
      </c>
      <c r="K46" s="1467">
        <f t="shared" ref="K46:K47" si="26">B46+E46+H46</f>
        <v>91</v>
      </c>
      <c r="L46" s="1480">
        <f>C46+F46+I46</f>
        <v>897.8</v>
      </c>
      <c r="M46" s="1469">
        <f t="shared" ref="M46:M47" si="27">L46/K46</f>
        <v>9.8659340659340646</v>
      </c>
      <c r="N46" s="1479"/>
      <c r="O46" s="1466" t="s">
        <v>5417</v>
      </c>
      <c r="P46" s="1467">
        <f t="shared" ref="P46:P47" si="28">B46</f>
        <v>27</v>
      </c>
      <c r="Q46" s="1481">
        <v>866</v>
      </c>
      <c r="R46" s="1469">
        <f t="shared" ref="R46:R47" si="29">Q46/P46</f>
        <v>32.074074074074076</v>
      </c>
      <c r="S46" s="1467">
        <f t="shared" ref="S46:S47" si="30">E46</f>
        <v>27</v>
      </c>
      <c r="T46" s="1481">
        <v>1653</v>
      </c>
      <c r="U46" s="1469">
        <f t="shared" ref="U46:U47" si="31">T46/S46</f>
        <v>61.222222222222221</v>
      </c>
      <c r="V46" s="1467">
        <f t="shared" ref="V46:V47" si="32">H46</f>
        <v>37</v>
      </c>
      <c r="W46" s="1481">
        <v>1140</v>
      </c>
      <c r="X46" s="1469">
        <f t="shared" ref="X46:X47" si="33">W46/V46</f>
        <v>30.810810810810811</v>
      </c>
      <c r="Y46" s="1467">
        <f t="shared" ref="Y46:Y47" si="34">P46+S46+V46</f>
        <v>91</v>
      </c>
      <c r="Z46" s="1481">
        <f t="shared" ref="Z46:Z47" si="35">Q46+T46+W46</f>
        <v>3659</v>
      </c>
      <c r="AA46" s="1469">
        <f t="shared" ref="AA46:AA47" si="36">Z46/Y46</f>
        <v>40.208791208791212</v>
      </c>
    </row>
    <row r="47" spans="1:27" s="11" customFormat="1" ht="12.6" customHeight="1">
      <c r="A47" s="1466" t="s">
        <v>4440</v>
      </c>
      <c r="B47" s="1467">
        <f>B46</f>
        <v>27</v>
      </c>
      <c r="C47" s="1468">
        <v>294.8</v>
      </c>
      <c r="D47" s="1469">
        <f t="shared" si="23"/>
        <v>10.918518518518519</v>
      </c>
      <c r="E47" s="1467">
        <f>E46</f>
        <v>27</v>
      </c>
      <c r="F47" s="1468">
        <v>276.5</v>
      </c>
      <c r="G47" s="1469">
        <f t="shared" si="24"/>
        <v>10.24074074074074</v>
      </c>
      <c r="H47" s="1467">
        <f>H46</f>
        <v>37</v>
      </c>
      <c r="I47" s="1468">
        <v>422.3</v>
      </c>
      <c r="J47" s="1469">
        <f t="shared" si="25"/>
        <v>11.413513513513514</v>
      </c>
      <c r="K47" s="1467">
        <f t="shared" si="26"/>
        <v>91</v>
      </c>
      <c r="L47" s="1480">
        <f t="shared" ref="L47" si="37">C47+F47+I47</f>
        <v>993.59999999999991</v>
      </c>
      <c r="M47" s="1469">
        <f t="shared" si="27"/>
        <v>10.918681318681317</v>
      </c>
      <c r="N47" s="1479"/>
      <c r="O47" s="1466" t="s">
        <v>4440</v>
      </c>
      <c r="P47" s="1467">
        <f t="shared" si="28"/>
        <v>27</v>
      </c>
      <c r="Q47" s="1481">
        <v>759</v>
      </c>
      <c r="R47" s="1469">
        <f t="shared" si="29"/>
        <v>28.111111111111111</v>
      </c>
      <c r="S47" s="1467">
        <f t="shared" si="30"/>
        <v>27</v>
      </c>
      <c r="T47" s="1481">
        <v>1568</v>
      </c>
      <c r="U47" s="1469">
        <f t="shared" si="31"/>
        <v>58.074074074074076</v>
      </c>
      <c r="V47" s="1467">
        <f t="shared" si="32"/>
        <v>37</v>
      </c>
      <c r="W47" s="1481">
        <v>1239</v>
      </c>
      <c r="X47" s="1469">
        <f t="shared" si="33"/>
        <v>33.486486486486484</v>
      </c>
      <c r="Y47" s="1467">
        <f t="shared" si="34"/>
        <v>91</v>
      </c>
      <c r="Z47" s="1481">
        <f t="shared" si="35"/>
        <v>3566</v>
      </c>
      <c r="AA47" s="1469">
        <f t="shared" si="36"/>
        <v>39.18681318681319</v>
      </c>
    </row>
    <row r="48" spans="1:27" s="11" customFormat="1" ht="12.6" customHeight="1">
      <c r="A48" s="1470">
        <v>2020</v>
      </c>
      <c r="B48" s="2570" t="s">
        <v>2135</v>
      </c>
      <c r="C48" s="2571"/>
      <c r="D48" s="1471">
        <f>AVERAGE(D44:D47)</f>
        <v>11.24320987654321</v>
      </c>
      <c r="E48" s="2570" t="s">
        <v>2135</v>
      </c>
      <c r="F48" s="2571"/>
      <c r="G48" s="1471">
        <f>AVERAGE(G44:G47)</f>
        <v>10.719753086419752</v>
      </c>
      <c r="H48" s="2570" t="s">
        <v>2135</v>
      </c>
      <c r="I48" s="2571"/>
      <c r="J48" s="1471">
        <f>AVERAGE(J44:J47)</f>
        <v>10.061261261261262</v>
      </c>
      <c r="K48" s="2570" t="s">
        <v>2135</v>
      </c>
      <c r="L48" s="2571"/>
      <c r="M48" s="1471">
        <f>AVERAGE(M44:M47)</f>
        <v>10.607326007326007</v>
      </c>
      <c r="N48" s="1463"/>
      <c r="O48" s="1470">
        <v>2020</v>
      </c>
      <c r="P48" s="2570" t="s">
        <v>2135</v>
      </c>
      <c r="Q48" s="2571"/>
      <c r="R48" s="1471">
        <f>AVERAGE(R44:R47)</f>
        <v>37.790123456790127</v>
      </c>
      <c r="S48" s="2570" t="s">
        <v>2135</v>
      </c>
      <c r="T48" s="2571"/>
      <c r="U48" s="1471">
        <f>AVERAGE(U44:U47)</f>
        <v>65.197530864197532</v>
      </c>
      <c r="V48" s="2570" t="s">
        <v>2135</v>
      </c>
      <c r="W48" s="2571"/>
      <c r="X48" s="1471">
        <f>AVERAGE(X44:X47)</f>
        <v>36.117117117117118</v>
      </c>
      <c r="Y48" s="2570" t="s">
        <v>2135</v>
      </c>
      <c r="Z48" s="2571"/>
      <c r="AA48" s="1471">
        <f>AVERAGE(AA44:AA47)</f>
        <v>45.241758241758248</v>
      </c>
    </row>
    <row r="49" spans="1:27" customFormat="1" ht="12.6" customHeight="1"/>
    <row r="50" spans="1:27" customFormat="1" ht="12.6" customHeight="1"/>
    <row r="51" spans="1:27" s="211" customFormat="1" ht="12.6" customHeight="1">
      <c r="A51" s="464"/>
      <c r="B51" s="409"/>
      <c r="C51" s="410"/>
      <c r="D51" s="465"/>
      <c r="E51" s="409"/>
      <c r="F51" s="410"/>
      <c r="G51" s="465"/>
      <c r="H51" s="409"/>
      <c r="I51" s="410"/>
      <c r="J51" s="465"/>
      <c r="K51" s="409"/>
      <c r="L51" s="410"/>
      <c r="M51" s="465"/>
      <c r="O51" s="464"/>
      <c r="P51" s="409"/>
      <c r="Q51" s="410"/>
      <c r="R51" s="465"/>
      <c r="S51" s="409"/>
      <c r="T51" s="410"/>
      <c r="U51" s="465"/>
      <c r="V51" s="409"/>
      <c r="W51" s="410"/>
      <c r="X51" s="465"/>
      <c r="Y51" s="409"/>
      <c r="Z51" s="410"/>
      <c r="AA51" s="465"/>
    </row>
    <row r="52" spans="1:27" ht="12.6" customHeight="1">
      <c r="A52" s="2568"/>
      <c r="B52" s="2568"/>
      <c r="C52" s="2568"/>
      <c r="D52" s="2568"/>
      <c r="E52" s="2568"/>
      <c r="F52" s="2568"/>
      <c r="G52" s="2568"/>
      <c r="H52" s="2568"/>
      <c r="I52" s="2568"/>
      <c r="J52" s="2568"/>
      <c r="K52" s="2568"/>
      <c r="L52" s="2568"/>
      <c r="M52" s="2568"/>
    </row>
    <row r="53" spans="1:27" ht="12.6" customHeight="1"/>
    <row r="54" spans="1:27" ht="12.6" customHeight="1"/>
    <row r="65" spans="14:14">
      <c r="N65" s="210" t="s">
        <v>1493</v>
      </c>
    </row>
  </sheetData>
  <sheetProtection algorithmName="SHA-512" hashValue="cct/c02uI/nPe6wGrE/1EIh+dCYCQgdfWKj8CFFBFeOoLP5CQatcvZ1WzB4nU4S0xKjAcdq3vn/5YqSU3KOvUA==" saltValue="Jv3IA9TtfBpN62CKLwHQaw==" spinCount="100000" sheet="1" objects="1" scenarios="1"/>
  <mergeCells count="109">
    <mergeCell ref="S48:T48"/>
    <mergeCell ref="V48:W48"/>
    <mergeCell ref="Y48:Z48"/>
    <mergeCell ref="B48:C48"/>
    <mergeCell ref="E48:F48"/>
    <mergeCell ref="H48:I48"/>
    <mergeCell ref="K48:L48"/>
    <mergeCell ref="P48:Q48"/>
    <mergeCell ref="B42:M42"/>
    <mergeCell ref="P42:AA42"/>
    <mergeCell ref="B43:D43"/>
    <mergeCell ref="E43:G43"/>
    <mergeCell ref="H43:J43"/>
    <mergeCell ref="K43:M43"/>
    <mergeCell ref="P43:R43"/>
    <mergeCell ref="S43:U43"/>
    <mergeCell ref="V43:X43"/>
    <mergeCell ref="Y43:AA43"/>
    <mergeCell ref="S40:T40"/>
    <mergeCell ref="V40:W40"/>
    <mergeCell ref="Y40:Z40"/>
    <mergeCell ref="B40:C40"/>
    <mergeCell ref="E40:F40"/>
    <mergeCell ref="H40:I40"/>
    <mergeCell ref="K40:L40"/>
    <mergeCell ref="P40:Q40"/>
    <mergeCell ref="S25:T25"/>
    <mergeCell ref="V25:W25"/>
    <mergeCell ref="Y25:Z25"/>
    <mergeCell ref="B33:C33"/>
    <mergeCell ref="E33:F33"/>
    <mergeCell ref="H33:I33"/>
    <mergeCell ref="K33:L33"/>
    <mergeCell ref="P33:Q33"/>
    <mergeCell ref="S33:T33"/>
    <mergeCell ref="V33:W33"/>
    <mergeCell ref="Y33:Z33"/>
    <mergeCell ref="B25:C25"/>
    <mergeCell ref="E25:F25"/>
    <mergeCell ref="H25:I25"/>
    <mergeCell ref="K25:L25"/>
    <mergeCell ref="P25:Q25"/>
    <mergeCell ref="P17:Q17"/>
    <mergeCell ref="S17:T17"/>
    <mergeCell ref="V17:W17"/>
    <mergeCell ref="Y17:Z17"/>
    <mergeCell ref="B9:C9"/>
    <mergeCell ref="E9:F9"/>
    <mergeCell ref="H9:I9"/>
    <mergeCell ref="K9:L9"/>
    <mergeCell ref="P9:Q9"/>
    <mergeCell ref="E36:G36"/>
    <mergeCell ref="H36:J36"/>
    <mergeCell ref="K36:M36"/>
    <mergeCell ref="P36:R36"/>
    <mergeCell ref="S36:U36"/>
    <mergeCell ref="V36:X36"/>
    <mergeCell ref="Y36:AA36"/>
    <mergeCell ref="S9:T9"/>
    <mergeCell ref="V9:W9"/>
    <mergeCell ref="Y9:Z9"/>
    <mergeCell ref="B11:M11"/>
    <mergeCell ref="B12:D12"/>
    <mergeCell ref="E12:G12"/>
    <mergeCell ref="H12:J12"/>
    <mergeCell ref="K12:M12"/>
    <mergeCell ref="P11:AA11"/>
    <mergeCell ref="P12:R12"/>
    <mergeCell ref="S12:U12"/>
    <mergeCell ref="V12:X12"/>
    <mergeCell ref="Y12:AA12"/>
    <mergeCell ref="B17:C17"/>
    <mergeCell ref="E17:F17"/>
    <mergeCell ref="H17:I17"/>
    <mergeCell ref="K17:L17"/>
    <mergeCell ref="B3:M3"/>
    <mergeCell ref="P3:AA3"/>
    <mergeCell ref="B4:D4"/>
    <mergeCell ref="E4:G4"/>
    <mergeCell ref="H4:J4"/>
    <mergeCell ref="K4:M4"/>
    <mergeCell ref="P4:R4"/>
    <mergeCell ref="S4:U4"/>
    <mergeCell ref="V4:X4"/>
    <mergeCell ref="Y4:AA4"/>
    <mergeCell ref="A52:M52"/>
    <mergeCell ref="P19:AA19"/>
    <mergeCell ref="P20:R20"/>
    <mergeCell ref="S20:U20"/>
    <mergeCell ref="V20:X20"/>
    <mergeCell ref="Y20:AA20"/>
    <mergeCell ref="B19:M19"/>
    <mergeCell ref="B20:D20"/>
    <mergeCell ref="E20:G20"/>
    <mergeCell ref="H20:J20"/>
    <mergeCell ref="K20:M20"/>
    <mergeCell ref="B27:M27"/>
    <mergeCell ref="P27:AA27"/>
    <mergeCell ref="B28:D28"/>
    <mergeCell ref="E28:G28"/>
    <mergeCell ref="H28:J28"/>
    <mergeCell ref="K28:M28"/>
    <mergeCell ref="P28:R28"/>
    <mergeCell ref="S28:U28"/>
    <mergeCell ref="V28:X28"/>
    <mergeCell ref="Y28:AA28"/>
    <mergeCell ref="B35:M35"/>
    <mergeCell ref="P35:AA35"/>
    <mergeCell ref="B36:D36"/>
  </mergeCells>
  <hyperlinks>
    <hyperlink ref="A1" location="Índice!A1" display="ÍNDICE" xr:uid="{00000000-0004-0000-3100-000000000000}"/>
  </hyperlinks>
  <pageMargins left="0.7" right="0.7" top="0.75" bottom="0.75" header="0.3" footer="0.3"/>
  <pageSetup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AD25A8"/>
    <pageSetUpPr fitToPage="1"/>
  </sheetPr>
  <dimension ref="A1:AA25"/>
  <sheetViews>
    <sheetView showGridLines="0" zoomScale="98" zoomScaleNormal="98" workbookViewId="0">
      <selection activeCell="G36" sqref="G36"/>
    </sheetView>
  </sheetViews>
  <sheetFormatPr baseColWidth="10" defaultColWidth="11.44140625" defaultRowHeight="13.2"/>
  <cols>
    <col min="1" max="1" width="12" style="43" customWidth="1"/>
    <col min="2" max="2" width="17.109375" style="43" customWidth="1"/>
    <col min="3" max="3" width="9.109375" style="43" bestFit="1" customWidth="1"/>
    <col min="4" max="6" width="5.5546875" style="43" bestFit="1" customWidth="1"/>
    <col min="7" max="7" width="6.5546875" style="43" bestFit="1" customWidth="1"/>
    <col min="8" max="8" width="5.5546875" style="43" bestFit="1" customWidth="1"/>
    <col min="9" max="9" width="5.5546875" style="43" customWidth="1"/>
    <col min="10" max="10" width="8.33203125" style="43" bestFit="1" customWidth="1"/>
    <col min="11" max="12" width="8.33203125" style="43" customWidth="1"/>
    <col min="13" max="14" width="11.44140625" style="43"/>
    <col min="15" max="15" width="15.6640625" style="43" bestFit="1" customWidth="1"/>
    <col min="16" max="16" width="12" style="43" customWidth="1"/>
    <col min="17" max="21" width="5.5546875" style="43" bestFit="1" customWidth="1"/>
    <col min="22" max="25" width="5.5546875" style="43" customWidth="1"/>
    <col min="26" max="26" width="8" style="43" bestFit="1" customWidth="1"/>
    <col min="27" max="27" width="8.33203125" style="43" bestFit="1" customWidth="1"/>
    <col min="28" max="16384" width="11.44140625" style="43"/>
  </cols>
  <sheetData>
    <row r="1" spans="1:27" s="150" customFormat="1">
      <c r="A1" s="167" t="s">
        <v>1189</v>
      </c>
      <c r="B1" s="143"/>
    </row>
    <row r="2" spans="1:27" ht="18">
      <c r="A2" s="411" t="s">
        <v>2614</v>
      </c>
      <c r="B2" s="42"/>
      <c r="D2" s="44"/>
      <c r="E2" s="44"/>
      <c r="F2" s="44"/>
      <c r="G2" s="44"/>
      <c r="H2" s="44"/>
      <c r="I2" s="44"/>
      <c r="J2" s="44"/>
      <c r="K2" s="44"/>
      <c r="L2" s="44"/>
    </row>
    <row r="3" spans="1:27" s="45" customFormat="1" ht="14.4">
      <c r="A3" s="706" t="s">
        <v>5</v>
      </c>
      <c r="B3" s="706" t="s">
        <v>81</v>
      </c>
      <c r="C3" s="706" t="s">
        <v>0</v>
      </c>
      <c r="D3" s="706">
        <v>2012</v>
      </c>
      <c r="E3" s="706">
        <v>2013</v>
      </c>
      <c r="F3" s="706">
        <v>2014</v>
      </c>
      <c r="G3" s="706">
        <v>2015</v>
      </c>
      <c r="H3" s="706">
        <v>2016</v>
      </c>
      <c r="I3" s="706">
        <v>2017</v>
      </c>
      <c r="J3" s="706">
        <v>2018</v>
      </c>
      <c r="K3" s="1075">
        <v>2019</v>
      </c>
      <c r="L3" s="1079" t="s">
        <v>3230</v>
      </c>
    </row>
    <row r="4" spans="1:27" s="45" customFormat="1" ht="14.4">
      <c r="A4" s="2585" t="s">
        <v>16</v>
      </c>
      <c r="B4" s="2583" t="s">
        <v>80</v>
      </c>
      <c r="C4" s="715" t="s">
        <v>1220</v>
      </c>
      <c r="D4" s="716">
        <v>4</v>
      </c>
      <c r="E4" s="716">
        <v>5</v>
      </c>
      <c r="F4" s="716">
        <v>7</v>
      </c>
      <c r="G4" s="717">
        <v>14</v>
      </c>
      <c r="H4" s="717">
        <v>17</v>
      </c>
      <c r="I4" s="718">
        <f>'Plazas Def Histo'!I4</f>
        <v>19</v>
      </c>
      <c r="J4" s="795">
        <f>'Plazas Def Histo'!J4</f>
        <v>22</v>
      </c>
      <c r="K4" s="1076">
        <f>'Plazas Def Histo'!K4</f>
        <v>22</v>
      </c>
      <c r="L4" s="719">
        <f>'Plazas Def Histo'!$L$4</f>
        <v>21</v>
      </c>
      <c r="M4" s="682"/>
    </row>
    <row r="5" spans="1:27" s="45" customFormat="1" ht="14.4">
      <c r="A5" s="2585"/>
      <c r="B5" s="2583"/>
      <c r="C5" s="715" t="s">
        <v>1221</v>
      </c>
      <c r="D5" s="716">
        <v>5</v>
      </c>
      <c r="E5" s="716">
        <v>9</v>
      </c>
      <c r="F5" s="716">
        <v>11</v>
      </c>
      <c r="G5" s="717">
        <v>12</v>
      </c>
      <c r="H5" s="717">
        <v>16</v>
      </c>
      <c r="I5" s="718">
        <f>'Plazas Def Histo'!I5</f>
        <v>18</v>
      </c>
      <c r="J5" s="795">
        <v>19</v>
      </c>
      <c r="K5" s="1076">
        <f>'Plazas Def Histo'!K5</f>
        <v>20</v>
      </c>
      <c r="L5" s="719">
        <f>'Plazas Def Histo'!$L$5</f>
        <v>21</v>
      </c>
      <c r="N5" s="2586" t="s">
        <v>3452</v>
      </c>
      <c r="O5" s="412" t="s">
        <v>81</v>
      </c>
      <c r="P5" s="412" t="s">
        <v>0</v>
      </c>
      <c r="Q5" s="412">
        <v>2012</v>
      </c>
      <c r="R5" s="412">
        <v>2013</v>
      </c>
      <c r="S5" s="412">
        <v>2014</v>
      </c>
      <c r="T5" s="412">
        <v>2015</v>
      </c>
      <c r="U5" s="412">
        <v>2016</v>
      </c>
      <c r="V5" s="412">
        <v>2017</v>
      </c>
      <c r="W5" s="683">
        <v>2018</v>
      </c>
      <c r="X5" s="683">
        <v>2019</v>
      </c>
      <c r="Y5" s="683">
        <v>2020</v>
      </c>
      <c r="Z5" s="412" t="s">
        <v>599</v>
      </c>
      <c r="AA5" s="412" t="s">
        <v>675</v>
      </c>
    </row>
    <row r="6" spans="1:27" s="45" customFormat="1" ht="14.4">
      <c r="A6" s="2585"/>
      <c r="B6" s="2583"/>
      <c r="C6" s="715" t="s">
        <v>1222</v>
      </c>
      <c r="D6" s="716">
        <v>3</v>
      </c>
      <c r="E6" s="716">
        <v>7</v>
      </c>
      <c r="F6" s="716">
        <v>10</v>
      </c>
      <c r="G6" s="717">
        <v>19</v>
      </c>
      <c r="H6" s="717">
        <v>21</v>
      </c>
      <c r="I6" s="718">
        <f>'Plazas Def Histo'!I6</f>
        <v>28</v>
      </c>
      <c r="J6" s="795">
        <v>31</v>
      </c>
      <c r="K6" s="1076">
        <f>'Plazas Def Histo'!K6</f>
        <v>32</v>
      </c>
      <c r="L6" s="719">
        <f>'Plazas Def Histo'!$L$6</f>
        <v>31</v>
      </c>
      <c r="N6" s="2587"/>
      <c r="O6" s="2589" t="s">
        <v>599</v>
      </c>
      <c r="P6" s="413" t="s">
        <v>1220</v>
      </c>
      <c r="Q6" s="414">
        <v>0</v>
      </c>
      <c r="R6" s="414">
        <v>0.8</v>
      </c>
      <c r="S6" s="414">
        <v>0.8571428571428571</v>
      </c>
      <c r="T6" s="415">
        <v>0.5714285714285714</v>
      </c>
      <c r="U6" s="415">
        <f>H12</f>
        <v>0.41176470588235292</v>
      </c>
      <c r="V6" s="415">
        <f>I12</f>
        <v>0.42105263157894735</v>
      </c>
      <c r="W6" s="415">
        <f>J12</f>
        <v>0.36363636363636365</v>
      </c>
      <c r="X6" s="1246">
        <f>K12</f>
        <v>0.5</v>
      </c>
      <c r="Y6" s="796">
        <f>L12</f>
        <v>0.38095238095238093</v>
      </c>
      <c r="Z6" s="416">
        <f>Y6</f>
        <v>0.38095238095238093</v>
      </c>
      <c r="AA6" s="416">
        <f>Y10</f>
        <v>0.47619047619047616</v>
      </c>
    </row>
    <row r="7" spans="1:27" s="45" customFormat="1" ht="14.4">
      <c r="A7" s="2585"/>
      <c r="B7" s="2583"/>
      <c r="C7" s="720" t="s">
        <v>8</v>
      </c>
      <c r="D7" s="721">
        <f t="shared" ref="D7:I7" si="0">SUM(D4:D6)</f>
        <v>12</v>
      </c>
      <c r="E7" s="721">
        <f t="shared" si="0"/>
        <v>21</v>
      </c>
      <c r="F7" s="721">
        <f t="shared" si="0"/>
        <v>28</v>
      </c>
      <c r="G7" s="721">
        <f t="shared" si="0"/>
        <v>45</v>
      </c>
      <c r="H7" s="721">
        <f t="shared" si="0"/>
        <v>54</v>
      </c>
      <c r="I7" s="721">
        <f t="shared" si="0"/>
        <v>65</v>
      </c>
      <c r="J7" s="721">
        <f t="shared" ref="J7" si="1">SUM(J4:J6)</f>
        <v>72</v>
      </c>
      <c r="K7" s="721">
        <f>SUM(K4:K6)</f>
        <v>74</v>
      </c>
      <c r="L7" s="722">
        <f>SUM(L4:L6)</f>
        <v>73</v>
      </c>
      <c r="N7" s="2587"/>
      <c r="O7" s="2590"/>
      <c r="P7" s="413" t="s">
        <v>1221</v>
      </c>
      <c r="Q7" s="414">
        <v>0.2</v>
      </c>
      <c r="R7" s="414">
        <v>0.55555555555555558</v>
      </c>
      <c r="S7" s="414">
        <v>0.45454545454545453</v>
      </c>
      <c r="T7" s="415">
        <v>0.75</v>
      </c>
      <c r="U7" s="415">
        <f t="shared" ref="U7:V9" si="2">H13</f>
        <v>0.625</v>
      </c>
      <c r="V7" s="415">
        <f t="shared" si="2"/>
        <v>0.77777777777777779</v>
      </c>
      <c r="W7" s="415">
        <f t="shared" ref="W7:W8" si="3">J13</f>
        <v>0.57894736842105265</v>
      </c>
      <c r="X7" s="1246">
        <f t="shared" ref="X7:X8" si="4">K13</f>
        <v>0.65</v>
      </c>
      <c r="Y7" s="796">
        <f>L13</f>
        <v>0.66666666666666663</v>
      </c>
      <c r="Z7" s="416">
        <f>Y7</f>
        <v>0.66666666666666663</v>
      </c>
      <c r="AA7" s="416">
        <f>Y11</f>
        <v>0.7142857142857143</v>
      </c>
    </row>
    <row r="8" spans="1:27" s="45" customFormat="1" ht="14.4">
      <c r="A8" s="2585"/>
      <c r="B8" s="2583" t="s">
        <v>599</v>
      </c>
      <c r="C8" s="715" t="s">
        <v>1220</v>
      </c>
      <c r="D8" s="716">
        <v>0</v>
      </c>
      <c r="E8" s="716">
        <v>4</v>
      </c>
      <c r="F8" s="716">
        <v>6</v>
      </c>
      <c r="G8" s="717">
        <v>8</v>
      </c>
      <c r="H8" s="717">
        <v>7</v>
      </c>
      <c r="I8" s="717">
        <v>8</v>
      </c>
      <c r="J8" s="717">
        <v>8</v>
      </c>
      <c r="K8" s="717">
        <v>11</v>
      </c>
      <c r="L8" s="723">
        <v>8</v>
      </c>
      <c r="N8" s="2587"/>
      <c r="O8" s="2590"/>
      <c r="P8" s="413" t="s">
        <v>1222</v>
      </c>
      <c r="Q8" s="414">
        <v>0</v>
      </c>
      <c r="R8" s="414">
        <v>0.14285714285714285</v>
      </c>
      <c r="S8" s="414">
        <v>0.3</v>
      </c>
      <c r="T8" s="415">
        <v>0.47368421052631576</v>
      </c>
      <c r="U8" s="415">
        <f t="shared" si="2"/>
        <v>0.42857142857142855</v>
      </c>
      <c r="V8" s="415">
        <f t="shared" si="2"/>
        <v>0.39285714285714285</v>
      </c>
      <c r="W8" s="415">
        <f t="shared" si="3"/>
        <v>0.45161290322580644</v>
      </c>
      <c r="X8" s="1246">
        <f t="shared" si="4"/>
        <v>0.59375</v>
      </c>
      <c r="Y8" s="796">
        <f>L14</f>
        <v>0.64516129032258063</v>
      </c>
      <c r="Z8" s="416">
        <f>Y8</f>
        <v>0.64516129032258063</v>
      </c>
      <c r="AA8" s="416">
        <f>Y12</f>
        <v>0.70967741935483875</v>
      </c>
    </row>
    <row r="9" spans="1:27" s="45" customFormat="1" ht="14.4">
      <c r="A9" s="2585"/>
      <c r="B9" s="2583"/>
      <c r="C9" s="715" t="s">
        <v>1221</v>
      </c>
      <c r="D9" s="716">
        <v>1</v>
      </c>
      <c r="E9" s="716">
        <v>5</v>
      </c>
      <c r="F9" s="716">
        <v>5</v>
      </c>
      <c r="G9" s="717">
        <v>9</v>
      </c>
      <c r="H9" s="717">
        <v>10</v>
      </c>
      <c r="I9" s="717">
        <v>14</v>
      </c>
      <c r="J9" s="717">
        <v>11</v>
      </c>
      <c r="K9" s="717">
        <v>13</v>
      </c>
      <c r="L9" s="723">
        <v>14</v>
      </c>
      <c r="M9" s="72"/>
      <c r="N9" s="2587"/>
      <c r="O9" s="2591"/>
      <c r="P9" s="417" t="s">
        <v>582</v>
      </c>
      <c r="Q9" s="684">
        <v>8.3333333333333329E-2</v>
      </c>
      <c r="R9" s="684">
        <v>0.47619047619047616</v>
      </c>
      <c r="S9" s="684">
        <v>0.5</v>
      </c>
      <c r="T9" s="684">
        <v>0.57777777777777772</v>
      </c>
      <c r="U9" s="684">
        <f t="shared" si="2"/>
        <v>0.48148148148148145</v>
      </c>
      <c r="V9" s="684">
        <f t="shared" si="2"/>
        <v>0.50769230769230766</v>
      </c>
      <c r="W9" s="684">
        <f>J15</f>
        <v>0.45833333333333331</v>
      </c>
      <c r="X9" s="1245">
        <f>K15</f>
        <v>0.58108108108108103</v>
      </c>
      <c r="Y9" s="797">
        <f>L15</f>
        <v>0.57534246575342463</v>
      </c>
      <c r="Z9" s="418">
        <f>Y9</f>
        <v>0.57534246575342463</v>
      </c>
      <c r="AA9" s="418">
        <f>Y13</f>
        <v>0.64383561643835618</v>
      </c>
    </row>
    <row r="10" spans="1:27" s="45" customFormat="1" ht="14.4">
      <c r="A10" s="2585"/>
      <c r="B10" s="2583"/>
      <c r="C10" s="715" t="s">
        <v>1222</v>
      </c>
      <c r="D10" s="716">
        <v>0</v>
      </c>
      <c r="E10" s="716">
        <v>1</v>
      </c>
      <c r="F10" s="716">
        <v>3</v>
      </c>
      <c r="G10" s="717">
        <v>9</v>
      </c>
      <c r="H10" s="717">
        <v>9</v>
      </c>
      <c r="I10" s="717">
        <v>11</v>
      </c>
      <c r="J10" s="717">
        <v>14</v>
      </c>
      <c r="K10" s="717">
        <v>19</v>
      </c>
      <c r="L10" s="723">
        <v>20</v>
      </c>
      <c r="N10" s="2587"/>
      <c r="O10" s="2589" t="str">
        <f>B16</f>
        <v>SNI / SNCA</v>
      </c>
      <c r="P10" s="413" t="s">
        <v>1220</v>
      </c>
      <c r="Q10" s="414">
        <v>0</v>
      </c>
      <c r="R10" s="414">
        <v>0</v>
      </c>
      <c r="S10" s="414">
        <v>0</v>
      </c>
      <c r="T10" s="415">
        <v>0.35714285714285715</v>
      </c>
      <c r="U10" s="415">
        <f>H20</f>
        <v>0.29411764705882354</v>
      </c>
      <c r="V10" s="415">
        <f t="shared" ref="U10:W13" si="5">I20</f>
        <v>0.42105263157894735</v>
      </c>
      <c r="W10" s="415">
        <f t="shared" si="5"/>
        <v>0.45454545454545453</v>
      </c>
      <c r="X10" s="1246">
        <f>K20</f>
        <v>0.59090909090909094</v>
      </c>
      <c r="Y10" s="796">
        <f>L20</f>
        <v>0.47619047619047616</v>
      </c>
      <c r="Z10" s="2572"/>
      <c r="AA10" s="2573"/>
    </row>
    <row r="11" spans="1:27" s="45" customFormat="1" ht="14.4">
      <c r="A11" s="2585"/>
      <c r="B11" s="2583"/>
      <c r="C11" s="720" t="s">
        <v>4</v>
      </c>
      <c r="D11" s="721">
        <f t="shared" ref="D11:I11" si="6">SUM(D8:D10)</f>
        <v>1</v>
      </c>
      <c r="E11" s="721">
        <f t="shared" si="6"/>
        <v>10</v>
      </c>
      <c r="F11" s="721">
        <f t="shared" si="6"/>
        <v>14</v>
      </c>
      <c r="G11" s="721">
        <f t="shared" si="6"/>
        <v>26</v>
      </c>
      <c r="H11" s="721">
        <f t="shared" si="6"/>
        <v>26</v>
      </c>
      <c r="I11" s="721">
        <f t="shared" si="6"/>
        <v>33</v>
      </c>
      <c r="J11" s="721">
        <f t="shared" ref="J11" si="7">SUM(J8:J10)</f>
        <v>33</v>
      </c>
      <c r="K11" s="721">
        <f>SUM(K8:K10)</f>
        <v>43</v>
      </c>
      <c r="L11" s="722">
        <f>SUM(L8:L10)</f>
        <v>42</v>
      </c>
      <c r="N11" s="2587"/>
      <c r="O11" s="2590"/>
      <c r="P11" s="413" t="s">
        <v>1221</v>
      </c>
      <c r="Q11" s="414">
        <v>0.6</v>
      </c>
      <c r="R11" s="414">
        <v>0.44444444444444442</v>
      </c>
      <c r="S11" s="414">
        <v>0.90909090909090906</v>
      </c>
      <c r="T11" s="415">
        <v>0.91666666666666663</v>
      </c>
      <c r="U11" s="415">
        <f t="shared" si="5"/>
        <v>0.75</v>
      </c>
      <c r="V11" s="415">
        <f t="shared" si="5"/>
        <v>0.77777777777777779</v>
      </c>
      <c r="W11" s="415">
        <f t="shared" si="5"/>
        <v>0.73684210526315785</v>
      </c>
      <c r="X11" s="1246">
        <f t="shared" ref="X11:X12" si="8">K21</f>
        <v>0.8</v>
      </c>
      <c r="Y11" s="796">
        <f>L21</f>
        <v>0.7142857142857143</v>
      </c>
      <c r="Z11" s="2574"/>
      <c r="AA11" s="2575"/>
    </row>
    <row r="12" spans="1:27" s="45" customFormat="1" ht="14.4">
      <c r="A12" s="2585"/>
      <c r="B12" s="2583"/>
      <c r="C12" s="715" t="s">
        <v>1220</v>
      </c>
      <c r="D12" s="724">
        <f t="shared" ref="D12:H15" si="9">D8/D4</f>
        <v>0</v>
      </c>
      <c r="E12" s="724">
        <f t="shared" si="9"/>
        <v>0.8</v>
      </c>
      <c r="F12" s="724">
        <f t="shared" si="9"/>
        <v>0.8571428571428571</v>
      </c>
      <c r="G12" s="725">
        <f t="shared" ref="G12:L12" si="10">G8/G4</f>
        <v>0.5714285714285714</v>
      </c>
      <c r="H12" s="725">
        <f t="shared" si="10"/>
        <v>0.41176470588235292</v>
      </c>
      <c r="I12" s="725">
        <f t="shared" si="10"/>
        <v>0.42105263157894735</v>
      </c>
      <c r="J12" s="725">
        <f t="shared" si="10"/>
        <v>0.36363636363636365</v>
      </c>
      <c r="K12" s="725">
        <f t="shared" si="10"/>
        <v>0.5</v>
      </c>
      <c r="L12" s="726">
        <f t="shared" si="10"/>
        <v>0.38095238095238093</v>
      </c>
      <c r="N12" s="2587"/>
      <c r="O12" s="2590"/>
      <c r="P12" s="413" t="s">
        <v>1222</v>
      </c>
      <c r="Q12" s="414">
        <v>0.33333333333333331</v>
      </c>
      <c r="R12" s="414">
        <v>0.2857142857142857</v>
      </c>
      <c r="S12" s="414">
        <v>0.3</v>
      </c>
      <c r="T12" s="415">
        <v>0.36842105263157893</v>
      </c>
      <c r="U12" s="415">
        <f t="shared" si="5"/>
        <v>0.47619047619047616</v>
      </c>
      <c r="V12" s="415">
        <f t="shared" si="5"/>
        <v>0.6785714285714286</v>
      </c>
      <c r="W12" s="415">
        <f t="shared" si="5"/>
        <v>0.5161290322580645</v>
      </c>
      <c r="X12" s="1246">
        <f t="shared" si="8"/>
        <v>0.71875</v>
      </c>
      <c r="Y12" s="796">
        <f>L22</f>
        <v>0.70967741935483875</v>
      </c>
      <c r="Z12" s="2574"/>
      <c r="AA12" s="2575"/>
    </row>
    <row r="13" spans="1:27" s="45" customFormat="1" ht="14.4">
      <c r="A13" s="2585"/>
      <c r="B13" s="2583"/>
      <c r="C13" s="715" t="s">
        <v>1221</v>
      </c>
      <c r="D13" s="724">
        <f t="shared" si="9"/>
        <v>0.2</v>
      </c>
      <c r="E13" s="724">
        <f t="shared" si="9"/>
        <v>0.55555555555555558</v>
      </c>
      <c r="F13" s="724">
        <f t="shared" si="9"/>
        <v>0.45454545454545453</v>
      </c>
      <c r="G13" s="725">
        <f t="shared" si="9"/>
        <v>0.75</v>
      </c>
      <c r="H13" s="725">
        <f t="shared" si="9"/>
        <v>0.625</v>
      </c>
      <c r="I13" s="725">
        <f t="shared" ref="I13:J15" si="11">I9/I5</f>
        <v>0.77777777777777779</v>
      </c>
      <c r="J13" s="725">
        <f>J9/J5</f>
        <v>0.57894736842105265</v>
      </c>
      <c r="K13" s="725">
        <f>K9/K5</f>
        <v>0.65</v>
      </c>
      <c r="L13" s="726">
        <f t="shared" ref="L13:L14" si="12">L9/L5</f>
        <v>0.66666666666666663</v>
      </c>
      <c r="N13" s="2587"/>
      <c r="O13" s="2591"/>
      <c r="P13" s="417" t="s">
        <v>582</v>
      </c>
      <c r="Q13" s="684">
        <v>0.33333333333333331</v>
      </c>
      <c r="R13" s="684">
        <v>0.2857142857142857</v>
      </c>
      <c r="S13" s="684">
        <v>0.4642857142857143</v>
      </c>
      <c r="T13" s="684">
        <v>0.51111111111111107</v>
      </c>
      <c r="U13" s="685">
        <f t="shared" si="5"/>
        <v>0.5</v>
      </c>
      <c r="V13" s="685">
        <f>I23</f>
        <v>0.63076923076923075</v>
      </c>
      <c r="W13" s="685">
        <f>J23</f>
        <v>0.55555555555555558</v>
      </c>
      <c r="X13" s="1245">
        <f>K23</f>
        <v>0.70270270270270274</v>
      </c>
      <c r="Y13" s="1244">
        <f>L23</f>
        <v>0.64383561643835618</v>
      </c>
      <c r="Z13" s="2576"/>
      <c r="AA13" s="2577"/>
    </row>
    <row r="14" spans="1:27" s="45" customFormat="1" ht="14.4">
      <c r="A14" s="2585"/>
      <c r="B14" s="2583"/>
      <c r="C14" s="715" t="s">
        <v>1222</v>
      </c>
      <c r="D14" s="724">
        <f t="shared" si="9"/>
        <v>0</v>
      </c>
      <c r="E14" s="724">
        <f t="shared" si="9"/>
        <v>0.14285714285714285</v>
      </c>
      <c r="F14" s="724">
        <f t="shared" si="9"/>
        <v>0.3</v>
      </c>
      <c r="G14" s="725">
        <f t="shared" si="9"/>
        <v>0.47368421052631576</v>
      </c>
      <c r="H14" s="725">
        <f>H10/H6</f>
        <v>0.42857142857142855</v>
      </c>
      <c r="I14" s="725">
        <f t="shared" si="11"/>
        <v>0.39285714285714285</v>
      </c>
      <c r="J14" s="725">
        <f t="shared" si="11"/>
        <v>0.45161290322580644</v>
      </c>
      <c r="K14" s="725">
        <f>K10/K6</f>
        <v>0.59375</v>
      </c>
      <c r="L14" s="726">
        <f t="shared" si="12"/>
        <v>0.64516129032258063</v>
      </c>
      <c r="N14" s="2588"/>
      <c r="O14" s="2578"/>
      <c r="P14" s="2579"/>
      <c r="Q14" s="2579"/>
      <c r="R14" s="2579"/>
      <c r="S14" s="2579"/>
      <c r="T14" s="2579"/>
      <c r="U14" s="2579"/>
      <c r="V14" s="2580"/>
      <c r="W14" s="2580"/>
      <c r="X14" s="2580"/>
      <c r="Y14" s="2581"/>
      <c r="Z14" s="2579"/>
      <c r="AA14" s="2582"/>
    </row>
    <row r="15" spans="1:27" s="45" customFormat="1" ht="14.4">
      <c r="A15" s="2585"/>
      <c r="B15" s="2583"/>
      <c r="C15" s="720" t="s">
        <v>582</v>
      </c>
      <c r="D15" s="727">
        <f t="shared" si="9"/>
        <v>8.3333333333333329E-2</v>
      </c>
      <c r="E15" s="727">
        <f t="shared" si="9"/>
        <v>0.47619047619047616</v>
      </c>
      <c r="F15" s="727">
        <f t="shared" si="9"/>
        <v>0.5</v>
      </c>
      <c r="G15" s="727">
        <f t="shared" si="9"/>
        <v>0.57777777777777772</v>
      </c>
      <c r="H15" s="727">
        <f>H11/H7</f>
        <v>0.48148148148148145</v>
      </c>
      <c r="I15" s="727">
        <f t="shared" si="11"/>
        <v>0.50769230769230766</v>
      </c>
      <c r="J15" s="727">
        <f t="shared" si="11"/>
        <v>0.45833333333333331</v>
      </c>
      <c r="K15" s="727">
        <f>K11/K7</f>
        <v>0.58108108108108103</v>
      </c>
      <c r="L15" s="728">
        <f>L11/L7</f>
        <v>0.57534246575342463</v>
      </c>
      <c r="M15" s="72"/>
      <c r="O15" s="43"/>
      <c r="P15" s="43"/>
      <c r="Q15" s="43"/>
      <c r="R15" s="43"/>
      <c r="S15" s="43"/>
      <c r="T15" s="43"/>
      <c r="U15" s="43"/>
      <c r="V15" s="43"/>
      <c r="W15" s="43"/>
      <c r="X15" s="43"/>
      <c r="Y15" s="43"/>
    </row>
    <row r="16" spans="1:27" s="45" customFormat="1" ht="14.4">
      <c r="A16" s="2585"/>
      <c r="B16" s="2583" t="s">
        <v>281</v>
      </c>
      <c r="C16" s="715" t="s">
        <v>1220</v>
      </c>
      <c r="D16" s="716">
        <v>0</v>
      </c>
      <c r="E16" s="716">
        <v>0</v>
      </c>
      <c r="F16" s="716">
        <v>0</v>
      </c>
      <c r="G16" s="717">
        <v>5</v>
      </c>
      <c r="H16" s="717">
        <v>5</v>
      </c>
      <c r="I16" s="717">
        <v>8</v>
      </c>
      <c r="J16" s="717">
        <v>10</v>
      </c>
      <c r="K16" s="717">
        <v>13</v>
      </c>
      <c r="L16" s="723">
        <v>10</v>
      </c>
      <c r="M16" s="682"/>
      <c r="O16" s="43"/>
      <c r="P16" s="43"/>
      <c r="Q16" s="43"/>
      <c r="R16" s="43"/>
      <c r="S16" s="43"/>
      <c r="T16" s="43"/>
      <c r="U16" s="43"/>
      <c r="V16" s="43"/>
      <c r="W16" s="43"/>
      <c r="X16" s="43"/>
      <c r="Y16" s="43"/>
    </row>
    <row r="17" spans="1:25" s="45" customFormat="1" ht="14.4">
      <c r="A17" s="2585"/>
      <c r="B17" s="2583"/>
      <c r="C17" s="715" t="s">
        <v>1221</v>
      </c>
      <c r="D17" s="716">
        <v>3</v>
      </c>
      <c r="E17" s="716">
        <v>4</v>
      </c>
      <c r="F17" s="716">
        <v>10</v>
      </c>
      <c r="G17" s="717">
        <v>11</v>
      </c>
      <c r="H17" s="717">
        <v>12</v>
      </c>
      <c r="I17" s="717">
        <v>14</v>
      </c>
      <c r="J17" s="717">
        <v>14</v>
      </c>
      <c r="K17" s="717">
        <v>16</v>
      </c>
      <c r="L17" s="723">
        <v>15</v>
      </c>
      <c r="M17" s="471"/>
      <c r="O17" s="43"/>
      <c r="P17" s="43"/>
      <c r="Q17" s="43"/>
      <c r="R17" s="43"/>
      <c r="S17" s="43"/>
      <c r="T17" s="43"/>
      <c r="U17" s="43"/>
      <c r="V17" s="43"/>
      <c r="W17" s="43"/>
      <c r="X17" s="43"/>
      <c r="Y17" s="43"/>
    </row>
    <row r="18" spans="1:25" s="45" customFormat="1" ht="14.4">
      <c r="A18" s="2585"/>
      <c r="B18" s="2583"/>
      <c r="C18" s="715" t="s">
        <v>1222</v>
      </c>
      <c r="D18" s="716">
        <v>1</v>
      </c>
      <c r="E18" s="716">
        <v>2</v>
      </c>
      <c r="F18" s="716">
        <v>3</v>
      </c>
      <c r="G18" s="717">
        <v>7</v>
      </c>
      <c r="H18" s="717">
        <v>10</v>
      </c>
      <c r="I18" s="717">
        <v>19</v>
      </c>
      <c r="J18" s="717">
        <v>16</v>
      </c>
      <c r="K18" s="717">
        <v>23</v>
      </c>
      <c r="L18" s="723">
        <f>20+2</f>
        <v>22</v>
      </c>
      <c r="M18" s="682"/>
      <c r="O18" s="43"/>
      <c r="P18" s="2584"/>
      <c r="Q18" s="2584"/>
      <c r="R18" s="432"/>
      <c r="S18" s="471"/>
      <c r="T18" s="43"/>
      <c r="U18" s="43"/>
      <c r="V18" s="43"/>
      <c r="W18" s="43"/>
      <c r="X18" s="43"/>
      <c r="Y18" s="43"/>
    </row>
    <row r="19" spans="1:25" s="45" customFormat="1" ht="14.4">
      <c r="A19" s="2585"/>
      <c r="B19" s="2583"/>
      <c r="C19" s="720" t="s">
        <v>4</v>
      </c>
      <c r="D19" s="721">
        <f t="shared" ref="D19:I19" si="13">SUM(D16:D18)</f>
        <v>4</v>
      </c>
      <c r="E19" s="721">
        <f t="shared" si="13"/>
        <v>6</v>
      </c>
      <c r="F19" s="721">
        <f t="shared" si="13"/>
        <v>13</v>
      </c>
      <c r="G19" s="721">
        <f t="shared" si="13"/>
        <v>23</v>
      </c>
      <c r="H19" s="721">
        <f t="shared" si="13"/>
        <v>27</v>
      </c>
      <c r="I19" s="721">
        <f t="shared" si="13"/>
        <v>41</v>
      </c>
      <c r="J19" s="721">
        <f t="shared" ref="J19" si="14">SUM(J16:J18)</f>
        <v>40</v>
      </c>
      <c r="K19" s="721">
        <f>SUM(K16:K18)</f>
        <v>52</v>
      </c>
      <c r="L19" s="722">
        <f>SUM(L16:L18)</f>
        <v>47</v>
      </c>
      <c r="M19" s="682"/>
      <c r="O19" s="43"/>
      <c r="P19" s="712"/>
      <c r="Q19" s="713"/>
      <c r="R19" s="432"/>
      <c r="S19" s="43"/>
      <c r="T19" s="43"/>
      <c r="U19" s="43"/>
      <c r="V19" s="43"/>
      <c r="W19" s="43"/>
      <c r="X19" s="43"/>
      <c r="Y19" s="43"/>
    </row>
    <row r="20" spans="1:25" s="45" customFormat="1" ht="14.4">
      <c r="A20" s="2585"/>
      <c r="B20" s="2583"/>
      <c r="C20" s="715" t="s">
        <v>1220</v>
      </c>
      <c r="D20" s="724">
        <f t="shared" ref="D20:H23" si="15">D16/D4</f>
        <v>0</v>
      </c>
      <c r="E20" s="724">
        <f t="shared" si="15"/>
        <v>0</v>
      </c>
      <c r="F20" s="724">
        <f t="shared" si="15"/>
        <v>0</v>
      </c>
      <c r="G20" s="725">
        <f t="shared" si="15"/>
        <v>0.35714285714285715</v>
      </c>
      <c r="H20" s="725">
        <f>H16/H4</f>
        <v>0.29411764705882354</v>
      </c>
      <c r="I20" s="725">
        <f>I16/I4</f>
        <v>0.42105263157894735</v>
      </c>
      <c r="J20" s="725">
        <f>J16/J4</f>
        <v>0.45454545454545453</v>
      </c>
      <c r="K20" s="725">
        <f>K16/K4</f>
        <v>0.59090909090909094</v>
      </c>
      <c r="L20" s="726">
        <f>L16/L4</f>
        <v>0.47619047619047616</v>
      </c>
      <c r="M20" s="682"/>
      <c r="O20" s="43"/>
      <c r="P20" s="712"/>
      <c r="Q20" s="713"/>
      <c r="R20" s="432"/>
      <c r="S20" s="43"/>
      <c r="T20" s="43"/>
      <c r="U20" s="43"/>
      <c r="V20" s="43"/>
      <c r="W20" s="43"/>
      <c r="X20" s="43"/>
      <c r="Y20" s="43"/>
    </row>
    <row r="21" spans="1:25" s="45" customFormat="1" ht="14.4">
      <c r="A21" s="2585"/>
      <c r="B21" s="2583"/>
      <c r="C21" s="715" t="s">
        <v>1221</v>
      </c>
      <c r="D21" s="724">
        <f t="shared" si="15"/>
        <v>0.6</v>
      </c>
      <c r="E21" s="724">
        <f t="shared" si="15"/>
        <v>0.44444444444444442</v>
      </c>
      <c r="F21" s="724">
        <f t="shared" si="15"/>
        <v>0.90909090909090906</v>
      </c>
      <c r="G21" s="725">
        <f t="shared" si="15"/>
        <v>0.91666666666666663</v>
      </c>
      <c r="H21" s="725">
        <f t="shared" si="15"/>
        <v>0.75</v>
      </c>
      <c r="I21" s="725">
        <f t="shared" ref="I21:K23" si="16">I17/I5</f>
        <v>0.77777777777777779</v>
      </c>
      <c r="J21" s="725">
        <f t="shared" si="16"/>
        <v>0.73684210526315785</v>
      </c>
      <c r="K21" s="725">
        <f>K17/K5</f>
        <v>0.8</v>
      </c>
      <c r="L21" s="726">
        <f t="shared" ref="L21:L23" si="17">L17/L5</f>
        <v>0.7142857142857143</v>
      </c>
      <c r="O21" s="43"/>
      <c r="P21" s="43"/>
      <c r="Q21" s="43"/>
      <c r="R21" s="43"/>
      <c r="S21" s="43"/>
      <c r="T21" s="43"/>
      <c r="U21" s="43"/>
      <c r="V21" s="43"/>
      <c r="W21" s="43"/>
      <c r="X21" s="43"/>
      <c r="Y21" s="43"/>
    </row>
    <row r="22" spans="1:25" s="45" customFormat="1" ht="14.4">
      <c r="A22" s="2585"/>
      <c r="B22" s="2583"/>
      <c r="C22" s="715" t="s">
        <v>1222</v>
      </c>
      <c r="D22" s="724">
        <f t="shared" si="15"/>
        <v>0.33333333333333331</v>
      </c>
      <c r="E22" s="724">
        <f t="shared" si="15"/>
        <v>0.2857142857142857</v>
      </c>
      <c r="F22" s="724">
        <f t="shared" si="15"/>
        <v>0.3</v>
      </c>
      <c r="G22" s="725">
        <f t="shared" si="15"/>
        <v>0.36842105263157893</v>
      </c>
      <c r="H22" s="725">
        <f t="shared" si="15"/>
        <v>0.47619047619047616</v>
      </c>
      <c r="I22" s="725">
        <f t="shared" si="16"/>
        <v>0.6785714285714286</v>
      </c>
      <c r="J22" s="725">
        <f t="shared" si="16"/>
        <v>0.5161290322580645</v>
      </c>
      <c r="K22" s="725">
        <f t="shared" si="16"/>
        <v>0.71875</v>
      </c>
      <c r="L22" s="726">
        <f t="shared" si="17"/>
        <v>0.70967741935483875</v>
      </c>
      <c r="O22" s="43"/>
      <c r="P22" s="43"/>
      <c r="Q22" s="43"/>
      <c r="R22" s="43"/>
      <c r="S22" s="43"/>
      <c r="T22" s="43"/>
      <c r="U22" s="43"/>
      <c r="V22" s="43"/>
      <c r="W22" s="43"/>
      <c r="X22" s="43"/>
      <c r="Y22" s="43"/>
    </row>
    <row r="23" spans="1:25" s="45" customFormat="1" ht="14.4">
      <c r="A23" s="2585"/>
      <c r="B23" s="2583"/>
      <c r="C23" s="720" t="s">
        <v>83</v>
      </c>
      <c r="D23" s="727">
        <f t="shared" si="15"/>
        <v>0.33333333333333331</v>
      </c>
      <c r="E23" s="727">
        <f t="shared" si="15"/>
        <v>0.2857142857142857</v>
      </c>
      <c r="F23" s="727">
        <f t="shared" si="15"/>
        <v>0.4642857142857143</v>
      </c>
      <c r="G23" s="727">
        <f t="shared" si="15"/>
        <v>0.51111111111111107</v>
      </c>
      <c r="H23" s="727">
        <f>H19/H7</f>
        <v>0.5</v>
      </c>
      <c r="I23" s="727">
        <f t="shared" si="16"/>
        <v>0.63076923076923075</v>
      </c>
      <c r="J23" s="727">
        <f>J19/J7</f>
        <v>0.55555555555555558</v>
      </c>
      <c r="K23" s="727">
        <f>K19/K7</f>
        <v>0.70270270270270274</v>
      </c>
      <c r="L23" s="728">
        <f t="shared" si="17"/>
        <v>0.64383561643835618</v>
      </c>
      <c r="O23" s="43"/>
      <c r="P23" s="43"/>
      <c r="Q23" s="43"/>
      <c r="R23" s="43"/>
      <c r="S23" s="43"/>
      <c r="T23" s="43"/>
      <c r="U23" s="43"/>
      <c r="V23" s="43"/>
      <c r="W23" s="43"/>
      <c r="X23" s="43"/>
      <c r="Y23" s="43"/>
    </row>
    <row r="24" spans="1:25" ht="14.4">
      <c r="A24" s="48" t="s">
        <v>3276</v>
      </c>
      <c r="B24" s="46"/>
      <c r="C24" s="47"/>
      <c r="D24" s="166"/>
      <c r="E24" s="166"/>
      <c r="F24" s="166"/>
      <c r="G24" s="49"/>
    </row>
    <row r="25" spans="1:25">
      <c r="A25" s="48" t="s">
        <v>3451</v>
      </c>
      <c r="B25" s="48"/>
    </row>
  </sheetData>
  <sheetProtection algorithmName="SHA-512" hashValue="fmInkavgpVXKE5noTOY5KdpxHERz4Rtq8EbtpultdOJfzhTW2BCejy/jcS0nlQEAo8YegWSjBO1SGxV/N2exyw==" saltValue="XOq9yNCxdYLks2ZU+IKr5g==" spinCount="100000" sheet="1" objects="1" scenarios="1"/>
  <mergeCells count="10">
    <mergeCell ref="Z10:AA13"/>
    <mergeCell ref="O14:AA14"/>
    <mergeCell ref="B16:B23"/>
    <mergeCell ref="P18:Q18"/>
    <mergeCell ref="A4:A23"/>
    <mergeCell ref="B4:B7"/>
    <mergeCell ref="N5:N14"/>
    <mergeCell ref="O6:O9"/>
    <mergeCell ref="B8:B15"/>
    <mergeCell ref="O10:O13"/>
  </mergeCells>
  <hyperlinks>
    <hyperlink ref="A1" location="Índice!A1" display="ÍNDICE" xr:uid="{00000000-0004-0000-3200-000000000000}"/>
  </hyperlinks>
  <printOptions horizontalCentered="1" verticalCentered="1"/>
  <pageMargins left="0.70866141732283472" right="0.70866141732283472" top="0.35433070866141736" bottom="0.35433070866141736" header="0.31496062992125984" footer="0.31496062992125984"/>
  <pageSetup scale="59" orientation="landscape" r:id="rId1"/>
  <ignoredErrors>
    <ignoredError sqref="D7:H7" formulaRange="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AD25A8"/>
  </sheetPr>
  <dimension ref="A1:AC319"/>
  <sheetViews>
    <sheetView showGridLines="0" zoomScale="102" zoomScaleNormal="102" workbookViewId="0"/>
  </sheetViews>
  <sheetFormatPr baseColWidth="10" defaultColWidth="43.33203125" defaultRowHeight="14.4"/>
  <cols>
    <col min="1" max="1" width="8" style="928" bestFit="1" customWidth="1"/>
    <col min="2" max="2" width="8.109375" style="925" bestFit="1" customWidth="1"/>
    <col min="3" max="3" width="52.88671875" style="926" bestFit="1" customWidth="1"/>
    <col min="4" max="4" width="33.6640625" style="926" customWidth="1"/>
    <col min="5" max="13" width="5.33203125" style="928" bestFit="1" customWidth="1"/>
    <col min="14" max="14" width="11.109375" style="928" bestFit="1" customWidth="1"/>
    <col min="15" max="15" width="11.33203125" style="928" bestFit="1" customWidth="1"/>
    <col min="16" max="16" width="23.88671875" style="925" customWidth="1"/>
    <col min="17" max="17" width="11" style="928" bestFit="1" customWidth="1"/>
    <col min="18" max="18" width="11.21875" style="928" bestFit="1" customWidth="1"/>
    <col min="19" max="19" width="6.88671875" style="925" customWidth="1"/>
    <col min="20" max="20" width="18" style="925" customWidth="1"/>
    <col min="21" max="25" width="5.109375" style="925" bestFit="1" customWidth="1"/>
    <col min="26" max="26" width="5.33203125" style="925" bestFit="1" customWidth="1"/>
    <col min="27" max="27" width="5.109375" style="925" bestFit="1" customWidth="1"/>
    <col min="28" max="29" width="5.109375" style="925" customWidth="1"/>
    <col min="30" max="16384" width="43.33203125" style="925"/>
  </cols>
  <sheetData>
    <row r="1" spans="1:29" s="158" customFormat="1" ht="13.8">
      <c r="A1" s="1934" t="s">
        <v>1189</v>
      </c>
      <c r="D1" s="1696"/>
    </row>
    <row r="2" spans="1:29" ht="18">
      <c r="A2" s="924" t="s">
        <v>589</v>
      </c>
      <c r="E2" s="927"/>
      <c r="F2" s="927"/>
      <c r="G2" s="927"/>
      <c r="H2" s="927"/>
      <c r="I2" s="927"/>
      <c r="J2" s="927"/>
      <c r="K2" s="927"/>
      <c r="L2" s="927"/>
      <c r="M2" s="927"/>
    </row>
    <row r="3" spans="1:29" ht="15" customHeight="1">
      <c r="E3" s="2614" t="s">
        <v>477</v>
      </c>
      <c r="F3" s="2615"/>
      <c r="G3" s="2615"/>
      <c r="H3" s="2615"/>
      <c r="I3" s="2615"/>
      <c r="J3" s="2615"/>
      <c r="K3" s="2615"/>
      <c r="L3" s="2615"/>
      <c r="M3" s="2616"/>
      <c r="U3" s="2613" t="s">
        <v>477</v>
      </c>
      <c r="V3" s="2613"/>
      <c r="W3" s="2613"/>
      <c r="X3" s="2613"/>
      <c r="Y3" s="2613"/>
      <c r="Z3" s="2613"/>
      <c r="AA3" s="2613"/>
      <c r="AB3" s="2613"/>
      <c r="AC3" s="2613"/>
    </row>
    <row r="4" spans="1:29" s="930" customFormat="1">
      <c r="A4" s="929" t="s">
        <v>79</v>
      </c>
      <c r="B4" s="929" t="s">
        <v>225</v>
      </c>
      <c r="C4" s="929" t="s">
        <v>367</v>
      </c>
      <c r="D4" s="929" t="s">
        <v>269</v>
      </c>
      <c r="E4" s="929">
        <v>2012</v>
      </c>
      <c r="F4" s="929">
        <v>2013</v>
      </c>
      <c r="G4" s="929">
        <v>2014</v>
      </c>
      <c r="H4" s="929">
        <v>2015</v>
      </c>
      <c r="I4" s="929">
        <v>2016</v>
      </c>
      <c r="J4" s="929">
        <v>2017</v>
      </c>
      <c r="K4" s="929">
        <v>2018</v>
      </c>
      <c r="L4" s="929">
        <v>2019</v>
      </c>
      <c r="M4" s="929">
        <v>2020</v>
      </c>
      <c r="N4" s="929" t="s">
        <v>296</v>
      </c>
      <c r="O4" s="929" t="s">
        <v>295</v>
      </c>
      <c r="P4" s="929" t="s">
        <v>368</v>
      </c>
      <c r="Q4" s="929" t="s">
        <v>369</v>
      </c>
      <c r="R4" s="929" t="s">
        <v>364</v>
      </c>
      <c r="U4" s="1626">
        <v>2012</v>
      </c>
      <c r="V4" s="1626">
        <v>2013</v>
      </c>
      <c r="W4" s="1626">
        <v>2014</v>
      </c>
      <c r="X4" s="1626">
        <v>2015</v>
      </c>
      <c r="Y4" s="1626">
        <v>2016</v>
      </c>
      <c r="Z4" s="1626">
        <v>2017</v>
      </c>
      <c r="AA4" s="1626">
        <v>2018</v>
      </c>
      <c r="AB4" s="1626">
        <v>2019</v>
      </c>
      <c r="AC4" s="1626">
        <v>2020</v>
      </c>
    </row>
    <row r="5" spans="1:29" s="930" customFormat="1">
      <c r="A5" s="2597" t="s">
        <v>2969</v>
      </c>
      <c r="B5" s="2631" t="s">
        <v>3161</v>
      </c>
      <c r="C5" s="2630" t="s">
        <v>465</v>
      </c>
      <c r="D5" s="2630" t="s">
        <v>1010</v>
      </c>
      <c r="E5" s="2607"/>
      <c r="F5" s="2607"/>
      <c r="G5" s="2607" t="s">
        <v>365</v>
      </c>
      <c r="H5" s="2607" t="s">
        <v>365</v>
      </c>
      <c r="I5" s="2607"/>
      <c r="J5" s="2607"/>
      <c r="K5" s="2607"/>
      <c r="L5" s="2607"/>
      <c r="M5" s="2607"/>
      <c r="N5" s="1623" t="s">
        <v>466</v>
      </c>
      <c r="O5" s="931">
        <v>41841</v>
      </c>
      <c r="P5" s="932" t="s">
        <v>371</v>
      </c>
      <c r="Q5" s="931">
        <f>O5</f>
        <v>41841</v>
      </c>
      <c r="R5" s="1623"/>
      <c r="T5" s="933" t="s">
        <v>1220</v>
      </c>
      <c r="U5" s="934">
        <f t="shared" ref="U5:AC5" si="0">E71</f>
        <v>15</v>
      </c>
      <c r="V5" s="934">
        <f t="shared" si="0"/>
        <v>15</v>
      </c>
      <c r="W5" s="934">
        <f t="shared" si="0"/>
        <v>16</v>
      </c>
      <c r="X5" s="934">
        <f t="shared" si="0"/>
        <v>10</v>
      </c>
      <c r="Y5" s="934">
        <f t="shared" si="0"/>
        <v>7</v>
      </c>
      <c r="Z5" s="934">
        <f t="shared" si="0"/>
        <v>10</v>
      </c>
      <c r="AA5" s="934">
        <f t="shared" si="0"/>
        <v>10</v>
      </c>
      <c r="AB5" s="1071">
        <f t="shared" si="0"/>
        <v>10</v>
      </c>
      <c r="AC5" s="935">
        <f t="shared" si="0"/>
        <v>11</v>
      </c>
    </row>
    <row r="6" spans="1:29" s="930" customFormat="1">
      <c r="A6" s="2597"/>
      <c r="B6" s="2632"/>
      <c r="C6" s="2630"/>
      <c r="D6" s="2630"/>
      <c r="E6" s="2607"/>
      <c r="F6" s="2607"/>
      <c r="G6" s="2607"/>
      <c r="H6" s="2607"/>
      <c r="I6" s="2607"/>
      <c r="J6" s="2607"/>
      <c r="K6" s="2607"/>
      <c r="L6" s="2607"/>
      <c r="M6" s="2607"/>
      <c r="N6" s="1623">
        <v>49.3</v>
      </c>
      <c r="O6" s="931">
        <v>42524</v>
      </c>
      <c r="P6" s="932" t="s">
        <v>395</v>
      </c>
      <c r="Q6" s="931"/>
      <c r="R6" s="931">
        <f>O6</f>
        <v>42524</v>
      </c>
      <c r="T6" s="933" t="s">
        <v>1221</v>
      </c>
      <c r="U6" s="934">
        <f t="shared" ref="U6:AC6" si="1">E174</f>
        <v>2</v>
      </c>
      <c r="V6" s="934">
        <f t="shared" si="1"/>
        <v>13</v>
      </c>
      <c r="W6" s="934">
        <f t="shared" si="1"/>
        <v>19</v>
      </c>
      <c r="X6" s="934">
        <f t="shared" si="1"/>
        <v>19</v>
      </c>
      <c r="Y6" s="934">
        <f t="shared" si="1"/>
        <v>15</v>
      </c>
      <c r="Z6" s="934">
        <f t="shared" si="1"/>
        <v>15</v>
      </c>
      <c r="AA6" s="934">
        <f t="shared" si="1"/>
        <v>16</v>
      </c>
      <c r="AB6" s="1071">
        <f t="shared" si="1"/>
        <v>15</v>
      </c>
      <c r="AC6" s="935">
        <f t="shared" si="1"/>
        <v>20</v>
      </c>
    </row>
    <row r="7" spans="1:29" s="930" customFormat="1">
      <c r="A7" s="2597"/>
      <c r="B7" s="2632"/>
      <c r="C7" s="2630" t="s">
        <v>467</v>
      </c>
      <c r="D7" s="2630" t="s">
        <v>3341</v>
      </c>
      <c r="E7" s="2607" t="s">
        <v>365</v>
      </c>
      <c r="F7" s="2607" t="s">
        <v>365</v>
      </c>
      <c r="G7" s="2607" t="s">
        <v>365</v>
      </c>
      <c r="H7" s="2607" t="s">
        <v>365</v>
      </c>
      <c r="I7" s="2607"/>
      <c r="J7" s="2607"/>
      <c r="K7" s="2607"/>
      <c r="L7" s="2607"/>
      <c r="M7" s="2607"/>
      <c r="N7" s="1623" t="s">
        <v>456</v>
      </c>
      <c r="O7" s="931">
        <v>41234</v>
      </c>
      <c r="P7" s="932" t="s">
        <v>371</v>
      </c>
      <c r="Q7" s="931">
        <f>O7</f>
        <v>41234</v>
      </c>
      <c r="R7" s="1623"/>
      <c r="T7" s="933" t="s">
        <v>1222</v>
      </c>
      <c r="U7" s="934">
        <f t="shared" ref="U7:AC7" si="2">E318</f>
        <v>0</v>
      </c>
      <c r="V7" s="934">
        <f t="shared" si="2"/>
        <v>0</v>
      </c>
      <c r="W7" s="934">
        <f t="shared" si="2"/>
        <v>3</v>
      </c>
      <c r="X7" s="934">
        <f t="shared" si="2"/>
        <v>13</v>
      </c>
      <c r="Y7" s="934">
        <f t="shared" si="2"/>
        <v>31</v>
      </c>
      <c r="Z7" s="934">
        <f t="shared" si="2"/>
        <v>29</v>
      </c>
      <c r="AA7" s="934">
        <f t="shared" si="2"/>
        <v>14</v>
      </c>
      <c r="AB7" s="1071">
        <f t="shared" si="2"/>
        <v>17</v>
      </c>
      <c r="AC7" s="935">
        <f t="shared" si="2"/>
        <v>40</v>
      </c>
    </row>
    <row r="8" spans="1:29" s="930" customFormat="1" ht="21" customHeight="1">
      <c r="A8" s="2597"/>
      <c r="B8" s="2632"/>
      <c r="C8" s="2630"/>
      <c r="D8" s="2630"/>
      <c r="E8" s="2607"/>
      <c r="F8" s="2607"/>
      <c r="G8" s="2607"/>
      <c r="H8" s="2607"/>
      <c r="I8" s="2607"/>
      <c r="J8" s="2607"/>
      <c r="K8" s="2607"/>
      <c r="L8" s="2607"/>
      <c r="M8" s="2607"/>
      <c r="N8" s="1623">
        <v>49.3</v>
      </c>
      <c r="O8" s="931">
        <v>42524</v>
      </c>
      <c r="P8" s="932" t="s">
        <v>395</v>
      </c>
      <c r="Q8" s="931"/>
      <c r="R8" s="931">
        <f>O8</f>
        <v>42524</v>
      </c>
      <c r="T8" s="936" t="s">
        <v>1124</v>
      </c>
      <c r="U8" s="934">
        <f t="shared" ref="U8:AC8" si="3">SUM(U5:U7)</f>
        <v>17</v>
      </c>
      <c r="V8" s="934">
        <f t="shared" si="3"/>
        <v>28</v>
      </c>
      <c r="W8" s="934">
        <f t="shared" si="3"/>
        <v>38</v>
      </c>
      <c r="X8" s="934">
        <f t="shared" si="3"/>
        <v>42</v>
      </c>
      <c r="Y8" s="934">
        <f t="shared" si="3"/>
        <v>53</v>
      </c>
      <c r="Z8" s="934">
        <f t="shared" si="3"/>
        <v>54</v>
      </c>
      <c r="AA8" s="934">
        <f t="shared" si="3"/>
        <v>40</v>
      </c>
      <c r="AB8" s="1071">
        <f t="shared" si="3"/>
        <v>42</v>
      </c>
      <c r="AC8" s="935">
        <f t="shared" si="3"/>
        <v>71</v>
      </c>
    </row>
    <row r="9" spans="1:29" s="930" customFormat="1">
      <c r="A9" s="2597"/>
      <c r="B9" s="2632"/>
      <c r="C9" s="2630" t="s">
        <v>468</v>
      </c>
      <c r="D9" s="2630" t="s">
        <v>2684</v>
      </c>
      <c r="E9" s="2607" t="s">
        <v>365</v>
      </c>
      <c r="F9" s="2607" t="s">
        <v>365</v>
      </c>
      <c r="G9" s="2607" t="s">
        <v>365</v>
      </c>
      <c r="H9" s="2607" t="s">
        <v>365</v>
      </c>
      <c r="I9" s="2607"/>
      <c r="J9" s="2607"/>
      <c r="K9" s="2607"/>
      <c r="L9" s="2607"/>
      <c r="M9" s="2607"/>
      <c r="N9" s="1623" t="s">
        <v>456</v>
      </c>
      <c r="O9" s="931">
        <v>41234</v>
      </c>
      <c r="P9" s="932" t="s">
        <v>371</v>
      </c>
      <c r="Q9" s="931">
        <f>O9</f>
        <v>41234</v>
      </c>
      <c r="R9" s="1623"/>
    </row>
    <row r="10" spans="1:29" s="930" customFormat="1">
      <c r="A10" s="2597"/>
      <c r="B10" s="2632"/>
      <c r="C10" s="2630"/>
      <c r="D10" s="2630"/>
      <c r="E10" s="2607"/>
      <c r="F10" s="2607"/>
      <c r="G10" s="2607"/>
      <c r="H10" s="2607"/>
      <c r="I10" s="2607"/>
      <c r="J10" s="2607"/>
      <c r="K10" s="2607"/>
      <c r="L10" s="2607"/>
      <c r="M10" s="2607"/>
      <c r="N10" s="1623">
        <v>49.3</v>
      </c>
      <c r="O10" s="931">
        <v>42524</v>
      </c>
      <c r="P10" s="932" t="s">
        <v>395</v>
      </c>
      <c r="Q10" s="931"/>
      <c r="R10" s="931">
        <f>O10</f>
        <v>42524</v>
      </c>
    </row>
    <row r="11" spans="1:29" s="930" customFormat="1" ht="21.75" customHeight="1">
      <c r="A11" s="2597"/>
      <c r="B11" s="2632"/>
      <c r="C11" s="2630" t="s">
        <v>470</v>
      </c>
      <c r="D11" s="2630" t="s">
        <v>2684</v>
      </c>
      <c r="E11" s="2607" t="s">
        <v>365</v>
      </c>
      <c r="F11" s="2607" t="s">
        <v>365</v>
      </c>
      <c r="G11" s="2607" t="s">
        <v>365</v>
      </c>
      <c r="H11" s="2607" t="s">
        <v>365</v>
      </c>
      <c r="I11" s="2607"/>
      <c r="J11" s="2607"/>
      <c r="K11" s="2607"/>
      <c r="L11" s="2607"/>
      <c r="M11" s="2607"/>
      <c r="N11" s="1623" t="s">
        <v>453</v>
      </c>
      <c r="O11" s="931">
        <v>41234</v>
      </c>
      <c r="P11" s="932" t="s">
        <v>371</v>
      </c>
      <c r="Q11" s="931">
        <f>O11</f>
        <v>41234</v>
      </c>
      <c r="R11" s="1623"/>
    </row>
    <row r="12" spans="1:29" s="930" customFormat="1" ht="24" customHeight="1">
      <c r="A12" s="2597"/>
      <c r="B12" s="2632"/>
      <c r="C12" s="2630"/>
      <c r="D12" s="2630"/>
      <c r="E12" s="2607"/>
      <c r="F12" s="2607"/>
      <c r="G12" s="2607"/>
      <c r="H12" s="2607"/>
      <c r="I12" s="2607"/>
      <c r="J12" s="2607"/>
      <c r="K12" s="2607"/>
      <c r="L12" s="2607"/>
      <c r="M12" s="2607"/>
      <c r="N12" s="1623">
        <v>49.3</v>
      </c>
      <c r="O12" s="931">
        <v>42524</v>
      </c>
      <c r="P12" s="932" t="s">
        <v>395</v>
      </c>
      <c r="Q12" s="931"/>
      <c r="R12" s="931">
        <f>O12</f>
        <v>42524</v>
      </c>
    </row>
    <row r="13" spans="1:29" s="930" customFormat="1" ht="68.25" customHeight="1">
      <c r="A13" s="2597"/>
      <c r="B13" s="2632"/>
      <c r="C13" s="1637" t="s">
        <v>1730</v>
      </c>
      <c r="D13" s="1637" t="s">
        <v>1731</v>
      </c>
      <c r="E13" s="1623"/>
      <c r="F13" s="1623"/>
      <c r="G13" s="1623"/>
      <c r="H13" s="1623"/>
      <c r="I13" s="1623"/>
      <c r="J13" s="1623" t="s">
        <v>365</v>
      </c>
      <c r="K13" s="1623" t="s">
        <v>365</v>
      </c>
      <c r="L13" s="1623" t="s">
        <v>365</v>
      </c>
      <c r="M13" s="1623" t="s">
        <v>365</v>
      </c>
      <c r="N13" s="1623">
        <v>71.3</v>
      </c>
      <c r="O13" s="931">
        <v>43052</v>
      </c>
      <c r="P13" s="932" t="s">
        <v>371</v>
      </c>
      <c r="Q13" s="931">
        <v>43102</v>
      </c>
      <c r="R13" s="931">
        <v>44197</v>
      </c>
    </row>
    <row r="14" spans="1:29" s="930" customFormat="1" ht="52.5" customHeight="1">
      <c r="A14" s="2597"/>
      <c r="B14" s="2632"/>
      <c r="C14" s="1637" t="s">
        <v>1732</v>
      </c>
      <c r="D14" s="1637" t="s">
        <v>1733</v>
      </c>
      <c r="E14" s="1623"/>
      <c r="F14" s="1623"/>
      <c r="G14" s="1623"/>
      <c r="H14" s="1623"/>
      <c r="I14" s="1623"/>
      <c r="J14" s="1623" t="s">
        <v>365</v>
      </c>
      <c r="K14" s="1623" t="s">
        <v>365</v>
      </c>
      <c r="L14" s="1623" t="s">
        <v>365</v>
      </c>
      <c r="M14" s="1623" t="s">
        <v>365</v>
      </c>
      <c r="N14" s="1623">
        <v>71.400000000000006</v>
      </c>
      <c r="O14" s="931">
        <v>43052</v>
      </c>
      <c r="P14" s="932" t="s">
        <v>371</v>
      </c>
      <c r="Q14" s="931">
        <v>43101</v>
      </c>
      <c r="R14" s="931">
        <v>44196</v>
      </c>
    </row>
    <row r="15" spans="1:29" s="930" customFormat="1">
      <c r="A15" s="2597"/>
      <c r="B15" s="2632"/>
      <c r="C15" s="2635" t="s">
        <v>2051</v>
      </c>
      <c r="D15" s="2635" t="s">
        <v>1010</v>
      </c>
      <c r="E15" s="2631"/>
      <c r="F15" s="2631"/>
      <c r="G15" s="2631"/>
      <c r="H15" s="2631"/>
      <c r="I15" s="2631"/>
      <c r="J15" s="2631"/>
      <c r="K15" s="2631" t="s">
        <v>365</v>
      </c>
      <c r="L15" s="2631" t="s">
        <v>365</v>
      </c>
      <c r="M15" s="2631" t="s">
        <v>365</v>
      </c>
      <c r="N15" s="1623">
        <v>80.5</v>
      </c>
      <c r="O15" s="931">
        <v>43227</v>
      </c>
      <c r="P15" s="932" t="s">
        <v>371</v>
      </c>
      <c r="Q15" s="931">
        <v>43467</v>
      </c>
      <c r="R15" s="931">
        <v>44197</v>
      </c>
    </row>
    <row r="16" spans="1:29" s="930" customFormat="1">
      <c r="A16" s="2597"/>
      <c r="B16" s="2632"/>
      <c r="C16" s="2636"/>
      <c r="D16" s="2638"/>
      <c r="E16" s="2632"/>
      <c r="F16" s="2632"/>
      <c r="G16" s="2632"/>
      <c r="H16" s="2632"/>
      <c r="I16" s="2632"/>
      <c r="J16" s="2632"/>
      <c r="K16" s="2632"/>
      <c r="L16" s="2632"/>
      <c r="M16" s="2632"/>
      <c r="N16" s="1623" t="s">
        <v>2697</v>
      </c>
      <c r="O16" s="931">
        <v>43817</v>
      </c>
      <c r="P16" s="932" t="s">
        <v>2698</v>
      </c>
      <c r="Q16" s="931"/>
      <c r="R16" s="931"/>
    </row>
    <row r="17" spans="1:18" s="930" customFormat="1">
      <c r="A17" s="2597"/>
      <c r="B17" s="2632"/>
      <c r="C17" s="2637"/>
      <c r="D17" s="2366"/>
      <c r="E17" s="2633"/>
      <c r="F17" s="2633"/>
      <c r="G17" s="2633"/>
      <c r="H17" s="2633"/>
      <c r="I17" s="2633"/>
      <c r="J17" s="2633"/>
      <c r="K17" s="2633"/>
      <c r="L17" s="2633"/>
      <c r="M17" s="2633"/>
      <c r="N17" s="1623">
        <v>105.9</v>
      </c>
      <c r="O17" s="931">
        <v>44182</v>
      </c>
      <c r="P17" s="932" t="s">
        <v>1755</v>
      </c>
      <c r="Q17" s="931"/>
      <c r="R17" s="931"/>
    </row>
    <row r="18" spans="1:18" s="930" customFormat="1" ht="44.4" customHeight="1">
      <c r="A18" s="2597"/>
      <c r="B18" s="2632"/>
      <c r="C18" s="1637" t="s">
        <v>3338</v>
      </c>
      <c r="D18" s="1149" t="s">
        <v>963</v>
      </c>
      <c r="E18" s="1149"/>
      <c r="F18" s="1149"/>
      <c r="G18" s="1149"/>
      <c r="H18" s="1149"/>
      <c r="I18" s="1149"/>
      <c r="J18" s="1149"/>
      <c r="K18" s="1150"/>
      <c r="L18" s="1150"/>
      <c r="M18" s="1623"/>
      <c r="N18" s="1623">
        <v>105.6</v>
      </c>
      <c r="O18" s="931">
        <v>44182</v>
      </c>
      <c r="P18" s="932" t="s">
        <v>371</v>
      </c>
      <c r="Q18" s="931">
        <v>44200</v>
      </c>
      <c r="R18" s="931">
        <v>45294</v>
      </c>
    </row>
    <row r="19" spans="1:18" s="930" customFormat="1" ht="44.4" customHeight="1">
      <c r="A19" s="2597"/>
      <c r="B19" s="2633"/>
      <c r="C19" s="1637" t="s">
        <v>3340</v>
      </c>
      <c r="D19" s="1149" t="s">
        <v>2680</v>
      </c>
      <c r="E19" s="1149"/>
      <c r="F19" s="1149"/>
      <c r="G19" s="1149"/>
      <c r="H19" s="1149"/>
      <c r="I19" s="1149"/>
      <c r="J19" s="1149"/>
      <c r="K19" s="1150"/>
      <c r="L19" s="1150"/>
      <c r="M19" s="1623"/>
      <c r="N19" s="1623">
        <v>105.8</v>
      </c>
      <c r="O19" s="931">
        <v>44182</v>
      </c>
      <c r="P19" s="932" t="s">
        <v>371</v>
      </c>
      <c r="Q19" s="931">
        <v>44200</v>
      </c>
      <c r="R19" s="931">
        <v>45294</v>
      </c>
    </row>
    <row r="20" spans="1:18" ht="45" customHeight="1">
      <c r="A20" s="2597"/>
      <c r="B20" s="2606" t="s">
        <v>1084</v>
      </c>
      <c r="C20" s="2629" t="s">
        <v>3342</v>
      </c>
      <c r="D20" s="2629" t="s">
        <v>1011</v>
      </c>
      <c r="E20" s="2606"/>
      <c r="F20" s="2606"/>
      <c r="G20" s="2606" t="s">
        <v>365</v>
      </c>
      <c r="H20" s="2606" t="s">
        <v>365</v>
      </c>
      <c r="I20" s="2606"/>
      <c r="J20" s="2606"/>
      <c r="K20" s="2606"/>
      <c r="L20" s="2606"/>
      <c r="M20" s="2606"/>
      <c r="N20" s="1622" t="s">
        <v>451</v>
      </c>
      <c r="O20" s="937">
        <v>41841</v>
      </c>
      <c r="P20" s="938" t="s">
        <v>371</v>
      </c>
      <c r="Q20" s="937">
        <v>41841</v>
      </c>
      <c r="R20" s="1622"/>
    </row>
    <row r="21" spans="1:18">
      <c r="A21" s="2597"/>
      <c r="B21" s="2606"/>
      <c r="C21" s="2629"/>
      <c r="D21" s="2629"/>
      <c r="E21" s="2606"/>
      <c r="F21" s="2606"/>
      <c r="G21" s="2606"/>
      <c r="H21" s="2606"/>
      <c r="I21" s="2606"/>
      <c r="J21" s="2606"/>
      <c r="K21" s="2606"/>
      <c r="L21" s="2606"/>
      <c r="M21" s="2606"/>
      <c r="N21" s="1622">
        <v>41.5</v>
      </c>
      <c r="O21" s="937">
        <v>42387</v>
      </c>
      <c r="P21" s="938" t="s">
        <v>1012</v>
      </c>
      <c r="Q21" s="937"/>
      <c r="R21" s="939">
        <v>42387</v>
      </c>
    </row>
    <row r="22" spans="1:18">
      <c r="A22" s="2597"/>
      <c r="B22" s="2606"/>
      <c r="C22" s="2629" t="s">
        <v>3343</v>
      </c>
      <c r="D22" s="2629" t="s">
        <v>1013</v>
      </c>
      <c r="E22" s="2606" t="s">
        <v>365</v>
      </c>
      <c r="F22" s="2606" t="s">
        <v>365</v>
      </c>
      <c r="G22" s="2606" t="s">
        <v>365</v>
      </c>
      <c r="H22" s="2606" t="s">
        <v>365</v>
      </c>
      <c r="I22" s="2606"/>
      <c r="J22" s="2606"/>
      <c r="K22" s="2606"/>
      <c r="L22" s="2606"/>
      <c r="M22" s="2606"/>
      <c r="N22" s="1622" t="s">
        <v>456</v>
      </c>
      <c r="O22" s="937">
        <v>41234</v>
      </c>
      <c r="P22" s="938" t="s">
        <v>371</v>
      </c>
      <c r="Q22" s="937">
        <f>O22</f>
        <v>41234</v>
      </c>
      <c r="R22" s="1622"/>
    </row>
    <row r="23" spans="1:18">
      <c r="A23" s="2597"/>
      <c r="B23" s="2606"/>
      <c r="C23" s="2629"/>
      <c r="D23" s="2629"/>
      <c r="E23" s="2606"/>
      <c r="F23" s="2606"/>
      <c r="G23" s="2606"/>
      <c r="H23" s="2606"/>
      <c r="I23" s="2606"/>
      <c r="J23" s="2606"/>
      <c r="K23" s="2606"/>
      <c r="L23" s="2606"/>
      <c r="M23" s="2606"/>
      <c r="N23" s="1622">
        <v>49.3</v>
      </c>
      <c r="O23" s="937">
        <v>42524</v>
      </c>
      <c r="P23" s="938" t="s">
        <v>395</v>
      </c>
      <c r="Q23" s="937"/>
      <c r="R23" s="937">
        <f>O23</f>
        <v>42524</v>
      </c>
    </row>
    <row r="24" spans="1:18">
      <c r="A24" s="2597"/>
      <c r="B24" s="2606"/>
      <c r="C24" s="2629" t="s">
        <v>458</v>
      </c>
      <c r="D24" s="2629" t="s">
        <v>459</v>
      </c>
      <c r="E24" s="2606" t="s">
        <v>365</v>
      </c>
      <c r="F24" s="2606" t="s">
        <v>365</v>
      </c>
      <c r="G24" s="2606" t="s">
        <v>365</v>
      </c>
      <c r="H24" s="2606" t="s">
        <v>365</v>
      </c>
      <c r="I24" s="2606" t="s">
        <v>365</v>
      </c>
      <c r="J24" s="2606" t="s">
        <v>365</v>
      </c>
      <c r="K24" s="2606" t="s">
        <v>365</v>
      </c>
      <c r="L24" s="2606" t="s">
        <v>365</v>
      </c>
      <c r="M24" s="2606"/>
      <c r="N24" s="1622" t="s">
        <v>456</v>
      </c>
      <c r="O24" s="937">
        <v>41234</v>
      </c>
      <c r="P24" s="938" t="s">
        <v>371</v>
      </c>
      <c r="Q24" s="937">
        <f>O24</f>
        <v>41234</v>
      </c>
      <c r="R24" s="1622"/>
    </row>
    <row r="25" spans="1:18">
      <c r="A25" s="2597"/>
      <c r="B25" s="2606"/>
      <c r="C25" s="2629"/>
      <c r="D25" s="2629"/>
      <c r="E25" s="2606"/>
      <c r="F25" s="2606"/>
      <c r="G25" s="2606"/>
      <c r="H25" s="2606"/>
      <c r="I25" s="2606"/>
      <c r="J25" s="2606"/>
      <c r="K25" s="2606"/>
      <c r="L25" s="2622"/>
      <c r="M25" s="2606"/>
      <c r="N25" s="1622" t="s">
        <v>460</v>
      </c>
      <c r="O25" s="937">
        <v>42305</v>
      </c>
      <c r="P25" s="938" t="s">
        <v>461</v>
      </c>
      <c r="Q25" s="937"/>
      <c r="R25" s="1622"/>
    </row>
    <row r="26" spans="1:18">
      <c r="A26" s="2597"/>
      <c r="B26" s="2606"/>
      <c r="C26" s="2629"/>
      <c r="D26" s="2629"/>
      <c r="E26" s="2606"/>
      <c r="F26" s="2606"/>
      <c r="G26" s="2606"/>
      <c r="H26" s="2606"/>
      <c r="I26" s="2606"/>
      <c r="J26" s="2606"/>
      <c r="K26" s="2606"/>
      <c r="L26" s="2622"/>
      <c r="M26" s="2606"/>
      <c r="N26" s="1622">
        <v>49.3</v>
      </c>
      <c r="O26" s="937">
        <v>42524</v>
      </c>
      <c r="P26" s="938" t="s">
        <v>1014</v>
      </c>
      <c r="Q26" s="937" t="s">
        <v>1015</v>
      </c>
      <c r="R26" s="939">
        <v>43986</v>
      </c>
    </row>
    <row r="27" spans="1:18">
      <c r="A27" s="2597"/>
      <c r="B27" s="2606"/>
      <c r="C27" s="2629"/>
      <c r="D27" s="2610"/>
      <c r="E27" s="2622"/>
      <c r="F27" s="2622"/>
      <c r="G27" s="2622"/>
      <c r="H27" s="2622"/>
      <c r="I27" s="2622"/>
      <c r="J27" s="2622"/>
      <c r="K27" s="2622"/>
      <c r="L27" s="2622"/>
      <c r="M27" s="2606"/>
      <c r="N27" s="1622" t="s">
        <v>2687</v>
      </c>
      <c r="O27" s="937">
        <v>43661</v>
      </c>
      <c r="P27" s="938" t="s">
        <v>1755</v>
      </c>
      <c r="Q27" s="937"/>
      <c r="R27" s="939"/>
    </row>
    <row r="28" spans="1:18" ht="15" customHeight="1">
      <c r="A28" s="2597"/>
      <c r="B28" s="2606"/>
      <c r="C28" s="2629" t="s">
        <v>1016</v>
      </c>
      <c r="D28" s="2629" t="s">
        <v>929</v>
      </c>
      <c r="E28" s="2606" t="s">
        <v>365</v>
      </c>
      <c r="F28" s="2606" t="s">
        <v>365</v>
      </c>
      <c r="G28" s="2606" t="s">
        <v>365</v>
      </c>
      <c r="H28" s="2606" t="s">
        <v>365</v>
      </c>
      <c r="I28" s="2606" t="s">
        <v>365</v>
      </c>
      <c r="J28" s="2606" t="s">
        <v>365</v>
      </c>
      <c r="K28" s="2606" t="s">
        <v>365</v>
      </c>
      <c r="L28" s="2606"/>
      <c r="M28" s="2606"/>
      <c r="N28" s="1622">
        <v>5.4</v>
      </c>
      <c r="O28" s="937">
        <v>41234</v>
      </c>
      <c r="P28" s="938" t="s">
        <v>371</v>
      </c>
      <c r="Q28" s="937">
        <f>O28</f>
        <v>41234</v>
      </c>
      <c r="R28" s="1622"/>
    </row>
    <row r="29" spans="1:18" ht="28.8">
      <c r="A29" s="2597"/>
      <c r="B29" s="2606"/>
      <c r="C29" s="2629"/>
      <c r="D29" s="2629"/>
      <c r="E29" s="2606"/>
      <c r="F29" s="2606"/>
      <c r="G29" s="2606"/>
      <c r="H29" s="2606"/>
      <c r="I29" s="2606"/>
      <c r="J29" s="2606"/>
      <c r="K29" s="2606"/>
      <c r="L29" s="2622"/>
      <c r="M29" s="2606"/>
      <c r="N29" s="1622">
        <v>49.3</v>
      </c>
      <c r="O29" s="937">
        <v>42524</v>
      </c>
      <c r="P29" s="938" t="s">
        <v>1017</v>
      </c>
      <c r="Q29" s="937">
        <v>42525</v>
      </c>
      <c r="R29" s="939">
        <v>43986</v>
      </c>
    </row>
    <row r="30" spans="1:18">
      <c r="A30" s="2597"/>
      <c r="B30" s="2606"/>
      <c r="C30" s="2629"/>
      <c r="D30" s="2629"/>
      <c r="E30" s="2606"/>
      <c r="F30" s="2606"/>
      <c r="G30" s="2606"/>
      <c r="H30" s="2606"/>
      <c r="I30" s="2606"/>
      <c r="J30" s="2606"/>
      <c r="K30" s="2606"/>
      <c r="L30" s="2622"/>
      <c r="M30" s="2606"/>
      <c r="N30" s="1622">
        <v>67.5</v>
      </c>
      <c r="O30" s="937">
        <v>42935</v>
      </c>
      <c r="P30" s="938" t="s">
        <v>1036</v>
      </c>
      <c r="Q30" s="937">
        <v>42936</v>
      </c>
      <c r="R30" s="939">
        <v>43301</v>
      </c>
    </row>
    <row r="31" spans="1:18">
      <c r="A31" s="2597"/>
      <c r="B31" s="2606"/>
      <c r="C31" s="2629"/>
      <c r="D31" s="2610"/>
      <c r="E31" s="2622"/>
      <c r="F31" s="2622"/>
      <c r="G31" s="2622"/>
      <c r="H31" s="2622"/>
      <c r="I31" s="2622"/>
      <c r="J31" s="2622"/>
      <c r="K31" s="2622"/>
      <c r="L31" s="2622"/>
      <c r="M31" s="2606"/>
      <c r="N31" s="1622">
        <v>92.6</v>
      </c>
      <c r="O31" s="937">
        <v>43720</v>
      </c>
      <c r="P31" s="938" t="s">
        <v>1755</v>
      </c>
      <c r="Q31" s="937"/>
      <c r="R31" s="939"/>
    </row>
    <row r="32" spans="1:18">
      <c r="A32" s="2597"/>
      <c r="B32" s="2606"/>
      <c r="C32" s="2629" t="s">
        <v>472</v>
      </c>
      <c r="D32" s="2629" t="s">
        <v>1018</v>
      </c>
      <c r="E32" s="2606" t="s">
        <v>365</v>
      </c>
      <c r="F32" s="2606" t="s">
        <v>365</v>
      </c>
      <c r="G32" s="2606" t="s">
        <v>365</v>
      </c>
      <c r="H32" s="2606"/>
      <c r="I32" s="2606"/>
      <c r="J32" s="2606"/>
      <c r="K32" s="2606"/>
      <c r="L32" s="2606"/>
      <c r="M32" s="2606"/>
      <c r="N32" s="1622" t="s">
        <v>456</v>
      </c>
      <c r="O32" s="937">
        <v>41234</v>
      </c>
      <c r="P32" s="938" t="s">
        <v>371</v>
      </c>
      <c r="Q32" s="937">
        <f>O32</f>
        <v>41234</v>
      </c>
      <c r="R32" s="1622"/>
    </row>
    <row r="33" spans="1:18">
      <c r="A33" s="2597"/>
      <c r="B33" s="2606"/>
      <c r="C33" s="2629"/>
      <c r="D33" s="2629"/>
      <c r="E33" s="2606"/>
      <c r="F33" s="2606"/>
      <c r="G33" s="2606"/>
      <c r="H33" s="2606"/>
      <c r="I33" s="2606"/>
      <c r="J33" s="2606"/>
      <c r="K33" s="2606"/>
      <c r="L33" s="2606"/>
      <c r="M33" s="2606"/>
      <c r="N33" s="1622" t="s">
        <v>473</v>
      </c>
      <c r="O33" s="937">
        <v>42305</v>
      </c>
      <c r="P33" s="938" t="s">
        <v>395</v>
      </c>
      <c r="Q33" s="937"/>
      <c r="R33" s="937">
        <f>O33</f>
        <v>42305</v>
      </c>
    </row>
    <row r="34" spans="1:18" ht="30" customHeight="1">
      <c r="A34" s="2597"/>
      <c r="B34" s="2606"/>
      <c r="C34" s="2629" t="s">
        <v>1019</v>
      </c>
      <c r="D34" s="2629" t="s">
        <v>609</v>
      </c>
      <c r="E34" s="2629"/>
      <c r="F34" s="2629"/>
      <c r="G34" s="2629"/>
      <c r="H34" s="2629"/>
      <c r="I34" s="2606" t="s">
        <v>365</v>
      </c>
      <c r="J34" s="2606" t="s">
        <v>365</v>
      </c>
      <c r="K34" s="2606" t="s">
        <v>365</v>
      </c>
      <c r="L34" s="2606"/>
      <c r="M34" s="2606"/>
      <c r="N34" s="1622">
        <v>52.4</v>
      </c>
      <c r="O34" s="937">
        <v>42571</v>
      </c>
      <c r="P34" s="940" t="s">
        <v>371</v>
      </c>
      <c r="Q34" s="937">
        <f>O34</f>
        <v>42571</v>
      </c>
      <c r="R34" s="939">
        <v>43667</v>
      </c>
    </row>
    <row r="35" spans="1:18">
      <c r="A35" s="2597"/>
      <c r="B35" s="2606"/>
      <c r="C35" s="2629"/>
      <c r="D35" s="2610"/>
      <c r="E35" s="2610"/>
      <c r="F35" s="2610"/>
      <c r="G35" s="2610"/>
      <c r="H35" s="2610"/>
      <c r="I35" s="2622"/>
      <c r="J35" s="2622"/>
      <c r="K35" s="2622"/>
      <c r="L35" s="2622"/>
      <c r="M35" s="2606"/>
      <c r="N35" s="1622">
        <v>92.5</v>
      </c>
      <c r="O35" s="937">
        <v>43720</v>
      </c>
      <c r="P35" s="940" t="s">
        <v>1755</v>
      </c>
      <c r="Q35" s="937"/>
      <c r="R35" s="939"/>
    </row>
    <row r="36" spans="1:18" ht="28.8">
      <c r="A36" s="2597"/>
      <c r="B36" s="2606"/>
      <c r="C36" s="1636" t="s">
        <v>1020</v>
      </c>
      <c r="D36" s="1636" t="s">
        <v>1021</v>
      </c>
      <c r="E36" s="1622"/>
      <c r="F36" s="1622"/>
      <c r="G36" s="1622"/>
      <c r="H36" s="1622"/>
      <c r="I36" s="1622" t="s">
        <v>365</v>
      </c>
      <c r="J36" s="1622" t="s">
        <v>365</v>
      </c>
      <c r="K36" s="1622"/>
      <c r="L36" s="1622"/>
      <c r="M36" s="1622"/>
      <c r="N36" s="1622">
        <v>52.4</v>
      </c>
      <c r="O36" s="937">
        <v>42571</v>
      </c>
      <c r="P36" s="940" t="s">
        <v>371</v>
      </c>
      <c r="Q36" s="937">
        <f>O36</f>
        <v>42571</v>
      </c>
      <c r="R36" s="939">
        <v>43302</v>
      </c>
    </row>
    <row r="37" spans="1:18" ht="30" customHeight="1">
      <c r="A37" s="2597"/>
      <c r="B37" s="2606"/>
      <c r="C37" s="2629" t="s">
        <v>1576</v>
      </c>
      <c r="D37" s="2629" t="s">
        <v>974</v>
      </c>
      <c r="E37" s="2629"/>
      <c r="F37" s="2629"/>
      <c r="G37" s="2606"/>
      <c r="H37" s="2606"/>
      <c r="I37" s="2606"/>
      <c r="J37" s="2606" t="s">
        <v>365</v>
      </c>
      <c r="K37" s="2606" t="s">
        <v>365</v>
      </c>
      <c r="L37" s="2606"/>
      <c r="M37" s="2606"/>
      <c r="N37" s="1622">
        <v>58.8</v>
      </c>
      <c r="O37" s="937">
        <v>42755</v>
      </c>
      <c r="P37" s="940" t="s">
        <v>371</v>
      </c>
      <c r="Q37" s="937">
        <v>42756</v>
      </c>
      <c r="R37" s="939">
        <v>43486</v>
      </c>
    </row>
    <row r="38" spans="1:18">
      <c r="A38" s="2597"/>
      <c r="B38" s="2606"/>
      <c r="C38" s="2629"/>
      <c r="D38" s="2629"/>
      <c r="E38" s="2610"/>
      <c r="F38" s="2610"/>
      <c r="G38" s="2606"/>
      <c r="H38" s="2606"/>
      <c r="I38" s="2606"/>
      <c r="J38" s="2606"/>
      <c r="K38" s="2606"/>
      <c r="L38" s="2606"/>
      <c r="M38" s="2606"/>
      <c r="N38" s="1622">
        <v>86.7</v>
      </c>
      <c r="O38" s="937">
        <v>43614</v>
      </c>
      <c r="P38" s="940" t="s">
        <v>2676</v>
      </c>
      <c r="Q38" s="937"/>
      <c r="R38" s="939"/>
    </row>
    <row r="39" spans="1:18" ht="30.6" customHeight="1">
      <c r="A39" s="2597"/>
      <c r="B39" s="2606"/>
      <c r="C39" s="1636" t="s">
        <v>2050</v>
      </c>
      <c r="D39" s="1636" t="s">
        <v>1013</v>
      </c>
      <c r="E39" s="1622"/>
      <c r="F39" s="1622"/>
      <c r="G39" s="1622"/>
      <c r="H39" s="1622"/>
      <c r="I39" s="1622"/>
      <c r="J39" s="1622"/>
      <c r="K39" s="1622" t="s">
        <v>365</v>
      </c>
      <c r="L39" s="1622" t="s">
        <v>365</v>
      </c>
      <c r="M39" s="1622"/>
      <c r="N39" s="1622">
        <v>75.599999999999994</v>
      </c>
      <c r="O39" s="937">
        <v>43143</v>
      </c>
      <c r="P39" s="940" t="s">
        <v>371</v>
      </c>
      <c r="Q39" s="937">
        <v>43146</v>
      </c>
      <c r="R39" s="939">
        <v>43875</v>
      </c>
    </row>
    <row r="40" spans="1:18" ht="44.4" customHeight="1">
      <c r="A40" s="2597"/>
      <c r="B40" s="2606"/>
      <c r="C40" s="1636" t="s">
        <v>2389</v>
      </c>
      <c r="D40" s="1636" t="s">
        <v>2390</v>
      </c>
      <c r="E40" s="1622"/>
      <c r="F40" s="1622"/>
      <c r="G40" s="1622"/>
      <c r="H40" s="1622"/>
      <c r="I40" s="1622"/>
      <c r="J40" s="1622"/>
      <c r="K40" s="1622" t="s">
        <v>365</v>
      </c>
      <c r="L40" s="1622" t="s">
        <v>365</v>
      </c>
      <c r="M40" s="1622" t="s">
        <v>365</v>
      </c>
      <c r="N40" s="1622" t="s">
        <v>2391</v>
      </c>
      <c r="O40" s="937">
        <v>43402</v>
      </c>
      <c r="P40" s="940" t="s">
        <v>371</v>
      </c>
      <c r="Q40" s="937">
        <v>43403</v>
      </c>
      <c r="R40" s="939">
        <v>44498</v>
      </c>
    </row>
    <row r="41" spans="1:18" ht="44.4" customHeight="1">
      <c r="A41" s="2597"/>
      <c r="B41" s="2606"/>
      <c r="C41" s="1636" t="s">
        <v>3344</v>
      </c>
      <c r="D41" s="1636" t="s">
        <v>1018</v>
      </c>
      <c r="E41" s="1622"/>
      <c r="F41" s="1622"/>
      <c r="G41" s="1622"/>
      <c r="H41" s="1622"/>
      <c r="I41" s="1622"/>
      <c r="J41" s="1622"/>
      <c r="K41" s="1622"/>
      <c r="L41" s="1622" t="s">
        <v>365</v>
      </c>
      <c r="M41" s="1622" t="s">
        <v>365</v>
      </c>
      <c r="N41" s="1622">
        <v>91.7</v>
      </c>
      <c r="O41" s="937">
        <v>43661</v>
      </c>
      <c r="P41" s="940" t="s">
        <v>371</v>
      </c>
      <c r="Q41" s="937">
        <v>43717</v>
      </c>
      <c r="R41" s="939">
        <v>44447</v>
      </c>
    </row>
    <row r="42" spans="1:18" ht="44.4" customHeight="1">
      <c r="A42" s="2597"/>
      <c r="B42" s="2606"/>
      <c r="C42" s="1636" t="s">
        <v>2688</v>
      </c>
      <c r="D42" s="1636" t="s">
        <v>609</v>
      </c>
      <c r="E42" s="1622"/>
      <c r="F42" s="1622"/>
      <c r="G42" s="1622"/>
      <c r="H42" s="1622"/>
      <c r="I42" s="1622"/>
      <c r="J42" s="1622"/>
      <c r="K42" s="1622"/>
      <c r="L42" s="1622" t="s">
        <v>365</v>
      </c>
      <c r="M42" s="1622" t="s">
        <v>365</v>
      </c>
      <c r="N42" s="1622">
        <v>92.8</v>
      </c>
      <c r="O42" s="937">
        <v>43720</v>
      </c>
      <c r="P42" s="940" t="s">
        <v>371</v>
      </c>
      <c r="Q42" s="937">
        <v>43721</v>
      </c>
      <c r="R42" s="939">
        <v>44816</v>
      </c>
    </row>
    <row r="43" spans="1:18" ht="44.4" customHeight="1">
      <c r="A43" s="2597"/>
      <c r="B43" s="2606"/>
      <c r="C43" s="1636" t="s">
        <v>3345</v>
      </c>
      <c r="D43" s="1636" t="s">
        <v>974</v>
      </c>
      <c r="E43" s="1622"/>
      <c r="F43" s="1622"/>
      <c r="G43" s="1622"/>
      <c r="H43" s="1622"/>
      <c r="I43" s="1622"/>
      <c r="J43" s="1622"/>
      <c r="K43" s="1622"/>
      <c r="L43" s="1622" t="s">
        <v>365</v>
      </c>
      <c r="M43" s="1622" t="s">
        <v>365</v>
      </c>
      <c r="N43" s="1622">
        <v>92.9</v>
      </c>
      <c r="O43" s="937">
        <v>43720</v>
      </c>
      <c r="P43" s="940" t="s">
        <v>371</v>
      </c>
      <c r="Q43" s="937">
        <v>43721</v>
      </c>
      <c r="R43" s="939">
        <v>44816</v>
      </c>
    </row>
    <row r="44" spans="1:18" ht="44.4" customHeight="1">
      <c r="A44" s="2597"/>
      <c r="B44" s="2606"/>
      <c r="C44" s="1636" t="s">
        <v>2695</v>
      </c>
      <c r="D44" s="1636" t="s">
        <v>2696</v>
      </c>
      <c r="E44" s="1622"/>
      <c r="F44" s="1622"/>
      <c r="G44" s="1622"/>
      <c r="H44" s="1622"/>
      <c r="I44" s="1622"/>
      <c r="J44" s="1622"/>
      <c r="K44" s="1622"/>
      <c r="L44" s="1622"/>
      <c r="M44" s="1622" t="s">
        <v>365</v>
      </c>
      <c r="N44" s="1622">
        <v>95.7</v>
      </c>
      <c r="O44" s="937">
        <v>43817</v>
      </c>
      <c r="P44" s="940" t="s">
        <v>371</v>
      </c>
      <c r="Q44" s="937">
        <v>43836</v>
      </c>
      <c r="R44" s="939">
        <v>44931</v>
      </c>
    </row>
    <row r="45" spans="1:18" ht="44.4" customHeight="1">
      <c r="A45" s="2597"/>
      <c r="B45" s="2606"/>
      <c r="C45" s="1636" t="s">
        <v>3346</v>
      </c>
      <c r="D45" s="1636" t="s">
        <v>929</v>
      </c>
      <c r="E45" s="1622"/>
      <c r="F45" s="1622"/>
      <c r="G45" s="1622"/>
      <c r="H45" s="1622"/>
      <c r="I45" s="1622"/>
      <c r="J45" s="1622"/>
      <c r="K45" s="1622"/>
      <c r="L45" s="1622"/>
      <c r="M45" s="1622" t="s">
        <v>365</v>
      </c>
      <c r="N45" s="1622">
        <v>96.6</v>
      </c>
      <c r="O45" s="937">
        <v>43879</v>
      </c>
      <c r="P45" s="940" t="s">
        <v>371</v>
      </c>
      <c r="Q45" s="937">
        <v>43879</v>
      </c>
      <c r="R45" s="939">
        <v>44975</v>
      </c>
    </row>
    <row r="46" spans="1:18" ht="44.4" customHeight="1">
      <c r="A46" s="2597"/>
      <c r="B46" s="2606"/>
      <c r="C46" s="1636" t="s">
        <v>3061</v>
      </c>
      <c r="D46" s="1636" t="s">
        <v>459</v>
      </c>
      <c r="E46" s="1622"/>
      <c r="F46" s="1622"/>
      <c r="G46" s="1622"/>
      <c r="H46" s="1622"/>
      <c r="I46" s="1622"/>
      <c r="J46" s="1622"/>
      <c r="K46" s="1622"/>
      <c r="L46" s="1622"/>
      <c r="M46" s="1622" t="s">
        <v>365</v>
      </c>
      <c r="N46" s="1622">
        <v>100.6</v>
      </c>
      <c r="O46" s="937">
        <v>44015</v>
      </c>
      <c r="P46" s="940" t="s">
        <v>371</v>
      </c>
      <c r="Q46" s="937">
        <v>44018</v>
      </c>
      <c r="R46" s="939">
        <v>45112</v>
      </c>
    </row>
    <row r="47" spans="1:18">
      <c r="A47" s="2597"/>
      <c r="B47" s="2603" t="s">
        <v>3162</v>
      </c>
      <c r="C47" s="2621" t="s">
        <v>471</v>
      </c>
      <c r="D47" s="2621" t="s">
        <v>1022</v>
      </c>
      <c r="E47" s="2596" t="s">
        <v>365</v>
      </c>
      <c r="F47" s="2596" t="s">
        <v>365</v>
      </c>
      <c r="G47" s="2596" t="s">
        <v>365</v>
      </c>
      <c r="H47" s="2596" t="s">
        <v>365</v>
      </c>
      <c r="I47" s="2596"/>
      <c r="J47" s="2596"/>
      <c r="K47" s="2596"/>
      <c r="L47" s="2596"/>
      <c r="M47" s="2596"/>
      <c r="N47" s="1619" t="s">
        <v>456</v>
      </c>
      <c r="O47" s="1634">
        <v>41234</v>
      </c>
      <c r="P47" s="941" t="s">
        <v>371</v>
      </c>
      <c r="Q47" s="1634">
        <f>O47</f>
        <v>41234</v>
      </c>
      <c r="R47" s="1619"/>
    </row>
    <row r="48" spans="1:18">
      <c r="A48" s="2597"/>
      <c r="B48" s="2604"/>
      <c r="C48" s="2621"/>
      <c r="D48" s="2621"/>
      <c r="E48" s="2596"/>
      <c r="F48" s="2596"/>
      <c r="G48" s="2596"/>
      <c r="H48" s="2596"/>
      <c r="I48" s="2596"/>
      <c r="J48" s="2596"/>
      <c r="K48" s="2596"/>
      <c r="L48" s="2596"/>
      <c r="M48" s="2596"/>
      <c r="N48" s="1619">
        <v>49.3</v>
      </c>
      <c r="O48" s="1634">
        <v>42524</v>
      </c>
      <c r="P48" s="941" t="s">
        <v>395</v>
      </c>
      <c r="Q48" s="1634"/>
      <c r="R48" s="1634">
        <f>O48</f>
        <v>42524</v>
      </c>
    </row>
    <row r="49" spans="1:18">
      <c r="A49" s="2597"/>
      <c r="B49" s="2604"/>
      <c r="C49" s="2621" t="s">
        <v>474</v>
      </c>
      <c r="D49" s="2621" t="s">
        <v>604</v>
      </c>
      <c r="E49" s="2596" t="s">
        <v>365</v>
      </c>
      <c r="F49" s="2596" t="s">
        <v>365</v>
      </c>
      <c r="G49" s="2596" t="s">
        <v>365</v>
      </c>
      <c r="H49" s="2596" t="s">
        <v>365</v>
      </c>
      <c r="I49" s="2596"/>
      <c r="J49" s="2596"/>
      <c r="K49" s="2596"/>
      <c r="L49" s="2596"/>
      <c r="M49" s="2596"/>
      <c r="N49" s="1619" t="s">
        <v>456</v>
      </c>
      <c r="O49" s="1634">
        <v>41234</v>
      </c>
      <c r="P49" s="941" t="s">
        <v>371</v>
      </c>
      <c r="Q49" s="1634">
        <f>O49</f>
        <v>41234</v>
      </c>
      <c r="R49" s="1619"/>
    </row>
    <row r="50" spans="1:18">
      <c r="A50" s="2597"/>
      <c r="B50" s="2604"/>
      <c r="C50" s="2621"/>
      <c r="D50" s="2621"/>
      <c r="E50" s="2596"/>
      <c r="F50" s="2596"/>
      <c r="G50" s="2596"/>
      <c r="H50" s="2596"/>
      <c r="I50" s="2596"/>
      <c r="J50" s="2596"/>
      <c r="K50" s="2596"/>
      <c r="L50" s="2596"/>
      <c r="M50" s="2596"/>
      <c r="N50" s="1619">
        <v>49.3</v>
      </c>
      <c r="O50" s="1634">
        <v>42524</v>
      </c>
      <c r="P50" s="942" t="s">
        <v>395</v>
      </c>
      <c r="Q50" s="1634"/>
      <c r="R50" s="1634">
        <f>O50</f>
        <v>42524</v>
      </c>
    </row>
    <row r="51" spans="1:18" ht="28.95" customHeight="1">
      <c r="A51" s="2597"/>
      <c r="B51" s="2604"/>
      <c r="C51" s="2621" t="s">
        <v>1023</v>
      </c>
      <c r="D51" s="2621" t="s">
        <v>957</v>
      </c>
      <c r="E51" s="2596"/>
      <c r="F51" s="2596"/>
      <c r="G51" s="2596"/>
      <c r="H51" s="2596"/>
      <c r="I51" s="2596" t="s">
        <v>365</v>
      </c>
      <c r="J51" s="2596" t="s">
        <v>365</v>
      </c>
      <c r="K51" s="2596"/>
      <c r="L51" s="2596"/>
      <c r="M51" s="2596"/>
      <c r="N51" s="1619">
        <v>52.4</v>
      </c>
      <c r="O51" s="1634">
        <v>42571</v>
      </c>
      <c r="P51" s="942" t="s">
        <v>371</v>
      </c>
      <c r="Q51" s="1634">
        <v>42625</v>
      </c>
      <c r="R51" s="943">
        <v>43355</v>
      </c>
    </row>
    <row r="52" spans="1:18">
      <c r="A52" s="2597"/>
      <c r="B52" s="2604"/>
      <c r="C52" s="2621"/>
      <c r="D52" s="2621"/>
      <c r="E52" s="2596"/>
      <c r="F52" s="2596"/>
      <c r="G52" s="2596"/>
      <c r="H52" s="2596"/>
      <c r="I52" s="2596"/>
      <c r="J52" s="2596"/>
      <c r="K52" s="2596"/>
      <c r="L52" s="2596"/>
      <c r="M52" s="2596"/>
      <c r="N52" s="1619" t="s">
        <v>2394</v>
      </c>
      <c r="O52" s="1634">
        <v>43402</v>
      </c>
      <c r="P52" s="942" t="s">
        <v>2395</v>
      </c>
      <c r="Q52" s="1634"/>
      <c r="R52" s="943">
        <f>O52</f>
        <v>43402</v>
      </c>
    </row>
    <row r="53" spans="1:18">
      <c r="A53" s="2597"/>
      <c r="B53" s="2604"/>
      <c r="C53" s="2621" t="s">
        <v>1024</v>
      </c>
      <c r="D53" s="2621" t="s">
        <v>963</v>
      </c>
      <c r="E53" s="2621"/>
      <c r="F53" s="2621"/>
      <c r="G53" s="2621"/>
      <c r="H53" s="2621"/>
      <c r="I53" s="2596" t="s">
        <v>365</v>
      </c>
      <c r="J53" s="2596" t="s">
        <v>365</v>
      </c>
      <c r="K53" s="2596"/>
      <c r="L53" s="2596"/>
      <c r="M53" s="2596"/>
      <c r="N53" s="1619">
        <v>52.4</v>
      </c>
      <c r="O53" s="1634">
        <v>42571</v>
      </c>
      <c r="P53" s="942" t="s">
        <v>371</v>
      </c>
      <c r="Q53" s="1634">
        <v>42618</v>
      </c>
      <c r="R53" s="943">
        <v>43348</v>
      </c>
    </row>
    <row r="54" spans="1:18">
      <c r="A54" s="2597"/>
      <c r="B54" s="2604"/>
      <c r="C54" s="2621"/>
      <c r="D54" s="2610"/>
      <c r="E54" s="2610"/>
      <c r="F54" s="2610"/>
      <c r="G54" s="2610"/>
      <c r="H54" s="2610"/>
      <c r="I54" s="2622"/>
      <c r="J54" s="2622"/>
      <c r="K54" s="2622"/>
      <c r="L54" s="2622"/>
      <c r="M54" s="2596"/>
      <c r="N54" s="1619">
        <v>95.7</v>
      </c>
      <c r="O54" s="1634">
        <v>43720</v>
      </c>
      <c r="P54" s="942" t="s">
        <v>1755</v>
      </c>
      <c r="Q54" s="1634"/>
      <c r="R54" s="943"/>
    </row>
    <row r="55" spans="1:18" ht="28.8" customHeight="1">
      <c r="A55" s="2597"/>
      <c r="B55" s="2604"/>
      <c r="C55" s="2621" t="s">
        <v>3347</v>
      </c>
      <c r="D55" s="2621" t="s">
        <v>2392</v>
      </c>
      <c r="E55" s="2596"/>
      <c r="F55" s="2596"/>
      <c r="G55" s="2596"/>
      <c r="H55" s="2596"/>
      <c r="I55" s="2596"/>
      <c r="J55" s="2596"/>
      <c r="K55" s="2596"/>
      <c r="L55" s="2596" t="s">
        <v>365</v>
      </c>
      <c r="M55" s="2596" t="s">
        <v>365</v>
      </c>
      <c r="N55" s="1619" t="s">
        <v>2393</v>
      </c>
      <c r="O55" s="1634">
        <v>43393</v>
      </c>
      <c r="P55" s="942" t="s">
        <v>371</v>
      </c>
      <c r="Q55" s="1634">
        <v>43472</v>
      </c>
      <c r="R55" s="943">
        <v>44202</v>
      </c>
    </row>
    <row r="56" spans="1:18">
      <c r="A56" s="2597"/>
      <c r="B56" s="2604"/>
      <c r="C56" s="2621"/>
      <c r="D56" s="2362"/>
      <c r="E56" s="2596"/>
      <c r="F56" s="2596"/>
      <c r="G56" s="2596"/>
      <c r="H56" s="2596"/>
      <c r="I56" s="2596"/>
      <c r="J56" s="2596"/>
      <c r="K56" s="2596"/>
      <c r="L56" s="2596"/>
      <c r="M56" s="2596"/>
      <c r="N56" s="1619" t="s">
        <v>3054</v>
      </c>
      <c r="O56" s="1634">
        <v>43879</v>
      </c>
      <c r="P56" s="942" t="s">
        <v>3055</v>
      </c>
      <c r="Q56" s="1634"/>
      <c r="R56" s="943"/>
    </row>
    <row r="57" spans="1:18" ht="29.4" customHeight="1">
      <c r="A57" s="2597"/>
      <c r="B57" s="2605"/>
      <c r="C57" s="1631" t="s">
        <v>3339</v>
      </c>
      <c r="D57" s="1935" t="s">
        <v>2392</v>
      </c>
      <c r="E57" s="1619"/>
      <c r="F57" s="1619"/>
      <c r="G57" s="1619"/>
      <c r="H57" s="1619"/>
      <c r="I57" s="1619"/>
      <c r="J57" s="1619"/>
      <c r="K57" s="1619"/>
      <c r="L57" s="1619"/>
      <c r="M57" s="1619"/>
      <c r="N57" s="1619">
        <v>106.7</v>
      </c>
      <c r="O57" s="1634">
        <v>44182</v>
      </c>
      <c r="P57" s="942" t="s">
        <v>371</v>
      </c>
      <c r="Q57" s="1634">
        <v>44200</v>
      </c>
      <c r="R57" s="943">
        <v>44929</v>
      </c>
    </row>
    <row r="58" spans="1:18">
      <c r="A58" s="2597"/>
      <c r="B58" s="2608" t="s">
        <v>1025</v>
      </c>
      <c r="C58" s="2628" t="s">
        <v>452</v>
      </c>
      <c r="D58" s="2628" t="s">
        <v>1026</v>
      </c>
      <c r="E58" s="2608" t="s">
        <v>365</v>
      </c>
      <c r="F58" s="2608" t="s">
        <v>365</v>
      </c>
      <c r="G58" s="2608" t="s">
        <v>365</v>
      </c>
      <c r="H58" s="2608"/>
      <c r="I58" s="2608"/>
      <c r="J58" s="2608"/>
      <c r="K58" s="2608"/>
      <c r="L58" s="2608"/>
      <c r="M58" s="2608"/>
      <c r="N58" s="1624" t="s">
        <v>453</v>
      </c>
      <c r="O58" s="944">
        <v>41234</v>
      </c>
      <c r="P58" s="945" t="s">
        <v>371</v>
      </c>
      <c r="Q58" s="944">
        <f>O58</f>
        <v>41234</v>
      </c>
      <c r="R58" s="1624"/>
    </row>
    <row r="59" spans="1:18">
      <c r="A59" s="2597"/>
      <c r="B59" s="2608"/>
      <c r="C59" s="2628"/>
      <c r="D59" s="2628"/>
      <c r="E59" s="2608"/>
      <c r="F59" s="2608"/>
      <c r="G59" s="2608"/>
      <c r="H59" s="2608"/>
      <c r="I59" s="2608"/>
      <c r="J59" s="2608"/>
      <c r="K59" s="2608"/>
      <c r="L59" s="2608"/>
      <c r="M59" s="2608"/>
      <c r="N59" s="1624" t="s">
        <v>454</v>
      </c>
      <c r="O59" s="944">
        <v>42062</v>
      </c>
      <c r="P59" s="945" t="s">
        <v>395</v>
      </c>
      <c r="Q59" s="944"/>
      <c r="R59" s="944">
        <f>O59</f>
        <v>42062</v>
      </c>
    </row>
    <row r="60" spans="1:18">
      <c r="A60" s="2597"/>
      <c r="B60" s="2608"/>
      <c r="C60" s="2628" t="s">
        <v>455</v>
      </c>
      <c r="D60" s="2628" t="s">
        <v>1027</v>
      </c>
      <c r="E60" s="2608" t="s">
        <v>365</v>
      </c>
      <c r="F60" s="2608" t="s">
        <v>365</v>
      </c>
      <c r="G60" s="2608" t="s">
        <v>365</v>
      </c>
      <c r="H60" s="2608"/>
      <c r="I60" s="2608"/>
      <c r="J60" s="2608"/>
      <c r="K60" s="2608"/>
      <c r="L60" s="2608"/>
      <c r="M60" s="2608"/>
      <c r="N60" s="1624" t="s">
        <v>456</v>
      </c>
      <c r="O60" s="944">
        <v>41234</v>
      </c>
      <c r="P60" s="945" t="s">
        <v>371</v>
      </c>
      <c r="Q60" s="944">
        <f>O60</f>
        <v>41234</v>
      </c>
      <c r="R60" s="1624"/>
    </row>
    <row r="61" spans="1:18">
      <c r="A61" s="2597"/>
      <c r="B61" s="2608"/>
      <c r="C61" s="2628"/>
      <c r="D61" s="2628"/>
      <c r="E61" s="2608"/>
      <c r="F61" s="2608"/>
      <c r="G61" s="2608"/>
      <c r="H61" s="2608"/>
      <c r="I61" s="2608"/>
      <c r="J61" s="2608"/>
      <c r="K61" s="2608"/>
      <c r="L61" s="2608"/>
      <c r="M61" s="2608"/>
      <c r="N61" s="1624" t="s">
        <v>454</v>
      </c>
      <c r="O61" s="944">
        <v>42062</v>
      </c>
      <c r="P61" s="945" t="s">
        <v>395</v>
      </c>
      <c r="Q61" s="944"/>
      <c r="R61" s="944">
        <f>O61</f>
        <v>42062</v>
      </c>
    </row>
    <row r="62" spans="1:18">
      <c r="A62" s="2597"/>
      <c r="B62" s="2608"/>
      <c r="C62" s="2628" t="s">
        <v>457</v>
      </c>
      <c r="D62" s="2628" t="s">
        <v>1028</v>
      </c>
      <c r="E62" s="2608" t="s">
        <v>365</v>
      </c>
      <c r="F62" s="2608" t="s">
        <v>365</v>
      </c>
      <c r="G62" s="2608" t="s">
        <v>365</v>
      </c>
      <c r="H62" s="2608"/>
      <c r="I62" s="2608"/>
      <c r="J62" s="2608"/>
      <c r="K62" s="2608"/>
      <c r="L62" s="2608"/>
      <c r="M62" s="2608"/>
      <c r="N62" s="1624" t="s">
        <v>456</v>
      </c>
      <c r="O62" s="944">
        <v>41234</v>
      </c>
      <c r="P62" s="945" t="s">
        <v>371</v>
      </c>
      <c r="Q62" s="944">
        <f>O62</f>
        <v>41234</v>
      </c>
      <c r="R62" s="1624"/>
    </row>
    <row r="63" spans="1:18">
      <c r="A63" s="2597"/>
      <c r="B63" s="2608"/>
      <c r="C63" s="2628"/>
      <c r="D63" s="2628"/>
      <c r="E63" s="2608"/>
      <c r="F63" s="2608"/>
      <c r="G63" s="2608"/>
      <c r="H63" s="2608"/>
      <c r="I63" s="2608"/>
      <c r="J63" s="2608"/>
      <c r="K63" s="2608"/>
      <c r="L63" s="2608"/>
      <c r="M63" s="2608"/>
      <c r="N63" s="1624" t="s">
        <v>454</v>
      </c>
      <c r="O63" s="944">
        <v>42062</v>
      </c>
      <c r="P63" s="945" t="s">
        <v>395</v>
      </c>
      <c r="Q63" s="944"/>
      <c r="R63" s="944">
        <f>O63</f>
        <v>42062</v>
      </c>
    </row>
    <row r="64" spans="1:18">
      <c r="A64" s="2597"/>
      <c r="B64" s="2608"/>
      <c r="C64" s="2628" t="s">
        <v>462</v>
      </c>
      <c r="D64" s="2628" t="s">
        <v>1029</v>
      </c>
      <c r="E64" s="2608" t="s">
        <v>365</v>
      </c>
      <c r="F64" s="2608" t="s">
        <v>365</v>
      </c>
      <c r="G64" s="2608"/>
      <c r="H64" s="2608"/>
      <c r="I64" s="2608"/>
      <c r="J64" s="2608"/>
      <c r="K64" s="2608"/>
      <c r="L64" s="2608"/>
      <c r="M64" s="2608"/>
      <c r="N64" s="1624" t="s">
        <v>456</v>
      </c>
      <c r="O64" s="944">
        <v>41234</v>
      </c>
      <c r="P64" s="945" t="s">
        <v>371</v>
      </c>
      <c r="Q64" s="944">
        <f>O64</f>
        <v>41234</v>
      </c>
      <c r="R64" s="1624"/>
    </row>
    <row r="65" spans="1:18" ht="47.25" customHeight="1">
      <c r="A65" s="2597"/>
      <c r="B65" s="2608"/>
      <c r="C65" s="2628"/>
      <c r="D65" s="2628"/>
      <c r="E65" s="2608"/>
      <c r="F65" s="2608"/>
      <c r="G65" s="2608"/>
      <c r="H65" s="2608"/>
      <c r="I65" s="2608"/>
      <c r="J65" s="2608"/>
      <c r="K65" s="2608"/>
      <c r="L65" s="2608"/>
      <c r="M65" s="2608"/>
      <c r="N65" s="1624" t="s">
        <v>463</v>
      </c>
      <c r="O65" s="944">
        <v>41841</v>
      </c>
      <c r="P65" s="945" t="s">
        <v>395</v>
      </c>
      <c r="Q65" s="944"/>
      <c r="R65" s="944">
        <f>O65</f>
        <v>41841</v>
      </c>
    </row>
    <row r="66" spans="1:18">
      <c r="A66" s="2597"/>
      <c r="B66" s="2608"/>
      <c r="C66" s="2628" t="s">
        <v>464</v>
      </c>
      <c r="D66" s="2628" t="s">
        <v>1029</v>
      </c>
      <c r="E66" s="2608" t="s">
        <v>365</v>
      </c>
      <c r="F66" s="2608" t="s">
        <v>365</v>
      </c>
      <c r="G66" s="2608" t="s">
        <v>365</v>
      </c>
      <c r="H66" s="2608"/>
      <c r="I66" s="2608"/>
      <c r="J66" s="2608"/>
      <c r="K66" s="2608"/>
      <c r="L66" s="2608"/>
      <c r="M66" s="2608"/>
      <c r="N66" s="1624" t="s">
        <v>453</v>
      </c>
      <c r="O66" s="944">
        <v>41234</v>
      </c>
      <c r="P66" s="945" t="s">
        <v>371</v>
      </c>
      <c r="Q66" s="944">
        <f>O66</f>
        <v>41234</v>
      </c>
      <c r="R66" s="1624"/>
    </row>
    <row r="67" spans="1:18" ht="30.75" customHeight="1">
      <c r="A67" s="2597"/>
      <c r="B67" s="2608"/>
      <c r="C67" s="2628"/>
      <c r="D67" s="2628"/>
      <c r="E67" s="2608"/>
      <c r="F67" s="2608"/>
      <c r="G67" s="2608"/>
      <c r="H67" s="2608"/>
      <c r="I67" s="2608"/>
      <c r="J67" s="2608"/>
      <c r="K67" s="2608"/>
      <c r="L67" s="2608"/>
      <c r="M67" s="2608"/>
      <c r="N67" s="1624" t="s">
        <v>454</v>
      </c>
      <c r="O67" s="944">
        <v>42062</v>
      </c>
      <c r="P67" s="945" t="s">
        <v>395</v>
      </c>
      <c r="Q67" s="944"/>
      <c r="R67" s="944">
        <f>O67</f>
        <v>42062</v>
      </c>
    </row>
    <row r="68" spans="1:18">
      <c r="A68" s="2597"/>
      <c r="B68" s="2608"/>
      <c r="C68" s="2628" t="s">
        <v>469</v>
      </c>
      <c r="D68" s="2628" t="s">
        <v>1027</v>
      </c>
      <c r="E68" s="2608" t="s">
        <v>365</v>
      </c>
      <c r="F68" s="2608" t="s">
        <v>365</v>
      </c>
      <c r="G68" s="2608" t="s">
        <v>365</v>
      </c>
      <c r="H68" s="2608"/>
      <c r="I68" s="2608"/>
      <c r="J68" s="2608"/>
      <c r="K68" s="2608"/>
      <c r="L68" s="2608"/>
      <c r="M68" s="2608"/>
      <c r="N68" s="1624" t="s">
        <v>456</v>
      </c>
      <c r="O68" s="944">
        <v>41234</v>
      </c>
      <c r="P68" s="945" t="s">
        <v>371</v>
      </c>
      <c r="Q68" s="944">
        <f>O68</f>
        <v>41234</v>
      </c>
      <c r="R68" s="1624"/>
    </row>
    <row r="69" spans="1:18">
      <c r="A69" s="2597"/>
      <c r="B69" s="2608"/>
      <c r="C69" s="2628"/>
      <c r="D69" s="2628"/>
      <c r="E69" s="2608"/>
      <c r="F69" s="2608"/>
      <c r="G69" s="2608"/>
      <c r="H69" s="2608"/>
      <c r="I69" s="2608"/>
      <c r="J69" s="2608"/>
      <c r="K69" s="2608"/>
      <c r="L69" s="2608"/>
      <c r="M69" s="2608"/>
      <c r="N69" s="1624" t="s">
        <v>454</v>
      </c>
      <c r="O69" s="944">
        <v>42062</v>
      </c>
      <c r="P69" s="945" t="s">
        <v>395</v>
      </c>
      <c r="Q69" s="944"/>
      <c r="R69" s="944">
        <f>O69</f>
        <v>42062</v>
      </c>
    </row>
    <row r="70" spans="1:18" ht="28.8">
      <c r="A70" s="2597"/>
      <c r="B70" s="2608"/>
      <c r="C70" s="1635" t="s">
        <v>1030</v>
      </c>
      <c r="D70" s="1635" t="s">
        <v>617</v>
      </c>
      <c r="E70" s="1624"/>
      <c r="F70" s="1624"/>
      <c r="G70" s="1624"/>
      <c r="H70" s="1624"/>
      <c r="I70" s="1624" t="s">
        <v>365</v>
      </c>
      <c r="J70" s="1624" t="s">
        <v>365</v>
      </c>
      <c r="K70" s="1624" t="s">
        <v>365</v>
      </c>
      <c r="L70" s="1624"/>
      <c r="M70" s="1624"/>
      <c r="N70" s="1624">
        <v>52.4</v>
      </c>
      <c r="O70" s="944">
        <v>42571</v>
      </c>
      <c r="P70" s="946" t="s">
        <v>371</v>
      </c>
      <c r="Q70" s="944">
        <f>O70</f>
        <v>42571</v>
      </c>
      <c r="R70" s="947">
        <v>43667</v>
      </c>
    </row>
    <row r="71" spans="1:18">
      <c r="A71" s="948"/>
      <c r="B71" s="949"/>
      <c r="C71" s="950"/>
      <c r="D71" s="950"/>
      <c r="E71" s="951">
        <f t="shared" ref="E71:J71" si="4">COUNTA(E5:E70)</f>
        <v>15</v>
      </c>
      <c r="F71" s="951">
        <f t="shared" si="4"/>
        <v>15</v>
      </c>
      <c r="G71" s="951">
        <f t="shared" si="4"/>
        <v>16</v>
      </c>
      <c r="H71" s="951">
        <f t="shared" si="4"/>
        <v>10</v>
      </c>
      <c r="I71" s="951">
        <f t="shared" si="4"/>
        <v>7</v>
      </c>
      <c r="J71" s="951">
        <f t="shared" si="4"/>
        <v>10</v>
      </c>
      <c r="K71" s="951">
        <f>COUNTA(K5:K70)</f>
        <v>10</v>
      </c>
      <c r="L71" s="951">
        <f>COUNTA(L5:L70)</f>
        <v>10</v>
      </c>
      <c r="M71" s="951">
        <f>COUNTA(M5:M70)</f>
        <v>11</v>
      </c>
      <c r="N71" s="948"/>
      <c r="O71" s="948"/>
      <c r="P71" s="949"/>
      <c r="Q71" s="952"/>
      <c r="R71" s="948"/>
    </row>
    <row r="72" spans="1:18" ht="41.25" customHeight="1">
      <c r="A72" s="2597" t="s">
        <v>2970</v>
      </c>
      <c r="B72" s="2595" t="s">
        <v>3163</v>
      </c>
      <c r="C72" s="2618" t="s">
        <v>3348</v>
      </c>
      <c r="D72" s="2618" t="s">
        <v>1594</v>
      </c>
      <c r="E72" s="2595"/>
      <c r="F72" s="2595" t="s">
        <v>365</v>
      </c>
      <c r="G72" s="2595" t="s">
        <v>365</v>
      </c>
      <c r="H72" s="2595" t="s">
        <v>365</v>
      </c>
      <c r="I72" s="2595"/>
      <c r="J72" s="2595"/>
      <c r="K72" s="2595"/>
      <c r="L72" s="2595"/>
      <c r="M72" s="2595"/>
      <c r="N72" s="1618" t="s">
        <v>370</v>
      </c>
      <c r="O72" s="1629">
        <v>41593</v>
      </c>
      <c r="P72" s="953" t="s">
        <v>371</v>
      </c>
      <c r="Q72" s="1629">
        <v>41334</v>
      </c>
      <c r="R72" s="1629"/>
    </row>
    <row r="73" spans="1:18" ht="38.25" customHeight="1">
      <c r="A73" s="2597"/>
      <c r="B73" s="2595"/>
      <c r="C73" s="2618"/>
      <c r="D73" s="2618"/>
      <c r="E73" s="2595"/>
      <c r="F73" s="2595"/>
      <c r="G73" s="2595"/>
      <c r="H73" s="2595"/>
      <c r="I73" s="2595"/>
      <c r="J73" s="2595"/>
      <c r="K73" s="2595"/>
      <c r="L73" s="2595"/>
      <c r="M73" s="2595"/>
      <c r="N73" s="1618" t="s">
        <v>1031</v>
      </c>
      <c r="O73" s="1629" t="s">
        <v>1032</v>
      </c>
      <c r="P73" s="953" t="s">
        <v>395</v>
      </c>
      <c r="Q73" s="1629"/>
      <c r="R73" s="1629">
        <v>42460</v>
      </c>
    </row>
    <row r="74" spans="1:18">
      <c r="A74" s="2597"/>
      <c r="B74" s="2595"/>
      <c r="C74" s="2618" t="s">
        <v>372</v>
      </c>
      <c r="D74" s="2618" t="s">
        <v>621</v>
      </c>
      <c r="E74" s="2595"/>
      <c r="F74" s="2595" t="s">
        <v>365</v>
      </c>
      <c r="G74" s="2595"/>
      <c r="H74" s="2595"/>
      <c r="I74" s="2595"/>
      <c r="J74" s="2595"/>
      <c r="K74" s="2595"/>
      <c r="L74" s="2595"/>
      <c r="M74" s="2595"/>
      <c r="N74" s="1618" t="s">
        <v>373</v>
      </c>
      <c r="O74" s="1629">
        <v>41593</v>
      </c>
      <c r="P74" s="953" t="s">
        <v>371</v>
      </c>
      <c r="Q74" s="1629">
        <v>41487</v>
      </c>
      <c r="R74" s="1629">
        <v>41851</v>
      </c>
    </row>
    <row r="75" spans="1:18">
      <c r="A75" s="2597"/>
      <c r="B75" s="2595"/>
      <c r="C75" s="2618"/>
      <c r="D75" s="2618"/>
      <c r="E75" s="2595"/>
      <c r="F75" s="2595"/>
      <c r="G75" s="2595"/>
      <c r="H75" s="2595"/>
      <c r="I75" s="2595"/>
      <c r="J75" s="2595"/>
      <c r="K75" s="2595"/>
      <c r="L75" s="2595"/>
      <c r="M75" s="2595"/>
      <c r="N75" s="1618" t="s">
        <v>374</v>
      </c>
      <c r="O75" s="1629">
        <v>42030</v>
      </c>
      <c r="P75" s="953" t="s">
        <v>375</v>
      </c>
      <c r="Q75" s="2619">
        <v>41456</v>
      </c>
      <c r="R75" s="2619">
        <v>41851</v>
      </c>
    </row>
    <row r="76" spans="1:18">
      <c r="A76" s="2597"/>
      <c r="B76" s="2595"/>
      <c r="C76" s="2618"/>
      <c r="D76" s="2618"/>
      <c r="E76" s="2595"/>
      <c r="F76" s="2595"/>
      <c r="G76" s="2595"/>
      <c r="H76" s="2595"/>
      <c r="I76" s="2595"/>
      <c r="J76" s="2595"/>
      <c r="K76" s="2595"/>
      <c r="L76" s="2595"/>
      <c r="M76" s="2595"/>
      <c r="N76" s="1618" t="s">
        <v>376</v>
      </c>
      <c r="O76" s="1629">
        <v>42303</v>
      </c>
      <c r="P76" s="953" t="s">
        <v>377</v>
      </c>
      <c r="Q76" s="2619"/>
      <c r="R76" s="2619"/>
    </row>
    <row r="77" spans="1:18" ht="30" customHeight="1">
      <c r="A77" s="2597"/>
      <c r="B77" s="2595"/>
      <c r="C77" s="2618" t="s">
        <v>3349</v>
      </c>
      <c r="D77" s="2618" t="s">
        <v>378</v>
      </c>
      <c r="E77" s="2595"/>
      <c r="F77" s="2595" t="s">
        <v>365</v>
      </c>
      <c r="G77" s="2595" t="s">
        <v>365</v>
      </c>
      <c r="H77" s="2595" t="s">
        <v>365</v>
      </c>
      <c r="I77" s="2595"/>
      <c r="J77" s="2595"/>
      <c r="K77" s="2595"/>
      <c r="L77" s="2595"/>
      <c r="M77" s="2592"/>
      <c r="N77" s="1618" t="s">
        <v>379</v>
      </c>
      <c r="O77" s="1629">
        <v>41593</v>
      </c>
      <c r="P77" s="953" t="s">
        <v>371</v>
      </c>
      <c r="Q77" s="2619">
        <v>41548</v>
      </c>
      <c r="R77" s="1629">
        <v>41912</v>
      </c>
    </row>
    <row r="78" spans="1:18">
      <c r="A78" s="2597"/>
      <c r="B78" s="2595"/>
      <c r="C78" s="2618"/>
      <c r="D78" s="2618"/>
      <c r="E78" s="2595"/>
      <c r="F78" s="2595"/>
      <c r="G78" s="2595"/>
      <c r="H78" s="2595"/>
      <c r="I78" s="2595"/>
      <c r="J78" s="2595"/>
      <c r="K78" s="2595"/>
      <c r="L78" s="2595"/>
      <c r="M78" s="2594"/>
      <c r="N78" s="1618" t="s">
        <v>380</v>
      </c>
      <c r="O78" s="1629">
        <v>42030</v>
      </c>
      <c r="P78" s="953" t="s">
        <v>375</v>
      </c>
      <c r="Q78" s="2619"/>
      <c r="R78" s="1629">
        <v>41943</v>
      </c>
    </row>
    <row r="79" spans="1:18">
      <c r="A79" s="2597"/>
      <c r="B79" s="2595"/>
      <c r="C79" s="2618"/>
      <c r="D79" s="2618"/>
      <c r="E79" s="2595"/>
      <c r="F79" s="2595"/>
      <c r="G79" s="2595"/>
      <c r="H79" s="2595"/>
      <c r="I79" s="2595"/>
      <c r="J79" s="2595"/>
      <c r="K79" s="2595"/>
      <c r="L79" s="2595"/>
      <c r="M79" s="2593"/>
      <c r="N79" s="1618" t="s">
        <v>1033</v>
      </c>
      <c r="O79" s="1629">
        <v>42514</v>
      </c>
      <c r="P79" s="953" t="s">
        <v>1034</v>
      </c>
      <c r="Q79" s="2619"/>
      <c r="R79" s="1629">
        <f>O79</f>
        <v>42514</v>
      </c>
    </row>
    <row r="80" spans="1:18" ht="43.2">
      <c r="A80" s="2597"/>
      <c r="B80" s="2595"/>
      <c r="C80" s="1628" t="s">
        <v>381</v>
      </c>
      <c r="D80" s="1628" t="s">
        <v>382</v>
      </c>
      <c r="E80" s="1618"/>
      <c r="F80" s="1618" t="s">
        <v>365</v>
      </c>
      <c r="G80" s="1618"/>
      <c r="H80" s="1618"/>
      <c r="I80" s="1618"/>
      <c r="J80" s="1618"/>
      <c r="K80" s="1618"/>
      <c r="L80" s="1618"/>
      <c r="M80" s="1618"/>
      <c r="N80" s="1618" t="s">
        <v>383</v>
      </c>
      <c r="O80" s="1629">
        <v>41593</v>
      </c>
      <c r="P80" s="953" t="s">
        <v>371</v>
      </c>
      <c r="Q80" s="1629">
        <v>41518</v>
      </c>
      <c r="R80" s="1629">
        <v>41882</v>
      </c>
    </row>
    <row r="81" spans="1:18" ht="75" customHeight="1">
      <c r="A81" s="2597"/>
      <c r="B81" s="2595"/>
      <c r="C81" s="2618" t="s">
        <v>3350</v>
      </c>
      <c r="D81" s="2618" t="s">
        <v>621</v>
      </c>
      <c r="E81" s="2618"/>
      <c r="F81" s="2595" t="s">
        <v>365</v>
      </c>
      <c r="G81" s="2595" t="s">
        <v>365</v>
      </c>
      <c r="H81" s="2595" t="s">
        <v>365</v>
      </c>
      <c r="I81" s="2595"/>
      <c r="J81" s="2595"/>
      <c r="K81" s="2595"/>
      <c r="L81" s="2595"/>
      <c r="M81" s="2592"/>
      <c r="N81" s="1618" t="s">
        <v>384</v>
      </c>
      <c r="O81" s="1629">
        <v>41593</v>
      </c>
      <c r="P81" s="953" t="s">
        <v>371</v>
      </c>
      <c r="Q81" s="1629">
        <v>41518</v>
      </c>
      <c r="R81" s="1629">
        <v>41882</v>
      </c>
    </row>
    <row r="82" spans="1:18">
      <c r="A82" s="2597"/>
      <c r="B82" s="2595"/>
      <c r="C82" s="2618"/>
      <c r="D82" s="2618"/>
      <c r="E82" s="2610"/>
      <c r="F82" s="2622"/>
      <c r="G82" s="2622"/>
      <c r="H82" s="2622"/>
      <c r="I82" s="2622"/>
      <c r="J82" s="2595"/>
      <c r="K82" s="2595"/>
      <c r="L82" s="2595"/>
      <c r="M82" s="2593"/>
      <c r="N82" s="1618" t="s">
        <v>1033</v>
      </c>
      <c r="O82" s="1629">
        <v>42514</v>
      </c>
      <c r="P82" s="953" t="s">
        <v>1034</v>
      </c>
      <c r="Q82" s="1629">
        <v>41518</v>
      </c>
      <c r="R82" s="1629">
        <f>O82</f>
        <v>42514</v>
      </c>
    </row>
    <row r="83" spans="1:18" ht="28.8" customHeight="1">
      <c r="A83" s="2597"/>
      <c r="B83" s="2595"/>
      <c r="C83" s="2618" t="s">
        <v>3351</v>
      </c>
      <c r="D83" s="2618" t="s">
        <v>1594</v>
      </c>
      <c r="E83" s="2595"/>
      <c r="F83" s="2595"/>
      <c r="G83" s="2595"/>
      <c r="H83" s="2595"/>
      <c r="I83" s="2595"/>
      <c r="J83" s="2595" t="s">
        <v>365</v>
      </c>
      <c r="K83" s="2595" t="s">
        <v>365</v>
      </c>
      <c r="L83" s="2595"/>
      <c r="M83" s="2595" t="s">
        <v>365</v>
      </c>
      <c r="N83" s="1618" t="s">
        <v>1710</v>
      </c>
      <c r="O83" s="1629">
        <v>43033</v>
      </c>
      <c r="P83" s="953" t="s">
        <v>371</v>
      </c>
      <c r="Q83" s="1629">
        <v>43040</v>
      </c>
      <c r="R83" s="1629">
        <v>43769</v>
      </c>
    </row>
    <row r="84" spans="1:18">
      <c r="A84" s="2597"/>
      <c r="B84" s="2595"/>
      <c r="C84" s="2618"/>
      <c r="D84" s="2362"/>
      <c r="E84" s="2595"/>
      <c r="F84" s="2595"/>
      <c r="G84" s="2595"/>
      <c r="H84" s="2595"/>
      <c r="I84" s="2595"/>
      <c r="J84" s="2595"/>
      <c r="K84" s="2595"/>
      <c r="L84" s="2595"/>
      <c r="M84" s="2595"/>
      <c r="N84" s="1618" t="s">
        <v>3027</v>
      </c>
      <c r="O84" s="1629">
        <v>44112</v>
      </c>
      <c r="P84" s="953" t="s">
        <v>1105</v>
      </c>
      <c r="Q84" s="1629"/>
      <c r="R84" s="1629" t="s">
        <v>3029</v>
      </c>
    </row>
    <row r="85" spans="1:18" ht="57.6" customHeight="1">
      <c r="A85" s="2597"/>
      <c r="B85" s="2595"/>
      <c r="C85" s="2618" t="s">
        <v>1711</v>
      </c>
      <c r="D85" s="2618" t="s">
        <v>1595</v>
      </c>
      <c r="E85" s="2618"/>
      <c r="F85" s="2618"/>
      <c r="G85" s="2618"/>
      <c r="H85" s="2618"/>
      <c r="I85" s="2618"/>
      <c r="J85" s="2595" t="s">
        <v>365</v>
      </c>
      <c r="K85" s="2595" t="s">
        <v>365</v>
      </c>
      <c r="L85" s="2595"/>
      <c r="M85" s="2595"/>
      <c r="N85" s="1618" t="s">
        <v>1710</v>
      </c>
      <c r="O85" s="1629">
        <v>43033</v>
      </c>
      <c r="P85" s="953" t="s">
        <v>371</v>
      </c>
      <c r="Q85" s="1629">
        <v>43040</v>
      </c>
      <c r="R85" s="1629">
        <v>43465</v>
      </c>
    </row>
    <row r="86" spans="1:18">
      <c r="A86" s="2597"/>
      <c r="B86" s="2595"/>
      <c r="C86" s="2618"/>
      <c r="D86" s="2618"/>
      <c r="E86" s="2362"/>
      <c r="F86" s="2362"/>
      <c r="G86" s="2362"/>
      <c r="H86" s="2362"/>
      <c r="I86" s="2362"/>
      <c r="J86" s="2356"/>
      <c r="K86" s="2356"/>
      <c r="L86" s="2356"/>
      <c r="M86" s="2356"/>
      <c r="N86" s="1618" t="s">
        <v>3026</v>
      </c>
      <c r="O86" s="1629">
        <v>44112</v>
      </c>
      <c r="P86" s="953" t="s">
        <v>1034</v>
      </c>
      <c r="Q86" s="1629"/>
      <c r="R86" s="1629"/>
    </row>
    <row r="87" spans="1:18" ht="43.2" customHeight="1">
      <c r="A87" s="2597"/>
      <c r="B87" s="2595"/>
      <c r="C87" s="2618" t="s">
        <v>1712</v>
      </c>
      <c r="D87" s="959" t="s">
        <v>382</v>
      </c>
      <c r="E87" s="2595"/>
      <c r="F87" s="2595"/>
      <c r="G87" s="2595"/>
      <c r="H87" s="2595"/>
      <c r="I87" s="2595"/>
      <c r="J87" s="2595" t="s">
        <v>365</v>
      </c>
      <c r="K87" s="2595" t="s">
        <v>365</v>
      </c>
      <c r="L87" s="2595"/>
      <c r="M87" s="2595" t="s">
        <v>365</v>
      </c>
      <c r="N87" s="1618" t="s">
        <v>1710</v>
      </c>
      <c r="O87" s="1629">
        <v>43033</v>
      </c>
      <c r="P87" s="953" t="s">
        <v>371</v>
      </c>
      <c r="Q87" s="2619">
        <v>43040</v>
      </c>
      <c r="R87" s="2619">
        <v>43769</v>
      </c>
    </row>
    <row r="88" spans="1:18">
      <c r="A88" s="2597"/>
      <c r="B88" s="2595"/>
      <c r="C88" s="2618"/>
      <c r="D88" s="2618" t="s">
        <v>552</v>
      </c>
      <c r="E88" s="2595"/>
      <c r="F88" s="2595"/>
      <c r="G88" s="2595"/>
      <c r="H88" s="2595"/>
      <c r="I88" s="2595"/>
      <c r="J88" s="2595"/>
      <c r="K88" s="2595"/>
      <c r="L88" s="2595"/>
      <c r="M88" s="2595"/>
      <c r="N88" s="1618" t="s">
        <v>3025</v>
      </c>
      <c r="O88" s="1629">
        <v>44112</v>
      </c>
      <c r="P88" s="953" t="s">
        <v>461</v>
      </c>
      <c r="Q88" s="2619"/>
      <c r="R88" s="2619"/>
    </row>
    <row r="89" spans="1:18">
      <c r="A89" s="2597"/>
      <c r="B89" s="2595"/>
      <c r="C89" s="2618"/>
      <c r="D89" s="2618"/>
      <c r="E89" s="2595"/>
      <c r="F89" s="2595"/>
      <c r="G89" s="2595"/>
      <c r="H89" s="2595"/>
      <c r="I89" s="2595"/>
      <c r="J89" s="2595"/>
      <c r="K89" s="2595"/>
      <c r="L89" s="2595"/>
      <c r="M89" s="2595"/>
      <c r="N89" s="1618" t="s">
        <v>3027</v>
      </c>
      <c r="O89" s="1629">
        <v>44112</v>
      </c>
      <c r="P89" s="953" t="s">
        <v>1105</v>
      </c>
      <c r="Q89" s="1629"/>
      <c r="R89" s="1629" t="s">
        <v>3029</v>
      </c>
    </row>
    <row r="90" spans="1:18" ht="43.2">
      <c r="A90" s="2597"/>
      <c r="B90" s="2595"/>
      <c r="C90" s="1628" t="s">
        <v>3039</v>
      </c>
      <c r="D90" s="1628" t="s">
        <v>382</v>
      </c>
      <c r="E90" s="1618"/>
      <c r="F90" s="1618"/>
      <c r="G90" s="1618"/>
      <c r="H90" s="1618"/>
      <c r="I90" s="1618"/>
      <c r="J90" s="1618"/>
      <c r="K90" s="1618"/>
      <c r="L90" s="1618"/>
      <c r="M90" s="1618" t="s">
        <v>365</v>
      </c>
      <c r="N90" s="1618" t="s">
        <v>3040</v>
      </c>
      <c r="O90" s="1629">
        <v>44182</v>
      </c>
      <c r="P90" s="953" t="s">
        <v>371</v>
      </c>
      <c r="Q90" s="1629">
        <v>44182</v>
      </c>
      <c r="R90" s="1629">
        <v>44911</v>
      </c>
    </row>
    <row r="91" spans="1:18">
      <c r="A91" s="2597"/>
      <c r="B91" s="2595"/>
      <c r="C91" s="1628" t="s">
        <v>3041</v>
      </c>
      <c r="D91" s="1628" t="s">
        <v>1595</v>
      </c>
      <c r="E91" s="1618"/>
      <c r="F91" s="1618"/>
      <c r="G91" s="1618"/>
      <c r="H91" s="1618"/>
      <c r="I91" s="1618"/>
      <c r="J91" s="1618"/>
      <c r="K91" s="1618"/>
      <c r="L91" s="1618"/>
      <c r="M91" s="1618" t="s">
        <v>365</v>
      </c>
      <c r="N91" s="1618" t="s">
        <v>3040</v>
      </c>
      <c r="O91" s="1629">
        <v>44182</v>
      </c>
      <c r="P91" s="953" t="s">
        <v>371</v>
      </c>
      <c r="Q91" s="1629">
        <v>44200</v>
      </c>
      <c r="R91" s="1629">
        <v>44565</v>
      </c>
    </row>
    <row r="92" spans="1:18" ht="43.2" customHeight="1">
      <c r="A92" s="2597"/>
      <c r="B92" s="2598" t="s">
        <v>3164</v>
      </c>
      <c r="C92" s="2620" t="s">
        <v>385</v>
      </c>
      <c r="D92" s="2620" t="s">
        <v>386</v>
      </c>
      <c r="E92" s="2598"/>
      <c r="F92" s="2598"/>
      <c r="G92" s="2598" t="s">
        <v>365</v>
      </c>
      <c r="H92" s="2598" t="s">
        <v>365</v>
      </c>
      <c r="I92" s="2598" t="s">
        <v>365</v>
      </c>
      <c r="J92" s="2598" t="s">
        <v>365</v>
      </c>
      <c r="K92" s="2598"/>
      <c r="L92" s="2598" t="s">
        <v>365</v>
      </c>
      <c r="M92" s="2598" t="s">
        <v>365</v>
      </c>
      <c r="N92" s="1620" t="s">
        <v>387</v>
      </c>
      <c r="O92" s="1627">
        <v>41593</v>
      </c>
      <c r="P92" s="954" t="s">
        <v>371</v>
      </c>
      <c r="Q92" s="1627">
        <v>41640</v>
      </c>
      <c r="R92" s="1627">
        <v>43131</v>
      </c>
    </row>
    <row r="93" spans="1:18">
      <c r="A93" s="2597"/>
      <c r="B93" s="2598"/>
      <c r="C93" s="2620"/>
      <c r="D93" s="2620"/>
      <c r="E93" s="2598"/>
      <c r="F93" s="2598"/>
      <c r="G93" s="2598"/>
      <c r="H93" s="2598"/>
      <c r="I93" s="2598"/>
      <c r="J93" s="2598"/>
      <c r="K93" s="2598"/>
      <c r="L93" s="2598"/>
      <c r="M93" s="2598"/>
      <c r="N93" s="1620" t="s">
        <v>2397</v>
      </c>
      <c r="O93" s="1627">
        <v>43448</v>
      </c>
      <c r="P93" s="954" t="s">
        <v>400</v>
      </c>
      <c r="Q93" s="1627">
        <v>43466</v>
      </c>
      <c r="R93" s="1627">
        <v>44226</v>
      </c>
    </row>
    <row r="94" spans="1:18">
      <c r="A94" s="2597"/>
      <c r="B94" s="2598"/>
      <c r="C94" s="2620"/>
      <c r="D94" s="2362"/>
      <c r="E94" s="2598"/>
      <c r="F94" s="2598"/>
      <c r="G94" s="2598"/>
      <c r="H94" s="2598"/>
      <c r="I94" s="2598"/>
      <c r="J94" s="2598"/>
      <c r="K94" s="2598"/>
      <c r="L94" s="2598"/>
      <c r="M94" s="2598"/>
      <c r="N94" s="1620" t="s">
        <v>3027</v>
      </c>
      <c r="O94" s="1627">
        <v>44112</v>
      </c>
      <c r="P94" s="954" t="s">
        <v>1105</v>
      </c>
      <c r="Q94" s="1627"/>
      <c r="R94" s="1627">
        <v>44592</v>
      </c>
    </row>
    <row r="95" spans="1:18" ht="43.2">
      <c r="A95" s="2597"/>
      <c r="B95" s="2598"/>
      <c r="C95" s="1630" t="s">
        <v>388</v>
      </c>
      <c r="D95" s="1630" t="s">
        <v>389</v>
      </c>
      <c r="E95" s="1620"/>
      <c r="F95" s="1620"/>
      <c r="G95" s="1620" t="s">
        <v>365</v>
      </c>
      <c r="H95" s="1620" t="s">
        <v>365</v>
      </c>
      <c r="I95" s="1620" t="s">
        <v>365</v>
      </c>
      <c r="J95" s="1620"/>
      <c r="K95" s="1620"/>
      <c r="L95" s="1620"/>
      <c r="M95" s="1620"/>
      <c r="N95" s="1620" t="s">
        <v>390</v>
      </c>
      <c r="O95" s="1627">
        <v>41593</v>
      </c>
      <c r="P95" s="954" t="s">
        <v>371</v>
      </c>
      <c r="Q95" s="1627">
        <v>41640</v>
      </c>
      <c r="R95" s="1627">
        <v>42735</v>
      </c>
    </row>
    <row r="96" spans="1:18">
      <c r="A96" s="2597"/>
      <c r="B96" s="2598"/>
      <c r="C96" s="2620" t="s">
        <v>391</v>
      </c>
      <c r="D96" s="2620" t="s">
        <v>392</v>
      </c>
      <c r="E96" s="2598"/>
      <c r="F96" s="2598"/>
      <c r="G96" s="2598" t="s">
        <v>365</v>
      </c>
      <c r="H96" s="2598"/>
      <c r="I96" s="2598"/>
      <c r="J96" s="2598"/>
      <c r="K96" s="2598"/>
      <c r="L96" s="2598"/>
      <c r="M96" s="2600"/>
      <c r="N96" s="1620" t="s">
        <v>393</v>
      </c>
      <c r="O96" s="1627">
        <v>41593</v>
      </c>
      <c r="P96" s="954" t="s">
        <v>371</v>
      </c>
      <c r="Q96" s="2617">
        <v>41640</v>
      </c>
      <c r="R96" s="955">
        <v>43100</v>
      </c>
    </row>
    <row r="97" spans="1:18">
      <c r="A97" s="2597"/>
      <c r="B97" s="2598"/>
      <c r="C97" s="2620"/>
      <c r="D97" s="2620"/>
      <c r="E97" s="2598"/>
      <c r="F97" s="2598"/>
      <c r="G97" s="2598"/>
      <c r="H97" s="2598"/>
      <c r="I97" s="2598"/>
      <c r="J97" s="2598"/>
      <c r="K97" s="2598"/>
      <c r="L97" s="2598"/>
      <c r="M97" s="2601"/>
      <c r="N97" s="1620" t="s">
        <v>394</v>
      </c>
      <c r="O97" s="1627">
        <v>42030</v>
      </c>
      <c r="P97" s="954" t="s">
        <v>395</v>
      </c>
      <c r="Q97" s="2617"/>
      <c r="R97" s="955">
        <v>42030</v>
      </c>
    </row>
    <row r="98" spans="1:18">
      <c r="A98" s="2597"/>
      <c r="B98" s="2598"/>
      <c r="C98" s="2620" t="s">
        <v>396</v>
      </c>
      <c r="D98" s="2620" t="s">
        <v>397</v>
      </c>
      <c r="E98" s="2598"/>
      <c r="F98" s="2598" t="s">
        <v>365</v>
      </c>
      <c r="G98" s="2598" t="s">
        <v>365</v>
      </c>
      <c r="H98" s="2598" t="s">
        <v>365</v>
      </c>
      <c r="I98" s="2598" t="s">
        <v>365</v>
      </c>
      <c r="J98" s="2598"/>
      <c r="K98" s="2598" t="s">
        <v>365</v>
      </c>
      <c r="L98" s="2598" t="s">
        <v>365</v>
      </c>
      <c r="M98" s="2598" t="s">
        <v>365</v>
      </c>
      <c r="N98" s="1620" t="s">
        <v>398</v>
      </c>
      <c r="O98" s="1627">
        <v>41593</v>
      </c>
      <c r="P98" s="954" t="s">
        <v>371</v>
      </c>
      <c r="Q98" s="1627">
        <v>41426</v>
      </c>
      <c r="R98" s="1627">
        <v>42004</v>
      </c>
    </row>
    <row r="99" spans="1:18">
      <c r="A99" s="2597"/>
      <c r="B99" s="2598"/>
      <c r="C99" s="2620"/>
      <c r="D99" s="2620"/>
      <c r="E99" s="2598"/>
      <c r="F99" s="2598"/>
      <c r="G99" s="2598"/>
      <c r="H99" s="2598"/>
      <c r="I99" s="2598"/>
      <c r="J99" s="2598"/>
      <c r="K99" s="2598"/>
      <c r="L99" s="2598"/>
      <c r="M99" s="2598"/>
      <c r="N99" s="1620" t="s">
        <v>399</v>
      </c>
      <c r="O99" s="1627">
        <v>42303</v>
      </c>
      <c r="P99" s="954" t="s">
        <v>400</v>
      </c>
      <c r="Q99" s="1627">
        <v>42278</v>
      </c>
      <c r="R99" s="1627">
        <v>42735</v>
      </c>
    </row>
    <row r="100" spans="1:18">
      <c r="A100" s="2597"/>
      <c r="B100" s="2598"/>
      <c r="C100" s="2620"/>
      <c r="D100" s="2620"/>
      <c r="E100" s="2598"/>
      <c r="F100" s="2598"/>
      <c r="G100" s="2598"/>
      <c r="H100" s="2598"/>
      <c r="I100" s="2598"/>
      <c r="J100" s="2598"/>
      <c r="K100" s="2598"/>
      <c r="L100" s="2598"/>
      <c r="M100" s="2598"/>
      <c r="N100" s="1620" t="s">
        <v>1035</v>
      </c>
      <c r="O100" s="1627">
        <v>42668</v>
      </c>
      <c r="P100" s="954" t="s">
        <v>400</v>
      </c>
      <c r="Q100" s="1627">
        <v>42644</v>
      </c>
      <c r="R100" s="1627">
        <v>42735</v>
      </c>
    </row>
    <row r="101" spans="1:18">
      <c r="A101" s="2597"/>
      <c r="B101" s="2598"/>
      <c r="C101" s="2620"/>
      <c r="D101" s="2620"/>
      <c r="E101" s="2598"/>
      <c r="F101" s="2598"/>
      <c r="G101" s="2598"/>
      <c r="H101" s="2598"/>
      <c r="I101" s="2598"/>
      <c r="J101" s="2598"/>
      <c r="K101" s="2598"/>
      <c r="L101" s="2598"/>
      <c r="M101" s="2598"/>
      <c r="N101" s="1620" t="s">
        <v>2397</v>
      </c>
      <c r="O101" s="1627">
        <v>43448</v>
      </c>
      <c r="P101" s="954" t="s">
        <v>400</v>
      </c>
      <c r="Q101" s="1627">
        <v>43464</v>
      </c>
      <c r="R101" s="1627">
        <v>44560</v>
      </c>
    </row>
    <row r="102" spans="1:18" ht="14.4" customHeight="1">
      <c r="A102" s="2597"/>
      <c r="B102" s="2598"/>
      <c r="C102" s="2620" t="s">
        <v>401</v>
      </c>
      <c r="D102" s="2620" t="s">
        <v>402</v>
      </c>
      <c r="E102" s="2598"/>
      <c r="F102" s="2598"/>
      <c r="G102" s="2598"/>
      <c r="H102" s="2598" t="s">
        <v>365</v>
      </c>
      <c r="I102" s="2598" t="s">
        <v>365</v>
      </c>
      <c r="J102" s="2598" t="s">
        <v>365</v>
      </c>
      <c r="K102" s="2598" t="s">
        <v>365</v>
      </c>
      <c r="L102" s="2598" t="s">
        <v>365</v>
      </c>
      <c r="M102" s="2598"/>
      <c r="N102" s="1620" t="s">
        <v>403</v>
      </c>
      <c r="O102" s="1627">
        <v>42303</v>
      </c>
      <c r="P102" s="954" t="s">
        <v>404</v>
      </c>
      <c r="Q102" s="1627">
        <v>42278</v>
      </c>
      <c r="R102" s="1627">
        <v>43465</v>
      </c>
    </row>
    <row r="103" spans="1:18">
      <c r="A103" s="2597"/>
      <c r="B103" s="2598"/>
      <c r="C103" s="2620"/>
      <c r="D103" s="2620"/>
      <c r="E103" s="2598"/>
      <c r="F103" s="2598"/>
      <c r="G103" s="2598"/>
      <c r="H103" s="2598"/>
      <c r="I103" s="2598"/>
      <c r="J103" s="2598"/>
      <c r="K103" s="2598"/>
      <c r="L103" s="2598"/>
      <c r="M103" s="2598"/>
      <c r="N103" s="1620" t="s">
        <v>2397</v>
      </c>
      <c r="O103" s="1627">
        <v>43448</v>
      </c>
      <c r="P103" s="954" t="s">
        <v>400</v>
      </c>
      <c r="Q103" s="1627">
        <v>43464</v>
      </c>
      <c r="R103" s="1627">
        <v>44560</v>
      </c>
    </row>
    <row r="104" spans="1:18">
      <c r="A104" s="2597"/>
      <c r="B104" s="2598"/>
      <c r="C104" s="2620"/>
      <c r="D104" s="2620"/>
      <c r="E104" s="2598"/>
      <c r="F104" s="2598"/>
      <c r="G104" s="2598"/>
      <c r="H104" s="2598"/>
      <c r="I104" s="2598"/>
      <c r="J104" s="2598"/>
      <c r="K104" s="2598"/>
      <c r="L104" s="2598"/>
      <c r="M104" s="2598"/>
      <c r="N104" s="1620" t="s">
        <v>2985</v>
      </c>
      <c r="O104" s="1627">
        <v>43859</v>
      </c>
      <c r="P104" s="954" t="s">
        <v>1034</v>
      </c>
      <c r="Q104" s="1627"/>
      <c r="R104" s="1627"/>
    </row>
    <row r="105" spans="1:18">
      <c r="A105" s="2597"/>
      <c r="B105" s="2598"/>
      <c r="C105" s="2620" t="s">
        <v>405</v>
      </c>
      <c r="D105" s="2620" t="s">
        <v>406</v>
      </c>
      <c r="E105" s="2598"/>
      <c r="F105" s="2598" t="s">
        <v>365</v>
      </c>
      <c r="G105" s="2598" t="s">
        <v>365</v>
      </c>
      <c r="H105" s="2598" t="s">
        <v>365</v>
      </c>
      <c r="I105" s="2598" t="s">
        <v>365</v>
      </c>
      <c r="J105" s="2598"/>
      <c r="K105" s="2598"/>
      <c r="L105" s="2598"/>
      <c r="M105" s="2600"/>
      <c r="N105" s="1620" t="s">
        <v>407</v>
      </c>
      <c r="O105" s="1627">
        <v>41593</v>
      </c>
      <c r="P105" s="954" t="s">
        <v>371</v>
      </c>
      <c r="Q105" s="1627">
        <v>41365</v>
      </c>
      <c r="R105" s="1627">
        <v>42124</v>
      </c>
    </row>
    <row r="106" spans="1:18">
      <c r="A106" s="2597"/>
      <c r="B106" s="2598"/>
      <c r="C106" s="2620"/>
      <c r="D106" s="2620"/>
      <c r="E106" s="2598"/>
      <c r="F106" s="2598"/>
      <c r="G106" s="2598"/>
      <c r="H106" s="2598"/>
      <c r="I106" s="2598"/>
      <c r="J106" s="2598"/>
      <c r="K106" s="2598"/>
      <c r="L106" s="2598"/>
      <c r="M106" s="2602"/>
      <c r="N106" s="1620" t="s">
        <v>408</v>
      </c>
      <c r="O106" s="1627">
        <v>42303</v>
      </c>
      <c r="P106" s="954" t="s">
        <v>400</v>
      </c>
      <c r="Q106" s="1627">
        <v>42278</v>
      </c>
      <c r="R106" s="1627">
        <v>42735</v>
      </c>
    </row>
    <row r="107" spans="1:18">
      <c r="A107" s="2597"/>
      <c r="B107" s="2598"/>
      <c r="C107" s="2620"/>
      <c r="D107" s="2620"/>
      <c r="E107" s="2598"/>
      <c r="F107" s="2598"/>
      <c r="G107" s="2598"/>
      <c r="H107" s="2598"/>
      <c r="I107" s="2598"/>
      <c r="J107" s="2598"/>
      <c r="K107" s="2598"/>
      <c r="L107" s="2598"/>
      <c r="M107" s="2601"/>
      <c r="N107" s="1620" t="s">
        <v>2397</v>
      </c>
      <c r="O107" s="1627">
        <v>43448</v>
      </c>
      <c r="P107" s="954" t="s">
        <v>377</v>
      </c>
      <c r="Q107" s="1627"/>
      <c r="R107" s="1627">
        <f>O107</f>
        <v>43448</v>
      </c>
    </row>
    <row r="108" spans="1:18">
      <c r="A108" s="2597"/>
      <c r="B108" s="2598"/>
      <c r="C108" s="2620" t="s">
        <v>409</v>
      </c>
      <c r="D108" s="2620" t="s">
        <v>410</v>
      </c>
      <c r="E108" s="2598" t="s">
        <v>365</v>
      </c>
      <c r="F108" s="2598" t="s">
        <v>365</v>
      </c>
      <c r="G108" s="2598" t="s">
        <v>365</v>
      </c>
      <c r="H108" s="2598" t="s">
        <v>365</v>
      </c>
      <c r="I108" s="2598"/>
      <c r="J108" s="2598"/>
      <c r="K108" s="2598"/>
      <c r="L108" s="2598"/>
      <c r="M108" s="2600"/>
      <c r="N108" s="1620" t="s">
        <v>411</v>
      </c>
      <c r="O108" s="1627">
        <v>41593</v>
      </c>
      <c r="P108" s="954" t="s">
        <v>371</v>
      </c>
      <c r="Q108" s="2617">
        <v>41061</v>
      </c>
      <c r="R108" s="1627">
        <v>42004</v>
      </c>
    </row>
    <row r="109" spans="1:18">
      <c r="A109" s="2597"/>
      <c r="B109" s="2598"/>
      <c r="C109" s="2620"/>
      <c r="D109" s="2620"/>
      <c r="E109" s="2598"/>
      <c r="F109" s="2598"/>
      <c r="G109" s="2598"/>
      <c r="H109" s="2598"/>
      <c r="I109" s="2598"/>
      <c r="J109" s="2598"/>
      <c r="K109" s="2598"/>
      <c r="L109" s="2598"/>
      <c r="M109" s="2602"/>
      <c r="N109" s="1620" t="s">
        <v>412</v>
      </c>
      <c r="O109" s="1627">
        <v>42030</v>
      </c>
      <c r="P109" s="954" t="s">
        <v>375</v>
      </c>
      <c r="Q109" s="2617"/>
      <c r="R109" s="1627">
        <v>42369</v>
      </c>
    </row>
    <row r="110" spans="1:18">
      <c r="A110" s="2597"/>
      <c r="B110" s="2598"/>
      <c r="C110" s="2620"/>
      <c r="D110" s="2620"/>
      <c r="E110" s="2598"/>
      <c r="F110" s="2598"/>
      <c r="G110" s="2598"/>
      <c r="H110" s="2598"/>
      <c r="I110" s="2598"/>
      <c r="J110" s="2598"/>
      <c r="K110" s="2598"/>
      <c r="L110" s="2598"/>
      <c r="M110" s="2602"/>
      <c r="N110" s="1620" t="s">
        <v>413</v>
      </c>
      <c r="O110" s="1627">
        <v>42303</v>
      </c>
      <c r="P110" s="954" t="s">
        <v>400</v>
      </c>
      <c r="Q110" s="1627">
        <v>42005</v>
      </c>
      <c r="R110" s="1627">
        <v>42400</v>
      </c>
    </row>
    <row r="111" spans="1:18">
      <c r="A111" s="2597"/>
      <c r="B111" s="2598"/>
      <c r="C111" s="2620"/>
      <c r="D111" s="2620"/>
      <c r="E111" s="2598"/>
      <c r="F111" s="2598"/>
      <c r="G111" s="2598"/>
      <c r="H111" s="2598"/>
      <c r="I111" s="2598"/>
      <c r="J111" s="2598"/>
      <c r="K111" s="2598"/>
      <c r="L111" s="2598"/>
      <c r="M111" s="2602"/>
      <c r="N111" s="1620" t="s">
        <v>1031</v>
      </c>
      <c r="O111" s="956" t="s">
        <v>1032</v>
      </c>
      <c r="P111" s="1630" t="s">
        <v>1036</v>
      </c>
      <c r="Q111" s="1627"/>
      <c r="R111" s="1627"/>
    </row>
    <row r="112" spans="1:18">
      <c r="A112" s="2597"/>
      <c r="B112" s="2598"/>
      <c r="C112" s="2620"/>
      <c r="D112" s="2620"/>
      <c r="E112" s="2598"/>
      <c r="F112" s="2598"/>
      <c r="G112" s="2598"/>
      <c r="H112" s="2598"/>
      <c r="I112" s="2598"/>
      <c r="J112" s="2598"/>
      <c r="K112" s="2598"/>
      <c r="L112" s="2598"/>
      <c r="M112" s="2601"/>
      <c r="N112" s="1620" t="s">
        <v>1037</v>
      </c>
      <c r="O112" s="956">
        <v>42668</v>
      </c>
      <c r="P112" s="1630" t="s">
        <v>377</v>
      </c>
      <c r="Q112" s="1627"/>
      <c r="R112" s="1627">
        <v>42668</v>
      </c>
    </row>
    <row r="113" spans="1:18">
      <c r="A113" s="2597"/>
      <c r="B113" s="2598"/>
      <c r="C113" s="2620" t="s">
        <v>3352</v>
      </c>
      <c r="D113" s="2620" t="s">
        <v>414</v>
      </c>
      <c r="E113" s="2598"/>
      <c r="F113" s="2598"/>
      <c r="G113" s="2598" t="s">
        <v>365</v>
      </c>
      <c r="H113" s="2598"/>
      <c r="I113" s="2598"/>
      <c r="J113" s="2598"/>
      <c r="K113" s="2598"/>
      <c r="L113" s="2598"/>
      <c r="M113" s="2600"/>
      <c r="N113" s="1620" t="s">
        <v>415</v>
      </c>
      <c r="O113" s="1627">
        <v>41593</v>
      </c>
      <c r="P113" s="954" t="s">
        <v>371</v>
      </c>
      <c r="Q113" s="2617">
        <v>41699</v>
      </c>
      <c r="R113" s="2617">
        <v>42094</v>
      </c>
    </row>
    <row r="114" spans="1:18">
      <c r="A114" s="2597"/>
      <c r="B114" s="2598"/>
      <c r="C114" s="2620"/>
      <c r="D114" s="2620"/>
      <c r="E114" s="2598"/>
      <c r="F114" s="2598"/>
      <c r="G114" s="2598"/>
      <c r="H114" s="2598"/>
      <c r="I114" s="2598"/>
      <c r="J114" s="2598"/>
      <c r="K114" s="2598"/>
      <c r="L114" s="2598"/>
      <c r="M114" s="2601"/>
      <c r="N114" s="1620" t="s">
        <v>416</v>
      </c>
      <c r="O114" s="1627">
        <v>42213</v>
      </c>
      <c r="P114" s="954" t="s">
        <v>377</v>
      </c>
      <c r="Q114" s="2617"/>
      <c r="R114" s="2617"/>
    </row>
    <row r="115" spans="1:18">
      <c r="A115" s="2597"/>
      <c r="B115" s="2598"/>
      <c r="C115" s="2620" t="s">
        <v>417</v>
      </c>
      <c r="D115" s="2620" t="s">
        <v>418</v>
      </c>
      <c r="E115" s="2598"/>
      <c r="F115" s="2598" t="s">
        <v>365</v>
      </c>
      <c r="G115" s="2598"/>
      <c r="H115" s="2598"/>
      <c r="I115" s="2598"/>
      <c r="J115" s="2598"/>
      <c r="K115" s="2598"/>
      <c r="L115" s="2598"/>
      <c r="M115" s="2600"/>
      <c r="N115" s="1620" t="s">
        <v>419</v>
      </c>
      <c r="O115" s="1627">
        <v>41593</v>
      </c>
      <c r="P115" s="954" t="s">
        <v>371</v>
      </c>
      <c r="Q115" s="2617">
        <v>41518</v>
      </c>
      <c r="R115" s="2617">
        <f>O116</f>
        <v>42030</v>
      </c>
    </row>
    <row r="116" spans="1:18">
      <c r="A116" s="2597"/>
      <c r="B116" s="2598"/>
      <c r="C116" s="2620"/>
      <c r="D116" s="2620"/>
      <c r="E116" s="2598"/>
      <c r="F116" s="2598"/>
      <c r="G116" s="2598"/>
      <c r="H116" s="2598"/>
      <c r="I116" s="2598"/>
      <c r="J116" s="2598"/>
      <c r="K116" s="2598"/>
      <c r="L116" s="2598"/>
      <c r="M116" s="2601"/>
      <c r="N116" s="1620" t="s">
        <v>420</v>
      </c>
      <c r="O116" s="1627">
        <v>42030</v>
      </c>
      <c r="P116" s="954" t="s">
        <v>395</v>
      </c>
      <c r="Q116" s="2617"/>
      <c r="R116" s="2617"/>
    </row>
    <row r="117" spans="1:18">
      <c r="A117" s="2597"/>
      <c r="B117" s="2598"/>
      <c r="C117" s="2620" t="s">
        <v>3286</v>
      </c>
      <c r="D117" s="2620" t="s">
        <v>661</v>
      </c>
      <c r="E117" s="2598"/>
      <c r="F117" s="2598" t="s">
        <v>365</v>
      </c>
      <c r="G117" s="2598" t="s">
        <v>365</v>
      </c>
      <c r="H117" s="2598" t="s">
        <v>365</v>
      </c>
      <c r="I117" s="2598" t="s">
        <v>365</v>
      </c>
      <c r="J117" s="2598" t="s">
        <v>365</v>
      </c>
      <c r="K117" s="2598" t="s">
        <v>365</v>
      </c>
      <c r="L117" s="2598" t="s">
        <v>365</v>
      </c>
      <c r="M117" s="2598" t="s">
        <v>365</v>
      </c>
      <c r="N117" s="1620" t="s">
        <v>421</v>
      </c>
      <c r="O117" s="1627">
        <v>41593</v>
      </c>
      <c r="P117" s="954" t="s">
        <v>371</v>
      </c>
      <c r="Q117" s="2617">
        <v>41609</v>
      </c>
      <c r="R117" s="1627">
        <v>41973</v>
      </c>
    </row>
    <row r="118" spans="1:18">
      <c r="A118" s="2597"/>
      <c r="B118" s="2598"/>
      <c r="C118" s="2620"/>
      <c r="D118" s="2620"/>
      <c r="E118" s="2598"/>
      <c r="F118" s="2598"/>
      <c r="G118" s="2598"/>
      <c r="H118" s="2598"/>
      <c r="I118" s="2598"/>
      <c r="J118" s="2598"/>
      <c r="K118" s="2598"/>
      <c r="L118" s="2598"/>
      <c r="M118" s="2598"/>
      <c r="N118" s="1620" t="s">
        <v>422</v>
      </c>
      <c r="O118" s="1627">
        <v>42030</v>
      </c>
      <c r="P118" s="954" t="s">
        <v>375</v>
      </c>
      <c r="Q118" s="2617"/>
      <c r="R118" s="1627">
        <v>42369</v>
      </c>
    </row>
    <row r="119" spans="1:18">
      <c r="A119" s="2597"/>
      <c r="B119" s="2598"/>
      <c r="C119" s="2620"/>
      <c r="D119" s="2620"/>
      <c r="E119" s="2598"/>
      <c r="F119" s="2598"/>
      <c r="G119" s="2598"/>
      <c r="H119" s="2598"/>
      <c r="I119" s="2598"/>
      <c r="J119" s="2598"/>
      <c r="K119" s="2598"/>
      <c r="L119" s="2598"/>
      <c r="M119" s="2598"/>
      <c r="N119" s="1620" t="s">
        <v>1038</v>
      </c>
      <c r="O119" s="1627">
        <v>42617</v>
      </c>
      <c r="P119" s="954" t="s">
        <v>400</v>
      </c>
      <c r="Q119" s="1627">
        <v>41609</v>
      </c>
      <c r="R119" s="1627">
        <v>43084</v>
      </c>
    </row>
    <row r="120" spans="1:18">
      <c r="A120" s="2597"/>
      <c r="B120" s="2598"/>
      <c r="C120" s="2620"/>
      <c r="D120" s="2620"/>
      <c r="E120" s="2598"/>
      <c r="F120" s="2598"/>
      <c r="G120" s="2598"/>
      <c r="H120" s="2598"/>
      <c r="I120" s="2598"/>
      <c r="J120" s="2598"/>
      <c r="K120" s="2598"/>
      <c r="L120" s="2598"/>
      <c r="M120" s="2598"/>
      <c r="N120" s="1620" t="s">
        <v>2397</v>
      </c>
      <c r="O120" s="1627">
        <v>43448</v>
      </c>
      <c r="P120" s="954" t="s">
        <v>400</v>
      </c>
      <c r="Q120" s="1627">
        <v>43450</v>
      </c>
      <c r="R120" s="1627">
        <v>44545</v>
      </c>
    </row>
    <row r="121" spans="1:18" ht="60.75" customHeight="1">
      <c r="A121" s="2597"/>
      <c r="B121" s="2598"/>
      <c r="C121" s="2620" t="s">
        <v>423</v>
      </c>
      <c r="D121" s="2620" t="s">
        <v>424</v>
      </c>
      <c r="E121" s="2598" t="s">
        <v>365</v>
      </c>
      <c r="F121" s="2598" t="s">
        <v>365</v>
      </c>
      <c r="G121" s="2598" t="s">
        <v>365</v>
      </c>
      <c r="H121" s="2598" t="s">
        <v>365</v>
      </c>
      <c r="I121" s="2598"/>
      <c r="J121" s="2598"/>
      <c r="K121" s="2598" t="s">
        <v>365</v>
      </c>
      <c r="L121" s="2598" t="s">
        <v>365</v>
      </c>
      <c r="M121" s="2598" t="s">
        <v>365</v>
      </c>
      <c r="N121" s="1620" t="s">
        <v>425</v>
      </c>
      <c r="O121" s="1627">
        <v>41593</v>
      </c>
      <c r="P121" s="954" t="s">
        <v>371</v>
      </c>
      <c r="Q121" s="1627">
        <v>40544</v>
      </c>
      <c r="R121" s="1627">
        <v>42400</v>
      </c>
    </row>
    <row r="122" spans="1:18">
      <c r="A122" s="2597"/>
      <c r="B122" s="2598"/>
      <c r="C122" s="2620"/>
      <c r="D122" s="2620"/>
      <c r="E122" s="2598"/>
      <c r="F122" s="2598"/>
      <c r="G122" s="2598"/>
      <c r="H122" s="2598"/>
      <c r="I122" s="2598"/>
      <c r="J122" s="2598"/>
      <c r="K122" s="2598"/>
      <c r="L122" s="2598"/>
      <c r="M122" s="2598"/>
      <c r="N122" s="1620" t="s">
        <v>1035</v>
      </c>
      <c r="O122" s="1627">
        <v>42668</v>
      </c>
      <c r="P122" s="954" t="s">
        <v>400</v>
      </c>
      <c r="Q122" s="1627">
        <v>42644</v>
      </c>
      <c r="R122" s="1627">
        <v>42643</v>
      </c>
    </row>
    <row r="123" spans="1:18">
      <c r="A123" s="2597"/>
      <c r="B123" s="2598"/>
      <c r="C123" s="2620"/>
      <c r="D123" s="2610"/>
      <c r="E123" s="2622"/>
      <c r="F123" s="2622"/>
      <c r="G123" s="2622"/>
      <c r="H123" s="2622"/>
      <c r="I123" s="2622"/>
      <c r="J123" s="2622"/>
      <c r="K123" s="2622"/>
      <c r="L123" s="2598"/>
      <c r="M123" s="2598"/>
      <c r="N123" s="1620" t="s">
        <v>2640</v>
      </c>
      <c r="O123" s="1627">
        <v>43740</v>
      </c>
      <c r="P123" s="954" t="s">
        <v>400</v>
      </c>
      <c r="Q123" s="1627">
        <v>43739</v>
      </c>
      <c r="R123" s="1627">
        <v>44805</v>
      </c>
    </row>
    <row r="124" spans="1:18">
      <c r="A124" s="2597"/>
      <c r="B124" s="2598"/>
      <c r="C124" s="2620" t="s">
        <v>426</v>
      </c>
      <c r="D124" s="2620" t="s">
        <v>427</v>
      </c>
      <c r="E124" s="2598"/>
      <c r="F124" s="2598"/>
      <c r="G124" s="2598" t="s">
        <v>365</v>
      </c>
      <c r="H124" s="2598" t="s">
        <v>365</v>
      </c>
      <c r="I124" s="2598"/>
      <c r="J124" s="2598"/>
      <c r="K124" s="2598"/>
      <c r="L124" s="2598"/>
      <c r="M124" s="2600"/>
      <c r="N124" s="1620" t="s">
        <v>428</v>
      </c>
      <c r="O124" s="1627">
        <v>41593</v>
      </c>
      <c r="P124" s="954" t="s">
        <v>371</v>
      </c>
      <c r="Q124" s="2617">
        <v>41640</v>
      </c>
      <c r="R124" s="2617">
        <v>42035</v>
      </c>
    </row>
    <row r="125" spans="1:18">
      <c r="A125" s="2597"/>
      <c r="B125" s="2598"/>
      <c r="C125" s="2620"/>
      <c r="D125" s="2620"/>
      <c r="E125" s="2598"/>
      <c r="F125" s="2598"/>
      <c r="G125" s="2598"/>
      <c r="H125" s="2598"/>
      <c r="I125" s="2598"/>
      <c r="J125" s="2598"/>
      <c r="K125" s="2598"/>
      <c r="L125" s="2598"/>
      <c r="M125" s="2601"/>
      <c r="N125" s="1620" t="s">
        <v>376</v>
      </c>
      <c r="O125" s="1627">
        <v>42303</v>
      </c>
      <c r="P125" s="954" t="s">
        <v>377</v>
      </c>
      <c r="Q125" s="2617"/>
      <c r="R125" s="2617"/>
    </row>
    <row r="126" spans="1:18" ht="45" customHeight="1">
      <c r="A126" s="2597"/>
      <c r="B126" s="2598"/>
      <c r="C126" s="2620" t="s">
        <v>429</v>
      </c>
      <c r="D126" s="2620" t="s">
        <v>389</v>
      </c>
      <c r="E126" s="2598"/>
      <c r="F126" s="2598"/>
      <c r="G126" s="2598" t="s">
        <v>365</v>
      </c>
      <c r="H126" s="2598" t="s">
        <v>365</v>
      </c>
      <c r="I126" s="2598" t="s">
        <v>365</v>
      </c>
      <c r="J126" s="2598" t="s">
        <v>365</v>
      </c>
      <c r="K126" s="2598"/>
      <c r="L126" s="2598" t="s">
        <v>365</v>
      </c>
      <c r="M126" s="2598" t="s">
        <v>365</v>
      </c>
      <c r="N126" s="1620" t="s">
        <v>430</v>
      </c>
      <c r="O126" s="1627">
        <v>41593</v>
      </c>
      <c r="P126" s="954" t="s">
        <v>371</v>
      </c>
      <c r="Q126" s="1627">
        <v>41640</v>
      </c>
      <c r="R126" s="1627">
        <v>42369</v>
      </c>
    </row>
    <row r="127" spans="1:18">
      <c r="A127" s="2597"/>
      <c r="B127" s="2598"/>
      <c r="C127" s="2620"/>
      <c r="D127" s="2620"/>
      <c r="E127" s="2598"/>
      <c r="F127" s="2598"/>
      <c r="G127" s="2598"/>
      <c r="H127" s="2598"/>
      <c r="I127" s="2598"/>
      <c r="J127" s="2598"/>
      <c r="K127" s="2598"/>
      <c r="L127" s="2598"/>
      <c r="M127" s="2598"/>
      <c r="N127" s="1620" t="s">
        <v>431</v>
      </c>
      <c r="O127" s="1627">
        <v>42303</v>
      </c>
      <c r="P127" s="954" t="s">
        <v>400</v>
      </c>
      <c r="Q127" s="1627">
        <v>42370</v>
      </c>
      <c r="R127" s="1627">
        <v>43100</v>
      </c>
    </row>
    <row r="128" spans="1:18">
      <c r="A128" s="2597"/>
      <c r="B128" s="2598"/>
      <c r="C128" s="2620"/>
      <c r="D128" s="2620"/>
      <c r="E128" s="2598"/>
      <c r="F128" s="2598"/>
      <c r="G128" s="2598"/>
      <c r="H128" s="2598"/>
      <c r="I128" s="2598"/>
      <c r="J128" s="2598"/>
      <c r="K128" s="2598"/>
      <c r="L128" s="2598"/>
      <c r="M128" s="2598"/>
      <c r="N128" s="1620" t="s">
        <v>2397</v>
      </c>
      <c r="O128" s="1627">
        <v>43448</v>
      </c>
      <c r="P128" s="954" t="s">
        <v>400</v>
      </c>
      <c r="Q128" s="1627">
        <v>43466</v>
      </c>
      <c r="R128" s="1627">
        <v>44226</v>
      </c>
    </row>
    <row r="129" spans="1:18">
      <c r="A129" s="2597"/>
      <c r="B129" s="2598"/>
      <c r="C129" s="2620"/>
      <c r="D129" s="2620"/>
      <c r="E129" s="2598"/>
      <c r="F129" s="2598"/>
      <c r="G129" s="2598"/>
      <c r="H129" s="2598"/>
      <c r="I129" s="2598"/>
      <c r="J129" s="2598"/>
      <c r="K129" s="2598"/>
      <c r="L129" s="2598"/>
      <c r="M129" s="2598"/>
      <c r="N129" s="1620" t="s">
        <v>3027</v>
      </c>
      <c r="O129" s="1627">
        <v>44112</v>
      </c>
      <c r="P129" s="954" t="s">
        <v>1105</v>
      </c>
      <c r="Q129" s="1627"/>
      <c r="R129" s="1627">
        <v>44592</v>
      </c>
    </row>
    <row r="130" spans="1:18">
      <c r="A130" s="2597"/>
      <c r="B130" s="2598"/>
      <c r="C130" s="2620" t="s">
        <v>432</v>
      </c>
      <c r="D130" s="2620" t="s">
        <v>433</v>
      </c>
      <c r="E130" s="2598"/>
      <c r="F130" s="2598"/>
      <c r="G130" s="2598" t="s">
        <v>365</v>
      </c>
      <c r="H130" s="2598" t="s">
        <v>365</v>
      </c>
      <c r="I130" s="2598"/>
      <c r="J130" s="2598"/>
      <c r="K130" s="2598"/>
      <c r="L130" s="2598"/>
      <c r="M130" s="2600"/>
      <c r="N130" s="1620" t="s">
        <v>434</v>
      </c>
      <c r="O130" s="1627">
        <v>41593</v>
      </c>
      <c r="P130" s="954" t="s">
        <v>371</v>
      </c>
      <c r="Q130" s="2617">
        <v>41671</v>
      </c>
      <c r="R130" s="1627">
        <v>42400</v>
      </c>
    </row>
    <row r="131" spans="1:18">
      <c r="A131" s="2597"/>
      <c r="B131" s="2598"/>
      <c r="C131" s="2620"/>
      <c r="D131" s="2620"/>
      <c r="E131" s="2598"/>
      <c r="F131" s="2598"/>
      <c r="G131" s="2598"/>
      <c r="H131" s="2598"/>
      <c r="I131" s="2598"/>
      <c r="J131" s="2598"/>
      <c r="K131" s="2598"/>
      <c r="L131" s="2598"/>
      <c r="M131" s="2602"/>
      <c r="N131" s="1620" t="s">
        <v>435</v>
      </c>
      <c r="O131" s="1627">
        <v>42030</v>
      </c>
      <c r="P131" s="954" t="s">
        <v>375</v>
      </c>
      <c r="Q131" s="2617"/>
      <c r="R131" s="955">
        <v>42429</v>
      </c>
    </row>
    <row r="132" spans="1:18">
      <c r="A132" s="2597"/>
      <c r="B132" s="2598"/>
      <c r="C132" s="2620"/>
      <c r="D132" s="2620"/>
      <c r="E132" s="2598"/>
      <c r="F132" s="2598"/>
      <c r="G132" s="2598"/>
      <c r="H132" s="2598"/>
      <c r="I132" s="2598"/>
      <c r="J132" s="2598"/>
      <c r="K132" s="2598"/>
      <c r="L132" s="2598"/>
      <c r="M132" s="2601"/>
      <c r="N132" s="1620" t="s">
        <v>436</v>
      </c>
      <c r="O132" s="1627">
        <v>42185</v>
      </c>
      <c r="P132" s="954" t="s">
        <v>377</v>
      </c>
      <c r="Q132" s="2617"/>
      <c r="R132" s="955">
        <v>42185</v>
      </c>
    </row>
    <row r="133" spans="1:18">
      <c r="A133" s="2597"/>
      <c r="B133" s="2598"/>
      <c r="C133" s="2620" t="s">
        <v>437</v>
      </c>
      <c r="D133" s="2620" t="s">
        <v>438</v>
      </c>
      <c r="E133" s="2598"/>
      <c r="F133" s="2598"/>
      <c r="G133" s="2598" t="s">
        <v>365</v>
      </c>
      <c r="H133" s="2598" t="s">
        <v>365</v>
      </c>
      <c r="I133" s="2598"/>
      <c r="J133" s="2598"/>
      <c r="K133" s="2598"/>
      <c r="L133" s="2598"/>
      <c r="M133" s="2600"/>
      <c r="N133" s="1620" t="s">
        <v>439</v>
      </c>
      <c r="O133" s="1627">
        <v>41593</v>
      </c>
      <c r="P133" s="954" t="s">
        <v>371</v>
      </c>
      <c r="Q133" s="2617">
        <v>41640</v>
      </c>
      <c r="R133" s="2617">
        <v>42004</v>
      </c>
    </row>
    <row r="134" spans="1:18">
      <c r="A134" s="2597"/>
      <c r="B134" s="2598"/>
      <c r="C134" s="2620"/>
      <c r="D134" s="2620"/>
      <c r="E134" s="2598"/>
      <c r="F134" s="2598"/>
      <c r="G134" s="2598"/>
      <c r="H134" s="2598"/>
      <c r="I134" s="2598"/>
      <c r="J134" s="2598"/>
      <c r="K134" s="2598"/>
      <c r="L134" s="2598"/>
      <c r="M134" s="2601"/>
      <c r="N134" s="1620" t="s">
        <v>440</v>
      </c>
      <c r="O134" s="1627">
        <v>42213</v>
      </c>
      <c r="P134" s="954" t="s">
        <v>377</v>
      </c>
      <c r="Q134" s="2617"/>
      <c r="R134" s="2617"/>
    </row>
    <row r="135" spans="1:18" ht="57.6" customHeight="1">
      <c r="A135" s="2597"/>
      <c r="B135" s="2598"/>
      <c r="C135" s="2620" t="s">
        <v>3353</v>
      </c>
      <c r="D135" s="2620" t="s">
        <v>1039</v>
      </c>
      <c r="E135" s="2598"/>
      <c r="F135" s="2598"/>
      <c r="G135" s="2598"/>
      <c r="H135" s="2598"/>
      <c r="I135" s="2598" t="s">
        <v>365</v>
      </c>
      <c r="J135" s="2598" t="s">
        <v>365</v>
      </c>
      <c r="K135" s="2598"/>
      <c r="L135" s="2598" t="s">
        <v>365</v>
      </c>
      <c r="M135" s="2598" t="s">
        <v>365</v>
      </c>
      <c r="N135" s="1620" t="s">
        <v>1040</v>
      </c>
      <c r="O135" s="1627">
        <v>42668</v>
      </c>
      <c r="P135" s="954" t="s">
        <v>371</v>
      </c>
      <c r="Q135" s="1627">
        <v>42644</v>
      </c>
      <c r="R135" s="1627">
        <v>43373</v>
      </c>
    </row>
    <row r="136" spans="1:18">
      <c r="A136" s="2597"/>
      <c r="B136" s="2598"/>
      <c r="C136" s="2620"/>
      <c r="D136" s="2620"/>
      <c r="E136" s="2598"/>
      <c r="F136" s="2598"/>
      <c r="G136" s="2598"/>
      <c r="H136" s="2598"/>
      <c r="I136" s="2598"/>
      <c r="J136" s="2598"/>
      <c r="K136" s="2598"/>
      <c r="L136" s="2598"/>
      <c r="M136" s="2598"/>
      <c r="N136" s="1620" t="s">
        <v>2397</v>
      </c>
      <c r="O136" s="1627">
        <v>43448</v>
      </c>
      <c r="P136" s="954" t="s">
        <v>400</v>
      </c>
      <c r="Q136" s="1627">
        <v>43466</v>
      </c>
      <c r="R136" s="1627">
        <v>44226</v>
      </c>
    </row>
    <row r="137" spans="1:18">
      <c r="A137" s="2597"/>
      <c r="B137" s="2598"/>
      <c r="C137" s="2620"/>
      <c r="D137" s="2362"/>
      <c r="E137" s="2598"/>
      <c r="F137" s="2598"/>
      <c r="G137" s="2598"/>
      <c r="H137" s="2598"/>
      <c r="I137" s="2598"/>
      <c r="J137" s="2598"/>
      <c r="K137" s="2598"/>
      <c r="L137" s="2598"/>
      <c r="M137" s="2598"/>
      <c r="N137" s="1620" t="s">
        <v>3027</v>
      </c>
      <c r="O137" s="1627">
        <v>44112</v>
      </c>
      <c r="P137" s="954" t="s">
        <v>1105</v>
      </c>
      <c r="Q137" s="1627"/>
      <c r="R137" s="1627">
        <v>44592</v>
      </c>
    </row>
    <row r="138" spans="1:18" ht="28.95" customHeight="1">
      <c r="A138" s="2597"/>
      <c r="B138" s="2598"/>
      <c r="C138" s="2620" t="s">
        <v>1041</v>
      </c>
      <c r="D138" s="2620" t="s">
        <v>424</v>
      </c>
      <c r="E138" s="2598"/>
      <c r="F138" s="2598"/>
      <c r="G138" s="2598"/>
      <c r="H138" s="2598"/>
      <c r="I138" s="2598" t="s">
        <v>365</v>
      </c>
      <c r="J138" s="2598" t="s">
        <v>365</v>
      </c>
      <c r="K138" s="2598"/>
      <c r="L138" s="2598" t="s">
        <v>365</v>
      </c>
      <c r="M138" s="2598"/>
      <c r="N138" s="1620" t="s">
        <v>1040</v>
      </c>
      <c r="O138" s="1627">
        <v>42668</v>
      </c>
      <c r="P138" s="954" t="s">
        <v>371</v>
      </c>
      <c r="Q138" s="1627">
        <v>42644</v>
      </c>
      <c r="R138" s="1627">
        <v>43373</v>
      </c>
    </row>
    <row r="139" spans="1:18">
      <c r="A139" s="2597"/>
      <c r="B139" s="2598"/>
      <c r="C139" s="2620"/>
      <c r="D139" s="2620"/>
      <c r="E139" s="2598"/>
      <c r="F139" s="2598"/>
      <c r="G139" s="2598"/>
      <c r="H139" s="2598"/>
      <c r="I139" s="2598"/>
      <c r="J139" s="2598"/>
      <c r="K139" s="2598"/>
      <c r="L139" s="2598"/>
      <c r="M139" s="2598"/>
      <c r="N139" s="1620" t="s">
        <v>2397</v>
      </c>
      <c r="O139" s="1627">
        <v>43448</v>
      </c>
      <c r="P139" s="954" t="s">
        <v>400</v>
      </c>
      <c r="Q139" s="1627">
        <v>43466</v>
      </c>
      <c r="R139" s="1627">
        <v>44469</v>
      </c>
    </row>
    <row r="140" spans="1:18">
      <c r="A140" s="2597"/>
      <c r="B140" s="2598"/>
      <c r="C140" s="2620"/>
      <c r="D140" s="2362"/>
      <c r="E140" s="2598"/>
      <c r="F140" s="2598"/>
      <c r="G140" s="2598"/>
      <c r="H140" s="2598"/>
      <c r="I140" s="2598"/>
      <c r="J140" s="2598"/>
      <c r="K140" s="2598"/>
      <c r="L140" s="2598"/>
      <c r="M140" s="2598"/>
      <c r="N140" s="1620" t="s">
        <v>3042</v>
      </c>
      <c r="O140" s="1627">
        <v>44182</v>
      </c>
      <c r="P140" s="954" t="s">
        <v>1034</v>
      </c>
      <c r="Q140" s="1627"/>
      <c r="R140" s="1627"/>
    </row>
    <row r="141" spans="1:18">
      <c r="A141" s="2597"/>
      <c r="B141" s="2598"/>
      <c r="C141" s="2620" t="s">
        <v>1042</v>
      </c>
      <c r="D141" s="2620" t="s">
        <v>424</v>
      </c>
      <c r="E141" s="2598"/>
      <c r="F141" s="2598"/>
      <c r="G141" s="2598"/>
      <c r="H141" s="2598"/>
      <c r="I141" s="2598" t="s">
        <v>365</v>
      </c>
      <c r="J141" s="2598" t="s">
        <v>365</v>
      </c>
      <c r="K141" s="2598" t="s">
        <v>365</v>
      </c>
      <c r="L141" s="2598"/>
      <c r="M141" s="2598"/>
      <c r="N141" s="1620" t="s">
        <v>1040</v>
      </c>
      <c r="O141" s="1627">
        <v>42668</v>
      </c>
      <c r="P141" s="954" t="s">
        <v>371</v>
      </c>
      <c r="Q141" s="1627">
        <v>42644</v>
      </c>
      <c r="R141" s="1627">
        <v>43738</v>
      </c>
    </row>
    <row r="142" spans="1:18">
      <c r="A142" s="2597"/>
      <c r="B142" s="2598"/>
      <c r="C142" s="2620"/>
      <c r="D142" s="2620"/>
      <c r="E142" s="2598"/>
      <c r="F142" s="2598"/>
      <c r="G142" s="2598"/>
      <c r="H142" s="2598"/>
      <c r="I142" s="2598"/>
      <c r="J142" s="2598"/>
      <c r="K142" s="2598"/>
      <c r="L142" s="2598"/>
      <c r="M142" s="2598"/>
      <c r="N142" s="1620" t="s">
        <v>2991</v>
      </c>
      <c r="O142" s="1627" t="s">
        <v>2992</v>
      </c>
      <c r="P142" s="954" t="s">
        <v>1034</v>
      </c>
      <c r="Q142" s="1627"/>
      <c r="R142" s="1627"/>
    </row>
    <row r="143" spans="1:18" ht="33" customHeight="1">
      <c r="A143" s="2597"/>
      <c r="B143" s="2598"/>
      <c r="C143" s="2620" t="s">
        <v>1043</v>
      </c>
      <c r="D143" s="2620" t="s">
        <v>2113</v>
      </c>
      <c r="E143" s="2598"/>
      <c r="F143" s="2598"/>
      <c r="G143" s="2598"/>
      <c r="H143" s="2598"/>
      <c r="I143" s="2598" t="s">
        <v>365</v>
      </c>
      <c r="J143" s="2598" t="s">
        <v>365</v>
      </c>
      <c r="K143" s="2598" t="s">
        <v>365</v>
      </c>
      <c r="L143" s="2598" t="s">
        <v>365</v>
      </c>
      <c r="M143" s="2598" t="s">
        <v>365</v>
      </c>
      <c r="N143" s="1620" t="s">
        <v>1040</v>
      </c>
      <c r="O143" s="1627">
        <v>42668</v>
      </c>
      <c r="P143" s="954" t="s">
        <v>371</v>
      </c>
      <c r="Q143" s="1627">
        <v>42644</v>
      </c>
      <c r="R143" s="1627">
        <v>43373</v>
      </c>
    </row>
    <row r="144" spans="1:18" ht="33" customHeight="1">
      <c r="A144" s="2597"/>
      <c r="B144" s="2598"/>
      <c r="C144" s="2620"/>
      <c r="D144" s="2620"/>
      <c r="E144" s="2598"/>
      <c r="F144" s="2598"/>
      <c r="G144" s="2598"/>
      <c r="H144" s="2598"/>
      <c r="I144" s="2598"/>
      <c r="J144" s="2598"/>
      <c r="K144" s="2598"/>
      <c r="L144" s="2598"/>
      <c r="M144" s="2598"/>
      <c r="N144" s="1620" t="s">
        <v>2397</v>
      </c>
      <c r="O144" s="1627">
        <v>43448</v>
      </c>
      <c r="P144" s="954" t="s">
        <v>400</v>
      </c>
      <c r="Q144" s="1627">
        <v>43344</v>
      </c>
      <c r="R144" s="1627">
        <v>44469</v>
      </c>
    </row>
    <row r="145" spans="1:18" ht="57.6" customHeight="1">
      <c r="A145" s="2597"/>
      <c r="B145" s="2598"/>
      <c r="C145" s="2620" t="s">
        <v>3354</v>
      </c>
      <c r="D145" s="2620" t="s">
        <v>1039</v>
      </c>
      <c r="E145" s="2598"/>
      <c r="F145" s="2598"/>
      <c r="G145" s="2598"/>
      <c r="H145" s="2598"/>
      <c r="I145" s="2598"/>
      <c r="J145" s="2598"/>
      <c r="K145" s="2598" t="s">
        <v>365</v>
      </c>
      <c r="L145" s="2598" t="s">
        <v>365</v>
      </c>
      <c r="M145" s="2598" t="s">
        <v>365</v>
      </c>
      <c r="N145" s="1620" t="s">
        <v>2398</v>
      </c>
      <c r="O145" s="1627">
        <v>43448</v>
      </c>
      <c r="P145" s="954" t="s">
        <v>371</v>
      </c>
      <c r="Q145" s="1627">
        <v>43453</v>
      </c>
      <c r="R145" s="1627">
        <v>44183</v>
      </c>
    </row>
    <row r="146" spans="1:18">
      <c r="A146" s="2597"/>
      <c r="B146" s="2598"/>
      <c r="C146" s="2620"/>
      <c r="D146" s="2362"/>
      <c r="E146" s="2598"/>
      <c r="F146" s="2598"/>
      <c r="G146" s="2598"/>
      <c r="H146" s="2598"/>
      <c r="I146" s="2598"/>
      <c r="J146" s="2598"/>
      <c r="K146" s="2598"/>
      <c r="L146" s="2598"/>
      <c r="M146" s="2598"/>
      <c r="N146" s="1620" t="s">
        <v>3027</v>
      </c>
      <c r="O146" s="1627" t="s">
        <v>3028</v>
      </c>
      <c r="P146" s="954" t="s">
        <v>1105</v>
      </c>
      <c r="Q146" s="1627"/>
      <c r="R146" s="1627">
        <v>44561</v>
      </c>
    </row>
    <row r="147" spans="1:18" ht="28.8">
      <c r="A147" s="2597"/>
      <c r="B147" s="2598"/>
      <c r="C147" s="1630" t="s">
        <v>2399</v>
      </c>
      <c r="D147" s="1630" t="s">
        <v>402</v>
      </c>
      <c r="E147" s="1620"/>
      <c r="F147" s="1620"/>
      <c r="G147" s="1620"/>
      <c r="H147" s="1620"/>
      <c r="I147" s="1620"/>
      <c r="J147" s="1620"/>
      <c r="K147" s="1620"/>
      <c r="L147" s="1620" t="s">
        <v>365</v>
      </c>
      <c r="M147" s="1620" t="s">
        <v>365</v>
      </c>
      <c r="N147" s="1620" t="s">
        <v>2398</v>
      </c>
      <c r="O147" s="1627">
        <v>43448</v>
      </c>
      <c r="P147" s="954" t="s">
        <v>371</v>
      </c>
      <c r="Q147" s="1627">
        <v>43453</v>
      </c>
      <c r="R147" s="1627">
        <v>44548</v>
      </c>
    </row>
    <row r="148" spans="1:18" ht="43.2">
      <c r="A148" s="2597"/>
      <c r="B148" s="2598"/>
      <c r="C148" s="1630" t="s">
        <v>3355</v>
      </c>
      <c r="D148" s="1630" t="s">
        <v>611</v>
      </c>
      <c r="E148" s="1620"/>
      <c r="F148" s="1620"/>
      <c r="G148" s="1620"/>
      <c r="H148" s="1620"/>
      <c r="I148" s="1620"/>
      <c r="J148" s="1620"/>
      <c r="K148" s="1620" t="s">
        <v>365</v>
      </c>
      <c r="L148" s="1620" t="s">
        <v>365</v>
      </c>
      <c r="M148" s="1620" t="s">
        <v>365</v>
      </c>
      <c r="N148" s="1620" t="s">
        <v>2641</v>
      </c>
      <c r="O148" s="1627">
        <v>43740</v>
      </c>
      <c r="P148" s="954" t="s">
        <v>371</v>
      </c>
      <c r="Q148" s="1627">
        <v>43739</v>
      </c>
      <c r="R148" s="1627">
        <v>44805</v>
      </c>
    </row>
    <row r="149" spans="1:18" ht="28.8" customHeight="1">
      <c r="A149" s="2597"/>
      <c r="B149" s="2598"/>
      <c r="C149" s="2620" t="s">
        <v>3356</v>
      </c>
      <c r="D149" s="2620" t="s">
        <v>2113</v>
      </c>
      <c r="E149" s="2620"/>
      <c r="F149" s="2620"/>
      <c r="G149" s="2620"/>
      <c r="H149" s="2620"/>
      <c r="I149" s="2620"/>
      <c r="J149" s="2620"/>
      <c r="K149" s="2598" t="s">
        <v>365</v>
      </c>
      <c r="L149" s="2598" t="s">
        <v>365</v>
      </c>
      <c r="M149" s="2598"/>
      <c r="N149" s="1620" t="s">
        <v>2641</v>
      </c>
      <c r="O149" s="1627">
        <v>43740</v>
      </c>
      <c r="P149" s="954" t="s">
        <v>371</v>
      </c>
      <c r="Q149" s="1627">
        <v>43739</v>
      </c>
      <c r="R149" s="1627">
        <v>44805</v>
      </c>
    </row>
    <row r="150" spans="1:18">
      <c r="A150" s="2597"/>
      <c r="B150" s="2598"/>
      <c r="C150" s="2620"/>
      <c r="D150" s="2362"/>
      <c r="E150" s="2362"/>
      <c r="F150" s="2362"/>
      <c r="G150" s="2362"/>
      <c r="H150" s="2362"/>
      <c r="I150" s="2362"/>
      <c r="J150" s="2362"/>
      <c r="K150" s="2356"/>
      <c r="L150" s="2356"/>
      <c r="M150" s="2356"/>
      <c r="N150" s="1620" t="s">
        <v>3026</v>
      </c>
      <c r="O150" s="1627">
        <v>44112</v>
      </c>
      <c r="P150" s="954" t="s">
        <v>1034</v>
      </c>
      <c r="Q150" s="1627"/>
      <c r="R150" s="1627"/>
    </row>
    <row r="151" spans="1:18" ht="43.2" customHeight="1">
      <c r="A151" s="2597"/>
      <c r="B151" s="2598"/>
      <c r="C151" s="2620" t="s">
        <v>2642</v>
      </c>
      <c r="D151" s="2620" t="s">
        <v>2113</v>
      </c>
      <c r="E151" s="2598"/>
      <c r="F151" s="2598"/>
      <c r="G151" s="2598"/>
      <c r="H151" s="2598"/>
      <c r="I151" s="2598"/>
      <c r="J151" s="2598"/>
      <c r="K151" s="2598" t="s">
        <v>365</v>
      </c>
      <c r="L151" s="2598" t="s">
        <v>365</v>
      </c>
      <c r="M151" s="2598"/>
      <c r="N151" s="1620" t="s">
        <v>2641</v>
      </c>
      <c r="O151" s="1627">
        <v>43740</v>
      </c>
      <c r="P151" s="954" t="s">
        <v>371</v>
      </c>
      <c r="Q151" s="1627">
        <v>43739</v>
      </c>
      <c r="R151" s="1627">
        <v>44805</v>
      </c>
    </row>
    <row r="152" spans="1:18">
      <c r="A152" s="2597"/>
      <c r="B152" s="2598"/>
      <c r="C152" s="2620"/>
      <c r="D152" s="2620"/>
      <c r="E152" s="2598"/>
      <c r="F152" s="2598"/>
      <c r="G152" s="2598"/>
      <c r="H152" s="2598"/>
      <c r="I152" s="2598"/>
      <c r="J152" s="2598"/>
      <c r="K152" s="2598"/>
      <c r="L152" s="2598"/>
      <c r="M152" s="2598"/>
      <c r="N152" s="1620" t="s">
        <v>3027</v>
      </c>
      <c r="O152" s="1627">
        <v>44112</v>
      </c>
      <c r="P152" s="954" t="s">
        <v>1105</v>
      </c>
      <c r="Q152" s="1627"/>
      <c r="R152" s="1627">
        <v>44165</v>
      </c>
    </row>
    <row r="153" spans="1:18" ht="28.8">
      <c r="A153" s="2597"/>
      <c r="B153" s="2598"/>
      <c r="C153" s="1630" t="s">
        <v>2995</v>
      </c>
      <c r="D153" s="1630" t="s">
        <v>410</v>
      </c>
      <c r="E153" s="1620"/>
      <c r="F153" s="1620"/>
      <c r="G153" s="1620"/>
      <c r="H153" s="1620"/>
      <c r="I153" s="1620"/>
      <c r="J153" s="1620"/>
      <c r="K153" s="1620"/>
      <c r="L153" s="1620"/>
      <c r="M153" s="1620" t="s">
        <v>365</v>
      </c>
      <c r="N153" s="1620" t="s">
        <v>2996</v>
      </c>
      <c r="O153" s="1627" t="s">
        <v>2992</v>
      </c>
      <c r="P153" s="954" t="s">
        <v>2997</v>
      </c>
      <c r="Q153" s="1627">
        <v>43922</v>
      </c>
      <c r="R153" s="1627" t="s">
        <v>2998</v>
      </c>
    </row>
    <row r="154" spans="1:18" ht="28.8">
      <c r="A154" s="2597"/>
      <c r="B154" s="2598"/>
      <c r="C154" s="1630" t="s">
        <v>3357</v>
      </c>
      <c r="D154" s="1630" t="s">
        <v>620</v>
      </c>
      <c r="E154" s="1620"/>
      <c r="F154" s="1620"/>
      <c r="G154" s="1620"/>
      <c r="H154" s="1620"/>
      <c r="I154" s="1620"/>
      <c r="J154" s="1620"/>
      <c r="K154" s="1620"/>
      <c r="L154" s="1620"/>
      <c r="M154" s="1620" t="s">
        <v>365</v>
      </c>
      <c r="N154" s="1620" t="s">
        <v>2999</v>
      </c>
      <c r="O154" s="1627" t="s">
        <v>2992</v>
      </c>
      <c r="P154" s="954" t="s">
        <v>371</v>
      </c>
      <c r="Q154" s="1627">
        <v>43922</v>
      </c>
      <c r="R154" s="1627" t="s">
        <v>3000</v>
      </c>
    </row>
    <row r="155" spans="1:18">
      <c r="A155" s="2597"/>
      <c r="B155" s="2596" t="s">
        <v>3165</v>
      </c>
      <c r="C155" s="2621" t="s">
        <v>441</v>
      </c>
      <c r="D155" s="2621" t="s">
        <v>3287</v>
      </c>
      <c r="E155" s="2596"/>
      <c r="F155" s="2596" t="s">
        <v>365</v>
      </c>
      <c r="G155" s="2596" t="s">
        <v>365</v>
      </c>
      <c r="H155" s="2596" t="s">
        <v>365</v>
      </c>
      <c r="I155" s="2596"/>
      <c r="J155" s="2596"/>
      <c r="K155" s="2596"/>
      <c r="L155" s="2596"/>
      <c r="M155" s="2603"/>
      <c r="N155" s="1619" t="s">
        <v>442</v>
      </c>
      <c r="O155" s="1634">
        <v>41593</v>
      </c>
      <c r="P155" s="942" t="s">
        <v>371</v>
      </c>
      <c r="Q155" s="2627"/>
      <c r="R155" s="1634">
        <v>42308</v>
      </c>
    </row>
    <row r="156" spans="1:18">
      <c r="A156" s="2597"/>
      <c r="B156" s="2596"/>
      <c r="C156" s="2621"/>
      <c r="D156" s="2621"/>
      <c r="E156" s="2596"/>
      <c r="F156" s="2596"/>
      <c r="G156" s="2596"/>
      <c r="H156" s="2596"/>
      <c r="I156" s="2596"/>
      <c r="J156" s="2596"/>
      <c r="K156" s="2596"/>
      <c r="L156" s="2596"/>
      <c r="M156" s="2604"/>
      <c r="N156" s="1619" t="s">
        <v>443</v>
      </c>
      <c r="O156" s="1634">
        <v>42030</v>
      </c>
      <c r="P156" s="942" t="s">
        <v>375</v>
      </c>
      <c r="Q156" s="2627"/>
      <c r="R156" s="2627">
        <v>41943</v>
      </c>
    </row>
    <row r="157" spans="1:18">
      <c r="A157" s="2597"/>
      <c r="B157" s="2596"/>
      <c r="C157" s="2621"/>
      <c r="D157" s="2621"/>
      <c r="E157" s="2596"/>
      <c r="F157" s="2596"/>
      <c r="G157" s="2596"/>
      <c r="H157" s="2596"/>
      <c r="I157" s="2596"/>
      <c r="J157" s="2596"/>
      <c r="K157" s="2596"/>
      <c r="L157" s="2596"/>
      <c r="M157" s="2605"/>
      <c r="N157" s="1619" t="s">
        <v>436</v>
      </c>
      <c r="O157" s="1634">
        <v>42185</v>
      </c>
      <c r="P157" s="942" t="s">
        <v>377</v>
      </c>
      <c r="Q157" s="2627"/>
      <c r="R157" s="2627"/>
    </row>
    <row r="158" spans="1:18" ht="45" customHeight="1">
      <c r="A158" s="2597"/>
      <c r="B158" s="2596"/>
      <c r="C158" s="2621" t="s">
        <v>1044</v>
      </c>
      <c r="D158" s="2621" t="s">
        <v>1045</v>
      </c>
      <c r="E158" s="2596"/>
      <c r="F158" s="2596"/>
      <c r="G158" s="2596"/>
      <c r="H158" s="2596"/>
      <c r="I158" s="2596" t="s">
        <v>365</v>
      </c>
      <c r="J158" s="2596" t="s">
        <v>365</v>
      </c>
      <c r="K158" s="2596" t="s">
        <v>365</v>
      </c>
      <c r="L158" s="2596"/>
      <c r="M158" s="2603"/>
      <c r="N158" s="1619" t="s">
        <v>1031</v>
      </c>
      <c r="O158" s="1634" t="s">
        <v>1032</v>
      </c>
      <c r="P158" s="942" t="s">
        <v>371</v>
      </c>
      <c r="Q158" s="1634">
        <v>42384</v>
      </c>
      <c r="R158" s="1634">
        <v>43099</v>
      </c>
    </row>
    <row r="159" spans="1:18">
      <c r="A159" s="2597"/>
      <c r="B159" s="2596"/>
      <c r="C159" s="2621"/>
      <c r="D159" s="2621"/>
      <c r="E159" s="2596"/>
      <c r="F159" s="2596"/>
      <c r="G159" s="2596"/>
      <c r="H159" s="2596"/>
      <c r="I159" s="2596"/>
      <c r="J159" s="2596"/>
      <c r="K159" s="2596"/>
      <c r="L159" s="2596"/>
      <c r="M159" s="2605"/>
      <c r="N159" s="1619" t="s">
        <v>2069</v>
      </c>
      <c r="O159" s="1634" t="s">
        <v>2070</v>
      </c>
      <c r="P159" s="942" t="s">
        <v>400</v>
      </c>
      <c r="Q159" s="1634">
        <v>43191</v>
      </c>
      <c r="R159" s="1634">
        <v>43465</v>
      </c>
    </row>
    <row r="160" spans="1:18" ht="30" customHeight="1">
      <c r="A160" s="2597"/>
      <c r="B160" s="2596"/>
      <c r="C160" s="2621" t="s">
        <v>3358</v>
      </c>
      <c r="D160" s="2621" t="s">
        <v>444</v>
      </c>
      <c r="E160" s="2596"/>
      <c r="F160" s="2596" t="s">
        <v>365</v>
      </c>
      <c r="G160" s="2596" t="s">
        <v>365</v>
      </c>
      <c r="H160" s="2596" t="s">
        <v>365</v>
      </c>
      <c r="I160" s="2596"/>
      <c r="J160" s="2596"/>
      <c r="K160" s="2596"/>
      <c r="L160" s="2596"/>
      <c r="M160" s="2603"/>
      <c r="N160" s="1619" t="s">
        <v>445</v>
      </c>
      <c r="O160" s="1634">
        <v>41593</v>
      </c>
      <c r="P160" s="942" t="s">
        <v>371</v>
      </c>
      <c r="Q160" s="1634">
        <v>41365</v>
      </c>
      <c r="R160" s="1634">
        <v>41851</v>
      </c>
    </row>
    <row r="161" spans="1:18">
      <c r="A161" s="2597"/>
      <c r="B161" s="2596"/>
      <c r="C161" s="2621"/>
      <c r="D161" s="2621"/>
      <c r="E161" s="2596"/>
      <c r="F161" s="2596"/>
      <c r="G161" s="2596"/>
      <c r="H161" s="2596"/>
      <c r="I161" s="2596"/>
      <c r="J161" s="2596"/>
      <c r="K161" s="2596"/>
      <c r="L161" s="2596"/>
      <c r="M161" s="2604"/>
      <c r="N161" s="1619" t="s">
        <v>446</v>
      </c>
      <c r="O161" s="1634">
        <v>42030</v>
      </c>
      <c r="P161" s="942" t="s">
        <v>375</v>
      </c>
      <c r="Q161" s="1634">
        <v>41487</v>
      </c>
      <c r="R161" s="1634">
        <v>42613</v>
      </c>
    </row>
    <row r="162" spans="1:18">
      <c r="A162" s="2597"/>
      <c r="B162" s="2596"/>
      <c r="C162" s="2621"/>
      <c r="D162" s="2621"/>
      <c r="E162" s="2596"/>
      <c r="F162" s="2596"/>
      <c r="G162" s="2596"/>
      <c r="H162" s="2596"/>
      <c r="I162" s="2596"/>
      <c r="J162" s="2596"/>
      <c r="K162" s="2596"/>
      <c r="L162" s="2596"/>
      <c r="M162" s="2605"/>
      <c r="N162" s="1619" t="s">
        <v>1046</v>
      </c>
      <c r="O162" s="1634">
        <v>42653</v>
      </c>
      <c r="P162" s="942" t="s">
        <v>1034</v>
      </c>
      <c r="Q162" s="1634">
        <v>41487</v>
      </c>
      <c r="R162" s="1634">
        <v>42613</v>
      </c>
    </row>
    <row r="163" spans="1:18" ht="75.75" customHeight="1">
      <c r="A163" s="2597"/>
      <c r="B163" s="2596"/>
      <c r="C163" s="2621" t="s">
        <v>447</v>
      </c>
      <c r="D163" s="2621" t="s">
        <v>448</v>
      </c>
      <c r="E163" s="2596"/>
      <c r="F163" s="2596"/>
      <c r="G163" s="2596" t="s">
        <v>365</v>
      </c>
      <c r="H163" s="2596" t="s">
        <v>365</v>
      </c>
      <c r="I163" s="2596" t="s">
        <v>365</v>
      </c>
      <c r="J163" s="2596" t="s">
        <v>365</v>
      </c>
      <c r="K163" s="2596" t="s">
        <v>365</v>
      </c>
      <c r="L163" s="2596"/>
      <c r="M163" s="2596" t="s">
        <v>365</v>
      </c>
      <c r="N163" s="1619" t="s">
        <v>449</v>
      </c>
      <c r="O163" s="1634">
        <v>41593</v>
      </c>
      <c r="P163" s="942" t="s">
        <v>371</v>
      </c>
      <c r="Q163" s="1634">
        <v>41699</v>
      </c>
      <c r="R163" s="1634">
        <v>42460</v>
      </c>
    </row>
    <row r="164" spans="1:18">
      <c r="A164" s="2597"/>
      <c r="B164" s="2596"/>
      <c r="C164" s="2621"/>
      <c r="D164" s="2621"/>
      <c r="E164" s="2596"/>
      <c r="F164" s="2596"/>
      <c r="G164" s="2596"/>
      <c r="H164" s="2596"/>
      <c r="I164" s="2596"/>
      <c r="J164" s="2596"/>
      <c r="K164" s="2596"/>
      <c r="L164" s="2596"/>
      <c r="M164" s="2596"/>
      <c r="N164" s="1619" t="s">
        <v>1035</v>
      </c>
      <c r="O164" s="1634">
        <v>42668</v>
      </c>
      <c r="P164" s="942" t="s">
        <v>400</v>
      </c>
      <c r="Q164" s="1634">
        <v>42675</v>
      </c>
      <c r="R164" s="1634">
        <v>43799</v>
      </c>
    </row>
    <row r="165" spans="1:18">
      <c r="A165" s="2597"/>
      <c r="B165" s="2596"/>
      <c r="C165" s="2621"/>
      <c r="D165" s="2362"/>
      <c r="E165" s="2596"/>
      <c r="F165" s="2596"/>
      <c r="G165" s="2596"/>
      <c r="H165" s="2596"/>
      <c r="I165" s="2596"/>
      <c r="J165" s="2596"/>
      <c r="K165" s="2596"/>
      <c r="L165" s="2596"/>
      <c r="M165" s="2596"/>
      <c r="N165" s="1619" t="s">
        <v>3027</v>
      </c>
      <c r="O165" s="1634">
        <v>44112</v>
      </c>
      <c r="P165" s="942" t="s">
        <v>1105</v>
      </c>
      <c r="Q165" s="1634"/>
      <c r="R165" s="1634">
        <v>44346</v>
      </c>
    </row>
    <row r="166" spans="1:18" ht="28.8" customHeight="1">
      <c r="A166" s="2597"/>
      <c r="B166" s="2596"/>
      <c r="C166" s="2621" t="s">
        <v>450</v>
      </c>
      <c r="D166" s="2621" t="s">
        <v>3359</v>
      </c>
      <c r="E166" s="2596"/>
      <c r="F166" s="2596"/>
      <c r="G166" s="2596"/>
      <c r="H166" s="2596" t="s">
        <v>365</v>
      </c>
      <c r="I166" s="2596" t="s">
        <v>365</v>
      </c>
      <c r="J166" s="2596" t="s">
        <v>365</v>
      </c>
      <c r="K166" s="2596" t="s">
        <v>365</v>
      </c>
      <c r="L166" s="2596" t="s">
        <v>365</v>
      </c>
      <c r="M166" s="2596" t="s">
        <v>365</v>
      </c>
      <c r="N166" s="1619" t="s">
        <v>403</v>
      </c>
      <c r="O166" s="1634">
        <v>42303</v>
      </c>
      <c r="P166" s="942" t="s">
        <v>404</v>
      </c>
      <c r="Q166" s="1634">
        <v>42339</v>
      </c>
      <c r="R166" s="1634">
        <v>43830</v>
      </c>
    </row>
    <row r="167" spans="1:18">
      <c r="A167" s="2597"/>
      <c r="B167" s="2596"/>
      <c r="C167" s="2621"/>
      <c r="D167" s="2621"/>
      <c r="E167" s="2596"/>
      <c r="F167" s="2596"/>
      <c r="G167" s="2596"/>
      <c r="H167" s="2596"/>
      <c r="I167" s="2596"/>
      <c r="J167" s="2596"/>
      <c r="K167" s="2596"/>
      <c r="L167" s="2596"/>
      <c r="M167" s="2596"/>
      <c r="N167" s="1619" t="s">
        <v>3027</v>
      </c>
      <c r="O167" s="1634">
        <v>44112</v>
      </c>
      <c r="P167" s="942" t="s">
        <v>1105</v>
      </c>
      <c r="Q167" s="1634"/>
      <c r="R167" s="1634">
        <v>44377</v>
      </c>
    </row>
    <row r="168" spans="1:18" ht="28.8" customHeight="1">
      <c r="A168" s="2597"/>
      <c r="B168" s="2596"/>
      <c r="C168" s="2621" t="s">
        <v>3360</v>
      </c>
      <c r="D168" s="2621" t="s">
        <v>2993</v>
      </c>
      <c r="E168" s="2621"/>
      <c r="F168" s="2621"/>
      <c r="G168" s="2621"/>
      <c r="H168" s="2621"/>
      <c r="I168" s="2596" t="s">
        <v>365</v>
      </c>
      <c r="J168" s="2596" t="s">
        <v>365</v>
      </c>
      <c r="K168" s="2621"/>
      <c r="L168" s="2621"/>
      <c r="M168" s="2621"/>
      <c r="N168" s="1619" t="s">
        <v>1040</v>
      </c>
      <c r="O168" s="1634">
        <v>42668</v>
      </c>
      <c r="P168" s="942" t="s">
        <v>371</v>
      </c>
      <c r="Q168" s="1634">
        <v>42675</v>
      </c>
      <c r="R168" s="1634">
        <v>43434</v>
      </c>
    </row>
    <row r="169" spans="1:18">
      <c r="A169" s="2597"/>
      <c r="B169" s="2596"/>
      <c r="C169" s="2621"/>
      <c r="D169" s="2621"/>
      <c r="E169" s="2362"/>
      <c r="F169" s="2362"/>
      <c r="G169" s="2362"/>
      <c r="H169" s="2362"/>
      <c r="I169" s="2356"/>
      <c r="J169" s="2356"/>
      <c r="K169" s="2362"/>
      <c r="L169" s="2362"/>
      <c r="M169" s="2362"/>
      <c r="N169" s="1619" t="s">
        <v>2994</v>
      </c>
      <c r="O169" s="1634">
        <v>43909</v>
      </c>
      <c r="P169" s="942" t="s">
        <v>1034</v>
      </c>
      <c r="Q169" s="1634"/>
      <c r="R169" s="1634"/>
    </row>
    <row r="170" spans="1:18" ht="43.2" customHeight="1">
      <c r="A170" s="2597"/>
      <c r="B170" s="2596"/>
      <c r="C170" s="2621" t="s">
        <v>3361</v>
      </c>
      <c r="D170" s="2621" t="s">
        <v>444</v>
      </c>
      <c r="E170" s="2596"/>
      <c r="F170" s="2596"/>
      <c r="G170" s="2596"/>
      <c r="H170" s="2596"/>
      <c r="I170" s="2596"/>
      <c r="J170" s="2596"/>
      <c r="K170" s="2596" t="s">
        <v>365</v>
      </c>
      <c r="L170" s="2596"/>
      <c r="M170" s="2596" t="s">
        <v>365</v>
      </c>
      <c r="N170" s="1619" t="s">
        <v>2647</v>
      </c>
      <c r="O170" s="1634">
        <v>43791</v>
      </c>
      <c r="P170" s="942" t="s">
        <v>371</v>
      </c>
      <c r="Q170" s="1634">
        <v>43770</v>
      </c>
      <c r="R170" s="1634">
        <v>43800</v>
      </c>
    </row>
    <row r="171" spans="1:18">
      <c r="A171" s="2597"/>
      <c r="B171" s="2596"/>
      <c r="C171" s="2621"/>
      <c r="D171" s="2621"/>
      <c r="E171" s="2596"/>
      <c r="F171" s="2596"/>
      <c r="G171" s="2596"/>
      <c r="H171" s="2596"/>
      <c r="I171" s="2596"/>
      <c r="J171" s="2596"/>
      <c r="K171" s="2596"/>
      <c r="L171" s="2596"/>
      <c r="M171" s="2596"/>
      <c r="N171" s="1619" t="s">
        <v>3027</v>
      </c>
      <c r="O171" s="1634">
        <v>44112</v>
      </c>
      <c r="P171" s="942" t="s">
        <v>1105</v>
      </c>
      <c r="Q171" s="1634"/>
      <c r="R171" s="1634">
        <v>44377</v>
      </c>
    </row>
    <row r="172" spans="1:18" ht="28.8" customHeight="1">
      <c r="A172" s="2597"/>
      <c r="B172" s="2596"/>
      <c r="C172" s="2621" t="s">
        <v>2983</v>
      </c>
      <c r="D172" s="2621" t="s">
        <v>554</v>
      </c>
      <c r="E172" s="2596"/>
      <c r="F172" s="2596"/>
      <c r="G172" s="2596"/>
      <c r="H172" s="2596"/>
      <c r="I172" s="2596"/>
      <c r="J172" s="2596"/>
      <c r="K172" s="2596"/>
      <c r="L172" s="2596"/>
      <c r="M172" s="2596" t="s">
        <v>365</v>
      </c>
      <c r="N172" s="1619" t="s">
        <v>2984</v>
      </c>
      <c r="O172" s="1634">
        <v>43859</v>
      </c>
      <c r="P172" s="942" t="s">
        <v>371</v>
      </c>
      <c r="Q172" s="1634">
        <v>43862</v>
      </c>
      <c r="R172" s="1634">
        <v>44985</v>
      </c>
    </row>
    <row r="173" spans="1:18">
      <c r="A173" s="2597"/>
      <c r="B173" s="2596"/>
      <c r="C173" s="2621"/>
      <c r="D173" s="2362"/>
      <c r="E173" s="2596"/>
      <c r="F173" s="2596"/>
      <c r="G173" s="2596"/>
      <c r="H173" s="2596"/>
      <c r="I173" s="2596"/>
      <c r="J173" s="2596"/>
      <c r="K173" s="2596"/>
      <c r="L173" s="2596"/>
      <c r="M173" s="2596"/>
      <c r="N173" s="1619" t="s">
        <v>3027</v>
      </c>
      <c r="O173" s="1634">
        <v>44112</v>
      </c>
      <c r="P173" s="942" t="s">
        <v>1105</v>
      </c>
      <c r="Q173" s="1634"/>
      <c r="R173" s="1634">
        <v>45350</v>
      </c>
    </row>
    <row r="174" spans="1:18">
      <c r="A174" s="948"/>
      <c r="B174" s="949"/>
      <c r="C174" s="950"/>
      <c r="D174" s="950"/>
      <c r="E174" s="951">
        <f t="shared" ref="E174:K174" si="5">COUNTA(E72:E168)</f>
        <v>2</v>
      </c>
      <c r="F174" s="951">
        <f t="shared" si="5"/>
        <v>13</v>
      </c>
      <c r="G174" s="951">
        <f t="shared" si="5"/>
        <v>19</v>
      </c>
      <c r="H174" s="951">
        <f t="shared" si="5"/>
        <v>19</v>
      </c>
      <c r="I174" s="951">
        <f t="shared" si="5"/>
        <v>15</v>
      </c>
      <c r="J174" s="951">
        <f t="shared" si="5"/>
        <v>15</v>
      </c>
      <c r="K174" s="951">
        <f t="shared" si="5"/>
        <v>16</v>
      </c>
      <c r="L174" s="951">
        <f>COUNTA(L72:L170)</f>
        <v>15</v>
      </c>
      <c r="M174" s="951">
        <f>COUNTA(M72:M173)</f>
        <v>20</v>
      </c>
      <c r="N174" s="948"/>
      <c r="O174" s="948"/>
      <c r="P174" s="949"/>
      <c r="Q174" s="952"/>
      <c r="R174" s="948"/>
    </row>
    <row r="175" spans="1:18" ht="30.75" customHeight="1">
      <c r="A175" s="2597" t="s">
        <v>2971</v>
      </c>
      <c r="B175" s="2599" t="s">
        <v>3166</v>
      </c>
      <c r="C175" s="2609" t="s">
        <v>1047</v>
      </c>
      <c r="D175" s="2609" t="s">
        <v>1048</v>
      </c>
      <c r="E175" s="2609"/>
      <c r="F175" s="2609"/>
      <c r="G175" s="2609"/>
      <c r="H175" s="2609"/>
      <c r="I175" s="2599" t="s">
        <v>365</v>
      </c>
      <c r="J175" s="2599" t="s">
        <v>365</v>
      </c>
      <c r="K175" s="2599" t="s">
        <v>365</v>
      </c>
      <c r="L175" s="2599"/>
      <c r="M175" s="2599"/>
      <c r="N175" s="1625">
        <v>44.7</v>
      </c>
      <c r="O175" s="957">
        <v>42395</v>
      </c>
      <c r="P175" s="1625" t="s">
        <v>371</v>
      </c>
      <c r="Q175" s="957">
        <f>O175</f>
        <v>42395</v>
      </c>
      <c r="R175" s="957">
        <v>42761</v>
      </c>
    </row>
    <row r="176" spans="1:18" ht="30.75" customHeight="1">
      <c r="A176" s="2597"/>
      <c r="B176" s="2599"/>
      <c r="C176" s="2609"/>
      <c r="D176" s="2609"/>
      <c r="E176" s="2610"/>
      <c r="F176" s="2610"/>
      <c r="G176" s="2610"/>
      <c r="H176" s="2610"/>
      <c r="I176" s="2622"/>
      <c r="J176" s="2622"/>
      <c r="K176" s="2599"/>
      <c r="L176" s="2599"/>
      <c r="M176" s="2599"/>
      <c r="N176" s="1625" t="s">
        <v>1741</v>
      </c>
      <c r="O176" s="957">
        <v>42796</v>
      </c>
      <c r="P176" s="1625" t="s">
        <v>1742</v>
      </c>
      <c r="Q176" s="957"/>
      <c r="R176" s="957"/>
    </row>
    <row r="177" spans="1:18" ht="30.75" customHeight="1">
      <c r="A177" s="2597"/>
      <c r="B177" s="2599"/>
      <c r="C177" s="2609"/>
      <c r="D177" s="2610"/>
      <c r="E177" s="2610"/>
      <c r="F177" s="2610"/>
      <c r="G177" s="2610"/>
      <c r="H177" s="2610"/>
      <c r="I177" s="2622"/>
      <c r="J177" s="2622"/>
      <c r="K177" s="2622"/>
      <c r="L177" s="2599"/>
      <c r="M177" s="2599"/>
      <c r="N177" s="1625">
        <v>70.8</v>
      </c>
      <c r="O177" s="957">
        <v>43130</v>
      </c>
      <c r="P177" s="1625" t="s">
        <v>1036</v>
      </c>
      <c r="Q177" s="957">
        <v>43130</v>
      </c>
      <c r="R177" s="957">
        <v>43494</v>
      </c>
    </row>
    <row r="178" spans="1:18" ht="30.75" customHeight="1">
      <c r="A178" s="2597"/>
      <c r="B178" s="2599"/>
      <c r="C178" s="2609"/>
      <c r="D178" s="2610"/>
      <c r="E178" s="2610"/>
      <c r="F178" s="2610"/>
      <c r="G178" s="2610"/>
      <c r="H178" s="2610"/>
      <c r="I178" s="2622"/>
      <c r="J178" s="2622"/>
      <c r="K178" s="2622"/>
      <c r="L178" s="2622"/>
      <c r="M178" s="2599"/>
      <c r="N178" s="1625">
        <v>90.3</v>
      </c>
      <c r="O178" s="957">
        <v>43636</v>
      </c>
      <c r="P178" s="1625" t="s">
        <v>2657</v>
      </c>
      <c r="Q178" s="957"/>
      <c r="R178" s="957"/>
    </row>
    <row r="179" spans="1:18">
      <c r="A179" s="2597"/>
      <c r="B179" s="2599"/>
      <c r="C179" s="2609" t="s">
        <v>1049</v>
      </c>
      <c r="D179" s="2609" t="s">
        <v>1050</v>
      </c>
      <c r="E179" s="2599"/>
      <c r="F179" s="2599"/>
      <c r="G179" s="2599"/>
      <c r="H179" s="2599"/>
      <c r="I179" s="2599" t="s">
        <v>365</v>
      </c>
      <c r="J179" s="2599" t="s">
        <v>365</v>
      </c>
      <c r="K179" s="2599" t="s">
        <v>365</v>
      </c>
      <c r="L179" s="2599"/>
      <c r="M179" s="2599" t="s">
        <v>365</v>
      </c>
      <c r="N179" s="1625">
        <v>44.8</v>
      </c>
      <c r="O179" s="957">
        <v>42395</v>
      </c>
      <c r="P179" s="1625" t="s">
        <v>371</v>
      </c>
      <c r="Q179" s="957">
        <f>O179</f>
        <v>42395</v>
      </c>
      <c r="R179" s="957">
        <v>43491</v>
      </c>
    </row>
    <row r="180" spans="1:18" ht="28.8">
      <c r="A180" s="2597"/>
      <c r="B180" s="2599"/>
      <c r="C180" s="2609"/>
      <c r="D180" s="2609"/>
      <c r="E180" s="2599"/>
      <c r="F180" s="2599"/>
      <c r="G180" s="2599"/>
      <c r="H180" s="2599"/>
      <c r="I180" s="2599"/>
      <c r="J180" s="2599"/>
      <c r="K180" s="2599"/>
      <c r="L180" s="2599"/>
      <c r="M180" s="2599"/>
      <c r="N180" s="1625" t="s">
        <v>1747</v>
      </c>
      <c r="O180" s="957">
        <v>42796</v>
      </c>
      <c r="P180" s="1625" t="s">
        <v>1742</v>
      </c>
      <c r="Q180" s="957"/>
      <c r="R180" s="957"/>
    </row>
    <row r="181" spans="1:18">
      <c r="A181" s="2597"/>
      <c r="B181" s="2599"/>
      <c r="C181" s="2609"/>
      <c r="D181" s="2610"/>
      <c r="E181" s="2599"/>
      <c r="F181" s="2599"/>
      <c r="G181" s="2599"/>
      <c r="H181" s="2599"/>
      <c r="I181" s="2599"/>
      <c r="J181" s="2599"/>
      <c r="K181" s="2599"/>
      <c r="L181" s="2599"/>
      <c r="M181" s="2599"/>
      <c r="N181" s="1625" t="s">
        <v>2092</v>
      </c>
      <c r="O181" s="957" t="s">
        <v>2082</v>
      </c>
      <c r="P181" s="1625" t="s">
        <v>1742</v>
      </c>
      <c r="Q181" s="957"/>
      <c r="R181" s="957"/>
    </row>
    <row r="182" spans="1:18">
      <c r="A182" s="2597"/>
      <c r="B182" s="2599"/>
      <c r="C182" s="2609"/>
      <c r="D182" s="2610"/>
      <c r="E182" s="2599"/>
      <c r="F182" s="2599"/>
      <c r="G182" s="2599"/>
      <c r="H182" s="2599"/>
      <c r="I182" s="2599"/>
      <c r="J182" s="2599"/>
      <c r="K182" s="2599"/>
      <c r="L182" s="2599"/>
      <c r="M182" s="2599"/>
      <c r="N182" s="1625">
        <v>90.1</v>
      </c>
      <c r="O182" s="957">
        <v>43636</v>
      </c>
      <c r="P182" s="1625" t="s">
        <v>1742</v>
      </c>
      <c r="Q182" s="957"/>
      <c r="R182" s="957"/>
    </row>
    <row r="183" spans="1:18">
      <c r="A183" s="2597"/>
      <c r="B183" s="2599"/>
      <c r="C183" s="2609"/>
      <c r="D183" s="2362"/>
      <c r="E183" s="2599"/>
      <c r="F183" s="2599"/>
      <c r="G183" s="2599"/>
      <c r="H183" s="2599"/>
      <c r="I183" s="2599"/>
      <c r="J183" s="2599"/>
      <c r="K183" s="2599"/>
      <c r="L183" s="2599"/>
      <c r="M183" s="2599"/>
      <c r="N183" s="1625">
        <v>104.7</v>
      </c>
      <c r="O183" s="957" t="s">
        <v>3072</v>
      </c>
      <c r="P183" s="1625" t="s">
        <v>1105</v>
      </c>
      <c r="Q183" s="957" t="s">
        <v>3076</v>
      </c>
      <c r="R183" s="957" t="s">
        <v>3078</v>
      </c>
    </row>
    <row r="184" spans="1:18" ht="28.8" customHeight="1">
      <c r="A184" s="2597"/>
      <c r="B184" s="2599"/>
      <c r="C184" s="1625" t="s">
        <v>502</v>
      </c>
      <c r="D184" s="1625" t="s">
        <v>503</v>
      </c>
      <c r="E184" s="1621"/>
      <c r="F184" s="1621"/>
      <c r="G184" s="1621" t="s">
        <v>365</v>
      </c>
      <c r="H184" s="1621" t="s">
        <v>365</v>
      </c>
      <c r="I184" s="1621"/>
      <c r="J184" s="1621"/>
      <c r="K184" s="1621"/>
      <c r="L184" s="1621"/>
      <c r="M184" s="1621"/>
      <c r="N184" s="1621">
        <v>21.06</v>
      </c>
      <c r="O184" s="958">
        <v>41960</v>
      </c>
      <c r="P184" s="1633" t="s">
        <v>371</v>
      </c>
      <c r="Q184" s="958">
        <v>41960</v>
      </c>
      <c r="R184" s="958">
        <v>42324</v>
      </c>
    </row>
    <row r="185" spans="1:18">
      <c r="A185" s="2597"/>
      <c r="B185" s="2599"/>
      <c r="C185" s="2609" t="s">
        <v>504</v>
      </c>
      <c r="D185" s="2609" t="s">
        <v>505</v>
      </c>
      <c r="E185" s="2599"/>
      <c r="F185" s="2599"/>
      <c r="G185" s="2599"/>
      <c r="H185" s="2599" t="s">
        <v>365</v>
      </c>
      <c r="I185" s="2599"/>
      <c r="J185" s="2599"/>
      <c r="K185" s="2599"/>
      <c r="L185" s="2599"/>
      <c r="M185" s="2611"/>
      <c r="N185" s="1621">
        <v>24.06</v>
      </c>
      <c r="O185" s="958">
        <v>42039</v>
      </c>
      <c r="P185" s="1633" t="s">
        <v>371</v>
      </c>
      <c r="Q185" s="958">
        <v>42039</v>
      </c>
      <c r="R185" s="958">
        <v>42403</v>
      </c>
    </row>
    <row r="186" spans="1:18">
      <c r="A186" s="2597"/>
      <c r="B186" s="2599"/>
      <c r="C186" s="2609"/>
      <c r="D186" s="2609"/>
      <c r="E186" s="2599"/>
      <c r="F186" s="2599"/>
      <c r="G186" s="2599"/>
      <c r="H186" s="2599"/>
      <c r="I186" s="2599"/>
      <c r="J186" s="2599"/>
      <c r="K186" s="2599"/>
      <c r="L186" s="2599"/>
      <c r="M186" s="2612"/>
      <c r="N186" s="1621" t="s">
        <v>1051</v>
      </c>
      <c r="O186" s="958">
        <v>42395</v>
      </c>
      <c r="P186" s="1633" t="s">
        <v>1052</v>
      </c>
      <c r="Q186" s="958"/>
      <c r="R186" s="958">
        <f>O186</f>
        <v>42395</v>
      </c>
    </row>
    <row r="187" spans="1:18">
      <c r="A187" s="2597"/>
      <c r="B187" s="2599"/>
      <c r="C187" s="1625" t="s">
        <v>3362</v>
      </c>
      <c r="D187" s="1625" t="s">
        <v>1053</v>
      </c>
      <c r="E187" s="1621"/>
      <c r="F187" s="1621"/>
      <c r="G187" s="1621"/>
      <c r="H187" s="1621"/>
      <c r="I187" s="1621" t="s">
        <v>365</v>
      </c>
      <c r="J187" s="1621"/>
      <c r="K187" s="1621"/>
      <c r="L187" s="1621"/>
      <c r="M187" s="1621"/>
      <c r="N187" s="1621">
        <v>54.6</v>
      </c>
      <c r="O187" s="958">
        <v>42569</v>
      </c>
      <c r="P187" s="1633" t="s">
        <v>371</v>
      </c>
      <c r="Q187" s="958">
        <f t="shared" ref="Q187:Q198" si="6">O187</f>
        <v>42569</v>
      </c>
      <c r="R187" s="958">
        <v>42934</v>
      </c>
    </row>
    <row r="188" spans="1:18" ht="30" customHeight="1">
      <c r="A188" s="2597"/>
      <c r="B188" s="2599"/>
      <c r="C188" s="2609" t="s">
        <v>1054</v>
      </c>
      <c r="D188" s="2609" t="s">
        <v>2088</v>
      </c>
      <c r="E188" s="2609"/>
      <c r="F188" s="2609"/>
      <c r="G188" s="2609"/>
      <c r="H188" s="2609"/>
      <c r="I188" s="2599" t="s">
        <v>365</v>
      </c>
      <c r="J188" s="2599"/>
      <c r="K188" s="2599"/>
      <c r="L188" s="2625"/>
      <c r="M188" s="2599"/>
      <c r="N188" s="1621">
        <v>54.5</v>
      </c>
      <c r="O188" s="958">
        <v>42569</v>
      </c>
      <c r="P188" s="1633" t="s">
        <v>371</v>
      </c>
      <c r="Q188" s="958">
        <f t="shared" si="6"/>
        <v>42569</v>
      </c>
      <c r="R188" s="958">
        <v>42924</v>
      </c>
    </row>
    <row r="189" spans="1:18">
      <c r="A189" s="2597"/>
      <c r="B189" s="2599"/>
      <c r="C189" s="2609"/>
      <c r="D189" s="2610"/>
      <c r="E189" s="2610"/>
      <c r="F189" s="2610"/>
      <c r="G189" s="2610"/>
      <c r="H189" s="2610"/>
      <c r="I189" s="2622"/>
      <c r="J189" s="2622"/>
      <c r="K189" s="2622"/>
      <c r="L189" s="2626"/>
      <c r="M189" s="2599"/>
      <c r="N189" s="1621" t="s">
        <v>2097</v>
      </c>
      <c r="O189" s="958" t="s">
        <v>2082</v>
      </c>
      <c r="P189" s="1633" t="s">
        <v>1740</v>
      </c>
      <c r="Q189" s="958"/>
      <c r="R189" s="958"/>
    </row>
    <row r="190" spans="1:18" ht="28.8">
      <c r="A190" s="2597"/>
      <c r="B190" s="2599"/>
      <c r="C190" s="1625" t="s">
        <v>1055</v>
      </c>
      <c r="D190" s="1625" t="s">
        <v>1056</v>
      </c>
      <c r="E190" s="1621"/>
      <c r="F190" s="1621"/>
      <c r="G190" s="1621"/>
      <c r="H190" s="1621"/>
      <c r="I190" s="1621" t="s">
        <v>365</v>
      </c>
      <c r="J190" s="1621"/>
      <c r="K190" s="1621"/>
      <c r="L190" s="1621"/>
      <c r="M190" s="1621"/>
      <c r="N190" s="1621">
        <v>49.7</v>
      </c>
      <c r="O190" s="958">
        <v>42503</v>
      </c>
      <c r="P190" s="1633" t="s">
        <v>371</v>
      </c>
      <c r="Q190" s="958">
        <f t="shared" si="6"/>
        <v>42503</v>
      </c>
      <c r="R190" s="958">
        <v>42868</v>
      </c>
    </row>
    <row r="191" spans="1:18" ht="30" customHeight="1">
      <c r="A191" s="2597"/>
      <c r="B191" s="2599"/>
      <c r="C191" s="2609" t="s">
        <v>1057</v>
      </c>
      <c r="D191" s="2609" t="s">
        <v>978</v>
      </c>
      <c r="E191" s="2609"/>
      <c r="F191" s="2609"/>
      <c r="G191" s="2609"/>
      <c r="H191" s="2609"/>
      <c r="I191" s="2599" t="s">
        <v>365</v>
      </c>
      <c r="J191" s="2599"/>
      <c r="K191" s="2599"/>
      <c r="L191" s="2625"/>
      <c r="M191" s="2599"/>
      <c r="N191" s="1621">
        <v>54.7</v>
      </c>
      <c r="O191" s="958">
        <v>42569</v>
      </c>
      <c r="P191" s="1633" t="s">
        <v>371</v>
      </c>
      <c r="Q191" s="958">
        <f t="shared" si="6"/>
        <v>42569</v>
      </c>
      <c r="R191" s="958">
        <v>42934</v>
      </c>
    </row>
    <row r="192" spans="1:18">
      <c r="A192" s="2597"/>
      <c r="B192" s="2599"/>
      <c r="C192" s="2609"/>
      <c r="D192" s="2610"/>
      <c r="E192" s="2610"/>
      <c r="F192" s="2610"/>
      <c r="G192" s="2610"/>
      <c r="H192" s="2610"/>
      <c r="I192" s="2622"/>
      <c r="J192" s="2622"/>
      <c r="K192" s="2622"/>
      <c r="L192" s="2626"/>
      <c r="M192" s="2599"/>
      <c r="N192" s="1621" t="s">
        <v>2096</v>
      </c>
      <c r="O192" s="958" t="s">
        <v>2082</v>
      </c>
      <c r="P192" s="1633" t="s">
        <v>1742</v>
      </c>
      <c r="Q192" s="958"/>
      <c r="R192" s="958"/>
    </row>
    <row r="193" spans="1:18">
      <c r="A193" s="2597"/>
      <c r="B193" s="2599"/>
      <c r="C193" s="2609"/>
      <c r="D193" s="2610"/>
      <c r="E193" s="2610"/>
      <c r="F193" s="2610"/>
      <c r="G193" s="2610"/>
      <c r="H193" s="2610"/>
      <c r="I193" s="2622"/>
      <c r="J193" s="2622"/>
      <c r="K193" s="2622"/>
      <c r="L193" s="2626"/>
      <c r="M193" s="2599"/>
      <c r="N193" s="1621" t="s">
        <v>2104</v>
      </c>
      <c r="O193" s="958">
        <v>43299</v>
      </c>
      <c r="P193" s="1633" t="s">
        <v>1052</v>
      </c>
      <c r="Q193" s="958"/>
      <c r="R193" s="958"/>
    </row>
    <row r="194" spans="1:18">
      <c r="A194" s="2597"/>
      <c r="B194" s="2599"/>
      <c r="C194" s="2609" t="s">
        <v>1058</v>
      </c>
      <c r="D194" s="2609" t="s">
        <v>978</v>
      </c>
      <c r="E194" s="2609"/>
      <c r="F194" s="2609"/>
      <c r="G194" s="2609"/>
      <c r="H194" s="2609"/>
      <c r="I194" s="2599" t="s">
        <v>365</v>
      </c>
      <c r="J194" s="2599" t="s">
        <v>365</v>
      </c>
      <c r="K194" s="2599" t="s">
        <v>365</v>
      </c>
      <c r="L194" s="2625"/>
      <c r="M194" s="2599"/>
      <c r="N194" s="1621">
        <v>44.11</v>
      </c>
      <c r="O194" s="958">
        <v>42395</v>
      </c>
      <c r="P194" s="1633" t="s">
        <v>371</v>
      </c>
      <c r="Q194" s="958">
        <f t="shared" si="6"/>
        <v>42395</v>
      </c>
      <c r="R194" s="958">
        <v>42761</v>
      </c>
    </row>
    <row r="195" spans="1:18" ht="28.8">
      <c r="A195" s="2597"/>
      <c r="B195" s="2599"/>
      <c r="C195" s="2609"/>
      <c r="D195" s="2609"/>
      <c r="E195" s="2609"/>
      <c r="F195" s="2609"/>
      <c r="G195" s="2609"/>
      <c r="H195" s="2609"/>
      <c r="I195" s="2599"/>
      <c r="J195" s="2599"/>
      <c r="K195" s="2599"/>
      <c r="L195" s="2626"/>
      <c r="M195" s="2599"/>
      <c r="N195" s="1621" t="s">
        <v>1746</v>
      </c>
      <c r="O195" s="958">
        <v>42796</v>
      </c>
      <c r="P195" s="1633" t="s">
        <v>1742</v>
      </c>
      <c r="Q195" s="958">
        <f t="shared" si="6"/>
        <v>42796</v>
      </c>
      <c r="R195" s="958"/>
    </row>
    <row r="196" spans="1:18">
      <c r="A196" s="2597"/>
      <c r="B196" s="2599"/>
      <c r="C196" s="2609"/>
      <c r="D196" s="2610"/>
      <c r="E196" s="2610"/>
      <c r="F196" s="2610"/>
      <c r="G196" s="2610"/>
      <c r="H196" s="2610"/>
      <c r="I196" s="2622"/>
      <c r="J196" s="2622"/>
      <c r="K196" s="2622"/>
      <c r="L196" s="2626"/>
      <c r="M196" s="2599"/>
      <c r="N196" s="1621">
        <v>71.7</v>
      </c>
      <c r="O196" s="958" t="s">
        <v>2082</v>
      </c>
      <c r="P196" s="1633" t="s">
        <v>1036</v>
      </c>
      <c r="Q196" s="958" t="s">
        <v>2082</v>
      </c>
      <c r="R196" s="958" t="s">
        <v>1108</v>
      </c>
    </row>
    <row r="197" spans="1:18" ht="28.8">
      <c r="A197" s="2597"/>
      <c r="B197" s="2599"/>
      <c r="C197" s="1625" t="s">
        <v>1059</v>
      </c>
      <c r="D197" s="1625" t="s">
        <v>624</v>
      </c>
      <c r="E197" s="1621"/>
      <c r="F197" s="1621"/>
      <c r="G197" s="1621"/>
      <c r="H197" s="1621"/>
      <c r="I197" s="1621" t="s">
        <v>365</v>
      </c>
      <c r="J197" s="1621"/>
      <c r="K197" s="1621"/>
      <c r="L197" s="1621"/>
      <c r="M197" s="1621"/>
      <c r="N197" s="1621">
        <v>52.2</v>
      </c>
      <c r="O197" s="958">
        <v>42523</v>
      </c>
      <c r="P197" s="1633" t="s">
        <v>371</v>
      </c>
      <c r="Q197" s="958">
        <f t="shared" si="6"/>
        <v>42523</v>
      </c>
      <c r="R197" s="958">
        <v>42918</v>
      </c>
    </row>
    <row r="198" spans="1:18">
      <c r="A198" s="2597"/>
      <c r="B198" s="2599"/>
      <c r="C198" s="2609" t="s">
        <v>1060</v>
      </c>
      <c r="D198" s="2609" t="s">
        <v>505</v>
      </c>
      <c r="E198" s="2599"/>
      <c r="F198" s="2599"/>
      <c r="G198" s="2599"/>
      <c r="H198" s="2599"/>
      <c r="I198" s="2599" t="s">
        <v>365</v>
      </c>
      <c r="J198" s="2599" t="s">
        <v>365</v>
      </c>
      <c r="K198" s="2599"/>
      <c r="L198" s="2599" t="s">
        <v>365</v>
      </c>
      <c r="M198" s="2599" t="s">
        <v>365</v>
      </c>
      <c r="N198" s="1621">
        <v>44.1</v>
      </c>
      <c r="O198" s="958">
        <v>40204</v>
      </c>
      <c r="P198" s="1633" t="s">
        <v>371</v>
      </c>
      <c r="Q198" s="958">
        <f t="shared" si="6"/>
        <v>40204</v>
      </c>
      <c r="R198" s="958">
        <v>43126</v>
      </c>
    </row>
    <row r="199" spans="1:18" ht="28.8">
      <c r="A199" s="2597"/>
      <c r="B199" s="2599"/>
      <c r="C199" s="2609"/>
      <c r="D199" s="2610"/>
      <c r="E199" s="2599"/>
      <c r="F199" s="2599"/>
      <c r="G199" s="2599"/>
      <c r="H199" s="2599"/>
      <c r="I199" s="2599"/>
      <c r="J199" s="2599"/>
      <c r="K199" s="2599"/>
      <c r="L199" s="2599"/>
      <c r="M199" s="2599"/>
      <c r="N199" s="1621" t="s">
        <v>1744</v>
      </c>
      <c r="O199" s="958">
        <v>42796</v>
      </c>
      <c r="P199" s="1633" t="s">
        <v>1740</v>
      </c>
      <c r="Q199" s="958"/>
      <c r="R199" s="958"/>
    </row>
    <row r="200" spans="1:18">
      <c r="A200" s="2597"/>
      <c r="B200" s="2599"/>
      <c r="C200" s="2609"/>
      <c r="D200" s="2610"/>
      <c r="E200" s="2599"/>
      <c r="F200" s="2599"/>
      <c r="G200" s="2599"/>
      <c r="H200" s="2599"/>
      <c r="I200" s="2599"/>
      <c r="J200" s="2599"/>
      <c r="K200" s="2599"/>
      <c r="L200" s="2599"/>
      <c r="M200" s="2599"/>
      <c r="N200" s="1621" t="s">
        <v>2095</v>
      </c>
      <c r="O200" s="958" t="s">
        <v>2082</v>
      </c>
      <c r="P200" s="1633" t="s">
        <v>1742</v>
      </c>
      <c r="Q200" s="958"/>
      <c r="R200" s="958"/>
    </row>
    <row r="201" spans="1:18">
      <c r="A201" s="2597"/>
      <c r="B201" s="2599"/>
      <c r="C201" s="2609"/>
      <c r="D201" s="2610"/>
      <c r="E201" s="2599"/>
      <c r="F201" s="2599"/>
      <c r="G201" s="2599"/>
      <c r="H201" s="2599"/>
      <c r="I201" s="2599"/>
      <c r="J201" s="2599"/>
      <c r="K201" s="2599"/>
      <c r="L201" s="2599"/>
      <c r="M201" s="2599"/>
      <c r="N201" s="1621">
        <v>84.11</v>
      </c>
      <c r="O201" s="958">
        <v>43605</v>
      </c>
      <c r="P201" s="1633" t="s">
        <v>1036</v>
      </c>
      <c r="Q201" s="958">
        <v>43606</v>
      </c>
      <c r="R201" s="958">
        <v>44701</v>
      </c>
    </row>
    <row r="202" spans="1:18">
      <c r="A202" s="2597"/>
      <c r="B202" s="2599"/>
      <c r="C202" s="2609"/>
      <c r="D202" s="2362"/>
      <c r="E202" s="2599"/>
      <c r="F202" s="2599"/>
      <c r="G202" s="2599"/>
      <c r="H202" s="2599"/>
      <c r="I202" s="2599"/>
      <c r="J202" s="2599"/>
      <c r="K202" s="2599"/>
      <c r="L202" s="2599"/>
      <c r="M202" s="2599"/>
      <c r="N202" s="1621" t="s">
        <v>3071</v>
      </c>
      <c r="O202" s="958">
        <v>43864</v>
      </c>
      <c r="P202" s="1633" t="s">
        <v>3363</v>
      </c>
      <c r="Q202" s="958"/>
      <c r="R202" s="958"/>
    </row>
    <row r="203" spans="1:18" ht="45" customHeight="1">
      <c r="A203" s="2597"/>
      <c r="B203" s="2599"/>
      <c r="C203" s="2609" t="s">
        <v>500</v>
      </c>
      <c r="D203" s="2609" t="s">
        <v>501</v>
      </c>
      <c r="E203" s="2599"/>
      <c r="F203" s="2599"/>
      <c r="G203" s="2599" t="s">
        <v>365</v>
      </c>
      <c r="H203" s="2599" t="s">
        <v>365</v>
      </c>
      <c r="I203" s="2599"/>
      <c r="J203" s="2599"/>
      <c r="K203" s="2599"/>
      <c r="L203" s="2599"/>
      <c r="M203" s="2611"/>
      <c r="N203" s="1621">
        <v>21.05</v>
      </c>
      <c r="O203" s="958">
        <v>41960</v>
      </c>
      <c r="P203" s="1633" t="s">
        <v>371</v>
      </c>
      <c r="Q203" s="958">
        <v>41960</v>
      </c>
      <c r="R203" s="958"/>
    </row>
    <row r="204" spans="1:18">
      <c r="A204" s="2597"/>
      <c r="B204" s="2599"/>
      <c r="C204" s="2609"/>
      <c r="D204" s="2609"/>
      <c r="E204" s="2599"/>
      <c r="F204" s="2599"/>
      <c r="G204" s="2599"/>
      <c r="H204" s="2599"/>
      <c r="I204" s="2599"/>
      <c r="J204" s="2599"/>
      <c r="K204" s="2599"/>
      <c r="L204" s="2599"/>
      <c r="M204" s="2612"/>
      <c r="N204" s="1621">
        <v>55.1</v>
      </c>
      <c r="O204" s="958">
        <v>42664</v>
      </c>
      <c r="P204" s="1633" t="s">
        <v>1052</v>
      </c>
      <c r="Q204" s="958"/>
      <c r="R204" s="958">
        <v>42664</v>
      </c>
    </row>
    <row r="205" spans="1:18" ht="30" customHeight="1">
      <c r="A205" s="2597"/>
      <c r="B205" s="2599"/>
      <c r="C205" s="2609" t="s">
        <v>1061</v>
      </c>
      <c r="D205" s="2609" t="s">
        <v>981</v>
      </c>
      <c r="E205" s="2609"/>
      <c r="F205" s="2609"/>
      <c r="G205" s="2609"/>
      <c r="H205" s="2609"/>
      <c r="I205" s="2599" t="s">
        <v>365</v>
      </c>
      <c r="J205" s="2599"/>
      <c r="K205" s="2599"/>
      <c r="L205" s="2625"/>
      <c r="M205" s="2599"/>
      <c r="N205" s="1621">
        <v>49.8</v>
      </c>
      <c r="O205" s="958">
        <v>42503</v>
      </c>
      <c r="P205" s="1633" t="s">
        <v>371</v>
      </c>
      <c r="Q205" s="958">
        <f>O205</f>
        <v>42503</v>
      </c>
      <c r="R205" s="958">
        <v>42868</v>
      </c>
    </row>
    <row r="206" spans="1:18">
      <c r="A206" s="2597"/>
      <c r="B206" s="2599"/>
      <c r="C206" s="2609"/>
      <c r="D206" s="2610"/>
      <c r="E206" s="2610"/>
      <c r="F206" s="2610"/>
      <c r="G206" s="2610"/>
      <c r="H206" s="2610"/>
      <c r="I206" s="2622"/>
      <c r="J206" s="2622"/>
      <c r="K206" s="2622"/>
      <c r="L206" s="2626"/>
      <c r="M206" s="2599"/>
      <c r="N206" s="1621" t="s">
        <v>2100</v>
      </c>
      <c r="O206" s="958">
        <v>43263</v>
      </c>
      <c r="P206" s="1633" t="s">
        <v>1052</v>
      </c>
      <c r="Q206" s="958"/>
      <c r="R206" s="958"/>
    </row>
    <row r="207" spans="1:18" ht="30" customHeight="1">
      <c r="A207" s="2597"/>
      <c r="B207" s="2599"/>
      <c r="C207" s="2609" t="s">
        <v>1062</v>
      </c>
      <c r="D207" s="2609" t="s">
        <v>505</v>
      </c>
      <c r="E207" s="2599"/>
      <c r="F207" s="2599"/>
      <c r="G207" s="2599"/>
      <c r="H207" s="2599"/>
      <c r="I207" s="2599" t="s">
        <v>365</v>
      </c>
      <c r="J207" s="2599" t="s">
        <v>365</v>
      </c>
      <c r="K207" s="2599"/>
      <c r="L207" s="2599" t="s">
        <v>365</v>
      </c>
      <c r="M207" s="2599" t="s">
        <v>365</v>
      </c>
      <c r="N207" s="1621">
        <v>44.9</v>
      </c>
      <c r="O207" s="958">
        <v>42395</v>
      </c>
      <c r="P207" s="1633" t="s">
        <v>371</v>
      </c>
      <c r="Q207" s="958">
        <f>O207</f>
        <v>42395</v>
      </c>
      <c r="R207" s="958">
        <v>43126</v>
      </c>
    </row>
    <row r="208" spans="1:18" ht="28.8">
      <c r="A208" s="2597"/>
      <c r="B208" s="2599"/>
      <c r="C208" s="2609"/>
      <c r="D208" s="2609"/>
      <c r="E208" s="2599"/>
      <c r="F208" s="2599"/>
      <c r="G208" s="2599"/>
      <c r="H208" s="2599"/>
      <c r="I208" s="2599"/>
      <c r="J208" s="2599"/>
      <c r="K208" s="2599"/>
      <c r="L208" s="2599"/>
      <c r="M208" s="2599"/>
      <c r="N208" s="1621" t="s">
        <v>1745</v>
      </c>
      <c r="O208" s="958">
        <v>42796</v>
      </c>
      <c r="P208" s="1633" t="s">
        <v>1742</v>
      </c>
      <c r="Q208" s="958"/>
      <c r="R208" s="958"/>
    </row>
    <row r="209" spans="1:18">
      <c r="A209" s="2597"/>
      <c r="B209" s="2599"/>
      <c r="C209" s="2609"/>
      <c r="D209" s="2610"/>
      <c r="E209" s="2599"/>
      <c r="F209" s="2599"/>
      <c r="G209" s="2599"/>
      <c r="H209" s="2599"/>
      <c r="I209" s="2599"/>
      <c r="J209" s="2599"/>
      <c r="K209" s="2599"/>
      <c r="L209" s="2599"/>
      <c r="M209" s="2599"/>
      <c r="N209" s="1621" t="s">
        <v>2094</v>
      </c>
      <c r="O209" s="958" t="s">
        <v>2082</v>
      </c>
      <c r="P209" s="1633" t="s">
        <v>1742</v>
      </c>
      <c r="Q209" s="958"/>
      <c r="R209" s="958"/>
    </row>
    <row r="210" spans="1:18">
      <c r="A210" s="2597"/>
      <c r="B210" s="2599"/>
      <c r="C210" s="2609"/>
      <c r="D210" s="2610"/>
      <c r="E210" s="2599"/>
      <c r="F210" s="2599"/>
      <c r="G210" s="2599"/>
      <c r="H210" s="2599"/>
      <c r="I210" s="2599"/>
      <c r="J210" s="2599"/>
      <c r="K210" s="2599"/>
      <c r="L210" s="2599"/>
      <c r="M210" s="2599"/>
      <c r="N210" s="1621">
        <v>84.12</v>
      </c>
      <c r="O210" s="958">
        <v>43605</v>
      </c>
      <c r="P210" s="1633" t="s">
        <v>1036</v>
      </c>
      <c r="Q210" s="958">
        <v>43606</v>
      </c>
      <c r="R210" s="958">
        <v>44701</v>
      </c>
    </row>
    <row r="211" spans="1:18">
      <c r="A211" s="2597"/>
      <c r="B211" s="2599"/>
      <c r="C211" s="2609"/>
      <c r="D211" s="2362"/>
      <c r="E211" s="2599"/>
      <c r="F211" s="2599"/>
      <c r="G211" s="2599"/>
      <c r="H211" s="2599"/>
      <c r="I211" s="2599"/>
      <c r="J211" s="2599"/>
      <c r="K211" s="2599"/>
      <c r="L211" s="2599"/>
      <c r="M211" s="2599"/>
      <c r="N211" s="1621" t="s">
        <v>3070</v>
      </c>
      <c r="O211" s="958">
        <v>43864</v>
      </c>
      <c r="P211" s="1633" t="s">
        <v>1742</v>
      </c>
      <c r="Q211" s="958"/>
      <c r="R211" s="958"/>
    </row>
    <row r="212" spans="1:18" ht="45" customHeight="1">
      <c r="A212" s="2597"/>
      <c r="B212" s="2599"/>
      <c r="C212" s="2609" t="s">
        <v>1703</v>
      </c>
      <c r="D212" s="2609" t="s">
        <v>505</v>
      </c>
      <c r="E212" s="2599"/>
      <c r="F212" s="2599"/>
      <c r="G212" s="2599"/>
      <c r="H212" s="2599"/>
      <c r="I212" s="2599" t="s">
        <v>365</v>
      </c>
      <c r="J212" s="2599" t="s">
        <v>365</v>
      </c>
      <c r="K212" s="2599" t="s">
        <v>365</v>
      </c>
      <c r="L212" s="2599" t="s">
        <v>365</v>
      </c>
      <c r="M212" s="2599" t="s">
        <v>365</v>
      </c>
      <c r="N212" s="1621">
        <v>55.4</v>
      </c>
      <c r="O212" s="958">
        <v>42664</v>
      </c>
      <c r="P212" s="1633" t="s">
        <v>371</v>
      </c>
      <c r="Q212" s="958">
        <v>42665</v>
      </c>
      <c r="R212" s="958">
        <v>43394</v>
      </c>
    </row>
    <row r="213" spans="1:18">
      <c r="A213" s="2597"/>
      <c r="B213" s="2599"/>
      <c r="C213" s="2609"/>
      <c r="D213" s="2610"/>
      <c r="E213" s="2599"/>
      <c r="F213" s="2599"/>
      <c r="G213" s="2599"/>
      <c r="H213" s="2599"/>
      <c r="I213" s="2599"/>
      <c r="J213" s="2599"/>
      <c r="K213" s="2599"/>
      <c r="L213" s="2599"/>
      <c r="M213" s="2599"/>
      <c r="N213" s="1621" t="s">
        <v>2093</v>
      </c>
      <c r="O213" s="958" t="s">
        <v>2082</v>
      </c>
      <c r="P213" s="1633" t="s">
        <v>1742</v>
      </c>
      <c r="Q213" s="958"/>
      <c r="R213" s="958"/>
    </row>
    <row r="214" spans="1:18">
      <c r="A214" s="2597"/>
      <c r="B214" s="2599"/>
      <c r="C214" s="2609"/>
      <c r="D214" s="2610"/>
      <c r="E214" s="2599"/>
      <c r="F214" s="2599"/>
      <c r="G214" s="2599"/>
      <c r="H214" s="2599"/>
      <c r="I214" s="2599"/>
      <c r="J214" s="2599"/>
      <c r="K214" s="2599"/>
      <c r="L214" s="2599"/>
      <c r="M214" s="2599"/>
      <c r="N214" s="1621">
        <v>80.8</v>
      </c>
      <c r="O214" s="958">
        <v>43382</v>
      </c>
      <c r="P214" s="1633" t="s">
        <v>1036</v>
      </c>
      <c r="Q214" s="958"/>
      <c r="R214" s="958">
        <v>44490</v>
      </c>
    </row>
    <row r="215" spans="1:18">
      <c r="A215" s="2597"/>
      <c r="B215" s="2599"/>
      <c r="C215" s="2609"/>
      <c r="D215" s="2362"/>
      <c r="E215" s="2599"/>
      <c r="F215" s="2599"/>
      <c r="G215" s="2599"/>
      <c r="H215" s="2599"/>
      <c r="I215" s="2599"/>
      <c r="J215" s="2599"/>
      <c r="K215" s="2599"/>
      <c r="L215" s="2599"/>
      <c r="M215" s="2599"/>
      <c r="N215" s="1621" t="s">
        <v>3116</v>
      </c>
      <c r="O215" s="958">
        <v>44028</v>
      </c>
      <c r="P215" s="1633" t="s">
        <v>1742</v>
      </c>
      <c r="Q215" s="958"/>
      <c r="R215" s="958"/>
    </row>
    <row r="216" spans="1:18">
      <c r="A216" s="2597"/>
      <c r="B216" s="2599"/>
      <c r="C216" s="1625" t="s">
        <v>1876</v>
      </c>
      <c r="D216" s="1625" t="s">
        <v>501</v>
      </c>
      <c r="E216" s="1621"/>
      <c r="F216" s="1621"/>
      <c r="G216" s="1621"/>
      <c r="H216" s="1621"/>
      <c r="I216" s="1621" t="s">
        <v>365</v>
      </c>
      <c r="J216" s="1621" t="s">
        <v>365</v>
      </c>
      <c r="K216" s="1621"/>
      <c r="L216" s="1621"/>
      <c r="M216" s="1621"/>
      <c r="N216" s="1621">
        <v>55.3</v>
      </c>
      <c r="O216" s="958">
        <v>42664</v>
      </c>
      <c r="P216" s="1633" t="s">
        <v>371</v>
      </c>
      <c r="Q216" s="958">
        <f>O216</f>
        <v>42664</v>
      </c>
      <c r="R216" s="958" t="s">
        <v>1702</v>
      </c>
    </row>
    <row r="217" spans="1:18">
      <c r="A217" s="2597"/>
      <c r="B217" s="2599"/>
      <c r="C217" s="1625" t="s">
        <v>1607</v>
      </c>
      <c r="D217" s="1625" t="s">
        <v>1596</v>
      </c>
      <c r="E217" s="1621"/>
      <c r="F217" s="1621"/>
      <c r="G217" s="1621"/>
      <c r="H217" s="1621"/>
      <c r="I217" s="1621"/>
      <c r="J217" s="1621" t="s">
        <v>365</v>
      </c>
      <c r="K217" s="1621"/>
      <c r="L217" s="1621"/>
      <c r="M217" s="1621"/>
      <c r="N217" s="1621">
        <v>60.4</v>
      </c>
      <c r="O217" s="958" t="s">
        <v>1605</v>
      </c>
      <c r="P217" s="1633" t="s">
        <v>371</v>
      </c>
      <c r="Q217" s="958" t="s">
        <v>1608</v>
      </c>
      <c r="R217" s="958" t="s">
        <v>1609</v>
      </c>
    </row>
    <row r="218" spans="1:18">
      <c r="A218" s="2597"/>
      <c r="B218" s="2599"/>
      <c r="C218" s="1625" t="s">
        <v>1618</v>
      </c>
      <c r="D218" s="1625" t="s">
        <v>501</v>
      </c>
      <c r="E218" s="1621"/>
      <c r="F218" s="1621"/>
      <c r="G218" s="1621"/>
      <c r="H218" s="1621"/>
      <c r="I218" s="1621"/>
      <c r="J218" s="1621" t="s">
        <v>365</v>
      </c>
      <c r="K218" s="1621" t="s">
        <v>365</v>
      </c>
      <c r="L218" s="1621" t="s">
        <v>365</v>
      </c>
      <c r="M218" s="1621"/>
      <c r="N218" s="1621">
        <v>64.5</v>
      </c>
      <c r="O218" s="958">
        <v>42894</v>
      </c>
      <c r="P218" s="1633" t="s">
        <v>371</v>
      </c>
      <c r="Q218" s="958">
        <v>42895</v>
      </c>
      <c r="R218" s="958">
        <v>43991</v>
      </c>
    </row>
    <row r="219" spans="1:18" ht="57.6" customHeight="1">
      <c r="A219" s="2597"/>
      <c r="B219" s="2599"/>
      <c r="C219" s="2609" t="s">
        <v>1877</v>
      </c>
      <c r="D219" s="2609" t="s">
        <v>1694</v>
      </c>
      <c r="E219" s="2599"/>
      <c r="F219" s="2599"/>
      <c r="G219" s="2599"/>
      <c r="H219" s="2599"/>
      <c r="I219" s="2599"/>
      <c r="J219" s="2599" t="s">
        <v>365</v>
      </c>
      <c r="K219" s="2599" t="s">
        <v>365</v>
      </c>
      <c r="L219" s="2599" t="s">
        <v>365</v>
      </c>
      <c r="M219" s="2599" t="s">
        <v>365</v>
      </c>
      <c r="N219" s="1621">
        <v>67.8</v>
      </c>
      <c r="O219" s="958">
        <v>43012</v>
      </c>
      <c r="P219" s="1633" t="s">
        <v>371</v>
      </c>
      <c r="Q219" s="958">
        <v>43013</v>
      </c>
      <c r="R219" s="958">
        <v>44108</v>
      </c>
    </row>
    <row r="220" spans="1:18" ht="28.8">
      <c r="A220" s="2597"/>
      <c r="B220" s="2599"/>
      <c r="C220" s="2609"/>
      <c r="D220" s="2362"/>
      <c r="E220" s="2599"/>
      <c r="F220" s="2599"/>
      <c r="G220" s="2599"/>
      <c r="H220" s="2599"/>
      <c r="I220" s="2599"/>
      <c r="J220" s="2599"/>
      <c r="K220" s="2599"/>
      <c r="L220" s="2599"/>
      <c r="M220" s="2599"/>
      <c r="N220" s="1621">
        <v>112.14</v>
      </c>
      <c r="O220" s="958">
        <v>44120</v>
      </c>
      <c r="P220" s="1633" t="s">
        <v>3129</v>
      </c>
      <c r="Q220" s="958">
        <v>44121</v>
      </c>
      <c r="R220" s="958">
        <v>44485</v>
      </c>
    </row>
    <row r="221" spans="1:18">
      <c r="A221" s="2597"/>
      <c r="B221" s="2599"/>
      <c r="C221" s="2609" t="s">
        <v>2099</v>
      </c>
      <c r="D221" s="2609" t="s">
        <v>981</v>
      </c>
      <c r="E221" s="2599"/>
      <c r="F221" s="2599"/>
      <c r="G221" s="2599"/>
      <c r="H221" s="2599"/>
      <c r="I221" s="2599"/>
      <c r="J221" s="2599"/>
      <c r="K221" s="2599" t="s">
        <v>365</v>
      </c>
      <c r="L221" s="2599" t="s">
        <v>365</v>
      </c>
      <c r="M221" s="2599"/>
      <c r="N221" s="1621">
        <v>77.400000000000006</v>
      </c>
      <c r="O221" s="958">
        <v>43263</v>
      </c>
      <c r="P221" s="1633" t="s">
        <v>371</v>
      </c>
      <c r="Q221" s="958">
        <v>43263</v>
      </c>
      <c r="R221" s="958">
        <v>43993</v>
      </c>
    </row>
    <row r="222" spans="1:18">
      <c r="A222" s="2597"/>
      <c r="B222" s="2599"/>
      <c r="C222" s="2609"/>
      <c r="D222" s="2362"/>
      <c r="E222" s="2599"/>
      <c r="F222" s="2599"/>
      <c r="G222" s="2599"/>
      <c r="H222" s="2599"/>
      <c r="I222" s="2599"/>
      <c r="J222" s="2599"/>
      <c r="K222" s="2599"/>
      <c r="L222" s="2599"/>
      <c r="M222" s="2599"/>
      <c r="N222" s="1621" t="s">
        <v>3132</v>
      </c>
      <c r="O222" s="958">
        <v>44120</v>
      </c>
      <c r="P222" s="1633" t="s">
        <v>1755</v>
      </c>
      <c r="Q222" s="958"/>
      <c r="R222" s="958"/>
    </row>
    <row r="223" spans="1:18" ht="57.6">
      <c r="A223" s="2597"/>
      <c r="B223" s="2599"/>
      <c r="C223" s="1625" t="s">
        <v>3364</v>
      </c>
      <c r="D223" s="1625" t="s">
        <v>2653</v>
      </c>
      <c r="E223" s="1621"/>
      <c r="F223" s="1621"/>
      <c r="G223" s="1621"/>
      <c r="H223" s="1621"/>
      <c r="I223" s="1621"/>
      <c r="J223" s="1621"/>
      <c r="K223" s="1621"/>
      <c r="L223" s="1621" t="s">
        <v>365</v>
      </c>
      <c r="M223" s="1621"/>
      <c r="N223" s="1621">
        <v>84.13</v>
      </c>
      <c r="O223" s="958">
        <v>43605</v>
      </c>
      <c r="P223" s="1633" t="s">
        <v>371</v>
      </c>
      <c r="Q223" s="958">
        <v>43606</v>
      </c>
      <c r="R223" s="958">
        <v>43971</v>
      </c>
    </row>
    <row r="224" spans="1:18" ht="43.2" customHeight="1">
      <c r="A224" s="2597"/>
      <c r="B224" s="2599"/>
      <c r="C224" s="2609" t="s">
        <v>3365</v>
      </c>
      <c r="D224" s="2609" t="s">
        <v>2654</v>
      </c>
      <c r="E224" s="2599"/>
      <c r="F224" s="2599"/>
      <c r="G224" s="2599"/>
      <c r="H224" s="2599"/>
      <c r="I224" s="2599"/>
      <c r="J224" s="2599"/>
      <c r="K224" s="2599"/>
      <c r="L224" s="2599" t="s">
        <v>365</v>
      </c>
      <c r="M224" s="2599"/>
      <c r="N224" s="1621">
        <v>84.14</v>
      </c>
      <c r="O224" s="958">
        <v>43605</v>
      </c>
      <c r="P224" s="1633" t="s">
        <v>371</v>
      </c>
      <c r="Q224" s="958">
        <v>43606</v>
      </c>
      <c r="R224" s="958">
        <v>43971</v>
      </c>
    </row>
    <row r="225" spans="1:18">
      <c r="A225" s="2597"/>
      <c r="B225" s="2599"/>
      <c r="C225" s="2609"/>
      <c r="D225" s="2362"/>
      <c r="E225" s="2599"/>
      <c r="F225" s="2599"/>
      <c r="G225" s="2599"/>
      <c r="H225" s="2599"/>
      <c r="I225" s="2599"/>
      <c r="J225" s="2599"/>
      <c r="K225" s="2599"/>
      <c r="L225" s="2599"/>
      <c r="M225" s="2599"/>
      <c r="N225" s="1621" t="s">
        <v>3133</v>
      </c>
      <c r="O225" s="958">
        <v>44120</v>
      </c>
      <c r="P225" s="1633" t="s">
        <v>1755</v>
      </c>
      <c r="Q225" s="958"/>
      <c r="R225" s="958"/>
    </row>
    <row r="226" spans="1:18">
      <c r="A226" s="2597"/>
      <c r="B226" s="2599"/>
      <c r="C226" s="1625" t="s">
        <v>2655</v>
      </c>
      <c r="D226" s="1625" t="s">
        <v>3366</v>
      </c>
      <c r="E226" s="1621"/>
      <c r="F226" s="1621"/>
      <c r="G226" s="1621"/>
      <c r="H226" s="1621"/>
      <c r="I226" s="1621"/>
      <c r="J226" s="1621"/>
      <c r="K226" s="1621"/>
      <c r="L226" s="1621" t="s">
        <v>365</v>
      </c>
      <c r="M226" s="1621"/>
      <c r="N226" s="1621">
        <v>84.15</v>
      </c>
      <c r="O226" s="958">
        <v>43605</v>
      </c>
      <c r="P226" s="1633" t="s">
        <v>371</v>
      </c>
      <c r="Q226" s="958">
        <v>43606</v>
      </c>
      <c r="R226" s="958">
        <v>43971</v>
      </c>
    </row>
    <row r="227" spans="1:18" ht="28.8" customHeight="1">
      <c r="A227" s="2597"/>
      <c r="B227" s="2599"/>
      <c r="C227" s="2625" t="s">
        <v>2663</v>
      </c>
      <c r="D227" s="2625" t="s">
        <v>505</v>
      </c>
      <c r="E227" s="2599"/>
      <c r="F227" s="2599"/>
      <c r="G227" s="2599"/>
      <c r="H227" s="2599"/>
      <c r="I227" s="2599"/>
      <c r="J227" s="2599"/>
      <c r="K227" s="2599"/>
      <c r="L227" s="2599" t="s">
        <v>365</v>
      </c>
      <c r="M227" s="2599" t="s">
        <v>365</v>
      </c>
      <c r="N227" s="1621">
        <v>91.2</v>
      </c>
      <c r="O227" s="958">
        <v>43643</v>
      </c>
      <c r="P227" s="1633" t="s">
        <v>371</v>
      </c>
      <c r="Q227" s="958">
        <v>43644</v>
      </c>
      <c r="R227" s="958">
        <v>45104</v>
      </c>
    </row>
    <row r="228" spans="1:18">
      <c r="A228" s="2597"/>
      <c r="B228" s="2599"/>
      <c r="C228" s="2625"/>
      <c r="D228" s="2371"/>
      <c r="E228" s="2599"/>
      <c r="F228" s="2599"/>
      <c r="G228" s="2599"/>
      <c r="H228" s="2599"/>
      <c r="I228" s="2599"/>
      <c r="J228" s="2599"/>
      <c r="K228" s="2599"/>
      <c r="L228" s="2599"/>
      <c r="M228" s="2599"/>
      <c r="N228" s="1621" t="s">
        <v>3131</v>
      </c>
      <c r="O228" s="958">
        <v>44120</v>
      </c>
      <c r="P228" s="1633" t="s">
        <v>1742</v>
      </c>
      <c r="Q228" s="958"/>
      <c r="R228" s="958"/>
    </row>
    <row r="229" spans="1:18">
      <c r="A229" s="2597"/>
      <c r="B229" s="2599"/>
      <c r="C229" s="2609" t="s">
        <v>2664</v>
      </c>
      <c r="D229" s="2609" t="s">
        <v>978</v>
      </c>
      <c r="E229" s="2599"/>
      <c r="F229" s="2599"/>
      <c r="G229" s="2599"/>
      <c r="H229" s="2599"/>
      <c r="I229" s="2599"/>
      <c r="J229" s="2599"/>
      <c r="K229" s="2599"/>
      <c r="L229" s="2599" t="s">
        <v>365</v>
      </c>
      <c r="M229" s="2599" t="s">
        <v>365</v>
      </c>
      <c r="N229" s="1621">
        <v>91.3</v>
      </c>
      <c r="O229" s="958">
        <v>43643</v>
      </c>
      <c r="P229" s="1633" t="s">
        <v>371</v>
      </c>
      <c r="Q229" s="958">
        <v>43644</v>
      </c>
      <c r="R229" s="958">
        <v>44739</v>
      </c>
    </row>
    <row r="230" spans="1:18">
      <c r="A230" s="2597"/>
      <c r="B230" s="2599"/>
      <c r="C230" s="2609"/>
      <c r="D230" s="2609"/>
      <c r="E230" s="2599"/>
      <c r="F230" s="2599"/>
      <c r="G230" s="2599"/>
      <c r="H230" s="2599"/>
      <c r="I230" s="2599"/>
      <c r="J230" s="2599"/>
      <c r="K230" s="2599"/>
      <c r="L230" s="2599"/>
      <c r="M230" s="2599"/>
      <c r="N230" s="1621" t="s">
        <v>3130</v>
      </c>
      <c r="O230" s="958">
        <v>44120</v>
      </c>
      <c r="P230" s="1633" t="s">
        <v>1742</v>
      </c>
      <c r="Q230" s="958"/>
      <c r="R230" s="958"/>
    </row>
    <row r="231" spans="1:18" ht="28.8">
      <c r="A231" s="2597"/>
      <c r="B231" s="2599"/>
      <c r="C231" s="1625" t="s">
        <v>2670</v>
      </c>
      <c r="D231" s="1625" t="s">
        <v>960</v>
      </c>
      <c r="E231" s="1621"/>
      <c r="F231" s="1621"/>
      <c r="G231" s="1621"/>
      <c r="H231" s="1621"/>
      <c r="I231" s="1621"/>
      <c r="J231" s="1621"/>
      <c r="K231" s="1621"/>
      <c r="L231" s="1621" t="s">
        <v>365</v>
      </c>
      <c r="M231" s="1621" t="s">
        <v>365</v>
      </c>
      <c r="N231" s="1621">
        <v>99.4</v>
      </c>
      <c r="O231" s="958">
        <v>43768</v>
      </c>
      <c r="P231" s="1633" t="s">
        <v>371</v>
      </c>
      <c r="Q231" s="958">
        <v>43769</v>
      </c>
      <c r="R231" s="958">
        <v>44346</v>
      </c>
    </row>
    <row r="232" spans="1:18" ht="28.8">
      <c r="A232" s="2597"/>
      <c r="B232" s="2599"/>
      <c r="C232" s="1625" t="s">
        <v>3119</v>
      </c>
      <c r="D232" s="1625" t="s">
        <v>2654</v>
      </c>
      <c r="E232" s="1621"/>
      <c r="F232" s="1621"/>
      <c r="G232" s="1621"/>
      <c r="H232" s="1621"/>
      <c r="I232" s="1621"/>
      <c r="J232" s="1621"/>
      <c r="K232" s="1621"/>
      <c r="L232" s="1621"/>
      <c r="M232" s="1621" t="s">
        <v>365</v>
      </c>
      <c r="N232" s="1621">
        <v>112.6</v>
      </c>
      <c r="O232" s="958">
        <v>44120</v>
      </c>
      <c r="P232" s="1633" t="s">
        <v>371</v>
      </c>
      <c r="Q232" s="958">
        <v>44121</v>
      </c>
      <c r="R232" s="958">
        <v>44485</v>
      </c>
    </row>
    <row r="233" spans="1:18" ht="28.8">
      <c r="A233" s="2597"/>
      <c r="B233" s="2599"/>
      <c r="C233" s="1625" t="s">
        <v>3120</v>
      </c>
      <c r="D233" s="1625" t="s">
        <v>1627</v>
      </c>
      <c r="E233" s="1621"/>
      <c r="F233" s="1621"/>
      <c r="G233" s="1621"/>
      <c r="H233" s="1621"/>
      <c r="I233" s="1621"/>
      <c r="J233" s="1621"/>
      <c r="K233" s="1621"/>
      <c r="L233" s="1621"/>
      <c r="M233" s="1621" t="s">
        <v>365</v>
      </c>
      <c r="N233" s="1621">
        <v>112.7</v>
      </c>
      <c r="O233" s="958">
        <v>44120</v>
      </c>
      <c r="P233" s="1633" t="s">
        <v>371</v>
      </c>
      <c r="Q233" s="958">
        <v>44121</v>
      </c>
      <c r="R233" s="958">
        <v>45215</v>
      </c>
    </row>
    <row r="234" spans="1:18" ht="28.8">
      <c r="A234" s="2597"/>
      <c r="B234" s="2599"/>
      <c r="C234" s="1625" t="s">
        <v>3123</v>
      </c>
      <c r="D234" s="1625" t="s">
        <v>3118</v>
      </c>
      <c r="E234" s="1621"/>
      <c r="F234" s="1621"/>
      <c r="G234" s="1621"/>
      <c r="H234" s="1621"/>
      <c r="I234" s="1621"/>
      <c r="J234" s="1621"/>
      <c r="K234" s="1621"/>
      <c r="L234" s="1621"/>
      <c r="M234" s="1621" t="s">
        <v>365</v>
      </c>
      <c r="N234" s="1028">
        <v>112.1</v>
      </c>
      <c r="O234" s="958">
        <v>44120</v>
      </c>
      <c r="P234" s="1633" t="s">
        <v>371</v>
      </c>
      <c r="Q234" s="958">
        <v>44121</v>
      </c>
      <c r="R234" s="958">
        <v>44485</v>
      </c>
    </row>
    <row r="235" spans="1:18" ht="28.8">
      <c r="A235" s="2597"/>
      <c r="B235" s="2599"/>
      <c r="C235" s="1625" t="s">
        <v>3124</v>
      </c>
      <c r="D235" s="1625" t="s">
        <v>1627</v>
      </c>
      <c r="E235" s="1621"/>
      <c r="F235" s="1621"/>
      <c r="G235" s="1621"/>
      <c r="H235" s="1621"/>
      <c r="I235" s="1621"/>
      <c r="J235" s="1621"/>
      <c r="K235" s="1621"/>
      <c r="L235" s="1621"/>
      <c r="M235" s="1621" t="s">
        <v>365</v>
      </c>
      <c r="N235" s="1621">
        <v>112.9</v>
      </c>
      <c r="O235" s="958">
        <v>44120</v>
      </c>
      <c r="P235" s="1633" t="s">
        <v>371</v>
      </c>
      <c r="Q235" s="958">
        <v>44121</v>
      </c>
      <c r="R235" s="958">
        <v>44911</v>
      </c>
    </row>
    <row r="236" spans="1:18" ht="28.8">
      <c r="A236" s="2597"/>
      <c r="B236" s="2599"/>
      <c r="C236" s="1625" t="s">
        <v>3125</v>
      </c>
      <c r="D236" s="1625" t="s">
        <v>2659</v>
      </c>
      <c r="E236" s="1621"/>
      <c r="F236" s="1621"/>
      <c r="G236" s="1621"/>
      <c r="H236" s="1621"/>
      <c r="I236" s="1621"/>
      <c r="J236" s="1621"/>
      <c r="K236" s="1621"/>
      <c r="L236" s="1621"/>
      <c r="M236" s="1621" t="s">
        <v>365</v>
      </c>
      <c r="N236" s="1621">
        <v>112.11</v>
      </c>
      <c r="O236" s="958">
        <v>44120</v>
      </c>
      <c r="P236" s="1633" t="s">
        <v>371</v>
      </c>
      <c r="Q236" s="958" t="s">
        <v>3126</v>
      </c>
      <c r="R236" s="958">
        <v>45215</v>
      </c>
    </row>
    <row r="237" spans="1:18" ht="57.6">
      <c r="A237" s="2597"/>
      <c r="B237" s="2599"/>
      <c r="C237" s="1625" t="s">
        <v>3145</v>
      </c>
      <c r="D237" s="1030" t="s">
        <v>3146</v>
      </c>
      <c r="E237" s="1030"/>
      <c r="F237" s="1030"/>
      <c r="G237" s="1030"/>
      <c r="H237" s="1030"/>
      <c r="I237" s="1030"/>
      <c r="J237" s="1031"/>
      <c r="K237" s="1031"/>
      <c r="L237" s="1031"/>
      <c r="M237" s="1031" t="s">
        <v>365</v>
      </c>
      <c r="N237" s="1621">
        <v>113.6</v>
      </c>
      <c r="O237" s="958">
        <v>44130</v>
      </c>
      <c r="P237" s="1633" t="s">
        <v>371</v>
      </c>
      <c r="Q237" s="958">
        <v>44131</v>
      </c>
      <c r="R237" s="958">
        <v>44495</v>
      </c>
    </row>
    <row r="238" spans="1:18" ht="28.8">
      <c r="A238" s="2597"/>
      <c r="B238" s="2599"/>
      <c r="C238" s="1625" t="s">
        <v>3139</v>
      </c>
      <c r="D238" s="1030" t="s">
        <v>3140</v>
      </c>
      <c r="E238" s="1030"/>
      <c r="F238" s="1030"/>
      <c r="G238" s="1030"/>
      <c r="H238" s="1030"/>
      <c r="I238" s="1030"/>
      <c r="J238" s="1031"/>
      <c r="K238" s="1031"/>
      <c r="L238" s="1031"/>
      <c r="M238" s="1031" t="s">
        <v>365</v>
      </c>
      <c r="N238" s="1621">
        <v>113.8</v>
      </c>
      <c r="O238" s="958">
        <v>44130</v>
      </c>
      <c r="P238" s="1633" t="s">
        <v>371</v>
      </c>
      <c r="Q238" s="958">
        <v>44131</v>
      </c>
      <c r="R238" s="958">
        <v>45225</v>
      </c>
    </row>
    <row r="239" spans="1:18" ht="28.8">
      <c r="A239" s="2597"/>
      <c r="B239" s="2599"/>
      <c r="C239" s="1625" t="s">
        <v>3147</v>
      </c>
      <c r="D239" s="1030" t="s">
        <v>1056</v>
      </c>
      <c r="E239" s="1030"/>
      <c r="F239" s="1030"/>
      <c r="G239" s="1030"/>
      <c r="H239" s="1030"/>
      <c r="I239" s="1030"/>
      <c r="J239" s="1031"/>
      <c r="K239" s="1031"/>
      <c r="L239" s="1031"/>
      <c r="M239" s="1031" t="s">
        <v>365</v>
      </c>
      <c r="N239" s="1621">
        <v>113.9</v>
      </c>
      <c r="O239" s="958">
        <v>44130</v>
      </c>
      <c r="P239" s="1633" t="s">
        <v>371</v>
      </c>
      <c r="Q239" s="958">
        <v>44131</v>
      </c>
      <c r="R239" s="958">
        <v>44860</v>
      </c>
    </row>
    <row r="240" spans="1:18">
      <c r="A240" s="2597"/>
      <c r="B240" s="2599"/>
      <c r="C240" s="1625" t="s">
        <v>3367</v>
      </c>
      <c r="D240" s="1030" t="s">
        <v>981</v>
      </c>
      <c r="E240" s="1030"/>
      <c r="F240" s="1030"/>
      <c r="G240" s="1030"/>
      <c r="H240" s="1030"/>
      <c r="I240" s="1030"/>
      <c r="J240" s="1031"/>
      <c r="K240" s="1031"/>
      <c r="L240" s="1031"/>
      <c r="M240" s="1031" t="s">
        <v>365</v>
      </c>
      <c r="N240" s="1028">
        <v>113.1</v>
      </c>
      <c r="O240" s="958">
        <v>44130</v>
      </c>
      <c r="P240" s="1633" t="s">
        <v>371</v>
      </c>
      <c r="Q240" s="958">
        <v>44131</v>
      </c>
      <c r="R240" s="958">
        <v>44860</v>
      </c>
    </row>
    <row r="241" spans="1:18" ht="28.8" customHeight="1">
      <c r="A241" s="2597"/>
      <c r="B241" s="2595" t="s">
        <v>3167</v>
      </c>
      <c r="C241" s="2618" t="s">
        <v>478</v>
      </c>
      <c r="D241" s="2618" t="s">
        <v>479</v>
      </c>
      <c r="E241" s="2595"/>
      <c r="F241" s="2595"/>
      <c r="G241" s="2595"/>
      <c r="H241" s="2595" t="s">
        <v>365</v>
      </c>
      <c r="I241" s="2595" t="s">
        <v>365</v>
      </c>
      <c r="J241" s="2595" t="s">
        <v>365</v>
      </c>
      <c r="K241" s="2595"/>
      <c r="L241" s="2595"/>
      <c r="M241" s="2595"/>
      <c r="N241" s="1618">
        <v>36.03</v>
      </c>
      <c r="O241" s="1629">
        <v>42164</v>
      </c>
      <c r="P241" s="959" t="s">
        <v>371</v>
      </c>
      <c r="Q241" s="1629">
        <v>42164</v>
      </c>
      <c r="R241" s="1629">
        <v>43259</v>
      </c>
    </row>
    <row r="242" spans="1:18">
      <c r="A242" s="2597"/>
      <c r="B242" s="2595"/>
      <c r="C242" s="2618"/>
      <c r="D242" s="2362"/>
      <c r="E242" s="2595"/>
      <c r="F242" s="2595"/>
      <c r="G242" s="2595"/>
      <c r="H242" s="2595"/>
      <c r="I242" s="2595"/>
      <c r="J242" s="2595"/>
      <c r="K242" s="2595"/>
      <c r="L242" s="2595"/>
      <c r="M242" s="2595"/>
      <c r="N242" s="1618" t="s">
        <v>3117</v>
      </c>
      <c r="O242" s="1629">
        <v>44028</v>
      </c>
      <c r="P242" s="959" t="s">
        <v>1755</v>
      </c>
      <c r="Q242" s="1629"/>
      <c r="R242" s="1629"/>
    </row>
    <row r="243" spans="1:18" ht="45" customHeight="1">
      <c r="A243" s="2597"/>
      <c r="B243" s="2595"/>
      <c r="C243" s="2618" t="s">
        <v>480</v>
      </c>
      <c r="D243" s="2618" t="s">
        <v>481</v>
      </c>
      <c r="E243" s="2595"/>
      <c r="F243" s="2595"/>
      <c r="G243" s="2595"/>
      <c r="H243" s="2595" t="s">
        <v>365</v>
      </c>
      <c r="I243" s="2595" t="s">
        <v>365</v>
      </c>
      <c r="J243" s="2595" t="s">
        <v>365</v>
      </c>
      <c r="K243" s="2595"/>
      <c r="L243" s="2595"/>
      <c r="M243" s="2595"/>
      <c r="N243" s="1618" t="s">
        <v>482</v>
      </c>
      <c r="O243" s="1629">
        <v>42342</v>
      </c>
      <c r="P243" s="959" t="s">
        <v>371</v>
      </c>
      <c r="Q243" s="1629">
        <v>42342</v>
      </c>
      <c r="R243" s="1629">
        <v>43437</v>
      </c>
    </row>
    <row r="244" spans="1:18" ht="28.8">
      <c r="A244" s="2597"/>
      <c r="B244" s="2595"/>
      <c r="C244" s="2618"/>
      <c r="D244" s="2610"/>
      <c r="E244" s="2595"/>
      <c r="F244" s="2595"/>
      <c r="G244" s="2595"/>
      <c r="H244" s="2595"/>
      <c r="I244" s="2595"/>
      <c r="J244" s="2595"/>
      <c r="K244" s="2595"/>
      <c r="L244" s="2595"/>
      <c r="M244" s="2595"/>
      <c r="N244" s="1618" t="s">
        <v>1749</v>
      </c>
      <c r="O244" s="1629">
        <v>42796</v>
      </c>
      <c r="P244" s="959" t="s">
        <v>1742</v>
      </c>
      <c r="Q244" s="1629"/>
      <c r="R244" s="1629"/>
    </row>
    <row r="245" spans="1:18" ht="30" customHeight="1">
      <c r="A245" s="2597"/>
      <c r="B245" s="2595"/>
      <c r="C245" s="2618" t="s">
        <v>3368</v>
      </c>
      <c r="D245" s="2618" t="s">
        <v>982</v>
      </c>
      <c r="E245" s="2618"/>
      <c r="F245" s="2618"/>
      <c r="G245" s="2618"/>
      <c r="H245" s="2618"/>
      <c r="I245" s="2595" t="s">
        <v>365</v>
      </c>
      <c r="J245" s="2595" t="s">
        <v>365</v>
      </c>
      <c r="K245" s="2595"/>
      <c r="L245" s="2595"/>
      <c r="M245" s="2592"/>
      <c r="N245" s="1618">
        <v>46.3</v>
      </c>
      <c r="O245" s="1629">
        <v>42466</v>
      </c>
      <c r="P245" s="959" t="s">
        <v>371</v>
      </c>
      <c r="Q245" s="1629">
        <f>O245</f>
        <v>42466</v>
      </c>
      <c r="R245" s="1629">
        <v>43196</v>
      </c>
    </row>
    <row r="246" spans="1:18">
      <c r="A246" s="2597"/>
      <c r="B246" s="2595"/>
      <c r="C246" s="2618"/>
      <c r="D246" s="2610"/>
      <c r="E246" s="2610"/>
      <c r="F246" s="2610"/>
      <c r="G246" s="2610"/>
      <c r="H246" s="2610"/>
      <c r="I246" s="2622"/>
      <c r="J246" s="2622"/>
      <c r="K246" s="2622"/>
      <c r="L246" s="2595"/>
      <c r="M246" s="2593"/>
      <c r="N246" s="1618" t="s">
        <v>2098</v>
      </c>
      <c r="O246" s="1629">
        <v>43243</v>
      </c>
      <c r="P246" s="959" t="s">
        <v>1740</v>
      </c>
      <c r="Q246" s="1629"/>
      <c r="R246" s="1629"/>
    </row>
    <row r="247" spans="1:18" ht="45" customHeight="1">
      <c r="A247" s="2597"/>
      <c r="B247" s="2595"/>
      <c r="C247" s="2618" t="s">
        <v>483</v>
      </c>
      <c r="D247" s="2618" t="s">
        <v>484</v>
      </c>
      <c r="E247" s="2595"/>
      <c r="F247" s="2595"/>
      <c r="G247" s="2595"/>
      <c r="H247" s="2595" t="s">
        <v>365</v>
      </c>
      <c r="I247" s="2595" t="s">
        <v>365</v>
      </c>
      <c r="J247" s="2595"/>
      <c r="K247" s="2595"/>
      <c r="L247" s="2595"/>
      <c r="M247" s="2592"/>
      <c r="N247" s="1618" t="s">
        <v>485</v>
      </c>
      <c r="O247" s="1629">
        <v>42342</v>
      </c>
      <c r="P247" s="959" t="s">
        <v>371</v>
      </c>
      <c r="Q247" s="1629">
        <v>42342</v>
      </c>
      <c r="R247" s="1629">
        <v>42707</v>
      </c>
    </row>
    <row r="248" spans="1:18" ht="28.8">
      <c r="A248" s="2597"/>
      <c r="B248" s="2595"/>
      <c r="C248" s="2618"/>
      <c r="D248" s="2610"/>
      <c r="E248" s="2595"/>
      <c r="F248" s="2595"/>
      <c r="G248" s="2595"/>
      <c r="H248" s="2595"/>
      <c r="I248" s="2595"/>
      <c r="J248" s="2595"/>
      <c r="K248" s="2595"/>
      <c r="L248" s="2595"/>
      <c r="M248" s="2593"/>
      <c r="N248" s="1618" t="s">
        <v>1754</v>
      </c>
      <c r="O248" s="1629">
        <v>42935</v>
      </c>
      <c r="P248" s="959" t="s">
        <v>1755</v>
      </c>
      <c r="Q248" s="1629"/>
      <c r="R248" s="1629"/>
    </row>
    <row r="249" spans="1:18" ht="45" customHeight="1">
      <c r="A249" s="2597"/>
      <c r="B249" s="2595"/>
      <c r="C249" s="2618" t="s">
        <v>486</v>
      </c>
      <c r="D249" s="2618" t="s">
        <v>487</v>
      </c>
      <c r="E249" s="2595"/>
      <c r="F249" s="2595"/>
      <c r="G249" s="2595"/>
      <c r="H249" s="2595" t="s">
        <v>365</v>
      </c>
      <c r="I249" s="2595" t="s">
        <v>365</v>
      </c>
      <c r="J249" s="2595" t="s">
        <v>365</v>
      </c>
      <c r="K249" s="2595"/>
      <c r="L249" s="2595"/>
      <c r="M249" s="2592"/>
      <c r="N249" s="1618">
        <v>41.05</v>
      </c>
      <c r="O249" s="1629">
        <v>42303</v>
      </c>
      <c r="P249" s="959" t="s">
        <v>371</v>
      </c>
      <c r="Q249" s="1629">
        <v>42303</v>
      </c>
      <c r="R249" s="1629">
        <v>43398</v>
      </c>
    </row>
    <row r="250" spans="1:18" ht="45" customHeight="1">
      <c r="A250" s="2597"/>
      <c r="B250" s="2595"/>
      <c r="C250" s="2618"/>
      <c r="D250" s="2618"/>
      <c r="E250" s="2595"/>
      <c r="F250" s="2595"/>
      <c r="G250" s="2595"/>
      <c r="H250" s="2595"/>
      <c r="I250" s="2595"/>
      <c r="J250" s="2595"/>
      <c r="K250" s="2595"/>
      <c r="L250" s="2595"/>
      <c r="M250" s="2593"/>
      <c r="N250" s="1618" t="s">
        <v>2089</v>
      </c>
      <c r="O250" s="1629" t="s">
        <v>2082</v>
      </c>
      <c r="P250" s="959" t="s">
        <v>2090</v>
      </c>
      <c r="Q250" s="1629"/>
      <c r="R250" s="1629"/>
    </row>
    <row r="251" spans="1:18" ht="45" customHeight="1">
      <c r="A251" s="2597"/>
      <c r="B251" s="2595"/>
      <c r="C251" s="2618" t="s">
        <v>3369</v>
      </c>
      <c r="D251" s="2618" t="s">
        <v>1063</v>
      </c>
      <c r="E251" s="2595"/>
      <c r="F251" s="2595"/>
      <c r="G251" s="2595"/>
      <c r="H251" s="2595"/>
      <c r="I251" s="2595" t="s">
        <v>365</v>
      </c>
      <c r="J251" s="2595" t="s">
        <v>365</v>
      </c>
      <c r="K251" s="2595"/>
      <c r="L251" s="2595"/>
      <c r="M251" s="2595"/>
      <c r="N251" s="1618">
        <v>46.4</v>
      </c>
      <c r="O251" s="1629">
        <v>42466</v>
      </c>
      <c r="P251" s="959" t="s">
        <v>371</v>
      </c>
      <c r="Q251" s="1629">
        <f>O251</f>
        <v>42466</v>
      </c>
      <c r="R251" s="1629">
        <v>43196</v>
      </c>
    </row>
    <row r="252" spans="1:18">
      <c r="A252" s="2597"/>
      <c r="B252" s="2595"/>
      <c r="C252" s="2618"/>
      <c r="D252" s="2610"/>
      <c r="E252" s="2595"/>
      <c r="F252" s="2595"/>
      <c r="G252" s="2595"/>
      <c r="H252" s="2595"/>
      <c r="I252" s="2595"/>
      <c r="J252" s="2595"/>
      <c r="K252" s="2595"/>
      <c r="L252" s="2595"/>
      <c r="M252" s="2595"/>
      <c r="N252" s="1618">
        <v>71.400000000000006</v>
      </c>
      <c r="O252" s="1629" t="s">
        <v>2082</v>
      </c>
      <c r="P252" s="959" t="s">
        <v>1742</v>
      </c>
      <c r="Q252" s="1629"/>
      <c r="R252" s="1629"/>
    </row>
    <row r="253" spans="1:18">
      <c r="A253" s="2597"/>
      <c r="B253" s="2595"/>
      <c r="C253" s="2618"/>
      <c r="D253" s="2362"/>
      <c r="E253" s="2595"/>
      <c r="F253" s="2595"/>
      <c r="G253" s="2595"/>
      <c r="H253" s="2595"/>
      <c r="I253" s="2595"/>
      <c r="J253" s="2595"/>
      <c r="K253" s="2595"/>
      <c r="L253" s="2595"/>
      <c r="M253" s="2595"/>
      <c r="N253" s="1618" t="s">
        <v>3134</v>
      </c>
      <c r="O253" s="1629">
        <v>44120</v>
      </c>
      <c r="P253" s="959" t="s">
        <v>1755</v>
      </c>
      <c r="Q253" s="1629"/>
      <c r="R253" s="1629"/>
    </row>
    <row r="254" spans="1:18">
      <c r="A254" s="2597"/>
      <c r="B254" s="2595"/>
      <c r="C254" s="2618" t="s">
        <v>1064</v>
      </c>
      <c r="D254" s="2618" t="s">
        <v>977</v>
      </c>
      <c r="E254" s="2618"/>
      <c r="F254" s="2618"/>
      <c r="G254" s="2618"/>
      <c r="H254" s="2618"/>
      <c r="I254" s="2595" t="s">
        <v>365</v>
      </c>
      <c r="J254" s="2595" t="s">
        <v>365</v>
      </c>
      <c r="K254" s="2595"/>
      <c r="L254" s="2595" t="s">
        <v>365</v>
      </c>
      <c r="M254" s="2595" t="s">
        <v>365</v>
      </c>
      <c r="N254" s="1618">
        <v>46.5</v>
      </c>
      <c r="O254" s="1629">
        <v>42466</v>
      </c>
      <c r="P254" s="959" t="s">
        <v>371</v>
      </c>
      <c r="Q254" s="1629">
        <f>O254</f>
        <v>42466</v>
      </c>
      <c r="R254" s="1629">
        <v>43196</v>
      </c>
    </row>
    <row r="255" spans="1:18">
      <c r="A255" s="2597"/>
      <c r="B255" s="2595"/>
      <c r="C255" s="2618"/>
      <c r="D255" s="2610"/>
      <c r="E255" s="2610"/>
      <c r="F255" s="2610"/>
      <c r="G255" s="2610"/>
      <c r="H255" s="2610"/>
      <c r="I255" s="2622"/>
      <c r="J255" s="2622"/>
      <c r="K255" s="2622"/>
      <c r="L255" s="2622"/>
      <c r="M255" s="2595"/>
      <c r="N255" s="1618">
        <v>91.4</v>
      </c>
      <c r="O255" s="1629">
        <v>43643</v>
      </c>
      <c r="P255" s="959" t="s">
        <v>1036</v>
      </c>
      <c r="Q255" s="1629">
        <v>43644</v>
      </c>
      <c r="R255" s="1629">
        <v>44374</v>
      </c>
    </row>
    <row r="256" spans="1:18" ht="30" customHeight="1">
      <c r="A256" s="2597"/>
      <c r="B256" s="2595"/>
      <c r="C256" s="2618" t="s">
        <v>1065</v>
      </c>
      <c r="D256" s="2618" t="s">
        <v>1066</v>
      </c>
      <c r="E256" s="2595"/>
      <c r="F256" s="2595"/>
      <c r="G256" s="2595"/>
      <c r="H256" s="2595"/>
      <c r="I256" s="2595" t="s">
        <v>365</v>
      </c>
      <c r="J256" s="2595" t="s">
        <v>365</v>
      </c>
      <c r="K256" s="2595"/>
      <c r="L256" s="2595"/>
      <c r="M256" s="2595" t="s">
        <v>365</v>
      </c>
      <c r="N256" s="1618">
        <v>44.6</v>
      </c>
      <c r="O256" s="1629">
        <v>42395</v>
      </c>
      <c r="P256" s="959" t="s">
        <v>371</v>
      </c>
      <c r="Q256" s="1629">
        <f>O256</f>
        <v>42395</v>
      </c>
      <c r="R256" s="1629">
        <v>43126</v>
      </c>
    </row>
    <row r="257" spans="1:18" ht="28.8">
      <c r="A257" s="2597"/>
      <c r="B257" s="2595"/>
      <c r="C257" s="2618"/>
      <c r="D257" s="2618"/>
      <c r="E257" s="2595"/>
      <c r="F257" s="2595"/>
      <c r="G257" s="2595"/>
      <c r="H257" s="2595"/>
      <c r="I257" s="2595"/>
      <c r="J257" s="2595"/>
      <c r="K257" s="2595"/>
      <c r="L257" s="2595"/>
      <c r="M257" s="2595"/>
      <c r="N257" s="1618" t="s">
        <v>1743</v>
      </c>
      <c r="O257" s="1629">
        <v>42796</v>
      </c>
      <c r="P257" s="959" t="s">
        <v>1740</v>
      </c>
      <c r="Q257" s="1629"/>
      <c r="R257" s="1629"/>
    </row>
    <row r="258" spans="1:18">
      <c r="A258" s="2597"/>
      <c r="B258" s="2595"/>
      <c r="C258" s="2618"/>
      <c r="D258" s="2610"/>
      <c r="E258" s="2595"/>
      <c r="F258" s="2595"/>
      <c r="G258" s="2595"/>
      <c r="H258" s="2595"/>
      <c r="I258" s="2595"/>
      <c r="J258" s="2595"/>
      <c r="K258" s="2595"/>
      <c r="L258" s="2595"/>
      <c r="M258" s="2595"/>
      <c r="N258" s="1618" t="s">
        <v>2091</v>
      </c>
      <c r="O258" s="1629" t="s">
        <v>2082</v>
      </c>
      <c r="P258" s="959" t="s">
        <v>1740</v>
      </c>
      <c r="Q258" s="1629"/>
      <c r="R258" s="1629"/>
    </row>
    <row r="259" spans="1:18">
      <c r="A259" s="2597"/>
      <c r="B259" s="2595"/>
      <c r="C259" s="2618"/>
      <c r="D259" s="2362"/>
      <c r="E259" s="2595"/>
      <c r="F259" s="2595"/>
      <c r="G259" s="2595"/>
      <c r="H259" s="2595"/>
      <c r="I259" s="2595"/>
      <c r="J259" s="2595"/>
      <c r="K259" s="2595"/>
      <c r="L259" s="2595"/>
      <c r="M259" s="2595"/>
      <c r="N259" s="1618">
        <v>104.8</v>
      </c>
      <c r="O259" s="1629" t="s">
        <v>3072</v>
      </c>
      <c r="P259" s="959" t="s">
        <v>1105</v>
      </c>
      <c r="Q259" s="1629" t="s">
        <v>3076</v>
      </c>
      <c r="R259" s="1629" t="s">
        <v>3083</v>
      </c>
    </row>
    <row r="260" spans="1:18" ht="45" customHeight="1">
      <c r="A260" s="2597"/>
      <c r="B260" s="2595"/>
      <c r="C260" s="2618" t="s">
        <v>488</v>
      </c>
      <c r="D260" s="2618" t="s">
        <v>489</v>
      </c>
      <c r="E260" s="2595"/>
      <c r="F260" s="2595"/>
      <c r="G260" s="2595"/>
      <c r="H260" s="2595" t="s">
        <v>365</v>
      </c>
      <c r="I260" s="2595" t="s">
        <v>365</v>
      </c>
      <c r="J260" s="2595" t="s">
        <v>365</v>
      </c>
      <c r="K260" s="2595"/>
      <c r="L260" s="2595"/>
      <c r="M260" s="2592"/>
      <c r="N260" s="1618">
        <v>43.09</v>
      </c>
      <c r="O260" s="1629">
        <v>42342</v>
      </c>
      <c r="P260" s="959" t="s">
        <v>371</v>
      </c>
      <c r="Q260" s="1629">
        <v>42342</v>
      </c>
      <c r="R260" s="1629">
        <v>43072</v>
      </c>
    </row>
    <row r="261" spans="1:18" ht="28.8">
      <c r="A261" s="2597"/>
      <c r="B261" s="2595"/>
      <c r="C261" s="2618"/>
      <c r="D261" s="2618"/>
      <c r="E261" s="2595"/>
      <c r="F261" s="2595"/>
      <c r="G261" s="2595"/>
      <c r="H261" s="2595"/>
      <c r="I261" s="2595"/>
      <c r="J261" s="2595"/>
      <c r="K261" s="2595"/>
      <c r="L261" s="2595"/>
      <c r="M261" s="2594"/>
      <c r="N261" s="1618" t="s">
        <v>1748</v>
      </c>
      <c r="O261" s="1629">
        <v>42796</v>
      </c>
      <c r="P261" s="959" t="s">
        <v>1742</v>
      </c>
      <c r="Q261" s="1629"/>
      <c r="R261" s="1629"/>
    </row>
    <row r="262" spans="1:18">
      <c r="A262" s="2597"/>
      <c r="B262" s="2595"/>
      <c r="C262" s="2618"/>
      <c r="D262" s="2618"/>
      <c r="E262" s="2595"/>
      <c r="F262" s="2595"/>
      <c r="G262" s="2595"/>
      <c r="H262" s="2595"/>
      <c r="I262" s="2595"/>
      <c r="J262" s="2595"/>
      <c r="K262" s="2595"/>
      <c r="L262" s="2595"/>
      <c r="M262" s="2594"/>
      <c r="N262" s="1618">
        <v>90.4</v>
      </c>
      <c r="O262" s="1629">
        <v>43636</v>
      </c>
      <c r="P262" s="959" t="s">
        <v>2395</v>
      </c>
      <c r="Q262" s="1629"/>
      <c r="R262" s="1629"/>
    </row>
    <row r="263" spans="1:18">
      <c r="A263" s="2597"/>
      <c r="B263" s="2595"/>
      <c r="C263" s="2618"/>
      <c r="D263" s="2618"/>
      <c r="E263" s="2595"/>
      <c r="F263" s="2595"/>
      <c r="G263" s="2595"/>
      <c r="H263" s="2595"/>
      <c r="I263" s="2595"/>
      <c r="J263" s="2595"/>
      <c r="K263" s="2595"/>
      <c r="L263" s="2595"/>
      <c r="M263" s="2593"/>
      <c r="N263" s="1618">
        <v>71.8</v>
      </c>
      <c r="O263" s="1629" t="s">
        <v>2082</v>
      </c>
      <c r="P263" s="959" t="s">
        <v>1036</v>
      </c>
      <c r="Q263" s="1629" t="s">
        <v>2082</v>
      </c>
      <c r="R263" s="1629">
        <v>43344</v>
      </c>
    </row>
    <row r="264" spans="1:18">
      <c r="A264" s="2597"/>
      <c r="B264" s="2595"/>
      <c r="C264" s="1628" t="s">
        <v>492</v>
      </c>
      <c r="D264" s="1628" t="s">
        <v>493</v>
      </c>
      <c r="E264" s="1618"/>
      <c r="F264" s="1618"/>
      <c r="G264" s="1618"/>
      <c r="H264" s="1618" t="s">
        <v>365</v>
      </c>
      <c r="I264" s="1618" t="s">
        <v>365</v>
      </c>
      <c r="J264" s="1618"/>
      <c r="K264" s="1618"/>
      <c r="L264" s="1618"/>
      <c r="M264" s="1618"/>
      <c r="N264" s="1618" t="s">
        <v>494</v>
      </c>
      <c r="O264" s="1629">
        <v>42342</v>
      </c>
      <c r="P264" s="959" t="s">
        <v>371</v>
      </c>
      <c r="Q264" s="1629">
        <v>42342</v>
      </c>
      <c r="R264" s="1629">
        <v>42707</v>
      </c>
    </row>
    <row r="265" spans="1:18" ht="30" customHeight="1">
      <c r="A265" s="2597"/>
      <c r="B265" s="2595"/>
      <c r="C265" s="2618" t="s">
        <v>1067</v>
      </c>
      <c r="D265" s="2595" t="s">
        <v>1068</v>
      </c>
      <c r="E265" s="2595"/>
      <c r="F265" s="2595"/>
      <c r="G265" s="2595"/>
      <c r="H265" s="2595"/>
      <c r="I265" s="2595" t="s">
        <v>365</v>
      </c>
      <c r="J265" s="2595"/>
      <c r="K265" s="2595"/>
      <c r="L265" s="2595"/>
      <c r="M265" s="2592"/>
      <c r="N265" s="1618">
        <v>45.3</v>
      </c>
      <c r="O265" s="1629" t="s">
        <v>1069</v>
      </c>
      <c r="P265" s="959" t="s">
        <v>371</v>
      </c>
      <c r="Q265" s="1629" t="str">
        <f>O265</f>
        <v>02-mzo-16</v>
      </c>
      <c r="R265" s="1629" t="s">
        <v>1070</v>
      </c>
    </row>
    <row r="266" spans="1:18">
      <c r="A266" s="2597"/>
      <c r="B266" s="2595"/>
      <c r="C266" s="2618"/>
      <c r="D266" s="2595"/>
      <c r="E266" s="2595"/>
      <c r="F266" s="2595"/>
      <c r="G266" s="2595"/>
      <c r="H266" s="2595"/>
      <c r="I266" s="2595"/>
      <c r="J266" s="2595"/>
      <c r="K266" s="2595"/>
      <c r="L266" s="2595"/>
      <c r="M266" s="2593"/>
      <c r="N266" s="1618">
        <v>57.9</v>
      </c>
      <c r="O266" s="1629">
        <v>42699</v>
      </c>
      <c r="P266" s="959" t="s">
        <v>395</v>
      </c>
      <c r="Q266" s="1629"/>
      <c r="R266" s="1629"/>
    </row>
    <row r="267" spans="1:18" ht="30" customHeight="1">
      <c r="A267" s="2597"/>
      <c r="B267" s="2595"/>
      <c r="C267" s="2618" t="s">
        <v>495</v>
      </c>
      <c r="D267" s="2618" t="s">
        <v>496</v>
      </c>
      <c r="E267" s="2595"/>
      <c r="F267" s="2595"/>
      <c r="G267" s="2595"/>
      <c r="H267" s="2595" t="s">
        <v>365</v>
      </c>
      <c r="I267" s="2595" t="s">
        <v>365</v>
      </c>
      <c r="J267" s="2595" t="s">
        <v>365</v>
      </c>
      <c r="K267" s="2595" t="s">
        <v>365</v>
      </c>
      <c r="L267" s="2595" t="s">
        <v>365</v>
      </c>
      <c r="M267" s="2592"/>
      <c r="N267" s="1618">
        <v>41.06</v>
      </c>
      <c r="O267" s="1629">
        <v>42303</v>
      </c>
      <c r="P267" s="959" t="s">
        <v>371</v>
      </c>
      <c r="Q267" s="1629">
        <v>42303</v>
      </c>
      <c r="R267" s="1629">
        <v>43398</v>
      </c>
    </row>
    <row r="268" spans="1:18">
      <c r="A268" s="2597"/>
      <c r="B268" s="2595"/>
      <c r="C268" s="2618"/>
      <c r="D268" s="2610"/>
      <c r="E268" s="2595"/>
      <c r="F268" s="2595"/>
      <c r="G268" s="2595"/>
      <c r="H268" s="2595"/>
      <c r="I268" s="2595"/>
      <c r="J268" s="2595"/>
      <c r="K268" s="2595"/>
      <c r="L268" s="2595"/>
      <c r="M268" s="2593"/>
      <c r="N268" s="1618">
        <v>80.7</v>
      </c>
      <c r="O268" s="1629">
        <v>43382</v>
      </c>
      <c r="P268" s="959" t="s">
        <v>1036</v>
      </c>
      <c r="Q268" s="1629"/>
      <c r="R268" s="1629">
        <v>44128</v>
      </c>
    </row>
    <row r="269" spans="1:18" ht="30" customHeight="1">
      <c r="A269" s="2597"/>
      <c r="B269" s="2595"/>
      <c r="C269" s="2618" t="s">
        <v>497</v>
      </c>
      <c r="D269" s="2618" t="s">
        <v>498</v>
      </c>
      <c r="E269" s="2595"/>
      <c r="F269" s="2595"/>
      <c r="G269" s="2595"/>
      <c r="H269" s="2595" t="s">
        <v>365</v>
      </c>
      <c r="I269" s="2595" t="s">
        <v>365</v>
      </c>
      <c r="J269" s="2595" t="s">
        <v>365</v>
      </c>
      <c r="K269" s="2595" t="s">
        <v>365</v>
      </c>
      <c r="L269" s="2595" t="s">
        <v>365</v>
      </c>
      <c r="M269" s="2595" t="s">
        <v>365</v>
      </c>
      <c r="N269" s="1618">
        <v>41.07</v>
      </c>
      <c r="O269" s="1629">
        <v>42303</v>
      </c>
      <c r="P269" s="959" t="s">
        <v>371</v>
      </c>
      <c r="Q269" s="1629">
        <v>42303</v>
      </c>
      <c r="R269" s="1629">
        <v>43398</v>
      </c>
    </row>
    <row r="270" spans="1:18">
      <c r="A270" s="2597"/>
      <c r="B270" s="2595"/>
      <c r="C270" s="2618"/>
      <c r="D270" s="2610"/>
      <c r="E270" s="2595"/>
      <c r="F270" s="2595"/>
      <c r="G270" s="2595"/>
      <c r="H270" s="2595"/>
      <c r="I270" s="2595"/>
      <c r="J270" s="2595"/>
      <c r="K270" s="2595"/>
      <c r="L270" s="2595"/>
      <c r="M270" s="2595"/>
      <c r="N270" s="1618">
        <v>80.599999999999994</v>
      </c>
      <c r="O270" s="1629">
        <v>43382</v>
      </c>
      <c r="P270" s="959" t="s">
        <v>1036</v>
      </c>
      <c r="Q270" s="1629"/>
      <c r="R270" s="1629">
        <v>44128</v>
      </c>
    </row>
    <row r="271" spans="1:18">
      <c r="A271" s="2597"/>
      <c r="B271" s="2595"/>
      <c r="C271" s="2618"/>
      <c r="D271" s="2362"/>
      <c r="E271" s="2595"/>
      <c r="F271" s="2595"/>
      <c r="G271" s="2595"/>
      <c r="H271" s="2595"/>
      <c r="I271" s="2595"/>
      <c r="J271" s="2595"/>
      <c r="K271" s="2595"/>
      <c r="L271" s="2595"/>
      <c r="M271" s="2595"/>
      <c r="N271" s="1618">
        <v>113.12</v>
      </c>
      <c r="O271" s="1629">
        <v>44130</v>
      </c>
      <c r="P271" s="959" t="s">
        <v>1105</v>
      </c>
      <c r="Q271" s="1629"/>
      <c r="R271" s="1629">
        <v>44857</v>
      </c>
    </row>
    <row r="272" spans="1:18" ht="30" customHeight="1">
      <c r="A272" s="2597"/>
      <c r="B272" s="2595"/>
      <c r="C272" s="2618" t="s">
        <v>3370</v>
      </c>
      <c r="D272" s="2618" t="s">
        <v>1697</v>
      </c>
      <c r="E272" s="2595"/>
      <c r="F272" s="2595"/>
      <c r="G272" s="2595"/>
      <c r="H272" s="2595"/>
      <c r="I272" s="2595" t="s">
        <v>365</v>
      </c>
      <c r="J272" s="2595" t="s">
        <v>365</v>
      </c>
      <c r="K272" s="2595"/>
      <c r="L272" s="2595"/>
      <c r="M272" s="2595"/>
      <c r="N272" s="1618">
        <v>55.5</v>
      </c>
      <c r="O272" s="1629">
        <v>42664</v>
      </c>
      <c r="P272" s="959" t="s">
        <v>371</v>
      </c>
      <c r="Q272" s="1629">
        <v>42665</v>
      </c>
      <c r="R272" s="1629">
        <v>43029</v>
      </c>
    </row>
    <row r="273" spans="1:18">
      <c r="A273" s="2597"/>
      <c r="B273" s="2595"/>
      <c r="C273" s="2618"/>
      <c r="D273" s="2618"/>
      <c r="E273" s="2595"/>
      <c r="F273" s="2595"/>
      <c r="G273" s="2595"/>
      <c r="H273" s="2595"/>
      <c r="I273" s="2595"/>
      <c r="J273" s="2595"/>
      <c r="K273" s="2595"/>
      <c r="L273" s="2595"/>
      <c r="M273" s="2595"/>
      <c r="N273" s="1618">
        <v>68.7</v>
      </c>
      <c r="O273" s="1629">
        <v>43042</v>
      </c>
      <c r="P273" s="959" t="s">
        <v>1105</v>
      </c>
      <c r="Q273" s="1629">
        <v>43030</v>
      </c>
      <c r="R273" s="1629" t="s">
        <v>1557</v>
      </c>
    </row>
    <row r="274" spans="1:18">
      <c r="A274" s="2597"/>
      <c r="B274" s="2595"/>
      <c r="C274" s="2618"/>
      <c r="D274" s="2362"/>
      <c r="E274" s="2595"/>
      <c r="F274" s="2595"/>
      <c r="G274" s="2595"/>
      <c r="H274" s="2595"/>
      <c r="I274" s="2595"/>
      <c r="J274" s="2595"/>
      <c r="K274" s="2595"/>
      <c r="L274" s="2595"/>
      <c r="M274" s="2595"/>
      <c r="N274" s="1618">
        <v>105.1</v>
      </c>
      <c r="O274" s="1629" t="s">
        <v>3084</v>
      </c>
      <c r="P274" s="959" t="s">
        <v>1755</v>
      </c>
      <c r="Q274" s="1629"/>
      <c r="R274" s="1629"/>
    </row>
    <row r="275" spans="1:18" ht="28.8">
      <c r="A275" s="2597"/>
      <c r="B275" s="2595"/>
      <c r="C275" s="1628" t="s">
        <v>1698</v>
      </c>
      <c r="D275" s="1628" t="s">
        <v>1699</v>
      </c>
      <c r="E275" s="1618"/>
      <c r="F275" s="1618"/>
      <c r="G275" s="1618"/>
      <c r="H275" s="1618"/>
      <c r="I275" s="1618" t="s">
        <v>365</v>
      </c>
      <c r="J275" s="1618"/>
      <c r="K275" s="1618"/>
      <c r="L275" s="1618"/>
      <c r="M275" s="1618"/>
      <c r="N275" s="1618">
        <v>55.6</v>
      </c>
      <c r="O275" s="1629" t="s">
        <v>1700</v>
      </c>
      <c r="P275" s="959" t="s">
        <v>371</v>
      </c>
      <c r="Q275" s="1629">
        <v>42665</v>
      </c>
      <c r="R275" s="1629">
        <v>43029</v>
      </c>
    </row>
    <row r="276" spans="1:18" ht="45" customHeight="1">
      <c r="A276" s="2597"/>
      <c r="B276" s="2595"/>
      <c r="C276" s="2618" t="s">
        <v>1701</v>
      </c>
      <c r="D276" s="2618" t="s">
        <v>1628</v>
      </c>
      <c r="E276" s="2618"/>
      <c r="F276" s="2618"/>
      <c r="G276" s="2618"/>
      <c r="H276" s="2618"/>
      <c r="I276" s="2595" t="s">
        <v>365</v>
      </c>
      <c r="J276" s="2595" t="s">
        <v>365</v>
      </c>
      <c r="K276" s="2595"/>
      <c r="L276" s="2595"/>
      <c r="M276" s="2592"/>
      <c r="N276" s="1618">
        <v>55.7</v>
      </c>
      <c r="O276" s="1629">
        <v>42664</v>
      </c>
      <c r="P276" s="959" t="s">
        <v>371</v>
      </c>
      <c r="Q276" s="1629">
        <v>42665</v>
      </c>
      <c r="R276" s="1629">
        <v>43029</v>
      </c>
    </row>
    <row r="277" spans="1:18">
      <c r="A277" s="2597"/>
      <c r="B277" s="2595"/>
      <c r="C277" s="2618"/>
      <c r="D277" s="2618"/>
      <c r="E277" s="2610"/>
      <c r="F277" s="2610"/>
      <c r="G277" s="2610"/>
      <c r="H277" s="2610"/>
      <c r="I277" s="2622"/>
      <c r="J277" s="2622"/>
      <c r="K277" s="2595"/>
      <c r="L277" s="2595"/>
      <c r="M277" s="2593"/>
      <c r="N277" s="1618">
        <v>69.3</v>
      </c>
      <c r="O277" s="1629">
        <v>43077</v>
      </c>
      <c r="P277" s="959" t="s">
        <v>1036</v>
      </c>
      <c r="Q277" s="1629">
        <v>43030</v>
      </c>
      <c r="R277" s="1629">
        <v>43121</v>
      </c>
    </row>
    <row r="278" spans="1:18" ht="45" customHeight="1">
      <c r="A278" s="2597"/>
      <c r="B278" s="2595"/>
      <c r="C278" s="2618" t="s">
        <v>1616</v>
      </c>
      <c r="D278" s="2618" t="s">
        <v>1068</v>
      </c>
      <c r="E278" s="2595"/>
      <c r="F278" s="2595"/>
      <c r="G278" s="2595"/>
      <c r="H278" s="2595"/>
      <c r="I278" s="2595"/>
      <c r="J278" s="2595" t="s">
        <v>365</v>
      </c>
      <c r="K278" s="2595" t="s">
        <v>365</v>
      </c>
      <c r="L278" s="2595" t="s">
        <v>365</v>
      </c>
      <c r="M278" s="2595" t="s">
        <v>365</v>
      </c>
      <c r="N278" s="1618">
        <v>63.4</v>
      </c>
      <c r="O278" s="1629">
        <v>42857</v>
      </c>
      <c r="P278" s="959" t="s">
        <v>371</v>
      </c>
      <c r="Q278" s="1629">
        <v>42858</v>
      </c>
      <c r="R278" s="1629">
        <v>43954</v>
      </c>
    </row>
    <row r="279" spans="1:18">
      <c r="A279" s="2597"/>
      <c r="B279" s="2595"/>
      <c r="C279" s="2618"/>
      <c r="D279" s="2610"/>
      <c r="E279" s="2595"/>
      <c r="F279" s="2595"/>
      <c r="G279" s="2595"/>
      <c r="H279" s="2595"/>
      <c r="I279" s="2595"/>
      <c r="J279" s="2595"/>
      <c r="K279" s="2595"/>
      <c r="L279" s="2595"/>
      <c r="M279" s="2595"/>
      <c r="N279" s="1618" t="s">
        <v>2101</v>
      </c>
      <c r="O279" s="1629">
        <v>43263</v>
      </c>
      <c r="P279" s="959" t="s">
        <v>1740</v>
      </c>
      <c r="Q279" s="1629"/>
      <c r="R279" s="1629"/>
    </row>
    <row r="280" spans="1:18">
      <c r="A280" s="2597"/>
      <c r="B280" s="2595"/>
      <c r="C280" s="2618"/>
      <c r="D280" s="2362"/>
      <c r="E280" s="2595"/>
      <c r="F280" s="2595"/>
      <c r="G280" s="2595"/>
      <c r="H280" s="2595"/>
      <c r="I280" s="2595"/>
      <c r="J280" s="2595"/>
      <c r="K280" s="2595"/>
      <c r="L280" s="2595"/>
      <c r="M280" s="2595"/>
      <c r="N280" s="1618">
        <v>113.14</v>
      </c>
      <c r="O280" s="1629">
        <v>44130</v>
      </c>
      <c r="P280" s="959" t="s">
        <v>1105</v>
      </c>
      <c r="Q280" s="1629"/>
      <c r="R280" s="1629">
        <v>44561</v>
      </c>
    </row>
    <row r="281" spans="1:18" ht="28.8" customHeight="1">
      <c r="A281" s="2597"/>
      <c r="B281" s="2595"/>
      <c r="C281" s="2618" t="s">
        <v>1630</v>
      </c>
      <c r="D281" s="2618" t="s">
        <v>1631</v>
      </c>
      <c r="E281" s="2595"/>
      <c r="F281" s="2595"/>
      <c r="G281" s="2595"/>
      <c r="H281" s="2595"/>
      <c r="I281" s="2595"/>
      <c r="J281" s="2595" t="s">
        <v>365</v>
      </c>
      <c r="K281" s="2595"/>
      <c r="L281" s="2595"/>
      <c r="M281" s="2595" t="s">
        <v>365</v>
      </c>
      <c r="N281" s="1618">
        <v>66.400000000000006</v>
      </c>
      <c r="O281" s="1629">
        <v>42935</v>
      </c>
      <c r="P281" s="959" t="s">
        <v>371</v>
      </c>
      <c r="Q281" s="1629">
        <v>42936</v>
      </c>
      <c r="R281" s="1629">
        <v>43301</v>
      </c>
    </row>
    <row r="282" spans="1:18">
      <c r="A282" s="2597"/>
      <c r="B282" s="2595"/>
      <c r="C282" s="2618"/>
      <c r="D282" s="2362"/>
      <c r="E282" s="2595"/>
      <c r="F282" s="2595"/>
      <c r="G282" s="2595"/>
      <c r="H282" s="2595"/>
      <c r="I282" s="2595"/>
      <c r="J282" s="2595"/>
      <c r="K282" s="2595"/>
      <c r="L282" s="2595"/>
      <c r="M282" s="2595"/>
      <c r="N282" s="1618">
        <v>113.13</v>
      </c>
      <c r="O282" s="1629">
        <v>44130</v>
      </c>
      <c r="P282" s="959" t="s">
        <v>371</v>
      </c>
      <c r="Q282" s="1629">
        <v>44131</v>
      </c>
      <c r="R282" s="1629">
        <v>44860</v>
      </c>
    </row>
    <row r="283" spans="1:18" ht="28.8">
      <c r="A283" s="2597"/>
      <c r="B283" s="2595"/>
      <c r="C283" s="1628" t="s">
        <v>3371</v>
      </c>
      <c r="D283" s="1628" t="s">
        <v>3372</v>
      </c>
      <c r="E283" s="1618"/>
      <c r="F283" s="1618"/>
      <c r="G283" s="1618"/>
      <c r="H283" s="1618"/>
      <c r="I283" s="1618"/>
      <c r="J283" s="1618" t="s">
        <v>365</v>
      </c>
      <c r="K283" s="1618" t="s">
        <v>365</v>
      </c>
      <c r="L283" s="1618" t="s">
        <v>365</v>
      </c>
      <c r="M283" s="1618"/>
      <c r="N283" s="1618">
        <v>67.7</v>
      </c>
      <c r="O283" s="1629">
        <v>43012</v>
      </c>
      <c r="P283" s="959" t="s">
        <v>371</v>
      </c>
      <c r="Q283" s="1629">
        <v>43013</v>
      </c>
      <c r="R283" s="1629">
        <v>43830</v>
      </c>
    </row>
    <row r="284" spans="1:18">
      <c r="A284" s="2597"/>
      <c r="B284" s="2595"/>
      <c r="C284" s="2618" t="s">
        <v>1695</v>
      </c>
      <c r="D284" s="2618" t="s">
        <v>484</v>
      </c>
      <c r="E284" s="2595"/>
      <c r="F284" s="2595"/>
      <c r="G284" s="2595"/>
      <c r="H284" s="2595"/>
      <c r="I284" s="2595"/>
      <c r="J284" s="2595" t="s">
        <v>365</v>
      </c>
      <c r="K284" s="2595" t="s">
        <v>365</v>
      </c>
      <c r="L284" s="2595"/>
      <c r="M284" s="2595" t="s">
        <v>365</v>
      </c>
      <c r="N284" s="1618">
        <v>68.5</v>
      </c>
      <c r="O284" s="1629">
        <v>43042</v>
      </c>
      <c r="P284" s="959" t="s">
        <v>371</v>
      </c>
      <c r="Q284" s="1629">
        <v>43043</v>
      </c>
      <c r="R284" s="1629">
        <v>44138</v>
      </c>
    </row>
    <row r="285" spans="1:18">
      <c r="A285" s="2597"/>
      <c r="B285" s="2595"/>
      <c r="C285" s="2618"/>
      <c r="D285" s="2610"/>
      <c r="E285" s="2595"/>
      <c r="F285" s="2595"/>
      <c r="G285" s="2595"/>
      <c r="H285" s="2595"/>
      <c r="I285" s="2595"/>
      <c r="J285" s="2595"/>
      <c r="K285" s="2595"/>
      <c r="L285" s="2595"/>
      <c r="M285" s="2595"/>
      <c r="N285" s="1618">
        <v>90.2</v>
      </c>
      <c r="O285" s="1629">
        <v>43636</v>
      </c>
      <c r="P285" s="959" t="s">
        <v>2845</v>
      </c>
      <c r="Q285" s="1629"/>
      <c r="R285" s="1629"/>
    </row>
    <row r="286" spans="1:18">
      <c r="A286" s="2597"/>
      <c r="B286" s="2595"/>
      <c r="C286" s="2618"/>
      <c r="D286" s="2362"/>
      <c r="E286" s="2595"/>
      <c r="F286" s="2595"/>
      <c r="G286" s="2595"/>
      <c r="H286" s="2595"/>
      <c r="I286" s="2595"/>
      <c r="J286" s="2595"/>
      <c r="K286" s="2595"/>
      <c r="L286" s="2595"/>
      <c r="M286" s="2595"/>
      <c r="N286" s="1618">
        <v>113.16</v>
      </c>
      <c r="O286" s="1629">
        <v>44130</v>
      </c>
      <c r="P286" s="959" t="s">
        <v>1105</v>
      </c>
      <c r="Q286" s="1629"/>
      <c r="R286" s="1629">
        <v>44502</v>
      </c>
    </row>
    <row r="287" spans="1:18" ht="43.2">
      <c r="A287" s="2597"/>
      <c r="B287" s="2595"/>
      <c r="C287" s="1628" t="s">
        <v>3077</v>
      </c>
      <c r="D287" s="1638" t="s">
        <v>487</v>
      </c>
      <c r="E287" s="1638"/>
      <c r="F287" s="1638"/>
      <c r="G287" s="1638"/>
      <c r="H287" s="1638"/>
      <c r="I287" s="1638"/>
      <c r="J287" s="1632"/>
      <c r="K287" s="1632"/>
      <c r="L287" s="1632"/>
      <c r="M287" s="1632" t="s">
        <v>365</v>
      </c>
      <c r="N287" s="1025">
        <v>104.1</v>
      </c>
      <c r="O287" s="1629" t="s">
        <v>3072</v>
      </c>
      <c r="P287" s="959" t="s">
        <v>371</v>
      </c>
      <c r="Q287" s="1629" t="s">
        <v>3076</v>
      </c>
      <c r="R287" s="1629" t="s">
        <v>3078</v>
      </c>
    </row>
    <row r="288" spans="1:18" ht="28.8" customHeight="1">
      <c r="A288" s="2597"/>
      <c r="B288" s="2595"/>
      <c r="C288" s="2618" t="s">
        <v>3128</v>
      </c>
      <c r="D288" s="2634" t="s">
        <v>3079</v>
      </c>
      <c r="E288" s="2624"/>
      <c r="F288" s="2624"/>
      <c r="G288" s="2624"/>
      <c r="H288" s="2624"/>
      <c r="I288" s="2624"/>
      <c r="J288" s="2624"/>
      <c r="K288" s="2624"/>
      <c r="L288" s="2624"/>
      <c r="M288" s="2624" t="s">
        <v>365</v>
      </c>
      <c r="N288" s="1618" t="s">
        <v>3080</v>
      </c>
      <c r="O288" s="1629" t="s">
        <v>3072</v>
      </c>
      <c r="P288" s="959" t="s">
        <v>371</v>
      </c>
      <c r="Q288" s="1629" t="s">
        <v>3076</v>
      </c>
      <c r="R288" s="1629">
        <v>44199</v>
      </c>
    </row>
    <row r="289" spans="1:18">
      <c r="A289" s="2597"/>
      <c r="B289" s="2595"/>
      <c r="C289" s="2618"/>
      <c r="D289" s="2362"/>
      <c r="E289" s="2624"/>
      <c r="F289" s="2624"/>
      <c r="G289" s="2624"/>
      <c r="H289" s="2624"/>
      <c r="I289" s="2624"/>
      <c r="J289" s="2624"/>
      <c r="K289" s="2624"/>
      <c r="L289" s="2624"/>
      <c r="M289" s="2624"/>
      <c r="N289" s="1618">
        <v>113.15</v>
      </c>
      <c r="O289" s="1629">
        <v>44130</v>
      </c>
      <c r="P289" s="959" t="s">
        <v>1105</v>
      </c>
      <c r="Q289" s="1629"/>
      <c r="R289" s="1629">
        <v>44563</v>
      </c>
    </row>
    <row r="290" spans="1:18" ht="43.2">
      <c r="A290" s="2597"/>
      <c r="B290" s="2595"/>
      <c r="C290" s="1628" t="s">
        <v>3081</v>
      </c>
      <c r="D290" s="1638" t="s">
        <v>1690</v>
      </c>
      <c r="E290" s="1638"/>
      <c r="F290" s="1638"/>
      <c r="G290" s="1638"/>
      <c r="H290" s="1638"/>
      <c r="I290" s="1638"/>
      <c r="J290" s="1632"/>
      <c r="K290" s="1632"/>
      <c r="L290" s="1632"/>
      <c r="M290" s="1632" t="s">
        <v>365</v>
      </c>
      <c r="N290" s="1618">
        <v>104.12</v>
      </c>
      <c r="O290" s="1629" t="s">
        <v>3072</v>
      </c>
      <c r="P290" s="959" t="s">
        <v>371</v>
      </c>
      <c r="Q290" s="1629" t="s">
        <v>3076</v>
      </c>
      <c r="R290" s="1629" t="s">
        <v>3082</v>
      </c>
    </row>
    <row r="291" spans="1:18" ht="28.8">
      <c r="A291" s="2597"/>
      <c r="B291" s="2595"/>
      <c r="C291" s="1628" t="s">
        <v>3127</v>
      </c>
      <c r="D291" s="1638" t="s">
        <v>1697</v>
      </c>
      <c r="E291" s="1638"/>
      <c r="F291" s="1638"/>
      <c r="G291" s="1638"/>
      <c r="H291" s="1638"/>
      <c r="I291" s="1638"/>
      <c r="J291" s="1632"/>
      <c r="K291" s="1632"/>
      <c r="L291" s="1632"/>
      <c r="M291" s="1632" t="s">
        <v>365</v>
      </c>
      <c r="N291" s="1618">
        <v>112.12</v>
      </c>
      <c r="O291" s="1629">
        <v>44120</v>
      </c>
      <c r="P291" s="959" t="s">
        <v>371</v>
      </c>
      <c r="Q291" s="1629">
        <v>44121</v>
      </c>
      <c r="R291" s="1629">
        <v>44485</v>
      </c>
    </row>
    <row r="292" spans="1:18">
      <c r="A292" s="2597"/>
      <c r="B292" s="2595"/>
      <c r="C292" s="1628" t="s">
        <v>3141</v>
      </c>
      <c r="D292" s="1638" t="s">
        <v>489</v>
      </c>
      <c r="E292" s="1638"/>
      <c r="F292" s="1638"/>
      <c r="G292" s="1638"/>
      <c r="H292" s="1638"/>
      <c r="I292" s="1638"/>
      <c r="J292" s="1632"/>
      <c r="K292" s="1632"/>
      <c r="L292" s="1632"/>
      <c r="M292" s="1632" t="s">
        <v>365</v>
      </c>
      <c r="N292" s="1618">
        <v>113.2</v>
      </c>
      <c r="O292" s="1629">
        <v>44130</v>
      </c>
      <c r="P292" s="959" t="s">
        <v>371</v>
      </c>
      <c r="Q292" s="1629">
        <v>44131</v>
      </c>
      <c r="R292" s="1629">
        <v>44860</v>
      </c>
    </row>
    <row r="293" spans="1:18">
      <c r="A293" s="2597"/>
      <c r="B293" s="2595"/>
      <c r="C293" s="1628" t="s">
        <v>3142</v>
      </c>
      <c r="D293" s="1638" t="s">
        <v>2660</v>
      </c>
      <c r="E293" s="1638"/>
      <c r="F293" s="1638"/>
      <c r="G293" s="1638"/>
      <c r="H293" s="1638"/>
      <c r="I293" s="1638"/>
      <c r="J293" s="1632"/>
      <c r="K293" s="1632"/>
      <c r="L293" s="1632"/>
      <c r="M293" s="1632" t="s">
        <v>365</v>
      </c>
      <c r="N293" s="1618">
        <v>113.3</v>
      </c>
      <c r="O293" s="1629">
        <v>44130</v>
      </c>
      <c r="P293" s="959" t="s">
        <v>371</v>
      </c>
      <c r="Q293" s="1629">
        <v>44131</v>
      </c>
      <c r="R293" s="1629">
        <v>45956</v>
      </c>
    </row>
    <row r="294" spans="1:18" ht="28.8">
      <c r="A294" s="2597"/>
      <c r="B294" s="2595"/>
      <c r="C294" s="1628" t="s">
        <v>3143</v>
      </c>
      <c r="D294" s="1638" t="s">
        <v>493</v>
      </c>
      <c r="E294" s="1638"/>
      <c r="F294" s="1638"/>
      <c r="G294" s="1638"/>
      <c r="H294" s="1638"/>
      <c r="I294" s="1638"/>
      <c r="J294" s="1632"/>
      <c r="K294" s="1632"/>
      <c r="L294" s="1632"/>
      <c r="M294" s="1632" t="s">
        <v>365</v>
      </c>
      <c r="N294" s="1618">
        <v>113.4</v>
      </c>
      <c r="O294" s="1629">
        <v>44130</v>
      </c>
      <c r="P294" s="959" t="s">
        <v>371</v>
      </c>
      <c r="Q294" s="1629">
        <v>44131</v>
      </c>
      <c r="R294" s="1629">
        <v>45225</v>
      </c>
    </row>
    <row r="295" spans="1:18">
      <c r="A295" s="2597"/>
      <c r="B295" s="2595"/>
      <c r="C295" s="1628" t="s">
        <v>3144</v>
      </c>
      <c r="D295" s="1638" t="s">
        <v>518</v>
      </c>
      <c r="E295" s="1638"/>
      <c r="F295" s="1638"/>
      <c r="G295" s="1638"/>
      <c r="H295" s="1638"/>
      <c r="I295" s="1638"/>
      <c r="J295" s="1632"/>
      <c r="K295" s="1632"/>
      <c r="L295" s="1632"/>
      <c r="M295" s="1632" t="s">
        <v>365</v>
      </c>
      <c r="N295" s="1618">
        <v>113.5</v>
      </c>
      <c r="O295" s="1629">
        <v>44130</v>
      </c>
      <c r="P295" s="959" t="s">
        <v>371</v>
      </c>
      <c r="Q295" s="1629">
        <v>44131</v>
      </c>
      <c r="R295" s="1629">
        <v>45225</v>
      </c>
    </row>
    <row r="296" spans="1:18" ht="28.8">
      <c r="A296" s="2597"/>
      <c r="B296" s="2595"/>
      <c r="C296" s="959" t="s">
        <v>3138</v>
      </c>
      <c r="D296" s="959" t="s">
        <v>1697</v>
      </c>
      <c r="E296" s="959"/>
      <c r="F296" s="959"/>
      <c r="G296" s="959"/>
      <c r="H296" s="959"/>
      <c r="I296" s="959"/>
      <c r="J296" s="959"/>
      <c r="K296" s="959"/>
      <c r="L296" s="959"/>
      <c r="M296" s="1618" t="s">
        <v>365</v>
      </c>
      <c r="N296" s="959">
        <v>113.7</v>
      </c>
      <c r="O296" s="1032">
        <v>44130</v>
      </c>
      <c r="P296" s="959" t="s">
        <v>371</v>
      </c>
      <c r="Q296" s="1032">
        <v>44131</v>
      </c>
      <c r="R296" s="1032">
        <v>45225</v>
      </c>
    </row>
    <row r="297" spans="1:18" ht="60" customHeight="1">
      <c r="A297" s="2597"/>
      <c r="B297" s="2596" t="s">
        <v>3168</v>
      </c>
      <c r="C297" s="2621" t="s">
        <v>499</v>
      </c>
      <c r="D297" s="2621" t="s">
        <v>490</v>
      </c>
      <c r="E297" s="2596"/>
      <c r="F297" s="2596"/>
      <c r="G297" s="2596" t="s">
        <v>365</v>
      </c>
      <c r="H297" s="2596" t="s">
        <v>365</v>
      </c>
      <c r="I297" s="2596"/>
      <c r="J297" s="2596"/>
      <c r="K297" s="2596"/>
      <c r="L297" s="2596"/>
      <c r="M297" s="2596"/>
      <c r="N297" s="1619">
        <v>21.04</v>
      </c>
      <c r="O297" s="1634">
        <v>41960</v>
      </c>
      <c r="P297" s="941" t="s">
        <v>371</v>
      </c>
      <c r="Q297" s="1634">
        <v>41960</v>
      </c>
      <c r="R297" s="1634"/>
    </row>
    <row r="298" spans="1:18">
      <c r="A298" s="2597"/>
      <c r="B298" s="2596"/>
      <c r="C298" s="2621"/>
      <c r="D298" s="2621"/>
      <c r="E298" s="2596"/>
      <c r="F298" s="2596"/>
      <c r="G298" s="2596"/>
      <c r="H298" s="2596"/>
      <c r="I298" s="2596"/>
      <c r="J298" s="2596"/>
      <c r="K298" s="2596"/>
      <c r="L298" s="2596"/>
      <c r="M298" s="2596"/>
      <c r="N298" s="943" t="s">
        <v>1071</v>
      </c>
      <c r="O298" s="1634">
        <v>42503</v>
      </c>
      <c r="P298" s="941" t="s">
        <v>1052</v>
      </c>
      <c r="Q298" s="1634"/>
      <c r="R298" s="1634">
        <f>O298</f>
        <v>42503</v>
      </c>
    </row>
    <row r="299" spans="1:18" ht="30.75" customHeight="1">
      <c r="A299" s="2597"/>
      <c r="B299" s="2596"/>
      <c r="C299" s="2621" t="s">
        <v>3373</v>
      </c>
      <c r="D299" s="2621" t="s">
        <v>490</v>
      </c>
      <c r="E299" s="2596"/>
      <c r="F299" s="2596"/>
      <c r="G299" s="2596"/>
      <c r="H299" s="2596" t="s">
        <v>365</v>
      </c>
      <c r="I299" s="2596" t="s">
        <v>365</v>
      </c>
      <c r="J299" s="2596"/>
      <c r="K299" s="2596"/>
      <c r="L299" s="2596"/>
      <c r="M299" s="2596"/>
      <c r="N299" s="1619" t="s">
        <v>491</v>
      </c>
      <c r="O299" s="1634">
        <v>42342</v>
      </c>
      <c r="P299" s="941" t="s">
        <v>371</v>
      </c>
      <c r="Q299" s="1634">
        <v>42342</v>
      </c>
      <c r="R299" s="1634"/>
    </row>
    <row r="300" spans="1:18">
      <c r="A300" s="2597"/>
      <c r="B300" s="2596"/>
      <c r="C300" s="2621"/>
      <c r="D300" s="2621"/>
      <c r="E300" s="2596"/>
      <c r="F300" s="2596"/>
      <c r="G300" s="2596"/>
      <c r="H300" s="2596"/>
      <c r="I300" s="2596"/>
      <c r="J300" s="2596"/>
      <c r="K300" s="2596"/>
      <c r="L300" s="2596"/>
      <c r="M300" s="2596"/>
      <c r="N300" s="1619">
        <v>44.5</v>
      </c>
      <c r="O300" s="1634">
        <v>42395</v>
      </c>
      <c r="P300" s="941" t="s">
        <v>371</v>
      </c>
      <c r="Q300" s="1634"/>
      <c r="R300" s="1634">
        <v>42761</v>
      </c>
    </row>
    <row r="301" spans="1:18">
      <c r="A301" s="2597"/>
      <c r="B301" s="2596"/>
      <c r="C301" s="2621"/>
      <c r="D301" s="2621"/>
      <c r="E301" s="2596"/>
      <c r="F301" s="2596"/>
      <c r="G301" s="2596"/>
      <c r="H301" s="2596"/>
      <c r="I301" s="2596"/>
      <c r="J301" s="2596"/>
      <c r="K301" s="2596"/>
      <c r="L301" s="2596"/>
      <c r="M301" s="2596"/>
      <c r="N301" s="1619">
        <v>59.4</v>
      </c>
      <c r="O301" s="1634" t="s">
        <v>1599</v>
      </c>
      <c r="P301" s="941" t="s">
        <v>1036</v>
      </c>
      <c r="Q301" s="1634"/>
      <c r="R301" s="1634">
        <v>42946</v>
      </c>
    </row>
    <row r="302" spans="1:18">
      <c r="A302" s="2597"/>
      <c r="B302" s="2596"/>
      <c r="C302" s="2621"/>
      <c r="D302" s="2621"/>
      <c r="E302" s="2596"/>
      <c r="F302" s="2596"/>
      <c r="G302" s="2596"/>
      <c r="H302" s="2596"/>
      <c r="I302" s="2596"/>
      <c r="J302" s="2596"/>
      <c r="K302" s="2596"/>
      <c r="L302" s="2596"/>
      <c r="M302" s="2596"/>
      <c r="N302" s="1619">
        <v>67.099999999999994</v>
      </c>
      <c r="O302" s="1619" t="s">
        <v>1693</v>
      </c>
      <c r="P302" s="1631" t="s">
        <v>1052</v>
      </c>
      <c r="Q302" s="1619"/>
      <c r="R302" s="1619" t="s">
        <v>1693</v>
      </c>
    </row>
    <row r="303" spans="1:18" ht="75" customHeight="1">
      <c r="A303" s="2597"/>
      <c r="B303" s="2596"/>
      <c r="C303" s="2621" t="s">
        <v>1072</v>
      </c>
      <c r="D303" s="2621" t="s">
        <v>1611</v>
      </c>
      <c r="E303" s="2621"/>
      <c r="F303" s="2621"/>
      <c r="G303" s="2621"/>
      <c r="H303" s="2621"/>
      <c r="I303" s="2596" t="s">
        <v>365</v>
      </c>
      <c r="J303" s="2596"/>
      <c r="K303" s="2596"/>
      <c r="L303" s="2596"/>
      <c r="M303" s="2596"/>
      <c r="N303" s="1619">
        <v>49.9</v>
      </c>
      <c r="O303" s="1634">
        <v>42503</v>
      </c>
      <c r="P303" s="941" t="s">
        <v>371</v>
      </c>
      <c r="Q303" s="1634">
        <f>O303</f>
        <v>42503</v>
      </c>
      <c r="R303" s="1634">
        <v>42868</v>
      </c>
    </row>
    <row r="304" spans="1:18">
      <c r="A304" s="2597"/>
      <c r="B304" s="2596"/>
      <c r="C304" s="2621"/>
      <c r="D304" s="2610"/>
      <c r="E304" s="2610"/>
      <c r="F304" s="2610"/>
      <c r="G304" s="2610"/>
      <c r="H304" s="2610"/>
      <c r="I304" s="2622"/>
      <c r="J304" s="2622"/>
      <c r="K304" s="2622"/>
      <c r="L304" s="2596"/>
      <c r="M304" s="2596"/>
      <c r="N304" s="1619" t="s">
        <v>2102</v>
      </c>
      <c r="O304" s="1634">
        <v>43263</v>
      </c>
      <c r="P304" s="941" t="s">
        <v>1740</v>
      </c>
      <c r="Q304" s="1634"/>
      <c r="R304" s="1634"/>
    </row>
    <row r="305" spans="1:18" ht="30" customHeight="1">
      <c r="A305" s="2597"/>
      <c r="B305" s="2596"/>
      <c r="C305" s="2621" t="s">
        <v>1600</v>
      </c>
      <c r="D305" s="2621" t="s">
        <v>965</v>
      </c>
      <c r="E305" s="2621"/>
      <c r="F305" s="2621"/>
      <c r="G305" s="2621"/>
      <c r="H305" s="2621"/>
      <c r="I305" s="2621"/>
      <c r="J305" s="2596" t="s">
        <v>365</v>
      </c>
      <c r="K305" s="2596" t="s">
        <v>365</v>
      </c>
      <c r="L305" s="2596"/>
      <c r="M305" s="2596"/>
      <c r="N305" s="1619">
        <v>59.5</v>
      </c>
      <c r="O305" s="1634" t="s">
        <v>1599</v>
      </c>
      <c r="P305" s="941" t="s">
        <v>371</v>
      </c>
      <c r="Q305" s="1634" t="s">
        <v>1601</v>
      </c>
      <c r="R305" s="1634" t="s">
        <v>1602</v>
      </c>
    </row>
    <row r="306" spans="1:18">
      <c r="A306" s="2597"/>
      <c r="B306" s="2596"/>
      <c r="C306" s="2621"/>
      <c r="D306" s="2610"/>
      <c r="E306" s="2610"/>
      <c r="F306" s="2610"/>
      <c r="G306" s="2610"/>
      <c r="H306" s="2610"/>
      <c r="I306" s="2610"/>
      <c r="J306" s="2622"/>
      <c r="K306" s="2622"/>
      <c r="L306" s="2596"/>
      <c r="M306" s="2596"/>
      <c r="N306" s="1619" t="s">
        <v>2103</v>
      </c>
      <c r="O306" s="1634">
        <v>43263</v>
      </c>
      <c r="P306" s="941" t="s">
        <v>1742</v>
      </c>
      <c r="Q306" s="1634"/>
      <c r="R306" s="1634"/>
    </row>
    <row r="307" spans="1:18" ht="45" customHeight="1">
      <c r="A307" s="2597"/>
      <c r="B307" s="2596"/>
      <c r="C307" s="2621" t="s">
        <v>3374</v>
      </c>
      <c r="D307" s="2621" t="s">
        <v>1619</v>
      </c>
      <c r="E307" s="2621"/>
      <c r="F307" s="2621"/>
      <c r="G307" s="2621"/>
      <c r="H307" s="2621"/>
      <c r="I307" s="2621"/>
      <c r="J307" s="2596" t="s">
        <v>365</v>
      </c>
      <c r="K307" s="2596"/>
      <c r="L307" s="2596"/>
      <c r="M307" s="2596"/>
      <c r="N307" s="1619">
        <v>64.599999999999994</v>
      </c>
      <c r="O307" s="1634">
        <v>42894</v>
      </c>
      <c r="P307" s="941" t="s">
        <v>371</v>
      </c>
      <c r="Q307" s="1634">
        <v>42895</v>
      </c>
      <c r="R307" s="1634">
        <v>43270</v>
      </c>
    </row>
    <row r="308" spans="1:18">
      <c r="A308" s="2597"/>
      <c r="B308" s="2596"/>
      <c r="C308" s="2621"/>
      <c r="D308" s="2610"/>
      <c r="E308" s="2610"/>
      <c r="F308" s="2610"/>
      <c r="G308" s="2610"/>
      <c r="H308" s="2610"/>
      <c r="I308" s="2610"/>
      <c r="J308" s="2622"/>
      <c r="K308" s="2622"/>
      <c r="L308" s="2622"/>
      <c r="M308" s="2596"/>
      <c r="N308" s="1619" t="s">
        <v>2656</v>
      </c>
      <c r="O308" s="1634">
        <v>43605</v>
      </c>
      <c r="P308" s="941" t="s">
        <v>2657</v>
      </c>
      <c r="Q308" s="1634"/>
      <c r="R308" s="1634"/>
    </row>
    <row r="309" spans="1:18">
      <c r="A309" s="2597"/>
      <c r="B309" s="2596"/>
      <c r="C309" s="2621" t="s">
        <v>1696</v>
      </c>
      <c r="D309" s="2621" t="s">
        <v>3375</v>
      </c>
      <c r="E309" s="2596"/>
      <c r="F309" s="2596"/>
      <c r="G309" s="2596"/>
      <c r="H309" s="2596"/>
      <c r="I309" s="2596"/>
      <c r="J309" s="2596" t="s">
        <v>365</v>
      </c>
      <c r="K309" s="2596" t="s">
        <v>365</v>
      </c>
      <c r="L309" s="2596"/>
      <c r="M309" s="2596" t="s">
        <v>365</v>
      </c>
      <c r="N309" s="1619">
        <v>68.599999999999994</v>
      </c>
      <c r="O309" s="1634">
        <v>43043</v>
      </c>
      <c r="P309" s="941" t="s">
        <v>371</v>
      </c>
      <c r="Q309" s="1634">
        <v>43044</v>
      </c>
      <c r="R309" s="1634">
        <v>43773</v>
      </c>
    </row>
    <row r="310" spans="1:18">
      <c r="A310" s="2597"/>
      <c r="B310" s="2596"/>
      <c r="C310" s="2621"/>
      <c r="D310" s="2362"/>
      <c r="E310" s="2596"/>
      <c r="F310" s="2596"/>
      <c r="G310" s="2596"/>
      <c r="H310" s="2596"/>
      <c r="I310" s="2596"/>
      <c r="J310" s="2596"/>
      <c r="K310" s="2596"/>
      <c r="L310" s="2596"/>
      <c r="M310" s="2596"/>
      <c r="N310" s="1619">
        <v>109.14</v>
      </c>
      <c r="O310" s="1634">
        <v>44028</v>
      </c>
      <c r="P310" s="941" t="s">
        <v>1105</v>
      </c>
      <c r="Q310" s="1634">
        <v>44029</v>
      </c>
      <c r="R310" s="1634">
        <v>44455</v>
      </c>
    </row>
    <row r="311" spans="1:18" ht="57.6">
      <c r="A311" s="2597"/>
      <c r="B311" s="2596"/>
      <c r="C311" s="1631" t="s">
        <v>3376</v>
      </c>
      <c r="D311" s="1631" t="s">
        <v>1619</v>
      </c>
      <c r="E311" s="1619"/>
      <c r="F311" s="1619"/>
      <c r="G311" s="1619"/>
      <c r="H311" s="1619"/>
      <c r="I311" s="1619"/>
      <c r="J311" s="1619"/>
      <c r="K311" s="1619"/>
      <c r="L311" s="1619" t="s">
        <v>365</v>
      </c>
      <c r="M311" s="1619" t="s">
        <v>365</v>
      </c>
      <c r="N311" s="1619">
        <v>99.5</v>
      </c>
      <c r="O311" s="1634">
        <v>43768</v>
      </c>
      <c r="P311" s="960" t="s">
        <v>371</v>
      </c>
      <c r="Q311" s="1634">
        <v>43769</v>
      </c>
      <c r="R311" s="1634">
        <v>44499</v>
      </c>
    </row>
    <row r="312" spans="1:18" ht="57.6">
      <c r="A312" s="2597"/>
      <c r="B312" s="2596"/>
      <c r="C312" s="1631" t="s">
        <v>3073</v>
      </c>
      <c r="D312" s="1631" t="s">
        <v>3074</v>
      </c>
      <c r="E312" s="1619"/>
      <c r="F312" s="1619"/>
      <c r="G312" s="1619"/>
      <c r="H312" s="1619"/>
      <c r="I312" s="1619"/>
      <c r="J312" s="1619"/>
      <c r="K312" s="1619"/>
      <c r="L312" s="1619"/>
      <c r="M312" s="1619" t="s">
        <v>365</v>
      </c>
      <c r="N312" s="1619">
        <v>104.9</v>
      </c>
      <c r="O312" s="1634" t="s">
        <v>3075</v>
      </c>
      <c r="P312" s="960" t="s">
        <v>371</v>
      </c>
      <c r="Q312" s="1634" t="s">
        <v>3076</v>
      </c>
      <c r="R312" s="1634">
        <v>44199</v>
      </c>
    </row>
    <row r="313" spans="1:18" ht="28.8">
      <c r="A313" s="2597"/>
      <c r="B313" s="2596"/>
      <c r="C313" s="1631" t="s">
        <v>3377</v>
      </c>
      <c r="D313" s="1631" t="s">
        <v>2083</v>
      </c>
      <c r="E313" s="1619"/>
      <c r="F313" s="1619"/>
      <c r="G313" s="1619"/>
      <c r="H313" s="1619"/>
      <c r="I313" s="1619"/>
      <c r="J313" s="1619"/>
      <c r="K313" s="1619"/>
      <c r="L313" s="1619"/>
      <c r="M313" s="1619" t="s">
        <v>365</v>
      </c>
      <c r="N313" s="1619">
        <v>109.11</v>
      </c>
      <c r="O313" s="1634">
        <v>44028</v>
      </c>
      <c r="P313" s="960" t="s">
        <v>371</v>
      </c>
      <c r="Q313" s="1634">
        <v>44029</v>
      </c>
      <c r="R313" s="1634">
        <v>44393</v>
      </c>
    </row>
    <row r="314" spans="1:18" ht="43.2" customHeight="1">
      <c r="A314" s="2597"/>
      <c r="B314" s="2596"/>
      <c r="C314" s="1631" t="s">
        <v>3114</v>
      </c>
      <c r="D314" s="1631" t="s">
        <v>3115</v>
      </c>
      <c r="E314" s="1619"/>
      <c r="F314" s="1619"/>
      <c r="G314" s="1619"/>
      <c r="H314" s="1619"/>
      <c r="I314" s="1619"/>
      <c r="J314" s="1619"/>
      <c r="K314" s="1619"/>
      <c r="L314" s="1619"/>
      <c r="M314" s="1619" t="s">
        <v>365</v>
      </c>
      <c r="N314" s="1619">
        <v>109.12</v>
      </c>
      <c r="O314" s="1634">
        <v>44028</v>
      </c>
      <c r="P314" s="960" t="s">
        <v>371</v>
      </c>
      <c r="Q314" s="1634">
        <v>44029</v>
      </c>
      <c r="R314" s="1634">
        <v>45123</v>
      </c>
    </row>
    <row r="315" spans="1:18" ht="28.8">
      <c r="A315" s="2597"/>
      <c r="B315" s="2596"/>
      <c r="C315" s="1631" t="s">
        <v>3378</v>
      </c>
      <c r="D315" s="1631" t="s">
        <v>490</v>
      </c>
      <c r="E315" s="1619"/>
      <c r="F315" s="1619"/>
      <c r="G315" s="1619"/>
      <c r="H315" s="1619"/>
      <c r="I315" s="1619"/>
      <c r="J315" s="1619"/>
      <c r="K315" s="1619"/>
      <c r="L315" s="1619"/>
      <c r="M315" s="1619" t="s">
        <v>365</v>
      </c>
      <c r="N315" s="1619">
        <v>109.13</v>
      </c>
      <c r="O315" s="1634">
        <v>44028</v>
      </c>
      <c r="P315" s="960" t="s">
        <v>371</v>
      </c>
      <c r="Q315" s="1634">
        <v>44029</v>
      </c>
      <c r="R315" s="1634">
        <v>44758</v>
      </c>
    </row>
    <row r="316" spans="1:18" ht="28.8">
      <c r="A316" s="2597"/>
      <c r="B316" s="2596"/>
      <c r="C316" s="1631" t="s">
        <v>3121</v>
      </c>
      <c r="D316" s="1631" t="s">
        <v>3122</v>
      </c>
      <c r="E316" s="1619"/>
      <c r="F316" s="1619"/>
      <c r="G316" s="1619"/>
      <c r="H316" s="1619"/>
      <c r="I316" s="1619"/>
      <c r="J316" s="1619"/>
      <c r="K316" s="1619"/>
      <c r="L316" s="1619"/>
      <c r="M316" s="1619" t="s">
        <v>365</v>
      </c>
      <c r="N316" s="1619">
        <v>112.8</v>
      </c>
      <c r="O316" s="1634">
        <v>44120</v>
      </c>
      <c r="P316" s="960" t="s">
        <v>371</v>
      </c>
      <c r="Q316" s="1634">
        <v>44121</v>
      </c>
      <c r="R316" s="1634">
        <v>44485</v>
      </c>
    </row>
    <row r="317" spans="1:18">
      <c r="A317" s="2597"/>
      <c r="B317" s="2596"/>
      <c r="C317" s="1631" t="s">
        <v>3379</v>
      </c>
      <c r="D317" s="1631" t="s">
        <v>1611</v>
      </c>
      <c r="E317" s="1619"/>
      <c r="F317" s="1619"/>
      <c r="G317" s="1619"/>
      <c r="H317" s="1619"/>
      <c r="I317" s="1619"/>
      <c r="J317" s="1619"/>
      <c r="K317" s="1619"/>
      <c r="L317" s="1619"/>
      <c r="M317" s="1619" t="s">
        <v>365</v>
      </c>
      <c r="N317" s="1619">
        <v>113.11</v>
      </c>
      <c r="O317" s="1634">
        <v>44130</v>
      </c>
      <c r="P317" s="960" t="s">
        <v>371</v>
      </c>
      <c r="Q317" s="1634">
        <v>44131</v>
      </c>
      <c r="R317" s="1634">
        <v>45592</v>
      </c>
    </row>
    <row r="318" spans="1:18" ht="14.25" customHeight="1">
      <c r="A318" s="948"/>
      <c r="B318" s="949"/>
      <c r="C318" s="950"/>
      <c r="D318" s="950"/>
      <c r="E318" s="951">
        <f>COUNTA(E175:E303)</f>
        <v>0</v>
      </c>
      <c r="F318" s="951">
        <f>COUNTA(F175:F303)</f>
        <v>0</v>
      </c>
      <c r="G318" s="951">
        <f>COUNTA(G175:G303)</f>
        <v>3</v>
      </c>
      <c r="H318" s="951">
        <f>COUNTA(H175:H303)</f>
        <v>13</v>
      </c>
      <c r="I318" s="951">
        <f>COUNTA(I175:I303)</f>
        <v>31</v>
      </c>
      <c r="J318" s="951">
        <f>COUNTA(J175:J309)</f>
        <v>29</v>
      </c>
      <c r="K318" s="951">
        <f>COUNTA(K175:K309)</f>
        <v>14</v>
      </c>
      <c r="L318" s="951">
        <f>COUNTA(L175:L309)</f>
        <v>17</v>
      </c>
      <c r="M318" s="951">
        <f>COUNTA(M175:M317)</f>
        <v>40</v>
      </c>
      <c r="N318" s="948"/>
      <c r="O318" s="948"/>
      <c r="P318" s="949"/>
      <c r="Q318" s="952"/>
      <c r="R318" s="948"/>
    </row>
    <row r="319" spans="1:18">
      <c r="A319" s="2623" t="s">
        <v>2498</v>
      </c>
      <c r="B319" s="2623"/>
      <c r="C319" s="2623"/>
      <c r="D319" s="2623"/>
    </row>
  </sheetData>
  <sheetProtection algorithmName="SHA-512" hashValue="rCF2Y/p0mfgDotHXbVUf1+3AkWFgOMem1mi6SleS6qHN1fqcutYq1UKQ/F0OQMhzCgwxo4bEsDZPlV/8Au6xQA==" saltValue="h2trFtLBWWZSU/25SWM+/Q==" spinCount="100000" sheet="1" objects="1" scenarios="1"/>
  <mergeCells count="1124">
    <mergeCell ref="B5:B19"/>
    <mergeCell ref="B47:B57"/>
    <mergeCell ref="M288:M289"/>
    <mergeCell ref="C284:C286"/>
    <mergeCell ref="D284:D286"/>
    <mergeCell ref="E284:E286"/>
    <mergeCell ref="F284:F286"/>
    <mergeCell ref="G284:G286"/>
    <mergeCell ref="H284:H286"/>
    <mergeCell ref="I284:I286"/>
    <mergeCell ref="J284:J286"/>
    <mergeCell ref="K284:K286"/>
    <mergeCell ref="L284:L286"/>
    <mergeCell ref="M284:M286"/>
    <mergeCell ref="C288:C289"/>
    <mergeCell ref="D288:D289"/>
    <mergeCell ref="E288:E289"/>
    <mergeCell ref="F288:F289"/>
    <mergeCell ref="G288:G289"/>
    <mergeCell ref="H288:H289"/>
    <mergeCell ref="I288:I289"/>
    <mergeCell ref="M272:M274"/>
    <mergeCell ref="C278:C280"/>
    <mergeCell ref="D278:D280"/>
    <mergeCell ref="E278:E280"/>
    <mergeCell ref="E260:E263"/>
    <mergeCell ref="F260:F263"/>
    <mergeCell ref="G260:G263"/>
    <mergeCell ref="C15:C17"/>
    <mergeCell ref="D15:D17"/>
    <mergeCell ref="E15:E17"/>
    <mergeCell ref="F15:F17"/>
    <mergeCell ref="G15:G17"/>
    <mergeCell ref="H15:H17"/>
    <mergeCell ref="I15:I17"/>
    <mergeCell ref="J15:J17"/>
    <mergeCell ref="K15:K17"/>
    <mergeCell ref="L15:L17"/>
    <mergeCell ref="M15:M17"/>
    <mergeCell ref="D227:D228"/>
    <mergeCell ref="E227:E228"/>
    <mergeCell ref="F227:F228"/>
    <mergeCell ref="G227:G228"/>
    <mergeCell ref="H227:H228"/>
    <mergeCell ref="I227:I228"/>
    <mergeCell ref="J227:J228"/>
    <mergeCell ref="J288:J289"/>
    <mergeCell ref="K288:K289"/>
    <mergeCell ref="M278:M280"/>
    <mergeCell ref="K251:K253"/>
    <mergeCell ref="L251:L253"/>
    <mergeCell ref="M251:M253"/>
    <mergeCell ref="H221:H222"/>
    <mergeCell ref="I221:I222"/>
    <mergeCell ref="J221:J222"/>
    <mergeCell ref="K221:K222"/>
    <mergeCell ref="L221:L222"/>
    <mergeCell ref="M221:M222"/>
    <mergeCell ref="K229:K230"/>
    <mergeCell ref="L229:L230"/>
    <mergeCell ref="M229:M230"/>
    <mergeCell ref="H24:H27"/>
    <mergeCell ref="I24:I27"/>
    <mergeCell ref="D32:D33"/>
    <mergeCell ref="C269:C271"/>
    <mergeCell ref="D269:D271"/>
    <mergeCell ref="E269:E271"/>
    <mergeCell ref="F269:F271"/>
    <mergeCell ref="G269:G271"/>
    <mergeCell ref="H269:H271"/>
    <mergeCell ref="I269:I271"/>
    <mergeCell ref="J269:J271"/>
    <mergeCell ref="K269:K271"/>
    <mergeCell ref="L269:L271"/>
    <mergeCell ref="M269:M271"/>
    <mergeCell ref="C260:C263"/>
    <mergeCell ref="D260:D263"/>
    <mergeCell ref="G272:G274"/>
    <mergeCell ref="H272:H274"/>
    <mergeCell ref="I272:I274"/>
    <mergeCell ref="J272:J274"/>
    <mergeCell ref="K272:K274"/>
    <mergeCell ref="L272:L274"/>
    <mergeCell ref="C224:C225"/>
    <mergeCell ref="D224:D225"/>
    <mergeCell ref="E224:E225"/>
    <mergeCell ref="F224:F225"/>
    <mergeCell ref="G224:G225"/>
    <mergeCell ref="H224:H225"/>
    <mergeCell ref="I224:I225"/>
    <mergeCell ref="J224:J225"/>
    <mergeCell ref="K224:K225"/>
    <mergeCell ref="L224:L225"/>
    <mergeCell ref="M224:M225"/>
    <mergeCell ref="J247:J248"/>
    <mergeCell ref="M241:M242"/>
    <mergeCell ref="C219:C220"/>
    <mergeCell ref="D219:D220"/>
    <mergeCell ref="E219:E220"/>
    <mergeCell ref="F219:F220"/>
    <mergeCell ref="G219:G220"/>
    <mergeCell ref="H219:H220"/>
    <mergeCell ref="I219:I220"/>
    <mergeCell ref="J219:J220"/>
    <mergeCell ref="K219:K220"/>
    <mergeCell ref="L219:L220"/>
    <mergeCell ref="M219:M220"/>
    <mergeCell ref="C229:C230"/>
    <mergeCell ref="D229:D230"/>
    <mergeCell ref="E229:E230"/>
    <mergeCell ref="F229:F230"/>
    <mergeCell ref="G229:G230"/>
    <mergeCell ref="H229:H230"/>
    <mergeCell ref="I229:I230"/>
    <mergeCell ref="J229:J230"/>
    <mergeCell ref="C227:C228"/>
    <mergeCell ref="D241:D242"/>
    <mergeCell ref="E241:E242"/>
    <mergeCell ref="F241:F242"/>
    <mergeCell ref="G241:G242"/>
    <mergeCell ref="H241:H242"/>
    <mergeCell ref="M227:M228"/>
    <mergeCell ref="C221:C222"/>
    <mergeCell ref="C309:C310"/>
    <mergeCell ref="D309:D310"/>
    <mergeCell ref="E309:E310"/>
    <mergeCell ref="F309:F310"/>
    <mergeCell ref="G309:G310"/>
    <mergeCell ref="H309:H310"/>
    <mergeCell ref="I309:I310"/>
    <mergeCell ref="J309:J310"/>
    <mergeCell ref="K309:K310"/>
    <mergeCell ref="L309:L310"/>
    <mergeCell ref="M309:M310"/>
    <mergeCell ref="C281:C282"/>
    <mergeCell ref="D281:D282"/>
    <mergeCell ref="E281:E282"/>
    <mergeCell ref="F281:F282"/>
    <mergeCell ref="G281:G282"/>
    <mergeCell ref="H281:H282"/>
    <mergeCell ref="I281:I282"/>
    <mergeCell ref="J281:J282"/>
    <mergeCell ref="K281:K282"/>
    <mergeCell ref="L281:L282"/>
    <mergeCell ref="M281:M282"/>
    <mergeCell ref="C303:C304"/>
    <mergeCell ref="D303:D304"/>
    <mergeCell ref="E303:E304"/>
    <mergeCell ref="F303:F304"/>
    <mergeCell ref="G303:G304"/>
    <mergeCell ref="H303:H304"/>
    <mergeCell ref="I303:I304"/>
    <mergeCell ref="J303:J304"/>
    <mergeCell ref="K303:K304"/>
    <mergeCell ref="L303:L304"/>
    <mergeCell ref="M179:M183"/>
    <mergeCell ref="C256:C259"/>
    <mergeCell ref="D256:D259"/>
    <mergeCell ref="E256:E259"/>
    <mergeCell ref="F256:F259"/>
    <mergeCell ref="G256:G259"/>
    <mergeCell ref="H256:H259"/>
    <mergeCell ref="I256:I259"/>
    <mergeCell ref="J256:J259"/>
    <mergeCell ref="K256:K259"/>
    <mergeCell ref="L256:L259"/>
    <mergeCell ref="M256:M259"/>
    <mergeCell ref="C212:C215"/>
    <mergeCell ref="D212:D215"/>
    <mergeCell ref="E212:E215"/>
    <mergeCell ref="F212:F215"/>
    <mergeCell ref="G212:G215"/>
    <mergeCell ref="H212:H215"/>
    <mergeCell ref="I212:I215"/>
    <mergeCell ref="J212:J215"/>
    <mergeCell ref="K212:K215"/>
    <mergeCell ref="L212:L215"/>
    <mergeCell ref="M212:M215"/>
    <mergeCell ref="C241:C242"/>
    <mergeCell ref="C179:C183"/>
    <mergeCell ref="D179:D183"/>
    <mergeCell ref="E179:E183"/>
    <mergeCell ref="F179:F183"/>
    <mergeCell ref="G179:G183"/>
    <mergeCell ref="H179:H183"/>
    <mergeCell ref="I179:I183"/>
    <mergeCell ref="J179:J183"/>
    <mergeCell ref="K179:K183"/>
    <mergeCell ref="L7:L8"/>
    <mergeCell ref="C9:C10"/>
    <mergeCell ref="J5:J6"/>
    <mergeCell ref="K5:K6"/>
    <mergeCell ref="C7:C8"/>
    <mergeCell ref="D7:D8"/>
    <mergeCell ref="E7:E8"/>
    <mergeCell ref="F7:F8"/>
    <mergeCell ref="G7:G8"/>
    <mergeCell ref="H7:H8"/>
    <mergeCell ref="I7:I8"/>
    <mergeCell ref="J7:J8"/>
    <mergeCell ref="K7:K8"/>
    <mergeCell ref="J9:J10"/>
    <mergeCell ref="K9:K10"/>
    <mergeCell ref="L9:L10"/>
    <mergeCell ref="L11:L12"/>
    <mergeCell ref="D11:D12"/>
    <mergeCell ref="E11:E12"/>
    <mergeCell ref="F11:F12"/>
    <mergeCell ref="G11:G12"/>
    <mergeCell ref="H11:H12"/>
    <mergeCell ref="I11:I12"/>
    <mergeCell ref="J11:J12"/>
    <mergeCell ref="K11:K12"/>
    <mergeCell ref="J20:J21"/>
    <mergeCell ref="C24:C27"/>
    <mergeCell ref="D24:D27"/>
    <mergeCell ref="J24:J27"/>
    <mergeCell ref="A5:A70"/>
    <mergeCell ref="C5:C6"/>
    <mergeCell ref="D5:D6"/>
    <mergeCell ref="E5:E6"/>
    <mergeCell ref="F5:F6"/>
    <mergeCell ref="G5:G6"/>
    <mergeCell ref="H5:H6"/>
    <mergeCell ref="I5:I6"/>
    <mergeCell ref="D9:D10"/>
    <mergeCell ref="E9:E10"/>
    <mergeCell ref="F9:F10"/>
    <mergeCell ref="G9:G10"/>
    <mergeCell ref="H9:H10"/>
    <mergeCell ref="I9:I10"/>
    <mergeCell ref="C20:C21"/>
    <mergeCell ref="D20:D21"/>
    <mergeCell ref="E20:E21"/>
    <mergeCell ref="F20:F21"/>
    <mergeCell ref="G20:G21"/>
    <mergeCell ref="H20:H21"/>
    <mergeCell ref="I20:I21"/>
    <mergeCell ref="C32:C33"/>
    <mergeCell ref="C11:C12"/>
    <mergeCell ref="E24:E27"/>
    <mergeCell ref="F24:F27"/>
    <mergeCell ref="G24:G27"/>
    <mergeCell ref="K20:K21"/>
    <mergeCell ref="L20:L21"/>
    <mergeCell ref="C22:C23"/>
    <mergeCell ref="D22:D23"/>
    <mergeCell ref="E22:E23"/>
    <mergeCell ref="F22:F23"/>
    <mergeCell ref="G22:G23"/>
    <mergeCell ref="H22:H23"/>
    <mergeCell ref="I22:I23"/>
    <mergeCell ref="J22:J23"/>
    <mergeCell ref="K22:K23"/>
    <mergeCell ref="L22:L23"/>
    <mergeCell ref="K24:K27"/>
    <mergeCell ref="L24:L27"/>
    <mergeCell ref="C28:C31"/>
    <mergeCell ref="D28:D31"/>
    <mergeCell ref="E28:E31"/>
    <mergeCell ref="F28:F31"/>
    <mergeCell ref="G28:G31"/>
    <mergeCell ref="H28:H31"/>
    <mergeCell ref="I28:I31"/>
    <mergeCell ref="C51:C52"/>
    <mergeCell ref="J28:J31"/>
    <mergeCell ref="K28:K31"/>
    <mergeCell ref="L28:L31"/>
    <mergeCell ref="J32:J33"/>
    <mergeCell ref="K32:K33"/>
    <mergeCell ref="L32:L33"/>
    <mergeCell ref="L34:L35"/>
    <mergeCell ref="C37:C38"/>
    <mergeCell ref="D37:D38"/>
    <mergeCell ref="E37:E38"/>
    <mergeCell ref="F37:F38"/>
    <mergeCell ref="G37:G38"/>
    <mergeCell ref="H37:H38"/>
    <mergeCell ref="I37:I38"/>
    <mergeCell ref="J37:J38"/>
    <mergeCell ref="K37:K38"/>
    <mergeCell ref="L37:L38"/>
    <mergeCell ref="C34:C35"/>
    <mergeCell ref="D34:D35"/>
    <mergeCell ref="E34:E35"/>
    <mergeCell ref="F34:F35"/>
    <mergeCell ref="G34:G35"/>
    <mergeCell ref="H34:H35"/>
    <mergeCell ref="I34:I35"/>
    <mergeCell ref="J34:J35"/>
    <mergeCell ref="K34:K35"/>
    <mergeCell ref="H32:H33"/>
    <mergeCell ref="I32:I33"/>
    <mergeCell ref="E32:E33"/>
    <mergeCell ref="F32:F33"/>
    <mergeCell ref="G32:G33"/>
    <mergeCell ref="C66:C67"/>
    <mergeCell ref="C47:C48"/>
    <mergeCell ref="D47:D48"/>
    <mergeCell ref="E47:E48"/>
    <mergeCell ref="F47:F48"/>
    <mergeCell ref="G47:G48"/>
    <mergeCell ref="H47:H48"/>
    <mergeCell ref="I47:I48"/>
    <mergeCell ref="J47:J48"/>
    <mergeCell ref="C55:C56"/>
    <mergeCell ref="D55:D56"/>
    <mergeCell ref="E55:E56"/>
    <mergeCell ref="F55:F56"/>
    <mergeCell ref="G55:G56"/>
    <mergeCell ref="K47:K48"/>
    <mergeCell ref="L47:L48"/>
    <mergeCell ref="C49:C50"/>
    <mergeCell ref="D49:D50"/>
    <mergeCell ref="E49:E50"/>
    <mergeCell ref="F49:F50"/>
    <mergeCell ref="G49:G50"/>
    <mergeCell ref="L51:L52"/>
    <mergeCell ref="C53:C54"/>
    <mergeCell ref="D53:D54"/>
    <mergeCell ref="E53:E54"/>
    <mergeCell ref="F53:F54"/>
    <mergeCell ref="G53:G54"/>
    <mergeCell ref="H49:H50"/>
    <mergeCell ref="I49:I50"/>
    <mergeCell ref="J49:J50"/>
    <mergeCell ref="K49:K50"/>
    <mergeCell ref="L49:L50"/>
    <mergeCell ref="K62:K63"/>
    <mergeCell ref="L62:L63"/>
    <mergeCell ref="D51:D52"/>
    <mergeCell ref="E51:E52"/>
    <mergeCell ref="F51:F52"/>
    <mergeCell ref="G51:G52"/>
    <mergeCell ref="B58:B70"/>
    <mergeCell ref="C58:C59"/>
    <mergeCell ref="D58:D59"/>
    <mergeCell ref="E58:E59"/>
    <mergeCell ref="F58:F59"/>
    <mergeCell ref="H51:H52"/>
    <mergeCell ref="I51:I52"/>
    <mergeCell ref="J51:J52"/>
    <mergeCell ref="K51:K52"/>
    <mergeCell ref="G58:G59"/>
    <mergeCell ref="H58:H59"/>
    <mergeCell ref="I58:I59"/>
    <mergeCell ref="J58:J59"/>
    <mergeCell ref="K58:K59"/>
    <mergeCell ref="C62:C63"/>
    <mergeCell ref="D62:D63"/>
    <mergeCell ref="E62:E63"/>
    <mergeCell ref="F62:F63"/>
    <mergeCell ref="G62:G63"/>
    <mergeCell ref="H62:H63"/>
    <mergeCell ref="C60:C61"/>
    <mergeCell ref="D60:D61"/>
    <mergeCell ref="E60:E61"/>
    <mergeCell ref="F60:F61"/>
    <mergeCell ref="C64:C65"/>
    <mergeCell ref="D64:D65"/>
    <mergeCell ref="C68:C69"/>
    <mergeCell ref="D68:D69"/>
    <mergeCell ref="E68:E69"/>
    <mergeCell ref="F68:F69"/>
    <mergeCell ref="G68:G69"/>
    <mergeCell ref="H68:H69"/>
    <mergeCell ref="G72:G73"/>
    <mergeCell ref="H72:H73"/>
    <mergeCell ref="I72:I73"/>
    <mergeCell ref="J66:J67"/>
    <mergeCell ref="I81:I82"/>
    <mergeCell ref="J81:J82"/>
    <mergeCell ref="L58:L59"/>
    <mergeCell ref="H53:H54"/>
    <mergeCell ref="I53:I54"/>
    <mergeCell ref="J53:J54"/>
    <mergeCell ref="K53:K54"/>
    <mergeCell ref="L53:L54"/>
    <mergeCell ref="I60:I61"/>
    <mergeCell ref="J60:J61"/>
    <mergeCell ref="K60:K61"/>
    <mergeCell ref="L60:L61"/>
    <mergeCell ref="H55:H56"/>
    <mergeCell ref="I55:I56"/>
    <mergeCell ref="J55:J56"/>
    <mergeCell ref="K55:K56"/>
    <mergeCell ref="L55:L56"/>
    <mergeCell ref="K66:K67"/>
    <mergeCell ref="G60:G61"/>
    <mergeCell ref="H60:H61"/>
    <mergeCell ref="I62:I63"/>
    <mergeCell ref="J62:J63"/>
    <mergeCell ref="F64:F65"/>
    <mergeCell ref="G64:G65"/>
    <mergeCell ref="H64:H65"/>
    <mergeCell ref="I64:I65"/>
    <mergeCell ref="J64:J65"/>
    <mergeCell ref="K64:K65"/>
    <mergeCell ref="L64:L65"/>
    <mergeCell ref="L66:L67"/>
    <mergeCell ref="J72:J73"/>
    <mergeCell ref="K72:K73"/>
    <mergeCell ref="L72:L73"/>
    <mergeCell ref="I68:I69"/>
    <mergeCell ref="J68:J69"/>
    <mergeCell ref="K68:K69"/>
    <mergeCell ref="L68:L69"/>
    <mergeCell ref="D66:D67"/>
    <mergeCell ref="E66:E67"/>
    <mergeCell ref="F66:F67"/>
    <mergeCell ref="G66:G67"/>
    <mergeCell ref="H66:H67"/>
    <mergeCell ref="I66:I67"/>
    <mergeCell ref="E64:E65"/>
    <mergeCell ref="D85:D86"/>
    <mergeCell ref="E85:E86"/>
    <mergeCell ref="F85:F86"/>
    <mergeCell ref="G85:G86"/>
    <mergeCell ref="I74:I76"/>
    <mergeCell ref="J74:J76"/>
    <mergeCell ref="K74:K76"/>
    <mergeCell ref="L74:L76"/>
    <mergeCell ref="Q75:Q76"/>
    <mergeCell ref="R75:R76"/>
    <mergeCell ref="C74:C76"/>
    <mergeCell ref="D74:D76"/>
    <mergeCell ref="E74:E76"/>
    <mergeCell ref="F74:F76"/>
    <mergeCell ref="G74:G76"/>
    <mergeCell ref="H74:H76"/>
    <mergeCell ref="Q77:Q79"/>
    <mergeCell ref="C81:C82"/>
    <mergeCell ref="D81:D82"/>
    <mergeCell ref="E81:E82"/>
    <mergeCell ref="F81:F82"/>
    <mergeCell ref="G81:G82"/>
    <mergeCell ref="C77:C79"/>
    <mergeCell ref="D77:D79"/>
    <mergeCell ref="E77:E79"/>
    <mergeCell ref="F77:F79"/>
    <mergeCell ref="G77:G79"/>
    <mergeCell ref="H77:H79"/>
    <mergeCell ref="H81:H82"/>
    <mergeCell ref="K81:K82"/>
    <mergeCell ref="L81:L82"/>
    <mergeCell ref="C83:C84"/>
    <mergeCell ref="Q108:Q109"/>
    <mergeCell ref="H105:H107"/>
    <mergeCell ref="I105:I107"/>
    <mergeCell ref="J105:J107"/>
    <mergeCell ref="K105:K107"/>
    <mergeCell ref="L105:L107"/>
    <mergeCell ref="C102:C104"/>
    <mergeCell ref="D102:D104"/>
    <mergeCell ref="E102:E104"/>
    <mergeCell ref="F102:F104"/>
    <mergeCell ref="G102:G104"/>
    <mergeCell ref="H102:H104"/>
    <mergeCell ref="I102:I104"/>
    <mergeCell ref="J102:J104"/>
    <mergeCell ref="L85:L86"/>
    <mergeCell ref="L83:L84"/>
    <mergeCell ref="I77:I79"/>
    <mergeCell ref="J77:J79"/>
    <mergeCell ref="K77:K79"/>
    <mergeCell ref="L77:L79"/>
    <mergeCell ref="Q96:Q97"/>
    <mergeCell ref="C98:C101"/>
    <mergeCell ref="D98:D101"/>
    <mergeCell ref="E98:E101"/>
    <mergeCell ref="F98:F101"/>
    <mergeCell ref="G98:G101"/>
    <mergeCell ref="C96:C97"/>
    <mergeCell ref="D96:D97"/>
    <mergeCell ref="E96:E97"/>
    <mergeCell ref="F96:F97"/>
    <mergeCell ref="G96:G97"/>
    <mergeCell ref="H96:H97"/>
    <mergeCell ref="Q115:Q116"/>
    <mergeCell ref="R115:R116"/>
    <mergeCell ref="C115:C116"/>
    <mergeCell ref="D115:D116"/>
    <mergeCell ref="E115:E116"/>
    <mergeCell ref="F115:F116"/>
    <mergeCell ref="G115:G116"/>
    <mergeCell ref="H115:H116"/>
    <mergeCell ref="I113:I114"/>
    <mergeCell ref="J113:J114"/>
    <mergeCell ref="K113:K114"/>
    <mergeCell ref="L113:L114"/>
    <mergeCell ref="Q113:Q114"/>
    <mergeCell ref="R113:R114"/>
    <mergeCell ref="C113:C114"/>
    <mergeCell ref="D113:D114"/>
    <mergeCell ref="E113:E114"/>
    <mergeCell ref="F113:F114"/>
    <mergeCell ref="G113:G114"/>
    <mergeCell ref="H113:H114"/>
    <mergeCell ref="Q124:Q125"/>
    <mergeCell ref="I117:I120"/>
    <mergeCell ref="J117:J120"/>
    <mergeCell ref="K117:K120"/>
    <mergeCell ref="L117:L120"/>
    <mergeCell ref="Q117:Q118"/>
    <mergeCell ref="C121:C123"/>
    <mergeCell ref="D121:D123"/>
    <mergeCell ref="E121:E123"/>
    <mergeCell ref="F121:F123"/>
    <mergeCell ref="G121:G123"/>
    <mergeCell ref="C117:C120"/>
    <mergeCell ref="D117:D120"/>
    <mergeCell ref="E117:E120"/>
    <mergeCell ref="F117:F120"/>
    <mergeCell ref="G117:G120"/>
    <mergeCell ref="H117:H120"/>
    <mergeCell ref="H121:H123"/>
    <mergeCell ref="I121:I123"/>
    <mergeCell ref="J121:J123"/>
    <mergeCell ref="K121:K123"/>
    <mergeCell ref="L121:L123"/>
    <mergeCell ref="D130:D132"/>
    <mergeCell ref="E130:E132"/>
    <mergeCell ref="F130:F132"/>
    <mergeCell ref="G130:G132"/>
    <mergeCell ref="H130:H132"/>
    <mergeCell ref="I130:I132"/>
    <mergeCell ref="J130:J132"/>
    <mergeCell ref="K130:K132"/>
    <mergeCell ref="C160:C162"/>
    <mergeCell ref="D160:D162"/>
    <mergeCell ref="E160:E162"/>
    <mergeCell ref="F160:F162"/>
    <mergeCell ref="G160:G162"/>
    <mergeCell ref="C124:C125"/>
    <mergeCell ref="D124:D125"/>
    <mergeCell ref="E124:E125"/>
    <mergeCell ref="F124:F125"/>
    <mergeCell ref="G124:G125"/>
    <mergeCell ref="C143:C144"/>
    <mergeCell ref="D143:D144"/>
    <mergeCell ref="E143:E144"/>
    <mergeCell ref="F143:F144"/>
    <mergeCell ref="G143:G144"/>
    <mergeCell ref="C133:C134"/>
    <mergeCell ref="D133:D134"/>
    <mergeCell ref="E133:E134"/>
    <mergeCell ref="F133:F134"/>
    <mergeCell ref="C141:C142"/>
    <mergeCell ref="D141:D142"/>
    <mergeCell ref="E141:E142"/>
    <mergeCell ref="F141:F142"/>
    <mergeCell ref="L188:L189"/>
    <mergeCell ref="L179:L183"/>
    <mergeCell ref="C188:C189"/>
    <mergeCell ref="D188:D189"/>
    <mergeCell ref="E188:E189"/>
    <mergeCell ref="F188:F189"/>
    <mergeCell ref="G188:G189"/>
    <mergeCell ref="G133:G134"/>
    <mergeCell ref="C185:C186"/>
    <mergeCell ref="D185:D186"/>
    <mergeCell ref="E185:E186"/>
    <mergeCell ref="F185:F186"/>
    <mergeCell ref="G185:G186"/>
    <mergeCell ref="R156:R157"/>
    <mergeCell ref="C158:C159"/>
    <mergeCell ref="D158:D159"/>
    <mergeCell ref="E158:E159"/>
    <mergeCell ref="F158:F159"/>
    <mergeCell ref="G158:G159"/>
    <mergeCell ref="H158:H159"/>
    <mergeCell ref="I158:I159"/>
    <mergeCell ref="J158:J159"/>
    <mergeCell ref="K158:K159"/>
    <mergeCell ref="H155:H157"/>
    <mergeCell ref="I155:I157"/>
    <mergeCell ref="J155:J157"/>
    <mergeCell ref="K155:K157"/>
    <mergeCell ref="L155:L157"/>
    <mergeCell ref="Q155:Q157"/>
    <mergeCell ref="L158:L159"/>
    <mergeCell ref="H160:H162"/>
    <mergeCell ref="I160:I162"/>
    <mergeCell ref="K191:K193"/>
    <mergeCell ref="L191:L193"/>
    <mergeCell ref="C203:C204"/>
    <mergeCell ref="D203:D204"/>
    <mergeCell ref="E203:E204"/>
    <mergeCell ref="F203:F204"/>
    <mergeCell ref="G203:G204"/>
    <mergeCell ref="H203:H204"/>
    <mergeCell ref="I203:I204"/>
    <mergeCell ref="J203:J204"/>
    <mergeCell ref="K203:K204"/>
    <mergeCell ref="C72:C73"/>
    <mergeCell ref="D72:D73"/>
    <mergeCell ref="E72:E73"/>
    <mergeCell ref="F72:F73"/>
    <mergeCell ref="J175:J178"/>
    <mergeCell ref="K175:K178"/>
    <mergeCell ref="L175:L178"/>
    <mergeCell ref="C175:C178"/>
    <mergeCell ref="D175:D178"/>
    <mergeCell ref="E175:E178"/>
    <mergeCell ref="F175:F178"/>
    <mergeCell ref="G175:G178"/>
    <mergeCell ref="H175:H178"/>
    <mergeCell ref="I175:I178"/>
    <mergeCell ref="H185:H186"/>
    <mergeCell ref="I185:I186"/>
    <mergeCell ref="J185:J186"/>
    <mergeCell ref="K185:K186"/>
    <mergeCell ref="L185:L186"/>
    <mergeCell ref="J188:J189"/>
    <mergeCell ref="K188:K189"/>
    <mergeCell ref="C245:C246"/>
    <mergeCell ref="D245:D246"/>
    <mergeCell ref="E245:E246"/>
    <mergeCell ref="F245:F246"/>
    <mergeCell ref="G245:G246"/>
    <mergeCell ref="H245:H246"/>
    <mergeCell ref="I245:I246"/>
    <mergeCell ref="J245:J246"/>
    <mergeCell ref="K245:K246"/>
    <mergeCell ref="L245:L246"/>
    <mergeCell ref="C247:C248"/>
    <mergeCell ref="H188:H189"/>
    <mergeCell ref="I188:I189"/>
    <mergeCell ref="D194:D196"/>
    <mergeCell ref="E194:E196"/>
    <mergeCell ref="F194:F196"/>
    <mergeCell ref="G194:G196"/>
    <mergeCell ref="H194:H196"/>
    <mergeCell ref="I194:I196"/>
    <mergeCell ref="C194:C196"/>
    <mergeCell ref="L203:L204"/>
    <mergeCell ref="J194:J196"/>
    <mergeCell ref="K194:K196"/>
    <mergeCell ref="L194:L196"/>
    <mergeCell ref="C191:C193"/>
    <mergeCell ref="D191:D193"/>
    <mergeCell ref="E191:E193"/>
    <mergeCell ref="F191:F193"/>
    <mergeCell ref="G191:G193"/>
    <mergeCell ref="H191:H193"/>
    <mergeCell ref="I191:I193"/>
    <mergeCell ref="J191:J193"/>
    <mergeCell ref="L205:L206"/>
    <mergeCell ref="C205:C206"/>
    <mergeCell ref="D205:D206"/>
    <mergeCell ref="E205:E206"/>
    <mergeCell ref="F205:F206"/>
    <mergeCell ref="G205:G206"/>
    <mergeCell ref="H205:H206"/>
    <mergeCell ref="I205:I206"/>
    <mergeCell ref="J205:J206"/>
    <mergeCell ref="K205:K206"/>
    <mergeCell ref="C243:C244"/>
    <mergeCell ref="D243:D244"/>
    <mergeCell ref="E243:E244"/>
    <mergeCell ref="F243:F244"/>
    <mergeCell ref="G243:G244"/>
    <mergeCell ref="H243:H244"/>
    <mergeCell ref="I243:I244"/>
    <mergeCell ref="J243:J244"/>
    <mergeCell ref="K243:K244"/>
    <mergeCell ref="L243:L244"/>
    <mergeCell ref="L241:L242"/>
    <mergeCell ref="K241:K242"/>
    <mergeCell ref="G207:G211"/>
    <mergeCell ref="H207:H211"/>
    <mergeCell ref="I241:I242"/>
    <mergeCell ref="J241:J242"/>
    <mergeCell ref="K227:K228"/>
    <mergeCell ref="L227:L228"/>
    <mergeCell ref="D221:D222"/>
    <mergeCell ref="E221:E222"/>
    <mergeCell ref="F221:F222"/>
    <mergeCell ref="G221:G222"/>
    <mergeCell ref="K247:K248"/>
    <mergeCell ref="L247:L248"/>
    <mergeCell ref="C249:C250"/>
    <mergeCell ref="D249:D250"/>
    <mergeCell ref="E249:E250"/>
    <mergeCell ref="F249:F250"/>
    <mergeCell ref="G249:G250"/>
    <mergeCell ref="H249:H250"/>
    <mergeCell ref="I249:I250"/>
    <mergeCell ref="J249:J250"/>
    <mergeCell ref="K249:K250"/>
    <mergeCell ref="L249:L250"/>
    <mergeCell ref="C254:C255"/>
    <mergeCell ref="D254:D255"/>
    <mergeCell ref="E254:E255"/>
    <mergeCell ref="F254:F255"/>
    <mergeCell ref="G254:G255"/>
    <mergeCell ref="H254:H255"/>
    <mergeCell ref="I254:I255"/>
    <mergeCell ref="J254:J255"/>
    <mergeCell ref="K254:K255"/>
    <mergeCell ref="L254:L255"/>
    <mergeCell ref="C251:C253"/>
    <mergeCell ref="D251:D253"/>
    <mergeCell ref="E251:E253"/>
    <mergeCell ref="F251:F253"/>
    <mergeCell ref="D247:D248"/>
    <mergeCell ref="E247:E248"/>
    <mergeCell ref="F247:F248"/>
    <mergeCell ref="G247:G248"/>
    <mergeCell ref="H247:H248"/>
    <mergeCell ref="I247:I248"/>
    <mergeCell ref="G251:G253"/>
    <mergeCell ref="H251:H253"/>
    <mergeCell ref="I251:I253"/>
    <mergeCell ref="J251:J253"/>
    <mergeCell ref="L265:L266"/>
    <mergeCell ref="C267:C268"/>
    <mergeCell ref="D267:D268"/>
    <mergeCell ref="E267:E268"/>
    <mergeCell ref="F267:F268"/>
    <mergeCell ref="G267:G268"/>
    <mergeCell ref="H267:H268"/>
    <mergeCell ref="I267:I268"/>
    <mergeCell ref="J267:J268"/>
    <mergeCell ref="K267:K268"/>
    <mergeCell ref="L267:L268"/>
    <mergeCell ref="C265:C266"/>
    <mergeCell ref="D265:D266"/>
    <mergeCell ref="E265:E266"/>
    <mergeCell ref="F265:F266"/>
    <mergeCell ref="G265:G266"/>
    <mergeCell ref="H265:H266"/>
    <mergeCell ref="I265:I266"/>
    <mergeCell ref="J265:J266"/>
    <mergeCell ref="K265:K266"/>
    <mergeCell ref="H260:H263"/>
    <mergeCell ref="I260:I263"/>
    <mergeCell ref="F299:F302"/>
    <mergeCell ref="G299:G302"/>
    <mergeCell ref="H299:H302"/>
    <mergeCell ref="I299:I302"/>
    <mergeCell ref="F278:F280"/>
    <mergeCell ref="G278:G280"/>
    <mergeCell ref="H278:H280"/>
    <mergeCell ref="I278:I280"/>
    <mergeCell ref="J278:J280"/>
    <mergeCell ref="K278:K280"/>
    <mergeCell ref="L278:L280"/>
    <mergeCell ref="L288:L289"/>
    <mergeCell ref="J299:J302"/>
    <mergeCell ref="K299:K302"/>
    <mergeCell ref="L299:L302"/>
    <mergeCell ref="J260:J263"/>
    <mergeCell ref="K260:K263"/>
    <mergeCell ref="L260:L263"/>
    <mergeCell ref="C305:C306"/>
    <mergeCell ref="D305:D306"/>
    <mergeCell ref="E305:E306"/>
    <mergeCell ref="F305:F306"/>
    <mergeCell ref="G305:G306"/>
    <mergeCell ref="C272:C274"/>
    <mergeCell ref="D272:D274"/>
    <mergeCell ref="E272:E274"/>
    <mergeCell ref="F272:F274"/>
    <mergeCell ref="L276:L277"/>
    <mergeCell ref="C276:C277"/>
    <mergeCell ref="D276:D277"/>
    <mergeCell ref="E276:E277"/>
    <mergeCell ref="F276:F277"/>
    <mergeCell ref="G276:G277"/>
    <mergeCell ref="H276:H277"/>
    <mergeCell ref="I276:I277"/>
    <mergeCell ref="J276:J277"/>
    <mergeCell ref="K276:K277"/>
    <mergeCell ref="C297:C298"/>
    <mergeCell ref="D297:D298"/>
    <mergeCell ref="E297:E298"/>
    <mergeCell ref="F297:F298"/>
    <mergeCell ref="G297:G298"/>
    <mergeCell ref="H297:H298"/>
    <mergeCell ref="I297:I298"/>
    <mergeCell ref="J297:J298"/>
    <mergeCell ref="K297:K298"/>
    <mergeCell ref="L297:L298"/>
    <mergeCell ref="C299:C302"/>
    <mergeCell ref="D299:D302"/>
    <mergeCell ref="E299:E302"/>
    <mergeCell ref="I168:I169"/>
    <mergeCell ref="J168:J169"/>
    <mergeCell ref="K168:K169"/>
    <mergeCell ref="H307:H308"/>
    <mergeCell ref="I307:I308"/>
    <mergeCell ref="J307:J308"/>
    <mergeCell ref="K307:K308"/>
    <mergeCell ref="L307:L308"/>
    <mergeCell ref="A319:D319"/>
    <mergeCell ref="H305:H306"/>
    <mergeCell ref="I305:I306"/>
    <mergeCell ref="J305:J306"/>
    <mergeCell ref="K305:K306"/>
    <mergeCell ref="L305:L306"/>
    <mergeCell ref="C307:C308"/>
    <mergeCell ref="D307:D308"/>
    <mergeCell ref="E307:E308"/>
    <mergeCell ref="F307:F308"/>
    <mergeCell ref="G307:G308"/>
    <mergeCell ref="C170:C171"/>
    <mergeCell ref="D170:D171"/>
    <mergeCell ref="E170:E171"/>
    <mergeCell ref="F170:F171"/>
    <mergeCell ref="G170:G171"/>
    <mergeCell ref="H170:H171"/>
    <mergeCell ref="I170:I171"/>
    <mergeCell ref="J170:J171"/>
    <mergeCell ref="L168:L169"/>
    <mergeCell ref="C207:C211"/>
    <mergeCell ref="D207:D211"/>
    <mergeCell ref="E207:E211"/>
    <mergeCell ref="F207:F211"/>
    <mergeCell ref="L160:L162"/>
    <mergeCell ref="C155:C157"/>
    <mergeCell ref="D155:D157"/>
    <mergeCell ref="E155:E157"/>
    <mergeCell ref="F155:F157"/>
    <mergeCell ref="G155:G157"/>
    <mergeCell ref="H143:H144"/>
    <mergeCell ref="I143:I144"/>
    <mergeCell ref="J143:J144"/>
    <mergeCell ref="K143:K144"/>
    <mergeCell ref="D145:D146"/>
    <mergeCell ref="E145:E146"/>
    <mergeCell ref="F145:F146"/>
    <mergeCell ref="G145:G146"/>
    <mergeCell ref="H145:H146"/>
    <mergeCell ref="I145:I146"/>
    <mergeCell ref="J145:J146"/>
    <mergeCell ref="C151:C152"/>
    <mergeCell ref="D151:D152"/>
    <mergeCell ref="E151:E152"/>
    <mergeCell ref="F151:F152"/>
    <mergeCell ref="G151:G152"/>
    <mergeCell ref="H151:H152"/>
    <mergeCell ref="L92:L94"/>
    <mergeCell ref="L124:L125"/>
    <mergeCell ref="I115:I116"/>
    <mergeCell ref="J115:J116"/>
    <mergeCell ref="K115:K116"/>
    <mergeCell ref="L115:L116"/>
    <mergeCell ref="L102:L104"/>
    <mergeCell ref="H92:H94"/>
    <mergeCell ref="I92:I94"/>
    <mergeCell ref="J92:J94"/>
    <mergeCell ref="K92:K94"/>
    <mergeCell ref="D108:D112"/>
    <mergeCell ref="E108:E112"/>
    <mergeCell ref="F108:F112"/>
    <mergeCell ref="G108:G112"/>
    <mergeCell ref="H108:H112"/>
    <mergeCell ref="I108:I112"/>
    <mergeCell ref="J108:J112"/>
    <mergeCell ref="K108:K112"/>
    <mergeCell ref="K102:K104"/>
    <mergeCell ref="D105:D107"/>
    <mergeCell ref="E105:E107"/>
    <mergeCell ref="F105:F107"/>
    <mergeCell ref="J96:J97"/>
    <mergeCell ref="K96:K97"/>
    <mergeCell ref="L96:L97"/>
    <mergeCell ref="L130:L132"/>
    <mergeCell ref="Q130:Q132"/>
    <mergeCell ref="H133:H134"/>
    <mergeCell ref="I133:I134"/>
    <mergeCell ref="J133:J134"/>
    <mergeCell ref="K133:K134"/>
    <mergeCell ref="C126:C129"/>
    <mergeCell ref="K145:K146"/>
    <mergeCell ref="L145:L146"/>
    <mergeCell ref="M145:M146"/>
    <mergeCell ref="C135:C137"/>
    <mergeCell ref="D135:D137"/>
    <mergeCell ref="E135:E137"/>
    <mergeCell ref="F135:F137"/>
    <mergeCell ref="G135:G137"/>
    <mergeCell ref="L126:L129"/>
    <mergeCell ref="D126:D129"/>
    <mergeCell ref="E126:E129"/>
    <mergeCell ref="F126:F129"/>
    <mergeCell ref="G126:G129"/>
    <mergeCell ref="H126:H129"/>
    <mergeCell ref="I126:I129"/>
    <mergeCell ref="J126:J129"/>
    <mergeCell ref="K126:K129"/>
    <mergeCell ref="G141:G142"/>
    <mergeCell ref="H141:H142"/>
    <mergeCell ref="I141:I142"/>
    <mergeCell ref="J141:J142"/>
    <mergeCell ref="K141:K142"/>
    <mergeCell ref="L141:L142"/>
    <mergeCell ref="M141:M142"/>
    <mergeCell ref="C130:C132"/>
    <mergeCell ref="M166:M167"/>
    <mergeCell ref="H135:H137"/>
    <mergeCell ref="I135:I137"/>
    <mergeCell ref="J135:J137"/>
    <mergeCell ref="K135:K137"/>
    <mergeCell ref="L135:L137"/>
    <mergeCell ref="M135:M137"/>
    <mergeCell ref="C138:C140"/>
    <mergeCell ref="D138:D140"/>
    <mergeCell ref="E138:E140"/>
    <mergeCell ref="F138:F140"/>
    <mergeCell ref="G138:G140"/>
    <mergeCell ref="H138:H140"/>
    <mergeCell ref="I138:I140"/>
    <mergeCell ref="J138:J140"/>
    <mergeCell ref="K138:K140"/>
    <mergeCell ref="L138:L140"/>
    <mergeCell ref="C145:C146"/>
    <mergeCell ref="C149:C150"/>
    <mergeCell ref="D149:D150"/>
    <mergeCell ref="E149:E150"/>
    <mergeCell ref="F149:F150"/>
    <mergeCell ref="G149:G150"/>
    <mergeCell ref="H149:H150"/>
    <mergeCell ref="I149:I150"/>
    <mergeCell ref="J149:J150"/>
    <mergeCell ref="K149:K150"/>
    <mergeCell ref="L149:L150"/>
    <mergeCell ref="M149:M150"/>
    <mergeCell ref="L143:L144"/>
    <mergeCell ref="J160:J162"/>
    <mergeCell ref="K160:K162"/>
    <mergeCell ref="D83:D84"/>
    <mergeCell ref="E83:E84"/>
    <mergeCell ref="F83:F84"/>
    <mergeCell ref="G83:G84"/>
    <mergeCell ref="H83:H84"/>
    <mergeCell ref="I83:I84"/>
    <mergeCell ref="J83:J84"/>
    <mergeCell ref="K83:K84"/>
    <mergeCell ref="L87:L89"/>
    <mergeCell ref="M87:M89"/>
    <mergeCell ref="C92:C94"/>
    <mergeCell ref="D92:D94"/>
    <mergeCell ref="E92:E94"/>
    <mergeCell ref="F92:F94"/>
    <mergeCell ref="G92:G94"/>
    <mergeCell ref="L172:L173"/>
    <mergeCell ref="M172:M173"/>
    <mergeCell ref="C163:C165"/>
    <mergeCell ref="D163:D165"/>
    <mergeCell ref="E163:E165"/>
    <mergeCell ref="F163:F165"/>
    <mergeCell ref="G163:G165"/>
    <mergeCell ref="H163:H165"/>
    <mergeCell ref="I163:I165"/>
    <mergeCell ref="J163:J165"/>
    <mergeCell ref="K163:K165"/>
    <mergeCell ref="L163:L165"/>
    <mergeCell ref="M163:M165"/>
    <mergeCell ref="C172:C173"/>
    <mergeCell ref="D172:D173"/>
    <mergeCell ref="E172:E173"/>
    <mergeCell ref="F172:F173"/>
    <mergeCell ref="H172:H173"/>
    <mergeCell ref="I172:I173"/>
    <mergeCell ref="J172:J173"/>
    <mergeCell ref="K172:K173"/>
    <mergeCell ref="K170:K171"/>
    <mergeCell ref="M170:M171"/>
    <mergeCell ref="C168:C169"/>
    <mergeCell ref="L170:L171"/>
    <mergeCell ref="M168:M169"/>
    <mergeCell ref="D168:D169"/>
    <mergeCell ref="E168:E169"/>
    <mergeCell ref="F168:F169"/>
    <mergeCell ref="G168:G169"/>
    <mergeCell ref="H168:H169"/>
    <mergeCell ref="I124:I125"/>
    <mergeCell ref="J124:J125"/>
    <mergeCell ref="K124:K125"/>
    <mergeCell ref="I151:I152"/>
    <mergeCell ref="J151:J152"/>
    <mergeCell ref="K151:K152"/>
    <mergeCell ref="L151:L152"/>
    <mergeCell ref="M151:M152"/>
    <mergeCell ref="C166:C167"/>
    <mergeCell ref="D166:D167"/>
    <mergeCell ref="E166:E167"/>
    <mergeCell ref="F166:F167"/>
    <mergeCell ref="G166:G167"/>
    <mergeCell ref="H166:H167"/>
    <mergeCell ref="I166:I167"/>
    <mergeCell ref="J166:J167"/>
    <mergeCell ref="K166:K167"/>
    <mergeCell ref="L166:L167"/>
    <mergeCell ref="C108:C112"/>
    <mergeCell ref="C105:C107"/>
    <mergeCell ref="G105:G107"/>
    <mergeCell ref="L108:L112"/>
    <mergeCell ref="H98:H101"/>
    <mergeCell ref="I98:I101"/>
    <mergeCell ref="J98:J101"/>
    <mergeCell ref="K98:K101"/>
    <mergeCell ref="L98:L101"/>
    <mergeCell ref="C85:C86"/>
    <mergeCell ref="I96:I97"/>
    <mergeCell ref="H198:H202"/>
    <mergeCell ref="I198:I202"/>
    <mergeCell ref="J198:J202"/>
    <mergeCell ref="K198:K202"/>
    <mergeCell ref="L198:L202"/>
    <mergeCell ref="M198:M202"/>
    <mergeCell ref="M143:M144"/>
    <mergeCell ref="M175:M178"/>
    <mergeCell ref="M188:M189"/>
    <mergeCell ref="M191:M193"/>
    <mergeCell ref="M194:M196"/>
    <mergeCell ref="M92:M94"/>
    <mergeCell ref="C87:C89"/>
    <mergeCell ref="D88:D89"/>
    <mergeCell ref="E87:E89"/>
    <mergeCell ref="F87:F89"/>
    <mergeCell ref="G87:G89"/>
    <mergeCell ref="H87:H89"/>
    <mergeCell ref="I87:I89"/>
    <mergeCell ref="J87:J89"/>
    <mergeCell ref="G172:G173"/>
    <mergeCell ref="U3:AC3"/>
    <mergeCell ref="M138:M140"/>
    <mergeCell ref="M24:M27"/>
    <mergeCell ref="M28:M31"/>
    <mergeCell ref="M34:M35"/>
    <mergeCell ref="M53:M54"/>
    <mergeCell ref="M72:M73"/>
    <mergeCell ref="M74:M76"/>
    <mergeCell ref="M98:M101"/>
    <mergeCell ref="M102:M104"/>
    <mergeCell ref="M117:M120"/>
    <mergeCell ref="M121:M123"/>
    <mergeCell ref="M83:M84"/>
    <mergeCell ref="M85:M86"/>
    <mergeCell ref="E3:M3"/>
    <mergeCell ref="L133:L134"/>
    <mergeCell ref="Q133:Q134"/>
    <mergeCell ref="R124:R125"/>
    <mergeCell ref="H124:H125"/>
    <mergeCell ref="M55:M56"/>
    <mergeCell ref="M64:M65"/>
    <mergeCell ref="M66:M67"/>
    <mergeCell ref="M68:M69"/>
    <mergeCell ref="K87:K89"/>
    <mergeCell ref="H85:H86"/>
    <mergeCell ref="I85:I86"/>
    <mergeCell ref="J85:J86"/>
    <mergeCell ref="K85:K86"/>
    <mergeCell ref="M126:M129"/>
    <mergeCell ref="Q87:Q88"/>
    <mergeCell ref="R87:R88"/>
    <mergeCell ref="R133:R134"/>
    <mergeCell ref="M245:M246"/>
    <mergeCell ref="M247:M248"/>
    <mergeCell ref="B20:B46"/>
    <mergeCell ref="L5:L6"/>
    <mergeCell ref="M5:M6"/>
    <mergeCell ref="M7:M8"/>
    <mergeCell ref="M9:M10"/>
    <mergeCell ref="M11:M12"/>
    <mergeCell ref="M20:M21"/>
    <mergeCell ref="M22:M23"/>
    <mergeCell ref="M32:M33"/>
    <mergeCell ref="M37:M38"/>
    <mergeCell ref="M47:M48"/>
    <mergeCell ref="M49:M50"/>
    <mergeCell ref="M51:M52"/>
    <mergeCell ref="M58:M59"/>
    <mergeCell ref="M60:M61"/>
    <mergeCell ref="M62:M63"/>
    <mergeCell ref="I207:I211"/>
    <mergeCell ref="J207:J211"/>
    <mergeCell ref="K207:K211"/>
    <mergeCell ref="L207:L211"/>
    <mergeCell ref="M207:M211"/>
    <mergeCell ref="C198:C202"/>
    <mergeCell ref="D198:D202"/>
    <mergeCell ref="E198:E202"/>
    <mergeCell ref="F198:F202"/>
    <mergeCell ref="G198:G202"/>
    <mergeCell ref="M205:M206"/>
    <mergeCell ref="M160:M162"/>
    <mergeCell ref="M185:M186"/>
    <mergeCell ref="M203:M204"/>
    <mergeCell ref="M249:M250"/>
    <mergeCell ref="M260:M263"/>
    <mergeCell ref="M265:M266"/>
    <mergeCell ref="M267:M268"/>
    <mergeCell ref="M276:M277"/>
    <mergeCell ref="M243:M244"/>
    <mergeCell ref="M254:M255"/>
    <mergeCell ref="M297:M298"/>
    <mergeCell ref="M299:M302"/>
    <mergeCell ref="M303:M304"/>
    <mergeCell ref="M305:M306"/>
    <mergeCell ref="M307:M308"/>
    <mergeCell ref="A72:A173"/>
    <mergeCell ref="B72:B91"/>
    <mergeCell ref="B92:B154"/>
    <mergeCell ref="B155:B173"/>
    <mergeCell ref="B175:B240"/>
    <mergeCell ref="B241:B296"/>
    <mergeCell ref="B297:B317"/>
    <mergeCell ref="A175:A317"/>
    <mergeCell ref="M77:M79"/>
    <mergeCell ref="M81:M82"/>
    <mergeCell ref="M96:M97"/>
    <mergeCell ref="M105:M107"/>
    <mergeCell ref="M108:M112"/>
    <mergeCell ref="M113:M114"/>
    <mergeCell ref="M115:M116"/>
    <mergeCell ref="M124:M125"/>
    <mergeCell ref="M130:M132"/>
    <mergeCell ref="M133:M134"/>
    <mergeCell ref="M155:M157"/>
    <mergeCell ref="M158:M159"/>
  </mergeCells>
  <hyperlinks>
    <hyperlink ref="A1" location="Índice!A1" display="ÍNDICE" xr:uid="{00000000-0004-0000-3300-000000000000}"/>
  </hyperlinks>
  <pageMargins left="0.7" right="0.7" top="0.75" bottom="0.75" header="0.3" footer="0.3"/>
  <pageSetup orientation="portrait" r:id="rId1"/>
  <ignoredErrors>
    <ignoredError sqref="N49 N47"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D25A8"/>
  </sheetPr>
  <dimension ref="A1:AF55"/>
  <sheetViews>
    <sheetView showGridLines="0" zoomScaleNormal="100" workbookViewId="0"/>
  </sheetViews>
  <sheetFormatPr baseColWidth="10" defaultRowHeight="13.2"/>
  <cols>
    <col min="1" max="1" width="7.109375" style="150" customWidth="1"/>
    <col min="2" max="2" width="28.6640625" style="150" bestFit="1" customWidth="1"/>
    <col min="3" max="8" width="6.5546875" style="33" customWidth="1"/>
    <col min="9" max="9" width="6.5546875" style="150" customWidth="1"/>
    <col min="10" max="11" width="9.88671875" style="150" customWidth="1"/>
    <col min="12" max="12" width="9.6640625" style="150" customWidth="1"/>
    <col min="13" max="13" width="10.44140625" style="150" customWidth="1"/>
    <col min="14" max="14" width="10.6640625" style="150" customWidth="1"/>
    <col min="15" max="15" width="6.5546875" style="150" customWidth="1"/>
    <col min="16" max="17" width="7.33203125" style="150" customWidth="1"/>
    <col min="18" max="18" width="6.5546875" style="33" customWidth="1"/>
    <col min="19" max="20" width="7.33203125" style="33" customWidth="1"/>
    <col min="21" max="21" width="7.109375" style="150" customWidth="1"/>
    <col min="22" max="22" width="6.6640625" style="150" customWidth="1"/>
    <col min="23" max="23" width="7.44140625" style="150" customWidth="1"/>
    <col min="24" max="24" width="6.6640625" style="150" customWidth="1"/>
    <col min="25" max="25" width="7.5546875" style="150" customWidth="1"/>
    <col min="26" max="26" width="9.6640625" style="150" customWidth="1"/>
    <col min="27" max="27" width="8.5546875" style="150" customWidth="1"/>
    <col min="28" max="28" width="8.44140625" style="150" customWidth="1"/>
    <col min="29" max="29" width="9.5546875" style="150" customWidth="1"/>
    <col min="30" max="230" width="11.44140625" style="150"/>
    <col min="231" max="231" width="0.33203125" style="150" customWidth="1"/>
    <col min="232" max="232" width="19" style="150" customWidth="1"/>
    <col min="233" max="233" width="7.109375" style="150" customWidth="1"/>
    <col min="234" max="234" width="41.33203125" style="150" customWidth="1"/>
    <col min="235" max="236" width="9" style="150" customWidth="1"/>
    <col min="237" max="237" width="10.5546875" style="150" customWidth="1"/>
    <col min="238" max="238" width="9.44140625" style="150" customWidth="1"/>
    <col min="239" max="239" width="9.88671875" style="150" customWidth="1"/>
    <col min="240" max="240" width="10.5546875" style="150" customWidth="1"/>
    <col min="241" max="242" width="9.44140625" style="150" customWidth="1"/>
    <col min="243" max="243" width="10.5546875" style="150" customWidth="1"/>
    <col min="244" max="245" width="9" style="150" customWidth="1"/>
    <col min="246" max="246" width="10.5546875" style="150" customWidth="1"/>
    <col min="247" max="248" width="9.44140625" style="150" customWidth="1"/>
    <col min="249" max="249" width="10.5546875" style="150" customWidth="1"/>
    <col min="250" max="250" width="9.44140625" style="150" customWidth="1"/>
    <col min="251" max="251" width="9.88671875" style="150" customWidth="1"/>
    <col min="252" max="252" width="10.5546875" style="150" customWidth="1"/>
    <col min="253" max="253" width="9" style="150" customWidth="1"/>
    <col min="254" max="254" width="9.88671875" style="150" customWidth="1"/>
    <col min="255" max="255" width="12" style="150" customWidth="1"/>
    <col min="256" max="486" width="11.44140625" style="150"/>
    <col min="487" max="487" width="0.33203125" style="150" customWidth="1"/>
    <col min="488" max="488" width="19" style="150" customWidth="1"/>
    <col min="489" max="489" width="7.109375" style="150" customWidth="1"/>
    <col min="490" max="490" width="41.33203125" style="150" customWidth="1"/>
    <col min="491" max="492" width="9" style="150" customWidth="1"/>
    <col min="493" max="493" width="10.5546875" style="150" customWidth="1"/>
    <col min="494" max="494" width="9.44140625" style="150" customWidth="1"/>
    <col min="495" max="495" width="9.88671875" style="150" customWidth="1"/>
    <col min="496" max="496" width="10.5546875" style="150" customWidth="1"/>
    <col min="497" max="498" width="9.44140625" style="150" customWidth="1"/>
    <col min="499" max="499" width="10.5546875" style="150" customWidth="1"/>
    <col min="500" max="501" width="9" style="150" customWidth="1"/>
    <col min="502" max="502" width="10.5546875" style="150" customWidth="1"/>
    <col min="503" max="504" width="9.44140625" style="150" customWidth="1"/>
    <col min="505" max="505" width="10.5546875" style="150" customWidth="1"/>
    <col min="506" max="506" width="9.44140625" style="150" customWidth="1"/>
    <col min="507" max="507" width="9.88671875" style="150" customWidth="1"/>
    <col min="508" max="508" width="10.5546875" style="150" customWidth="1"/>
    <col min="509" max="509" width="9" style="150" customWidth="1"/>
    <col min="510" max="510" width="9.88671875" style="150" customWidth="1"/>
    <col min="511" max="511" width="12" style="150" customWidth="1"/>
    <col min="512" max="742" width="11.44140625" style="150"/>
    <col min="743" max="743" width="0.33203125" style="150" customWidth="1"/>
    <col min="744" max="744" width="19" style="150" customWidth="1"/>
    <col min="745" max="745" width="7.109375" style="150" customWidth="1"/>
    <col min="746" max="746" width="41.33203125" style="150" customWidth="1"/>
    <col min="747" max="748" width="9" style="150" customWidth="1"/>
    <col min="749" max="749" width="10.5546875" style="150" customWidth="1"/>
    <col min="750" max="750" width="9.44140625" style="150" customWidth="1"/>
    <col min="751" max="751" width="9.88671875" style="150" customWidth="1"/>
    <col min="752" max="752" width="10.5546875" style="150" customWidth="1"/>
    <col min="753" max="754" width="9.44140625" style="150" customWidth="1"/>
    <col min="755" max="755" width="10.5546875" style="150" customWidth="1"/>
    <col min="756" max="757" width="9" style="150" customWidth="1"/>
    <col min="758" max="758" width="10.5546875" style="150" customWidth="1"/>
    <col min="759" max="760" width="9.44140625" style="150" customWidth="1"/>
    <col min="761" max="761" width="10.5546875" style="150" customWidth="1"/>
    <col min="762" max="762" width="9.44140625" style="150" customWidth="1"/>
    <col min="763" max="763" width="9.88671875" style="150" customWidth="1"/>
    <col min="764" max="764" width="10.5546875" style="150" customWidth="1"/>
    <col min="765" max="765" width="9" style="150" customWidth="1"/>
    <col min="766" max="766" width="9.88671875" style="150" customWidth="1"/>
    <col min="767" max="767" width="12" style="150" customWidth="1"/>
    <col min="768" max="998" width="11.44140625" style="150"/>
    <col min="999" max="999" width="0.33203125" style="150" customWidth="1"/>
    <col min="1000" max="1000" width="19" style="150" customWidth="1"/>
    <col min="1001" max="1001" width="7.109375" style="150" customWidth="1"/>
    <col min="1002" max="1002" width="41.33203125" style="150" customWidth="1"/>
    <col min="1003" max="1004" width="9" style="150" customWidth="1"/>
    <col min="1005" max="1005" width="10.5546875" style="150" customWidth="1"/>
    <col min="1006" max="1006" width="9.44140625" style="150" customWidth="1"/>
    <col min="1007" max="1007" width="9.88671875" style="150" customWidth="1"/>
    <col min="1008" max="1008" width="10.5546875" style="150" customWidth="1"/>
    <col min="1009" max="1010" width="9.44140625" style="150" customWidth="1"/>
    <col min="1011" max="1011" width="10.5546875" style="150" customWidth="1"/>
    <col min="1012" max="1013" width="9" style="150" customWidth="1"/>
    <col min="1014" max="1014" width="10.5546875" style="150" customWidth="1"/>
    <col min="1015" max="1016" width="9.44140625" style="150" customWidth="1"/>
    <col min="1017" max="1017" width="10.5546875" style="150" customWidth="1"/>
    <col min="1018" max="1018" width="9.44140625" style="150" customWidth="1"/>
    <col min="1019" max="1019" width="9.88671875" style="150" customWidth="1"/>
    <col min="1020" max="1020" width="10.5546875" style="150" customWidth="1"/>
    <col min="1021" max="1021" width="9" style="150" customWidth="1"/>
    <col min="1022" max="1022" width="9.88671875" style="150" customWidth="1"/>
    <col min="1023" max="1023" width="12" style="150" customWidth="1"/>
    <col min="1024" max="1254" width="11.44140625" style="150"/>
    <col min="1255" max="1255" width="0.33203125" style="150" customWidth="1"/>
    <col min="1256" max="1256" width="19" style="150" customWidth="1"/>
    <col min="1257" max="1257" width="7.109375" style="150" customWidth="1"/>
    <col min="1258" max="1258" width="41.33203125" style="150" customWidth="1"/>
    <col min="1259" max="1260" width="9" style="150" customWidth="1"/>
    <col min="1261" max="1261" width="10.5546875" style="150" customWidth="1"/>
    <col min="1262" max="1262" width="9.44140625" style="150" customWidth="1"/>
    <col min="1263" max="1263" width="9.88671875" style="150" customWidth="1"/>
    <col min="1264" max="1264" width="10.5546875" style="150" customWidth="1"/>
    <col min="1265" max="1266" width="9.44140625" style="150" customWidth="1"/>
    <col min="1267" max="1267" width="10.5546875" style="150" customWidth="1"/>
    <col min="1268" max="1269" width="9" style="150" customWidth="1"/>
    <col min="1270" max="1270" width="10.5546875" style="150" customWidth="1"/>
    <col min="1271" max="1272" width="9.44140625" style="150" customWidth="1"/>
    <col min="1273" max="1273" width="10.5546875" style="150" customWidth="1"/>
    <col min="1274" max="1274" width="9.44140625" style="150" customWidth="1"/>
    <col min="1275" max="1275" width="9.88671875" style="150" customWidth="1"/>
    <col min="1276" max="1276" width="10.5546875" style="150" customWidth="1"/>
    <col min="1277" max="1277" width="9" style="150" customWidth="1"/>
    <col min="1278" max="1278" width="9.88671875" style="150" customWidth="1"/>
    <col min="1279" max="1279" width="12" style="150" customWidth="1"/>
    <col min="1280" max="1510" width="11.44140625" style="150"/>
    <col min="1511" max="1511" width="0.33203125" style="150" customWidth="1"/>
    <col min="1512" max="1512" width="19" style="150" customWidth="1"/>
    <col min="1513" max="1513" width="7.109375" style="150" customWidth="1"/>
    <col min="1514" max="1514" width="41.33203125" style="150" customWidth="1"/>
    <col min="1515" max="1516" width="9" style="150" customWidth="1"/>
    <col min="1517" max="1517" width="10.5546875" style="150" customWidth="1"/>
    <col min="1518" max="1518" width="9.44140625" style="150" customWidth="1"/>
    <col min="1519" max="1519" width="9.88671875" style="150" customWidth="1"/>
    <col min="1520" max="1520" width="10.5546875" style="150" customWidth="1"/>
    <col min="1521" max="1522" width="9.44140625" style="150" customWidth="1"/>
    <col min="1523" max="1523" width="10.5546875" style="150" customWidth="1"/>
    <col min="1524" max="1525" width="9" style="150" customWidth="1"/>
    <col min="1526" max="1526" width="10.5546875" style="150" customWidth="1"/>
    <col min="1527" max="1528" width="9.44140625" style="150" customWidth="1"/>
    <col min="1529" max="1529" width="10.5546875" style="150" customWidth="1"/>
    <col min="1530" max="1530" width="9.44140625" style="150" customWidth="1"/>
    <col min="1531" max="1531" width="9.88671875" style="150" customWidth="1"/>
    <col min="1532" max="1532" width="10.5546875" style="150" customWidth="1"/>
    <col min="1533" max="1533" width="9" style="150" customWidth="1"/>
    <col min="1534" max="1534" width="9.88671875" style="150" customWidth="1"/>
    <col min="1535" max="1535" width="12" style="150" customWidth="1"/>
    <col min="1536" max="1766" width="11.44140625" style="150"/>
    <col min="1767" max="1767" width="0.33203125" style="150" customWidth="1"/>
    <col min="1768" max="1768" width="19" style="150" customWidth="1"/>
    <col min="1769" max="1769" width="7.109375" style="150" customWidth="1"/>
    <col min="1770" max="1770" width="41.33203125" style="150" customWidth="1"/>
    <col min="1771" max="1772" width="9" style="150" customWidth="1"/>
    <col min="1773" max="1773" width="10.5546875" style="150" customWidth="1"/>
    <col min="1774" max="1774" width="9.44140625" style="150" customWidth="1"/>
    <col min="1775" max="1775" width="9.88671875" style="150" customWidth="1"/>
    <col min="1776" max="1776" width="10.5546875" style="150" customWidth="1"/>
    <col min="1777" max="1778" width="9.44140625" style="150" customWidth="1"/>
    <col min="1779" max="1779" width="10.5546875" style="150" customWidth="1"/>
    <col min="1780" max="1781" width="9" style="150" customWidth="1"/>
    <col min="1782" max="1782" width="10.5546875" style="150" customWidth="1"/>
    <col min="1783" max="1784" width="9.44140625" style="150" customWidth="1"/>
    <col min="1785" max="1785" width="10.5546875" style="150" customWidth="1"/>
    <col min="1786" max="1786" width="9.44140625" style="150" customWidth="1"/>
    <col min="1787" max="1787" width="9.88671875" style="150" customWidth="1"/>
    <col min="1788" max="1788" width="10.5546875" style="150" customWidth="1"/>
    <col min="1789" max="1789" width="9" style="150" customWidth="1"/>
    <col min="1790" max="1790" width="9.88671875" style="150" customWidth="1"/>
    <col min="1791" max="1791" width="12" style="150" customWidth="1"/>
    <col min="1792" max="2022" width="11.44140625" style="150"/>
    <col min="2023" max="2023" width="0.33203125" style="150" customWidth="1"/>
    <col min="2024" max="2024" width="19" style="150" customWidth="1"/>
    <col min="2025" max="2025" width="7.109375" style="150" customWidth="1"/>
    <col min="2026" max="2026" width="41.33203125" style="150" customWidth="1"/>
    <col min="2027" max="2028" width="9" style="150" customWidth="1"/>
    <col min="2029" max="2029" width="10.5546875" style="150" customWidth="1"/>
    <col min="2030" max="2030" width="9.44140625" style="150" customWidth="1"/>
    <col min="2031" max="2031" width="9.88671875" style="150" customWidth="1"/>
    <col min="2032" max="2032" width="10.5546875" style="150" customWidth="1"/>
    <col min="2033" max="2034" width="9.44140625" style="150" customWidth="1"/>
    <col min="2035" max="2035" width="10.5546875" style="150" customWidth="1"/>
    <col min="2036" max="2037" width="9" style="150" customWidth="1"/>
    <col min="2038" max="2038" width="10.5546875" style="150" customWidth="1"/>
    <col min="2039" max="2040" width="9.44140625" style="150" customWidth="1"/>
    <col min="2041" max="2041" width="10.5546875" style="150" customWidth="1"/>
    <col min="2042" max="2042" width="9.44140625" style="150" customWidth="1"/>
    <col min="2043" max="2043" width="9.88671875" style="150" customWidth="1"/>
    <col min="2044" max="2044" width="10.5546875" style="150" customWidth="1"/>
    <col min="2045" max="2045" width="9" style="150" customWidth="1"/>
    <col min="2046" max="2046" width="9.88671875" style="150" customWidth="1"/>
    <col min="2047" max="2047" width="12" style="150" customWidth="1"/>
    <col min="2048" max="2278" width="11.44140625" style="150"/>
    <col min="2279" max="2279" width="0.33203125" style="150" customWidth="1"/>
    <col min="2280" max="2280" width="19" style="150" customWidth="1"/>
    <col min="2281" max="2281" width="7.109375" style="150" customWidth="1"/>
    <col min="2282" max="2282" width="41.33203125" style="150" customWidth="1"/>
    <col min="2283" max="2284" width="9" style="150" customWidth="1"/>
    <col min="2285" max="2285" width="10.5546875" style="150" customWidth="1"/>
    <col min="2286" max="2286" width="9.44140625" style="150" customWidth="1"/>
    <col min="2287" max="2287" width="9.88671875" style="150" customWidth="1"/>
    <col min="2288" max="2288" width="10.5546875" style="150" customWidth="1"/>
    <col min="2289" max="2290" width="9.44140625" style="150" customWidth="1"/>
    <col min="2291" max="2291" width="10.5546875" style="150" customWidth="1"/>
    <col min="2292" max="2293" width="9" style="150" customWidth="1"/>
    <col min="2294" max="2294" width="10.5546875" style="150" customWidth="1"/>
    <col min="2295" max="2296" width="9.44140625" style="150" customWidth="1"/>
    <col min="2297" max="2297" width="10.5546875" style="150" customWidth="1"/>
    <col min="2298" max="2298" width="9.44140625" style="150" customWidth="1"/>
    <col min="2299" max="2299" width="9.88671875" style="150" customWidth="1"/>
    <col min="2300" max="2300" width="10.5546875" style="150" customWidth="1"/>
    <col min="2301" max="2301" width="9" style="150" customWidth="1"/>
    <col min="2302" max="2302" width="9.88671875" style="150" customWidth="1"/>
    <col min="2303" max="2303" width="12" style="150" customWidth="1"/>
    <col min="2304" max="2534" width="11.44140625" style="150"/>
    <col min="2535" max="2535" width="0.33203125" style="150" customWidth="1"/>
    <col min="2536" max="2536" width="19" style="150" customWidth="1"/>
    <col min="2537" max="2537" width="7.109375" style="150" customWidth="1"/>
    <col min="2538" max="2538" width="41.33203125" style="150" customWidth="1"/>
    <col min="2539" max="2540" width="9" style="150" customWidth="1"/>
    <col min="2541" max="2541" width="10.5546875" style="150" customWidth="1"/>
    <col min="2542" max="2542" width="9.44140625" style="150" customWidth="1"/>
    <col min="2543" max="2543" width="9.88671875" style="150" customWidth="1"/>
    <col min="2544" max="2544" width="10.5546875" style="150" customWidth="1"/>
    <col min="2545" max="2546" width="9.44140625" style="150" customWidth="1"/>
    <col min="2547" max="2547" width="10.5546875" style="150" customWidth="1"/>
    <col min="2548" max="2549" width="9" style="150" customWidth="1"/>
    <col min="2550" max="2550" width="10.5546875" style="150" customWidth="1"/>
    <col min="2551" max="2552" width="9.44140625" style="150" customWidth="1"/>
    <col min="2553" max="2553" width="10.5546875" style="150" customWidth="1"/>
    <col min="2554" max="2554" width="9.44140625" style="150" customWidth="1"/>
    <col min="2555" max="2555" width="9.88671875" style="150" customWidth="1"/>
    <col min="2556" max="2556" width="10.5546875" style="150" customWidth="1"/>
    <col min="2557" max="2557" width="9" style="150" customWidth="1"/>
    <col min="2558" max="2558" width="9.88671875" style="150" customWidth="1"/>
    <col min="2559" max="2559" width="12" style="150" customWidth="1"/>
    <col min="2560" max="2790" width="11.44140625" style="150"/>
    <col min="2791" max="2791" width="0.33203125" style="150" customWidth="1"/>
    <col min="2792" max="2792" width="19" style="150" customWidth="1"/>
    <col min="2793" max="2793" width="7.109375" style="150" customWidth="1"/>
    <col min="2794" max="2794" width="41.33203125" style="150" customWidth="1"/>
    <col min="2795" max="2796" width="9" style="150" customWidth="1"/>
    <col min="2797" max="2797" width="10.5546875" style="150" customWidth="1"/>
    <col min="2798" max="2798" width="9.44140625" style="150" customWidth="1"/>
    <col min="2799" max="2799" width="9.88671875" style="150" customWidth="1"/>
    <col min="2800" max="2800" width="10.5546875" style="150" customWidth="1"/>
    <col min="2801" max="2802" width="9.44140625" style="150" customWidth="1"/>
    <col min="2803" max="2803" width="10.5546875" style="150" customWidth="1"/>
    <col min="2804" max="2805" width="9" style="150" customWidth="1"/>
    <col min="2806" max="2806" width="10.5546875" style="150" customWidth="1"/>
    <col min="2807" max="2808" width="9.44140625" style="150" customWidth="1"/>
    <col min="2809" max="2809" width="10.5546875" style="150" customWidth="1"/>
    <col min="2810" max="2810" width="9.44140625" style="150" customWidth="1"/>
    <col min="2811" max="2811" width="9.88671875" style="150" customWidth="1"/>
    <col min="2812" max="2812" width="10.5546875" style="150" customWidth="1"/>
    <col min="2813" max="2813" width="9" style="150" customWidth="1"/>
    <col min="2814" max="2814" width="9.88671875" style="150" customWidth="1"/>
    <col min="2815" max="2815" width="12" style="150" customWidth="1"/>
    <col min="2816" max="3046" width="11.44140625" style="150"/>
    <col min="3047" max="3047" width="0.33203125" style="150" customWidth="1"/>
    <col min="3048" max="3048" width="19" style="150" customWidth="1"/>
    <col min="3049" max="3049" width="7.109375" style="150" customWidth="1"/>
    <col min="3050" max="3050" width="41.33203125" style="150" customWidth="1"/>
    <col min="3051" max="3052" width="9" style="150" customWidth="1"/>
    <col min="3053" max="3053" width="10.5546875" style="150" customWidth="1"/>
    <col min="3054" max="3054" width="9.44140625" style="150" customWidth="1"/>
    <col min="3055" max="3055" width="9.88671875" style="150" customWidth="1"/>
    <col min="3056" max="3056" width="10.5546875" style="150" customWidth="1"/>
    <col min="3057" max="3058" width="9.44140625" style="150" customWidth="1"/>
    <col min="3059" max="3059" width="10.5546875" style="150" customWidth="1"/>
    <col min="3060" max="3061" width="9" style="150" customWidth="1"/>
    <col min="3062" max="3062" width="10.5546875" style="150" customWidth="1"/>
    <col min="3063" max="3064" width="9.44140625" style="150" customWidth="1"/>
    <col min="3065" max="3065" width="10.5546875" style="150" customWidth="1"/>
    <col min="3066" max="3066" width="9.44140625" style="150" customWidth="1"/>
    <col min="3067" max="3067" width="9.88671875" style="150" customWidth="1"/>
    <col min="3068" max="3068" width="10.5546875" style="150" customWidth="1"/>
    <col min="3069" max="3069" width="9" style="150" customWidth="1"/>
    <col min="3070" max="3070" width="9.88671875" style="150" customWidth="1"/>
    <col min="3071" max="3071" width="12" style="150" customWidth="1"/>
    <col min="3072" max="3302" width="11.44140625" style="150"/>
    <col min="3303" max="3303" width="0.33203125" style="150" customWidth="1"/>
    <col min="3304" max="3304" width="19" style="150" customWidth="1"/>
    <col min="3305" max="3305" width="7.109375" style="150" customWidth="1"/>
    <col min="3306" max="3306" width="41.33203125" style="150" customWidth="1"/>
    <col min="3307" max="3308" width="9" style="150" customWidth="1"/>
    <col min="3309" max="3309" width="10.5546875" style="150" customWidth="1"/>
    <col min="3310" max="3310" width="9.44140625" style="150" customWidth="1"/>
    <col min="3311" max="3311" width="9.88671875" style="150" customWidth="1"/>
    <col min="3312" max="3312" width="10.5546875" style="150" customWidth="1"/>
    <col min="3313" max="3314" width="9.44140625" style="150" customWidth="1"/>
    <col min="3315" max="3315" width="10.5546875" style="150" customWidth="1"/>
    <col min="3316" max="3317" width="9" style="150" customWidth="1"/>
    <col min="3318" max="3318" width="10.5546875" style="150" customWidth="1"/>
    <col min="3319" max="3320" width="9.44140625" style="150" customWidth="1"/>
    <col min="3321" max="3321" width="10.5546875" style="150" customWidth="1"/>
    <col min="3322" max="3322" width="9.44140625" style="150" customWidth="1"/>
    <col min="3323" max="3323" width="9.88671875" style="150" customWidth="1"/>
    <col min="3324" max="3324" width="10.5546875" style="150" customWidth="1"/>
    <col min="3325" max="3325" width="9" style="150" customWidth="1"/>
    <col min="3326" max="3326" width="9.88671875" style="150" customWidth="1"/>
    <col min="3327" max="3327" width="12" style="150" customWidth="1"/>
    <col min="3328" max="3558" width="11.44140625" style="150"/>
    <col min="3559" max="3559" width="0.33203125" style="150" customWidth="1"/>
    <col min="3560" max="3560" width="19" style="150" customWidth="1"/>
    <col min="3561" max="3561" width="7.109375" style="150" customWidth="1"/>
    <col min="3562" max="3562" width="41.33203125" style="150" customWidth="1"/>
    <col min="3563" max="3564" width="9" style="150" customWidth="1"/>
    <col min="3565" max="3565" width="10.5546875" style="150" customWidth="1"/>
    <col min="3566" max="3566" width="9.44140625" style="150" customWidth="1"/>
    <col min="3567" max="3567" width="9.88671875" style="150" customWidth="1"/>
    <col min="3568" max="3568" width="10.5546875" style="150" customWidth="1"/>
    <col min="3569" max="3570" width="9.44140625" style="150" customWidth="1"/>
    <col min="3571" max="3571" width="10.5546875" style="150" customWidth="1"/>
    <col min="3572" max="3573" width="9" style="150" customWidth="1"/>
    <col min="3574" max="3574" width="10.5546875" style="150" customWidth="1"/>
    <col min="3575" max="3576" width="9.44140625" style="150" customWidth="1"/>
    <col min="3577" max="3577" width="10.5546875" style="150" customWidth="1"/>
    <col min="3578" max="3578" width="9.44140625" style="150" customWidth="1"/>
    <col min="3579" max="3579" width="9.88671875" style="150" customWidth="1"/>
    <col min="3580" max="3580" width="10.5546875" style="150" customWidth="1"/>
    <col min="3581" max="3581" width="9" style="150" customWidth="1"/>
    <col min="3582" max="3582" width="9.88671875" style="150" customWidth="1"/>
    <col min="3583" max="3583" width="12" style="150" customWidth="1"/>
    <col min="3584" max="3814" width="11.44140625" style="150"/>
    <col min="3815" max="3815" width="0.33203125" style="150" customWidth="1"/>
    <col min="3816" max="3816" width="19" style="150" customWidth="1"/>
    <col min="3817" max="3817" width="7.109375" style="150" customWidth="1"/>
    <col min="3818" max="3818" width="41.33203125" style="150" customWidth="1"/>
    <col min="3819" max="3820" width="9" style="150" customWidth="1"/>
    <col min="3821" max="3821" width="10.5546875" style="150" customWidth="1"/>
    <col min="3822" max="3822" width="9.44140625" style="150" customWidth="1"/>
    <col min="3823" max="3823" width="9.88671875" style="150" customWidth="1"/>
    <col min="3824" max="3824" width="10.5546875" style="150" customWidth="1"/>
    <col min="3825" max="3826" width="9.44140625" style="150" customWidth="1"/>
    <col min="3827" max="3827" width="10.5546875" style="150" customWidth="1"/>
    <col min="3828" max="3829" width="9" style="150" customWidth="1"/>
    <col min="3830" max="3830" width="10.5546875" style="150" customWidth="1"/>
    <col min="3831" max="3832" width="9.44140625" style="150" customWidth="1"/>
    <col min="3833" max="3833" width="10.5546875" style="150" customWidth="1"/>
    <col min="3834" max="3834" width="9.44140625" style="150" customWidth="1"/>
    <col min="3835" max="3835" width="9.88671875" style="150" customWidth="1"/>
    <col min="3836" max="3836" width="10.5546875" style="150" customWidth="1"/>
    <col min="3837" max="3837" width="9" style="150" customWidth="1"/>
    <col min="3838" max="3838" width="9.88671875" style="150" customWidth="1"/>
    <col min="3839" max="3839" width="12" style="150" customWidth="1"/>
    <col min="3840" max="4070" width="11.44140625" style="150"/>
    <col min="4071" max="4071" width="0.33203125" style="150" customWidth="1"/>
    <col min="4072" max="4072" width="19" style="150" customWidth="1"/>
    <col min="4073" max="4073" width="7.109375" style="150" customWidth="1"/>
    <col min="4074" max="4074" width="41.33203125" style="150" customWidth="1"/>
    <col min="4075" max="4076" width="9" style="150" customWidth="1"/>
    <col min="4077" max="4077" width="10.5546875" style="150" customWidth="1"/>
    <col min="4078" max="4078" width="9.44140625" style="150" customWidth="1"/>
    <col min="4079" max="4079" width="9.88671875" style="150" customWidth="1"/>
    <col min="4080" max="4080" width="10.5546875" style="150" customWidth="1"/>
    <col min="4081" max="4082" width="9.44140625" style="150" customWidth="1"/>
    <col min="4083" max="4083" width="10.5546875" style="150" customWidth="1"/>
    <col min="4084" max="4085" width="9" style="150" customWidth="1"/>
    <col min="4086" max="4086" width="10.5546875" style="150" customWidth="1"/>
    <col min="4087" max="4088" width="9.44140625" style="150" customWidth="1"/>
    <col min="4089" max="4089" width="10.5546875" style="150" customWidth="1"/>
    <col min="4090" max="4090" width="9.44140625" style="150" customWidth="1"/>
    <col min="4091" max="4091" width="9.88671875" style="150" customWidth="1"/>
    <col min="4092" max="4092" width="10.5546875" style="150" customWidth="1"/>
    <col min="4093" max="4093" width="9" style="150" customWidth="1"/>
    <col min="4094" max="4094" width="9.88671875" style="150" customWidth="1"/>
    <col min="4095" max="4095" width="12" style="150" customWidth="1"/>
    <col min="4096" max="4326" width="11.44140625" style="150"/>
    <col min="4327" max="4327" width="0.33203125" style="150" customWidth="1"/>
    <col min="4328" max="4328" width="19" style="150" customWidth="1"/>
    <col min="4329" max="4329" width="7.109375" style="150" customWidth="1"/>
    <col min="4330" max="4330" width="41.33203125" style="150" customWidth="1"/>
    <col min="4331" max="4332" width="9" style="150" customWidth="1"/>
    <col min="4333" max="4333" width="10.5546875" style="150" customWidth="1"/>
    <col min="4334" max="4334" width="9.44140625" style="150" customWidth="1"/>
    <col min="4335" max="4335" width="9.88671875" style="150" customWidth="1"/>
    <col min="4336" max="4336" width="10.5546875" style="150" customWidth="1"/>
    <col min="4337" max="4338" width="9.44140625" style="150" customWidth="1"/>
    <col min="4339" max="4339" width="10.5546875" style="150" customWidth="1"/>
    <col min="4340" max="4341" width="9" style="150" customWidth="1"/>
    <col min="4342" max="4342" width="10.5546875" style="150" customWidth="1"/>
    <col min="4343" max="4344" width="9.44140625" style="150" customWidth="1"/>
    <col min="4345" max="4345" width="10.5546875" style="150" customWidth="1"/>
    <col min="4346" max="4346" width="9.44140625" style="150" customWidth="1"/>
    <col min="4347" max="4347" width="9.88671875" style="150" customWidth="1"/>
    <col min="4348" max="4348" width="10.5546875" style="150" customWidth="1"/>
    <col min="4349" max="4349" width="9" style="150" customWidth="1"/>
    <col min="4350" max="4350" width="9.88671875" style="150" customWidth="1"/>
    <col min="4351" max="4351" width="12" style="150" customWidth="1"/>
    <col min="4352" max="4582" width="11.44140625" style="150"/>
    <col min="4583" max="4583" width="0.33203125" style="150" customWidth="1"/>
    <col min="4584" max="4584" width="19" style="150" customWidth="1"/>
    <col min="4585" max="4585" width="7.109375" style="150" customWidth="1"/>
    <col min="4586" max="4586" width="41.33203125" style="150" customWidth="1"/>
    <col min="4587" max="4588" width="9" style="150" customWidth="1"/>
    <col min="4589" max="4589" width="10.5546875" style="150" customWidth="1"/>
    <col min="4590" max="4590" width="9.44140625" style="150" customWidth="1"/>
    <col min="4591" max="4591" width="9.88671875" style="150" customWidth="1"/>
    <col min="4592" max="4592" width="10.5546875" style="150" customWidth="1"/>
    <col min="4593" max="4594" width="9.44140625" style="150" customWidth="1"/>
    <col min="4595" max="4595" width="10.5546875" style="150" customWidth="1"/>
    <col min="4596" max="4597" width="9" style="150" customWidth="1"/>
    <col min="4598" max="4598" width="10.5546875" style="150" customWidth="1"/>
    <col min="4599" max="4600" width="9.44140625" style="150" customWidth="1"/>
    <col min="4601" max="4601" width="10.5546875" style="150" customWidth="1"/>
    <col min="4602" max="4602" width="9.44140625" style="150" customWidth="1"/>
    <col min="4603" max="4603" width="9.88671875" style="150" customWidth="1"/>
    <col min="4604" max="4604" width="10.5546875" style="150" customWidth="1"/>
    <col min="4605" max="4605" width="9" style="150" customWidth="1"/>
    <col min="4606" max="4606" width="9.88671875" style="150" customWidth="1"/>
    <col min="4607" max="4607" width="12" style="150" customWidth="1"/>
    <col min="4608" max="4838" width="11.44140625" style="150"/>
    <col min="4839" max="4839" width="0.33203125" style="150" customWidth="1"/>
    <col min="4840" max="4840" width="19" style="150" customWidth="1"/>
    <col min="4841" max="4841" width="7.109375" style="150" customWidth="1"/>
    <col min="4842" max="4842" width="41.33203125" style="150" customWidth="1"/>
    <col min="4843" max="4844" width="9" style="150" customWidth="1"/>
    <col min="4845" max="4845" width="10.5546875" style="150" customWidth="1"/>
    <col min="4846" max="4846" width="9.44140625" style="150" customWidth="1"/>
    <col min="4847" max="4847" width="9.88671875" style="150" customWidth="1"/>
    <col min="4848" max="4848" width="10.5546875" style="150" customWidth="1"/>
    <col min="4849" max="4850" width="9.44140625" style="150" customWidth="1"/>
    <col min="4851" max="4851" width="10.5546875" style="150" customWidth="1"/>
    <col min="4852" max="4853" width="9" style="150" customWidth="1"/>
    <col min="4854" max="4854" width="10.5546875" style="150" customWidth="1"/>
    <col min="4855" max="4856" width="9.44140625" style="150" customWidth="1"/>
    <col min="4857" max="4857" width="10.5546875" style="150" customWidth="1"/>
    <col min="4858" max="4858" width="9.44140625" style="150" customWidth="1"/>
    <col min="4859" max="4859" width="9.88671875" style="150" customWidth="1"/>
    <col min="4860" max="4860" width="10.5546875" style="150" customWidth="1"/>
    <col min="4861" max="4861" width="9" style="150" customWidth="1"/>
    <col min="4862" max="4862" width="9.88671875" style="150" customWidth="1"/>
    <col min="4863" max="4863" width="12" style="150" customWidth="1"/>
    <col min="4864" max="5094" width="11.44140625" style="150"/>
    <col min="5095" max="5095" width="0.33203125" style="150" customWidth="1"/>
    <col min="5096" max="5096" width="19" style="150" customWidth="1"/>
    <col min="5097" max="5097" width="7.109375" style="150" customWidth="1"/>
    <col min="5098" max="5098" width="41.33203125" style="150" customWidth="1"/>
    <col min="5099" max="5100" width="9" style="150" customWidth="1"/>
    <col min="5101" max="5101" width="10.5546875" style="150" customWidth="1"/>
    <col min="5102" max="5102" width="9.44140625" style="150" customWidth="1"/>
    <col min="5103" max="5103" width="9.88671875" style="150" customWidth="1"/>
    <col min="5104" max="5104" width="10.5546875" style="150" customWidth="1"/>
    <col min="5105" max="5106" width="9.44140625" style="150" customWidth="1"/>
    <col min="5107" max="5107" width="10.5546875" style="150" customWidth="1"/>
    <col min="5108" max="5109" width="9" style="150" customWidth="1"/>
    <col min="5110" max="5110" width="10.5546875" style="150" customWidth="1"/>
    <col min="5111" max="5112" width="9.44140625" style="150" customWidth="1"/>
    <col min="5113" max="5113" width="10.5546875" style="150" customWidth="1"/>
    <col min="5114" max="5114" width="9.44140625" style="150" customWidth="1"/>
    <col min="5115" max="5115" width="9.88671875" style="150" customWidth="1"/>
    <col min="5116" max="5116" width="10.5546875" style="150" customWidth="1"/>
    <col min="5117" max="5117" width="9" style="150" customWidth="1"/>
    <col min="5118" max="5118" width="9.88671875" style="150" customWidth="1"/>
    <col min="5119" max="5119" width="12" style="150" customWidth="1"/>
    <col min="5120" max="5350" width="11.44140625" style="150"/>
    <col min="5351" max="5351" width="0.33203125" style="150" customWidth="1"/>
    <col min="5352" max="5352" width="19" style="150" customWidth="1"/>
    <col min="5353" max="5353" width="7.109375" style="150" customWidth="1"/>
    <col min="5354" max="5354" width="41.33203125" style="150" customWidth="1"/>
    <col min="5355" max="5356" width="9" style="150" customWidth="1"/>
    <col min="5357" max="5357" width="10.5546875" style="150" customWidth="1"/>
    <col min="5358" max="5358" width="9.44140625" style="150" customWidth="1"/>
    <col min="5359" max="5359" width="9.88671875" style="150" customWidth="1"/>
    <col min="5360" max="5360" width="10.5546875" style="150" customWidth="1"/>
    <col min="5361" max="5362" width="9.44140625" style="150" customWidth="1"/>
    <col min="5363" max="5363" width="10.5546875" style="150" customWidth="1"/>
    <col min="5364" max="5365" width="9" style="150" customWidth="1"/>
    <col min="5366" max="5366" width="10.5546875" style="150" customWidth="1"/>
    <col min="5367" max="5368" width="9.44140625" style="150" customWidth="1"/>
    <col min="5369" max="5369" width="10.5546875" style="150" customWidth="1"/>
    <col min="5370" max="5370" width="9.44140625" style="150" customWidth="1"/>
    <col min="5371" max="5371" width="9.88671875" style="150" customWidth="1"/>
    <col min="5372" max="5372" width="10.5546875" style="150" customWidth="1"/>
    <col min="5373" max="5373" width="9" style="150" customWidth="1"/>
    <col min="5374" max="5374" width="9.88671875" style="150" customWidth="1"/>
    <col min="5375" max="5375" width="12" style="150" customWidth="1"/>
    <col min="5376" max="5606" width="11.44140625" style="150"/>
    <col min="5607" max="5607" width="0.33203125" style="150" customWidth="1"/>
    <col min="5608" max="5608" width="19" style="150" customWidth="1"/>
    <col min="5609" max="5609" width="7.109375" style="150" customWidth="1"/>
    <col min="5610" max="5610" width="41.33203125" style="150" customWidth="1"/>
    <col min="5611" max="5612" width="9" style="150" customWidth="1"/>
    <col min="5613" max="5613" width="10.5546875" style="150" customWidth="1"/>
    <col min="5614" max="5614" width="9.44140625" style="150" customWidth="1"/>
    <col min="5615" max="5615" width="9.88671875" style="150" customWidth="1"/>
    <col min="5616" max="5616" width="10.5546875" style="150" customWidth="1"/>
    <col min="5617" max="5618" width="9.44140625" style="150" customWidth="1"/>
    <col min="5619" max="5619" width="10.5546875" style="150" customWidth="1"/>
    <col min="5620" max="5621" width="9" style="150" customWidth="1"/>
    <col min="5622" max="5622" width="10.5546875" style="150" customWidth="1"/>
    <col min="5623" max="5624" width="9.44140625" style="150" customWidth="1"/>
    <col min="5625" max="5625" width="10.5546875" style="150" customWidth="1"/>
    <col min="5626" max="5626" width="9.44140625" style="150" customWidth="1"/>
    <col min="5627" max="5627" width="9.88671875" style="150" customWidth="1"/>
    <col min="5628" max="5628" width="10.5546875" style="150" customWidth="1"/>
    <col min="5629" max="5629" width="9" style="150" customWidth="1"/>
    <col min="5630" max="5630" width="9.88671875" style="150" customWidth="1"/>
    <col min="5631" max="5631" width="12" style="150" customWidth="1"/>
    <col min="5632" max="5862" width="11.44140625" style="150"/>
    <col min="5863" max="5863" width="0.33203125" style="150" customWidth="1"/>
    <col min="5864" max="5864" width="19" style="150" customWidth="1"/>
    <col min="5865" max="5865" width="7.109375" style="150" customWidth="1"/>
    <col min="5866" max="5866" width="41.33203125" style="150" customWidth="1"/>
    <col min="5867" max="5868" width="9" style="150" customWidth="1"/>
    <col min="5869" max="5869" width="10.5546875" style="150" customWidth="1"/>
    <col min="5870" max="5870" width="9.44140625" style="150" customWidth="1"/>
    <col min="5871" max="5871" width="9.88671875" style="150" customWidth="1"/>
    <col min="5872" max="5872" width="10.5546875" style="150" customWidth="1"/>
    <col min="5873" max="5874" width="9.44140625" style="150" customWidth="1"/>
    <col min="5875" max="5875" width="10.5546875" style="150" customWidth="1"/>
    <col min="5876" max="5877" width="9" style="150" customWidth="1"/>
    <col min="5878" max="5878" width="10.5546875" style="150" customWidth="1"/>
    <col min="5879" max="5880" width="9.44140625" style="150" customWidth="1"/>
    <col min="5881" max="5881" width="10.5546875" style="150" customWidth="1"/>
    <col min="5882" max="5882" width="9.44140625" style="150" customWidth="1"/>
    <col min="5883" max="5883" width="9.88671875" style="150" customWidth="1"/>
    <col min="5884" max="5884" width="10.5546875" style="150" customWidth="1"/>
    <col min="5885" max="5885" width="9" style="150" customWidth="1"/>
    <col min="5886" max="5886" width="9.88671875" style="150" customWidth="1"/>
    <col min="5887" max="5887" width="12" style="150" customWidth="1"/>
    <col min="5888" max="6118" width="11.44140625" style="150"/>
    <col min="6119" max="6119" width="0.33203125" style="150" customWidth="1"/>
    <col min="6120" max="6120" width="19" style="150" customWidth="1"/>
    <col min="6121" max="6121" width="7.109375" style="150" customWidth="1"/>
    <col min="6122" max="6122" width="41.33203125" style="150" customWidth="1"/>
    <col min="6123" max="6124" width="9" style="150" customWidth="1"/>
    <col min="6125" max="6125" width="10.5546875" style="150" customWidth="1"/>
    <col min="6126" max="6126" width="9.44140625" style="150" customWidth="1"/>
    <col min="6127" max="6127" width="9.88671875" style="150" customWidth="1"/>
    <col min="6128" max="6128" width="10.5546875" style="150" customWidth="1"/>
    <col min="6129" max="6130" width="9.44140625" style="150" customWidth="1"/>
    <col min="6131" max="6131" width="10.5546875" style="150" customWidth="1"/>
    <col min="6132" max="6133" width="9" style="150" customWidth="1"/>
    <col min="6134" max="6134" width="10.5546875" style="150" customWidth="1"/>
    <col min="6135" max="6136" width="9.44140625" style="150" customWidth="1"/>
    <col min="6137" max="6137" width="10.5546875" style="150" customWidth="1"/>
    <col min="6138" max="6138" width="9.44140625" style="150" customWidth="1"/>
    <col min="6139" max="6139" width="9.88671875" style="150" customWidth="1"/>
    <col min="6140" max="6140" width="10.5546875" style="150" customWidth="1"/>
    <col min="6141" max="6141" width="9" style="150" customWidth="1"/>
    <col min="6142" max="6142" width="9.88671875" style="150" customWidth="1"/>
    <col min="6143" max="6143" width="12" style="150" customWidth="1"/>
    <col min="6144" max="6374" width="11.44140625" style="150"/>
    <col min="6375" max="6375" width="0.33203125" style="150" customWidth="1"/>
    <col min="6376" max="6376" width="19" style="150" customWidth="1"/>
    <col min="6377" max="6377" width="7.109375" style="150" customWidth="1"/>
    <col min="6378" max="6378" width="41.33203125" style="150" customWidth="1"/>
    <col min="6379" max="6380" width="9" style="150" customWidth="1"/>
    <col min="6381" max="6381" width="10.5546875" style="150" customWidth="1"/>
    <col min="6382" max="6382" width="9.44140625" style="150" customWidth="1"/>
    <col min="6383" max="6383" width="9.88671875" style="150" customWidth="1"/>
    <col min="6384" max="6384" width="10.5546875" style="150" customWidth="1"/>
    <col min="6385" max="6386" width="9.44140625" style="150" customWidth="1"/>
    <col min="6387" max="6387" width="10.5546875" style="150" customWidth="1"/>
    <col min="6388" max="6389" width="9" style="150" customWidth="1"/>
    <col min="6390" max="6390" width="10.5546875" style="150" customWidth="1"/>
    <col min="6391" max="6392" width="9.44140625" style="150" customWidth="1"/>
    <col min="6393" max="6393" width="10.5546875" style="150" customWidth="1"/>
    <col min="6394" max="6394" width="9.44140625" style="150" customWidth="1"/>
    <col min="6395" max="6395" width="9.88671875" style="150" customWidth="1"/>
    <col min="6396" max="6396" width="10.5546875" style="150" customWidth="1"/>
    <col min="6397" max="6397" width="9" style="150" customWidth="1"/>
    <col min="6398" max="6398" width="9.88671875" style="150" customWidth="1"/>
    <col min="6399" max="6399" width="12" style="150" customWidth="1"/>
    <col min="6400" max="6630" width="11.44140625" style="150"/>
    <col min="6631" max="6631" width="0.33203125" style="150" customWidth="1"/>
    <col min="6632" max="6632" width="19" style="150" customWidth="1"/>
    <col min="6633" max="6633" width="7.109375" style="150" customWidth="1"/>
    <col min="6634" max="6634" width="41.33203125" style="150" customWidth="1"/>
    <col min="6635" max="6636" width="9" style="150" customWidth="1"/>
    <col min="6637" max="6637" width="10.5546875" style="150" customWidth="1"/>
    <col min="6638" max="6638" width="9.44140625" style="150" customWidth="1"/>
    <col min="6639" max="6639" width="9.88671875" style="150" customWidth="1"/>
    <col min="6640" max="6640" width="10.5546875" style="150" customWidth="1"/>
    <col min="6641" max="6642" width="9.44140625" style="150" customWidth="1"/>
    <col min="6643" max="6643" width="10.5546875" style="150" customWidth="1"/>
    <col min="6644" max="6645" width="9" style="150" customWidth="1"/>
    <col min="6646" max="6646" width="10.5546875" style="150" customWidth="1"/>
    <col min="6647" max="6648" width="9.44140625" style="150" customWidth="1"/>
    <col min="6649" max="6649" width="10.5546875" style="150" customWidth="1"/>
    <col min="6650" max="6650" width="9.44140625" style="150" customWidth="1"/>
    <col min="6651" max="6651" width="9.88671875" style="150" customWidth="1"/>
    <col min="6652" max="6652" width="10.5546875" style="150" customWidth="1"/>
    <col min="6653" max="6653" width="9" style="150" customWidth="1"/>
    <col min="6654" max="6654" width="9.88671875" style="150" customWidth="1"/>
    <col min="6655" max="6655" width="12" style="150" customWidth="1"/>
    <col min="6656" max="6886" width="11.44140625" style="150"/>
    <col min="6887" max="6887" width="0.33203125" style="150" customWidth="1"/>
    <col min="6888" max="6888" width="19" style="150" customWidth="1"/>
    <col min="6889" max="6889" width="7.109375" style="150" customWidth="1"/>
    <col min="6890" max="6890" width="41.33203125" style="150" customWidth="1"/>
    <col min="6891" max="6892" width="9" style="150" customWidth="1"/>
    <col min="6893" max="6893" width="10.5546875" style="150" customWidth="1"/>
    <col min="6894" max="6894" width="9.44140625" style="150" customWidth="1"/>
    <col min="6895" max="6895" width="9.88671875" style="150" customWidth="1"/>
    <col min="6896" max="6896" width="10.5546875" style="150" customWidth="1"/>
    <col min="6897" max="6898" width="9.44140625" style="150" customWidth="1"/>
    <col min="6899" max="6899" width="10.5546875" style="150" customWidth="1"/>
    <col min="6900" max="6901" width="9" style="150" customWidth="1"/>
    <col min="6902" max="6902" width="10.5546875" style="150" customWidth="1"/>
    <col min="6903" max="6904" width="9.44140625" style="150" customWidth="1"/>
    <col min="6905" max="6905" width="10.5546875" style="150" customWidth="1"/>
    <col min="6906" max="6906" width="9.44140625" style="150" customWidth="1"/>
    <col min="6907" max="6907" width="9.88671875" style="150" customWidth="1"/>
    <col min="6908" max="6908" width="10.5546875" style="150" customWidth="1"/>
    <col min="6909" max="6909" width="9" style="150" customWidth="1"/>
    <col min="6910" max="6910" width="9.88671875" style="150" customWidth="1"/>
    <col min="6911" max="6911" width="12" style="150" customWidth="1"/>
    <col min="6912" max="7142" width="11.44140625" style="150"/>
    <col min="7143" max="7143" width="0.33203125" style="150" customWidth="1"/>
    <col min="7144" max="7144" width="19" style="150" customWidth="1"/>
    <col min="7145" max="7145" width="7.109375" style="150" customWidth="1"/>
    <col min="7146" max="7146" width="41.33203125" style="150" customWidth="1"/>
    <col min="7147" max="7148" width="9" style="150" customWidth="1"/>
    <col min="7149" max="7149" width="10.5546875" style="150" customWidth="1"/>
    <col min="7150" max="7150" width="9.44140625" style="150" customWidth="1"/>
    <col min="7151" max="7151" width="9.88671875" style="150" customWidth="1"/>
    <col min="7152" max="7152" width="10.5546875" style="150" customWidth="1"/>
    <col min="7153" max="7154" width="9.44140625" style="150" customWidth="1"/>
    <col min="7155" max="7155" width="10.5546875" style="150" customWidth="1"/>
    <col min="7156" max="7157" width="9" style="150" customWidth="1"/>
    <col min="7158" max="7158" width="10.5546875" style="150" customWidth="1"/>
    <col min="7159" max="7160" width="9.44140625" style="150" customWidth="1"/>
    <col min="7161" max="7161" width="10.5546875" style="150" customWidth="1"/>
    <col min="7162" max="7162" width="9.44140625" style="150" customWidth="1"/>
    <col min="7163" max="7163" width="9.88671875" style="150" customWidth="1"/>
    <col min="7164" max="7164" width="10.5546875" style="150" customWidth="1"/>
    <col min="7165" max="7165" width="9" style="150" customWidth="1"/>
    <col min="7166" max="7166" width="9.88671875" style="150" customWidth="1"/>
    <col min="7167" max="7167" width="12" style="150" customWidth="1"/>
    <col min="7168" max="7398" width="11.44140625" style="150"/>
    <col min="7399" max="7399" width="0.33203125" style="150" customWidth="1"/>
    <col min="7400" max="7400" width="19" style="150" customWidth="1"/>
    <col min="7401" max="7401" width="7.109375" style="150" customWidth="1"/>
    <col min="7402" max="7402" width="41.33203125" style="150" customWidth="1"/>
    <col min="7403" max="7404" width="9" style="150" customWidth="1"/>
    <col min="7405" max="7405" width="10.5546875" style="150" customWidth="1"/>
    <col min="7406" max="7406" width="9.44140625" style="150" customWidth="1"/>
    <col min="7407" max="7407" width="9.88671875" style="150" customWidth="1"/>
    <col min="7408" max="7408" width="10.5546875" style="150" customWidth="1"/>
    <col min="7409" max="7410" width="9.44140625" style="150" customWidth="1"/>
    <col min="7411" max="7411" width="10.5546875" style="150" customWidth="1"/>
    <col min="7412" max="7413" width="9" style="150" customWidth="1"/>
    <col min="7414" max="7414" width="10.5546875" style="150" customWidth="1"/>
    <col min="7415" max="7416" width="9.44140625" style="150" customWidth="1"/>
    <col min="7417" max="7417" width="10.5546875" style="150" customWidth="1"/>
    <col min="7418" max="7418" width="9.44140625" style="150" customWidth="1"/>
    <col min="7419" max="7419" width="9.88671875" style="150" customWidth="1"/>
    <col min="7420" max="7420" width="10.5546875" style="150" customWidth="1"/>
    <col min="7421" max="7421" width="9" style="150" customWidth="1"/>
    <col min="7422" max="7422" width="9.88671875" style="150" customWidth="1"/>
    <col min="7423" max="7423" width="12" style="150" customWidth="1"/>
    <col min="7424" max="7654" width="11.44140625" style="150"/>
    <col min="7655" max="7655" width="0.33203125" style="150" customWidth="1"/>
    <col min="7656" max="7656" width="19" style="150" customWidth="1"/>
    <col min="7657" max="7657" width="7.109375" style="150" customWidth="1"/>
    <col min="7658" max="7658" width="41.33203125" style="150" customWidth="1"/>
    <col min="7659" max="7660" width="9" style="150" customWidth="1"/>
    <col min="7661" max="7661" width="10.5546875" style="150" customWidth="1"/>
    <col min="7662" max="7662" width="9.44140625" style="150" customWidth="1"/>
    <col min="7663" max="7663" width="9.88671875" style="150" customWidth="1"/>
    <col min="7664" max="7664" width="10.5546875" style="150" customWidth="1"/>
    <col min="7665" max="7666" width="9.44140625" style="150" customWidth="1"/>
    <col min="7667" max="7667" width="10.5546875" style="150" customWidth="1"/>
    <col min="7668" max="7669" width="9" style="150" customWidth="1"/>
    <col min="7670" max="7670" width="10.5546875" style="150" customWidth="1"/>
    <col min="7671" max="7672" width="9.44140625" style="150" customWidth="1"/>
    <col min="7673" max="7673" width="10.5546875" style="150" customWidth="1"/>
    <col min="7674" max="7674" width="9.44140625" style="150" customWidth="1"/>
    <col min="7675" max="7675" width="9.88671875" style="150" customWidth="1"/>
    <col min="7676" max="7676" width="10.5546875" style="150" customWidth="1"/>
    <col min="7677" max="7677" width="9" style="150" customWidth="1"/>
    <col min="7678" max="7678" width="9.88671875" style="150" customWidth="1"/>
    <col min="7679" max="7679" width="12" style="150" customWidth="1"/>
    <col min="7680" max="7910" width="11.44140625" style="150"/>
    <col min="7911" max="7911" width="0.33203125" style="150" customWidth="1"/>
    <col min="7912" max="7912" width="19" style="150" customWidth="1"/>
    <col min="7913" max="7913" width="7.109375" style="150" customWidth="1"/>
    <col min="7914" max="7914" width="41.33203125" style="150" customWidth="1"/>
    <col min="7915" max="7916" width="9" style="150" customWidth="1"/>
    <col min="7917" max="7917" width="10.5546875" style="150" customWidth="1"/>
    <col min="7918" max="7918" width="9.44140625" style="150" customWidth="1"/>
    <col min="7919" max="7919" width="9.88671875" style="150" customWidth="1"/>
    <col min="7920" max="7920" width="10.5546875" style="150" customWidth="1"/>
    <col min="7921" max="7922" width="9.44140625" style="150" customWidth="1"/>
    <col min="7923" max="7923" width="10.5546875" style="150" customWidth="1"/>
    <col min="7924" max="7925" width="9" style="150" customWidth="1"/>
    <col min="7926" max="7926" width="10.5546875" style="150" customWidth="1"/>
    <col min="7927" max="7928" width="9.44140625" style="150" customWidth="1"/>
    <col min="7929" max="7929" width="10.5546875" style="150" customWidth="1"/>
    <col min="7930" max="7930" width="9.44140625" style="150" customWidth="1"/>
    <col min="7931" max="7931" width="9.88671875" style="150" customWidth="1"/>
    <col min="7932" max="7932" width="10.5546875" style="150" customWidth="1"/>
    <col min="7933" max="7933" width="9" style="150" customWidth="1"/>
    <col min="7934" max="7934" width="9.88671875" style="150" customWidth="1"/>
    <col min="7935" max="7935" width="12" style="150" customWidth="1"/>
    <col min="7936" max="8166" width="11.44140625" style="150"/>
    <col min="8167" max="8167" width="0.33203125" style="150" customWidth="1"/>
    <col min="8168" max="8168" width="19" style="150" customWidth="1"/>
    <col min="8169" max="8169" width="7.109375" style="150" customWidth="1"/>
    <col min="8170" max="8170" width="41.33203125" style="150" customWidth="1"/>
    <col min="8171" max="8172" width="9" style="150" customWidth="1"/>
    <col min="8173" max="8173" width="10.5546875" style="150" customWidth="1"/>
    <col min="8174" max="8174" width="9.44140625" style="150" customWidth="1"/>
    <col min="8175" max="8175" width="9.88671875" style="150" customWidth="1"/>
    <col min="8176" max="8176" width="10.5546875" style="150" customWidth="1"/>
    <col min="8177" max="8178" width="9.44140625" style="150" customWidth="1"/>
    <col min="8179" max="8179" width="10.5546875" style="150" customWidth="1"/>
    <col min="8180" max="8181" width="9" style="150" customWidth="1"/>
    <col min="8182" max="8182" width="10.5546875" style="150" customWidth="1"/>
    <col min="8183" max="8184" width="9.44140625" style="150" customWidth="1"/>
    <col min="8185" max="8185" width="10.5546875" style="150" customWidth="1"/>
    <col min="8186" max="8186" width="9.44140625" style="150" customWidth="1"/>
    <col min="8187" max="8187" width="9.88671875" style="150" customWidth="1"/>
    <col min="8188" max="8188" width="10.5546875" style="150" customWidth="1"/>
    <col min="8189" max="8189" width="9" style="150" customWidth="1"/>
    <col min="8190" max="8190" width="9.88671875" style="150" customWidth="1"/>
    <col min="8191" max="8191" width="12" style="150" customWidth="1"/>
    <col min="8192" max="8422" width="11.44140625" style="150"/>
    <col min="8423" max="8423" width="0.33203125" style="150" customWidth="1"/>
    <col min="8424" max="8424" width="19" style="150" customWidth="1"/>
    <col min="8425" max="8425" width="7.109375" style="150" customWidth="1"/>
    <col min="8426" max="8426" width="41.33203125" style="150" customWidth="1"/>
    <col min="8427" max="8428" width="9" style="150" customWidth="1"/>
    <col min="8429" max="8429" width="10.5546875" style="150" customWidth="1"/>
    <col min="8430" max="8430" width="9.44140625" style="150" customWidth="1"/>
    <col min="8431" max="8431" width="9.88671875" style="150" customWidth="1"/>
    <col min="8432" max="8432" width="10.5546875" style="150" customWidth="1"/>
    <col min="8433" max="8434" width="9.44140625" style="150" customWidth="1"/>
    <col min="8435" max="8435" width="10.5546875" style="150" customWidth="1"/>
    <col min="8436" max="8437" width="9" style="150" customWidth="1"/>
    <col min="8438" max="8438" width="10.5546875" style="150" customWidth="1"/>
    <col min="8439" max="8440" width="9.44140625" style="150" customWidth="1"/>
    <col min="8441" max="8441" width="10.5546875" style="150" customWidth="1"/>
    <col min="8442" max="8442" width="9.44140625" style="150" customWidth="1"/>
    <col min="8443" max="8443" width="9.88671875" style="150" customWidth="1"/>
    <col min="8444" max="8444" width="10.5546875" style="150" customWidth="1"/>
    <col min="8445" max="8445" width="9" style="150" customWidth="1"/>
    <col min="8446" max="8446" width="9.88671875" style="150" customWidth="1"/>
    <col min="8447" max="8447" width="12" style="150" customWidth="1"/>
    <col min="8448" max="8678" width="11.44140625" style="150"/>
    <col min="8679" max="8679" width="0.33203125" style="150" customWidth="1"/>
    <col min="8680" max="8680" width="19" style="150" customWidth="1"/>
    <col min="8681" max="8681" width="7.109375" style="150" customWidth="1"/>
    <col min="8682" max="8682" width="41.33203125" style="150" customWidth="1"/>
    <col min="8683" max="8684" width="9" style="150" customWidth="1"/>
    <col min="8685" max="8685" width="10.5546875" style="150" customWidth="1"/>
    <col min="8686" max="8686" width="9.44140625" style="150" customWidth="1"/>
    <col min="8687" max="8687" width="9.88671875" style="150" customWidth="1"/>
    <col min="8688" max="8688" width="10.5546875" style="150" customWidth="1"/>
    <col min="8689" max="8690" width="9.44140625" style="150" customWidth="1"/>
    <col min="8691" max="8691" width="10.5546875" style="150" customWidth="1"/>
    <col min="8692" max="8693" width="9" style="150" customWidth="1"/>
    <col min="8694" max="8694" width="10.5546875" style="150" customWidth="1"/>
    <col min="8695" max="8696" width="9.44140625" style="150" customWidth="1"/>
    <col min="8697" max="8697" width="10.5546875" style="150" customWidth="1"/>
    <col min="8698" max="8698" width="9.44140625" style="150" customWidth="1"/>
    <col min="8699" max="8699" width="9.88671875" style="150" customWidth="1"/>
    <col min="8700" max="8700" width="10.5546875" style="150" customWidth="1"/>
    <col min="8701" max="8701" width="9" style="150" customWidth="1"/>
    <col min="8702" max="8702" width="9.88671875" style="150" customWidth="1"/>
    <col min="8703" max="8703" width="12" style="150" customWidth="1"/>
    <col min="8704" max="8934" width="11.44140625" style="150"/>
    <col min="8935" max="8935" width="0.33203125" style="150" customWidth="1"/>
    <col min="8936" max="8936" width="19" style="150" customWidth="1"/>
    <col min="8937" max="8937" width="7.109375" style="150" customWidth="1"/>
    <col min="8938" max="8938" width="41.33203125" style="150" customWidth="1"/>
    <col min="8939" max="8940" width="9" style="150" customWidth="1"/>
    <col min="8941" max="8941" width="10.5546875" style="150" customWidth="1"/>
    <col min="8942" max="8942" width="9.44140625" style="150" customWidth="1"/>
    <col min="8943" max="8943" width="9.88671875" style="150" customWidth="1"/>
    <col min="8944" max="8944" width="10.5546875" style="150" customWidth="1"/>
    <col min="8945" max="8946" width="9.44140625" style="150" customWidth="1"/>
    <col min="8947" max="8947" width="10.5546875" style="150" customWidth="1"/>
    <col min="8948" max="8949" width="9" style="150" customWidth="1"/>
    <col min="8950" max="8950" width="10.5546875" style="150" customWidth="1"/>
    <col min="8951" max="8952" width="9.44140625" style="150" customWidth="1"/>
    <col min="8953" max="8953" width="10.5546875" style="150" customWidth="1"/>
    <col min="8954" max="8954" width="9.44140625" style="150" customWidth="1"/>
    <col min="8955" max="8955" width="9.88671875" style="150" customWidth="1"/>
    <col min="8956" max="8956" width="10.5546875" style="150" customWidth="1"/>
    <col min="8957" max="8957" width="9" style="150" customWidth="1"/>
    <col min="8958" max="8958" width="9.88671875" style="150" customWidth="1"/>
    <col min="8959" max="8959" width="12" style="150" customWidth="1"/>
    <col min="8960" max="9190" width="11.44140625" style="150"/>
    <col min="9191" max="9191" width="0.33203125" style="150" customWidth="1"/>
    <col min="9192" max="9192" width="19" style="150" customWidth="1"/>
    <col min="9193" max="9193" width="7.109375" style="150" customWidth="1"/>
    <col min="9194" max="9194" width="41.33203125" style="150" customWidth="1"/>
    <col min="9195" max="9196" width="9" style="150" customWidth="1"/>
    <col min="9197" max="9197" width="10.5546875" style="150" customWidth="1"/>
    <col min="9198" max="9198" width="9.44140625" style="150" customWidth="1"/>
    <col min="9199" max="9199" width="9.88671875" style="150" customWidth="1"/>
    <col min="9200" max="9200" width="10.5546875" style="150" customWidth="1"/>
    <col min="9201" max="9202" width="9.44140625" style="150" customWidth="1"/>
    <col min="9203" max="9203" width="10.5546875" style="150" customWidth="1"/>
    <col min="9204" max="9205" width="9" style="150" customWidth="1"/>
    <col min="9206" max="9206" width="10.5546875" style="150" customWidth="1"/>
    <col min="9207" max="9208" width="9.44140625" style="150" customWidth="1"/>
    <col min="9209" max="9209" width="10.5546875" style="150" customWidth="1"/>
    <col min="9210" max="9210" width="9.44140625" style="150" customWidth="1"/>
    <col min="9211" max="9211" width="9.88671875" style="150" customWidth="1"/>
    <col min="9212" max="9212" width="10.5546875" style="150" customWidth="1"/>
    <col min="9213" max="9213" width="9" style="150" customWidth="1"/>
    <col min="9214" max="9214" width="9.88671875" style="150" customWidth="1"/>
    <col min="9215" max="9215" width="12" style="150" customWidth="1"/>
    <col min="9216" max="9446" width="11.44140625" style="150"/>
    <col min="9447" max="9447" width="0.33203125" style="150" customWidth="1"/>
    <col min="9448" max="9448" width="19" style="150" customWidth="1"/>
    <col min="9449" max="9449" width="7.109375" style="150" customWidth="1"/>
    <col min="9450" max="9450" width="41.33203125" style="150" customWidth="1"/>
    <col min="9451" max="9452" width="9" style="150" customWidth="1"/>
    <col min="9453" max="9453" width="10.5546875" style="150" customWidth="1"/>
    <col min="9454" max="9454" width="9.44140625" style="150" customWidth="1"/>
    <col min="9455" max="9455" width="9.88671875" style="150" customWidth="1"/>
    <col min="9456" max="9456" width="10.5546875" style="150" customWidth="1"/>
    <col min="9457" max="9458" width="9.44140625" style="150" customWidth="1"/>
    <col min="9459" max="9459" width="10.5546875" style="150" customWidth="1"/>
    <col min="9460" max="9461" width="9" style="150" customWidth="1"/>
    <col min="9462" max="9462" width="10.5546875" style="150" customWidth="1"/>
    <col min="9463" max="9464" width="9.44140625" style="150" customWidth="1"/>
    <col min="9465" max="9465" width="10.5546875" style="150" customWidth="1"/>
    <col min="9466" max="9466" width="9.44140625" style="150" customWidth="1"/>
    <col min="9467" max="9467" width="9.88671875" style="150" customWidth="1"/>
    <col min="9468" max="9468" width="10.5546875" style="150" customWidth="1"/>
    <col min="9469" max="9469" width="9" style="150" customWidth="1"/>
    <col min="9470" max="9470" width="9.88671875" style="150" customWidth="1"/>
    <col min="9471" max="9471" width="12" style="150" customWidth="1"/>
    <col min="9472" max="9702" width="11.44140625" style="150"/>
    <col min="9703" max="9703" width="0.33203125" style="150" customWidth="1"/>
    <col min="9704" max="9704" width="19" style="150" customWidth="1"/>
    <col min="9705" max="9705" width="7.109375" style="150" customWidth="1"/>
    <col min="9706" max="9706" width="41.33203125" style="150" customWidth="1"/>
    <col min="9707" max="9708" width="9" style="150" customWidth="1"/>
    <col min="9709" max="9709" width="10.5546875" style="150" customWidth="1"/>
    <col min="9710" max="9710" width="9.44140625" style="150" customWidth="1"/>
    <col min="9711" max="9711" width="9.88671875" style="150" customWidth="1"/>
    <col min="9712" max="9712" width="10.5546875" style="150" customWidth="1"/>
    <col min="9713" max="9714" width="9.44140625" style="150" customWidth="1"/>
    <col min="9715" max="9715" width="10.5546875" style="150" customWidth="1"/>
    <col min="9716" max="9717" width="9" style="150" customWidth="1"/>
    <col min="9718" max="9718" width="10.5546875" style="150" customWidth="1"/>
    <col min="9719" max="9720" width="9.44140625" style="150" customWidth="1"/>
    <col min="9721" max="9721" width="10.5546875" style="150" customWidth="1"/>
    <col min="9722" max="9722" width="9.44140625" style="150" customWidth="1"/>
    <col min="9723" max="9723" width="9.88671875" style="150" customWidth="1"/>
    <col min="9724" max="9724" width="10.5546875" style="150" customWidth="1"/>
    <col min="9725" max="9725" width="9" style="150" customWidth="1"/>
    <col min="9726" max="9726" width="9.88671875" style="150" customWidth="1"/>
    <col min="9727" max="9727" width="12" style="150" customWidth="1"/>
    <col min="9728" max="9958" width="11.44140625" style="150"/>
    <col min="9959" max="9959" width="0.33203125" style="150" customWidth="1"/>
    <col min="9960" max="9960" width="19" style="150" customWidth="1"/>
    <col min="9961" max="9961" width="7.109375" style="150" customWidth="1"/>
    <col min="9962" max="9962" width="41.33203125" style="150" customWidth="1"/>
    <col min="9963" max="9964" width="9" style="150" customWidth="1"/>
    <col min="9965" max="9965" width="10.5546875" style="150" customWidth="1"/>
    <col min="9966" max="9966" width="9.44140625" style="150" customWidth="1"/>
    <col min="9967" max="9967" width="9.88671875" style="150" customWidth="1"/>
    <col min="9968" max="9968" width="10.5546875" style="150" customWidth="1"/>
    <col min="9969" max="9970" width="9.44140625" style="150" customWidth="1"/>
    <col min="9971" max="9971" width="10.5546875" style="150" customWidth="1"/>
    <col min="9972" max="9973" width="9" style="150" customWidth="1"/>
    <col min="9974" max="9974" width="10.5546875" style="150" customWidth="1"/>
    <col min="9975" max="9976" width="9.44140625" style="150" customWidth="1"/>
    <col min="9977" max="9977" width="10.5546875" style="150" customWidth="1"/>
    <col min="9978" max="9978" width="9.44140625" style="150" customWidth="1"/>
    <col min="9979" max="9979" width="9.88671875" style="150" customWidth="1"/>
    <col min="9980" max="9980" width="10.5546875" style="150" customWidth="1"/>
    <col min="9981" max="9981" width="9" style="150" customWidth="1"/>
    <col min="9982" max="9982" width="9.88671875" style="150" customWidth="1"/>
    <col min="9983" max="9983" width="12" style="150" customWidth="1"/>
    <col min="9984" max="10214" width="11.44140625" style="150"/>
    <col min="10215" max="10215" width="0.33203125" style="150" customWidth="1"/>
    <col min="10216" max="10216" width="19" style="150" customWidth="1"/>
    <col min="10217" max="10217" width="7.109375" style="150" customWidth="1"/>
    <col min="10218" max="10218" width="41.33203125" style="150" customWidth="1"/>
    <col min="10219" max="10220" width="9" style="150" customWidth="1"/>
    <col min="10221" max="10221" width="10.5546875" style="150" customWidth="1"/>
    <col min="10222" max="10222" width="9.44140625" style="150" customWidth="1"/>
    <col min="10223" max="10223" width="9.88671875" style="150" customWidth="1"/>
    <col min="10224" max="10224" width="10.5546875" style="150" customWidth="1"/>
    <col min="10225" max="10226" width="9.44140625" style="150" customWidth="1"/>
    <col min="10227" max="10227" width="10.5546875" style="150" customWidth="1"/>
    <col min="10228" max="10229" width="9" style="150" customWidth="1"/>
    <col min="10230" max="10230" width="10.5546875" style="150" customWidth="1"/>
    <col min="10231" max="10232" width="9.44140625" style="150" customWidth="1"/>
    <col min="10233" max="10233" width="10.5546875" style="150" customWidth="1"/>
    <col min="10234" max="10234" width="9.44140625" style="150" customWidth="1"/>
    <col min="10235" max="10235" width="9.88671875" style="150" customWidth="1"/>
    <col min="10236" max="10236" width="10.5546875" style="150" customWidth="1"/>
    <col min="10237" max="10237" width="9" style="150" customWidth="1"/>
    <col min="10238" max="10238" width="9.88671875" style="150" customWidth="1"/>
    <col min="10239" max="10239" width="12" style="150" customWidth="1"/>
    <col min="10240" max="10470" width="11.44140625" style="150"/>
    <col min="10471" max="10471" width="0.33203125" style="150" customWidth="1"/>
    <col min="10472" max="10472" width="19" style="150" customWidth="1"/>
    <col min="10473" max="10473" width="7.109375" style="150" customWidth="1"/>
    <col min="10474" max="10474" width="41.33203125" style="150" customWidth="1"/>
    <col min="10475" max="10476" width="9" style="150" customWidth="1"/>
    <col min="10477" max="10477" width="10.5546875" style="150" customWidth="1"/>
    <col min="10478" max="10478" width="9.44140625" style="150" customWidth="1"/>
    <col min="10479" max="10479" width="9.88671875" style="150" customWidth="1"/>
    <col min="10480" max="10480" width="10.5546875" style="150" customWidth="1"/>
    <col min="10481" max="10482" width="9.44140625" style="150" customWidth="1"/>
    <col min="10483" max="10483" width="10.5546875" style="150" customWidth="1"/>
    <col min="10484" max="10485" width="9" style="150" customWidth="1"/>
    <col min="10486" max="10486" width="10.5546875" style="150" customWidth="1"/>
    <col min="10487" max="10488" width="9.44140625" style="150" customWidth="1"/>
    <col min="10489" max="10489" width="10.5546875" style="150" customWidth="1"/>
    <col min="10490" max="10490" width="9.44140625" style="150" customWidth="1"/>
    <col min="10491" max="10491" width="9.88671875" style="150" customWidth="1"/>
    <col min="10492" max="10492" width="10.5546875" style="150" customWidth="1"/>
    <col min="10493" max="10493" width="9" style="150" customWidth="1"/>
    <col min="10494" max="10494" width="9.88671875" style="150" customWidth="1"/>
    <col min="10495" max="10495" width="12" style="150" customWidth="1"/>
    <col min="10496" max="10726" width="11.44140625" style="150"/>
    <col min="10727" max="10727" width="0.33203125" style="150" customWidth="1"/>
    <col min="10728" max="10728" width="19" style="150" customWidth="1"/>
    <col min="10729" max="10729" width="7.109375" style="150" customWidth="1"/>
    <col min="10730" max="10730" width="41.33203125" style="150" customWidth="1"/>
    <col min="10731" max="10732" width="9" style="150" customWidth="1"/>
    <col min="10733" max="10733" width="10.5546875" style="150" customWidth="1"/>
    <col min="10734" max="10734" width="9.44140625" style="150" customWidth="1"/>
    <col min="10735" max="10735" width="9.88671875" style="150" customWidth="1"/>
    <col min="10736" max="10736" width="10.5546875" style="150" customWidth="1"/>
    <col min="10737" max="10738" width="9.44140625" style="150" customWidth="1"/>
    <col min="10739" max="10739" width="10.5546875" style="150" customWidth="1"/>
    <col min="10740" max="10741" width="9" style="150" customWidth="1"/>
    <col min="10742" max="10742" width="10.5546875" style="150" customWidth="1"/>
    <col min="10743" max="10744" width="9.44140625" style="150" customWidth="1"/>
    <col min="10745" max="10745" width="10.5546875" style="150" customWidth="1"/>
    <col min="10746" max="10746" width="9.44140625" style="150" customWidth="1"/>
    <col min="10747" max="10747" width="9.88671875" style="150" customWidth="1"/>
    <col min="10748" max="10748" width="10.5546875" style="150" customWidth="1"/>
    <col min="10749" max="10749" width="9" style="150" customWidth="1"/>
    <col min="10750" max="10750" width="9.88671875" style="150" customWidth="1"/>
    <col min="10751" max="10751" width="12" style="150" customWidth="1"/>
    <col min="10752" max="10982" width="11.44140625" style="150"/>
    <col min="10983" max="10983" width="0.33203125" style="150" customWidth="1"/>
    <col min="10984" max="10984" width="19" style="150" customWidth="1"/>
    <col min="10985" max="10985" width="7.109375" style="150" customWidth="1"/>
    <col min="10986" max="10986" width="41.33203125" style="150" customWidth="1"/>
    <col min="10987" max="10988" width="9" style="150" customWidth="1"/>
    <col min="10989" max="10989" width="10.5546875" style="150" customWidth="1"/>
    <col min="10990" max="10990" width="9.44140625" style="150" customWidth="1"/>
    <col min="10991" max="10991" width="9.88671875" style="150" customWidth="1"/>
    <col min="10992" max="10992" width="10.5546875" style="150" customWidth="1"/>
    <col min="10993" max="10994" width="9.44140625" style="150" customWidth="1"/>
    <col min="10995" max="10995" width="10.5546875" style="150" customWidth="1"/>
    <col min="10996" max="10997" width="9" style="150" customWidth="1"/>
    <col min="10998" max="10998" width="10.5546875" style="150" customWidth="1"/>
    <col min="10999" max="11000" width="9.44140625" style="150" customWidth="1"/>
    <col min="11001" max="11001" width="10.5546875" style="150" customWidth="1"/>
    <col min="11002" max="11002" width="9.44140625" style="150" customWidth="1"/>
    <col min="11003" max="11003" width="9.88671875" style="150" customWidth="1"/>
    <col min="11004" max="11004" width="10.5546875" style="150" customWidth="1"/>
    <col min="11005" max="11005" width="9" style="150" customWidth="1"/>
    <col min="11006" max="11006" width="9.88671875" style="150" customWidth="1"/>
    <col min="11007" max="11007" width="12" style="150" customWidth="1"/>
    <col min="11008" max="11238" width="11.44140625" style="150"/>
    <col min="11239" max="11239" width="0.33203125" style="150" customWidth="1"/>
    <col min="11240" max="11240" width="19" style="150" customWidth="1"/>
    <col min="11241" max="11241" width="7.109375" style="150" customWidth="1"/>
    <col min="11242" max="11242" width="41.33203125" style="150" customWidth="1"/>
    <col min="11243" max="11244" width="9" style="150" customWidth="1"/>
    <col min="11245" max="11245" width="10.5546875" style="150" customWidth="1"/>
    <col min="11246" max="11246" width="9.44140625" style="150" customWidth="1"/>
    <col min="11247" max="11247" width="9.88671875" style="150" customWidth="1"/>
    <col min="11248" max="11248" width="10.5546875" style="150" customWidth="1"/>
    <col min="11249" max="11250" width="9.44140625" style="150" customWidth="1"/>
    <col min="11251" max="11251" width="10.5546875" style="150" customWidth="1"/>
    <col min="11252" max="11253" width="9" style="150" customWidth="1"/>
    <col min="11254" max="11254" width="10.5546875" style="150" customWidth="1"/>
    <col min="11255" max="11256" width="9.44140625" style="150" customWidth="1"/>
    <col min="11257" max="11257" width="10.5546875" style="150" customWidth="1"/>
    <col min="11258" max="11258" width="9.44140625" style="150" customWidth="1"/>
    <col min="11259" max="11259" width="9.88671875" style="150" customWidth="1"/>
    <col min="11260" max="11260" width="10.5546875" style="150" customWidth="1"/>
    <col min="11261" max="11261" width="9" style="150" customWidth="1"/>
    <col min="11262" max="11262" width="9.88671875" style="150" customWidth="1"/>
    <col min="11263" max="11263" width="12" style="150" customWidth="1"/>
    <col min="11264" max="11494" width="11.44140625" style="150"/>
    <col min="11495" max="11495" width="0.33203125" style="150" customWidth="1"/>
    <col min="11496" max="11496" width="19" style="150" customWidth="1"/>
    <col min="11497" max="11497" width="7.109375" style="150" customWidth="1"/>
    <col min="11498" max="11498" width="41.33203125" style="150" customWidth="1"/>
    <col min="11499" max="11500" width="9" style="150" customWidth="1"/>
    <col min="11501" max="11501" width="10.5546875" style="150" customWidth="1"/>
    <col min="11502" max="11502" width="9.44140625" style="150" customWidth="1"/>
    <col min="11503" max="11503" width="9.88671875" style="150" customWidth="1"/>
    <col min="11504" max="11504" width="10.5546875" style="150" customWidth="1"/>
    <col min="11505" max="11506" width="9.44140625" style="150" customWidth="1"/>
    <col min="11507" max="11507" width="10.5546875" style="150" customWidth="1"/>
    <col min="11508" max="11509" width="9" style="150" customWidth="1"/>
    <col min="11510" max="11510" width="10.5546875" style="150" customWidth="1"/>
    <col min="11511" max="11512" width="9.44140625" style="150" customWidth="1"/>
    <col min="11513" max="11513" width="10.5546875" style="150" customWidth="1"/>
    <col min="11514" max="11514" width="9.44140625" style="150" customWidth="1"/>
    <col min="11515" max="11515" width="9.88671875" style="150" customWidth="1"/>
    <col min="11516" max="11516" width="10.5546875" style="150" customWidth="1"/>
    <col min="11517" max="11517" width="9" style="150" customWidth="1"/>
    <col min="11518" max="11518" width="9.88671875" style="150" customWidth="1"/>
    <col min="11519" max="11519" width="12" style="150" customWidth="1"/>
    <col min="11520" max="11750" width="11.44140625" style="150"/>
    <col min="11751" max="11751" width="0.33203125" style="150" customWidth="1"/>
    <col min="11752" max="11752" width="19" style="150" customWidth="1"/>
    <col min="11753" max="11753" width="7.109375" style="150" customWidth="1"/>
    <col min="11754" max="11754" width="41.33203125" style="150" customWidth="1"/>
    <col min="11755" max="11756" width="9" style="150" customWidth="1"/>
    <col min="11757" max="11757" width="10.5546875" style="150" customWidth="1"/>
    <col min="11758" max="11758" width="9.44140625" style="150" customWidth="1"/>
    <col min="11759" max="11759" width="9.88671875" style="150" customWidth="1"/>
    <col min="11760" max="11760" width="10.5546875" style="150" customWidth="1"/>
    <col min="11761" max="11762" width="9.44140625" style="150" customWidth="1"/>
    <col min="11763" max="11763" width="10.5546875" style="150" customWidth="1"/>
    <col min="11764" max="11765" width="9" style="150" customWidth="1"/>
    <col min="11766" max="11766" width="10.5546875" style="150" customWidth="1"/>
    <col min="11767" max="11768" width="9.44140625" style="150" customWidth="1"/>
    <col min="11769" max="11769" width="10.5546875" style="150" customWidth="1"/>
    <col min="11770" max="11770" width="9.44140625" style="150" customWidth="1"/>
    <col min="11771" max="11771" width="9.88671875" style="150" customWidth="1"/>
    <col min="11772" max="11772" width="10.5546875" style="150" customWidth="1"/>
    <col min="11773" max="11773" width="9" style="150" customWidth="1"/>
    <col min="11774" max="11774" width="9.88671875" style="150" customWidth="1"/>
    <col min="11775" max="11775" width="12" style="150" customWidth="1"/>
    <col min="11776" max="12006" width="11.44140625" style="150"/>
    <col min="12007" max="12007" width="0.33203125" style="150" customWidth="1"/>
    <col min="12008" max="12008" width="19" style="150" customWidth="1"/>
    <col min="12009" max="12009" width="7.109375" style="150" customWidth="1"/>
    <col min="12010" max="12010" width="41.33203125" style="150" customWidth="1"/>
    <col min="12011" max="12012" width="9" style="150" customWidth="1"/>
    <col min="12013" max="12013" width="10.5546875" style="150" customWidth="1"/>
    <col min="12014" max="12014" width="9.44140625" style="150" customWidth="1"/>
    <col min="12015" max="12015" width="9.88671875" style="150" customWidth="1"/>
    <col min="12016" max="12016" width="10.5546875" style="150" customWidth="1"/>
    <col min="12017" max="12018" width="9.44140625" style="150" customWidth="1"/>
    <col min="12019" max="12019" width="10.5546875" style="150" customWidth="1"/>
    <col min="12020" max="12021" width="9" style="150" customWidth="1"/>
    <col min="12022" max="12022" width="10.5546875" style="150" customWidth="1"/>
    <col min="12023" max="12024" width="9.44140625" style="150" customWidth="1"/>
    <col min="12025" max="12025" width="10.5546875" style="150" customWidth="1"/>
    <col min="12026" max="12026" width="9.44140625" style="150" customWidth="1"/>
    <col min="12027" max="12027" width="9.88671875" style="150" customWidth="1"/>
    <col min="12028" max="12028" width="10.5546875" style="150" customWidth="1"/>
    <col min="12029" max="12029" width="9" style="150" customWidth="1"/>
    <col min="12030" max="12030" width="9.88671875" style="150" customWidth="1"/>
    <col min="12031" max="12031" width="12" style="150" customWidth="1"/>
    <col min="12032" max="12262" width="11.44140625" style="150"/>
    <col min="12263" max="12263" width="0.33203125" style="150" customWidth="1"/>
    <col min="12264" max="12264" width="19" style="150" customWidth="1"/>
    <col min="12265" max="12265" width="7.109375" style="150" customWidth="1"/>
    <col min="12266" max="12266" width="41.33203125" style="150" customWidth="1"/>
    <col min="12267" max="12268" width="9" style="150" customWidth="1"/>
    <col min="12269" max="12269" width="10.5546875" style="150" customWidth="1"/>
    <col min="12270" max="12270" width="9.44140625" style="150" customWidth="1"/>
    <col min="12271" max="12271" width="9.88671875" style="150" customWidth="1"/>
    <col min="12272" max="12272" width="10.5546875" style="150" customWidth="1"/>
    <col min="12273" max="12274" width="9.44140625" style="150" customWidth="1"/>
    <col min="12275" max="12275" width="10.5546875" style="150" customWidth="1"/>
    <col min="12276" max="12277" width="9" style="150" customWidth="1"/>
    <col min="12278" max="12278" width="10.5546875" style="150" customWidth="1"/>
    <col min="12279" max="12280" width="9.44140625" style="150" customWidth="1"/>
    <col min="12281" max="12281" width="10.5546875" style="150" customWidth="1"/>
    <col min="12282" max="12282" width="9.44140625" style="150" customWidth="1"/>
    <col min="12283" max="12283" width="9.88671875" style="150" customWidth="1"/>
    <col min="12284" max="12284" width="10.5546875" style="150" customWidth="1"/>
    <col min="12285" max="12285" width="9" style="150" customWidth="1"/>
    <col min="12286" max="12286" width="9.88671875" style="150" customWidth="1"/>
    <col min="12287" max="12287" width="12" style="150" customWidth="1"/>
    <col min="12288" max="12518" width="11.44140625" style="150"/>
    <col min="12519" max="12519" width="0.33203125" style="150" customWidth="1"/>
    <col min="12520" max="12520" width="19" style="150" customWidth="1"/>
    <col min="12521" max="12521" width="7.109375" style="150" customWidth="1"/>
    <col min="12522" max="12522" width="41.33203125" style="150" customWidth="1"/>
    <col min="12523" max="12524" width="9" style="150" customWidth="1"/>
    <col min="12525" max="12525" width="10.5546875" style="150" customWidth="1"/>
    <col min="12526" max="12526" width="9.44140625" style="150" customWidth="1"/>
    <col min="12527" max="12527" width="9.88671875" style="150" customWidth="1"/>
    <col min="12528" max="12528" width="10.5546875" style="150" customWidth="1"/>
    <col min="12529" max="12530" width="9.44140625" style="150" customWidth="1"/>
    <col min="12531" max="12531" width="10.5546875" style="150" customWidth="1"/>
    <col min="12532" max="12533" width="9" style="150" customWidth="1"/>
    <col min="12534" max="12534" width="10.5546875" style="150" customWidth="1"/>
    <col min="12535" max="12536" width="9.44140625" style="150" customWidth="1"/>
    <col min="12537" max="12537" width="10.5546875" style="150" customWidth="1"/>
    <col min="12538" max="12538" width="9.44140625" style="150" customWidth="1"/>
    <col min="12539" max="12539" width="9.88671875" style="150" customWidth="1"/>
    <col min="12540" max="12540" width="10.5546875" style="150" customWidth="1"/>
    <col min="12541" max="12541" width="9" style="150" customWidth="1"/>
    <col min="12542" max="12542" width="9.88671875" style="150" customWidth="1"/>
    <col min="12543" max="12543" width="12" style="150" customWidth="1"/>
    <col min="12544" max="12774" width="11.44140625" style="150"/>
    <col min="12775" max="12775" width="0.33203125" style="150" customWidth="1"/>
    <col min="12776" max="12776" width="19" style="150" customWidth="1"/>
    <col min="12777" max="12777" width="7.109375" style="150" customWidth="1"/>
    <col min="12778" max="12778" width="41.33203125" style="150" customWidth="1"/>
    <col min="12779" max="12780" width="9" style="150" customWidth="1"/>
    <col min="12781" max="12781" width="10.5546875" style="150" customWidth="1"/>
    <col min="12782" max="12782" width="9.44140625" style="150" customWidth="1"/>
    <col min="12783" max="12783" width="9.88671875" style="150" customWidth="1"/>
    <col min="12784" max="12784" width="10.5546875" style="150" customWidth="1"/>
    <col min="12785" max="12786" width="9.44140625" style="150" customWidth="1"/>
    <col min="12787" max="12787" width="10.5546875" style="150" customWidth="1"/>
    <col min="12788" max="12789" width="9" style="150" customWidth="1"/>
    <col min="12790" max="12790" width="10.5546875" style="150" customWidth="1"/>
    <col min="12791" max="12792" width="9.44140625" style="150" customWidth="1"/>
    <col min="12793" max="12793" width="10.5546875" style="150" customWidth="1"/>
    <col min="12794" max="12794" width="9.44140625" style="150" customWidth="1"/>
    <col min="12795" max="12795" width="9.88671875" style="150" customWidth="1"/>
    <col min="12796" max="12796" width="10.5546875" style="150" customWidth="1"/>
    <col min="12797" max="12797" width="9" style="150" customWidth="1"/>
    <col min="12798" max="12798" width="9.88671875" style="150" customWidth="1"/>
    <col min="12799" max="12799" width="12" style="150" customWidth="1"/>
    <col min="12800" max="13030" width="11.44140625" style="150"/>
    <col min="13031" max="13031" width="0.33203125" style="150" customWidth="1"/>
    <col min="13032" max="13032" width="19" style="150" customWidth="1"/>
    <col min="13033" max="13033" width="7.109375" style="150" customWidth="1"/>
    <col min="13034" max="13034" width="41.33203125" style="150" customWidth="1"/>
    <col min="13035" max="13036" width="9" style="150" customWidth="1"/>
    <col min="13037" max="13037" width="10.5546875" style="150" customWidth="1"/>
    <col min="13038" max="13038" width="9.44140625" style="150" customWidth="1"/>
    <col min="13039" max="13039" width="9.88671875" style="150" customWidth="1"/>
    <col min="13040" max="13040" width="10.5546875" style="150" customWidth="1"/>
    <col min="13041" max="13042" width="9.44140625" style="150" customWidth="1"/>
    <col min="13043" max="13043" width="10.5546875" style="150" customWidth="1"/>
    <col min="13044" max="13045" width="9" style="150" customWidth="1"/>
    <col min="13046" max="13046" width="10.5546875" style="150" customWidth="1"/>
    <col min="13047" max="13048" width="9.44140625" style="150" customWidth="1"/>
    <col min="13049" max="13049" width="10.5546875" style="150" customWidth="1"/>
    <col min="13050" max="13050" width="9.44140625" style="150" customWidth="1"/>
    <col min="13051" max="13051" width="9.88671875" style="150" customWidth="1"/>
    <col min="13052" max="13052" width="10.5546875" style="150" customWidth="1"/>
    <col min="13053" max="13053" width="9" style="150" customWidth="1"/>
    <col min="13054" max="13054" width="9.88671875" style="150" customWidth="1"/>
    <col min="13055" max="13055" width="12" style="150" customWidth="1"/>
    <col min="13056" max="13286" width="11.44140625" style="150"/>
    <col min="13287" max="13287" width="0.33203125" style="150" customWidth="1"/>
    <col min="13288" max="13288" width="19" style="150" customWidth="1"/>
    <col min="13289" max="13289" width="7.109375" style="150" customWidth="1"/>
    <col min="13290" max="13290" width="41.33203125" style="150" customWidth="1"/>
    <col min="13291" max="13292" width="9" style="150" customWidth="1"/>
    <col min="13293" max="13293" width="10.5546875" style="150" customWidth="1"/>
    <col min="13294" max="13294" width="9.44140625" style="150" customWidth="1"/>
    <col min="13295" max="13295" width="9.88671875" style="150" customWidth="1"/>
    <col min="13296" max="13296" width="10.5546875" style="150" customWidth="1"/>
    <col min="13297" max="13298" width="9.44140625" style="150" customWidth="1"/>
    <col min="13299" max="13299" width="10.5546875" style="150" customWidth="1"/>
    <col min="13300" max="13301" width="9" style="150" customWidth="1"/>
    <col min="13302" max="13302" width="10.5546875" style="150" customWidth="1"/>
    <col min="13303" max="13304" width="9.44140625" style="150" customWidth="1"/>
    <col min="13305" max="13305" width="10.5546875" style="150" customWidth="1"/>
    <col min="13306" max="13306" width="9.44140625" style="150" customWidth="1"/>
    <col min="13307" max="13307" width="9.88671875" style="150" customWidth="1"/>
    <col min="13308" max="13308" width="10.5546875" style="150" customWidth="1"/>
    <col min="13309" max="13309" width="9" style="150" customWidth="1"/>
    <col min="13310" max="13310" width="9.88671875" style="150" customWidth="1"/>
    <col min="13311" max="13311" width="12" style="150" customWidth="1"/>
    <col min="13312" max="13542" width="11.44140625" style="150"/>
    <col min="13543" max="13543" width="0.33203125" style="150" customWidth="1"/>
    <col min="13544" max="13544" width="19" style="150" customWidth="1"/>
    <col min="13545" max="13545" width="7.109375" style="150" customWidth="1"/>
    <col min="13546" max="13546" width="41.33203125" style="150" customWidth="1"/>
    <col min="13547" max="13548" width="9" style="150" customWidth="1"/>
    <col min="13549" max="13549" width="10.5546875" style="150" customWidth="1"/>
    <col min="13550" max="13550" width="9.44140625" style="150" customWidth="1"/>
    <col min="13551" max="13551" width="9.88671875" style="150" customWidth="1"/>
    <col min="13552" max="13552" width="10.5546875" style="150" customWidth="1"/>
    <col min="13553" max="13554" width="9.44140625" style="150" customWidth="1"/>
    <col min="13555" max="13555" width="10.5546875" style="150" customWidth="1"/>
    <col min="13556" max="13557" width="9" style="150" customWidth="1"/>
    <col min="13558" max="13558" width="10.5546875" style="150" customWidth="1"/>
    <col min="13559" max="13560" width="9.44140625" style="150" customWidth="1"/>
    <col min="13561" max="13561" width="10.5546875" style="150" customWidth="1"/>
    <col min="13562" max="13562" width="9.44140625" style="150" customWidth="1"/>
    <col min="13563" max="13563" width="9.88671875" style="150" customWidth="1"/>
    <col min="13564" max="13564" width="10.5546875" style="150" customWidth="1"/>
    <col min="13565" max="13565" width="9" style="150" customWidth="1"/>
    <col min="13566" max="13566" width="9.88671875" style="150" customWidth="1"/>
    <col min="13567" max="13567" width="12" style="150" customWidth="1"/>
    <col min="13568" max="13798" width="11.44140625" style="150"/>
    <col min="13799" max="13799" width="0.33203125" style="150" customWidth="1"/>
    <col min="13800" max="13800" width="19" style="150" customWidth="1"/>
    <col min="13801" max="13801" width="7.109375" style="150" customWidth="1"/>
    <col min="13802" max="13802" width="41.33203125" style="150" customWidth="1"/>
    <col min="13803" max="13804" width="9" style="150" customWidth="1"/>
    <col min="13805" max="13805" width="10.5546875" style="150" customWidth="1"/>
    <col min="13806" max="13806" width="9.44140625" style="150" customWidth="1"/>
    <col min="13807" max="13807" width="9.88671875" style="150" customWidth="1"/>
    <col min="13808" max="13808" width="10.5546875" style="150" customWidth="1"/>
    <col min="13809" max="13810" width="9.44140625" style="150" customWidth="1"/>
    <col min="13811" max="13811" width="10.5546875" style="150" customWidth="1"/>
    <col min="13812" max="13813" width="9" style="150" customWidth="1"/>
    <col min="13814" max="13814" width="10.5546875" style="150" customWidth="1"/>
    <col min="13815" max="13816" width="9.44140625" style="150" customWidth="1"/>
    <col min="13817" max="13817" width="10.5546875" style="150" customWidth="1"/>
    <col min="13818" max="13818" width="9.44140625" style="150" customWidth="1"/>
    <col min="13819" max="13819" width="9.88671875" style="150" customWidth="1"/>
    <col min="13820" max="13820" width="10.5546875" style="150" customWidth="1"/>
    <col min="13821" max="13821" width="9" style="150" customWidth="1"/>
    <col min="13822" max="13822" width="9.88671875" style="150" customWidth="1"/>
    <col min="13823" max="13823" width="12" style="150" customWidth="1"/>
    <col min="13824" max="14054" width="11.44140625" style="150"/>
    <col min="14055" max="14055" width="0.33203125" style="150" customWidth="1"/>
    <col min="14056" max="14056" width="19" style="150" customWidth="1"/>
    <col min="14057" max="14057" width="7.109375" style="150" customWidth="1"/>
    <col min="14058" max="14058" width="41.33203125" style="150" customWidth="1"/>
    <col min="14059" max="14060" width="9" style="150" customWidth="1"/>
    <col min="14061" max="14061" width="10.5546875" style="150" customWidth="1"/>
    <col min="14062" max="14062" width="9.44140625" style="150" customWidth="1"/>
    <col min="14063" max="14063" width="9.88671875" style="150" customWidth="1"/>
    <col min="14064" max="14064" width="10.5546875" style="150" customWidth="1"/>
    <col min="14065" max="14066" width="9.44140625" style="150" customWidth="1"/>
    <col min="14067" max="14067" width="10.5546875" style="150" customWidth="1"/>
    <col min="14068" max="14069" width="9" style="150" customWidth="1"/>
    <col min="14070" max="14070" width="10.5546875" style="150" customWidth="1"/>
    <col min="14071" max="14072" width="9.44140625" style="150" customWidth="1"/>
    <col min="14073" max="14073" width="10.5546875" style="150" customWidth="1"/>
    <col min="14074" max="14074" width="9.44140625" style="150" customWidth="1"/>
    <col min="14075" max="14075" width="9.88671875" style="150" customWidth="1"/>
    <col min="14076" max="14076" width="10.5546875" style="150" customWidth="1"/>
    <col min="14077" max="14077" width="9" style="150" customWidth="1"/>
    <col min="14078" max="14078" width="9.88671875" style="150" customWidth="1"/>
    <col min="14079" max="14079" width="12" style="150" customWidth="1"/>
    <col min="14080" max="14310" width="11.44140625" style="150"/>
    <col min="14311" max="14311" width="0.33203125" style="150" customWidth="1"/>
    <col min="14312" max="14312" width="19" style="150" customWidth="1"/>
    <col min="14313" max="14313" width="7.109375" style="150" customWidth="1"/>
    <col min="14314" max="14314" width="41.33203125" style="150" customWidth="1"/>
    <col min="14315" max="14316" width="9" style="150" customWidth="1"/>
    <col min="14317" max="14317" width="10.5546875" style="150" customWidth="1"/>
    <col min="14318" max="14318" width="9.44140625" style="150" customWidth="1"/>
    <col min="14319" max="14319" width="9.88671875" style="150" customWidth="1"/>
    <col min="14320" max="14320" width="10.5546875" style="150" customWidth="1"/>
    <col min="14321" max="14322" width="9.44140625" style="150" customWidth="1"/>
    <col min="14323" max="14323" width="10.5546875" style="150" customWidth="1"/>
    <col min="14324" max="14325" width="9" style="150" customWidth="1"/>
    <col min="14326" max="14326" width="10.5546875" style="150" customWidth="1"/>
    <col min="14327" max="14328" width="9.44140625" style="150" customWidth="1"/>
    <col min="14329" max="14329" width="10.5546875" style="150" customWidth="1"/>
    <col min="14330" max="14330" width="9.44140625" style="150" customWidth="1"/>
    <col min="14331" max="14331" width="9.88671875" style="150" customWidth="1"/>
    <col min="14332" max="14332" width="10.5546875" style="150" customWidth="1"/>
    <col min="14333" max="14333" width="9" style="150" customWidth="1"/>
    <col min="14334" max="14334" width="9.88671875" style="150" customWidth="1"/>
    <col min="14335" max="14335" width="12" style="150" customWidth="1"/>
    <col min="14336" max="14566" width="11.44140625" style="150"/>
    <col min="14567" max="14567" width="0.33203125" style="150" customWidth="1"/>
    <col min="14568" max="14568" width="19" style="150" customWidth="1"/>
    <col min="14569" max="14569" width="7.109375" style="150" customWidth="1"/>
    <col min="14570" max="14570" width="41.33203125" style="150" customWidth="1"/>
    <col min="14571" max="14572" width="9" style="150" customWidth="1"/>
    <col min="14573" max="14573" width="10.5546875" style="150" customWidth="1"/>
    <col min="14574" max="14574" width="9.44140625" style="150" customWidth="1"/>
    <col min="14575" max="14575" width="9.88671875" style="150" customWidth="1"/>
    <col min="14576" max="14576" width="10.5546875" style="150" customWidth="1"/>
    <col min="14577" max="14578" width="9.44140625" style="150" customWidth="1"/>
    <col min="14579" max="14579" width="10.5546875" style="150" customWidth="1"/>
    <col min="14580" max="14581" width="9" style="150" customWidth="1"/>
    <col min="14582" max="14582" width="10.5546875" style="150" customWidth="1"/>
    <col min="14583" max="14584" width="9.44140625" style="150" customWidth="1"/>
    <col min="14585" max="14585" width="10.5546875" style="150" customWidth="1"/>
    <col min="14586" max="14586" width="9.44140625" style="150" customWidth="1"/>
    <col min="14587" max="14587" width="9.88671875" style="150" customWidth="1"/>
    <col min="14588" max="14588" width="10.5546875" style="150" customWidth="1"/>
    <col min="14589" max="14589" width="9" style="150" customWidth="1"/>
    <col min="14590" max="14590" width="9.88671875" style="150" customWidth="1"/>
    <col min="14591" max="14591" width="12" style="150" customWidth="1"/>
    <col min="14592" max="14822" width="11.44140625" style="150"/>
    <col min="14823" max="14823" width="0.33203125" style="150" customWidth="1"/>
    <col min="14824" max="14824" width="19" style="150" customWidth="1"/>
    <col min="14825" max="14825" width="7.109375" style="150" customWidth="1"/>
    <col min="14826" max="14826" width="41.33203125" style="150" customWidth="1"/>
    <col min="14827" max="14828" width="9" style="150" customWidth="1"/>
    <col min="14829" max="14829" width="10.5546875" style="150" customWidth="1"/>
    <col min="14830" max="14830" width="9.44140625" style="150" customWidth="1"/>
    <col min="14831" max="14831" width="9.88671875" style="150" customWidth="1"/>
    <col min="14832" max="14832" width="10.5546875" style="150" customWidth="1"/>
    <col min="14833" max="14834" width="9.44140625" style="150" customWidth="1"/>
    <col min="14835" max="14835" width="10.5546875" style="150" customWidth="1"/>
    <col min="14836" max="14837" width="9" style="150" customWidth="1"/>
    <col min="14838" max="14838" width="10.5546875" style="150" customWidth="1"/>
    <col min="14839" max="14840" width="9.44140625" style="150" customWidth="1"/>
    <col min="14841" max="14841" width="10.5546875" style="150" customWidth="1"/>
    <col min="14842" max="14842" width="9.44140625" style="150" customWidth="1"/>
    <col min="14843" max="14843" width="9.88671875" style="150" customWidth="1"/>
    <col min="14844" max="14844" width="10.5546875" style="150" customWidth="1"/>
    <col min="14845" max="14845" width="9" style="150" customWidth="1"/>
    <col min="14846" max="14846" width="9.88671875" style="150" customWidth="1"/>
    <col min="14847" max="14847" width="12" style="150" customWidth="1"/>
    <col min="14848" max="15078" width="11.44140625" style="150"/>
    <col min="15079" max="15079" width="0.33203125" style="150" customWidth="1"/>
    <col min="15080" max="15080" width="19" style="150" customWidth="1"/>
    <col min="15081" max="15081" width="7.109375" style="150" customWidth="1"/>
    <col min="15082" max="15082" width="41.33203125" style="150" customWidth="1"/>
    <col min="15083" max="15084" width="9" style="150" customWidth="1"/>
    <col min="15085" max="15085" width="10.5546875" style="150" customWidth="1"/>
    <col min="15086" max="15086" width="9.44140625" style="150" customWidth="1"/>
    <col min="15087" max="15087" width="9.88671875" style="150" customWidth="1"/>
    <col min="15088" max="15088" width="10.5546875" style="150" customWidth="1"/>
    <col min="15089" max="15090" width="9.44140625" style="150" customWidth="1"/>
    <col min="15091" max="15091" width="10.5546875" style="150" customWidth="1"/>
    <col min="15092" max="15093" width="9" style="150" customWidth="1"/>
    <col min="15094" max="15094" width="10.5546875" style="150" customWidth="1"/>
    <col min="15095" max="15096" width="9.44140625" style="150" customWidth="1"/>
    <col min="15097" max="15097" width="10.5546875" style="150" customWidth="1"/>
    <col min="15098" max="15098" width="9.44140625" style="150" customWidth="1"/>
    <col min="15099" max="15099" width="9.88671875" style="150" customWidth="1"/>
    <col min="15100" max="15100" width="10.5546875" style="150" customWidth="1"/>
    <col min="15101" max="15101" width="9" style="150" customWidth="1"/>
    <col min="15102" max="15102" width="9.88671875" style="150" customWidth="1"/>
    <col min="15103" max="15103" width="12" style="150" customWidth="1"/>
    <col min="15104" max="15334" width="11.44140625" style="150"/>
    <col min="15335" max="15335" width="0.33203125" style="150" customWidth="1"/>
    <col min="15336" max="15336" width="19" style="150" customWidth="1"/>
    <col min="15337" max="15337" width="7.109375" style="150" customWidth="1"/>
    <col min="15338" max="15338" width="41.33203125" style="150" customWidth="1"/>
    <col min="15339" max="15340" width="9" style="150" customWidth="1"/>
    <col min="15341" max="15341" width="10.5546875" style="150" customWidth="1"/>
    <col min="15342" max="15342" width="9.44140625" style="150" customWidth="1"/>
    <col min="15343" max="15343" width="9.88671875" style="150" customWidth="1"/>
    <col min="15344" max="15344" width="10.5546875" style="150" customWidth="1"/>
    <col min="15345" max="15346" width="9.44140625" style="150" customWidth="1"/>
    <col min="15347" max="15347" width="10.5546875" style="150" customWidth="1"/>
    <col min="15348" max="15349" width="9" style="150" customWidth="1"/>
    <col min="15350" max="15350" width="10.5546875" style="150" customWidth="1"/>
    <col min="15351" max="15352" width="9.44140625" style="150" customWidth="1"/>
    <col min="15353" max="15353" width="10.5546875" style="150" customWidth="1"/>
    <col min="15354" max="15354" width="9.44140625" style="150" customWidth="1"/>
    <col min="15355" max="15355" width="9.88671875" style="150" customWidth="1"/>
    <col min="15356" max="15356" width="10.5546875" style="150" customWidth="1"/>
    <col min="15357" max="15357" width="9" style="150" customWidth="1"/>
    <col min="15358" max="15358" width="9.88671875" style="150" customWidth="1"/>
    <col min="15359" max="15359" width="12" style="150" customWidth="1"/>
    <col min="15360" max="15590" width="11.44140625" style="150"/>
    <col min="15591" max="15591" width="0.33203125" style="150" customWidth="1"/>
    <col min="15592" max="15592" width="19" style="150" customWidth="1"/>
    <col min="15593" max="15593" width="7.109375" style="150" customWidth="1"/>
    <col min="15594" max="15594" width="41.33203125" style="150" customWidth="1"/>
    <col min="15595" max="15596" width="9" style="150" customWidth="1"/>
    <col min="15597" max="15597" width="10.5546875" style="150" customWidth="1"/>
    <col min="15598" max="15598" width="9.44140625" style="150" customWidth="1"/>
    <col min="15599" max="15599" width="9.88671875" style="150" customWidth="1"/>
    <col min="15600" max="15600" width="10.5546875" style="150" customWidth="1"/>
    <col min="15601" max="15602" width="9.44140625" style="150" customWidth="1"/>
    <col min="15603" max="15603" width="10.5546875" style="150" customWidth="1"/>
    <col min="15604" max="15605" width="9" style="150" customWidth="1"/>
    <col min="15606" max="15606" width="10.5546875" style="150" customWidth="1"/>
    <col min="15607" max="15608" width="9.44140625" style="150" customWidth="1"/>
    <col min="15609" max="15609" width="10.5546875" style="150" customWidth="1"/>
    <col min="15610" max="15610" width="9.44140625" style="150" customWidth="1"/>
    <col min="15611" max="15611" width="9.88671875" style="150" customWidth="1"/>
    <col min="15612" max="15612" width="10.5546875" style="150" customWidth="1"/>
    <col min="15613" max="15613" width="9" style="150" customWidth="1"/>
    <col min="15614" max="15614" width="9.88671875" style="150" customWidth="1"/>
    <col min="15615" max="15615" width="12" style="150" customWidth="1"/>
    <col min="15616" max="15846" width="11.44140625" style="150"/>
    <col min="15847" max="15847" width="0.33203125" style="150" customWidth="1"/>
    <col min="15848" max="15848" width="19" style="150" customWidth="1"/>
    <col min="15849" max="15849" width="7.109375" style="150" customWidth="1"/>
    <col min="15850" max="15850" width="41.33203125" style="150" customWidth="1"/>
    <col min="15851" max="15852" width="9" style="150" customWidth="1"/>
    <col min="15853" max="15853" width="10.5546875" style="150" customWidth="1"/>
    <col min="15854" max="15854" width="9.44140625" style="150" customWidth="1"/>
    <col min="15855" max="15855" width="9.88671875" style="150" customWidth="1"/>
    <col min="15856" max="15856" width="10.5546875" style="150" customWidth="1"/>
    <col min="15857" max="15858" width="9.44140625" style="150" customWidth="1"/>
    <col min="15859" max="15859" width="10.5546875" style="150" customWidth="1"/>
    <col min="15860" max="15861" width="9" style="150" customWidth="1"/>
    <col min="15862" max="15862" width="10.5546875" style="150" customWidth="1"/>
    <col min="15863" max="15864" width="9.44140625" style="150" customWidth="1"/>
    <col min="15865" max="15865" width="10.5546875" style="150" customWidth="1"/>
    <col min="15866" max="15866" width="9.44140625" style="150" customWidth="1"/>
    <col min="15867" max="15867" width="9.88671875" style="150" customWidth="1"/>
    <col min="15868" max="15868" width="10.5546875" style="150" customWidth="1"/>
    <col min="15869" max="15869" width="9" style="150" customWidth="1"/>
    <col min="15870" max="15870" width="9.88671875" style="150" customWidth="1"/>
    <col min="15871" max="15871" width="12" style="150" customWidth="1"/>
    <col min="15872" max="16102" width="11.44140625" style="150"/>
    <col min="16103" max="16103" width="0.33203125" style="150" customWidth="1"/>
    <col min="16104" max="16104" width="19" style="150" customWidth="1"/>
    <col min="16105" max="16105" width="7.109375" style="150" customWidth="1"/>
    <col min="16106" max="16106" width="41.33203125" style="150" customWidth="1"/>
    <col min="16107" max="16108" width="9" style="150" customWidth="1"/>
    <col min="16109" max="16109" width="10.5546875" style="150" customWidth="1"/>
    <col min="16110" max="16110" width="9.44140625" style="150" customWidth="1"/>
    <col min="16111" max="16111" width="9.88671875" style="150" customWidth="1"/>
    <col min="16112" max="16112" width="10.5546875" style="150" customWidth="1"/>
    <col min="16113" max="16114" width="9.44140625" style="150" customWidth="1"/>
    <col min="16115" max="16115" width="10.5546875" style="150" customWidth="1"/>
    <col min="16116" max="16117" width="9" style="150" customWidth="1"/>
    <col min="16118" max="16118" width="10.5546875" style="150" customWidth="1"/>
    <col min="16119" max="16120" width="9.44140625" style="150" customWidth="1"/>
    <col min="16121" max="16121" width="10.5546875" style="150" customWidth="1"/>
    <col min="16122" max="16122" width="9.44140625" style="150" customWidth="1"/>
    <col min="16123" max="16123" width="9.88671875" style="150" customWidth="1"/>
    <col min="16124" max="16124" width="10.5546875" style="150" customWidth="1"/>
    <col min="16125" max="16125" width="9" style="150" customWidth="1"/>
    <col min="16126" max="16126" width="9.88671875" style="150" customWidth="1"/>
    <col min="16127" max="16127" width="12" style="150" customWidth="1"/>
    <col min="16128" max="16384" width="11.44140625" style="150"/>
  </cols>
  <sheetData>
    <row r="1" spans="1:32">
      <c r="A1" s="167" t="s">
        <v>1189</v>
      </c>
      <c r="B1" s="128"/>
      <c r="C1" s="140"/>
      <c r="D1" s="140"/>
      <c r="E1" s="140"/>
      <c r="F1" s="140"/>
      <c r="G1" s="140"/>
      <c r="H1" s="140"/>
      <c r="I1" s="143"/>
    </row>
    <row r="2" spans="1:32" ht="18" customHeight="1">
      <c r="A2" s="396" t="s">
        <v>912</v>
      </c>
      <c r="B2" s="32"/>
    </row>
    <row r="3" spans="1:32" ht="18" customHeight="1">
      <c r="A3" s="876" t="s">
        <v>2021</v>
      </c>
      <c r="B3" s="32"/>
    </row>
    <row r="4" spans="1:32" s="13" customFormat="1" ht="14.4">
      <c r="A4" s="2209" t="s">
        <v>12</v>
      </c>
      <c r="B4" s="2209" t="s">
        <v>676</v>
      </c>
      <c r="C4" s="2202">
        <v>2011</v>
      </c>
      <c r="D4" s="2202"/>
      <c r="E4" s="2202"/>
      <c r="F4" s="2202">
        <v>2012</v>
      </c>
      <c r="G4" s="2202"/>
      <c r="H4" s="2202"/>
      <c r="I4" s="2202">
        <v>2013</v>
      </c>
      <c r="J4" s="2202"/>
      <c r="K4" s="2202"/>
      <c r="L4" s="2202">
        <v>2014</v>
      </c>
      <c r="M4" s="2202"/>
      <c r="N4" s="2202"/>
      <c r="O4" s="2202">
        <v>2015</v>
      </c>
      <c r="P4" s="2202"/>
      <c r="Q4" s="2202"/>
      <c r="R4" s="2202">
        <v>2016</v>
      </c>
      <c r="S4" s="2202"/>
      <c r="T4" s="2202"/>
      <c r="U4" s="2202">
        <v>2017</v>
      </c>
      <c r="V4" s="2202"/>
      <c r="W4" s="2202"/>
      <c r="X4" s="2202">
        <v>2018</v>
      </c>
      <c r="Y4" s="2202"/>
      <c r="Z4" s="2202"/>
      <c r="AA4" s="2202">
        <v>2019</v>
      </c>
      <c r="AB4" s="2202"/>
      <c r="AC4" s="2202"/>
      <c r="AD4" s="2202">
        <v>2020</v>
      </c>
      <c r="AE4" s="2202"/>
      <c r="AF4" s="2202"/>
    </row>
    <row r="5" spans="1:32" s="1390" customFormat="1" ht="23.25" customHeight="1">
      <c r="A5" s="2209"/>
      <c r="B5" s="2209"/>
      <c r="C5" s="531" t="s">
        <v>29</v>
      </c>
      <c r="D5" s="531" t="s">
        <v>30</v>
      </c>
      <c r="E5" s="531" t="s">
        <v>8</v>
      </c>
      <c r="F5" s="531" t="s">
        <v>29</v>
      </c>
      <c r="G5" s="531" t="s">
        <v>30</v>
      </c>
      <c r="H5" s="531" t="s">
        <v>8</v>
      </c>
      <c r="I5" s="531" t="s">
        <v>29</v>
      </c>
      <c r="J5" s="531" t="s">
        <v>30</v>
      </c>
      <c r="K5" s="531" t="s">
        <v>8</v>
      </c>
      <c r="L5" s="531" t="s">
        <v>29</v>
      </c>
      <c r="M5" s="531" t="s">
        <v>30</v>
      </c>
      <c r="N5" s="531" t="s">
        <v>8</v>
      </c>
      <c r="O5" s="531" t="s">
        <v>29</v>
      </c>
      <c r="P5" s="531" t="s">
        <v>30</v>
      </c>
      <c r="Q5" s="531" t="s">
        <v>8</v>
      </c>
      <c r="R5" s="531" t="s">
        <v>29</v>
      </c>
      <c r="S5" s="531" t="s">
        <v>30</v>
      </c>
      <c r="T5" s="531" t="s">
        <v>8</v>
      </c>
      <c r="U5" s="531" t="s">
        <v>29</v>
      </c>
      <c r="V5" s="531" t="s">
        <v>30</v>
      </c>
      <c r="W5" s="531" t="s">
        <v>8</v>
      </c>
      <c r="X5" s="531" t="s">
        <v>29</v>
      </c>
      <c r="Y5" s="531" t="s">
        <v>30</v>
      </c>
      <c r="Z5" s="531" t="s">
        <v>8</v>
      </c>
      <c r="AA5" s="531" t="s">
        <v>29</v>
      </c>
      <c r="AB5" s="531" t="s">
        <v>30</v>
      </c>
      <c r="AC5" s="531" t="s">
        <v>8</v>
      </c>
      <c r="AD5" s="531" t="s">
        <v>29</v>
      </c>
      <c r="AE5" s="531" t="s">
        <v>30</v>
      </c>
      <c r="AF5" s="531" t="s">
        <v>8</v>
      </c>
    </row>
    <row r="6" spans="1:32" s="289" customFormat="1" ht="15" customHeight="1">
      <c r="A6" s="2208" t="s">
        <v>1220</v>
      </c>
      <c r="B6" s="532" t="s">
        <v>19</v>
      </c>
      <c r="C6" s="522">
        <v>21</v>
      </c>
      <c r="D6" s="522">
        <v>47</v>
      </c>
      <c r="E6" s="879">
        <f>C6+D6</f>
        <v>68</v>
      </c>
      <c r="F6" s="522"/>
      <c r="G6" s="522">
        <v>35</v>
      </c>
      <c r="H6" s="879">
        <f>G6</f>
        <v>35</v>
      </c>
      <c r="I6" s="522">
        <v>21</v>
      </c>
      <c r="J6" s="522">
        <v>40</v>
      </c>
      <c r="K6" s="879">
        <f>I6+J6</f>
        <v>61</v>
      </c>
      <c r="L6" s="522">
        <v>23</v>
      </c>
      <c r="M6" s="522">
        <v>49</v>
      </c>
      <c r="N6" s="879">
        <f>L6+M6</f>
        <v>72</v>
      </c>
      <c r="O6" s="522">
        <v>25</v>
      </c>
      <c r="P6" s="522">
        <v>65</v>
      </c>
      <c r="Q6" s="879">
        <f>O6+P6</f>
        <v>90</v>
      </c>
      <c r="R6" s="522">
        <v>22</v>
      </c>
      <c r="S6" s="523">
        <v>69</v>
      </c>
      <c r="T6" s="879">
        <f>R6+S6</f>
        <v>91</v>
      </c>
      <c r="U6" s="522">
        <v>31</v>
      </c>
      <c r="V6" s="523">
        <v>56</v>
      </c>
      <c r="W6" s="879">
        <f>U6+V6</f>
        <v>87</v>
      </c>
      <c r="X6" s="522"/>
      <c r="Y6" s="523">
        <v>93</v>
      </c>
      <c r="Z6" s="879">
        <f t="shared" ref="Z6:Z14" si="0">SUM(X6:Y6)</f>
        <v>93</v>
      </c>
      <c r="AA6" s="522"/>
      <c r="AB6" s="523">
        <v>70</v>
      </c>
      <c r="AC6" s="879">
        <f t="shared" ref="AC6" si="1">SUM(AA6:AB6)</f>
        <v>70</v>
      </c>
      <c r="AD6" s="522"/>
      <c r="AE6" s="523">
        <v>67</v>
      </c>
      <c r="AF6" s="533">
        <f t="shared" ref="AF6" si="2">SUM(AD6:AE6)</f>
        <v>67</v>
      </c>
    </row>
    <row r="7" spans="1:32" s="289" customFormat="1" ht="28.5" customHeight="1">
      <c r="A7" s="2208"/>
      <c r="B7" s="532" t="s">
        <v>76</v>
      </c>
      <c r="C7" s="522"/>
      <c r="D7" s="522"/>
      <c r="E7" s="879"/>
      <c r="F7" s="522"/>
      <c r="G7" s="522"/>
      <c r="H7" s="879"/>
      <c r="I7" s="522"/>
      <c r="J7" s="522"/>
      <c r="K7" s="879"/>
      <c r="L7" s="522"/>
      <c r="M7" s="522"/>
      <c r="N7" s="879"/>
      <c r="O7" s="522"/>
      <c r="P7" s="522"/>
      <c r="Q7" s="879"/>
      <c r="R7" s="522"/>
      <c r="S7" s="523"/>
      <c r="T7" s="879"/>
      <c r="U7" s="522">
        <v>95</v>
      </c>
      <c r="V7" s="523">
        <v>218</v>
      </c>
      <c r="W7" s="879">
        <f>U7+V7</f>
        <v>313</v>
      </c>
      <c r="X7" s="522"/>
      <c r="Y7" s="523">
        <v>253</v>
      </c>
      <c r="Z7" s="879">
        <f>SUM(X7:Y7)</f>
        <v>253</v>
      </c>
      <c r="AA7" s="522"/>
      <c r="AB7" s="523">
        <v>158</v>
      </c>
      <c r="AC7" s="879">
        <f>SUM(AA7:AB7)</f>
        <v>158</v>
      </c>
      <c r="AD7" s="522"/>
      <c r="AE7" s="523">
        <v>162</v>
      </c>
      <c r="AF7" s="533">
        <f>SUM(AD7:AE7)</f>
        <v>162</v>
      </c>
    </row>
    <row r="8" spans="1:32" s="289" customFormat="1" ht="28.5" customHeight="1">
      <c r="A8" s="2208"/>
      <c r="B8" s="532" t="s">
        <v>882</v>
      </c>
      <c r="C8" s="522"/>
      <c r="D8" s="522"/>
      <c r="E8" s="879"/>
      <c r="F8" s="522"/>
      <c r="G8" s="522"/>
      <c r="H8" s="879"/>
      <c r="I8" s="522"/>
      <c r="J8" s="522"/>
      <c r="K8" s="879"/>
      <c r="L8" s="522"/>
      <c r="M8" s="522"/>
      <c r="N8" s="879"/>
      <c r="O8" s="522"/>
      <c r="P8" s="522"/>
      <c r="Q8" s="879"/>
      <c r="R8" s="522"/>
      <c r="S8" s="523"/>
      <c r="T8" s="879"/>
      <c r="U8" s="522"/>
      <c r="V8" s="523"/>
      <c r="W8" s="879"/>
      <c r="X8" s="522"/>
      <c r="Y8" s="523">
        <v>149</v>
      </c>
      <c r="Z8" s="879">
        <f>SUM(X8:Y8)</f>
        <v>149</v>
      </c>
      <c r="AA8" s="522"/>
      <c r="AB8" s="523">
        <v>392</v>
      </c>
      <c r="AC8" s="879">
        <f>SUM(AA8:AB8)</f>
        <v>392</v>
      </c>
      <c r="AD8" s="522"/>
      <c r="AE8" s="523">
        <v>394</v>
      </c>
      <c r="AF8" s="533">
        <f>SUM(AD8:AE8)</f>
        <v>394</v>
      </c>
    </row>
    <row r="9" spans="1:32" s="289" customFormat="1" ht="14.25" customHeight="1">
      <c r="A9" s="2208" t="s">
        <v>1221</v>
      </c>
      <c r="B9" s="534" t="s">
        <v>21</v>
      </c>
      <c r="C9" s="522">
        <v>34</v>
      </c>
      <c r="D9" s="522">
        <v>141</v>
      </c>
      <c r="E9" s="879">
        <f>C9+D9</f>
        <v>175</v>
      </c>
      <c r="F9" s="522"/>
      <c r="G9" s="522">
        <v>74</v>
      </c>
      <c r="H9" s="879">
        <f>G9</f>
        <v>74</v>
      </c>
      <c r="I9" s="522">
        <v>36</v>
      </c>
      <c r="J9" s="522">
        <v>124</v>
      </c>
      <c r="K9" s="879">
        <f>I9+J9</f>
        <v>160</v>
      </c>
      <c r="L9" s="522">
        <v>47</v>
      </c>
      <c r="M9" s="522">
        <v>51</v>
      </c>
      <c r="N9" s="879">
        <f>L9+M9</f>
        <v>98</v>
      </c>
      <c r="O9" s="522">
        <v>42</v>
      </c>
      <c r="P9" s="522">
        <v>150</v>
      </c>
      <c r="Q9" s="879">
        <f>O9+P9</f>
        <v>192</v>
      </c>
      <c r="R9" s="522">
        <v>55</v>
      </c>
      <c r="S9" s="523">
        <v>185</v>
      </c>
      <c r="T9" s="879">
        <f>R9+S9</f>
        <v>240</v>
      </c>
      <c r="U9" s="522">
        <v>47</v>
      </c>
      <c r="V9" s="523">
        <v>153</v>
      </c>
      <c r="W9" s="879">
        <f>U9+V9</f>
        <v>200</v>
      </c>
      <c r="X9" s="522"/>
      <c r="Y9" s="523">
        <v>234</v>
      </c>
      <c r="Z9" s="879">
        <f t="shared" si="0"/>
        <v>234</v>
      </c>
      <c r="AA9" s="522"/>
      <c r="AB9" s="523">
        <v>195</v>
      </c>
      <c r="AC9" s="879">
        <f t="shared" ref="AC9" si="3">SUM(AA9:AB9)</f>
        <v>195</v>
      </c>
      <c r="AD9" s="522"/>
      <c r="AE9" s="523">
        <v>172</v>
      </c>
      <c r="AF9" s="533">
        <f t="shared" ref="AF9" si="4">SUM(AD9:AE9)</f>
        <v>172</v>
      </c>
    </row>
    <row r="10" spans="1:32" s="289" customFormat="1" ht="14.25" customHeight="1">
      <c r="A10" s="2208"/>
      <c r="B10" s="534" t="s">
        <v>75</v>
      </c>
      <c r="C10" s="522"/>
      <c r="D10" s="522"/>
      <c r="E10" s="879"/>
      <c r="F10" s="522"/>
      <c r="G10" s="522"/>
      <c r="H10" s="879"/>
      <c r="I10" s="522"/>
      <c r="J10" s="522"/>
      <c r="K10" s="879"/>
      <c r="L10" s="522"/>
      <c r="M10" s="522"/>
      <c r="N10" s="879"/>
      <c r="O10" s="522"/>
      <c r="P10" s="522"/>
      <c r="Q10" s="879"/>
      <c r="R10" s="522"/>
      <c r="S10" s="523"/>
      <c r="T10" s="879"/>
      <c r="U10" s="522"/>
      <c r="V10" s="523">
        <v>314</v>
      </c>
      <c r="W10" s="879">
        <f>U10+V10</f>
        <v>314</v>
      </c>
      <c r="X10" s="522"/>
      <c r="Y10" s="523">
        <v>619</v>
      </c>
      <c r="Z10" s="879">
        <f>SUM(X10:Y10)</f>
        <v>619</v>
      </c>
      <c r="AA10" s="522"/>
      <c r="AB10" s="523">
        <v>533</v>
      </c>
      <c r="AC10" s="879">
        <f>SUM(AA10:AB10)</f>
        <v>533</v>
      </c>
      <c r="AD10" s="522"/>
      <c r="AE10" s="523">
        <v>553</v>
      </c>
      <c r="AF10" s="533">
        <f>SUM(AD10:AE10)</f>
        <v>553</v>
      </c>
    </row>
    <row r="11" spans="1:32" s="289" customFormat="1" ht="28.8">
      <c r="A11" s="2208"/>
      <c r="B11" s="534" t="s">
        <v>2020</v>
      </c>
      <c r="C11" s="522"/>
      <c r="D11" s="522"/>
      <c r="E11" s="879"/>
      <c r="F11" s="522"/>
      <c r="G11" s="522"/>
      <c r="H11" s="879"/>
      <c r="I11" s="522"/>
      <c r="J11" s="522"/>
      <c r="K11" s="879"/>
      <c r="L11" s="522"/>
      <c r="M11" s="522"/>
      <c r="N11" s="879"/>
      <c r="O11" s="522"/>
      <c r="P11" s="522"/>
      <c r="Q11" s="879"/>
      <c r="R11" s="522"/>
      <c r="S11" s="523"/>
      <c r="T11" s="879"/>
      <c r="U11" s="522"/>
      <c r="V11" s="523"/>
      <c r="W11" s="879"/>
      <c r="X11" s="522"/>
      <c r="Y11" s="523">
        <v>81</v>
      </c>
      <c r="Z11" s="879">
        <f t="shared" si="0"/>
        <v>81</v>
      </c>
      <c r="AA11" s="522"/>
      <c r="AB11" s="523">
        <v>204</v>
      </c>
      <c r="AC11" s="879">
        <f t="shared" ref="AC11:AC14" si="5">SUM(AA11:AB11)</f>
        <v>204</v>
      </c>
      <c r="AD11" s="522"/>
      <c r="AE11" s="523">
        <v>161</v>
      </c>
      <c r="AF11" s="533">
        <f t="shared" ref="AF11:AF14" si="6">SUM(AD11:AE11)</f>
        <v>161</v>
      </c>
    </row>
    <row r="12" spans="1:32" s="289" customFormat="1" ht="15" customHeight="1">
      <c r="A12" s="2208" t="s">
        <v>1222</v>
      </c>
      <c r="B12" s="535" t="s">
        <v>23</v>
      </c>
      <c r="C12" s="536"/>
      <c r="D12" s="522"/>
      <c r="E12" s="879"/>
      <c r="F12" s="536"/>
      <c r="G12" s="522"/>
      <c r="H12" s="879"/>
      <c r="I12" s="536"/>
      <c r="J12" s="522">
        <v>107</v>
      </c>
      <c r="K12" s="879">
        <f>I12+J12</f>
        <v>107</v>
      </c>
      <c r="L12" s="536"/>
      <c r="M12" s="522">
        <v>225</v>
      </c>
      <c r="N12" s="879">
        <f>L12+M12</f>
        <v>225</v>
      </c>
      <c r="O12" s="536"/>
      <c r="P12" s="522">
        <v>285</v>
      </c>
      <c r="Q12" s="879">
        <f>O12+P12</f>
        <v>285</v>
      </c>
      <c r="R12" s="522"/>
      <c r="S12" s="523">
        <v>318</v>
      </c>
      <c r="T12" s="879">
        <f>R12+S12</f>
        <v>318</v>
      </c>
      <c r="U12" s="522"/>
      <c r="V12" s="523">
        <v>262</v>
      </c>
      <c r="W12" s="879">
        <f>U12+V12</f>
        <v>262</v>
      </c>
      <c r="X12" s="522"/>
      <c r="Y12" s="523">
        <v>238</v>
      </c>
      <c r="Z12" s="879">
        <f t="shared" si="0"/>
        <v>238</v>
      </c>
      <c r="AA12" s="522"/>
      <c r="AB12" s="523">
        <v>267</v>
      </c>
      <c r="AC12" s="879">
        <f t="shared" si="5"/>
        <v>267</v>
      </c>
      <c r="AD12" s="522"/>
      <c r="AE12" s="523">
        <v>269</v>
      </c>
      <c r="AF12" s="533">
        <f t="shared" si="6"/>
        <v>269</v>
      </c>
    </row>
    <row r="13" spans="1:32" s="289" customFormat="1" ht="15" customHeight="1">
      <c r="A13" s="2208"/>
      <c r="B13" s="535" t="s">
        <v>20</v>
      </c>
      <c r="C13" s="474">
        <v>49</v>
      </c>
      <c r="D13" s="474">
        <v>120</v>
      </c>
      <c r="E13" s="879">
        <f>C13+D13</f>
        <v>169</v>
      </c>
      <c r="F13" s="474"/>
      <c r="G13" s="474">
        <v>72</v>
      </c>
      <c r="H13" s="879">
        <f>G13</f>
        <v>72</v>
      </c>
      <c r="I13" s="474">
        <v>34</v>
      </c>
      <c r="J13" s="474">
        <v>83</v>
      </c>
      <c r="K13" s="879">
        <f>I13+J13</f>
        <v>117</v>
      </c>
      <c r="L13" s="474"/>
      <c r="M13" s="474">
        <v>103</v>
      </c>
      <c r="N13" s="879">
        <f>L13+M13</f>
        <v>103</v>
      </c>
      <c r="O13" s="474"/>
      <c r="P13" s="474">
        <v>157</v>
      </c>
      <c r="Q13" s="879">
        <f>O13+P13</f>
        <v>157</v>
      </c>
      <c r="R13" s="522">
        <v>52</v>
      </c>
      <c r="S13" s="523">
        <v>136</v>
      </c>
      <c r="T13" s="879">
        <f>R13+S13</f>
        <v>188</v>
      </c>
      <c r="U13" s="522">
        <v>49</v>
      </c>
      <c r="V13" s="523">
        <v>125</v>
      </c>
      <c r="W13" s="879">
        <f>U13+V13</f>
        <v>174</v>
      </c>
      <c r="X13" s="522">
        <v>40</v>
      </c>
      <c r="Y13" s="523">
        <v>182</v>
      </c>
      <c r="Z13" s="879">
        <f t="shared" si="0"/>
        <v>222</v>
      </c>
      <c r="AA13" s="522">
        <v>85</v>
      </c>
      <c r="AB13" s="523">
        <v>85</v>
      </c>
      <c r="AC13" s="879">
        <f t="shared" si="5"/>
        <v>170</v>
      </c>
      <c r="AD13" s="522">
        <v>70</v>
      </c>
      <c r="AE13" s="523">
        <v>89</v>
      </c>
      <c r="AF13" s="533">
        <f t="shared" si="6"/>
        <v>159</v>
      </c>
    </row>
    <row r="14" spans="1:32" s="289" customFormat="1" ht="14.4">
      <c r="A14" s="2208"/>
      <c r="B14" s="534" t="s">
        <v>246</v>
      </c>
      <c r="C14" s="474"/>
      <c r="D14" s="474"/>
      <c r="E14" s="879"/>
      <c r="F14" s="474"/>
      <c r="G14" s="474"/>
      <c r="H14" s="879"/>
      <c r="I14" s="474"/>
      <c r="J14" s="474"/>
      <c r="K14" s="879"/>
      <c r="L14" s="474"/>
      <c r="M14" s="474"/>
      <c r="N14" s="879"/>
      <c r="O14" s="474"/>
      <c r="P14" s="474"/>
      <c r="Q14" s="879"/>
      <c r="R14" s="522"/>
      <c r="S14" s="523"/>
      <c r="T14" s="879"/>
      <c r="U14" s="522"/>
      <c r="V14" s="523"/>
      <c r="W14" s="879"/>
      <c r="X14" s="522">
        <v>44</v>
      </c>
      <c r="Y14" s="523">
        <v>62</v>
      </c>
      <c r="Z14" s="879">
        <f t="shared" si="0"/>
        <v>106</v>
      </c>
      <c r="AA14" s="522"/>
      <c r="AB14" s="523">
        <v>87</v>
      </c>
      <c r="AC14" s="879">
        <f t="shared" si="5"/>
        <v>87</v>
      </c>
      <c r="AD14" s="522"/>
      <c r="AE14" s="523">
        <v>81</v>
      </c>
      <c r="AF14" s="533">
        <f t="shared" si="6"/>
        <v>81</v>
      </c>
    </row>
    <row r="15" spans="1:32" s="152" customFormat="1" ht="35.25" customHeight="1">
      <c r="A15" s="2207" t="s">
        <v>4434</v>
      </c>
      <c r="B15" s="2207"/>
      <c r="C15" s="2207"/>
      <c r="D15" s="2207"/>
      <c r="E15" s="2207"/>
      <c r="F15" s="2207"/>
      <c r="G15" s="2207"/>
      <c r="H15" s="2207"/>
      <c r="I15" s="2207"/>
      <c r="J15" s="2207"/>
      <c r="K15" s="2207"/>
      <c r="L15" s="2207"/>
      <c r="M15" s="2207"/>
      <c r="N15" s="2207"/>
      <c r="O15" s="2207"/>
      <c r="P15" s="2207"/>
      <c r="Q15" s="2207"/>
      <c r="R15" s="2207"/>
      <c r="S15" s="2207"/>
      <c r="T15" s="2207"/>
      <c r="U15" s="2207"/>
      <c r="V15" s="2207"/>
      <c r="W15" s="2207"/>
    </row>
    <row r="16" spans="1:32" s="289" customFormat="1" ht="15" customHeight="1">
      <c r="B16" s="537" t="s">
        <v>1220</v>
      </c>
      <c r="C16" s="522">
        <f t="shared" ref="C16:S16" si="7">C6</f>
        <v>21</v>
      </c>
      <c r="D16" s="522">
        <f>D6</f>
        <v>47</v>
      </c>
      <c r="E16" s="879">
        <f>C16+D16</f>
        <v>68</v>
      </c>
      <c r="F16" s="522">
        <f t="shared" si="7"/>
        <v>0</v>
      </c>
      <c r="G16" s="522">
        <f>G6</f>
        <v>35</v>
      </c>
      <c r="H16" s="879">
        <f>H6</f>
        <v>35</v>
      </c>
      <c r="I16" s="522">
        <f>I6</f>
        <v>21</v>
      </c>
      <c r="J16" s="522">
        <f>J6</f>
        <v>40</v>
      </c>
      <c r="K16" s="879">
        <f>I16+J16</f>
        <v>61</v>
      </c>
      <c r="L16" s="522">
        <f>L6</f>
        <v>23</v>
      </c>
      <c r="M16" s="522">
        <f>M6</f>
        <v>49</v>
      </c>
      <c r="N16" s="879">
        <f>L16+M16</f>
        <v>72</v>
      </c>
      <c r="O16" s="522">
        <f t="shared" si="7"/>
        <v>25</v>
      </c>
      <c r="P16" s="522">
        <f t="shared" si="7"/>
        <v>65</v>
      </c>
      <c r="Q16" s="879">
        <f>O16+P16</f>
        <v>90</v>
      </c>
      <c r="R16" s="522">
        <f t="shared" si="7"/>
        <v>22</v>
      </c>
      <c r="S16" s="523">
        <f t="shared" si="7"/>
        <v>69</v>
      </c>
      <c r="T16" s="879">
        <f>R16+S16</f>
        <v>91</v>
      </c>
      <c r="U16" s="522">
        <f>U6+U7</f>
        <v>126</v>
      </c>
      <c r="V16" s="523">
        <f>V6+V7</f>
        <v>274</v>
      </c>
      <c r="W16" s="879">
        <f>U16+V16</f>
        <v>400</v>
      </c>
      <c r="X16" s="522">
        <f>SUM(X6:X8)</f>
        <v>0</v>
      </c>
      <c r="Y16" s="523">
        <f>SUM(Y6:Y8)</f>
        <v>495</v>
      </c>
      <c r="Z16" s="879">
        <f>SUM(X16:Y16)</f>
        <v>495</v>
      </c>
      <c r="AA16" s="522">
        <f>SUM(AA6:AA8)</f>
        <v>0</v>
      </c>
      <c r="AB16" s="523">
        <f>SUM(AB6:AB8)</f>
        <v>620</v>
      </c>
      <c r="AC16" s="879">
        <f>SUM(AA16:AB16)</f>
        <v>620</v>
      </c>
      <c r="AD16" s="522">
        <f>SUM(AD6:AD8)</f>
        <v>0</v>
      </c>
      <c r="AE16" s="523">
        <f>SUM(AE6:AE8)</f>
        <v>623</v>
      </c>
      <c r="AF16" s="533">
        <f>SUM(AD16:AE16)</f>
        <v>623</v>
      </c>
    </row>
    <row r="17" spans="1:32" s="289" customFormat="1" ht="14.25" customHeight="1">
      <c r="B17" s="537" t="s">
        <v>1221</v>
      </c>
      <c r="C17" s="522">
        <f>C9</f>
        <v>34</v>
      </c>
      <c r="D17" s="522">
        <f>D9</f>
        <v>141</v>
      </c>
      <c r="E17" s="879">
        <f>C17+D17</f>
        <v>175</v>
      </c>
      <c r="F17" s="522">
        <f t="shared" ref="F17:S17" si="8">F9</f>
        <v>0</v>
      </c>
      <c r="G17" s="522">
        <f t="shared" si="8"/>
        <v>74</v>
      </c>
      <c r="H17" s="879">
        <f t="shared" si="8"/>
        <v>74</v>
      </c>
      <c r="I17" s="522">
        <f t="shared" si="8"/>
        <v>36</v>
      </c>
      <c r="J17" s="522">
        <f>J9</f>
        <v>124</v>
      </c>
      <c r="K17" s="879">
        <f>I17+J17</f>
        <v>160</v>
      </c>
      <c r="L17" s="522">
        <f t="shared" si="8"/>
        <v>47</v>
      </c>
      <c r="M17" s="522">
        <f>M9</f>
        <v>51</v>
      </c>
      <c r="N17" s="879">
        <f>L17+M17</f>
        <v>98</v>
      </c>
      <c r="O17" s="522">
        <f t="shared" si="8"/>
        <v>42</v>
      </c>
      <c r="P17" s="522">
        <f t="shared" si="8"/>
        <v>150</v>
      </c>
      <c r="Q17" s="879">
        <f>O17+P17</f>
        <v>192</v>
      </c>
      <c r="R17" s="522">
        <f t="shared" si="8"/>
        <v>55</v>
      </c>
      <c r="S17" s="523">
        <f t="shared" si="8"/>
        <v>185</v>
      </c>
      <c r="T17" s="879">
        <f>R17+S17</f>
        <v>240</v>
      </c>
      <c r="U17" s="522">
        <f>U9+U10</f>
        <v>47</v>
      </c>
      <c r="V17" s="523">
        <f>V9+V10</f>
        <v>467</v>
      </c>
      <c r="W17" s="879">
        <f>U17+V17</f>
        <v>514</v>
      </c>
      <c r="X17" s="522">
        <f>SUM(X9:X11)</f>
        <v>0</v>
      </c>
      <c r="Y17" s="523">
        <f>SUM(Y9:Y11)</f>
        <v>934</v>
      </c>
      <c r="Z17" s="879">
        <f>SUM(X17:Y17)</f>
        <v>934</v>
      </c>
      <c r="AA17" s="522">
        <f>SUM(AA9:AA11)</f>
        <v>0</v>
      </c>
      <c r="AB17" s="523">
        <f>SUM(AB9:AB11)</f>
        <v>932</v>
      </c>
      <c r="AC17" s="879">
        <f>SUM(AA17:AB17)</f>
        <v>932</v>
      </c>
      <c r="AD17" s="522">
        <f>SUM(AD9:AD11)</f>
        <v>0</v>
      </c>
      <c r="AE17" s="523">
        <f>SUM(AE9:AE11)</f>
        <v>886</v>
      </c>
      <c r="AF17" s="533">
        <f>SUM(AD17:AE17)</f>
        <v>886</v>
      </c>
    </row>
    <row r="18" spans="1:32" s="289" customFormat="1" ht="15" customHeight="1">
      <c r="B18" s="537" t="s">
        <v>1222</v>
      </c>
      <c r="C18" s="474">
        <f>C13+C12</f>
        <v>49</v>
      </c>
      <c r="D18" s="474">
        <f>D13+D12</f>
        <v>120</v>
      </c>
      <c r="E18" s="879">
        <f>C18+D18</f>
        <v>169</v>
      </c>
      <c r="F18" s="474">
        <f t="shared" ref="F18:S18" si="9">F13+F12</f>
        <v>0</v>
      </c>
      <c r="G18" s="474">
        <f t="shared" si="9"/>
        <v>72</v>
      </c>
      <c r="H18" s="879">
        <f t="shared" si="9"/>
        <v>72</v>
      </c>
      <c r="I18" s="474">
        <f t="shared" si="9"/>
        <v>34</v>
      </c>
      <c r="J18" s="474">
        <f>J13+J12</f>
        <v>190</v>
      </c>
      <c r="K18" s="879">
        <f>I18+J18</f>
        <v>224</v>
      </c>
      <c r="L18" s="474">
        <f t="shared" si="9"/>
        <v>0</v>
      </c>
      <c r="M18" s="474">
        <f>M13+M12</f>
        <v>328</v>
      </c>
      <c r="N18" s="879">
        <f>L18+M18</f>
        <v>328</v>
      </c>
      <c r="O18" s="474">
        <f t="shared" si="9"/>
        <v>0</v>
      </c>
      <c r="P18" s="474">
        <f t="shared" si="9"/>
        <v>442</v>
      </c>
      <c r="Q18" s="879">
        <f>O18+P18</f>
        <v>442</v>
      </c>
      <c r="R18" s="522">
        <f t="shared" si="9"/>
        <v>52</v>
      </c>
      <c r="S18" s="523">
        <f t="shared" si="9"/>
        <v>454</v>
      </c>
      <c r="T18" s="879">
        <f>R18+S18</f>
        <v>506</v>
      </c>
      <c r="U18" s="522">
        <f>U12+U13</f>
        <v>49</v>
      </c>
      <c r="V18" s="523">
        <f>V12+V13</f>
        <v>387</v>
      </c>
      <c r="W18" s="879">
        <f>U18+V18</f>
        <v>436</v>
      </c>
      <c r="X18" s="522">
        <f>SUM(X12:X14)</f>
        <v>84</v>
      </c>
      <c r="Y18" s="523">
        <f>SUM(Y12:Y14)</f>
        <v>482</v>
      </c>
      <c r="Z18" s="879">
        <f>SUM(X18:Y18)</f>
        <v>566</v>
      </c>
      <c r="AA18" s="522">
        <f>SUM(AA12:AA14)</f>
        <v>85</v>
      </c>
      <c r="AB18" s="523">
        <f>SUM(AB12:AB14)</f>
        <v>439</v>
      </c>
      <c r="AC18" s="879">
        <f>SUM(AA18:AB18)</f>
        <v>524</v>
      </c>
      <c r="AD18" s="522">
        <f>SUM(AD12:AD14)</f>
        <v>70</v>
      </c>
      <c r="AE18" s="523">
        <f>SUM(AE12:AE14)</f>
        <v>439</v>
      </c>
      <c r="AF18" s="533">
        <f>SUM(AD18:AE18)</f>
        <v>509</v>
      </c>
    </row>
    <row r="19" spans="1:32" s="289" customFormat="1" ht="6.75" customHeight="1">
      <c r="A19" s="288"/>
      <c r="B19" s="159"/>
      <c r="C19" s="134"/>
      <c r="D19" s="132"/>
      <c r="E19" s="135"/>
      <c r="F19" s="134"/>
      <c r="G19" s="132"/>
      <c r="H19" s="135"/>
      <c r="I19" s="134"/>
      <c r="J19" s="132"/>
      <c r="K19" s="135"/>
      <c r="L19" s="134"/>
      <c r="M19" s="132"/>
      <c r="N19" s="135"/>
      <c r="O19" s="134"/>
      <c r="P19" s="132"/>
      <c r="Q19" s="135"/>
      <c r="R19" s="132"/>
      <c r="S19" s="160"/>
      <c r="T19" s="135"/>
    </row>
    <row r="20" spans="1:32" s="289" customFormat="1" ht="14.4">
      <c r="A20" s="13"/>
      <c r="B20" s="539" t="s">
        <v>366</v>
      </c>
      <c r="C20" s="540">
        <f t="shared" ref="C20:Y20" si="10">SUM(C16:C18)</f>
        <v>104</v>
      </c>
      <c r="D20" s="540">
        <f t="shared" si="10"/>
        <v>308</v>
      </c>
      <c r="E20" s="880">
        <f t="shared" si="10"/>
        <v>412</v>
      </c>
      <c r="F20" s="540">
        <f t="shared" si="10"/>
        <v>0</v>
      </c>
      <c r="G20" s="540">
        <f t="shared" si="10"/>
        <v>181</v>
      </c>
      <c r="H20" s="880">
        <f t="shared" si="10"/>
        <v>181</v>
      </c>
      <c r="I20" s="540">
        <f t="shared" si="10"/>
        <v>91</v>
      </c>
      <c r="J20" s="540">
        <f t="shared" si="10"/>
        <v>354</v>
      </c>
      <c r="K20" s="880">
        <f t="shared" si="10"/>
        <v>445</v>
      </c>
      <c r="L20" s="540">
        <f t="shared" si="10"/>
        <v>70</v>
      </c>
      <c r="M20" s="540">
        <f t="shared" si="10"/>
        <v>428</v>
      </c>
      <c r="N20" s="880">
        <f t="shared" si="10"/>
        <v>498</v>
      </c>
      <c r="O20" s="540">
        <f t="shared" si="10"/>
        <v>67</v>
      </c>
      <c r="P20" s="540">
        <f t="shared" si="10"/>
        <v>657</v>
      </c>
      <c r="Q20" s="880">
        <f t="shared" si="10"/>
        <v>724</v>
      </c>
      <c r="R20" s="475">
        <f t="shared" si="10"/>
        <v>129</v>
      </c>
      <c r="S20" s="541">
        <f t="shared" si="10"/>
        <v>708</v>
      </c>
      <c r="T20" s="881">
        <f t="shared" si="10"/>
        <v>837</v>
      </c>
      <c r="U20" s="475">
        <f t="shared" si="10"/>
        <v>222</v>
      </c>
      <c r="V20" s="541">
        <f t="shared" si="10"/>
        <v>1128</v>
      </c>
      <c r="W20" s="881">
        <f t="shared" si="10"/>
        <v>1350</v>
      </c>
      <c r="X20" s="475">
        <f t="shared" si="10"/>
        <v>84</v>
      </c>
      <c r="Y20" s="541">
        <f t="shared" si="10"/>
        <v>1911</v>
      </c>
      <c r="Z20" s="881">
        <f t="shared" ref="Z20" si="11">SUM(X20:Y20)</f>
        <v>1995</v>
      </c>
      <c r="AA20" s="475">
        <f t="shared" ref="AA20:AB20" si="12">SUM(AA16:AA18)</f>
        <v>85</v>
      </c>
      <c r="AB20" s="541">
        <f t="shared" si="12"/>
        <v>1991</v>
      </c>
      <c r="AC20" s="881">
        <f t="shared" ref="AC20" si="13">SUM(AA20:AB20)</f>
        <v>2076</v>
      </c>
      <c r="AD20" s="475">
        <f t="shared" ref="AD20:AE20" si="14">SUM(AD16:AD18)</f>
        <v>70</v>
      </c>
      <c r="AE20" s="541">
        <f t="shared" si="14"/>
        <v>1948</v>
      </c>
      <c r="AF20" s="542">
        <f t="shared" ref="AF20" si="15">SUM(AD20:AE20)</f>
        <v>2018</v>
      </c>
    </row>
    <row r="21" spans="1:32" s="13" customFormat="1" ht="14.4">
      <c r="C21" s="291"/>
      <c r="D21" s="291"/>
      <c r="E21" s="291"/>
      <c r="F21" s="291"/>
      <c r="G21" s="291"/>
      <c r="H21" s="291"/>
    </row>
    <row r="22" spans="1:32" s="13" customFormat="1" ht="14.4">
      <c r="B22" s="292"/>
      <c r="C22" s="2203" t="s">
        <v>911</v>
      </c>
      <c r="D22" s="2204"/>
      <c r="E22" s="2204"/>
      <c r="F22" s="2204"/>
      <c r="G22" s="2204"/>
      <c r="H22" s="2204"/>
      <c r="I22" s="2204"/>
      <c r="J22" s="2204"/>
      <c r="K22" s="2204"/>
      <c r="L22" s="2204"/>
      <c r="M22" s="2204"/>
      <c r="N22" s="2204"/>
    </row>
    <row r="23" spans="1:32" s="13" customFormat="1" ht="31.5" customHeight="1">
      <c r="C23" s="543">
        <v>2011</v>
      </c>
      <c r="D23" s="543">
        <v>2012</v>
      </c>
      <c r="E23" s="543">
        <v>2013</v>
      </c>
      <c r="F23" s="543">
        <v>2014</v>
      </c>
      <c r="G23" s="543">
        <v>2015</v>
      </c>
      <c r="H23" s="543">
        <v>2016</v>
      </c>
      <c r="I23" s="543">
        <v>2017</v>
      </c>
      <c r="J23" s="543">
        <v>2018</v>
      </c>
      <c r="K23" s="543">
        <v>2019</v>
      </c>
      <c r="L23" s="544">
        <v>2020</v>
      </c>
      <c r="M23" s="544" t="s">
        <v>4431</v>
      </c>
      <c r="N23" s="544" t="s">
        <v>4432</v>
      </c>
    </row>
    <row r="24" spans="1:32" s="13" customFormat="1" ht="14.4">
      <c r="B24" s="602" t="s">
        <v>697</v>
      </c>
      <c r="C24" s="303">
        <f>E6</f>
        <v>68</v>
      </c>
      <c r="D24" s="303">
        <f>H6</f>
        <v>35</v>
      </c>
      <c r="E24" s="303">
        <f>K6</f>
        <v>61</v>
      </c>
      <c r="F24" s="303">
        <f>N6</f>
        <v>72</v>
      </c>
      <c r="G24" s="304">
        <f>Q6</f>
        <v>90</v>
      </c>
      <c r="H24" s="302">
        <f>T6</f>
        <v>91</v>
      </c>
      <c r="I24" s="302">
        <f>W6</f>
        <v>87</v>
      </c>
      <c r="J24" s="302">
        <f t="shared" ref="J24:J32" si="16">Z6</f>
        <v>93</v>
      </c>
      <c r="K24" s="302">
        <f>AC6</f>
        <v>70</v>
      </c>
      <c r="L24" s="554">
        <f>AF6</f>
        <v>67</v>
      </c>
      <c r="M24" s="565">
        <f>L24/K24</f>
        <v>0.95714285714285718</v>
      </c>
      <c r="N24" s="565">
        <f>L24/J24</f>
        <v>0.72043010752688175</v>
      </c>
    </row>
    <row r="25" spans="1:32" s="13" customFormat="1" ht="14.4">
      <c r="B25" s="602" t="s">
        <v>1543</v>
      </c>
      <c r="C25" s="303"/>
      <c r="D25" s="303"/>
      <c r="E25" s="303"/>
      <c r="F25" s="303"/>
      <c r="G25" s="304"/>
      <c r="H25" s="302"/>
      <c r="I25" s="302">
        <f>W7</f>
        <v>313</v>
      </c>
      <c r="J25" s="302">
        <f t="shared" si="16"/>
        <v>253</v>
      </c>
      <c r="K25" s="302">
        <f t="shared" ref="K25:K32" si="17">AC7</f>
        <v>158</v>
      </c>
      <c r="L25" s="554">
        <f t="shared" ref="L25:L32" si="18">AF7</f>
        <v>162</v>
      </c>
      <c r="M25" s="565">
        <f t="shared" ref="M25:M32" si="19">L25/K25</f>
        <v>1.0253164556962024</v>
      </c>
      <c r="N25" s="565">
        <f t="shared" ref="N25:N32" si="20">L25/J25</f>
        <v>0.64031620553359681</v>
      </c>
    </row>
    <row r="26" spans="1:32" s="13" customFormat="1" ht="14.4">
      <c r="B26" s="602" t="s">
        <v>2022</v>
      </c>
      <c r="C26" s="303"/>
      <c r="D26" s="303"/>
      <c r="E26" s="303"/>
      <c r="F26" s="303"/>
      <c r="G26" s="304"/>
      <c r="H26" s="302"/>
      <c r="I26" s="302"/>
      <c r="J26" s="302">
        <f t="shared" si="16"/>
        <v>149</v>
      </c>
      <c r="K26" s="302">
        <f t="shared" si="17"/>
        <v>392</v>
      </c>
      <c r="L26" s="554">
        <f t="shared" si="18"/>
        <v>394</v>
      </c>
      <c r="M26" s="565">
        <f t="shared" si="19"/>
        <v>1.0051020408163265</v>
      </c>
      <c r="N26" s="565">
        <f t="shared" si="20"/>
        <v>2.6442953020134228</v>
      </c>
    </row>
    <row r="27" spans="1:32" s="13" customFormat="1" ht="15" customHeight="1">
      <c r="B27" s="602" t="s">
        <v>699</v>
      </c>
      <c r="C27" s="303">
        <f>E9</f>
        <v>175</v>
      </c>
      <c r="D27" s="303">
        <f>H9</f>
        <v>74</v>
      </c>
      <c r="E27" s="303">
        <f>K9</f>
        <v>160</v>
      </c>
      <c r="F27" s="303">
        <f>N9</f>
        <v>98</v>
      </c>
      <c r="G27" s="304">
        <f>Q9</f>
        <v>192</v>
      </c>
      <c r="H27" s="302">
        <f>T9</f>
        <v>240</v>
      </c>
      <c r="I27" s="302">
        <f>W9</f>
        <v>200</v>
      </c>
      <c r="J27" s="302">
        <f t="shared" si="16"/>
        <v>234</v>
      </c>
      <c r="K27" s="302">
        <f t="shared" si="17"/>
        <v>195</v>
      </c>
      <c r="L27" s="554">
        <f t="shared" si="18"/>
        <v>172</v>
      </c>
      <c r="M27" s="565">
        <f t="shared" si="19"/>
        <v>0.88205128205128203</v>
      </c>
      <c r="N27" s="565">
        <f t="shared" si="20"/>
        <v>0.7350427350427351</v>
      </c>
    </row>
    <row r="28" spans="1:32" s="13" customFormat="1" ht="15" customHeight="1">
      <c r="B28" s="602" t="s">
        <v>1544</v>
      </c>
      <c r="C28" s="303"/>
      <c r="D28" s="303"/>
      <c r="E28" s="303"/>
      <c r="F28" s="303"/>
      <c r="G28" s="304"/>
      <c r="H28" s="302"/>
      <c r="I28" s="302">
        <f>W10</f>
        <v>314</v>
      </c>
      <c r="J28" s="302">
        <f t="shared" si="16"/>
        <v>619</v>
      </c>
      <c r="K28" s="302">
        <f t="shared" si="17"/>
        <v>533</v>
      </c>
      <c r="L28" s="554">
        <f t="shared" si="18"/>
        <v>553</v>
      </c>
      <c r="M28" s="565">
        <f t="shared" si="19"/>
        <v>1.0375234521575984</v>
      </c>
      <c r="N28" s="565">
        <f t="shared" si="20"/>
        <v>0.89337641357027464</v>
      </c>
    </row>
    <row r="29" spans="1:32" s="13" customFormat="1" ht="15" customHeight="1">
      <c r="B29" s="602" t="s">
        <v>2024</v>
      </c>
      <c r="C29" s="303"/>
      <c r="D29" s="303"/>
      <c r="E29" s="303"/>
      <c r="F29" s="303"/>
      <c r="G29" s="304"/>
      <c r="H29" s="302"/>
      <c r="I29" s="302"/>
      <c r="J29" s="302">
        <f t="shared" si="16"/>
        <v>81</v>
      </c>
      <c r="K29" s="302">
        <f t="shared" si="17"/>
        <v>204</v>
      </c>
      <c r="L29" s="554">
        <f t="shared" si="18"/>
        <v>161</v>
      </c>
      <c r="M29" s="565">
        <f t="shared" si="19"/>
        <v>0.78921568627450978</v>
      </c>
      <c r="N29" s="565">
        <f t="shared" si="20"/>
        <v>1.9876543209876543</v>
      </c>
    </row>
    <row r="30" spans="1:32" s="13" customFormat="1" ht="14.4">
      <c r="B30" s="602" t="s">
        <v>698</v>
      </c>
      <c r="C30" s="1358"/>
      <c r="D30" s="1358"/>
      <c r="E30" s="303">
        <f>K12</f>
        <v>107</v>
      </c>
      <c r="F30" s="303">
        <f>N12</f>
        <v>225</v>
      </c>
      <c r="G30" s="304">
        <f>Q12</f>
        <v>285</v>
      </c>
      <c r="H30" s="302">
        <f>T12</f>
        <v>318</v>
      </c>
      <c r="I30" s="302">
        <f>W12</f>
        <v>262</v>
      </c>
      <c r="J30" s="302">
        <f t="shared" si="16"/>
        <v>238</v>
      </c>
      <c r="K30" s="302">
        <f t="shared" si="17"/>
        <v>267</v>
      </c>
      <c r="L30" s="554">
        <f t="shared" si="18"/>
        <v>269</v>
      </c>
      <c r="M30" s="565">
        <f t="shared" si="19"/>
        <v>1.0074906367041199</v>
      </c>
      <c r="N30" s="565">
        <f t="shared" si="20"/>
        <v>1.1302521008403361</v>
      </c>
    </row>
    <row r="31" spans="1:32" s="13" customFormat="1" ht="14.4">
      <c r="B31" s="602" t="s">
        <v>227</v>
      </c>
      <c r="C31" s="303">
        <f>E13</f>
        <v>169</v>
      </c>
      <c r="D31" s="303">
        <f>H13</f>
        <v>72</v>
      </c>
      <c r="E31" s="303">
        <f>K13</f>
        <v>117</v>
      </c>
      <c r="F31" s="303">
        <f>N13</f>
        <v>103</v>
      </c>
      <c r="G31" s="304">
        <f>Q13</f>
        <v>157</v>
      </c>
      <c r="H31" s="302">
        <f>T13</f>
        <v>188</v>
      </c>
      <c r="I31" s="302">
        <f>W13</f>
        <v>174</v>
      </c>
      <c r="J31" s="302">
        <f t="shared" si="16"/>
        <v>222</v>
      </c>
      <c r="K31" s="302">
        <f t="shared" si="17"/>
        <v>170</v>
      </c>
      <c r="L31" s="554">
        <f t="shared" si="18"/>
        <v>159</v>
      </c>
      <c r="M31" s="565">
        <f t="shared" si="19"/>
        <v>0.93529411764705883</v>
      </c>
      <c r="N31" s="565">
        <f t="shared" si="20"/>
        <v>0.71621621621621623</v>
      </c>
    </row>
    <row r="32" spans="1:32" s="13" customFormat="1" ht="14.4">
      <c r="B32" s="602" t="s">
        <v>2023</v>
      </c>
      <c r="C32" s="303"/>
      <c r="D32" s="303"/>
      <c r="E32" s="303"/>
      <c r="F32" s="303"/>
      <c r="G32" s="304"/>
      <c r="H32" s="302"/>
      <c r="I32" s="302"/>
      <c r="J32" s="302">
        <f t="shared" si="16"/>
        <v>106</v>
      </c>
      <c r="K32" s="302">
        <f t="shared" si="17"/>
        <v>87</v>
      </c>
      <c r="L32" s="554">
        <f t="shared" si="18"/>
        <v>81</v>
      </c>
      <c r="M32" s="565">
        <f t="shared" si="19"/>
        <v>0.93103448275862066</v>
      </c>
      <c r="N32" s="565">
        <f t="shared" si="20"/>
        <v>0.76415094339622647</v>
      </c>
    </row>
    <row r="33" spans="1:21" s="13" customFormat="1" ht="14.4">
      <c r="A33" s="289"/>
      <c r="B33" s="603"/>
      <c r="C33" s="293"/>
      <c r="D33" s="293"/>
      <c r="E33" s="293"/>
      <c r="F33" s="293"/>
      <c r="G33" s="293"/>
      <c r="H33" s="135"/>
      <c r="I33" s="294"/>
      <c r="J33" s="294"/>
    </row>
    <row r="34" spans="1:21" s="13" customFormat="1" ht="15" customHeight="1">
      <c r="B34" s="1382" t="s">
        <v>1220</v>
      </c>
      <c r="C34" s="545">
        <f>C24</f>
        <v>68</v>
      </c>
      <c r="D34" s="545">
        <f t="shared" ref="D34:H34" si="21">D24</f>
        <v>35</v>
      </c>
      <c r="E34" s="545">
        <f t="shared" si="21"/>
        <v>61</v>
      </c>
      <c r="F34" s="545">
        <f t="shared" si="21"/>
        <v>72</v>
      </c>
      <c r="G34" s="546">
        <f t="shared" si="21"/>
        <v>90</v>
      </c>
      <c r="H34" s="474">
        <f t="shared" si="21"/>
        <v>91</v>
      </c>
      <c r="I34" s="474">
        <f>W16</f>
        <v>400</v>
      </c>
      <c r="J34" s="474">
        <f>Z16</f>
        <v>495</v>
      </c>
      <c r="K34" s="302">
        <f>AC16</f>
        <v>620</v>
      </c>
      <c r="L34" s="554">
        <f>AF16</f>
        <v>623</v>
      </c>
      <c r="M34" s="547">
        <f>L34/K34</f>
        <v>1.0048387096774194</v>
      </c>
      <c r="N34" s="547">
        <f>L34/J34</f>
        <v>1.2585858585858587</v>
      </c>
    </row>
    <row r="35" spans="1:21" s="13" customFormat="1" ht="14.4">
      <c r="B35" s="1382" t="s">
        <v>1221</v>
      </c>
      <c r="C35" s="545">
        <f t="shared" ref="C35:H35" si="22">C27</f>
        <v>175</v>
      </c>
      <c r="D35" s="545">
        <f t="shared" si="22"/>
        <v>74</v>
      </c>
      <c r="E35" s="545">
        <f t="shared" si="22"/>
        <v>160</v>
      </c>
      <c r="F35" s="545">
        <f t="shared" si="22"/>
        <v>98</v>
      </c>
      <c r="G35" s="546">
        <f t="shared" si="22"/>
        <v>192</v>
      </c>
      <c r="H35" s="474">
        <f t="shared" si="22"/>
        <v>240</v>
      </c>
      <c r="I35" s="474">
        <f>W17</f>
        <v>514</v>
      </c>
      <c r="J35" s="474">
        <f>Z17</f>
        <v>934</v>
      </c>
      <c r="K35" s="302">
        <f t="shared" ref="K35:K36" si="23">AC17</f>
        <v>932</v>
      </c>
      <c r="L35" s="554">
        <f t="shared" ref="L35:L36" si="24">AF17</f>
        <v>886</v>
      </c>
      <c r="M35" s="547">
        <f t="shared" ref="M35:M37" si="25">L35/K35</f>
        <v>0.95064377682403434</v>
      </c>
      <c r="N35" s="547">
        <f t="shared" ref="N35:N37" si="26">L35/J35</f>
        <v>0.94860813704496783</v>
      </c>
    </row>
    <row r="36" spans="1:21" s="13" customFormat="1" ht="14.4">
      <c r="B36" s="1382" t="s">
        <v>1222</v>
      </c>
      <c r="C36" s="545">
        <f t="shared" ref="C36:H36" si="27">C30+C31</f>
        <v>169</v>
      </c>
      <c r="D36" s="548">
        <f t="shared" si="27"/>
        <v>72</v>
      </c>
      <c r="E36" s="545">
        <f t="shared" si="27"/>
        <v>224</v>
      </c>
      <c r="F36" s="545">
        <f t="shared" si="27"/>
        <v>328</v>
      </c>
      <c r="G36" s="546">
        <f t="shared" si="27"/>
        <v>442</v>
      </c>
      <c r="H36" s="474">
        <f t="shared" si="27"/>
        <v>506</v>
      </c>
      <c r="I36" s="474">
        <f>W18</f>
        <v>436</v>
      </c>
      <c r="J36" s="474">
        <f>Z18</f>
        <v>566</v>
      </c>
      <c r="K36" s="302">
        <f t="shared" si="23"/>
        <v>524</v>
      </c>
      <c r="L36" s="554">
        <f t="shared" si="24"/>
        <v>509</v>
      </c>
      <c r="M36" s="547">
        <f t="shared" si="25"/>
        <v>0.97137404580152675</v>
      </c>
      <c r="N36" s="547">
        <f t="shared" si="26"/>
        <v>0.89929328621908122</v>
      </c>
    </row>
    <row r="37" spans="1:21" s="13" customFormat="1" ht="14.4">
      <c r="B37" s="1382" t="s">
        <v>366</v>
      </c>
      <c r="C37" s="545">
        <f t="shared" ref="C37:H37" si="28">SUM(C34:C36)</f>
        <v>412</v>
      </c>
      <c r="D37" s="545">
        <f t="shared" si="28"/>
        <v>181</v>
      </c>
      <c r="E37" s="545">
        <f t="shared" si="28"/>
        <v>445</v>
      </c>
      <c r="F37" s="545">
        <f t="shared" si="28"/>
        <v>498</v>
      </c>
      <c r="G37" s="545">
        <f t="shared" si="28"/>
        <v>724</v>
      </c>
      <c r="H37" s="474">
        <f t="shared" si="28"/>
        <v>837</v>
      </c>
      <c r="I37" s="474">
        <f>SUM(I34:I36)</f>
        <v>1350</v>
      </c>
      <c r="J37" s="474">
        <f>SUM(J34:J36)</f>
        <v>1995</v>
      </c>
      <c r="K37" s="302">
        <f>SUM(K34:K36)</f>
        <v>2076</v>
      </c>
      <c r="L37" s="554">
        <f>SUM(L34:L36)</f>
        <v>2018</v>
      </c>
      <c r="M37" s="547">
        <f t="shared" si="25"/>
        <v>0.97206165703275527</v>
      </c>
      <c r="N37" s="547">
        <f t="shared" si="26"/>
        <v>1.0115288220551379</v>
      </c>
    </row>
    <row r="38" spans="1:21" s="289" customFormat="1" ht="9" customHeight="1">
      <c r="B38" s="290"/>
      <c r="C38" s="295"/>
      <c r="D38" s="295"/>
      <c r="E38" s="295"/>
      <c r="F38" s="295"/>
      <c r="G38" s="295"/>
      <c r="H38" s="295"/>
      <c r="I38" s="295"/>
      <c r="J38" s="295"/>
      <c r="L38" s="160"/>
      <c r="M38" s="296"/>
      <c r="N38" s="296"/>
      <c r="O38" s="296"/>
      <c r="P38" s="160"/>
    </row>
    <row r="39" spans="1:21" s="13" customFormat="1" ht="14.4">
      <c r="B39" s="539" t="s">
        <v>366</v>
      </c>
      <c r="C39" s="545">
        <f>E20</f>
        <v>412</v>
      </c>
      <c r="D39" s="545">
        <f>H20</f>
        <v>181</v>
      </c>
      <c r="E39" s="545">
        <f>K20</f>
        <v>445</v>
      </c>
      <c r="F39" s="545">
        <f>N20</f>
        <v>498</v>
      </c>
      <c r="G39" s="546">
        <f>Q20</f>
        <v>724</v>
      </c>
      <c r="H39" s="474">
        <f>T20</f>
        <v>837</v>
      </c>
      <c r="I39" s="474">
        <f>W20</f>
        <v>1350</v>
      </c>
      <c r="J39" s="474">
        <f>Z20</f>
        <v>1995</v>
      </c>
      <c r="K39" s="474">
        <f>AC20</f>
        <v>2076</v>
      </c>
      <c r="L39" s="554">
        <f>AF20</f>
        <v>2018</v>
      </c>
      <c r="M39" s="547">
        <f>L39/K39</f>
        <v>0.97206165703275527</v>
      </c>
      <c r="N39" s="547">
        <f>L39/J39</f>
        <v>1.0115288220551379</v>
      </c>
      <c r="Q39" s="292"/>
      <c r="R39" s="292"/>
      <c r="S39" s="292"/>
      <c r="T39" s="292"/>
      <c r="U39" s="292"/>
    </row>
    <row r="40" spans="1:21" s="289" customFormat="1" ht="20.25" customHeight="1">
      <c r="B40" s="137"/>
      <c r="C40" s="293"/>
      <c r="D40" s="293"/>
      <c r="E40" s="293"/>
      <c r="F40" s="293"/>
      <c r="G40" s="293"/>
      <c r="H40" s="135"/>
      <c r="I40" s="294"/>
    </row>
    <row r="41" spans="1:21" s="298" customFormat="1" ht="14.4">
      <c r="B41" s="290"/>
      <c r="C41" s="2205" t="s">
        <v>904</v>
      </c>
      <c r="D41" s="2206"/>
      <c r="E41" s="2206"/>
      <c r="F41" s="2206"/>
      <c r="G41" s="2206"/>
      <c r="H41" s="2206"/>
      <c r="I41" s="2206"/>
      <c r="J41" s="2206"/>
      <c r="K41" s="2206"/>
      <c r="L41" s="2206"/>
      <c r="M41" s="296"/>
      <c r="N41" s="296"/>
      <c r="O41" s="299"/>
    </row>
    <row r="42" spans="1:21" s="13" customFormat="1" ht="14.4">
      <c r="B42" s="538" t="s">
        <v>1220</v>
      </c>
      <c r="C42" s="545">
        <v>1</v>
      </c>
      <c r="D42" s="545">
        <v>1</v>
      </c>
      <c r="E42" s="545">
        <v>1</v>
      </c>
      <c r="F42" s="545">
        <v>1</v>
      </c>
      <c r="G42" s="546">
        <v>1</v>
      </c>
      <c r="H42" s="474">
        <v>1</v>
      </c>
      <c r="I42" s="550">
        <v>2</v>
      </c>
      <c r="J42" s="550">
        <v>3</v>
      </c>
      <c r="K42" s="550">
        <v>3</v>
      </c>
      <c r="L42" s="549">
        <v>3</v>
      </c>
      <c r="M42" s="296"/>
      <c r="N42" s="296"/>
      <c r="O42" s="291"/>
    </row>
    <row r="43" spans="1:21" s="13" customFormat="1" ht="15" customHeight="1">
      <c r="B43" s="538" t="s">
        <v>1221</v>
      </c>
      <c r="C43" s="545">
        <v>1</v>
      </c>
      <c r="D43" s="545">
        <v>1</v>
      </c>
      <c r="E43" s="545">
        <v>1</v>
      </c>
      <c r="F43" s="545">
        <v>1</v>
      </c>
      <c r="G43" s="546">
        <v>1</v>
      </c>
      <c r="H43" s="474">
        <v>1</v>
      </c>
      <c r="I43" s="550">
        <v>2</v>
      </c>
      <c r="J43" s="550">
        <v>3</v>
      </c>
      <c r="K43" s="550">
        <v>3</v>
      </c>
      <c r="L43" s="549">
        <v>3</v>
      </c>
      <c r="M43" s="296"/>
      <c r="N43" s="296"/>
      <c r="O43" s="291"/>
    </row>
    <row r="44" spans="1:21" s="13" customFormat="1" ht="15" customHeight="1">
      <c r="B44" s="538" t="s">
        <v>1222</v>
      </c>
      <c r="C44" s="545">
        <v>1</v>
      </c>
      <c r="D44" s="545">
        <v>1</v>
      </c>
      <c r="E44" s="545">
        <v>2</v>
      </c>
      <c r="F44" s="545">
        <v>2</v>
      </c>
      <c r="G44" s="546">
        <v>2</v>
      </c>
      <c r="H44" s="474">
        <v>2</v>
      </c>
      <c r="I44" s="550">
        <v>2</v>
      </c>
      <c r="J44" s="550">
        <v>3</v>
      </c>
      <c r="K44" s="550">
        <v>3</v>
      </c>
      <c r="L44" s="549">
        <v>3</v>
      </c>
      <c r="M44" s="296"/>
      <c r="N44" s="296"/>
      <c r="O44" s="291"/>
    </row>
    <row r="45" spans="1:21" s="289" customFormat="1" ht="14.4">
      <c r="B45" s="539" t="s">
        <v>366</v>
      </c>
      <c r="C45" s="545">
        <v>3</v>
      </c>
      <c r="D45" s="545">
        <v>3</v>
      </c>
      <c r="E45" s="545">
        <v>4</v>
      </c>
      <c r="F45" s="545">
        <v>4</v>
      </c>
      <c r="G45" s="546">
        <v>4</v>
      </c>
      <c r="H45" s="474">
        <v>4</v>
      </c>
      <c r="I45" s="550">
        <v>6</v>
      </c>
      <c r="J45" s="550">
        <v>9</v>
      </c>
      <c r="K45" s="550">
        <v>9</v>
      </c>
      <c r="L45" s="549">
        <v>9</v>
      </c>
    </row>
    <row r="46" spans="1:21" s="13" customFormat="1" ht="15" customHeight="1">
      <c r="B46" s="137"/>
      <c r="C46" s="293"/>
      <c r="D46" s="293"/>
      <c r="E46" s="293"/>
      <c r="F46" s="293"/>
      <c r="G46" s="293"/>
      <c r="H46" s="135"/>
      <c r="I46" s="300"/>
      <c r="J46" s="300"/>
      <c r="K46" s="300"/>
      <c r="L46" s="300"/>
      <c r="M46" s="296"/>
      <c r="N46" s="296"/>
      <c r="O46" s="291"/>
    </row>
    <row r="47" spans="1:21" s="13" customFormat="1" ht="15" customHeight="1">
      <c r="B47" s="290"/>
      <c r="C47" s="2205" t="s">
        <v>910</v>
      </c>
      <c r="D47" s="2206"/>
      <c r="E47" s="2206"/>
      <c r="F47" s="2206"/>
      <c r="G47" s="2206"/>
      <c r="H47" s="2206"/>
      <c r="I47" s="2206"/>
      <c r="J47" s="2206"/>
      <c r="K47" s="2206"/>
      <c r="L47" s="2206"/>
      <c r="M47" s="296"/>
      <c r="N47" s="296"/>
      <c r="O47" s="291"/>
    </row>
    <row r="48" spans="1:21" s="13" customFormat="1" ht="15" customHeight="1">
      <c r="B48" s="290"/>
      <c r="C48" s="543">
        <v>2011</v>
      </c>
      <c r="D48" s="543">
        <v>2012</v>
      </c>
      <c r="E48" s="543">
        <v>2013</v>
      </c>
      <c r="F48" s="543">
        <v>2014</v>
      </c>
      <c r="G48" s="543">
        <v>2015</v>
      </c>
      <c r="H48" s="543">
        <v>2016</v>
      </c>
      <c r="I48" s="543">
        <v>2017</v>
      </c>
      <c r="J48" s="543">
        <v>2018</v>
      </c>
      <c r="K48" s="543">
        <v>2019</v>
      </c>
      <c r="L48" s="544">
        <v>2020</v>
      </c>
      <c r="M48" s="296"/>
      <c r="N48" s="296"/>
      <c r="O48" s="291"/>
    </row>
    <row r="49" spans="1:20" s="13" customFormat="1" ht="14.4">
      <c r="B49" s="538" t="s">
        <v>1220</v>
      </c>
      <c r="C49" s="760">
        <f t="shared" ref="C49:J51" si="29">C34/C42</f>
        <v>68</v>
      </c>
      <c r="D49" s="760">
        <f t="shared" si="29"/>
        <v>35</v>
      </c>
      <c r="E49" s="760">
        <f t="shared" si="29"/>
        <v>61</v>
      </c>
      <c r="F49" s="760">
        <f t="shared" si="29"/>
        <v>72</v>
      </c>
      <c r="G49" s="761">
        <f t="shared" si="29"/>
        <v>90</v>
      </c>
      <c r="H49" s="762">
        <f t="shared" si="29"/>
        <v>91</v>
      </c>
      <c r="I49" s="763">
        <f t="shared" si="29"/>
        <v>200</v>
      </c>
      <c r="J49" s="763">
        <f>J34/J42</f>
        <v>165</v>
      </c>
      <c r="K49" s="1381">
        <f>K34/K42</f>
        <v>206.66666666666666</v>
      </c>
      <c r="L49" s="764">
        <f>L34/L42</f>
        <v>207.66666666666666</v>
      </c>
      <c r="M49" s="298"/>
      <c r="N49" s="298"/>
    </row>
    <row r="50" spans="1:20" s="13" customFormat="1" ht="14.4">
      <c r="B50" s="538" t="s">
        <v>1221</v>
      </c>
      <c r="C50" s="545">
        <f t="shared" si="29"/>
        <v>175</v>
      </c>
      <c r="D50" s="545">
        <f t="shared" si="29"/>
        <v>74</v>
      </c>
      <c r="E50" s="545">
        <f t="shared" si="29"/>
        <v>160</v>
      </c>
      <c r="F50" s="545">
        <f t="shared" si="29"/>
        <v>98</v>
      </c>
      <c r="G50" s="546">
        <f t="shared" si="29"/>
        <v>192</v>
      </c>
      <c r="H50" s="474">
        <f t="shared" si="29"/>
        <v>240</v>
      </c>
      <c r="I50" s="523">
        <f t="shared" si="29"/>
        <v>257</v>
      </c>
      <c r="J50" s="860">
        <f t="shared" si="29"/>
        <v>311.33333333333331</v>
      </c>
      <c r="K50" s="860">
        <f>K35/K43</f>
        <v>310.66666666666669</v>
      </c>
      <c r="L50" s="644">
        <f>L35/L43</f>
        <v>295.33333333333331</v>
      </c>
    </row>
    <row r="51" spans="1:20" s="13" customFormat="1" ht="14.4">
      <c r="A51" s="289"/>
      <c r="B51" s="538" t="s">
        <v>1222</v>
      </c>
      <c r="C51" s="545">
        <f t="shared" si="29"/>
        <v>169</v>
      </c>
      <c r="D51" s="545">
        <f t="shared" si="29"/>
        <v>72</v>
      </c>
      <c r="E51" s="545">
        <f t="shared" si="29"/>
        <v>112</v>
      </c>
      <c r="F51" s="545">
        <f t="shared" si="29"/>
        <v>164</v>
      </c>
      <c r="G51" s="546">
        <f t="shared" si="29"/>
        <v>221</v>
      </c>
      <c r="H51" s="474">
        <f t="shared" si="29"/>
        <v>253</v>
      </c>
      <c r="I51" s="523">
        <f t="shared" si="29"/>
        <v>218</v>
      </c>
      <c r="J51" s="860">
        <f t="shared" si="29"/>
        <v>188.66666666666666</v>
      </c>
      <c r="K51" s="860">
        <f>K36/K44</f>
        <v>174.66666666666666</v>
      </c>
      <c r="L51" s="644">
        <f>L36/L44</f>
        <v>169.66666666666666</v>
      </c>
    </row>
    <row r="52" spans="1:20" s="13" customFormat="1" ht="14.4">
      <c r="B52" s="539" t="s">
        <v>366</v>
      </c>
      <c r="C52" s="545">
        <f t="shared" ref="C52:I52" si="30">C39/C45</f>
        <v>137.33333333333334</v>
      </c>
      <c r="D52" s="545">
        <f t="shared" si="30"/>
        <v>60.333333333333336</v>
      </c>
      <c r="E52" s="545">
        <f t="shared" si="30"/>
        <v>111.25</v>
      </c>
      <c r="F52" s="545">
        <f t="shared" si="30"/>
        <v>124.5</v>
      </c>
      <c r="G52" s="546">
        <f t="shared" si="30"/>
        <v>181</v>
      </c>
      <c r="H52" s="474">
        <f t="shared" si="30"/>
        <v>209.25</v>
      </c>
      <c r="I52" s="474">
        <f t="shared" si="30"/>
        <v>225</v>
      </c>
      <c r="J52" s="474">
        <f>J39/J45</f>
        <v>221.66666666666666</v>
      </c>
      <c r="K52" s="474">
        <f>K39/K45</f>
        <v>230.66666666666666</v>
      </c>
      <c r="L52" s="533">
        <f>L39/L45</f>
        <v>224.22222222222223</v>
      </c>
      <c r="R52" s="291"/>
      <c r="S52" s="291"/>
      <c r="T52" s="291"/>
    </row>
    <row r="53" spans="1:20" ht="14.4">
      <c r="B53" s="147"/>
      <c r="C53" s="146"/>
      <c r="D53" s="146"/>
      <c r="E53" s="146"/>
      <c r="F53" s="146"/>
      <c r="G53" s="146"/>
      <c r="H53" s="142"/>
    </row>
    <row r="54" spans="1:20" s="152" customFormat="1" ht="13.8">
      <c r="A54" s="163"/>
      <c r="B54" s="162"/>
      <c r="C54" s="154"/>
      <c r="D54" s="154"/>
      <c r="E54" s="35"/>
      <c r="F54" s="154"/>
      <c r="G54" s="154"/>
      <c r="H54" s="154"/>
      <c r="R54" s="154"/>
      <c r="S54" s="154"/>
      <c r="T54" s="154"/>
    </row>
    <row r="55" spans="1:20" ht="12" customHeight="1">
      <c r="A55" s="163"/>
      <c r="B55" s="32"/>
    </row>
  </sheetData>
  <sheetProtection algorithmName="SHA-512" hashValue="qEG4MK/nNTRxUN2KGxfEgDEJc9tA0YFnrUqL5rBUM5eDCcv2pzu4CNXXeJVkyL4oUawurDbqpx/b1epcs/Fddg==" saltValue="mAz9YLZWf7W3jW6p2B6sTQ==" spinCount="100000" sheet="1" objects="1" scenarios="1"/>
  <mergeCells count="19">
    <mergeCell ref="C47:L47"/>
    <mergeCell ref="F4:H4"/>
    <mergeCell ref="I4:K4"/>
    <mergeCell ref="AD4:AF4"/>
    <mergeCell ref="C22:N22"/>
    <mergeCell ref="C41:L41"/>
    <mergeCell ref="AA4:AC4"/>
    <mergeCell ref="X4:Z4"/>
    <mergeCell ref="A15:W15"/>
    <mergeCell ref="A6:A8"/>
    <mergeCell ref="A9:A11"/>
    <mergeCell ref="A12:A14"/>
    <mergeCell ref="U4:W4"/>
    <mergeCell ref="O4:Q4"/>
    <mergeCell ref="R4:T4"/>
    <mergeCell ref="L4:N4"/>
    <mergeCell ref="A4:A5"/>
    <mergeCell ref="B4:B5"/>
    <mergeCell ref="C4:E4"/>
  </mergeCells>
  <hyperlinks>
    <hyperlink ref="A1" location="Índice!A1" display="ÍNDICE" xr:uid="{00000000-0004-0000-05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Y16:Y18 AA16:AB18" formulaRange="1"/>
    <ignoredError sqref="E16:Q18 Z19:Z20" formula="1"/>
    <ignoredError sqref="Z17:Z18" formula="1" formulaRange="1"/>
  </ignoredErrors>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AD25A8"/>
  </sheetPr>
  <dimension ref="A1:N30"/>
  <sheetViews>
    <sheetView showGridLines="0" zoomScaleNormal="100" workbookViewId="0"/>
  </sheetViews>
  <sheetFormatPr baseColWidth="10" defaultColWidth="10.88671875" defaultRowHeight="13.8"/>
  <cols>
    <col min="1" max="1" width="14.5546875" style="24" customWidth="1"/>
    <col min="2" max="2" width="14.44140625" style="24" customWidth="1"/>
    <col min="3" max="3" width="33.33203125" style="201" customWidth="1"/>
    <col min="4" max="4" width="7.44140625" style="24" customWidth="1"/>
    <col min="5" max="5" width="18.109375" style="24" bestFit="1" customWidth="1"/>
    <col min="6" max="6" width="46.88671875" style="201" customWidth="1"/>
    <col min="7" max="8" width="22.33203125" style="24" customWidth="1"/>
    <col min="9" max="9" width="33.5546875" style="24" bestFit="1" customWidth="1"/>
    <col min="10" max="10" width="43.109375" style="24" bestFit="1" customWidth="1"/>
    <col min="11" max="14" width="10.88671875" style="24"/>
    <col min="15" max="16384" width="10.88671875" style="1"/>
  </cols>
  <sheetData>
    <row r="1" spans="1:14" s="150" customFormat="1">
      <c r="A1" s="167" t="s">
        <v>1189</v>
      </c>
      <c r="B1" s="158"/>
      <c r="C1" s="158"/>
      <c r="D1" s="158"/>
      <c r="E1" s="158"/>
      <c r="F1" s="158"/>
      <c r="G1" s="158"/>
      <c r="H1" s="158"/>
      <c r="I1" s="158"/>
      <c r="J1" s="158"/>
      <c r="K1" s="158"/>
      <c r="L1" s="158"/>
      <c r="M1" s="158"/>
      <c r="N1" s="158"/>
    </row>
    <row r="2" spans="1:14" ht="18">
      <c r="A2" s="30" t="s">
        <v>712</v>
      </c>
    </row>
    <row r="3" spans="1:14" ht="15.75" customHeight="1">
      <c r="A3" s="2640" t="s">
        <v>288</v>
      </c>
      <c r="B3" s="2640"/>
      <c r="C3" s="2640"/>
      <c r="D3" s="2640"/>
      <c r="E3" s="2640"/>
      <c r="F3" s="2640"/>
      <c r="G3" s="2640"/>
      <c r="H3" s="2640"/>
      <c r="I3" s="2640"/>
      <c r="J3" s="2640"/>
      <c r="K3" s="2640"/>
      <c r="L3" s="2640"/>
      <c r="M3" s="2640"/>
    </row>
    <row r="4" spans="1:14" ht="25.5" customHeight="1">
      <c r="A4" s="859" t="s">
        <v>65</v>
      </c>
      <c r="B4" s="859" t="s">
        <v>289</v>
      </c>
      <c r="C4" s="2641" t="s">
        <v>925</v>
      </c>
      <c r="D4" s="2641"/>
      <c r="E4" s="2641"/>
      <c r="F4" s="2641"/>
      <c r="G4" s="2641"/>
      <c r="H4" s="859" t="s">
        <v>626</v>
      </c>
      <c r="I4" s="859" t="s">
        <v>926</v>
      </c>
      <c r="J4" s="859" t="s">
        <v>927</v>
      </c>
      <c r="K4" s="859" t="s">
        <v>33</v>
      </c>
      <c r="L4" s="859" t="s">
        <v>32</v>
      </c>
      <c r="M4" s="859" t="s">
        <v>928</v>
      </c>
    </row>
    <row r="5" spans="1:14" ht="69">
      <c r="A5" s="277">
        <v>42275</v>
      </c>
      <c r="B5" s="278">
        <v>44.4</v>
      </c>
      <c r="C5" s="2639" t="s">
        <v>1654</v>
      </c>
      <c r="D5" s="2639"/>
      <c r="E5" s="2639"/>
      <c r="F5" s="2639"/>
      <c r="G5" s="2639"/>
      <c r="H5" s="1069" t="s">
        <v>139</v>
      </c>
      <c r="I5" s="856" t="s">
        <v>3169</v>
      </c>
      <c r="J5" s="279" t="s">
        <v>3178</v>
      </c>
      <c r="K5" s="278">
        <v>3</v>
      </c>
      <c r="L5" s="278">
        <v>1</v>
      </c>
      <c r="M5" s="278">
        <f t="shared" ref="M5:M13" si="0">SUM(K5:L5)</f>
        <v>4</v>
      </c>
    </row>
    <row r="6" spans="1:14" ht="153" customHeight="1">
      <c r="A6" s="277">
        <v>42417</v>
      </c>
      <c r="B6" s="278">
        <v>50.5</v>
      </c>
      <c r="C6" s="2639" t="s">
        <v>1655</v>
      </c>
      <c r="D6" s="2639"/>
      <c r="E6" s="2639"/>
      <c r="F6" s="2639"/>
      <c r="G6" s="2639"/>
      <c r="H6" s="1069" t="s">
        <v>123</v>
      </c>
      <c r="I6" s="856" t="s">
        <v>518</v>
      </c>
      <c r="J6" s="280" t="s">
        <v>3193</v>
      </c>
      <c r="K6" s="278">
        <v>5</v>
      </c>
      <c r="L6" s="278">
        <v>1</v>
      </c>
      <c r="M6" s="278">
        <f t="shared" si="0"/>
        <v>6</v>
      </c>
    </row>
    <row r="7" spans="1:14" ht="82.8">
      <c r="A7" s="277">
        <v>42566</v>
      </c>
      <c r="B7" s="278">
        <v>52.3</v>
      </c>
      <c r="C7" s="2642" t="s">
        <v>1656</v>
      </c>
      <c r="D7" s="2642"/>
      <c r="E7" s="2642"/>
      <c r="F7" s="2642"/>
      <c r="G7" s="2642"/>
      <c r="H7" s="623" t="s">
        <v>2410</v>
      </c>
      <c r="I7" s="856" t="s">
        <v>3060</v>
      </c>
      <c r="J7" s="279" t="s">
        <v>3170</v>
      </c>
      <c r="K7" s="278">
        <v>5</v>
      </c>
      <c r="L7" s="278">
        <v>1</v>
      </c>
      <c r="M7" s="278">
        <f t="shared" si="0"/>
        <v>6</v>
      </c>
    </row>
    <row r="8" spans="1:14" ht="55.2">
      <c r="A8" s="277">
        <v>42566</v>
      </c>
      <c r="B8" s="278">
        <v>52.4</v>
      </c>
      <c r="C8" s="2639" t="s">
        <v>1658</v>
      </c>
      <c r="D8" s="2639"/>
      <c r="E8" s="2639"/>
      <c r="F8" s="2639"/>
      <c r="G8" s="2639"/>
      <c r="H8" s="1069" t="s">
        <v>143</v>
      </c>
      <c r="I8" s="856" t="s">
        <v>2360</v>
      </c>
      <c r="J8" s="279" t="s">
        <v>3194</v>
      </c>
      <c r="K8" s="278">
        <v>3</v>
      </c>
      <c r="L8" s="278">
        <v>1</v>
      </c>
      <c r="M8" s="278">
        <f t="shared" si="0"/>
        <v>4</v>
      </c>
    </row>
    <row r="9" spans="1:14" ht="55.2">
      <c r="A9" s="277">
        <v>42652</v>
      </c>
      <c r="B9" s="278">
        <v>53.4</v>
      </c>
      <c r="C9" s="2639" t="s">
        <v>1659</v>
      </c>
      <c r="D9" s="2639"/>
      <c r="E9" s="2639"/>
      <c r="F9" s="2639"/>
      <c r="G9" s="2639"/>
      <c r="H9" s="1069" t="s">
        <v>164</v>
      </c>
      <c r="I9" s="856" t="s">
        <v>3191</v>
      </c>
      <c r="J9" s="279" t="s">
        <v>3171</v>
      </c>
      <c r="K9" s="278">
        <v>3</v>
      </c>
      <c r="L9" s="278">
        <v>2</v>
      </c>
      <c r="M9" s="278">
        <f t="shared" si="0"/>
        <v>5</v>
      </c>
    </row>
    <row r="10" spans="1:14" ht="69">
      <c r="A10" s="858">
        <v>42828</v>
      </c>
      <c r="B10" s="857">
        <v>57.7</v>
      </c>
      <c r="C10" s="2642" t="s">
        <v>1657</v>
      </c>
      <c r="D10" s="2642"/>
      <c r="E10" s="2642"/>
      <c r="F10" s="2642"/>
      <c r="G10" s="2642"/>
      <c r="H10" s="1070" t="s">
        <v>123</v>
      </c>
      <c r="I10" s="856" t="s">
        <v>3105</v>
      </c>
      <c r="J10" s="280" t="s">
        <v>3172</v>
      </c>
      <c r="K10" s="857">
        <v>2</v>
      </c>
      <c r="L10" s="857">
        <v>3</v>
      </c>
      <c r="M10" s="857">
        <f t="shared" si="0"/>
        <v>5</v>
      </c>
    </row>
    <row r="11" spans="1:14" ht="55.2">
      <c r="A11" s="858">
        <v>42901</v>
      </c>
      <c r="B11" s="857" t="s">
        <v>1638</v>
      </c>
      <c r="C11" s="2642" t="s">
        <v>1660</v>
      </c>
      <c r="D11" s="2642"/>
      <c r="E11" s="2642"/>
      <c r="F11" s="2642"/>
      <c r="G11" s="2642"/>
      <c r="H11" s="1070" t="s">
        <v>171</v>
      </c>
      <c r="I11" s="856" t="s">
        <v>2659</v>
      </c>
      <c r="J11" s="280" t="s">
        <v>3195</v>
      </c>
      <c r="K11" s="857">
        <v>2</v>
      </c>
      <c r="L11" s="857">
        <v>1</v>
      </c>
      <c r="M11" s="857">
        <f t="shared" si="0"/>
        <v>3</v>
      </c>
    </row>
    <row r="12" spans="1:14" ht="96.6">
      <c r="A12" s="858">
        <v>43054</v>
      </c>
      <c r="B12" s="857" t="s">
        <v>1728</v>
      </c>
      <c r="C12" s="2642" t="s">
        <v>1729</v>
      </c>
      <c r="D12" s="2642"/>
      <c r="E12" s="2642"/>
      <c r="F12" s="2642"/>
      <c r="G12" s="2642"/>
      <c r="H12" s="1070" t="s">
        <v>171</v>
      </c>
      <c r="I12" s="856" t="s">
        <v>3173</v>
      </c>
      <c r="J12" s="280" t="s">
        <v>3192</v>
      </c>
      <c r="K12" s="857">
        <v>1</v>
      </c>
      <c r="L12" s="857">
        <v>3</v>
      </c>
      <c r="M12" s="857">
        <f t="shared" si="0"/>
        <v>4</v>
      </c>
    </row>
    <row r="13" spans="1:14" ht="124.2">
      <c r="A13" s="858">
        <v>43157</v>
      </c>
      <c r="B13" s="857" t="s">
        <v>2015</v>
      </c>
      <c r="C13" s="2642" t="s">
        <v>2016</v>
      </c>
      <c r="D13" s="2642"/>
      <c r="E13" s="2642"/>
      <c r="F13" s="2642"/>
      <c r="G13" s="2642"/>
      <c r="H13" s="1070" t="s">
        <v>139</v>
      </c>
      <c r="I13" s="856" t="s">
        <v>3174</v>
      </c>
      <c r="J13" s="280" t="s">
        <v>3175</v>
      </c>
      <c r="K13" s="857">
        <v>3</v>
      </c>
      <c r="L13" s="857">
        <v>2</v>
      </c>
      <c r="M13" s="857">
        <f t="shared" si="0"/>
        <v>5</v>
      </c>
    </row>
    <row r="14" spans="1:14" ht="41.4">
      <c r="A14" s="858">
        <v>43270</v>
      </c>
      <c r="B14" s="857" t="s">
        <v>2044</v>
      </c>
      <c r="C14" s="2642" t="s">
        <v>2403</v>
      </c>
      <c r="D14" s="2642"/>
      <c r="E14" s="2642"/>
      <c r="F14" s="2642"/>
      <c r="G14" s="2642"/>
      <c r="H14" s="1070" t="s">
        <v>135</v>
      </c>
      <c r="I14" s="856" t="s">
        <v>1571</v>
      </c>
      <c r="J14" s="280" t="s">
        <v>3198</v>
      </c>
      <c r="K14" s="857">
        <v>4</v>
      </c>
      <c r="L14" s="857">
        <v>0</v>
      </c>
      <c r="M14" s="857">
        <f>SUM(K14:L14)</f>
        <v>4</v>
      </c>
    </row>
    <row r="15" spans="1:14" ht="69">
      <c r="A15" s="858">
        <v>43364</v>
      </c>
      <c r="B15" s="857" t="s">
        <v>2114</v>
      </c>
      <c r="C15" s="2642" t="s">
        <v>2404</v>
      </c>
      <c r="D15" s="2642"/>
      <c r="E15" s="2642"/>
      <c r="F15" s="2642"/>
      <c r="G15" s="2642"/>
      <c r="H15" s="1070" t="s">
        <v>135</v>
      </c>
      <c r="I15" s="856" t="s">
        <v>1568</v>
      </c>
      <c r="J15" s="280" t="s">
        <v>3176</v>
      </c>
      <c r="K15" s="857">
        <v>5</v>
      </c>
      <c r="L15" s="857">
        <v>0</v>
      </c>
      <c r="M15" s="857">
        <f>SUM(K15:L15)</f>
        <v>5</v>
      </c>
    </row>
    <row r="16" spans="1:14" ht="69">
      <c r="A16" s="858">
        <v>43437</v>
      </c>
      <c r="B16" s="857">
        <v>86.9</v>
      </c>
      <c r="C16" s="2642" t="s">
        <v>2405</v>
      </c>
      <c r="D16" s="2642"/>
      <c r="E16" s="2642"/>
      <c r="F16" s="2642"/>
      <c r="G16" s="2642"/>
      <c r="H16" s="1070" t="s">
        <v>167</v>
      </c>
      <c r="I16" s="856" t="s">
        <v>3177</v>
      </c>
      <c r="J16" s="280" t="s">
        <v>3275</v>
      </c>
      <c r="K16" s="857">
        <v>4</v>
      </c>
      <c r="L16" s="857">
        <v>1</v>
      </c>
      <c r="M16" s="857">
        <f>SUM(K16:L16)</f>
        <v>5</v>
      </c>
    </row>
    <row r="17" spans="1:13" ht="27" customHeight="1">
      <c r="A17" s="2643" t="s">
        <v>3197</v>
      </c>
      <c r="B17" s="2643"/>
      <c r="C17" s="2643"/>
      <c r="D17" s="2643"/>
      <c r="E17" s="2643"/>
      <c r="F17" s="2643"/>
      <c r="G17" s="2643"/>
      <c r="H17" s="2643"/>
      <c r="I17" s="2643"/>
      <c r="M17" s="1"/>
    </row>
    <row r="18" spans="1:13">
      <c r="F18" s="24"/>
    </row>
    <row r="19" spans="1:13" ht="15.75" customHeight="1">
      <c r="A19" s="2640" t="s">
        <v>290</v>
      </c>
      <c r="B19" s="2640"/>
      <c r="C19" s="2640"/>
      <c r="D19" s="2640"/>
      <c r="E19" s="2640"/>
      <c r="F19" s="2640"/>
      <c r="G19" s="2640"/>
      <c r="H19" s="2640"/>
      <c r="I19" s="2640"/>
      <c r="J19" s="671"/>
      <c r="K19" s="671"/>
    </row>
    <row r="20" spans="1:13">
      <c r="A20" s="672" t="s">
        <v>2362</v>
      </c>
      <c r="B20" s="672" t="s">
        <v>268</v>
      </c>
      <c r="C20" s="673" t="s">
        <v>267</v>
      </c>
      <c r="D20" s="672" t="s">
        <v>270</v>
      </c>
      <c r="E20" s="672" t="s">
        <v>269</v>
      </c>
      <c r="F20" s="673" t="s">
        <v>277</v>
      </c>
      <c r="G20" s="672" t="s">
        <v>33</v>
      </c>
      <c r="H20" s="672" t="s">
        <v>32</v>
      </c>
      <c r="I20" s="672" t="s">
        <v>928</v>
      </c>
    </row>
    <row r="21" spans="1:13" ht="55.2">
      <c r="A21" s="674" t="s">
        <v>276</v>
      </c>
      <c r="B21" s="676" t="s">
        <v>932</v>
      </c>
      <c r="C21" s="676" t="s">
        <v>275</v>
      </c>
      <c r="D21" s="674" t="s">
        <v>2981</v>
      </c>
      <c r="E21" s="675" t="s">
        <v>3112</v>
      </c>
      <c r="F21" s="676" t="s">
        <v>2849</v>
      </c>
      <c r="G21" s="278">
        <v>4</v>
      </c>
      <c r="H21" s="278">
        <v>0</v>
      </c>
      <c r="I21" s="278">
        <v>4</v>
      </c>
    </row>
    <row r="22" spans="1:13" ht="69">
      <c r="A22" s="674" t="s">
        <v>2366</v>
      </c>
      <c r="B22" s="676" t="s">
        <v>273</v>
      </c>
      <c r="C22" s="676" t="s">
        <v>274</v>
      </c>
      <c r="D22" s="674" t="s">
        <v>1220</v>
      </c>
      <c r="E22" s="675" t="s">
        <v>3157</v>
      </c>
      <c r="F22" s="676" t="s">
        <v>3150</v>
      </c>
      <c r="G22" s="278">
        <v>5</v>
      </c>
      <c r="H22" s="278">
        <v>0</v>
      </c>
      <c r="I22" s="278">
        <v>5</v>
      </c>
    </row>
    <row r="23" spans="1:13" ht="69">
      <c r="A23" s="674" t="s">
        <v>272</v>
      </c>
      <c r="B23" s="676" t="s">
        <v>273</v>
      </c>
      <c r="C23" s="676" t="s">
        <v>271</v>
      </c>
      <c r="D23" s="674" t="s">
        <v>2981</v>
      </c>
      <c r="E23" s="675" t="s">
        <v>3158</v>
      </c>
      <c r="F23" s="676" t="s">
        <v>2358</v>
      </c>
      <c r="G23" s="278">
        <v>2</v>
      </c>
      <c r="H23" s="278">
        <v>3</v>
      </c>
      <c r="I23" s="278">
        <v>5</v>
      </c>
    </row>
    <row r="24" spans="1:13" ht="55.2">
      <c r="A24" s="674" t="s">
        <v>931</v>
      </c>
      <c r="B24" s="676" t="s">
        <v>932</v>
      </c>
      <c r="C24" s="676" t="s">
        <v>933</v>
      </c>
      <c r="D24" s="674" t="s">
        <v>1221</v>
      </c>
      <c r="E24" s="676" t="s">
        <v>3159</v>
      </c>
      <c r="F24" s="676" t="s">
        <v>955</v>
      </c>
      <c r="G24" s="278">
        <v>2</v>
      </c>
      <c r="H24" s="278">
        <v>2</v>
      </c>
      <c r="I24" s="278">
        <v>4</v>
      </c>
    </row>
    <row r="25" spans="1:13" ht="55.2">
      <c r="A25" s="674" t="s">
        <v>934</v>
      </c>
      <c r="B25" s="676" t="s">
        <v>935</v>
      </c>
      <c r="C25" s="676" t="s">
        <v>936</v>
      </c>
      <c r="D25" s="674" t="s">
        <v>1221</v>
      </c>
      <c r="E25" s="676" t="s">
        <v>3160</v>
      </c>
      <c r="F25" s="676" t="s">
        <v>956</v>
      </c>
      <c r="G25" s="278">
        <v>3</v>
      </c>
      <c r="H25" s="278">
        <v>1</v>
      </c>
      <c r="I25" s="278">
        <v>4</v>
      </c>
    </row>
    <row r="26" spans="1:13" ht="41.4">
      <c r="A26" s="674" t="s">
        <v>2367</v>
      </c>
      <c r="B26" s="676" t="s">
        <v>273</v>
      </c>
      <c r="C26" s="676" t="s">
        <v>2361</v>
      </c>
      <c r="D26" s="674" t="s">
        <v>2981</v>
      </c>
      <c r="E26" s="676" t="s">
        <v>3151</v>
      </c>
      <c r="F26" s="676" t="s">
        <v>2364</v>
      </c>
      <c r="G26" s="674">
        <v>0</v>
      </c>
      <c r="H26" s="674">
        <v>3</v>
      </c>
      <c r="I26" s="674">
        <v>3</v>
      </c>
    </row>
    <row r="27" spans="1:13" ht="55.2">
      <c r="A27" s="674" t="s">
        <v>2368</v>
      </c>
      <c r="B27" s="676" t="s">
        <v>273</v>
      </c>
      <c r="C27" s="676" t="s">
        <v>2363</v>
      </c>
      <c r="D27" s="674" t="s">
        <v>1220</v>
      </c>
      <c r="E27" s="676" t="s">
        <v>3152</v>
      </c>
      <c r="F27" s="676" t="s">
        <v>2365</v>
      </c>
      <c r="G27" s="674">
        <v>4</v>
      </c>
      <c r="H27" s="674">
        <v>0</v>
      </c>
      <c r="I27" s="674">
        <v>4</v>
      </c>
    </row>
    <row r="28" spans="1:13" ht="55.2">
      <c r="A28" s="674" t="s">
        <v>2369</v>
      </c>
      <c r="B28" s="676" t="s">
        <v>935</v>
      </c>
      <c r="C28" s="676" t="s">
        <v>2359</v>
      </c>
      <c r="D28" s="674" t="s">
        <v>1221</v>
      </c>
      <c r="E28" s="676" t="s">
        <v>2360</v>
      </c>
      <c r="F28" s="676" t="s">
        <v>2850</v>
      </c>
      <c r="G28" s="278">
        <v>3</v>
      </c>
      <c r="H28" s="278">
        <v>1</v>
      </c>
      <c r="I28" s="278">
        <v>4</v>
      </c>
    </row>
    <row r="29" spans="1:13" ht="41.4">
      <c r="A29" s="674" t="s">
        <v>3153</v>
      </c>
      <c r="B29" s="676" t="s">
        <v>273</v>
      </c>
      <c r="C29" s="676" t="s">
        <v>3154</v>
      </c>
      <c r="D29" s="674" t="s">
        <v>2981</v>
      </c>
      <c r="E29" s="676" t="s">
        <v>3155</v>
      </c>
      <c r="F29" s="676" t="s">
        <v>3156</v>
      </c>
      <c r="G29" s="278">
        <v>2</v>
      </c>
      <c r="H29" s="278">
        <v>1</v>
      </c>
      <c r="I29" s="278">
        <v>3</v>
      </c>
    </row>
    <row r="30" spans="1:13">
      <c r="A30" s="1077" t="s">
        <v>3196</v>
      </c>
    </row>
  </sheetData>
  <sheetProtection algorithmName="SHA-512" hashValue="v1uSMDvUGJxNhr4nfMOVexrI6GLJm//dXS+FCMm/E1N6gIaBNBEr75C8xE5LNtuaUsH4vT0Rk/+kk8AQGOg9xg==" saltValue="OrcsowxFP+YPRpuH6oeu1w==" spinCount="100000" sheet="1" objects="1" scenarios="1"/>
  <mergeCells count="16">
    <mergeCell ref="C14:G14"/>
    <mergeCell ref="C15:G15"/>
    <mergeCell ref="A19:I19"/>
    <mergeCell ref="C16:G16"/>
    <mergeCell ref="A17:I17"/>
    <mergeCell ref="C9:G9"/>
    <mergeCell ref="C11:G11"/>
    <mergeCell ref="C10:G10"/>
    <mergeCell ref="C12:G12"/>
    <mergeCell ref="C13:G13"/>
    <mergeCell ref="C8:G8"/>
    <mergeCell ref="A3:M3"/>
    <mergeCell ref="C4:G4"/>
    <mergeCell ref="C5:G5"/>
    <mergeCell ref="C6:G6"/>
    <mergeCell ref="C7:G7"/>
  </mergeCells>
  <hyperlinks>
    <hyperlink ref="A1" location="Índice!A1" display="ÍNDICE" xr:uid="{00000000-0004-0000-3400-000000000000}"/>
  </hyperlinks>
  <pageMargins left="0.7" right="0.7" top="0.75" bottom="0.75" header="0.3" footer="0.3"/>
  <pageSetup orientation="portrait" horizontalDpi="1200" verticalDpi="1200"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AD25A8"/>
  </sheetPr>
  <dimension ref="A1:E12"/>
  <sheetViews>
    <sheetView showGridLines="0" workbookViewId="0"/>
  </sheetViews>
  <sheetFormatPr baseColWidth="10" defaultRowHeight="13.2"/>
  <cols>
    <col min="2" max="2" width="13.5546875" customWidth="1"/>
    <col min="5" max="5" width="67.109375" customWidth="1"/>
  </cols>
  <sheetData>
    <row r="1" spans="1:5">
      <c r="A1" s="209" t="s">
        <v>1189</v>
      </c>
    </row>
    <row r="2" spans="1:5" ht="18">
      <c r="A2" s="28" t="s">
        <v>1867</v>
      </c>
    </row>
    <row r="3" spans="1:5" ht="17.25" customHeight="1">
      <c r="A3" s="1940" t="s">
        <v>293</v>
      </c>
      <c r="B3" s="1940" t="s">
        <v>294</v>
      </c>
      <c r="C3" s="1940" t="s">
        <v>296</v>
      </c>
      <c r="D3" s="1940" t="s">
        <v>295</v>
      </c>
      <c r="E3" s="1940" t="s">
        <v>1644</v>
      </c>
    </row>
    <row r="4" spans="1:5" ht="43.8" customHeight="1">
      <c r="A4" s="1941">
        <v>2020</v>
      </c>
      <c r="B4" s="1941" t="s">
        <v>72</v>
      </c>
      <c r="C4" s="1941">
        <v>103.9</v>
      </c>
      <c r="D4" s="1942">
        <v>44109</v>
      </c>
      <c r="E4" s="1943" t="s">
        <v>5464</v>
      </c>
    </row>
    <row r="5" spans="1:5" ht="34.799999999999997" customHeight="1">
      <c r="A5" s="2646">
        <v>2019</v>
      </c>
      <c r="B5" s="2646" t="s">
        <v>72</v>
      </c>
      <c r="C5" s="2646" t="s">
        <v>2615</v>
      </c>
      <c r="D5" s="2649">
        <v>43657</v>
      </c>
      <c r="E5" s="1951" t="s">
        <v>5465</v>
      </c>
    </row>
    <row r="6" spans="1:5" ht="43.2">
      <c r="A6" s="2647"/>
      <c r="B6" s="2647"/>
      <c r="C6" s="2648"/>
      <c r="D6" s="2647"/>
      <c r="E6" s="1944" t="s">
        <v>5466</v>
      </c>
    </row>
    <row r="7" spans="1:5" ht="28.8">
      <c r="A7" s="2647"/>
      <c r="B7" s="2647"/>
      <c r="C7" s="1945" t="s">
        <v>2616</v>
      </c>
      <c r="D7" s="2647"/>
      <c r="E7" s="1944" t="s">
        <v>5467</v>
      </c>
    </row>
    <row r="8" spans="1:5" ht="43.2">
      <c r="A8" s="2647"/>
      <c r="B8" s="2647"/>
      <c r="C8" s="1945" t="s">
        <v>2617</v>
      </c>
      <c r="D8" s="2648"/>
      <c r="E8" s="1944" t="s">
        <v>5468</v>
      </c>
    </row>
    <row r="9" spans="1:5" ht="30.6" customHeight="1">
      <c r="A9" s="2644">
        <v>2018</v>
      </c>
      <c r="B9" s="1341" t="s">
        <v>72</v>
      </c>
      <c r="C9" s="1946" t="s">
        <v>2045</v>
      </c>
      <c r="D9" s="1947">
        <v>43297</v>
      </c>
      <c r="E9" s="1948" t="s">
        <v>5469</v>
      </c>
    </row>
    <row r="10" spans="1:5" ht="31.2" customHeight="1">
      <c r="A10" s="2645"/>
      <c r="B10" s="1341" t="s">
        <v>72</v>
      </c>
      <c r="C10" s="1946" t="s">
        <v>2046</v>
      </c>
      <c r="D10" s="1947">
        <v>43297</v>
      </c>
      <c r="E10" s="1948" t="s">
        <v>2047</v>
      </c>
    </row>
    <row r="11" spans="1:5" ht="28.8" customHeight="1">
      <c r="A11" s="1438">
        <v>2017</v>
      </c>
      <c r="B11" s="1437" t="s">
        <v>72</v>
      </c>
      <c r="C11" s="1438">
        <v>63.3</v>
      </c>
      <c r="D11" s="1949">
        <v>42936</v>
      </c>
      <c r="E11" s="1950" t="s">
        <v>5470</v>
      </c>
    </row>
    <row r="12" spans="1:5">
      <c r="A12" s="1085" t="s">
        <v>1645</v>
      </c>
    </row>
  </sheetData>
  <sheetProtection algorithmName="SHA-512" hashValue="utpQNpDf7sOUnTd6TrV8HXNqorrVLlJeYqhW1beWmLCwRlr58AL+HVs9APmoyl6MYhJcEJcUI3guVT0WWgjVDQ==" saltValue="nUHIn+9Zmcm8bkRPI1cMXw==" spinCount="100000" sheet="1" objects="1" scenarios="1"/>
  <mergeCells count="5">
    <mergeCell ref="A9:A10"/>
    <mergeCell ref="A5:A8"/>
    <mergeCell ref="B5:B8"/>
    <mergeCell ref="C5:C6"/>
    <mergeCell ref="D5:D8"/>
  </mergeCells>
  <hyperlinks>
    <hyperlink ref="A1" location="Índice!A1" display="ÍNDICE" xr:uid="{00000000-0004-0000-3500-000000000000}"/>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8">
    <tabColor rgb="FFAD25A8"/>
  </sheetPr>
  <dimension ref="A1:G4"/>
  <sheetViews>
    <sheetView showGridLines="0" workbookViewId="0">
      <selection activeCell="F8" sqref="F8"/>
    </sheetView>
  </sheetViews>
  <sheetFormatPr baseColWidth="10" defaultColWidth="11.44140625" defaultRowHeight="13.2"/>
  <cols>
    <col min="1" max="1" width="11.44140625" style="40"/>
    <col min="2" max="2" width="18.33203125" style="40" customWidth="1"/>
    <col min="3" max="3" width="11.44140625" style="40"/>
    <col min="4" max="4" width="20.109375" style="75" customWidth="1"/>
    <col min="5" max="5" width="23.109375" style="40" customWidth="1"/>
    <col min="6" max="6" width="42.5546875" style="75" customWidth="1"/>
    <col min="7" max="7" width="39.33203125" style="75" customWidth="1"/>
    <col min="8" max="16384" width="11.44140625" style="75"/>
  </cols>
  <sheetData>
    <row r="1" spans="1:7" s="2" customFormat="1">
      <c r="A1" s="167" t="s">
        <v>1189</v>
      </c>
    </row>
    <row r="2" spans="1:7" ht="35.25" customHeight="1">
      <c r="A2" s="2650" t="s">
        <v>355</v>
      </c>
      <c r="B2" s="2650"/>
      <c r="C2" s="2650"/>
      <c r="D2" s="2650"/>
      <c r="E2" s="2650"/>
      <c r="F2" s="2650"/>
      <c r="G2" s="2650"/>
    </row>
    <row r="3" spans="1:7" s="1290" customFormat="1" ht="14.4">
      <c r="A3" s="427" t="s">
        <v>37</v>
      </c>
      <c r="B3" s="427" t="s">
        <v>626</v>
      </c>
      <c r="C3" s="427" t="s">
        <v>1849</v>
      </c>
      <c r="D3" s="427" t="s">
        <v>1850</v>
      </c>
      <c r="E3" s="427" t="s">
        <v>1851</v>
      </c>
      <c r="F3" s="427" t="s">
        <v>1852</v>
      </c>
      <c r="G3" s="427" t="s">
        <v>1853</v>
      </c>
    </row>
    <row r="4" spans="1:7" s="1290" customFormat="1" ht="43.2">
      <c r="A4" s="1438" t="s">
        <v>1220</v>
      </c>
      <c r="B4" s="1438" t="s">
        <v>229</v>
      </c>
      <c r="C4" s="1438">
        <v>2015</v>
      </c>
      <c r="D4" s="1952" t="s">
        <v>353</v>
      </c>
      <c r="E4" s="1438" t="s">
        <v>354</v>
      </c>
      <c r="F4" s="1952" t="s">
        <v>352</v>
      </c>
      <c r="G4" s="1952" t="s">
        <v>5471</v>
      </c>
    </row>
  </sheetData>
  <sheetProtection algorithmName="SHA-512" hashValue="7tLpwsc9FvZdUx5vHtYrsL9QPQ6CyvZz6L542JbyY6qVYtzbR7Ld/HB/FHesdxnRhPxIFgNFOkrAaYgkKpM61w==" saltValue="OUslLLBsV0GkmM+SSa5/1Q==" spinCount="100000" sheet="1" objects="1" scenarios="1"/>
  <mergeCells count="1">
    <mergeCell ref="A2:G2"/>
  </mergeCells>
  <hyperlinks>
    <hyperlink ref="A1" location="Índice!A1" display="ÍNDICE" xr:uid="{00000000-0004-0000-3600-000000000000}"/>
  </hyperlinks>
  <pageMargins left="0.7" right="0.7" top="0.75" bottom="0.75" header="0.3" footer="0.3"/>
  <pageSetup orientation="portrait" horizontalDpi="0"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AD25A8"/>
  </sheetPr>
  <dimension ref="A1:L86"/>
  <sheetViews>
    <sheetView showGridLines="0" zoomScale="90" zoomScaleNormal="90" workbookViewId="0">
      <selection activeCell="C63" sqref="C63:C65"/>
    </sheetView>
  </sheetViews>
  <sheetFormatPr baseColWidth="10" defaultColWidth="11.44140625" defaultRowHeight="14.4"/>
  <cols>
    <col min="1" max="1" width="8.44140625" style="244" bestFit="1" customWidth="1"/>
    <col min="2" max="2" width="11.5546875" style="244" customWidth="1"/>
    <col min="3" max="3" width="102.109375" style="244" customWidth="1"/>
    <col min="4" max="4" width="32.88671875" style="244" customWidth="1"/>
    <col min="5" max="5" width="12.5546875" style="244" customWidth="1"/>
    <col min="6" max="6" width="13.33203125" style="244" bestFit="1" customWidth="1"/>
    <col min="7" max="7" width="11.77734375" style="244" bestFit="1" customWidth="1"/>
    <col min="8" max="12" width="11.5546875" style="244" bestFit="1" customWidth="1"/>
    <col min="13" max="16384" width="11.44140625" style="244"/>
  </cols>
  <sheetData>
    <row r="1" spans="1:12">
      <c r="A1" s="209" t="s">
        <v>1189</v>
      </c>
    </row>
    <row r="2" spans="1:12" s="1953" customFormat="1">
      <c r="A2" s="2671" t="s">
        <v>1433</v>
      </c>
      <c r="B2" s="2671" t="s">
        <v>1434</v>
      </c>
      <c r="C2" s="2671" t="s">
        <v>1435</v>
      </c>
      <c r="D2" s="2671" t="s">
        <v>1436</v>
      </c>
      <c r="E2" s="2671" t="s">
        <v>269</v>
      </c>
      <c r="F2" s="2671" t="s">
        <v>1437</v>
      </c>
      <c r="G2" s="1955" t="s">
        <v>1438</v>
      </c>
      <c r="H2" s="1955" t="s">
        <v>1439</v>
      </c>
      <c r="I2" s="2671" t="s">
        <v>236</v>
      </c>
      <c r="J2" s="2671"/>
      <c r="K2" s="2671" t="s">
        <v>1440</v>
      </c>
      <c r="L2" s="2671" t="s">
        <v>1441</v>
      </c>
    </row>
    <row r="3" spans="1:12" s="1953" customFormat="1" ht="15.6" customHeight="1">
      <c r="A3" s="2671"/>
      <c r="B3" s="2671"/>
      <c r="C3" s="2671"/>
      <c r="D3" s="2671"/>
      <c r="E3" s="2671"/>
      <c r="F3" s="2671"/>
      <c r="G3" s="1956">
        <v>0.1</v>
      </c>
      <c r="H3" s="1956">
        <v>0.05</v>
      </c>
      <c r="I3" s="2671"/>
      <c r="J3" s="2671"/>
      <c r="K3" s="2671"/>
      <c r="L3" s="2671"/>
    </row>
    <row r="4" spans="1:12" s="1953" customFormat="1" ht="15.6" customHeight="1">
      <c r="A4" s="2651">
        <v>2020</v>
      </c>
      <c r="B4" s="2652"/>
      <c r="C4" s="2652"/>
      <c r="D4" s="2652"/>
      <c r="E4" s="2652"/>
      <c r="F4" s="2652"/>
      <c r="G4" s="2652"/>
      <c r="H4" s="2652"/>
      <c r="I4" s="2652"/>
      <c r="J4" s="2652"/>
      <c r="K4" s="2652"/>
      <c r="L4" s="2653"/>
    </row>
    <row r="5" spans="1:12" s="1953" customFormat="1" ht="43.2">
      <c r="A5" s="1957">
        <v>1</v>
      </c>
      <c r="B5" s="1958" t="s">
        <v>3179</v>
      </c>
      <c r="C5" s="1959" t="s">
        <v>3180</v>
      </c>
      <c r="D5" s="1958" t="s">
        <v>1668</v>
      </c>
      <c r="E5" s="1958" t="s">
        <v>604</v>
      </c>
      <c r="F5" s="1960">
        <v>374262.42</v>
      </c>
      <c r="G5" s="1960">
        <v>37426.239999999998</v>
      </c>
      <c r="H5" s="1960">
        <v>16841.810000000001</v>
      </c>
      <c r="I5" s="1961">
        <v>43952</v>
      </c>
      <c r="J5" s="1961">
        <v>44377</v>
      </c>
      <c r="K5" s="1961">
        <v>43976</v>
      </c>
      <c r="L5" s="1961">
        <v>43976</v>
      </c>
    </row>
    <row r="6" spans="1:12" s="1953" customFormat="1" ht="57.6">
      <c r="A6" s="1957">
        <v>2</v>
      </c>
      <c r="B6" s="1958" t="s">
        <v>3179</v>
      </c>
      <c r="C6" s="1959" t="s">
        <v>3181</v>
      </c>
      <c r="D6" s="1958" t="s">
        <v>1668</v>
      </c>
      <c r="E6" s="1958" t="s">
        <v>604</v>
      </c>
      <c r="F6" s="1960">
        <v>986232</v>
      </c>
      <c r="G6" s="1960">
        <v>85020</v>
      </c>
      <c r="H6" s="1960">
        <v>38259</v>
      </c>
      <c r="I6" s="1961">
        <v>43952</v>
      </c>
      <c r="J6" s="1961">
        <v>44377</v>
      </c>
      <c r="K6" s="1961">
        <v>43976</v>
      </c>
      <c r="L6" s="1961">
        <v>43976</v>
      </c>
    </row>
    <row r="7" spans="1:12" s="1953" customFormat="1" ht="43.2">
      <c r="A7" s="1957">
        <v>3</v>
      </c>
      <c r="B7" s="1958" t="s">
        <v>3182</v>
      </c>
      <c r="C7" s="1959" t="s">
        <v>3183</v>
      </c>
      <c r="D7" s="1958" t="s">
        <v>1471</v>
      </c>
      <c r="E7" s="1958" t="s">
        <v>1039</v>
      </c>
      <c r="F7" s="1960">
        <v>630000</v>
      </c>
      <c r="G7" s="1962" t="s">
        <v>1447</v>
      </c>
      <c r="H7" s="1962" t="s">
        <v>1447</v>
      </c>
      <c r="I7" s="1961">
        <v>44042</v>
      </c>
      <c r="J7" s="1961">
        <v>44316</v>
      </c>
      <c r="K7" s="1961">
        <v>44042</v>
      </c>
      <c r="L7" s="1961">
        <v>44042</v>
      </c>
    </row>
    <row r="8" spans="1:12" s="1953" customFormat="1" ht="57.6">
      <c r="A8" s="1957">
        <v>4</v>
      </c>
      <c r="B8" s="1958" t="s">
        <v>3184</v>
      </c>
      <c r="C8" s="1959" t="s">
        <v>3185</v>
      </c>
      <c r="D8" s="1958" t="s">
        <v>1471</v>
      </c>
      <c r="E8" s="1958" t="s">
        <v>444</v>
      </c>
      <c r="F8" s="1960" t="s">
        <v>1447</v>
      </c>
      <c r="G8" s="1962" t="s">
        <v>1447</v>
      </c>
      <c r="H8" s="1962" t="s">
        <v>1447</v>
      </c>
      <c r="I8" s="1961">
        <v>44084</v>
      </c>
      <c r="J8" s="1961">
        <v>45178</v>
      </c>
      <c r="K8" s="1961">
        <v>44084</v>
      </c>
      <c r="L8" s="1961">
        <v>44084</v>
      </c>
    </row>
    <row r="9" spans="1:12" s="1953" customFormat="1" ht="43.2">
      <c r="A9" s="1957">
        <v>5</v>
      </c>
      <c r="B9" s="1958" t="s">
        <v>3186</v>
      </c>
      <c r="C9" s="1959" t="s">
        <v>3187</v>
      </c>
      <c r="D9" s="1958" t="s">
        <v>1668</v>
      </c>
      <c r="E9" s="1958" t="s">
        <v>973</v>
      </c>
      <c r="F9" s="1960">
        <v>100000</v>
      </c>
      <c r="G9" s="1962" t="s">
        <v>1447</v>
      </c>
      <c r="H9" s="1962" t="s">
        <v>1447</v>
      </c>
      <c r="I9" s="1961">
        <v>44123</v>
      </c>
      <c r="J9" s="1961">
        <v>44245</v>
      </c>
      <c r="K9" s="1961">
        <v>44123</v>
      </c>
      <c r="L9" s="1958" t="s">
        <v>1447</v>
      </c>
    </row>
    <row r="10" spans="1:12" s="1953" customFormat="1" ht="57.6">
      <c r="A10" s="1957">
        <v>6</v>
      </c>
      <c r="B10" s="1958" t="s">
        <v>3188</v>
      </c>
      <c r="C10" s="1959" t="s">
        <v>3189</v>
      </c>
      <c r="D10" s="1958" t="s">
        <v>3190</v>
      </c>
      <c r="E10" s="1958" t="s">
        <v>957</v>
      </c>
      <c r="F10" s="1960" t="s">
        <v>1447</v>
      </c>
      <c r="G10" s="1960" t="s">
        <v>1447</v>
      </c>
      <c r="H10" s="1960" t="s">
        <v>1447</v>
      </c>
      <c r="I10" s="1961">
        <v>44144</v>
      </c>
      <c r="J10" s="1961">
        <v>44508</v>
      </c>
      <c r="K10" s="1961">
        <v>44144</v>
      </c>
      <c r="L10" s="1961">
        <v>44144</v>
      </c>
    </row>
    <row r="11" spans="1:12" s="1953" customFormat="1" ht="86.4">
      <c r="A11" s="1957">
        <v>7</v>
      </c>
      <c r="B11" s="1958" t="s">
        <v>2336</v>
      </c>
      <c r="C11" s="1959" t="s">
        <v>2855</v>
      </c>
      <c r="D11" s="1958" t="s">
        <v>1462</v>
      </c>
      <c r="E11" s="1958" t="s">
        <v>489</v>
      </c>
      <c r="F11" s="1960">
        <v>500000</v>
      </c>
      <c r="G11" s="1960">
        <v>50000</v>
      </c>
      <c r="H11" s="1960">
        <v>22500</v>
      </c>
      <c r="I11" s="1961">
        <v>44183</v>
      </c>
      <c r="J11" s="1961">
        <v>44548</v>
      </c>
      <c r="K11" s="1961">
        <v>44183</v>
      </c>
      <c r="L11" s="1961">
        <v>44183</v>
      </c>
    </row>
    <row r="12" spans="1:12" s="1953" customFormat="1" ht="15.6" customHeight="1">
      <c r="A12" s="2654">
        <v>2019</v>
      </c>
      <c r="B12" s="2655"/>
      <c r="C12" s="2655"/>
      <c r="D12" s="2655"/>
      <c r="E12" s="2655"/>
      <c r="F12" s="2655"/>
      <c r="G12" s="2655"/>
      <c r="H12" s="2655"/>
      <c r="I12" s="2655"/>
      <c r="J12" s="2655"/>
      <c r="K12" s="2655"/>
      <c r="L12" s="2656"/>
    </row>
    <row r="13" spans="1:12" s="1953" customFormat="1" ht="21.75" customHeight="1">
      <c r="A13" s="1963">
        <v>1</v>
      </c>
      <c r="B13" s="1964" t="s">
        <v>2853</v>
      </c>
      <c r="C13" s="1965" t="s">
        <v>2854</v>
      </c>
      <c r="D13" s="1966" t="s">
        <v>1471</v>
      </c>
      <c r="E13" s="1966" t="s">
        <v>424</v>
      </c>
      <c r="F13" s="1967">
        <v>277450</v>
      </c>
      <c r="G13" s="1968" t="s">
        <v>1447</v>
      </c>
      <c r="H13" s="1968" t="s">
        <v>1447</v>
      </c>
      <c r="I13" s="1969">
        <v>43665</v>
      </c>
      <c r="J13" s="1969">
        <v>43830</v>
      </c>
      <c r="K13" s="1969">
        <v>43665</v>
      </c>
      <c r="L13" s="1966" t="s">
        <v>1448</v>
      </c>
    </row>
    <row r="14" spans="1:12" s="1953" customFormat="1" ht="21" customHeight="1">
      <c r="A14" s="1963">
        <v>2</v>
      </c>
      <c r="B14" s="1964" t="s">
        <v>2336</v>
      </c>
      <c r="C14" s="1965" t="s">
        <v>2855</v>
      </c>
      <c r="D14" s="1966" t="s">
        <v>1462</v>
      </c>
      <c r="E14" s="1966" t="s">
        <v>489</v>
      </c>
      <c r="F14" s="1970">
        <v>410000</v>
      </c>
      <c r="G14" s="1967">
        <v>35344.83</v>
      </c>
      <c r="H14" s="1967">
        <v>15905.17</v>
      </c>
      <c r="I14" s="1969">
        <v>43718</v>
      </c>
      <c r="J14" s="1969">
        <v>43910</v>
      </c>
      <c r="K14" s="1969">
        <v>43718</v>
      </c>
      <c r="L14" s="1969">
        <v>43718</v>
      </c>
    </row>
    <row r="15" spans="1:12" s="1953" customFormat="1" ht="33.75" customHeight="1">
      <c r="A15" s="1963">
        <v>3</v>
      </c>
      <c r="B15" s="1971" t="s">
        <v>2332</v>
      </c>
      <c r="C15" s="1965" t="s">
        <v>2856</v>
      </c>
      <c r="D15" s="1966" t="s">
        <v>1471</v>
      </c>
      <c r="E15" s="1966" t="s">
        <v>444</v>
      </c>
      <c r="F15" s="1967">
        <v>60000</v>
      </c>
      <c r="G15" s="1966" t="s">
        <v>1447</v>
      </c>
      <c r="H15" s="1966" t="s">
        <v>1447</v>
      </c>
      <c r="I15" s="1969">
        <v>43709</v>
      </c>
      <c r="J15" s="1969">
        <v>44074</v>
      </c>
      <c r="K15" s="1969" t="s">
        <v>1447</v>
      </c>
      <c r="L15" s="1969" t="s">
        <v>1447</v>
      </c>
    </row>
    <row r="16" spans="1:12" s="1953" customFormat="1" ht="45" customHeight="1">
      <c r="A16" s="1963">
        <v>4</v>
      </c>
      <c r="B16" s="1971" t="s">
        <v>2857</v>
      </c>
      <c r="C16" s="1965" t="s">
        <v>2858</v>
      </c>
      <c r="D16" s="1966" t="s">
        <v>1471</v>
      </c>
      <c r="E16" s="1966" t="s">
        <v>552</v>
      </c>
      <c r="F16" s="1966" t="s">
        <v>1447</v>
      </c>
      <c r="G16" s="1966" t="s">
        <v>1447</v>
      </c>
      <c r="H16" s="1966" t="s">
        <v>1447</v>
      </c>
      <c r="I16" s="1969">
        <v>43867</v>
      </c>
      <c r="J16" s="1969">
        <v>44926</v>
      </c>
      <c r="K16" s="1969">
        <v>43867</v>
      </c>
      <c r="L16" s="1969">
        <v>43867</v>
      </c>
    </row>
    <row r="17" spans="1:12" s="1953" customFormat="1" ht="15.6" customHeight="1">
      <c r="A17" s="2654">
        <v>2018</v>
      </c>
      <c r="B17" s="2657"/>
      <c r="C17" s="2657"/>
      <c r="D17" s="2657"/>
      <c r="E17" s="2657"/>
      <c r="F17" s="2657"/>
      <c r="G17" s="2657"/>
      <c r="H17" s="2657"/>
      <c r="I17" s="2657"/>
      <c r="J17" s="2657"/>
      <c r="K17" s="2657"/>
      <c r="L17" s="2658"/>
    </row>
    <row r="18" spans="1:12" s="1953" customFormat="1" ht="86.4">
      <c r="A18" s="1963">
        <v>1</v>
      </c>
      <c r="B18" s="1972" t="s">
        <v>2495</v>
      </c>
      <c r="C18" s="1973" t="s">
        <v>2329</v>
      </c>
      <c r="D18" s="1963" t="s">
        <v>1471</v>
      </c>
      <c r="E18" s="1963" t="s">
        <v>611</v>
      </c>
      <c r="F18" s="1963" t="s">
        <v>1447</v>
      </c>
      <c r="G18" s="1963" t="s">
        <v>1447</v>
      </c>
      <c r="H18" s="1963" t="s">
        <v>1447</v>
      </c>
      <c r="I18" s="1974">
        <v>43111</v>
      </c>
      <c r="J18" s="1974">
        <v>44155</v>
      </c>
      <c r="K18" s="1974">
        <v>43111</v>
      </c>
      <c r="L18" s="1974">
        <v>43111</v>
      </c>
    </row>
    <row r="19" spans="1:12" s="1953" customFormat="1" ht="72">
      <c r="A19" s="1963">
        <v>2</v>
      </c>
      <c r="B19" s="1972" t="s">
        <v>2330</v>
      </c>
      <c r="C19" s="1973" t="s">
        <v>2331</v>
      </c>
      <c r="D19" s="1963" t="s">
        <v>1471</v>
      </c>
      <c r="E19" s="1963" t="s">
        <v>611</v>
      </c>
      <c r="F19" s="1963" t="s">
        <v>1447</v>
      </c>
      <c r="G19" s="1963" t="s">
        <v>1447</v>
      </c>
      <c r="H19" s="1963" t="s">
        <v>1447</v>
      </c>
      <c r="I19" s="1974">
        <v>43142</v>
      </c>
      <c r="J19" s="1974">
        <v>44155</v>
      </c>
      <c r="K19" s="1974">
        <v>43142</v>
      </c>
      <c r="L19" s="1974">
        <v>43142</v>
      </c>
    </row>
    <row r="20" spans="1:12" s="1953" customFormat="1" ht="57.6">
      <c r="A20" s="1963">
        <v>3</v>
      </c>
      <c r="B20" s="1972" t="s">
        <v>2332</v>
      </c>
      <c r="C20" s="1973" t="s">
        <v>2333</v>
      </c>
      <c r="D20" s="1963" t="s">
        <v>1462</v>
      </c>
      <c r="E20" s="1963" t="s">
        <v>610</v>
      </c>
      <c r="F20" s="1975">
        <v>1150000</v>
      </c>
      <c r="G20" s="1975">
        <v>90125.39</v>
      </c>
      <c r="H20" s="1975">
        <v>42916.85</v>
      </c>
      <c r="I20" s="1974">
        <v>43152</v>
      </c>
      <c r="J20" s="1974">
        <v>43281</v>
      </c>
      <c r="K20" s="1974">
        <v>43165</v>
      </c>
      <c r="L20" s="1974">
        <v>43165</v>
      </c>
    </row>
    <row r="21" spans="1:12" s="1953" customFormat="1" ht="28.8">
      <c r="A21" s="1963">
        <v>4</v>
      </c>
      <c r="B21" s="1963" t="s">
        <v>1672</v>
      </c>
      <c r="C21" s="1973" t="s">
        <v>2334</v>
      </c>
      <c r="D21" s="1963" t="s">
        <v>2335</v>
      </c>
      <c r="E21" s="1963" t="s">
        <v>1452</v>
      </c>
      <c r="F21" s="1963" t="s">
        <v>1447</v>
      </c>
      <c r="G21" s="1976" t="s">
        <v>1447</v>
      </c>
      <c r="H21" s="1976" t="s">
        <v>1447</v>
      </c>
      <c r="I21" s="1974">
        <v>43154</v>
      </c>
      <c r="J21" s="1974">
        <v>43255</v>
      </c>
      <c r="K21" s="1974">
        <v>43154</v>
      </c>
      <c r="L21" s="1974">
        <v>43154</v>
      </c>
    </row>
    <row r="22" spans="1:12" s="1953" customFormat="1" ht="28.8">
      <c r="A22" s="2660">
        <v>5</v>
      </c>
      <c r="B22" s="2660" t="s">
        <v>2336</v>
      </c>
      <c r="C22" s="1973" t="s">
        <v>2337</v>
      </c>
      <c r="D22" s="2660" t="s">
        <v>2335</v>
      </c>
      <c r="E22" s="2660" t="s">
        <v>1452</v>
      </c>
      <c r="F22" s="2660" t="s">
        <v>1447</v>
      </c>
      <c r="G22" s="2676" t="s">
        <v>1447</v>
      </c>
      <c r="H22" s="2676" t="s">
        <v>1447</v>
      </c>
      <c r="I22" s="2659">
        <v>43248</v>
      </c>
      <c r="J22" s="2659">
        <v>45074</v>
      </c>
      <c r="K22" s="2659">
        <v>43248</v>
      </c>
      <c r="L22" s="2659">
        <v>43248</v>
      </c>
    </row>
    <row r="23" spans="1:12" s="1953" customFormat="1">
      <c r="A23" s="2661"/>
      <c r="B23" s="2647"/>
      <c r="C23" s="1973" t="s">
        <v>2338</v>
      </c>
      <c r="D23" s="2647"/>
      <c r="E23" s="2647"/>
      <c r="F23" s="2647"/>
      <c r="G23" s="2647"/>
      <c r="H23" s="2647"/>
      <c r="I23" s="2647"/>
      <c r="J23" s="2647"/>
      <c r="K23" s="2647"/>
      <c r="L23" s="2647"/>
    </row>
    <row r="24" spans="1:12" s="1953" customFormat="1">
      <c r="A24" s="2661"/>
      <c r="B24" s="2647"/>
      <c r="C24" s="1973" t="s">
        <v>2339</v>
      </c>
      <c r="D24" s="2647"/>
      <c r="E24" s="2647"/>
      <c r="F24" s="2647"/>
      <c r="G24" s="2647"/>
      <c r="H24" s="2647"/>
      <c r="I24" s="2647"/>
      <c r="J24" s="2647"/>
      <c r="K24" s="2647"/>
      <c r="L24" s="2647"/>
    </row>
    <row r="25" spans="1:12" s="1953" customFormat="1" ht="28.8">
      <c r="A25" s="2661"/>
      <c r="B25" s="2647"/>
      <c r="C25" s="1973" t="s">
        <v>2340</v>
      </c>
      <c r="D25" s="2647"/>
      <c r="E25" s="2647"/>
      <c r="F25" s="2647"/>
      <c r="G25" s="2647"/>
      <c r="H25" s="2647"/>
      <c r="I25" s="2647"/>
      <c r="J25" s="2647"/>
      <c r="K25" s="2647"/>
      <c r="L25" s="2647"/>
    </row>
    <row r="26" spans="1:12" s="1953" customFormat="1" ht="28.8">
      <c r="A26" s="2661"/>
      <c r="B26" s="2647"/>
      <c r="C26" s="1973" t="s">
        <v>2341</v>
      </c>
      <c r="D26" s="2647"/>
      <c r="E26" s="2647"/>
      <c r="F26" s="2647"/>
      <c r="G26" s="2647"/>
      <c r="H26" s="2647"/>
      <c r="I26" s="2647"/>
      <c r="J26" s="2647"/>
      <c r="K26" s="2647"/>
      <c r="L26" s="2647"/>
    </row>
    <row r="27" spans="1:12" s="1953" customFormat="1" ht="43.2">
      <c r="A27" s="2662"/>
      <c r="B27" s="2648"/>
      <c r="C27" s="1973" t="s">
        <v>2342</v>
      </c>
      <c r="D27" s="2648"/>
      <c r="E27" s="2648"/>
      <c r="F27" s="2648"/>
      <c r="G27" s="2648"/>
      <c r="H27" s="2648"/>
      <c r="I27" s="2648"/>
      <c r="J27" s="2648"/>
      <c r="K27" s="2648"/>
      <c r="L27" s="2648"/>
    </row>
    <row r="28" spans="1:12" s="1953" customFormat="1" ht="72">
      <c r="A28" s="1963">
        <v>6</v>
      </c>
      <c r="B28" s="1977" t="s">
        <v>2343</v>
      </c>
      <c r="C28" s="1973" t="s">
        <v>2357</v>
      </c>
      <c r="D28" s="1977" t="s">
        <v>2344</v>
      </c>
      <c r="E28" s="1977" t="s">
        <v>2019</v>
      </c>
      <c r="F28" s="1978">
        <v>6478624.5</v>
      </c>
      <c r="G28" s="1977" t="s">
        <v>1447</v>
      </c>
      <c r="H28" s="1977" t="s">
        <v>1447</v>
      </c>
      <c r="I28" s="1979">
        <v>43273</v>
      </c>
      <c r="J28" s="1977" t="s">
        <v>2345</v>
      </c>
      <c r="K28" s="1979">
        <v>43273</v>
      </c>
      <c r="L28" s="1977" t="s">
        <v>1448</v>
      </c>
    </row>
    <row r="29" spans="1:12" s="1953" customFormat="1" ht="57.6">
      <c r="A29" s="1963">
        <v>7</v>
      </c>
      <c r="B29" s="1963" t="s">
        <v>1538</v>
      </c>
      <c r="C29" s="1973" t="s">
        <v>2346</v>
      </c>
      <c r="D29" s="1963" t="s">
        <v>1462</v>
      </c>
      <c r="E29" s="1963" t="s">
        <v>610</v>
      </c>
      <c r="F29" s="1975">
        <v>300000</v>
      </c>
      <c r="G29" s="1975">
        <v>25862.07</v>
      </c>
      <c r="H29" s="1975">
        <v>11637.93</v>
      </c>
      <c r="I29" s="1974">
        <v>43276</v>
      </c>
      <c r="J29" s="1974">
        <v>43451</v>
      </c>
      <c r="K29" s="1974">
        <v>43276</v>
      </c>
      <c r="L29" s="1974">
        <v>43276</v>
      </c>
    </row>
    <row r="30" spans="1:12" s="1953" customFormat="1" ht="57.6">
      <c r="A30" s="1963">
        <v>8</v>
      </c>
      <c r="B30" s="1972" t="s">
        <v>2347</v>
      </c>
      <c r="C30" s="1973" t="s">
        <v>2348</v>
      </c>
      <c r="D30" s="1972" t="s">
        <v>1471</v>
      </c>
      <c r="E30" s="1972" t="s">
        <v>424</v>
      </c>
      <c r="F30" s="1980" t="s">
        <v>1447</v>
      </c>
      <c r="G30" s="1980" t="s">
        <v>1447</v>
      </c>
      <c r="H30" s="1980" t="s">
        <v>1447</v>
      </c>
      <c r="I30" s="1981">
        <v>43292</v>
      </c>
      <c r="J30" s="1981">
        <v>45118</v>
      </c>
      <c r="K30" s="1981">
        <v>43292</v>
      </c>
      <c r="L30" s="1981">
        <v>43292</v>
      </c>
    </row>
    <row r="31" spans="1:12" s="1953" customFormat="1" ht="43.2">
      <c r="A31" s="2660">
        <v>9</v>
      </c>
      <c r="B31" s="2660" t="s">
        <v>2349</v>
      </c>
      <c r="C31" s="1973" t="s">
        <v>5472</v>
      </c>
      <c r="D31" s="2660" t="s">
        <v>1471</v>
      </c>
      <c r="E31" s="2660" t="s">
        <v>611</v>
      </c>
      <c r="F31" s="2660" t="s">
        <v>1447</v>
      </c>
      <c r="G31" s="2676" t="s">
        <v>1447</v>
      </c>
      <c r="H31" s="2676" t="s">
        <v>1447</v>
      </c>
      <c r="I31" s="2659">
        <v>43304</v>
      </c>
      <c r="J31" s="2659">
        <v>44026</v>
      </c>
      <c r="K31" s="2659">
        <v>43304</v>
      </c>
      <c r="L31" s="2659">
        <v>43304</v>
      </c>
    </row>
    <row r="32" spans="1:12" s="1953" customFormat="1" ht="43.2">
      <c r="A32" s="2661"/>
      <c r="B32" s="2647"/>
      <c r="C32" s="1973" t="s">
        <v>2350</v>
      </c>
      <c r="D32" s="2647"/>
      <c r="E32" s="2647"/>
      <c r="F32" s="2647"/>
      <c r="G32" s="2647"/>
      <c r="H32" s="2647"/>
      <c r="I32" s="2647"/>
      <c r="J32" s="2647"/>
      <c r="K32" s="2647"/>
      <c r="L32" s="2647"/>
    </row>
    <row r="33" spans="1:12" s="1953" customFormat="1" ht="57.6">
      <c r="A33" s="2662"/>
      <c r="B33" s="2648"/>
      <c r="C33" s="1973" t="s">
        <v>2351</v>
      </c>
      <c r="D33" s="2648"/>
      <c r="E33" s="2648"/>
      <c r="F33" s="2648"/>
      <c r="G33" s="2648"/>
      <c r="H33" s="2648"/>
      <c r="I33" s="2648"/>
      <c r="J33" s="2648"/>
      <c r="K33" s="2648"/>
      <c r="L33" s="2648"/>
    </row>
    <row r="34" spans="1:12" s="1953" customFormat="1" ht="86.4">
      <c r="A34" s="1963">
        <v>10</v>
      </c>
      <c r="B34" s="1963" t="s">
        <v>2352</v>
      </c>
      <c r="C34" s="1973" t="s">
        <v>2353</v>
      </c>
      <c r="D34" s="1963" t="s">
        <v>1668</v>
      </c>
      <c r="E34" s="1963" t="s">
        <v>1013</v>
      </c>
      <c r="F34" s="1963" t="s">
        <v>1447</v>
      </c>
      <c r="G34" s="1976" t="s">
        <v>1447</v>
      </c>
      <c r="H34" s="1976" t="s">
        <v>1447</v>
      </c>
      <c r="I34" s="1974">
        <v>43413</v>
      </c>
      <c r="J34" s="1974">
        <v>44144</v>
      </c>
      <c r="K34" s="1974">
        <v>43413</v>
      </c>
      <c r="L34" s="1974">
        <v>43413</v>
      </c>
    </row>
    <row r="35" spans="1:12" s="1953" customFormat="1" ht="86.4">
      <c r="A35" s="1963">
        <v>11</v>
      </c>
      <c r="B35" s="1963" t="s">
        <v>2354</v>
      </c>
      <c r="C35" s="1973" t="s">
        <v>2355</v>
      </c>
      <c r="D35" s="1963" t="s">
        <v>1462</v>
      </c>
      <c r="E35" s="1963" t="s">
        <v>607</v>
      </c>
      <c r="F35" s="1975">
        <v>200000</v>
      </c>
      <c r="G35" s="1975">
        <v>17241.38</v>
      </c>
      <c r="H35" s="1975">
        <v>7758.62</v>
      </c>
      <c r="I35" s="1974">
        <v>43433</v>
      </c>
      <c r="J35" s="1974">
        <v>43465</v>
      </c>
      <c r="K35" s="1974">
        <v>43433</v>
      </c>
      <c r="L35" s="1974">
        <v>43433</v>
      </c>
    </row>
    <row r="36" spans="1:12" s="1953" customFormat="1" ht="86.4">
      <c r="A36" s="1963">
        <v>12</v>
      </c>
      <c r="B36" s="1963" t="s">
        <v>2354</v>
      </c>
      <c r="C36" s="1973" t="s">
        <v>2356</v>
      </c>
      <c r="D36" s="1963" t="s">
        <v>1462</v>
      </c>
      <c r="E36" s="1963" t="s">
        <v>607</v>
      </c>
      <c r="F36" s="1975">
        <v>200000</v>
      </c>
      <c r="G36" s="1975">
        <v>17241.38</v>
      </c>
      <c r="H36" s="1975">
        <v>7758.62</v>
      </c>
      <c r="I36" s="1974">
        <v>43433</v>
      </c>
      <c r="J36" s="1974">
        <v>43465</v>
      </c>
      <c r="K36" s="1974">
        <v>43433</v>
      </c>
      <c r="L36" s="1974">
        <v>43433</v>
      </c>
    </row>
    <row r="37" spans="1:12" s="1953" customFormat="1" ht="86.4">
      <c r="A37" s="1963">
        <v>13</v>
      </c>
      <c r="B37" s="1963" t="s">
        <v>2354</v>
      </c>
      <c r="C37" s="1973" t="s">
        <v>5473</v>
      </c>
      <c r="D37" s="1963" t="s">
        <v>1462</v>
      </c>
      <c r="E37" s="1963" t="s">
        <v>607</v>
      </c>
      <c r="F37" s="1975">
        <v>200000</v>
      </c>
      <c r="G37" s="1975">
        <v>17241.38</v>
      </c>
      <c r="H37" s="1975">
        <v>7758.62</v>
      </c>
      <c r="I37" s="1974">
        <v>43433</v>
      </c>
      <c r="J37" s="1974">
        <v>43465</v>
      </c>
      <c r="K37" s="1974">
        <v>43433</v>
      </c>
      <c r="L37" s="1974">
        <v>43433</v>
      </c>
    </row>
    <row r="38" spans="1:12" s="1953" customFormat="1">
      <c r="A38" s="2654">
        <v>2017</v>
      </c>
      <c r="B38" s="2657"/>
      <c r="C38" s="2657"/>
      <c r="D38" s="2657"/>
      <c r="E38" s="2657"/>
      <c r="F38" s="2657"/>
      <c r="G38" s="2657"/>
      <c r="H38" s="2657"/>
      <c r="I38" s="2657"/>
      <c r="J38" s="2657"/>
      <c r="K38" s="2657"/>
      <c r="L38" s="2675"/>
    </row>
    <row r="39" spans="1:12" s="1954" customFormat="1" ht="57.6">
      <c r="A39" s="1963">
        <v>1</v>
      </c>
      <c r="B39" s="1963" t="s">
        <v>1663</v>
      </c>
      <c r="C39" s="1973" t="s">
        <v>1664</v>
      </c>
      <c r="D39" s="1963" t="s">
        <v>1665</v>
      </c>
      <c r="E39" s="1963" t="s">
        <v>1452</v>
      </c>
      <c r="F39" s="1963" t="s">
        <v>1447</v>
      </c>
      <c r="G39" s="1976" t="s">
        <v>1447</v>
      </c>
      <c r="H39" s="1976" t="s">
        <v>1447</v>
      </c>
      <c r="I39" s="1974">
        <v>42787</v>
      </c>
      <c r="J39" s="1974">
        <v>43517</v>
      </c>
      <c r="K39" s="1974">
        <v>42787</v>
      </c>
      <c r="L39" s="1974">
        <v>42808</v>
      </c>
    </row>
    <row r="40" spans="1:12" s="1954" customFormat="1" ht="57.6">
      <c r="A40" s="1963">
        <v>2</v>
      </c>
      <c r="B40" s="1963" t="s">
        <v>1663</v>
      </c>
      <c r="C40" s="1973" t="s">
        <v>1682</v>
      </c>
      <c r="D40" s="1963" t="s">
        <v>1665</v>
      </c>
      <c r="E40" s="1963" t="s">
        <v>1452</v>
      </c>
      <c r="F40" s="1963" t="s">
        <v>1447</v>
      </c>
      <c r="G40" s="1976" t="s">
        <v>1447</v>
      </c>
      <c r="H40" s="1976" t="s">
        <v>1447</v>
      </c>
      <c r="I40" s="1974">
        <v>42787</v>
      </c>
      <c r="J40" s="1974">
        <v>44613</v>
      </c>
      <c r="K40" s="1974">
        <v>42787</v>
      </c>
      <c r="L40" s="1974">
        <v>42808</v>
      </c>
    </row>
    <row r="41" spans="1:12" s="1954" customFormat="1" ht="57.6">
      <c r="A41" s="1963">
        <v>3</v>
      </c>
      <c r="B41" s="1963" t="s">
        <v>1442</v>
      </c>
      <c r="C41" s="1973" t="s">
        <v>1666</v>
      </c>
      <c r="D41" s="1963" t="s">
        <v>1667</v>
      </c>
      <c r="E41" s="1963" t="s">
        <v>609</v>
      </c>
      <c r="F41" s="1982">
        <v>1400000</v>
      </c>
      <c r="G41" s="1982">
        <v>109717.87</v>
      </c>
      <c r="H41" s="1982">
        <v>52246.6</v>
      </c>
      <c r="I41" s="1974">
        <v>42794</v>
      </c>
      <c r="J41" s="1974">
        <v>43100</v>
      </c>
      <c r="K41" s="1974">
        <v>42794</v>
      </c>
      <c r="L41" s="1974">
        <v>42800</v>
      </c>
    </row>
    <row r="42" spans="1:12" s="1954" customFormat="1" ht="57.6">
      <c r="A42" s="1963">
        <v>4</v>
      </c>
      <c r="B42" s="1963" t="s">
        <v>1449</v>
      </c>
      <c r="C42" s="1973" t="s">
        <v>1678</v>
      </c>
      <c r="D42" s="1963" t="s">
        <v>1667</v>
      </c>
      <c r="E42" s="1963" t="s">
        <v>609</v>
      </c>
      <c r="F42" s="1982">
        <v>30000</v>
      </c>
      <c r="G42" s="1974" t="s">
        <v>1447</v>
      </c>
      <c r="H42" s="1974" t="s">
        <v>1447</v>
      </c>
      <c r="I42" s="1974">
        <v>42829</v>
      </c>
      <c r="J42" s="1974">
        <v>42895</v>
      </c>
      <c r="K42" s="1974">
        <v>42829</v>
      </c>
      <c r="L42" s="1974">
        <v>42832</v>
      </c>
    </row>
    <row r="43" spans="1:12" s="1954" customFormat="1" ht="100.8">
      <c r="A43" s="1963">
        <v>5</v>
      </c>
      <c r="B43" s="1963" t="s">
        <v>1669</v>
      </c>
      <c r="C43" s="1973" t="s">
        <v>1683</v>
      </c>
      <c r="D43" s="1963" t="s">
        <v>1462</v>
      </c>
      <c r="E43" s="1963" t="s">
        <v>610</v>
      </c>
      <c r="F43" s="1982" t="s">
        <v>1447</v>
      </c>
      <c r="G43" s="1976" t="s">
        <v>1447</v>
      </c>
      <c r="H43" s="1976" t="s">
        <v>1447</v>
      </c>
      <c r="I43" s="1974" t="s">
        <v>1670</v>
      </c>
      <c r="J43" s="1974" t="s">
        <v>1671</v>
      </c>
      <c r="K43" s="1974" t="s">
        <v>1670</v>
      </c>
      <c r="L43" s="1974">
        <v>42810</v>
      </c>
    </row>
    <row r="44" spans="1:12" s="1954" customFormat="1" ht="27.75" customHeight="1">
      <c r="A44" s="1963">
        <v>6</v>
      </c>
      <c r="B44" s="1963" t="s">
        <v>1672</v>
      </c>
      <c r="C44" s="1973" t="s">
        <v>1673</v>
      </c>
      <c r="D44" s="1963" t="s">
        <v>1665</v>
      </c>
      <c r="E44" s="1963" t="s">
        <v>1452</v>
      </c>
      <c r="F44" s="1982">
        <v>0</v>
      </c>
      <c r="G44" s="1976" t="s">
        <v>1447</v>
      </c>
      <c r="H44" s="1976" t="s">
        <v>1447</v>
      </c>
      <c r="I44" s="1974" t="s">
        <v>1674</v>
      </c>
      <c r="J44" s="1974">
        <v>43252</v>
      </c>
      <c r="K44" s="1974" t="s">
        <v>1674</v>
      </c>
      <c r="L44" s="1974">
        <v>42810</v>
      </c>
    </row>
    <row r="45" spans="1:12" s="1953" customFormat="1" ht="33.75" customHeight="1">
      <c r="A45" s="2667">
        <v>7</v>
      </c>
      <c r="B45" s="2667" t="s">
        <v>1687</v>
      </c>
      <c r="C45" s="1983" t="s">
        <v>1463</v>
      </c>
      <c r="D45" s="2667" t="s">
        <v>1462</v>
      </c>
      <c r="E45" s="2667" t="s">
        <v>610</v>
      </c>
      <c r="F45" s="2667" t="s">
        <v>1447</v>
      </c>
      <c r="G45" s="2667" t="s">
        <v>1447</v>
      </c>
      <c r="H45" s="2667" t="s">
        <v>1447</v>
      </c>
      <c r="I45" s="2681" t="s">
        <v>1577</v>
      </c>
      <c r="J45" s="2681" t="s">
        <v>1097</v>
      </c>
      <c r="K45" s="2681" t="s">
        <v>1577</v>
      </c>
      <c r="L45" s="2660" t="s">
        <v>1675</v>
      </c>
    </row>
    <row r="46" spans="1:12" s="1953" customFormat="1" ht="28.8">
      <c r="A46" s="2667"/>
      <c r="B46" s="2667"/>
      <c r="C46" s="1983" t="s">
        <v>1464</v>
      </c>
      <c r="D46" s="2667"/>
      <c r="E46" s="2667"/>
      <c r="F46" s="2667"/>
      <c r="G46" s="2667"/>
      <c r="H46" s="2667"/>
      <c r="I46" s="2681"/>
      <c r="J46" s="2681"/>
      <c r="K46" s="2681"/>
      <c r="L46" s="2661"/>
    </row>
    <row r="47" spans="1:12" s="1953" customFormat="1" ht="43.2">
      <c r="A47" s="2667"/>
      <c r="B47" s="2667"/>
      <c r="C47" s="1983" t="s">
        <v>1465</v>
      </c>
      <c r="D47" s="2667"/>
      <c r="E47" s="2667"/>
      <c r="F47" s="2667"/>
      <c r="G47" s="2667"/>
      <c r="H47" s="2667"/>
      <c r="I47" s="2681"/>
      <c r="J47" s="2681"/>
      <c r="K47" s="2681"/>
      <c r="L47" s="2661"/>
    </row>
    <row r="48" spans="1:12" s="1953" customFormat="1" ht="28.8">
      <c r="A48" s="2667"/>
      <c r="B48" s="2667"/>
      <c r="C48" s="1983" t="s">
        <v>1466</v>
      </c>
      <c r="D48" s="2667"/>
      <c r="E48" s="2667"/>
      <c r="F48" s="2667"/>
      <c r="G48" s="2667"/>
      <c r="H48" s="2667"/>
      <c r="I48" s="2681"/>
      <c r="J48" s="2681"/>
      <c r="K48" s="2681"/>
      <c r="L48" s="2661"/>
    </row>
    <row r="49" spans="1:12" s="1953" customFormat="1" ht="43.2">
      <c r="A49" s="2667"/>
      <c r="B49" s="2667"/>
      <c r="C49" s="1983" t="s">
        <v>1467</v>
      </c>
      <c r="D49" s="2667"/>
      <c r="E49" s="2667"/>
      <c r="F49" s="2667"/>
      <c r="G49" s="2667"/>
      <c r="H49" s="2667"/>
      <c r="I49" s="2681"/>
      <c r="J49" s="2681"/>
      <c r="K49" s="2681"/>
      <c r="L49" s="2661"/>
    </row>
    <row r="50" spans="1:12" s="1953" customFormat="1">
      <c r="A50" s="2667"/>
      <c r="B50" s="2667"/>
      <c r="C50" s="1983" t="s">
        <v>1468</v>
      </c>
      <c r="D50" s="2667"/>
      <c r="E50" s="2667"/>
      <c r="F50" s="2667"/>
      <c r="G50" s="2667"/>
      <c r="H50" s="2667"/>
      <c r="I50" s="2681"/>
      <c r="J50" s="2681"/>
      <c r="K50" s="2681"/>
      <c r="L50" s="2661"/>
    </row>
    <row r="51" spans="1:12" s="1953" customFormat="1">
      <c r="A51" s="2667"/>
      <c r="B51" s="2667"/>
      <c r="C51" s="1983" t="s">
        <v>1469</v>
      </c>
      <c r="D51" s="2667"/>
      <c r="E51" s="2667"/>
      <c r="F51" s="2667"/>
      <c r="G51" s="2667"/>
      <c r="H51" s="2667"/>
      <c r="I51" s="2681"/>
      <c r="J51" s="2681"/>
      <c r="K51" s="2681"/>
      <c r="L51" s="2662"/>
    </row>
    <row r="52" spans="1:12" s="1953" customFormat="1" ht="28.8">
      <c r="A52" s="1963">
        <v>8</v>
      </c>
      <c r="B52" s="1963" t="s">
        <v>1672</v>
      </c>
      <c r="C52" s="1984" t="s">
        <v>1676</v>
      </c>
      <c r="D52" s="1963" t="s">
        <v>1665</v>
      </c>
      <c r="E52" s="1963" t="s">
        <v>1452</v>
      </c>
      <c r="F52" s="1963" t="s">
        <v>1447</v>
      </c>
      <c r="G52" s="1963" t="s">
        <v>1447</v>
      </c>
      <c r="H52" s="1963" t="s">
        <v>1447</v>
      </c>
      <c r="I52" s="1974" t="s">
        <v>1677</v>
      </c>
      <c r="J52" s="1974">
        <v>42895</v>
      </c>
      <c r="K52" s="1974" t="s">
        <v>1677</v>
      </c>
      <c r="L52" s="1985" t="s">
        <v>1677</v>
      </c>
    </row>
    <row r="53" spans="1:12" s="1953" customFormat="1" ht="115.2">
      <c r="A53" s="1963">
        <v>9</v>
      </c>
      <c r="B53" s="1963" t="s">
        <v>1688</v>
      </c>
      <c r="C53" s="1984" t="s">
        <v>1684</v>
      </c>
      <c r="D53" s="1963" t="s">
        <v>1665</v>
      </c>
      <c r="E53" s="1963" t="s">
        <v>1452</v>
      </c>
      <c r="F53" s="1963" t="s">
        <v>1447</v>
      </c>
      <c r="G53" s="1963" t="s">
        <v>1447</v>
      </c>
      <c r="H53" s="1963" t="s">
        <v>1447</v>
      </c>
      <c r="I53" s="1974">
        <v>42828</v>
      </c>
      <c r="J53" s="1974" t="s">
        <v>1679</v>
      </c>
      <c r="K53" s="1974">
        <v>42828</v>
      </c>
      <c r="L53" s="1986">
        <v>43050</v>
      </c>
    </row>
    <row r="54" spans="1:12" s="1953" customFormat="1" ht="115.2">
      <c r="A54" s="1963">
        <v>10</v>
      </c>
      <c r="B54" s="1963" t="s">
        <v>1689</v>
      </c>
      <c r="C54" s="1984" t="s">
        <v>1685</v>
      </c>
      <c r="D54" s="1963" t="s">
        <v>1471</v>
      </c>
      <c r="E54" s="1963" t="s">
        <v>611</v>
      </c>
      <c r="F54" s="1972" t="s">
        <v>1447</v>
      </c>
      <c r="G54" s="1972" t="s">
        <v>1447</v>
      </c>
      <c r="H54" s="1972" t="s">
        <v>1447</v>
      </c>
      <c r="I54" s="1974">
        <v>42857</v>
      </c>
      <c r="J54" s="1974">
        <v>42940</v>
      </c>
      <c r="K54" s="1974">
        <v>42857</v>
      </c>
      <c r="L54" s="1986">
        <v>42857</v>
      </c>
    </row>
    <row r="55" spans="1:12" s="1953" customFormat="1" ht="144">
      <c r="A55" s="1963">
        <v>11</v>
      </c>
      <c r="B55" s="1963" t="s">
        <v>1680</v>
      </c>
      <c r="C55" s="1984" t="s">
        <v>1686</v>
      </c>
      <c r="D55" s="1963" t="s">
        <v>1668</v>
      </c>
      <c r="E55" s="1963" t="s">
        <v>609</v>
      </c>
      <c r="F55" s="1972" t="s">
        <v>1447</v>
      </c>
      <c r="G55" s="1972" t="s">
        <v>1447</v>
      </c>
      <c r="H55" s="1972" t="s">
        <v>1447</v>
      </c>
      <c r="I55" s="1974">
        <v>42887</v>
      </c>
      <c r="J55" s="1974">
        <v>43617</v>
      </c>
      <c r="K55" s="1974">
        <v>42887</v>
      </c>
      <c r="L55" s="1986">
        <v>42930</v>
      </c>
    </row>
    <row r="56" spans="1:12" s="1953" customFormat="1" ht="129.6">
      <c r="A56" s="1963">
        <v>12</v>
      </c>
      <c r="B56" s="1963" t="s">
        <v>1681</v>
      </c>
      <c r="C56" s="1984" t="s">
        <v>1685</v>
      </c>
      <c r="D56" s="1963" t="s">
        <v>1471</v>
      </c>
      <c r="E56" s="1963" t="s">
        <v>611</v>
      </c>
      <c r="F56" s="1972" t="s">
        <v>1447</v>
      </c>
      <c r="G56" s="1972" t="s">
        <v>1447</v>
      </c>
      <c r="H56" s="1972" t="s">
        <v>1447</v>
      </c>
      <c r="I56" s="1974">
        <v>42940</v>
      </c>
      <c r="J56" s="1974">
        <v>43832</v>
      </c>
      <c r="K56" s="1974">
        <v>42940</v>
      </c>
      <c r="L56" s="1986">
        <v>42928</v>
      </c>
    </row>
    <row r="57" spans="1:12" s="1953" customFormat="1" ht="100.8">
      <c r="A57" s="1963">
        <v>13</v>
      </c>
      <c r="B57" s="1963" t="s">
        <v>1869</v>
      </c>
      <c r="C57" s="1984" t="s">
        <v>1870</v>
      </c>
      <c r="D57" s="1972" t="s">
        <v>1668</v>
      </c>
      <c r="E57" s="1972" t="s">
        <v>609</v>
      </c>
      <c r="F57" s="1963" t="s">
        <v>1447</v>
      </c>
      <c r="G57" s="1963" t="s">
        <v>1447</v>
      </c>
      <c r="H57" s="1963" t="s">
        <v>1447</v>
      </c>
      <c r="I57" s="1974">
        <v>42948</v>
      </c>
      <c r="J57" s="1974">
        <v>43197</v>
      </c>
      <c r="K57" s="1974">
        <v>42948</v>
      </c>
      <c r="L57" s="1974">
        <v>43063</v>
      </c>
    </row>
    <row r="58" spans="1:12" s="1953" customFormat="1" ht="86.4">
      <c r="A58" s="1963">
        <v>14</v>
      </c>
      <c r="B58" s="1963" t="s">
        <v>1871</v>
      </c>
      <c r="C58" s="1984" t="s">
        <v>1872</v>
      </c>
      <c r="D58" s="1972" t="s">
        <v>1471</v>
      </c>
      <c r="E58" s="1972" t="s">
        <v>611</v>
      </c>
      <c r="F58" s="1972" t="s">
        <v>1447</v>
      </c>
      <c r="G58" s="1972" t="s">
        <v>1447</v>
      </c>
      <c r="H58" s="1972" t="s">
        <v>1447</v>
      </c>
      <c r="I58" s="1974">
        <v>42860</v>
      </c>
      <c r="J58" s="1974">
        <v>43013</v>
      </c>
      <c r="K58" s="1974">
        <v>43013</v>
      </c>
      <c r="L58" s="1974">
        <v>43026</v>
      </c>
    </row>
    <row r="59" spans="1:12" s="1953" customFormat="1">
      <c r="A59" s="2678">
        <v>2016</v>
      </c>
      <c r="B59" s="2679"/>
      <c r="C59" s="2679"/>
      <c r="D59" s="2679"/>
      <c r="E59" s="2679"/>
      <c r="F59" s="2679"/>
      <c r="G59" s="2679"/>
      <c r="H59" s="2679"/>
      <c r="I59" s="2679"/>
      <c r="J59" s="2679"/>
      <c r="K59" s="2679"/>
      <c r="L59" s="2680"/>
    </row>
    <row r="60" spans="1:12" s="1953" customFormat="1" ht="15" customHeight="1">
      <c r="A60" s="2668">
        <v>1</v>
      </c>
      <c r="B60" s="2669" t="s">
        <v>1442</v>
      </c>
      <c r="C60" s="2670" t="s">
        <v>1443</v>
      </c>
      <c r="D60" s="2668" t="s">
        <v>1668</v>
      </c>
      <c r="E60" s="2668" t="s">
        <v>609</v>
      </c>
      <c r="F60" s="2663">
        <v>780000</v>
      </c>
      <c r="G60" s="2663">
        <v>61128.53</v>
      </c>
      <c r="H60" s="2663">
        <v>29108.82</v>
      </c>
      <c r="I60" s="2666">
        <v>42423</v>
      </c>
      <c r="J60" s="2666">
        <v>42735</v>
      </c>
      <c r="K60" s="2666">
        <v>42423</v>
      </c>
      <c r="L60" s="2666">
        <v>42425</v>
      </c>
    </row>
    <row r="61" spans="1:12" s="1953" customFormat="1">
      <c r="A61" s="2668"/>
      <c r="B61" s="2669"/>
      <c r="C61" s="2670"/>
      <c r="D61" s="2668"/>
      <c r="E61" s="2668"/>
      <c r="F61" s="2664"/>
      <c r="G61" s="2664"/>
      <c r="H61" s="2664"/>
      <c r="I61" s="2666"/>
      <c r="J61" s="2666"/>
      <c r="K61" s="2666"/>
      <c r="L61" s="2666"/>
    </row>
    <row r="62" spans="1:12" s="1953" customFormat="1" ht="21" customHeight="1">
      <c r="A62" s="2668"/>
      <c r="B62" s="2669"/>
      <c r="C62" s="2670"/>
      <c r="D62" s="2668"/>
      <c r="E62" s="2668"/>
      <c r="F62" s="2665"/>
      <c r="G62" s="2665"/>
      <c r="H62" s="2665"/>
      <c r="I62" s="2666"/>
      <c r="J62" s="2666"/>
      <c r="K62" s="2666"/>
      <c r="L62" s="2666"/>
    </row>
    <row r="63" spans="1:12" s="1953" customFormat="1" ht="15" customHeight="1">
      <c r="A63" s="2668">
        <v>2</v>
      </c>
      <c r="B63" s="2669" t="s">
        <v>1445</v>
      </c>
      <c r="C63" s="2670" t="s">
        <v>1446</v>
      </c>
      <c r="D63" s="2668" t="s">
        <v>34</v>
      </c>
      <c r="E63" s="2668" t="s">
        <v>613</v>
      </c>
      <c r="F63" s="2672" t="s">
        <v>1447</v>
      </c>
      <c r="G63" s="2672" t="s">
        <v>1447</v>
      </c>
      <c r="H63" s="2672" t="s">
        <v>1447</v>
      </c>
      <c r="I63" s="2666">
        <v>42466</v>
      </c>
      <c r="J63" s="2666">
        <v>43561</v>
      </c>
      <c r="K63" s="2666">
        <v>42466</v>
      </c>
      <c r="L63" s="2668" t="s">
        <v>1448</v>
      </c>
    </row>
    <row r="64" spans="1:12" s="1953" customFormat="1">
      <c r="A64" s="2668"/>
      <c r="B64" s="2669"/>
      <c r="C64" s="2670"/>
      <c r="D64" s="2668"/>
      <c r="E64" s="2668"/>
      <c r="F64" s="2673"/>
      <c r="G64" s="2673"/>
      <c r="H64" s="2673"/>
      <c r="I64" s="2666"/>
      <c r="J64" s="2666"/>
      <c r="K64" s="2666"/>
      <c r="L64" s="2668"/>
    </row>
    <row r="65" spans="1:12" s="1953" customFormat="1">
      <c r="A65" s="2668"/>
      <c r="B65" s="2669"/>
      <c r="C65" s="2670"/>
      <c r="D65" s="2668"/>
      <c r="E65" s="2668"/>
      <c r="F65" s="2674"/>
      <c r="G65" s="2674"/>
      <c r="H65" s="2674"/>
      <c r="I65" s="2666"/>
      <c r="J65" s="2666"/>
      <c r="K65" s="2666"/>
      <c r="L65" s="2668"/>
    </row>
    <row r="66" spans="1:12" s="1953" customFormat="1" ht="15" customHeight="1">
      <c r="A66" s="2668">
        <v>3</v>
      </c>
      <c r="B66" s="2669" t="s">
        <v>1449</v>
      </c>
      <c r="C66" s="1987" t="s">
        <v>1450</v>
      </c>
      <c r="D66" s="2668" t="s">
        <v>1451</v>
      </c>
      <c r="E66" s="2668" t="s">
        <v>1452</v>
      </c>
      <c r="F66" s="2677">
        <v>12000000</v>
      </c>
      <c r="G66" s="2677">
        <v>0</v>
      </c>
      <c r="H66" s="2677">
        <v>0</v>
      </c>
      <c r="I66" s="2666">
        <v>42488</v>
      </c>
      <c r="J66" s="2666">
        <v>42766</v>
      </c>
      <c r="K66" s="2666">
        <v>42488</v>
      </c>
      <c r="L66" s="2666">
        <v>42507</v>
      </c>
    </row>
    <row r="67" spans="1:12" s="1953" customFormat="1" ht="28.8">
      <c r="A67" s="2668"/>
      <c r="B67" s="2669"/>
      <c r="C67" s="1987" t="s">
        <v>1453</v>
      </c>
      <c r="D67" s="2668"/>
      <c r="E67" s="2668"/>
      <c r="F67" s="2677"/>
      <c r="G67" s="2677"/>
      <c r="H67" s="2677"/>
      <c r="I67" s="2666"/>
      <c r="J67" s="2666"/>
      <c r="K67" s="2666"/>
      <c r="L67" s="2666"/>
    </row>
    <row r="68" spans="1:12" s="1953" customFormat="1" ht="28.8">
      <c r="A68" s="2668"/>
      <c r="B68" s="2669"/>
      <c r="C68" s="1987" t="s">
        <v>1454</v>
      </c>
      <c r="D68" s="2668"/>
      <c r="E68" s="2668"/>
      <c r="F68" s="2677"/>
      <c r="G68" s="2677"/>
      <c r="H68" s="2677"/>
      <c r="I68" s="2666"/>
      <c r="J68" s="2666"/>
      <c r="K68" s="2666"/>
      <c r="L68" s="2666"/>
    </row>
    <row r="69" spans="1:12" s="1953" customFormat="1" ht="28.8">
      <c r="A69" s="2668"/>
      <c r="B69" s="2669"/>
      <c r="C69" s="1987" t="s">
        <v>1455</v>
      </c>
      <c r="D69" s="2668"/>
      <c r="E69" s="2668"/>
      <c r="F69" s="2677"/>
      <c r="G69" s="2677"/>
      <c r="H69" s="2677"/>
      <c r="I69" s="2666"/>
      <c r="J69" s="2666"/>
      <c r="K69" s="2666"/>
      <c r="L69" s="2666"/>
    </row>
    <row r="70" spans="1:12" s="1953" customFormat="1" ht="15" customHeight="1">
      <c r="A70" s="2668">
        <v>4</v>
      </c>
      <c r="B70" s="2669" t="s">
        <v>1456</v>
      </c>
      <c r="C70" s="2670" t="s">
        <v>1457</v>
      </c>
      <c r="D70" s="2668" t="s">
        <v>1444</v>
      </c>
      <c r="E70" s="2668" t="s">
        <v>609</v>
      </c>
      <c r="F70" s="2677">
        <v>0</v>
      </c>
      <c r="G70" s="2677">
        <v>0</v>
      </c>
      <c r="H70" s="2677">
        <v>0</v>
      </c>
      <c r="I70" s="2666">
        <v>42536</v>
      </c>
      <c r="J70" s="2666">
        <v>42892</v>
      </c>
      <c r="K70" s="2666">
        <v>42536</v>
      </c>
      <c r="L70" s="2666">
        <v>42545</v>
      </c>
    </row>
    <row r="71" spans="1:12" s="1953" customFormat="1">
      <c r="A71" s="2668"/>
      <c r="B71" s="2669"/>
      <c r="C71" s="2670"/>
      <c r="D71" s="2668"/>
      <c r="E71" s="2668"/>
      <c r="F71" s="2677"/>
      <c r="G71" s="2677"/>
      <c r="H71" s="2677"/>
      <c r="I71" s="2666"/>
      <c r="J71" s="2666"/>
      <c r="K71" s="2666"/>
      <c r="L71" s="2666"/>
    </row>
    <row r="72" spans="1:12" s="1953" customFormat="1">
      <c r="A72" s="2668"/>
      <c r="B72" s="2669"/>
      <c r="C72" s="2670"/>
      <c r="D72" s="2668"/>
      <c r="E72" s="2668"/>
      <c r="F72" s="2677"/>
      <c r="G72" s="2677"/>
      <c r="H72" s="2677"/>
      <c r="I72" s="2666"/>
      <c r="J72" s="2666"/>
      <c r="K72" s="2666"/>
      <c r="L72" s="2666"/>
    </row>
    <row r="73" spans="1:12" s="1953" customFormat="1" ht="72" customHeight="1">
      <c r="A73" s="1988">
        <v>5</v>
      </c>
      <c r="B73" s="1989" t="s">
        <v>1536</v>
      </c>
      <c r="C73" s="1989" t="s">
        <v>1537</v>
      </c>
      <c r="D73" s="1988" t="s">
        <v>1451</v>
      </c>
      <c r="E73" s="1988" t="s">
        <v>1452</v>
      </c>
      <c r="F73" s="1990" t="s">
        <v>1447</v>
      </c>
      <c r="G73" s="1990" t="s">
        <v>1447</v>
      </c>
      <c r="H73" s="1990" t="s">
        <v>1447</v>
      </c>
      <c r="I73" s="1991">
        <v>42713</v>
      </c>
      <c r="J73" s="1991">
        <v>43443</v>
      </c>
      <c r="K73" s="1991">
        <v>43443</v>
      </c>
      <c r="L73" s="1991">
        <v>42718</v>
      </c>
    </row>
    <row r="74" spans="1:12" s="1953" customFormat="1" ht="72">
      <c r="A74" s="2668">
        <v>7</v>
      </c>
      <c r="B74" s="2669" t="s">
        <v>1449</v>
      </c>
      <c r="C74" s="2670" t="s">
        <v>1458</v>
      </c>
      <c r="D74" s="2668" t="s">
        <v>1444</v>
      </c>
      <c r="E74" s="2668" t="s">
        <v>1452</v>
      </c>
      <c r="F74" s="2668" t="s">
        <v>1447</v>
      </c>
      <c r="G74" s="2668" t="s">
        <v>1447</v>
      </c>
      <c r="H74" s="2668" t="s">
        <v>1447</v>
      </c>
      <c r="I74" s="1988" t="s">
        <v>1459</v>
      </c>
      <c r="J74" s="2668" t="s">
        <v>1447</v>
      </c>
      <c r="K74" s="2666">
        <v>42541</v>
      </c>
      <c r="L74" s="2666">
        <v>42557</v>
      </c>
    </row>
    <row r="75" spans="1:12" s="1953" customFormat="1">
      <c r="A75" s="2668"/>
      <c r="B75" s="2669"/>
      <c r="C75" s="2670"/>
      <c r="D75" s="2668"/>
      <c r="E75" s="2668"/>
      <c r="F75" s="2668"/>
      <c r="G75" s="2668"/>
      <c r="H75" s="2668"/>
      <c r="I75" s="1991">
        <v>42541</v>
      </c>
      <c r="J75" s="2668"/>
      <c r="K75" s="2666"/>
      <c r="L75" s="2666"/>
    </row>
    <row r="76" spans="1:12" s="1953" customFormat="1">
      <c r="A76" s="2668"/>
      <c r="B76" s="2669"/>
      <c r="C76" s="2670"/>
      <c r="D76" s="2668"/>
      <c r="E76" s="2668"/>
      <c r="F76" s="2668"/>
      <c r="G76" s="2668"/>
      <c r="H76" s="2668"/>
      <c r="I76" s="1992"/>
      <c r="J76" s="2668"/>
      <c r="K76" s="2666"/>
      <c r="L76" s="2666"/>
    </row>
    <row r="77" spans="1:12" s="1953" customFormat="1" ht="15" customHeight="1">
      <c r="A77" s="2668">
        <v>8</v>
      </c>
      <c r="B77" s="2669" t="s">
        <v>1460</v>
      </c>
      <c r="C77" s="2670" t="s">
        <v>1461</v>
      </c>
      <c r="D77" s="2668" t="s">
        <v>1462</v>
      </c>
      <c r="E77" s="2668" t="s">
        <v>610</v>
      </c>
      <c r="F77" s="2677">
        <v>1330000</v>
      </c>
      <c r="G77" s="2677">
        <v>104231.97</v>
      </c>
      <c r="H77" s="2677">
        <v>49634.27</v>
      </c>
      <c r="I77" s="2666">
        <v>42537</v>
      </c>
      <c r="J77" s="2666">
        <v>42580</v>
      </c>
      <c r="K77" s="2666">
        <v>42550</v>
      </c>
      <c r="L77" s="2666">
        <v>42565</v>
      </c>
    </row>
    <row r="78" spans="1:12" s="1953" customFormat="1">
      <c r="A78" s="2668"/>
      <c r="B78" s="2669"/>
      <c r="C78" s="2670"/>
      <c r="D78" s="2668"/>
      <c r="E78" s="2668"/>
      <c r="F78" s="2677"/>
      <c r="G78" s="2677"/>
      <c r="H78" s="2677"/>
      <c r="I78" s="2666"/>
      <c r="J78" s="2666"/>
      <c r="K78" s="2666"/>
      <c r="L78" s="2666"/>
    </row>
    <row r="79" spans="1:12" s="1953" customFormat="1">
      <c r="A79" s="2668"/>
      <c r="B79" s="2669"/>
      <c r="C79" s="2670"/>
      <c r="D79" s="2668"/>
      <c r="E79" s="2668"/>
      <c r="F79" s="2677"/>
      <c r="G79" s="2677"/>
      <c r="H79" s="2677"/>
      <c r="I79" s="2666"/>
      <c r="J79" s="2666"/>
      <c r="K79" s="2666"/>
      <c r="L79" s="2666"/>
    </row>
    <row r="80" spans="1:12" s="1953" customFormat="1" ht="15" customHeight="1">
      <c r="A80" s="2668">
        <v>10</v>
      </c>
      <c r="B80" s="2669" t="s">
        <v>1449</v>
      </c>
      <c r="C80" s="2670" t="s">
        <v>1470</v>
      </c>
      <c r="D80" s="2668" t="s">
        <v>1471</v>
      </c>
      <c r="E80" s="2668" t="s">
        <v>611</v>
      </c>
      <c r="F80" s="2677">
        <v>44840</v>
      </c>
      <c r="G80" s="2668" t="s">
        <v>1447</v>
      </c>
      <c r="H80" s="2668" t="s">
        <v>1447</v>
      </c>
      <c r="I80" s="2666">
        <v>42643</v>
      </c>
      <c r="J80" s="2666">
        <v>42696</v>
      </c>
      <c r="K80" s="2666">
        <v>42643</v>
      </c>
      <c r="L80" s="2666">
        <v>42656</v>
      </c>
    </row>
    <row r="81" spans="1:12" s="1953" customFormat="1" ht="24" customHeight="1">
      <c r="A81" s="2668"/>
      <c r="B81" s="2669"/>
      <c r="C81" s="2670"/>
      <c r="D81" s="2668"/>
      <c r="E81" s="2668"/>
      <c r="F81" s="2677"/>
      <c r="G81" s="2668"/>
      <c r="H81" s="2668"/>
      <c r="I81" s="2666"/>
      <c r="J81" s="2666"/>
      <c r="K81" s="2666"/>
      <c r="L81" s="2666"/>
    </row>
    <row r="82" spans="1:12" s="1953" customFormat="1" ht="26.25" customHeight="1">
      <c r="A82" s="2668"/>
      <c r="B82" s="2669"/>
      <c r="C82" s="2670"/>
      <c r="D82" s="2668"/>
      <c r="E82" s="2668"/>
      <c r="F82" s="2677"/>
      <c r="G82" s="2668"/>
      <c r="H82" s="2668"/>
      <c r="I82" s="2666"/>
      <c r="J82" s="2666"/>
      <c r="K82" s="2666"/>
      <c r="L82" s="2666"/>
    </row>
    <row r="83" spans="1:12" s="1953" customFormat="1">
      <c r="A83" s="2668">
        <v>11</v>
      </c>
      <c r="B83" s="2669" t="s">
        <v>1449</v>
      </c>
      <c r="C83" s="2670" t="s">
        <v>1472</v>
      </c>
      <c r="D83" s="2668" t="s">
        <v>1471</v>
      </c>
      <c r="E83" s="2668" t="s">
        <v>611</v>
      </c>
      <c r="F83" s="2677">
        <v>250000</v>
      </c>
      <c r="G83" s="2668" t="s">
        <v>1447</v>
      </c>
      <c r="H83" s="2668" t="s">
        <v>1447</v>
      </c>
      <c r="I83" s="2666">
        <v>42643</v>
      </c>
      <c r="J83" s="2666">
        <v>42982</v>
      </c>
      <c r="K83" s="2666">
        <v>42643</v>
      </c>
      <c r="L83" s="2666">
        <v>42657</v>
      </c>
    </row>
    <row r="84" spans="1:12" s="1953" customFormat="1">
      <c r="A84" s="2668"/>
      <c r="B84" s="2669"/>
      <c r="C84" s="2670"/>
      <c r="D84" s="2668"/>
      <c r="E84" s="2668"/>
      <c r="F84" s="2677"/>
      <c r="G84" s="2668"/>
      <c r="H84" s="2668"/>
      <c r="I84" s="2666"/>
      <c r="J84" s="2666"/>
      <c r="K84" s="2666"/>
      <c r="L84" s="2666"/>
    </row>
    <row r="85" spans="1:12" s="1953" customFormat="1" ht="37.5" customHeight="1">
      <c r="A85" s="2668"/>
      <c r="B85" s="2669"/>
      <c r="C85" s="2670"/>
      <c r="D85" s="2668"/>
      <c r="E85" s="2668"/>
      <c r="F85" s="2677"/>
      <c r="G85" s="2668"/>
      <c r="H85" s="2668"/>
      <c r="I85" s="2666"/>
      <c r="J85" s="2666"/>
      <c r="K85" s="2666"/>
      <c r="L85" s="2666"/>
    </row>
    <row r="86" spans="1:12">
      <c r="A86" s="735" t="s">
        <v>2499</v>
      </c>
      <c r="B86" s="261"/>
    </row>
  </sheetData>
  <sheetProtection algorithmName="SHA-512" hashValue="8DyhBFzbHjEV1LoZ9IdC+Zg03IR7hmH+q2kOHmOdOvql+KNlPxWGrb3AEve+vT8mS9IEUv1X8vFQ/G/LKQVpHA==" saltValue="5KuDUHXMzmmZa7t+IPxf1A==" spinCount="100000" sheet="1" objects="1" scenarios="1"/>
  <mergeCells count="141">
    <mergeCell ref="I83:I85"/>
    <mergeCell ref="J83:J85"/>
    <mergeCell ref="K83:K85"/>
    <mergeCell ref="L83:L85"/>
    <mergeCell ref="L80:L82"/>
    <mergeCell ref="A83:A85"/>
    <mergeCell ref="B83:B85"/>
    <mergeCell ref="C83:C85"/>
    <mergeCell ref="D83:D85"/>
    <mergeCell ref="E83:E85"/>
    <mergeCell ref="F83:F85"/>
    <mergeCell ref="G83:G85"/>
    <mergeCell ref="H83:H85"/>
    <mergeCell ref="F80:F82"/>
    <mergeCell ref="G80:G82"/>
    <mergeCell ref="H80:H82"/>
    <mergeCell ref="I80:I82"/>
    <mergeCell ref="J80:J82"/>
    <mergeCell ref="K80:K82"/>
    <mergeCell ref="A80:A82"/>
    <mergeCell ref="B80:B82"/>
    <mergeCell ref="C80:C82"/>
    <mergeCell ref="D80:D82"/>
    <mergeCell ref="E80:E82"/>
    <mergeCell ref="A77:A79"/>
    <mergeCell ref="B77:B79"/>
    <mergeCell ref="C77:C79"/>
    <mergeCell ref="D77:D79"/>
    <mergeCell ref="E77:E79"/>
    <mergeCell ref="F77:F79"/>
    <mergeCell ref="G77:G79"/>
    <mergeCell ref="A74:A76"/>
    <mergeCell ref="B74:B76"/>
    <mergeCell ref="C74:C76"/>
    <mergeCell ref="D74:D76"/>
    <mergeCell ref="E74:E76"/>
    <mergeCell ref="F74:F76"/>
    <mergeCell ref="G74:G76"/>
    <mergeCell ref="A70:A72"/>
    <mergeCell ref="B70:B72"/>
    <mergeCell ref="C70:C72"/>
    <mergeCell ref="D70:D72"/>
    <mergeCell ref="E70:E72"/>
    <mergeCell ref="F70:F72"/>
    <mergeCell ref="A45:A51"/>
    <mergeCell ref="B45:B51"/>
    <mergeCell ref="D45:D51"/>
    <mergeCell ref="E45:E51"/>
    <mergeCell ref="A59:L59"/>
    <mergeCell ref="J66:J69"/>
    <mergeCell ref="K66:K69"/>
    <mergeCell ref="L66:L69"/>
    <mergeCell ref="G70:G72"/>
    <mergeCell ref="H70:H72"/>
    <mergeCell ref="I70:I72"/>
    <mergeCell ref="J70:J72"/>
    <mergeCell ref="K70:K72"/>
    <mergeCell ref="I45:I51"/>
    <mergeCell ref="J45:J51"/>
    <mergeCell ref="K45:K51"/>
    <mergeCell ref="G45:G51"/>
    <mergeCell ref="L63:L65"/>
    <mergeCell ref="I77:I79"/>
    <mergeCell ref="J77:J79"/>
    <mergeCell ref="K77:K79"/>
    <mergeCell ref="L70:L72"/>
    <mergeCell ref="L77:L79"/>
    <mergeCell ref="K74:K76"/>
    <mergeCell ref="L74:L76"/>
    <mergeCell ref="H74:H76"/>
    <mergeCell ref="J74:J76"/>
    <mergeCell ref="H77:H79"/>
    <mergeCell ref="J63:J65"/>
    <mergeCell ref="K63:K65"/>
    <mergeCell ref="H66:H69"/>
    <mergeCell ref="I66:I69"/>
    <mergeCell ref="I2:J3"/>
    <mergeCell ref="K2:K3"/>
    <mergeCell ref="L2:L3"/>
    <mergeCell ref="A66:A69"/>
    <mergeCell ref="B66:B69"/>
    <mergeCell ref="D66:D69"/>
    <mergeCell ref="E66:E69"/>
    <mergeCell ref="F66:F69"/>
    <mergeCell ref="G66:G69"/>
    <mergeCell ref="A63:A65"/>
    <mergeCell ref="B63:B65"/>
    <mergeCell ref="C63:C65"/>
    <mergeCell ref="D63:D65"/>
    <mergeCell ref="E63:E65"/>
    <mergeCell ref="F63:F65"/>
    <mergeCell ref="G63:G65"/>
    <mergeCell ref="A2:A3"/>
    <mergeCell ref="B2:B3"/>
    <mergeCell ref="C2:C3"/>
    <mergeCell ref="D2:D3"/>
    <mergeCell ref="E2:E3"/>
    <mergeCell ref="F2:F3"/>
    <mergeCell ref="F45:F51"/>
    <mergeCell ref="H63:H65"/>
    <mergeCell ref="I63:I65"/>
    <mergeCell ref="A38:L38"/>
    <mergeCell ref="B22:B27"/>
    <mergeCell ref="D22:D27"/>
    <mergeCell ref="E22:E27"/>
    <mergeCell ref="F22:F27"/>
    <mergeCell ref="G22:G27"/>
    <mergeCell ref="H22:H27"/>
    <mergeCell ref="I22:I27"/>
    <mergeCell ref="J22:J27"/>
    <mergeCell ref="K22:K27"/>
    <mergeCell ref="L22:L27"/>
    <mergeCell ref="B31:B33"/>
    <mergeCell ref="D31:D33"/>
    <mergeCell ref="E31:E33"/>
    <mergeCell ref="F31:F33"/>
    <mergeCell ref="G31:G33"/>
    <mergeCell ref="H31:H33"/>
    <mergeCell ref="I31:I33"/>
    <mergeCell ref="J31:J33"/>
    <mergeCell ref="A4:L4"/>
    <mergeCell ref="A12:L12"/>
    <mergeCell ref="A17:L17"/>
    <mergeCell ref="K31:K33"/>
    <mergeCell ref="L31:L33"/>
    <mergeCell ref="A22:A27"/>
    <mergeCell ref="A31:A33"/>
    <mergeCell ref="G60:G62"/>
    <mergeCell ref="H60:H62"/>
    <mergeCell ref="I60:I62"/>
    <mergeCell ref="J60:J62"/>
    <mergeCell ref="K60:K62"/>
    <mergeCell ref="L60:L62"/>
    <mergeCell ref="L45:L51"/>
    <mergeCell ref="H45:H51"/>
    <mergeCell ref="A60:A62"/>
    <mergeCell ref="B60:B62"/>
    <mergeCell ref="C60:C62"/>
    <mergeCell ref="D60:D62"/>
    <mergeCell ref="E60:E62"/>
    <mergeCell ref="F60:F62"/>
  </mergeCells>
  <hyperlinks>
    <hyperlink ref="A1" location="Índice!A1" display="ÍNDICE" xr:uid="{00000000-0004-0000-3700-000000000000}"/>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1">
    <tabColor rgb="FFAD25A8"/>
  </sheetPr>
  <dimension ref="A1:S50"/>
  <sheetViews>
    <sheetView showGridLines="0" zoomScale="110" zoomScaleNormal="110" workbookViewId="0"/>
  </sheetViews>
  <sheetFormatPr baseColWidth="10" defaultColWidth="11.44140625" defaultRowHeight="13.8"/>
  <cols>
    <col min="1" max="1" width="7.6640625" style="19" customWidth="1"/>
    <col min="2" max="2" width="13.33203125" style="12" bestFit="1" customWidth="1"/>
    <col min="3" max="5" width="15.6640625" style="12" customWidth="1"/>
    <col min="6" max="6" width="15.21875" style="19" bestFit="1" customWidth="1"/>
    <col min="7" max="7" width="11.33203125" style="1" bestFit="1" customWidth="1"/>
    <col min="8" max="8" width="10.6640625" style="1" customWidth="1"/>
    <col min="9" max="9" width="9" style="1" bestFit="1" customWidth="1"/>
    <col min="10" max="10" width="11.6640625" style="1" bestFit="1" customWidth="1"/>
    <col min="11" max="11" width="11.77734375" style="1" bestFit="1" customWidth="1"/>
    <col min="12" max="12" width="12.21875" style="1" bestFit="1" customWidth="1"/>
    <col min="13" max="13" width="12.77734375" style="1" bestFit="1" customWidth="1"/>
    <col min="14" max="14" width="11.44140625" style="1"/>
    <col min="15" max="15" width="11.5546875" style="1" bestFit="1" customWidth="1"/>
    <col min="16" max="17" width="11.77734375" style="1" bestFit="1" customWidth="1"/>
    <col min="18" max="19" width="12.88671875" style="1" bestFit="1" customWidth="1"/>
    <col min="20" max="16384" width="11.44140625" style="1"/>
  </cols>
  <sheetData>
    <row r="1" spans="1:19" s="2" customFormat="1" ht="13.2">
      <c r="A1" s="167" t="s">
        <v>1189</v>
      </c>
    </row>
    <row r="2" spans="1:19" ht="18">
      <c r="A2" s="23" t="s">
        <v>587</v>
      </c>
      <c r="B2" s="22"/>
      <c r="C2" s="22"/>
      <c r="D2" s="22"/>
      <c r="E2" s="22"/>
      <c r="F2" s="22"/>
    </row>
    <row r="3" spans="1:19" s="1563" customFormat="1" ht="14.4">
      <c r="A3" s="1594" t="s">
        <v>291</v>
      </c>
      <c r="B3" s="1594" t="s">
        <v>37</v>
      </c>
      <c r="C3" s="1594" t="s">
        <v>45</v>
      </c>
      <c r="D3" s="1594" t="s">
        <v>22</v>
      </c>
      <c r="E3" s="1594" t="s">
        <v>40</v>
      </c>
      <c r="F3" s="1594" t="s">
        <v>4</v>
      </c>
      <c r="H3" s="1594" t="s">
        <v>291</v>
      </c>
      <c r="I3" s="1594" t="s">
        <v>37</v>
      </c>
      <c r="J3" s="1594" t="s">
        <v>45</v>
      </c>
      <c r="K3" s="1594" t="s">
        <v>22</v>
      </c>
      <c r="L3" s="1594" t="s">
        <v>40</v>
      </c>
      <c r="M3" s="1594" t="s">
        <v>4</v>
      </c>
      <c r="O3" s="1594" t="s">
        <v>291</v>
      </c>
      <c r="P3" s="1594" t="s">
        <v>45</v>
      </c>
      <c r="Q3" s="1594" t="s">
        <v>22</v>
      </c>
      <c r="R3" s="1594" t="s">
        <v>40</v>
      </c>
      <c r="S3" s="1594" t="s">
        <v>4</v>
      </c>
    </row>
    <row r="4" spans="1:19" s="1565" customFormat="1" ht="14.4">
      <c r="A4" s="2682">
        <v>2020</v>
      </c>
      <c r="B4" s="1995" t="s">
        <v>1220</v>
      </c>
      <c r="C4" s="1564">
        <v>100000</v>
      </c>
      <c r="D4" s="1564">
        <v>0</v>
      </c>
      <c r="E4" s="1564">
        <f>1360.49*1000</f>
        <v>1360490</v>
      </c>
      <c r="F4" s="1564">
        <f>SUM(C4:E4)</f>
        <v>1460490</v>
      </c>
      <c r="H4" s="2682">
        <v>2020</v>
      </c>
      <c r="I4" s="1995" t="s">
        <v>1220</v>
      </c>
      <c r="J4" s="1993">
        <f>C4</f>
        <v>100000</v>
      </c>
      <c r="K4" s="1993">
        <f t="shared" ref="K4:M7" si="0">D4</f>
        <v>0</v>
      </c>
      <c r="L4" s="1993">
        <f t="shared" si="0"/>
        <v>1360490</v>
      </c>
      <c r="M4" s="1582">
        <f t="shared" si="0"/>
        <v>1460490</v>
      </c>
      <c r="O4" s="1560">
        <v>2020</v>
      </c>
      <c r="P4" s="1582">
        <f>C8</f>
        <v>100000</v>
      </c>
      <c r="Q4" s="1582">
        <f t="shared" ref="Q4:S4" si="1">D8</f>
        <v>544000</v>
      </c>
      <c r="R4" s="1582">
        <f t="shared" si="1"/>
        <v>2490490</v>
      </c>
      <c r="S4" s="1582">
        <f t="shared" si="1"/>
        <v>3134490</v>
      </c>
    </row>
    <row r="5" spans="1:19" s="1565" customFormat="1" ht="14.4">
      <c r="A5" s="2683"/>
      <c r="B5" s="1995" t="s">
        <v>1221</v>
      </c>
      <c r="C5" s="1564">
        <v>0</v>
      </c>
      <c r="D5" s="1564">
        <v>484000</v>
      </c>
      <c r="E5" s="1564">
        <v>630000</v>
      </c>
      <c r="F5" s="1564">
        <f t="shared" ref="F5:F7" si="2">SUM(C5:E5)</f>
        <v>1114000</v>
      </c>
      <c r="H5" s="2683"/>
      <c r="I5" s="1995" t="s">
        <v>1221</v>
      </c>
      <c r="J5" s="1993">
        <f t="shared" ref="J5:J7" si="3">C5</f>
        <v>0</v>
      </c>
      <c r="K5" s="1993">
        <f t="shared" si="0"/>
        <v>484000</v>
      </c>
      <c r="L5" s="1993">
        <f t="shared" si="0"/>
        <v>630000</v>
      </c>
      <c r="M5" s="1582">
        <f t="shared" si="0"/>
        <v>1114000</v>
      </c>
      <c r="O5" s="921">
        <v>2019</v>
      </c>
      <c r="P5" s="1581">
        <f>C13</f>
        <v>805470</v>
      </c>
      <c r="Q5" s="1581">
        <f>D13</f>
        <v>1482820</v>
      </c>
      <c r="R5" s="1581">
        <f>E13</f>
        <v>687450</v>
      </c>
      <c r="S5" s="1581">
        <f>F13</f>
        <v>2975740</v>
      </c>
    </row>
    <row r="6" spans="1:19" s="1565" customFormat="1" ht="14.4">
      <c r="A6" s="2683"/>
      <c r="B6" s="1995" t="s">
        <v>1222</v>
      </c>
      <c r="C6" s="1564">
        <v>0</v>
      </c>
      <c r="D6" s="1564">
        <v>60000</v>
      </c>
      <c r="E6" s="1564">
        <v>500000</v>
      </c>
      <c r="F6" s="1564">
        <f t="shared" si="2"/>
        <v>560000</v>
      </c>
      <c r="H6" s="2683"/>
      <c r="I6" s="1995" t="s">
        <v>1222</v>
      </c>
      <c r="J6" s="1993">
        <f t="shared" si="3"/>
        <v>0</v>
      </c>
      <c r="K6" s="1993">
        <f t="shared" si="0"/>
        <v>60000</v>
      </c>
      <c r="L6" s="1993">
        <f t="shared" si="0"/>
        <v>500000</v>
      </c>
      <c r="M6" s="1582">
        <f t="shared" si="0"/>
        <v>560000</v>
      </c>
      <c r="O6" s="1569">
        <v>2018</v>
      </c>
      <c r="P6" s="1570">
        <f>C18</f>
        <v>3928056</v>
      </c>
      <c r="Q6" s="1570">
        <f>D18</f>
        <v>1504574</v>
      </c>
      <c r="R6" s="1570">
        <f>E18</f>
        <v>900000</v>
      </c>
      <c r="S6" s="1570">
        <f>F18</f>
        <v>6332630</v>
      </c>
    </row>
    <row r="7" spans="1:19" s="1565" customFormat="1" ht="14.4">
      <c r="A7" s="2683"/>
      <c r="B7" s="1995" t="s">
        <v>34</v>
      </c>
      <c r="C7" s="1564">
        <v>0</v>
      </c>
      <c r="D7" s="1564">
        <v>0</v>
      </c>
      <c r="E7" s="1564">
        <v>0</v>
      </c>
      <c r="F7" s="1564">
        <f t="shared" si="2"/>
        <v>0</v>
      </c>
      <c r="H7" s="2683"/>
      <c r="I7" s="1995" t="s">
        <v>34</v>
      </c>
      <c r="J7" s="1993">
        <f t="shared" si="3"/>
        <v>0</v>
      </c>
      <c r="K7" s="1993">
        <f t="shared" si="0"/>
        <v>0</v>
      </c>
      <c r="L7" s="1993">
        <f t="shared" si="0"/>
        <v>0</v>
      </c>
      <c r="M7" s="1582">
        <f t="shared" si="0"/>
        <v>0</v>
      </c>
      <c r="O7" s="1639">
        <v>2017</v>
      </c>
      <c r="P7" s="1571">
        <f>C23</f>
        <v>0</v>
      </c>
      <c r="Q7" s="1571">
        <f>D23</f>
        <v>1807617</v>
      </c>
      <c r="R7" s="1571">
        <f>E23</f>
        <v>2619998</v>
      </c>
      <c r="S7" s="1571">
        <f>F23</f>
        <v>4427615</v>
      </c>
    </row>
    <row r="8" spans="1:19" s="1565" customFormat="1" ht="14.4">
      <c r="A8" s="2684"/>
      <c r="B8" s="1561" t="s">
        <v>8</v>
      </c>
      <c r="C8" s="1566">
        <f>SUM(C4:C7)</f>
        <v>100000</v>
      </c>
      <c r="D8" s="1566">
        <f t="shared" ref="D8:E8" si="4">SUM(D4:D7)</f>
        <v>544000</v>
      </c>
      <c r="E8" s="1566">
        <f t="shared" si="4"/>
        <v>2490490</v>
      </c>
      <c r="F8" s="1566">
        <f>SUM(F4:F7)</f>
        <v>3134490</v>
      </c>
      <c r="H8" s="2684"/>
      <c r="I8" s="1994"/>
      <c r="J8" s="1994"/>
      <c r="K8" s="1994"/>
      <c r="L8" s="1994"/>
      <c r="M8" s="1560"/>
      <c r="O8" s="1572">
        <v>2016</v>
      </c>
      <c r="P8" s="1571">
        <f>C28</f>
        <v>0</v>
      </c>
      <c r="Q8" s="1571">
        <f>D28</f>
        <v>3467640</v>
      </c>
      <c r="R8" s="1571">
        <f>E28</f>
        <v>18260431.91</v>
      </c>
      <c r="S8" s="1571">
        <f>F28</f>
        <v>21728071.91</v>
      </c>
    </row>
    <row r="9" spans="1:19" s="1565" customFormat="1" ht="14.4">
      <c r="A9" s="2685">
        <v>2019</v>
      </c>
      <c r="B9" s="1567" t="s">
        <v>1220</v>
      </c>
      <c r="C9" s="1568">
        <f>J9</f>
        <v>0</v>
      </c>
      <c r="D9" s="1568">
        <f t="shared" ref="D9:E9" si="5">K9</f>
        <v>852820</v>
      </c>
      <c r="E9" s="1568">
        <f t="shared" si="5"/>
        <v>0</v>
      </c>
      <c r="F9" s="729">
        <f>SUM(C9:E9)</f>
        <v>852820</v>
      </c>
      <c r="H9" s="2686">
        <v>2019</v>
      </c>
      <c r="I9" s="307" t="s">
        <v>1220</v>
      </c>
      <c r="J9" s="1568">
        <v>0</v>
      </c>
      <c r="K9" s="1568">
        <v>852820</v>
      </c>
      <c r="L9" s="1568">
        <v>0</v>
      </c>
      <c r="M9" s="1570">
        <f>SUM(J9:L9)</f>
        <v>852820</v>
      </c>
      <c r="O9" s="1572">
        <v>2015</v>
      </c>
      <c r="P9" s="1571">
        <f>C33</f>
        <v>9264572.0199999996</v>
      </c>
      <c r="Q9" s="1571">
        <f>D33</f>
        <v>490087</v>
      </c>
      <c r="R9" s="1571">
        <f>E33</f>
        <v>1353729.26</v>
      </c>
      <c r="S9" s="1571">
        <f>F33</f>
        <v>11108388.279999999</v>
      </c>
    </row>
    <row r="10" spans="1:19" s="1565" customFormat="1" ht="14.4">
      <c r="A10" s="2685"/>
      <c r="B10" s="1567" t="s">
        <v>1221</v>
      </c>
      <c r="C10" s="1568">
        <f t="shared" ref="C10:C11" si="6">J10</f>
        <v>805470</v>
      </c>
      <c r="D10" s="1568">
        <f t="shared" ref="D10:D11" si="7">K10</f>
        <v>504000</v>
      </c>
      <c r="E10" s="1568">
        <f t="shared" ref="E10:E11" si="8">L10</f>
        <v>277450</v>
      </c>
      <c r="F10" s="729">
        <f t="shared" ref="F10:F11" si="9">SUM(C10:E10)</f>
        <v>1586920</v>
      </c>
      <c r="H10" s="2686"/>
      <c r="I10" s="307" t="s">
        <v>1221</v>
      </c>
      <c r="J10" s="1568">
        <v>805470</v>
      </c>
      <c r="K10" s="1568">
        <v>504000</v>
      </c>
      <c r="L10" s="1568">
        <v>277450</v>
      </c>
      <c r="M10" s="1570">
        <f t="shared" ref="M10:M11" si="10">SUM(J10:L10)</f>
        <v>1586920</v>
      </c>
      <c r="O10" s="1572">
        <v>2014</v>
      </c>
      <c r="P10" s="1571">
        <f>C38</f>
        <v>1924698</v>
      </c>
      <c r="Q10" s="1571">
        <f>D38</f>
        <v>864561</v>
      </c>
      <c r="R10" s="1571">
        <f>E38</f>
        <v>0</v>
      </c>
      <c r="S10" s="1571">
        <f>F38</f>
        <v>2789259</v>
      </c>
    </row>
    <row r="11" spans="1:19" s="1565" customFormat="1" ht="14.4">
      <c r="A11" s="2685"/>
      <c r="B11" s="1567" t="s">
        <v>1222</v>
      </c>
      <c r="C11" s="1568">
        <f t="shared" si="6"/>
        <v>0</v>
      </c>
      <c r="D11" s="1568">
        <f t="shared" si="7"/>
        <v>126000</v>
      </c>
      <c r="E11" s="1568">
        <f t="shared" si="8"/>
        <v>410000</v>
      </c>
      <c r="F11" s="729">
        <f t="shared" si="9"/>
        <v>536000</v>
      </c>
      <c r="H11" s="2686"/>
      <c r="I11" s="307" t="s">
        <v>1222</v>
      </c>
      <c r="J11" s="1568">
        <v>0</v>
      </c>
      <c r="K11" s="1568">
        <v>126000</v>
      </c>
      <c r="L11" s="1568">
        <v>410000</v>
      </c>
      <c r="M11" s="1570">
        <f t="shared" si="10"/>
        <v>536000</v>
      </c>
      <c r="O11" s="1572">
        <v>2013</v>
      </c>
      <c r="P11" s="1571">
        <f>C43</f>
        <v>1134919.05</v>
      </c>
      <c r="Q11" s="1571">
        <f>D43</f>
        <v>0</v>
      </c>
      <c r="R11" s="1571">
        <f>E43</f>
        <v>0</v>
      </c>
      <c r="S11" s="1571">
        <f>F43</f>
        <v>1134919.05</v>
      </c>
    </row>
    <row r="12" spans="1:19" s="1565" customFormat="1" ht="14.4">
      <c r="A12" s="2685"/>
      <c r="B12" s="1567" t="s">
        <v>34</v>
      </c>
      <c r="C12" s="1568">
        <v>0</v>
      </c>
      <c r="D12" s="1568">
        <v>0</v>
      </c>
      <c r="E12" s="1568">
        <v>0</v>
      </c>
      <c r="F12" s="729">
        <f>SUM(C12:E12)</f>
        <v>0</v>
      </c>
      <c r="H12" s="2686"/>
      <c r="I12" s="307" t="s">
        <v>34</v>
      </c>
      <c r="J12" s="1568">
        <v>0</v>
      </c>
      <c r="K12" s="1568">
        <v>0</v>
      </c>
      <c r="L12" s="1568">
        <v>0</v>
      </c>
      <c r="M12" s="1570">
        <f>SUM(J12:L12)</f>
        <v>0</v>
      </c>
      <c r="O12" s="1572">
        <v>2012</v>
      </c>
      <c r="P12" s="1571">
        <f>C48</f>
        <v>308290</v>
      </c>
      <c r="Q12" s="1571">
        <f>D48</f>
        <v>8692250</v>
      </c>
      <c r="R12" s="1571">
        <f>E48</f>
        <v>300142.86</v>
      </c>
      <c r="S12" s="1571">
        <f>F48</f>
        <v>9300682.8599999994</v>
      </c>
    </row>
    <row r="13" spans="1:19" s="1565" customFormat="1" ht="14.4">
      <c r="A13" s="2685"/>
      <c r="B13" s="1573" t="s">
        <v>8</v>
      </c>
      <c r="C13" s="1574">
        <f>SUM(C9:C12)</f>
        <v>805470</v>
      </c>
      <c r="D13" s="1574">
        <f>SUM(D9:D12)</f>
        <v>1482820</v>
      </c>
      <c r="E13" s="1574">
        <f>SUM(E9:E12)</f>
        <v>687450</v>
      </c>
      <c r="F13" s="1574">
        <f>SUM(C13:E13)</f>
        <v>2975740</v>
      </c>
      <c r="H13" s="2686"/>
      <c r="I13" s="307"/>
      <c r="J13" s="1568"/>
      <c r="K13" s="1568"/>
      <c r="L13" s="1568"/>
      <c r="M13" s="1568"/>
    </row>
    <row r="14" spans="1:19" s="1563" customFormat="1" ht="14.4">
      <c r="A14" s="2685">
        <v>2018</v>
      </c>
      <c r="B14" s="1575" t="s">
        <v>1220</v>
      </c>
      <c r="C14" s="1576">
        <v>0</v>
      </c>
      <c r="D14" s="1576">
        <v>1004806</v>
      </c>
      <c r="E14" s="1576">
        <v>0</v>
      </c>
      <c r="F14" s="729">
        <f>SUM(C14:E14)</f>
        <v>1004806</v>
      </c>
      <c r="H14" s="2685">
        <v>2018</v>
      </c>
      <c r="I14" s="1575" t="s">
        <v>1220</v>
      </c>
      <c r="J14" s="729">
        <f>C14</f>
        <v>0</v>
      </c>
      <c r="K14" s="729">
        <f t="shared" ref="K14:L14" si="11">D14</f>
        <v>1004806</v>
      </c>
      <c r="L14" s="729">
        <f t="shared" si="11"/>
        <v>0</v>
      </c>
      <c r="M14" s="729">
        <f>SUM(J14:L14)</f>
        <v>1004806</v>
      </c>
    </row>
    <row r="15" spans="1:19" s="1563" customFormat="1" ht="14.4">
      <c r="A15" s="2685"/>
      <c r="B15" s="1575" t="s">
        <v>1221</v>
      </c>
      <c r="C15" s="1576">
        <v>1278056</v>
      </c>
      <c r="D15" s="1576">
        <v>334507</v>
      </c>
      <c r="E15" s="1576">
        <v>0</v>
      </c>
      <c r="F15" s="729">
        <f t="shared" ref="F15:F16" si="12">SUM(C15:E15)</f>
        <v>1612563</v>
      </c>
      <c r="H15" s="2685"/>
      <c r="I15" s="1575" t="s">
        <v>1221</v>
      </c>
      <c r="J15" s="729">
        <f t="shared" ref="J15:J17" si="13">C15</f>
        <v>1278056</v>
      </c>
      <c r="K15" s="729">
        <f t="shared" ref="K15:K17" si="14">D15</f>
        <v>334507</v>
      </c>
      <c r="L15" s="729">
        <f t="shared" ref="L15:L17" si="15">E15</f>
        <v>0</v>
      </c>
      <c r="M15" s="729">
        <f t="shared" ref="M15:M17" si="16">SUM(J15:L15)</f>
        <v>1612563</v>
      </c>
    </row>
    <row r="16" spans="1:19" s="1563" customFormat="1" ht="14.4">
      <c r="A16" s="2685"/>
      <c r="B16" s="1575" t="s">
        <v>1222</v>
      </c>
      <c r="C16" s="1576">
        <v>2650000</v>
      </c>
      <c r="D16" s="1576">
        <v>165261</v>
      </c>
      <c r="E16" s="1576">
        <v>900000</v>
      </c>
      <c r="F16" s="729">
        <f t="shared" si="12"/>
        <v>3715261</v>
      </c>
      <c r="H16" s="2685"/>
      <c r="I16" s="1575" t="s">
        <v>1222</v>
      </c>
      <c r="J16" s="729">
        <f t="shared" si="13"/>
        <v>2650000</v>
      </c>
      <c r="K16" s="729">
        <f t="shared" si="14"/>
        <v>165261</v>
      </c>
      <c r="L16" s="729">
        <f t="shared" si="15"/>
        <v>900000</v>
      </c>
      <c r="M16" s="729">
        <f t="shared" si="16"/>
        <v>3715261</v>
      </c>
    </row>
    <row r="17" spans="1:13" s="1563" customFormat="1" ht="14.4">
      <c r="A17" s="2685"/>
      <c r="B17" s="1575" t="s">
        <v>34</v>
      </c>
      <c r="C17" s="1576">
        <v>0</v>
      </c>
      <c r="D17" s="1576">
        <v>0</v>
      </c>
      <c r="E17" s="1576">
        <v>0</v>
      </c>
      <c r="F17" s="729">
        <f>SUM(C17:E17)</f>
        <v>0</v>
      </c>
      <c r="H17" s="2685"/>
      <c r="I17" s="1575" t="s">
        <v>34</v>
      </c>
      <c r="J17" s="729">
        <f t="shared" si="13"/>
        <v>0</v>
      </c>
      <c r="K17" s="729">
        <f t="shared" si="14"/>
        <v>0</v>
      </c>
      <c r="L17" s="729">
        <f t="shared" si="15"/>
        <v>0</v>
      </c>
      <c r="M17" s="729">
        <f t="shared" si="16"/>
        <v>0</v>
      </c>
    </row>
    <row r="18" spans="1:13" s="1563" customFormat="1" ht="14.4">
      <c r="A18" s="2685"/>
      <c r="B18" s="1573" t="s">
        <v>8</v>
      </c>
      <c r="C18" s="1574">
        <f>SUM(C14:C17)</f>
        <v>3928056</v>
      </c>
      <c r="D18" s="1574">
        <f>SUM(D14:D17)</f>
        <v>1504574</v>
      </c>
      <c r="E18" s="1574">
        <f>SUM(E14:E17)</f>
        <v>900000</v>
      </c>
      <c r="F18" s="1574">
        <f>SUM(C18:E18)</f>
        <v>6332630</v>
      </c>
      <c r="H18" s="2685"/>
      <c r="I18" s="1577"/>
      <c r="J18" s="714"/>
      <c r="K18" s="714"/>
      <c r="L18" s="714"/>
      <c r="M18" s="1583"/>
    </row>
    <row r="19" spans="1:13" s="1565" customFormat="1" ht="14.4">
      <c r="A19" s="2685">
        <v>2017</v>
      </c>
      <c r="B19" s="1575" t="s">
        <v>1220</v>
      </c>
      <c r="C19" s="1576">
        <v>0</v>
      </c>
      <c r="D19" s="1576">
        <v>70000</v>
      </c>
      <c r="E19" s="1576">
        <v>2429998</v>
      </c>
      <c r="F19" s="1576">
        <f>SUM(C19:E19)</f>
        <v>2499998</v>
      </c>
      <c r="H19" s="2685">
        <v>2017</v>
      </c>
      <c r="I19" s="1575" t="s">
        <v>1220</v>
      </c>
      <c r="J19" s="1576">
        <f>C19</f>
        <v>0</v>
      </c>
      <c r="K19" s="1576">
        <f t="shared" ref="K19:M19" si="17">D19</f>
        <v>70000</v>
      </c>
      <c r="L19" s="1576">
        <f t="shared" si="17"/>
        <v>2429998</v>
      </c>
      <c r="M19" s="1576">
        <f t="shared" si="17"/>
        <v>2499998</v>
      </c>
    </row>
    <row r="20" spans="1:13" s="1565" customFormat="1" ht="14.4">
      <c r="A20" s="2685"/>
      <c r="B20" s="1575" t="s">
        <v>1221</v>
      </c>
      <c r="C20" s="1576">
        <v>0</v>
      </c>
      <c r="D20" s="1576">
        <v>651539</v>
      </c>
      <c r="E20" s="1576">
        <v>190000</v>
      </c>
      <c r="F20" s="1576">
        <f t="shared" ref="F20:F27" si="18">SUM(C20:E20)</f>
        <v>841539</v>
      </c>
      <c r="H20" s="2685"/>
      <c r="I20" s="1575" t="s">
        <v>1221</v>
      </c>
      <c r="J20" s="1576">
        <f t="shared" ref="J20:J22" si="19">C20</f>
        <v>0</v>
      </c>
      <c r="K20" s="1576">
        <f t="shared" ref="K20:K22" si="20">D20</f>
        <v>651539</v>
      </c>
      <c r="L20" s="1576">
        <f t="shared" ref="L20:L22" si="21">E20</f>
        <v>190000</v>
      </c>
      <c r="M20" s="1576">
        <f t="shared" ref="M20:M22" si="22">F20</f>
        <v>841539</v>
      </c>
    </row>
    <row r="21" spans="1:13" s="1565" customFormat="1" ht="14.4">
      <c r="A21" s="2685"/>
      <c r="B21" s="1575" t="s">
        <v>1222</v>
      </c>
      <c r="C21" s="1576">
        <v>0</v>
      </c>
      <c r="D21" s="1576">
        <v>1086078</v>
      </c>
      <c r="E21" s="1576">
        <v>0</v>
      </c>
      <c r="F21" s="1576">
        <f t="shared" si="18"/>
        <v>1086078</v>
      </c>
      <c r="H21" s="2685"/>
      <c r="I21" s="1575" t="s">
        <v>1222</v>
      </c>
      <c r="J21" s="1576">
        <f t="shared" si="19"/>
        <v>0</v>
      </c>
      <c r="K21" s="1576">
        <f t="shared" si="20"/>
        <v>1086078</v>
      </c>
      <c r="L21" s="1576">
        <f t="shared" si="21"/>
        <v>0</v>
      </c>
      <c r="M21" s="1576">
        <f t="shared" si="22"/>
        <v>1086078</v>
      </c>
    </row>
    <row r="22" spans="1:13" s="1565" customFormat="1" ht="14.4">
      <c r="A22" s="2685"/>
      <c r="B22" s="1575" t="s">
        <v>34</v>
      </c>
      <c r="C22" s="1576">
        <v>0</v>
      </c>
      <c r="D22" s="1576">
        <v>0</v>
      </c>
      <c r="E22" s="1576"/>
      <c r="F22" s="1562">
        <f t="shared" si="18"/>
        <v>0</v>
      </c>
      <c r="H22" s="2685"/>
      <c r="I22" s="1575" t="s">
        <v>34</v>
      </c>
      <c r="J22" s="1576">
        <f t="shared" si="19"/>
        <v>0</v>
      </c>
      <c r="K22" s="1576">
        <f t="shared" si="20"/>
        <v>0</v>
      </c>
      <c r="L22" s="1576">
        <f t="shared" si="21"/>
        <v>0</v>
      </c>
      <c r="M22" s="1576">
        <f t="shared" si="22"/>
        <v>0</v>
      </c>
    </row>
    <row r="23" spans="1:13" s="1565" customFormat="1" ht="14.4">
      <c r="A23" s="2685"/>
      <c r="B23" s="1573" t="s">
        <v>8</v>
      </c>
      <c r="C23" s="1574">
        <f>SUM(C19:C22)</f>
        <v>0</v>
      </c>
      <c r="D23" s="1574">
        <f>SUM(D19:D22)</f>
        <v>1807617</v>
      </c>
      <c r="E23" s="1574">
        <f>SUM(E19:E22)</f>
        <v>2619998</v>
      </c>
      <c r="F23" s="1574">
        <f t="shared" si="18"/>
        <v>4427615</v>
      </c>
      <c r="H23" s="2685"/>
      <c r="I23" s="1577"/>
      <c r="J23" s="1578"/>
      <c r="K23" s="1578"/>
      <c r="L23" s="1578"/>
      <c r="M23" s="1584"/>
    </row>
    <row r="24" spans="1:13" s="1565" customFormat="1" ht="15" customHeight="1">
      <c r="A24" s="2685">
        <v>2016</v>
      </c>
      <c r="B24" s="1575" t="s">
        <v>1220</v>
      </c>
      <c r="C24" s="1576">
        <v>0</v>
      </c>
      <c r="D24" s="1576">
        <v>870000</v>
      </c>
      <c r="E24" s="1576">
        <v>582176.43999999994</v>
      </c>
      <c r="F24" s="1576">
        <f t="shared" si="18"/>
        <v>1452176.44</v>
      </c>
      <c r="H24" s="2685">
        <v>2016</v>
      </c>
      <c r="I24" s="1575" t="s">
        <v>1220</v>
      </c>
      <c r="J24" s="1576">
        <v>0</v>
      </c>
      <c r="K24" s="1576">
        <v>870000</v>
      </c>
      <c r="L24" s="1576">
        <v>582176.43999999994</v>
      </c>
      <c r="M24" s="1576">
        <f>SUM(J24:L24)</f>
        <v>1452176.44</v>
      </c>
    </row>
    <row r="25" spans="1:13" s="1565" customFormat="1" ht="14.4">
      <c r="A25" s="2685"/>
      <c r="B25" s="1575" t="s">
        <v>1221</v>
      </c>
      <c r="C25" s="1576">
        <v>0</v>
      </c>
      <c r="D25" s="1576">
        <v>312000</v>
      </c>
      <c r="E25" s="1576">
        <v>4685570</v>
      </c>
      <c r="F25" s="1576">
        <f t="shared" si="18"/>
        <v>4997570</v>
      </c>
      <c r="H25" s="2685"/>
      <c r="I25" s="1575" t="s">
        <v>1221</v>
      </c>
      <c r="J25" s="1576">
        <v>0</v>
      </c>
      <c r="K25" s="1576">
        <v>312000</v>
      </c>
      <c r="L25" s="1576">
        <v>4685570</v>
      </c>
      <c r="M25" s="1576">
        <f>SUM(J25:L25)</f>
        <v>4997570</v>
      </c>
    </row>
    <row r="26" spans="1:13" s="1565" customFormat="1" ht="14.4">
      <c r="A26" s="2685"/>
      <c r="B26" s="1575" t="s">
        <v>1222</v>
      </c>
      <c r="C26" s="1576">
        <v>0</v>
      </c>
      <c r="D26" s="1576">
        <v>2285640</v>
      </c>
      <c r="E26" s="1576">
        <v>992685.47</v>
      </c>
      <c r="F26" s="1576">
        <f t="shared" si="18"/>
        <v>3278325.4699999997</v>
      </c>
      <c r="G26" s="1579"/>
      <c r="H26" s="2685"/>
      <c r="I26" s="1575" t="s">
        <v>1222</v>
      </c>
      <c r="J26" s="1576">
        <v>0</v>
      </c>
      <c r="K26" s="1576">
        <v>2285640</v>
      </c>
      <c r="L26" s="1576">
        <v>992685.47</v>
      </c>
      <c r="M26" s="1576">
        <f>SUM(J26:L26)</f>
        <v>3278325.4699999997</v>
      </c>
    </row>
    <row r="27" spans="1:13" s="1565" customFormat="1" ht="14.4">
      <c r="A27" s="2685"/>
      <c r="B27" s="1575" t="s">
        <v>34</v>
      </c>
      <c r="C27" s="1576">
        <v>0</v>
      </c>
      <c r="D27" s="1576">
        <v>0</v>
      </c>
      <c r="E27" s="1576">
        <v>12000000</v>
      </c>
      <c r="F27" s="1576">
        <f t="shared" si="18"/>
        <v>12000000</v>
      </c>
      <c r="H27" s="2685"/>
      <c r="I27" s="1575" t="s">
        <v>34</v>
      </c>
      <c r="J27" s="1576">
        <v>0</v>
      </c>
      <c r="K27" s="1576">
        <v>0</v>
      </c>
      <c r="L27" s="1576">
        <v>12000000</v>
      </c>
      <c r="M27" s="1576">
        <f>SUM(J27:L27)</f>
        <v>12000000</v>
      </c>
    </row>
    <row r="28" spans="1:13" s="1565" customFormat="1" ht="14.4">
      <c r="A28" s="2685"/>
      <c r="B28" s="1573" t="s">
        <v>8</v>
      </c>
      <c r="C28" s="1574">
        <f>SUM(C24:C27)</f>
        <v>0</v>
      </c>
      <c r="D28" s="1574">
        <f>SUM(D24:D27)</f>
        <v>3467640</v>
      </c>
      <c r="E28" s="1574">
        <f>SUM(E24:E27)</f>
        <v>18260431.91</v>
      </c>
      <c r="F28" s="1574">
        <f>SUM(C28:E28)</f>
        <v>21728071.91</v>
      </c>
      <c r="H28" s="2685"/>
      <c r="I28" s="1577"/>
      <c r="J28" s="1578"/>
      <c r="K28" s="1578"/>
      <c r="L28" s="1578"/>
      <c r="M28" s="1584"/>
    </row>
    <row r="29" spans="1:13" s="1563" customFormat="1" ht="14.4">
      <c r="A29" s="2685">
        <v>2015</v>
      </c>
      <c r="B29" s="1575" t="s">
        <v>1220</v>
      </c>
      <c r="C29" s="1576">
        <v>0</v>
      </c>
      <c r="D29" s="1576">
        <v>40000</v>
      </c>
      <c r="E29" s="1576">
        <v>0</v>
      </c>
      <c r="F29" s="1576">
        <v>40000</v>
      </c>
      <c r="H29" s="2685">
        <v>2015</v>
      </c>
      <c r="I29" s="1575" t="s">
        <v>1220</v>
      </c>
      <c r="J29" s="1576">
        <v>0</v>
      </c>
      <c r="K29" s="1576">
        <v>40000</v>
      </c>
      <c r="L29" s="1576">
        <v>0</v>
      </c>
      <c r="M29" s="1576">
        <v>40000</v>
      </c>
    </row>
    <row r="30" spans="1:13" s="1563" customFormat="1" ht="14.4">
      <c r="A30" s="2685"/>
      <c r="B30" s="1575" t="s">
        <v>1221</v>
      </c>
      <c r="C30" s="1576">
        <v>384169.98</v>
      </c>
      <c r="D30" s="1576">
        <v>450087</v>
      </c>
      <c r="E30" s="1576">
        <v>283500</v>
      </c>
      <c r="F30" s="1576">
        <v>1117756.98</v>
      </c>
      <c r="H30" s="2685"/>
      <c r="I30" s="1575" t="s">
        <v>1221</v>
      </c>
      <c r="J30" s="1576">
        <v>384169.98</v>
      </c>
      <c r="K30" s="1576">
        <v>450087</v>
      </c>
      <c r="L30" s="1576">
        <v>283500</v>
      </c>
      <c r="M30" s="1576">
        <v>1117756.98</v>
      </c>
    </row>
    <row r="31" spans="1:13" s="1563" customFormat="1" ht="14.4">
      <c r="A31" s="2685"/>
      <c r="B31" s="1575" t="s">
        <v>1222</v>
      </c>
      <c r="C31" s="1576">
        <v>0</v>
      </c>
      <c r="D31" s="1576">
        <v>0</v>
      </c>
      <c r="E31" s="1576">
        <v>1053056.8500000001</v>
      </c>
      <c r="F31" s="1576">
        <v>1053056.8500000001</v>
      </c>
      <c r="H31" s="2685"/>
      <c r="I31" s="1575" t="s">
        <v>1222</v>
      </c>
      <c r="J31" s="1576">
        <v>0</v>
      </c>
      <c r="K31" s="1576">
        <v>0</v>
      </c>
      <c r="L31" s="1576">
        <v>1053056.8500000001</v>
      </c>
      <c r="M31" s="1576">
        <v>1053056.8500000001</v>
      </c>
    </row>
    <row r="32" spans="1:13" s="1563" customFormat="1" ht="14.4">
      <c r="A32" s="2685"/>
      <c r="B32" s="1575" t="s">
        <v>34</v>
      </c>
      <c r="C32" s="1576">
        <v>8880402.0399999991</v>
      </c>
      <c r="D32" s="1576">
        <v>0</v>
      </c>
      <c r="E32" s="1576">
        <v>17172.41</v>
      </c>
      <c r="F32" s="1576">
        <v>8897574.4499999993</v>
      </c>
      <c r="H32" s="2685"/>
      <c r="I32" s="1575" t="s">
        <v>34</v>
      </c>
      <c r="J32" s="1576">
        <v>8880402.0399999991</v>
      </c>
      <c r="K32" s="1576">
        <v>0</v>
      </c>
      <c r="L32" s="1576">
        <v>17172.41</v>
      </c>
      <c r="M32" s="1576">
        <v>8897574.4499999993</v>
      </c>
    </row>
    <row r="33" spans="1:14" s="1563" customFormat="1" ht="14.4">
      <c r="A33" s="2685"/>
      <c r="B33" s="1573" t="s">
        <v>8</v>
      </c>
      <c r="C33" s="1574">
        <v>9264572.0199999996</v>
      </c>
      <c r="D33" s="1574">
        <v>490087</v>
      </c>
      <c r="E33" s="1574">
        <v>1353729.26</v>
      </c>
      <c r="F33" s="1574">
        <v>11108388.279999999</v>
      </c>
      <c r="H33" s="2685"/>
      <c r="I33" s="1577"/>
      <c r="J33" s="1578"/>
      <c r="K33" s="1578"/>
      <c r="L33" s="1578"/>
      <c r="M33" s="1584"/>
    </row>
    <row r="34" spans="1:14" s="1563" customFormat="1" ht="14.4">
      <c r="A34" s="2685">
        <v>2014</v>
      </c>
      <c r="B34" s="1575" t="s">
        <v>1220</v>
      </c>
      <c r="C34" s="1576"/>
      <c r="D34" s="1576">
        <v>80000</v>
      </c>
      <c r="E34" s="1576"/>
      <c r="F34" s="1576">
        <v>80000</v>
      </c>
      <c r="H34" s="2685">
        <v>2014</v>
      </c>
      <c r="I34" s="1575" t="s">
        <v>1220</v>
      </c>
      <c r="J34" s="1576"/>
      <c r="K34" s="1576">
        <v>80000</v>
      </c>
      <c r="L34" s="1576"/>
      <c r="M34" s="1576">
        <v>80000</v>
      </c>
    </row>
    <row r="35" spans="1:14" s="1563" customFormat="1" ht="14.4">
      <c r="A35" s="2685"/>
      <c r="B35" s="1575" t="s">
        <v>1221</v>
      </c>
      <c r="C35" s="1576">
        <v>1714698</v>
      </c>
      <c r="D35" s="1576"/>
      <c r="E35" s="1576"/>
      <c r="F35" s="1576">
        <v>1714698</v>
      </c>
      <c r="H35" s="2685"/>
      <c r="I35" s="1575" t="s">
        <v>1221</v>
      </c>
      <c r="J35" s="1576">
        <v>1714698</v>
      </c>
      <c r="K35" s="1576"/>
      <c r="L35" s="1576"/>
      <c r="M35" s="1576">
        <v>1714698</v>
      </c>
    </row>
    <row r="36" spans="1:14" s="1563" customFormat="1" ht="14.4">
      <c r="A36" s="2685"/>
      <c r="B36" s="1575" t="s">
        <v>1222</v>
      </c>
      <c r="C36" s="1576">
        <v>210000</v>
      </c>
      <c r="D36" s="1576">
        <v>784561</v>
      </c>
      <c r="E36" s="1576"/>
      <c r="F36" s="1576">
        <v>994561</v>
      </c>
      <c r="H36" s="2685"/>
      <c r="I36" s="1575" t="s">
        <v>1222</v>
      </c>
      <c r="J36" s="1576">
        <v>210000</v>
      </c>
      <c r="K36" s="1576">
        <v>784561</v>
      </c>
      <c r="L36" s="1576"/>
      <c r="M36" s="1576">
        <v>994561</v>
      </c>
    </row>
    <row r="37" spans="1:14" s="1563" customFormat="1" ht="14.4">
      <c r="A37" s="2685"/>
      <c r="B37" s="1575" t="s">
        <v>34</v>
      </c>
      <c r="C37" s="1576"/>
      <c r="D37" s="1576"/>
      <c r="E37" s="1576"/>
      <c r="F37" s="1576"/>
      <c r="H37" s="2685"/>
      <c r="I37" s="1575" t="s">
        <v>34</v>
      </c>
      <c r="J37" s="1576"/>
      <c r="K37" s="1576"/>
      <c r="L37" s="1576"/>
      <c r="M37" s="1576"/>
    </row>
    <row r="38" spans="1:14" s="1563" customFormat="1" ht="14.4">
      <c r="A38" s="2685"/>
      <c r="B38" s="1573" t="s">
        <v>8</v>
      </c>
      <c r="C38" s="1574">
        <v>1924698</v>
      </c>
      <c r="D38" s="1574">
        <v>864561</v>
      </c>
      <c r="E38" s="1574">
        <v>0</v>
      </c>
      <c r="F38" s="1574">
        <v>2789259</v>
      </c>
      <c r="H38" s="2685"/>
      <c r="I38" s="1577"/>
      <c r="J38" s="1578"/>
      <c r="K38" s="1578"/>
      <c r="L38" s="1578"/>
      <c r="M38" s="1584"/>
      <c r="N38" s="1580"/>
    </row>
    <row r="39" spans="1:14" s="1563" customFormat="1" ht="14.4">
      <c r="A39" s="2685">
        <v>2013</v>
      </c>
      <c r="B39" s="1575" t="s">
        <v>1220</v>
      </c>
      <c r="C39" s="1576"/>
      <c r="D39" s="1576"/>
      <c r="E39" s="1576"/>
      <c r="F39" s="1562"/>
      <c r="H39" s="2685">
        <v>2013</v>
      </c>
      <c r="I39" s="1575" t="s">
        <v>1220</v>
      </c>
      <c r="J39" s="1576"/>
      <c r="K39" s="1576"/>
      <c r="L39" s="1576"/>
      <c r="M39" s="1576"/>
    </row>
    <row r="40" spans="1:14" s="1563" customFormat="1" ht="14.4">
      <c r="A40" s="2685"/>
      <c r="B40" s="1575" t="s">
        <v>1221</v>
      </c>
      <c r="C40" s="1576">
        <v>923719.05</v>
      </c>
      <c r="D40" s="1576"/>
      <c r="E40" s="1576"/>
      <c r="F40" s="1576">
        <v>923719.05</v>
      </c>
      <c r="H40" s="2685"/>
      <c r="I40" s="1575" t="s">
        <v>1221</v>
      </c>
      <c r="J40" s="1576">
        <v>923719.05</v>
      </c>
      <c r="K40" s="1576"/>
      <c r="L40" s="1576"/>
      <c r="M40" s="1576">
        <v>923719.05</v>
      </c>
    </row>
    <row r="41" spans="1:14" s="1563" customFormat="1" ht="14.4">
      <c r="A41" s="2685"/>
      <c r="B41" s="1575" t="s">
        <v>1222</v>
      </c>
      <c r="C41" s="1576"/>
      <c r="D41" s="1576"/>
      <c r="E41" s="1576"/>
      <c r="F41" s="1576"/>
      <c r="H41" s="2685"/>
      <c r="I41" s="1575" t="s">
        <v>1222</v>
      </c>
      <c r="J41" s="1576"/>
      <c r="K41" s="1576"/>
      <c r="L41" s="1576"/>
      <c r="M41" s="1576"/>
    </row>
    <row r="42" spans="1:14" s="1563" customFormat="1" ht="14.4">
      <c r="A42" s="2685"/>
      <c r="B42" s="1575" t="s">
        <v>34</v>
      </c>
      <c r="C42" s="1576">
        <v>211200</v>
      </c>
      <c r="D42" s="1576"/>
      <c r="E42" s="1576"/>
      <c r="F42" s="1576">
        <v>211200</v>
      </c>
      <c r="H42" s="2685"/>
      <c r="I42" s="1575" t="s">
        <v>34</v>
      </c>
      <c r="J42" s="1576">
        <v>211200</v>
      </c>
      <c r="K42" s="1576"/>
      <c r="L42" s="1576"/>
      <c r="M42" s="1576">
        <v>211200</v>
      </c>
    </row>
    <row r="43" spans="1:14" s="1563" customFormat="1" ht="14.4">
      <c r="A43" s="2685"/>
      <c r="B43" s="1573" t="s">
        <v>8</v>
      </c>
      <c r="C43" s="1574">
        <v>1134919.05</v>
      </c>
      <c r="D43" s="1574"/>
      <c r="E43" s="1574"/>
      <c r="F43" s="1574">
        <v>1134919.05</v>
      </c>
      <c r="H43" s="2685"/>
      <c r="I43" s="1577"/>
      <c r="J43" s="1578"/>
      <c r="K43" s="1578"/>
      <c r="L43" s="1578"/>
      <c r="M43" s="1584"/>
    </row>
    <row r="44" spans="1:14" s="1563" customFormat="1" ht="14.4">
      <c r="A44" s="2685">
        <v>2012</v>
      </c>
      <c r="B44" s="1575" t="s">
        <v>1220</v>
      </c>
      <c r="C44" s="1576">
        <v>0</v>
      </c>
      <c r="D44" s="1576">
        <v>3828750</v>
      </c>
      <c r="E44" s="1576">
        <v>0</v>
      </c>
      <c r="F44" s="1576">
        <v>3828750</v>
      </c>
      <c r="H44" s="2685">
        <v>2012</v>
      </c>
      <c r="I44" s="1575" t="s">
        <v>1220</v>
      </c>
      <c r="J44" s="1576">
        <v>0</v>
      </c>
      <c r="K44" s="1576">
        <v>3828750</v>
      </c>
      <c r="L44" s="1576">
        <v>0</v>
      </c>
      <c r="M44" s="1576">
        <v>3828750</v>
      </c>
    </row>
    <row r="45" spans="1:14" s="1563" customFormat="1" ht="14.4">
      <c r="A45" s="2685"/>
      <c r="B45" s="1575" t="s">
        <v>1221</v>
      </c>
      <c r="C45" s="1576">
        <v>308290</v>
      </c>
      <c r="D45" s="1576">
        <v>2928750</v>
      </c>
      <c r="E45" s="1576">
        <v>300142.86</v>
      </c>
      <c r="F45" s="1576">
        <v>3537182.86</v>
      </c>
      <c r="H45" s="2685"/>
      <c r="I45" s="1575" t="s">
        <v>1221</v>
      </c>
      <c r="J45" s="1576">
        <v>308290</v>
      </c>
      <c r="K45" s="1576">
        <v>2928750</v>
      </c>
      <c r="L45" s="1576">
        <v>300142.86</v>
      </c>
      <c r="M45" s="1576">
        <v>3537182.86</v>
      </c>
    </row>
    <row r="46" spans="1:14" s="1563" customFormat="1" ht="14.4">
      <c r="A46" s="2685"/>
      <c r="B46" s="1575" t="s">
        <v>1222</v>
      </c>
      <c r="C46" s="1576">
        <v>0</v>
      </c>
      <c r="D46" s="1576">
        <v>1934750</v>
      </c>
      <c r="E46" s="1576">
        <v>0</v>
      </c>
      <c r="F46" s="1576">
        <v>1934750</v>
      </c>
      <c r="H46" s="2685"/>
      <c r="I46" s="1575" t="s">
        <v>1222</v>
      </c>
      <c r="J46" s="1576">
        <v>0</v>
      </c>
      <c r="K46" s="1576">
        <v>1934750</v>
      </c>
      <c r="L46" s="1576">
        <v>0</v>
      </c>
      <c r="M46" s="1576">
        <v>1934750</v>
      </c>
    </row>
    <row r="47" spans="1:14" s="1563" customFormat="1" ht="14.4">
      <c r="A47" s="2685"/>
      <c r="B47" s="1575" t="s">
        <v>34</v>
      </c>
      <c r="C47" s="1576"/>
      <c r="D47" s="1576"/>
      <c r="E47" s="1576"/>
      <c r="F47" s="1576"/>
      <c r="H47" s="2685"/>
      <c r="I47" s="1575" t="s">
        <v>34</v>
      </c>
      <c r="J47" s="1576"/>
      <c r="K47" s="1576"/>
      <c r="L47" s="1576"/>
      <c r="M47" s="1576"/>
    </row>
    <row r="48" spans="1:14" s="1563" customFormat="1" ht="14.4">
      <c r="A48" s="2685"/>
      <c r="B48" s="1573" t="s">
        <v>8</v>
      </c>
      <c r="C48" s="1574">
        <v>308290</v>
      </c>
      <c r="D48" s="1574">
        <v>8692250</v>
      </c>
      <c r="E48" s="1574">
        <v>300142.86</v>
      </c>
      <c r="F48" s="1574">
        <v>9300682.8599999994</v>
      </c>
      <c r="H48" s="2685"/>
      <c r="I48" s="1577"/>
      <c r="J48" s="1578"/>
      <c r="K48" s="1578"/>
      <c r="L48" s="1578"/>
      <c r="M48" s="1584"/>
    </row>
    <row r="49" spans="1:2" ht="14.4">
      <c r="A49" s="67" t="s">
        <v>2965</v>
      </c>
    </row>
    <row r="50" spans="1:2">
      <c r="B50" s="12" t="s">
        <v>5451</v>
      </c>
    </row>
  </sheetData>
  <sheetProtection algorithmName="SHA-512" hashValue="2umoL23KIvVKXbWj5D8j3uU929zNC7wRlG/C6dhkc7P8VbuS3TABq40NlG3AWy6EHjBKk+nHA0HcVhTC/Of7+w==" saltValue="FPEkBkzDsKqLoAHUUCLKdw==" spinCount="100000" sheet="1" objects="1" scenarios="1"/>
  <mergeCells count="18">
    <mergeCell ref="A19:A23"/>
    <mergeCell ref="H19:H23"/>
    <mergeCell ref="A24:A28"/>
    <mergeCell ref="H24:H28"/>
    <mergeCell ref="A29:A33"/>
    <mergeCell ref="A44:A48"/>
    <mergeCell ref="A39:A43"/>
    <mergeCell ref="A34:A38"/>
    <mergeCell ref="H29:H33"/>
    <mergeCell ref="H34:H38"/>
    <mergeCell ref="H39:H43"/>
    <mergeCell ref="H44:H48"/>
    <mergeCell ref="A4:A8"/>
    <mergeCell ref="H4:H8"/>
    <mergeCell ref="A9:A13"/>
    <mergeCell ref="H9:H13"/>
    <mergeCell ref="H14:H18"/>
    <mergeCell ref="A14:A18"/>
  </mergeCells>
  <hyperlinks>
    <hyperlink ref="A1" location="Índice!A1" display="ÍNDICE" xr:uid="{00000000-0004-0000-3800-000000000000}"/>
  </hyperlinks>
  <printOptions horizontalCentered="1" verticalCentered="1"/>
  <pageMargins left="0.39370078740157483" right="0.39370078740157483" top="0.39370078740157483" bottom="0.39370078740157483" header="0" footer="0"/>
  <pageSetup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AD25A8"/>
  </sheetPr>
  <dimension ref="A1:F325"/>
  <sheetViews>
    <sheetView showGridLines="0" workbookViewId="0">
      <selection activeCell="I14" sqref="I14"/>
    </sheetView>
  </sheetViews>
  <sheetFormatPr baseColWidth="10" defaultColWidth="11.44140625" defaultRowHeight="14.4"/>
  <cols>
    <col min="1" max="1" width="40.33203125" style="169" bestFit="1" customWidth="1"/>
    <col min="2" max="2" width="12.5546875" style="169" bestFit="1" customWidth="1"/>
    <col min="3" max="3" width="15.33203125" style="169" bestFit="1" customWidth="1"/>
    <col min="4" max="4" width="17.109375" style="169" bestFit="1" customWidth="1"/>
    <col min="5" max="5" width="4.5546875" style="169" customWidth="1"/>
    <col min="6" max="6" width="1.6640625" style="169" customWidth="1"/>
    <col min="7" max="16384" width="11.44140625" style="169"/>
  </cols>
  <sheetData>
    <row r="1" spans="1:6" s="150" customFormat="1" ht="13.2">
      <c r="A1" s="259" t="s">
        <v>1189</v>
      </c>
    </row>
    <row r="2" spans="1:6" s="150" customFormat="1">
      <c r="A2" s="2404" t="s">
        <v>3202</v>
      </c>
      <c r="B2" s="2404"/>
      <c r="C2" s="2404"/>
      <c r="D2" s="2404"/>
      <c r="F2" s="168"/>
    </row>
    <row r="3" spans="1:6" s="150" customFormat="1">
      <c r="A3" s="2404" t="s">
        <v>591</v>
      </c>
      <c r="B3" s="2404"/>
      <c r="C3" s="2404"/>
      <c r="D3" s="2404"/>
      <c r="F3" s="168"/>
    </row>
    <row r="4" spans="1:6" s="150" customFormat="1" ht="15" customHeight="1">
      <c r="A4" s="1081" t="s">
        <v>1854</v>
      </c>
      <c r="B4" s="1081" t="s">
        <v>1855</v>
      </c>
      <c r="C4" s="1081" t="s">
        <v>4409</v>
      </c>
      <c r="D4" s="1081" t="s">
        <v>1856</v>
      </c>
      <c r="F4" s="168"/>
    </row>
    <row r="5" spans="1:6" s="150" customFormat="1" ht="28.8">
      <c r="A5" s="1337" t="s">
        <v>4403</v>
      </c>
      <c r="B5" s="1338">
        <v>1</v>
      </c>
      <c r="C5" s="1338"/>
      <c r="D5" s="1338">
        <v>72</v>
      </c>
      <c r="F5" s="168"/>
    </row>
    <row r="6" spans="1:6" s="150" customFormat="1">
      <c r="A6" s="1339" t="s">
        <v>4400</v>
      </c>
      <c r="B6" s="1340">
        <v>1</v>
      </c>
      <c r="C6" s="1340"/>
      <c r="D6" s="1341">
        <v>28</v>
      </c>
      <c r="F6" s="168"/>
    </row>
    <row r="7" spans="1:6" s="150" customFormat="1">
      <c r="A7" s="1339" t="s">
        <v>4401</v>
      </c>
      <c r="B7" s="1340">
        <v>1</v>
      </c>
      <c r="C7" s="1340"/>
      <c r="D7" s="1341">
        <v>25</v>
      </c>
      <c r="F7" s="168"/>
    </row>
    <row r="8" spans="1:6" s="150" customFormat="1">
      <c r="A8" s="1339" t="s">
        <v>4402</v>
      </c>
      <c r="B8" s="1340">
        <v>1</v>
      </c>
      <c r="C8" s="1340"/>
      <c r="D8" s="1341">
        <v>77</v>
      </c>
      <c r="F8" s="168"/>
    </row>
    <row r="9" spans="1:6" s="150" customFormat="1">
      <c r="A9" s="1342" t="s">
        <v>3199</v>
      </c>
      <c r="B9" s="1340">
        <v>1</v>
      </c>
      <c r="C9" s="1340"/>
      <c r="D9" s="1341">
        <v>11</v>
      </c>
      <c r="F9" s="168"/>
    </row>
    <row r="10" spans="1:6" s="150" customFormat="1">
      <c r="A10" s="1339" t="s">
        <v>3200</v>
      </c>
      <c r="B10" s="1340">
        <v>1</v>
      </c>
      <c r="C10" s="1340"/>
      <c r="D10" s="1341">
        <v>70</v>
      </c>
      <c r="F10" s="168"/>
    </row>
    <row r="11" spans="1:6" s="150" customFormat="1">
      <c r="A11" s="1342" t="s">
        <v>4399</v>
      </c>
      <c r="B11" s="1340">
        <v>1</v>
      </c>
      <c r="C11" s="1340"/>
      <c r="D11" s="1341">
        <v>36</v>
      </c>
      <c r="F11" s="168"/>
    </row>
    <row r="12" spans="1:6" s="150" customFormat="1" ht="28.8">
      <c r="A12" s="1343" t="s">
        <v>4404</v>
      </c>
      <c r="B12" s="1344"/>
      <c r="C12" s="1344">
        <v>1</v>
      </c>
      <c r="D12" s="1344">
        <v>72</v>
      </c>
      <c r="E12" s="1335"/>
      <c r="F12" s="168"/>
    </row>
    <row r="13" spans="1:6" s="150" customFormat="1" ht="28.8">
      <c r="A13" s="1345" t="s">
        <v>4405</v>
      </c>
      <c r="B13" s="1344"/>
      <c r="C13" s="1344">
        <v>1</v>
      </c>
      <c r="D13" s="1344">
        <v>30</v>
      </c>
      <c r="E13" s="1335"/>
      <c r="F13" s="168"/>
    </row>
    <row r="14" spans="1:6" s="150" customFormat="1" ht="28.8">
      <c r="A14" s="1343" t="s">
        <v>4406</v>
      </c>
      <c r="B14" s="1344"/>
      <c r="C14" s="1344">
        <v>2</v>
      </c>
      <c r="D14" s="1344">
        <v>390</v>
      </c>
      <c r="E14" s="1335"/>
      <c r="F14" s="168"/>
    </row>
    <row r="15" spans="1:6" s="150" customFormat="1">
      <c r="A15" s="1343" t="s">
        <v>4407</v>
      </c>
      <c r="B15" s="1344"/>
      <c r="C15" s="1344">
        <v>1</v>
      </c>
      <c r="D15" s="1344">
        <v>140</v>
      </c>
      <c r="E15" s="1335"/>
      <c r="F15" s="168"/>
    </row>
    <row r="16" spans="1:6" s="150" customFormat="1" ht="28.8">
      <c r="A16" s="1336" t="s">
        <v>4408</v>
      </c>
      <c r="B16" s="1318"/>
      <c r="C16" s="1318">
        <v>1</v>
      </c>
      <c r="D16" s="1318">
        <v>12</v>
      </c>
      <c r="E16" s="1335"/>
      <c r="F16" s="168"/>
    </row>
    <row r="17" spans="1:6" s="150" customFormat="1">
      <c r="A17" s="1591" t="s">
        <v>4</v>
      </c>
      <c r="B17" s="1082">
        <f>SUM(B5:B16)</f>
        <v>7</v>
      </c>
      <c r="C17" s="1082">
        <f>SUM(C12:C16)</f>
        <v>6</v>
      </c>
      <c r="D17" s="1592">
        <f>SUM(D5:D16)</f>
        <v>963</v>
      </c>
      <c r="F17" s="168"/>
    </row>
    <row r="18" spans="1:6" s="150" customFormat="1" ht="13.8">
      <c r="A18" s="2688" t="s">
        <v>3201</v>
      </c>
      <c r="B18" s="2688"/>
      <c r="C18" s="2688"/>
      <c r="D18" s="2688"/>
      <c r="F18" s="168"/>
    </row>
    <row r="19" spans="1:6" s="150" customFormat="1" ht="11.4" customHeight="1">
      <c r="A19" s="1083"/>
      <c r="B19" s="13"/>
      <c r="C19" s="13"/>
      <c r="D19" s="13"/>
      <c r="F19" s="168"/>
    </row>
    <row r="20" spans="1:6" s="150" customFormat="1">
      <c r="A20" s="2404" t="s">
        <v>3202</v>
      </c>
      <c r="B20" s="2404"/>
      <c r="C20" s="2404"/>
      <c r="D20" s="2404"/>
      <c r="F20" s="168"/>
    </row>
    <row r="21" spans="1:6" s="150" customFormat="1">
      <c r="A21" s="2404" t="s">
        <v>3204</v>
      </c>
      <c r="B21" s="2404"/>
      <c r="C21" s="2404"/>
      <c r="D21" s="2404"/>
      <c r="F21" s="168"/>
    </row>
    <row r="22" spans="1:6" s="150" customFormat="1">
      <c r="A22" s="1081" t="s">
        <v>1854</v>
      </c>
      <c r="B22" s="2311" t="s">
        <v>1855</v>
      </c>
      <c r="C22" s="2692"/>
      <c r="D22" s="2314"/>
      <c r="F22" s="168"/>
    </row>
    <row r="23" spans="1:6" s="150" customFormat="1">
      <c r="A23" s="798" t="s">
        <v>3203</v>
      </c>
      <c r="B23" s="2693">
        <v>1</v>
      </c>
      <c r="C23" s="2694"/>
      <c r="D23" s="2695"/>
      <c r="F23" s="168"/>
    </row>
    <row r="24" spans="1:6" s="150" customFormat="1">
      <c r="A24" s="799" t="s">
        <v>3205</v>
      </c>
      <c r="B24" s="2696">
        <v>1</v>
      </c>
      <c r="C24" s="2697"/>
      <c r="D24" s="2698"/>
    </row>
    <row r="25" spans="1:6">
      <c r="A25" s="1072" t="s">
        <v>4</v>
      </c>
      <c r="B25" s="2689">
        <f>SUM(B23:B24)</f>
        <v>2</v>
      </c>
      <c r="C25" s="2690"/>
      <c r="D25" s="2691"/>
      <c r="F25" s="168"/>
    </row>
    <row r="26" spans="1:6">
      <c r="A26" s="1084" t="s">
        <v>3206</v>
      </c>
      <c r="B26" s="1080"/>
      <c r="C26" s="1080"/>
      <c r="D26" s="1080"/>
      <c r="F26" s="168"/>
    </row>
    <row r="27" spans="1:6">
      <c r="A27" s="2687" t="s">
        <v>4410</v>
      </c>
      <c r="B27" s="2687"/>
      <c r="C27" s="2687"/>
      <c r="D27" s="2687"/>
      <c r="F27" s="168"/>
    </row>
    <row r="28" spans="1:6" ht="15" customHeight="1">
      <c r="A28" s="2687"/>
      <c r="B28" s="2687"/>
      <c r="C28" s="2687"/>
      <c r="D28" s="2687"/>
      <c r="F28" s="168"/>
    </row>
    <row r="29" spans="1:6">
      <c r="A29" s="163" t="s">
        <v>4411</v>
      </c>
      <c r="B29" s="163"/>
      <c r="C29" s="163"/>
      <c r="D29" s="163"/>
      <c r="F29" s="168"/>
    </row>
    <row r="30" spans="1:6">
      <c r="A30" s="1080"/>
      <c r="B30" s="1080"/>
      <c r="C30" s="1080"/>
      <c r="D30" s="1080"/>
      <c r="F30" s="168"/>
    </row>
    <row r="31" spans="1:6">
      <c r="A31" s="1080"/>
      <c r="B31" s="1080"/>
      <c r="C31" s="1080"/>
      <c r="D31" s="1080"/>
      <c r="F31" s="168"/>
    </row>
    <row r="32" spans="1:6">
      <c r="A32" s="1080"/>
      <c r="B32" s="1080"/>
      <c r="C32" s="1080"/>
      <c r="D32" s="1080"/>
      <c r="F32" s="168"/>
    </row>
    <row r="33" spans="1:6">
      <c r="A33" s="1080"/>
      <c r="B33" s="1080"/>
      <c r="C33" s="1080"/>
      <c r="D33" s="1080"/>
      <c r="F33" s="168"/>
    </row>
    <row r="34" spans="1:6" ht="25.5" customHeight="1">
      <c r="A34" s="1080"/>
      <c r="B34" s="1080"/>
      <c r="C34" s="1080"/>
      <c r="D34" s="1080"/>
      <c r="F34" s="168"/>
    </row>
    <row r="35" spans="1:6">
      <c r="A35" s="1080"/>
      <c r="B35" s="1080"/>
      <c r="C35" s="1080"/>
      <c r="D35" s="1080"/>
      <c r="F35" s="168"/>
    </row>
    <row r="36" spans="1:6">
      <c r="A36" s="1080"/>
      <c r="B36" s="1080"/>
      <c r="C36" s="1080"/>
      <c r="D36" s="1080"/>
      <c r="F36" s="168"/>
    </row>
    <row r="37" spans="1:6">
      <c r="A37" s="1080"/>
      <c r="B37" s="1080"/>
      <c r="C37" s="1080"/>
      <c r="D37" s="1080"/>
      <c r="F37" s="168"/>
    </row>
    <row r="38" spans="1:6" ht="25.5" customHeight="1">
      <c r="A38" s="1080"/>
      <c r="B38" s="1080"/>
      <c r="C38" s="1080"/>
      <c r="D38" s="1080"/>
      <c r="F38" s="168"/>
    </row>
    <row r="39" spans="1:6">
      <c r="A39" s="1080"/>
      <c r="B39" s="1080"/>
      <c r="C39" s="1080"/>
      <c r="D39" s="1080"/>
      <c r="F39" s="168"/>
    </row>
    <row r="40" spans="1:6">
      <c r="A40" s="1080"/>
      <c r="B40" s="1080"/>
      <c r="C40" s="1080"/>
      <c r="D40" s="1080"/>
      <c r="F40" s="168"/>
    </row>
    <row r="41" spans="1:6">
      <c r="A41" s="1080"/>
      <c r="B41" s="1080"/>
      <c r="C41" s="1080"/>
      <c r="D41" s="1080"/>
      <c r="F41" s="168"/>
    </row>
    <row r="42" spans="1:6">
      <c r="A42" s="1080"/>
      <c r="B42" s="1080"/>
      <c r="C42" s="1080"/>
      <c r="D42" s="1080"/>
      <c r="F42" s="168"/>
    </row>
    <row r="43" spans="1:6">
      <c r="A43" s="1080"/>
      <c r="B43" s="1080"/>
      <c r="C43" s="1080"/>
      <c r="D43" s="1080"/>
      <c r="F43" s="168"/>
    </row>
    <row r="44" spans="1:6" ht="15" customHeight="1">
      <c r="A44" s="1080"/>
      <c r="B44" s="1080"/>
      <c r="C44" s="1080"/>
      <c r="D44" s="1080"/>
      <c r="F44" s="168"/>
    </row>
    <row r="45" spans="1:6" ht="15" customHeight="1">
      <c r="A45" s="1080"/>
      <c r="B45" s="1080"/>
      <c r="C45" s="1080"/>
      <c r="D45" s="1080"/>
      <c r="F45" s="168"/>
    </row>
    <row r="46" spans="1:6">
      <c r="A46" s="1080"/>
      <c r="B46" s="1080"/>
      <c r="C46" s="1080"/>
      <c r="D46" s="1080"/>
      <c r="F46" s="168"/>
    </row>
    <row r="47" spans="1:6">
      <c r="A47" s="1080"/>
      <c r="B47" s="1080"/>
      <c r="C47" s="1080"/>
      <c r="D47" s="1080"/>
      <c r="F47" s="168"/>
    </row>
    <row r="48" spans="1:6" ht="15" customHeight="1">
      <c r="A48" s="1080"/>
      <c r="B48" s="1080"/>
      <c r="C48" s="1080"/>
      <c r="D48" s="1080"/>
      <c r="F48" s="168"/>
    </row>
    <row r="49" spans="1:6">
      <c r="A49" s="1080"/>
      <c r="B49" s="1080"/>
      <c r="C49" s="1080"/>
      <c r="D49" s="1080"/>
      <c r="F49" s="168"/>
    </row>
    <row r="50" spans="1:6">
      <c r="A50" s="1080"/>
      <c r="B50" s="1080"/>
      <c r="C50" s="1080"/>
      <c r="D50" s="1080"/>
      <c r="F50" s="168"/>
    </row>
    <row r="51" spans="1:6">
      <c r="A51" s="1080"/>
      <c r="B51" s="1080"/>
      <c r="C51" s="1080"/>
      <c r="D51" s="1080"/>
      <c r="F51" s="168"/>
    </row>
    <row r="52" spans="1:6">
      <c r="A52" s="1080"/>
      <c r="B52" s="1080"/>
      <c r="C52" s="1080"/>
      <c r="D52" s="1080"/>
      <c r="F52" s="168"/>
    </row>
    <row r="53" spans="1:6">
      <c r="A53" s="1080"/>
      <c r="B53" s="1080"/>
      <c r="C53" s="1080"/>
      <c r="D53" s="1080"/>
      <c r="F53" s="168"/>
    </row>
    <row r="54" spans="1:6">
      <c r="A54" s="1080"/>
      <c r="B54" s="1080"/>
      <c r="C54" s="1080"/>
      <c r="D54" s="1080"/>
      <c r="F54" s="168"/>
    </row>
    <row r="55" spans="1:6" ht="15" customHeight="1">
      <c r="A55" s="1080"/>
      <c r="B55" s="1080"/>
      <c r="C55" s="1080"/>
      <c r="D55" s="1080"/>
      <c r="F55" s="168"/>
    </row>
    <row r="56" spans="1:6">
      <c r="A56" s="1080"/>
      <c r="B56" s="1080"/>
      <c r="C56" s="1080"/>
      <c r="D56" s="1080"/>
      <c r="F56" s="168"/>
    </row>
    <row r="57" spans="1:6">
      <c r="A57" s="1080"/>
      <c r="B57" s="1080"/>
      <c r="C57" s="1080"/>
      <c r="D57" s="1080"/>
      <c r="F57" s="168"/>
    </row>
    <row r="58" spans="1:6">
      <c r="A58" s="1080"/>
      <c r="B58" s="1080"/>
      <c r="C58" s="1080"/>
      <c r="D58" s="1080"/>
      <c r="F58" s="168"/>
    </row>
    <row r="59" spans="1:6">
      <c r="A59" s="1080"/>
      <c r="B59" s="1080"/>
      <c r="C59" s="1080"/>
      <c r="D59" s="1080"/>
      <c r="F59" s="170"/>
    </row>
    <row r="60" spans="1:6">
      <c r="A60" s="1080"/>
      <c r="B60" s="1080"/>
      <c r="C60" s="1080"/>
      <c r="D60" s="1080"/>
      <c r="F60" s="171"/>
    </row>
    <row r="61" spans="1:6">
      <c r="A61" s="1080"/>
      <c r="B61" s="1080"/>
      <c r="C61" s="1080"/>
      <c r="D61" s="1080"/>
      <c r="F61" s="171"/>
    </row>
    <row r="62" spans="1:6" ht="15" customHeight="1">
      <c r="A62" s="1080"/>
      <c r="B62" s="1080"/>
      <c r="C62" s="1080"/>
      <c r="D62" s="1080"/>
      <c r="F62" s="171"/>
    </row>
    <row r="63" spans="1:6">
      <c r="A63" s="1080"/>
      <c r="B63" s="1080"/>
      <c r="C63" s="1080"/>
      <c r="D63" s="1080"/>
      <c r="F63" s="171"/>
    </row>
    <row r="64" spans="1:6">
      <c r="F64" s="171"/>
    </row>
    <row r="65" spans="6:6" ht="15" customHeight="1">
      <c r="F65" s="171"/>
    </row>
    <row r="66" spans="6:6">
      <c r="F66" s="171"/>
    </row>
    <row r="67" spans="6:6">
      <c r="F67" s="171"/>
    </row>
    <row r="68" spans="6:6">
      <c r="F68" s="171"/>
    </row>
    <row r="69" spans="6:6" ht="15" customHeight="1">
      <c r="F69" s="171"/>
    </row>
    <row r="70" spans="6:6">
      <c r="F70" s="171"/>
    </row>
    <row r="71" spans="6:6">
      <c r="F71" s="171"/>
    </row>
    <row r="72" spans="6:6">
      <c r="F72" s="171"/>
    </row>
    <row r="73" spans="6:6" ht="15" customHeight="1">
      <c r="F73" s="171"/>
    </row>
    <row r="74" spans="6:6">
      <c r="F74" s="171"/>
    </row>
    <row r="75" spans="6:6">
      <c r="F75" s="171"/>
    </row>
    <row r="76" spans="6:6">
      <c r="F76" s="171"/>
    </row>
    <row r="77" spans="6:6">
      <c r="F77" s="171"/>
    </row>
    <row r="78" spans="6:6">
      <c r="F78" s="171"/>
    </row>
    <row r="79" spans="6:6" ht="15" customHeight="1">
      <c r="F79" s="171"/>
    </row>
    <row r="80" spans="6:6">
      <c r="F80" s="171"/>
    </row>
    <row r="81" spans="6:6">
      <c r="F81" s="171"/>
    </row>
    <row r="82" spans="6:6">
      <c r="F82" s="171"/>
    </row>
    <row r="83" spans="6:6">
      <c r="F83" s="171"/>
    </row>
    <row r="84" spans="6:6">
      <c r="F84" s="171"/>
    </row>
    <row r="85" spans="6:6">
      <c r="F85" s="171"/>
    </row>
    <row r="86" spans="6:6">
      <c r="F86" s="171"/>
    </row>
    <row r="87" spans="6:6">
      <c r="F87" s="171"/>
    </row>
    <row r="88" spans="6:6">
      <c r="F88" s="172"/>
    </row>
    <row r="89" spans="6:6" ht="15" customHeight="1">
      <c r="F89" s="171"/>
    </row>
    <row r="90" spans="6:6">
      <c r="F90" s="171"/>
    </row>
    <row r="91" spans="6:6" ht="15" customHeight="1">
      <c r="F91" s="171"/>
    </row>
    <row r="92" spans="6:6" ht="15" customHeight="1">
      <c r="F92" s="171"/>
    </row>
    <row r="93" spans="6:6">
      <c r="F93" s="171"/>
    </row>
    <row r="94" spans="6:6">
      <c r="F94" s="171"/>
    </row>
    <row r="95" spans="6:6">
      <c r="F95" s="171"/>
    </row>
    <row r="96" spans="6:6">
      <c r="F96" s="171"/>
    </row>
    <row r="97" spans="6:6" ht="15" customHeight="1">
      <c r="F97" s="171"/>
    </row>
    <row r="98" spans="6:6">
      <c r="F98" s="171"/>
    </row>
    <row r="99" spans="6:6" ht="15" customHeight="1">
      <c r="F99" s="171"/>
    </row>
    <row r="100" spans="6:6" ht="15" customHeight="1">
      <c r="F100" s="171"/>
    </row>
    <row r="101" spans="6:6">
      <c r="F101" s="171"/>
    </row>
    <row r="102" spans="6:6">
      <c r="F102" s="171"/>
    </row>
    <row r="103" spans="6:6">
      <c r="F103" s="171"/>
    </row>
    <row r="104" spans="6:6" ht="15" customHeight="1">
      <c r="F104" s="171"/>
    </row>
    <row r="105" spans="6:6">
      <c r="F105" s="171"/>
    </row>
    <row r="106" spans="6:6">
      <c r="F106" s="171"/>
    </row>
    <row r="107" spans="6:6" ht="15" customHeight="1">
      <c r="F107" s="171"/>
    </row>
    <row r="108" spans="6:6">
      <c r="F108" s="171"/>
    </row>
    <row r="109" spans="6:6">
      <c r="F109" s="171"/>
    </row>
    <row r="110" spans="6:6">
      <c r="F110" s="171"/>
    </row>
    <row r="111" spans="6:6">
      <c r="F111" s="171"/>
    </row>
    <row r="112" spans="6:6">
      <c r="F112" s="171"/>
    </row>
    <row r="113" spans="6:6">
      <c r="F113" s="171"/>
    </row>
    <row r="114" spans="6:6">
      <c r="F114" s="171"/>
    </row>
    <row r="115" spans="6:6">
      <c r="F115" s="171"/>
    </row>
    <row r="116" spans="6:6" ht="15" customHeight="1">
      <c r="F116" s="171"/>
    </row>
    <row r="117" spans="6:6">
      <c r="F117" s="171"/>
    </row>
    <row r="118" spans="6:6" ht="15" customHeight="1">
      <c r="F118" s="171"/>
    </row>
    <row r="119" spans="6:6">
      <c r="F119" s="171"/>
    </row>
    <row r="120" spans="6:6">
      <c r="F120" s="171"/>
    </row>
    <row r="121" spans="6:6">
      <c r="F121" s="171"/>
    </row>
    <row r="122" spans="6:6">
      <c r="F122" s="171"/>
    </row>
    <row r="123" spans="6:6" ht="15" customHeight="1">
      <c r="F123" s="171"/>
    </row>
    <row r="124" spans="6:6">
      <c r="F124" s="171"/>
    </row>
    <row r="125" spans="6:6">
      <c r="F125" s="171"/>
    </row>
    <row r="126" spans="6:6" ht="15" customHeight="1">
      <c r="F126" s="171"/>
    </row>
    <row r="127" spans="6:6">
      <c r="F127" s="171"/>
    </row>
    <row r="128" spans="6:6">
      <c r="F128" s="171"/>
    </row>
    <row r="129" spans="6:6">
      <c r="F129" s="171"/>
    </row>
    <row r="130" spans="6:6">
      <c r="F130" s="171"/>
    </row>
    <row r="131" spans="6:6">
      <c r="F131" s="171"/>
    </row>
    <row r="132" spans="6:6" ht="15" customHeight="1">
      <c r="F132" s="171"/>
    </row>
    <row r="133" spans="6:6">
      <c r="F133" s="171"/>
    </row>
    <row r="134" spans="6:6">
      <c r="F134" s="171"/>
    </row>
    <row r="135" spans="6:6">
      <c r="F135" s="171"/>
    </row>
    <row r="136" spans="6:6">
      <c r="F136" s="171"/>
    </row>
    <row r="137" spans="6:6">
      <c r="F137" s="171"/>
    </row>
    <row r="138" spans="6:6">
      <c r="F138" s="171"/>
    </row>
    <row r="139" spans="6:6">
      <c r="F139" s="171"/>
    </row>
    <row r="140" spans="6:6">
      <c r="F140" s="171"/>
    </row>
    <row r="141" spans="6:6">
      <c r="F141" s="171"/>
    </row>
    <row r="142" spans="6:6">
      <c r="F142" s="171"/>
    </row>
    <row r="143" spans="6:6" ht="15" customHeight="1">
      <c r="F143" s="171"/>
    </row>
    <row r="144" spans="6:6" ht="15" customHeight="1">
      <c r="F144" s="171"/>
    </row>
    <row r="145" spans="6:6">
      <c r="F145" s="171"/>
    </row>
    <row r="146" spans="6:6">
      <c r="F146" s="171"/>
    </row>
    <row r="147" spans="6:6" ht="15" customHeight="1">
      <c r="F147" s="171"/>
    </row>
    <row r="148" spans="6:6">
      <c r="F148" s="171"/>
    </row>
    <row r="149" spans="6:6">
      <c r="F149" s="171"/>
    </row>
    <row r="150" spans="6:6">
      <c r="F150" s="171"/>
    </row>
    <row r="151" spans="6:6">
      <c r="F151" s="171"/>
    </row>
    <row r="152" spans="6:6">
      <c r="F152" s="171"/>
    </row>
    <row r="153" spans="6:6">
      <c r="F153" s="171"/>
    </row>
    <row r="154" spans="6:6" ht="15" customHeight="1">
      <c r="F154" s="171"/>
    </row>
    <row r="155" spans="6:6" ht="15" customHeight="1">
      <c r="F155" s="171"/>
    </row>
    <row r="156" spans="6:6">
      <c r="F156" s="171"/>
    </row>
    <row r="157" spans="6:6">
      <c r="F157" s="171"/>
    </row>
    <row r="158" spans="6:6">
      <c r="F158" s="171"/>
    </row>
    <row r="159" spans="6:6">
      <c r="F159" s="171"/>
    </row>
    <row r="160" spans="6:6">
      <c r="F160" s="171"/>
    </row>
    <row r="161" spans="6:6">
      <c r="F161" s="171"/>
    </row>
    <row r="162" spans="6:6" ht="15" customHeight="1">
      <c r="F162" s="171"/>
    </row>
    <row r="163" spans="6:6" ht="15" customHeight="1">
      <c r="F163" s="171"/>
    </row>
    <row r="164" spans="6:6">
      <c r="F164" s="171"/>
    </row>
    <row r="165" spans="6:6" ht="15" customHeight="1">
      <c r="F165" s="171"/>
    </row>
    <row r="166" spans="6:6">
      <c r="F166" s="171"/>
    </row>
    <row r="167" spans="6:6">
      <c r="F167" s="171"/>
    </row>
    <row r="168" spans="6:6">
      <c r="F168" s="171"/>
    </row>
    <row r="169" spans="6:6">
      <c r="F169" s="171"/>
    </row>
    <row r="170" spans="6:6">
      <c r="F170" s="171"/>
    </row>
    <row r="171" spans="6:6">
      <c r="F171" s="171"/>
    </row>
    <row r="172" spans="6:6">
      <c r="F172" s="171"/>
    </row>
    <row r="173" spans="6:6">
      <c r="F173" s="171"/>
    </row>
    <row r="174" spans="6:6">
      <c r="F174" s="171"/>
    </row>
    <row r="175" spans="6:6">
      <c r="F175" s="171"/>
    </row>
    <row r="176" spans="6:6">
      <c r="F176" s="171"/>
    </row>
    <row r="177" spans="6:6">
      <c r="F177" s="171"/>
    </row>
    <row r="178" spans="6:6">
      <c r="F178" s="171"/>
    </row>
    <row r="179" spans="6:6">
      <c r="F179" s="171"/>
    </row>
    <row r="180" spans="6:6">
      <c r="F180" s="171"/>
    </row>
    <row r="181" spans="6:6">
      <c r="F181" s="171"/>
    </row>
    <row r="182" spans="6:6" ht="15" customHeight="1">
      <c r="F182" s="171"/>
    </row>
    <row r="183" spans="6:6">
      <c r="F183" s="171"/>
    </row>
    <row r="184" spans="6:6">
      <c r="F184" s="171"/>
    </row>
    <row r="185" spans="6:6">
      <c r="F185" s="171"/>
    </row>
    <row r="186" spans="6:6">
      <c r="F186" s="171"/>
    </row>
    <row r="187" spans="6:6">
      <c r="F187" s="171"/>
    </row>
    <row r="188" spans="6:6">
      <c r="F188" s="171"/>
    </row>
    <row r="189" spans="6:6">
      <c r="F189" s="171"/>
    </row>
    <row r="190" spans="6:6">
      <c r="F190" s="171"/>
    </row>
    <row r="191" spans="6:6">
      <c r="F191" s="171"/>
    </row>
    <row r="192" spans="6:6">
      <c r="F192" s="171"/>
    </row>
    <row r="193" spans="6:6">
      <c r="F193" s="171"/>
    </row>
    <row r="194" spans="6:6">
      <c r="F194" s="171"/>
    </row>
    <row r="195" spans="6:6" ht="15" customHeight="1">
      <c r="F195" s="171"/>
    </row>
    <row r="196" spans="6:6">
      <c r="F196" s="171"/>
    </row>
    <row r="197" spans="6:6">
      <c r="F197" s="171"/>
    </row>
    <row r="198" spans="6:6">
      <c r="F198" s="171"/>
    </row>
    <row r="199" spans="6:6">
      <c r="F199" s="171"/>
    </row>
    <row r="200" spans="6:6">
      <c r="F200" s="171"/>
    </row>
    <row r="201" spans="6:6">
      <c r="F201" s="171"/>
    </row>
    <row r="202" spans="6:6">
      <c r="F202" s="171"/>
    </row>
    <row r="203" spans="6:6">
      <c r="F203" s="171"/>
    </row>
    <row r="204" spans="6:6">
      <c r="F204" s="171"/>
    </row>
    <row r="205" spans="6:6">
      <c r="F205" s="171"/>
    </row>
    <row r="206" spans="6:6">
      <c r="F206" s="171"/>
    </row>
    <row r="207" spans="6:6">
      <c r="F207" s="171"/>
    </row>
    <row r="208" spans="6:6">
      <c r="F208" s="171"/>
    </row>
    <row r="209" spans="6:6">
      <c r="F209" s="171"/>
    </row>
    <row r="210" spans="6:6">
      <c r="F210" s="171"/>
    </row>
    <row r="211" spans="6:6">
      <c r="F211" s="171"/>
    </row>
    <row r="212" spans="6:6">
      <c r="F212" s="171"/>
    </row>
    <row r="213" spans="6:6">
      <c r="F213" s="171"/>
    </row>
    <row r="214" spans="6:6">
      <c r="F214" s="171"/>
    </row>
    <row r="215" spans="6:6">
      <c r="F215" s="171"/>
    </row>
    <row r="216" spans="6:6">
      <c r="F216" s="171"/>
    </row>
    <row r="217" spans="6:6">
      <c r="F217" s="171"/>
    </row>
    <row r="218" spans="6:6">
      <c r="F218" s="171"/>
    </row>
    <row r="219" spans="6:6">
      <c r="F219" s="171"/>
    </row>
    <row r="220" spans="6:6">
      <c r="F220" s="171"/>
    </row>
    <row r="221" spans="6:6">
      <c r="F221" s="171"/>
    </row>
    <row r="222" spans="6:6">
      <c r="F222" s="171"/>
    </row>
    <row r="223" spans="6:6">
      <c r="F223" s="171"/>
    </row>
    <row r="224" spans="6:6">
      <c r="F224" s="171"/>
    </row>
    <row r="225" spans="6:6">
      <c r="F225" s="171"/>
    </row>
    <row r="226" spans="6:6">
      <c r="F226" s="171"/>
    </row>
    <row r="227" spans="6:6">
      <c r="F227" s="171"/>
    </row>
    <row r="228" spans="6:6">
      <c r="F228" s="171"/>
    </row>
    <row r="229" spans="6:6">
      <c r="F229" s="171"/>
    </row>
    <row r="230" spans="6:6">
      <c r="F230" s="171"/>
    </row>
    <row r="231" spans="6:6">
      <c r="F231" s="171"/>
    </row>
    <row r="232" spans="6:6">
      <c r="F232" s="171"/>
    </row>
    <row r="233" spans="6:6">
      <c r="F233" s="171"/>
    </row>
    <row r="234" spans="6:6">
      <c r="F234" s="171"/>
    </row>
    <row r="235" spans="6:6">
      <c r="F235" s="171"/>
    </row>
    <row r="236" spans="6:6">
      <c r="F236" s="171"/>
    </row>
    <row r="237" spans="6:6">
      <c r="F237" s="171"/>
    </row>
    <row r="238" spans="6:6">
      <c r="F238" s="171"/>
    </row>
    <row r="239" spans="6:6">
      <c r="F239" s="171"/>
    </row>
    <row r="240" spans="6:6">
      <c r="F240" s="171"/>
    </row>
    <row r="241" spans="6:6">
      <c r="F241" s="171"/>
    </row>
    <row r="242" spans="6:6" ht="15" customHeight="1">
      <c r="F242" s="171"/>
    </row>
    <row r="243" spans="6:6" ht="15" customHeight="1">
      <c r="F243" s="171"/>
    </row>
    <row r="244" spans="6:6">
      <c r="F244" s="171"/>
    </row>
    <row r="245" spans="6:6">
      <c r="F245" s="171"/>
    </row>
    <row r="246" spans="6:6">
      <c r="F246" s="171"/>
    </row>
    <row r="247" spans="6:6">
      <c r="F247" s="171"/>
    </row>
    <row r="248" spans="6:6">
      <c r="F248" s="171"/>
    </row>
    <row r="249" spans="6:6">
      <c r="F249" s="171"/>
    </row>
    <row r="250" spans="6:6">
      <c r="F250" s="171"/>
    </row>
    <row r="251" spans="6:6">
      <c r="F251" s="171"/>
    </row>
    <row r="252" spans="6:6" ht="15" customHeight="1">
      <c r="F252" s="171"/>
    </row>
    <row r="253" spans="6:6">
      <c r="F253" s="171"/>
    </row>
    <row r="254" spans="6:6">
      <c r="F254" s="171"/>
    </row>
    <row r="255" spans="6:6">
      <c r="F255" s="171"/>
    </row>
    <row r="256" spans="6:6">
      <c r="F256" s="171"/>
    </row>
    <row r="257" spans="6:6">
      <c r="F257" s="171"/>
    </row>
    <row r="258" spans="6:6">
      <c r="F258" s="171"/>
    </row>
    <row r="259" spans="6:6">
      <c r="F259" s="171"/>
    </row>
    <row r="260" spans="6:6">
      <c r="F260" s="171"/>
    </row>
    <row r="261" spans="6:6">
      <c r="F261" s="171"/>
    </row>
    <row r="262" spans="6:6">
      <c r="F262" s="171"/>
    </row>
    <row r="263" spans="6:6">
      <c r="F263" s="171"/>
    </row>
    <row r="264" spans="6:6">
      <c r="F264" s="171"/>
    </row>
    <row r="265" spans="6:6">
      <c r="F265" s="171"/>
    </row>
    <row r="266" spans="6:6">
      <c r="F266" s="171"/>
    </row>
    <row r="267" spans="6:6">
      <c r="F267" s="171"/>
    </row>
    <row r="268" spans="6:6">
      <c r="F268" s="171"/>
    </row>
    <row r="269" spans="6:6">
      <c r="F269" s="171"/>
    </row>
    <row r="270" spans="6:6">
      <c r="F270" s="171"/>
    </row>
    <row r="271" spans="6:6">
      <c r="F271" s="171"/>
    </row>
    <row r="272" spans="6:6">
      <c r="F272" s="171"/>
    </row>
    <row r="273" spans="6:6">
      <c r="F273" s="171"/>
    </row>
    <row r="274" spans="6:6">
      <c r="F274" s="171"/>
    </row>
    <row r="275" spans="6:6">
      <c r="F275" s="171"/>
    </row>
    <row r="276" spans="6:6">
      <c r="F276" s="171"/>
    </row>
    <row r="277" spans="6:6">
      <c r="F277" s="171"/>
    </row>
    <row r="278" spans="6:6">
      <c r="F278" s="171"/>
    </row>
    <row r="279" spans="6:6">
      <c r="F279" s="171"/>
    </row>
    <row r="280" spans="6:6">
      <c r="F280" s="171"/>
    </row>
    <row r="281" spans="6:6">
      <c r="F281" s="171"/>
    </row>
    <row r="282" spans="6:6">
      <c r="F282" s="171"/>
    </row>
    <row r="283" spans="6:6">
      <c r="F283" s="171"/>
    </row>
    <row r="284" spans="6:6">
      <c r="F284" s="171"/>
    </row>
    <row r="285" spans="6:6">
      <c r="F285" s="171"/>
    </row>
    <row r="286" spans="6:6">
      <c r="F286" s="171"/>
    </row>
    <row r="287" spans="6:6">
      <c r="F287" s="171"/>
    </row>
    <row r="288" spans="6:6">
      <c r="F288" s="171"/>
    </row>
    <row r="289" spans="6:6">
      <c r="F289" s="171"/>
    </row>
    <row r="290" spans="6:6">
      <c r="F290" s="171"/>
    </row>
    <row r="291" spans="6:6">
      <c r="F291" s="171"/>
    </row>
    <row r="292" spans="6:6">
      <c r="F292" s="171"/>
    </row>
    <row r="293" spans="6:6">
      <c r="F293" s="171"/>
    </row>
    <row r="294" spans="6:6">
      <c r="F294" s="171"/>
    </row>
    <row r="295" spans="6:6">
      <c r="F295" s="171"/>
    </row>
    <row r="296" spans="6:6">
      <c r="F296" s="171"/>
    </row>
    <row r="297" spans="6:6">
      <c r="F297" s="171"/>
    </row>
    <row r="298" spans="6:6">
      <c r="F298" s="171"/>
    </row>
    <row r="299" spans="6:6">
      <c r="F299" s="171"/>
    </row>
    <row r="300" spans="6:6">
      <c r="F300" s="171"/>
    </row>
    <row r="301" spans="6:6">
      <c r="F301" s="171"/>
    </row>
    <row r="302" spans="6:6">
      <c r="F302" s="171"/>
    </row>
    <row r="303" spans="6:6">
      <c r="F303" s="171"/>
    </row>
    <row r="304" spans="6:6">
      <c r="F304" s="171"/>
    </row>
    <row r="305" spans="6:6">
      <c r="F305" s="171"/>
    </row>
    <row r="306" spans="6:6">
      <c r="F306" s="171"/>
    </row>
    <row r="307" spans="6:6">
      <c r="F307" s="171"/>
    </row>
    <row r="308" spans="6:6">
      <c r="F308" s="171"/>
    </row>
    <row r="309" spans="6:6">
      <c r="F309" s="171"/>
    </row>
    <row r="310" spans="6:6">
      <c r="F310" s="171"/>
    </row>
    <row r="311" spans="6:6">
      <c r="F311" s="171"/>
    </row>
    <row r="312" spans="6:6">
      <c r="F312" s="171"/>
    </row>
    <row r="313" spans="6:6">
      <c r="F313" s="171"/>
    </row>
    <row r="314" spans="6:6">
      <c r="F314" s="171"/>
    </row>
    <row r="315" spans="6:6">
      <c r="F315" s="171"/>
    </row>
    <row r="316" spans="6:6">
      <c r="F316" s="171"/>
    </row>
    <row r="317" spans="6:6">
      <c r="F317" s="171"/>
    </row>
    <row r="318" spans="6:6">
      <c r="F318" s="171"/>
    </row>
    <row r="319" spans="6:6">
      <c r="F319" s="171"/>
    </row>
    <row r="320" spans="6:6">
      <c r="F320" s="171"/>
    </row>
    <row r="321" spans="6:6">
      <c r="F321" s="171"/>
    </row>
    <row r="322" spans="6:6">
      <c r="F322" s="171"/>
    </row>
    <row r="323" spans="6:6">
      <c r="F323" s="171"/>
    </row>
    <row r="324" spans="6:6">
      <c r="F324" s="171"/>
    </row>
    <row r="325" spans="6:6">
      <c r="F325" s="171"/>
    </row>
  </sheetData>
  <sheetProtection algorithmName="SHA-512" hashValue="dvjU9C40tL4hYDrWnQAAyP5+zYY0isFLW0a+O0XVZO0OoSX505oR9C3E4fZkL8qKvI5qUMqW2xd5tH8nw8Kv9w==" saltValue="UdoNUPkRrI5L8EKlYYpWDA==" spinCount="100000" sheet="1" objects="1" scenarios="1"/>
  <mergeCells count="10">
    <mergeCell ref="A27:D28"/>
    <mergeCell ref="A18:D18"/>
    <mergeCell ref="A2:D2"/>
    <mergeCell ref="A3:D3"/>
    <mergeCell ref="B25:D25"/>
    <mergeCell ref="A20:D20"/>
    <mergeCell ref="A21:D21"/>
    <mergeCell ref="B22:D22"/>
    <mergeCell ref="B23:D23"/>
    <mergeCell ref="B24:D24"/>
  </mergeCells>
  <hyperlinks>
    <hyperlink ref="A1" location="Índice!A1" display="ÍNDICE" xr:uid="{00000000-0004-0000-3900-000000000000}"/>
  </hyperlinks>
  <printOptions horizontalCentered="1" verticalCentered="1"/>
  <pageMargins left="0.19685039370078741" right="0.19685039370078741" top="0.19685039370078741" bottom="0.31496062992125984" header="0.15748031496062992" footer="0.31496062992125984"/>
  <pageSetup scale="74" orientation="landscape" r:id="rId1"/>
  <colBreaks count="1" manualBreakCount="1">
    <brk id="5"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AD25A8"/>
  </sheetPr>
  <dimension ref="A1:BA31"/>
  <sheetViews>
    <sheetView showGridLines="0" workbookViewId="0"/>
  </sheetViews>
  <sheetFormatPr baseColWidth="10" defaultRowHeight="13.2"/>
  <cols>
    <col min="1" max="1" width="12.109375" customWidth="1"/>
    <col min="2" max="2" width="49.6640625" customWidth="1"/>
    <col min="3" max="3" width="11.88671875" customWidth="1"/>
    <col min="5" max="5" width="12" customWidth="1"/>
    <col min="6" max="6" width="11.5546875" customWidth="1"/>
    <col min="8" max="8" width="13" customWidth="1"/>
    <col min="11" max="11" width="12.88671875" customWidth="1"/>
    <col min="12" max="12" width="15.109375" customWidth="1"/>
    <col min="13" max="13" width="12.5546875" customWidth="1"/>
  </cols>
  <sheetData>
    <row r="1" spans="1:53" s="150" customFormat="1">
      <c r="A1" s="167" t="s">
        <v>1189</v>
      </c>
      <c r="B1" s="143"/>
      <c r="C1" s="143"/>
    </row>
    <row r="2" spans="1:53" ht="14.4">
      <c r="A2" s="1996" t="s">
        <v>1874</v>
      </c>
      <c r="B2" s="1997"/>
      <c r="C2" s="1997"/>
      <c r="D2" s="443"/>
      <c r="E2" s="443"/>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443"/>
      <c r="AT2" s="443"/>
      <c r="AU2" s="443"/>
      <c r="AV2" s="443"/>
      <c r="AW2" s="443"/>
      <c r="AX2" s="443"/>
      <c r="AY2" s="443"/>
      <c r="AZ2" s="443"/>
      <c r="BA2" s="443"/>
    </row>
    <row r="3" spans="1:53" ht="28.8">
      <c r="A3" s="1594" t="s">
        <v>37</v>
      </c>
      <c r="B3" s="446" t="s">
        <v>3258</v>
      </c>
      <c r="C3" s="447" t="s">
        <v>1873</v>
      </c>
      <c r="D3" s="432"/>
      <c r="E3" s="433"/>
      <c r="F3" s="434"/>
      <c r="G3" s="433"/>
      <c r="H3" s="433"/>
      <c r="I3" s="432"/>
      <c r="J3" s="435"/>
      <c r="K3" s="436"/>
      <c r="L3" s="437"/>
      <c r="M3" s="428"/>
    </row>
    <row r="4" spans="1:53" ht="28.8">
      <c r="A4" s="2700" t="s">
        <v>3263</v>
      </c>
      <c r="B4" s="1116" t="s">
        <v>3259</v>
      </c>
      <c r="C4" s="1117">
        <v>200</v>
      </c>
      <c r="D4" s="432"/>
      <c r="E4" s="433"/>
      <c r="F4" s="434"/>
      <c r="G4" s="433"/>
      <c r="H4" s="433"/>
      <c r="I4" s="432"/>
      <c r="J4" s="435"/>
      <c r="K4" s="436"/>
      <c r="L4" s="437"/>
      <c r="M4" s="686"/>
    </row>
    <row r="5" spans="1:53" ht="15.6">
      <c r="A5" s="2700"/>
      <c r="B5" s="1116" t="s">
        <v>3392</v>
      </c>
      <c r="C5" s="1117">
        <v>500</v>
      </c>
      <c r="D5" s="432"/>
      <c r="E5" s="433"/>
      <c r="F5" s="434"/>
      <c r="G5" s="433"/>
      <c r="H5" s="433"/>
      <c r="I5" s="432"/>
      <c r="J5" s="435"/>
      <c r="K5" s="436"/>
      <c r="L5" s="437"/>
      <c r="M5" s="1078"/>
    </row>
    <row r="6" spans="1:53" ht="28.8">
      <c r="A6" s="2700"/>
      <c r="B6" s="1116" t="s">
        <v>3260</v>
      </c>
      <c r="C6" s="1117">
        <v>100</v>
      </c>
      <c r="D6" s="432"/>
      <c r="E6" s="433"/>
      <c r="F6" s="434"/>
      <c r="G6" s="433"/>
      <c r="H6" s="433"/>
      <c r="I6" s="432"/>
      <c r="J6" s="435"/>
      <c r="K6" s="436"/>
      <c r="L6" s="437"/>
      <c r="M6" s="686"/>
    </row>
    <row r="7" spans="1:53" ht="28.8">
      <c r="A7" s="2700"/>
      <c r="B7" s="1116" t="s">
        <v>3261</v>
      </c>
      <c r="C7" s="1117">
        <v>100</v>
      </c>
      <c r="D7" s="432"/>
      <c r="E7" s="433"/>
      <c r="F7" s="434"/>
      <c r="G7" s="433"/>
      <c r="H7" s="433"/>
      <c r="I7" s="432"/>
      <c r="J7" s="435"/>
      <c r="K7" s="436"/>
      <c r="L7" s="437"/>
      <c r="M7" s="686"/>
    </row>
    <row r="8" spans="1:53" ht="15.6">
      <c r="A8" s="2700"/>
      <c r="B8" s="1116" t="s">
        <v>3262</v>
      </c>
      <c r="C8" s="1117">
        <v>170</v>
      </c>
      <c r="D8" s="432"/>
      <c r="E8" s="433"/>
      <c r="F8" s="434"/>
      <c r="G8" s="433"/>
      <c r="H8" s="433"/>
      <c r="I8" s="432"/>
      <c r="J8" s="435"/>
      <c r="K8" s="436"/>
      <c r="L8" s="437"/>
      <c r="M8" s="686"/>
    </row>
    <row r="9" spans="1:53" ht="14.4">
      <c r="A9" s="1118"/>
      <c r="B9" s="1119" t="s">
        <v>4</v>
      </c>
      <c r="C9" s="1120">
        <f>SUM(C4:C8)</f>
        <v>1070</v>
      </c>
      <c r="D9" s="432"/>
      <c r="E9" s="173"/>
      <c r="F9" s="174"/>
      <c r="G9" s="175"/>
      <c r="H9" s="176"/>
      <c r="I9" s="432"/>
      <c r="J9" s="429"/>
      <c r="K9" s="429"/>
      <c r="L9" s="429"/>
      <c r="M9" s="429"/>
    </row>
    <row r="10" spans="1:53" ht="13.8">
      <c r="A10" s="444" t="s">
        <v>3264</v>
      </c>
      <c r="B10" s="445"/>
      <c r="C10" s="445"/>
      <c r="D10" s="432"/>
      <c r="E10" s="173"/>
      <c r="F10" s="174"/>
      <c r="G10" s="175"/>
      <c r="H10" s="176"/>
      <c r="I10" s="432"/>
      <c r="J10" s="429"/>
      <c r="K10" s="429"/>
      <c r="L10" s="429"/>
      <c r="M10" s="429"/>
    </row>
    <row r="11" spans="1:53" ht="13.8">
      <c r="A11" s="438"/>
      <c r="B11" s="439"/>
      <c r="C11" s="439"/>
      <c r="D11" s="432"/>
      <c r="E11" s="173"/>
      <c r="F11" s="174"/>
      <c r="G11" s="175"/>
      <c r="H11" s="176"/>
      <c r="I11" s="432"/>
      <c r="J11" s="429"/>
      <c r="K11" s="429"/>
      <c r="L11" s="429"/>
      <c r="M11" s="429"/>
    </row>
    <row r="12" spans="1:53" ht="14.4">
      <c r="A12" s="438"/>
      <c r="B12" s="439"/>
      <c r="C12" s="439"/>
      <c r="D12" s="432"/>
      <c r="E12" s="173"/>
      <c r="F12" s="174"/>
      <c r="G12" s="175"/>
      <c r="H12" s="176"/>
      <c r="I12" s="432"/>
      <c r="J12" s="430"/>
      <c r="K12" s="2699"/>
      <c r="L12" s="2699"/>
      <c r="M12" s="177"/>
    </row>
    <row r="13" spans="1:53" ht="14.4">
      <c r="A13" s="438"/>
      <c r="B13" s="439"/>
      <c r="C13" s="439"/>
      <c r="D13" s="432"/>
      <c r="E13" s="173"/>
      <c r="F13" s="174"/>
      <c r="G13" s="175"/>
      <c r="H13" s="176"/>
      <c r="I13" s="432"/>
      <c r="J13" s="430"/>
      <c r="K13" s="432"/>
      <c r="L13" s="440"/>
      <c r="M13" s="431"/>
    </row>
    <row r="14" spans="1:53" ht="13.8">
      <c r="A14" s="438"/>
      <c r="B14" s="439"/>
      <c r="C14" s="439"/>
      <c r="D14" s="432"/>
      <c r="E14" s="173"/>
      <c r="F14" s="174"/>
      <c r="G14" s="175"/>
      <c r="H14" s="176"/>
      <c r="I14" s="432"/>
      <c r="J14" s="432"/>
      <c r="K14" s="432"/>
      <c r="L14" s="432"/>
      <c r="M14" s="432"/>
    </row>
    <row r="15" spans="1:53" ht="15.75" customHeight="1">
      <c r="A15" s="438"/>
      <c r="B15" s="439"/>
      <c r="C15" s="439"/>
      <c r="D15" s="432"/>
      <c r="E15" s="173"/>
      <c r="F15" s="174"/>
      <c r="G15" s="175"/>
      <c r="H15" s="176"/>
      <c r="I15" s="432"/>
      <c r="J15" s="432"/>
      <c r="K15" s="432"/>
      <c r="L15" s="432"/>
      <c r="M15" s="432"/>
    </row>
    <row r="16" spans="1:53" ht="13.8">
      <c r="A16" s="438"/>
      <c r="B16" s="439"/>
      <c r="C16" s="439"/>
      <c r="D16" s="432"/>
      <c r="E16" s="178"/>
      <c r="F16" s="179"/>
      <c r="G16" s="180"/>
      <c r="H16" s="178"/>
      <c r="I16" s="432"/>
      <c r="J16" s="432"/>
      <c r="K16" s="432"/>
      <c r="L16" s="432"/>
      <c r="M16" s="432"/>
    </row>
    <row r="17" spans="1:13" ht="13.8">
      <c r="A17" s="438"/>
      <c r="B17" s="439"/>
      <c r="C17" s="439"/>
      <c r="D17" s="432"/>
      <c r="E17" s="432"/>
      <c r="F17" s="432"/>
      <c r="G17" s="432"/>
      <c r="H17" s="432"/>
      <c r="I17" s="432"/>
      <c r="J17" s="432"/>
      <c r="K17" s="432"/>
      <c r="L17" s="432"/>
      <c r="M17" s="432"/>
    </row>
    <row r="18" spans="1:13" ht="13.8">
      <c r="A18" s="438"/>
      <c r="B18" s="439"/>
      <c r="C18" s="439"/>
      <c r="D18" s="432"/>
      <c r="E18" s="432"/>
      <c r="F18" s="432"/>
      <c r="G18" s="432"/>
      <c r="H18" s="432"/>
      <c r="I18" s="432"/>
      <c r="J18" s="432"/>
      <c r="K18" s="432"/>
      <c r="L18" s="432"/>
      <c r="M18" s="432"/>
    </row>
    <row r="19" spans="1:13" ht="13.8">
      <c r="A19" s="438"/>
      <c r="B19" s="439"/>
      <c r="C19" s="439"/>
      <c r="D19" s="432"/>
      <c r="E19" s="432"/>
      <c r="F19" s="432"/>
      <c r="G19" s="432"/>
      <c r="H19" s="432"/>
      <c r="I19" s="432"/>
      <c r="J19" s="432"/>
      <c r="K19" s="432"/>
      <c r="L19" s="432"/>
      <c r="M19" s="432"/>
    </row>
    <row r="20" spans="1:13" ht="13.8">
      <c r="A20" s="438"/>
      <c r="B20" s="439"/>
      <c r="C20" s="439"/>
      <c r="D20" s="432"/>
      <c r="E20" s="432"/>
      <c r="F20" s="432"/>
      <c r="G20" s="432"/>
      <c r="H20" s="432"/>
      <c r="I20" s="432"/>
      <c r="J20" s="432"/>
      <c r="K20" s="432"/>
      <c r="L20" s="432"/>
      <c r="M20" s="432"/>
    </row>
    <row r="21" spans="1:13" ht="13.8">
      <c r="A21" s="441"/>
      <c r="B21" s="442"/>
      <c r="C21" s="442"/>
      <c r="D21" s="432"/>
      <c r="E21" s="432"/>
      <c r="F21" s="432"/>
      <c r="G21" s="432"/>
      <c r="H21" s="432"/>
      <c r="I21" s="432"/>
      <c r="J21" s="432"/>
      <c r="K21" s="432"/>
      <c r="L21" s="432"/>
      <c r="M21" s="432"/>
    </row>
    <row r="22" spans="1:13" ht="18.75" customHeight="1"/>
    <row r="23" spans="1:13" ht="18" customHeight="1"/>
    <row r="24" spans="1:13" ht="26.25" customHeight="1"/>
    <row r="25" spans="1:13" ht="23.25" customHeight="1"/>
    <row r="26" spans="1:13" ht="26.25" customHeight="1"/>
    <row r="31" spans="1:13" ht="21" customHeight="1"/>
  </sheetData>
  <sheetProtection algorithmName="SHA-512" hashValue="mR0E0qH7mYuo3wH+qHMTr+XoWFHh1mAWBAIVi70wDplGSKytnzoa9lhh7ubGTCNl/JvNq1HiPIVOqgYUuVJVsw==" saltValue="26G1E8lzjxodADYnDQL5rQ==" spinCount="100000" sheet="1" objects="1" scenarios="1"/>
  <mergeCells count="2">
    <mergeCell ref="K12:L12"/>
    <mergeCell ref="A4:A8"/>
  </mergeCells>
  <hyperlinks>
    <hyperlink ref="A1" location="Índice!A1" display="ÍNDICE" xr:uid="{00000000-0004-0000-3A00-000000000000}"/>
  </hyperlinks>
  <pageMargins left="0.7" right="0.7" top="0.75" bottom="0.75" header="0.3" footer="0.3"/>
  <pageSetup orientation="portrait" horizontalDpi="1200"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AD25A8"/>
  </sheetPr>
  <dimension ref="A1:F37"/>
  <sheetViews>
    <sheetView showGridLines="0" zoomScaleNormal="100" workbookViewId="0">
      <selection activeCell="B3" sqref="A3:XFD3"/>
    </sheetView>
  </sheetViews>
  <sheetFormatPr baseColWidth="10" defaultColWidth="11.44140625" defaultRowHeight="14.4"/>
  <cols>
    <col min="1" max="1" width="45" style="1998" customWidth="1"/>
    <col min="2" max="2" width="17.33203125" style="1998" bestFit="1" customWidth="1"/>
    <col min="3" max="3" width="11.44140625" style="1998"/>
    <col min="4" max="4" width="84.5546875" style="1998" bestFit="1" customWidth="1"/>
    <col min="5" max="5" width="11.44140625" style="1998"/>
    <col min="6" max="6" width="86.33203125" style="1998" bestFit="1" customWidth="1"/>
    <col min="7" max="16384" width="11.44140625" style="1998"/>
  </cols>
  <sheetData>
    <row r="1" spans="1:6">
      <c r="A1" s="913" t="s">
        <v>1189</v>
      </c>
    </row>
    <row r="2" spans="1:6" ht="18">
      <c r="A2" s="667" t="s">
        <v>1256</v>
      </c>
    </row>
    <row r="3" spans="1:6">
      <c r="A3" s="2706" t="s">
        <v>2883</v>
      </c>
      <c r="B3" s="1641" t="s">
        <v>1233</v>
      </c>
      <c r="C3" s="1641" t="s">
        <v>2163</v>
      </c>
      <c r="D3" s="1641" t="s">
        <v>1234</v>
      </c>
      <c r="F3" s="2000"/>
    </row>
    <row r="4" spans="1:6">
      <c r="A4" s="2707"/>
      <c r="B4" s="2001" t="s">
        <v>2149</v>
      </c>
      <c r="C4" s="2002">
        <v>501</v>
      </c>
      <c r="D4" s="2001" t="s">
        <v>2882</v>
      </c>
      <c r="F4" s="1999"/>
    </row>
    <row r="5" spans="1:6">
      <c r="A5" s="2707"/>
      <c r="B5" s="2001" t="s">
        <v>2150</v>
      </c>
      <c r="C5" s="2002">
        <v>773</v>
      </c>
      <c r="D5" s="2001" t="s">
        <v>2151</v>
      </c>
      <c r="F5" s="2000"/>
    </row>
    <row r="6" spans="1:6">
      <c r="A6" s="2707"/>
      <c r="B6" s="2001" t="s">
        <v>3468</v>
      </c>
      <c r="C6" s="2002">
        <v>718</v>
      </c>
      <c r="D6" s="2001" t="s">
        <v>3469</v>
      </c>
      <c r="F6" s="2000"/>
    </row>
    <row r="7" spans="1:6">
      <c r="A7" s="2707"/>
      <c r="B7" s="2001" t="s">
        <v>2152</v>
      </c>
      <c r="C7" s="2002">
        <v>310</v>
      </c>
      <c r="D7" s="2001" t="s">
        <v>2153</v>
      </c>
      <c r="F7" s="2000"/>
    </row>
    <row r="8" spans="1:6">
      <c r="A8" s="2707"/>
      <c r="B8" s="2001" t="s">
        <v>2154</v>
      </c>
      <c r="C8" s="2002">
        <v>172</v>
      </c>
      <c r="D8" s="2001" t="s">
        <v>2155</v>
      </c>
      <c r="F8" s="2000"/>
    </row>
    <row r="9" spans="1:6">
      <c r="A9" s="2707"/>
      <c r="B9" s="2001" t="s">
        <v>1235</v>
      </c>
      <c r="C9" s="2003">
        <v>2036</v>
      </c>
      <c r="D9" s="2001" t="s">
        <v>2156</v>
      </c>
      <c r="F9" s="1999"/>
    </row>
    <row r="10" spans="1:6">
      <c r="A10" s="2707"/>
      <c r="B10" s="2001" t="s">
        <v>2157</v>
      </c>
      <c r="C10" s="2002">
        <v>396</v>
      </c>
      <c r="D10" s="2001" t="s">
        <v>2158</v>
      </c>
      <c r="F10" s="2000"/>
    </row>
    <row r="11" spans="1:6">
      <c r="A11" s="2707"/>
      <c r="B11" s="2001" t="s">
        <v>2159</v>
      </c>
      <c r="C11" s="2003">
        <v>1250</v>
      </c>
      <c r="D11" s="2001" t="s">
        <v>2160</v>
      </c>
      <c r="F11" s="2000"/>
    </row>
    <row r="12" spans="1:6">
      <c r="A12" s="2708"/>
      <c r="B12" s="2001" t="s">
        <v>2161</v>
      </c>
      <c r="C12" s="2003">
        <v>1214</v>
      </c>
      <c r="D12" s="2001" t="s">
        <v>3470</v>
      </c>
      <c r="F12" s="1999"/>
    </row>
    <row r="13" spans="1:6">
      <c r="F13" s="2000"/>
    </row>
    <row r="14" spans="1:6">
      <c r="A14" s="2709" t="s">
        <v>1237</v>
      </c>
      <c r="B14" s="1641" t="s">
        <v>3455</v>
      </c>
      <c r="C14" s="2701" t="s">
        <v>1234</v>
      </c>
      <c r="D14" s="2701"/>
    </row>
    <row r="15" spans="1:6">
      <c r="A15" s="2709"/>
      <c r="B15" s="2004">
        <v>20</v>
      </c>
      <c r="C15" s="2703" t="s">
        <v>3456</v>
      </c>
      <c r="D15" s="2703"/>
    </row>
    <row r="16" spans="1:6">
      <c r="A16" s="2709"/>
      <c r="B16" s="2004">
        <v>15</v>
      </c>
      <c r="C16" s="2703" t="s">
        <v>3457</v>
      </c>
      <c r="D16" s="2703"/>
    </row>
    <row r="17" spans="1:4">
      <c r="A17" s="2709"/>
      <c r="B17" s="2004">
        <v>46</v>
      </c>
      <c r="C17" s="2703" t="s">
        <v>3458</v>
      </c>
      <c r="D17" s="2703"/>
    </row>
    <row r="18" spans="1:4">
      <c r="A18" s="2709"/>
      <c r="B18" s="2004">
        <v>2</v>
      </c>
      <c r="C18" s="2703" t="s">
        <v>3459</v>
      </c>
      <c r="D18" s="2703"/>
    </row>
    <row r="19" spans="1:4">
      <c r="A19" s="2709"/>
      <c r="B19" s="2004">
        <v>4</v>
      </c>
      <c r="C19" s="2704" t="s">
        <v>3460</v>
      </c>
      <c r="D19" s="2704"/>
    </row>
    <row r="20" spans="1:4">
      <c r="A20" s="2709"/>
      <c r="B20" s="2004">
        <v>3</v>
      </c>
      <c r="C20" s="2704" t="s">
        <v>3461</v>
      </c>
      <c r="D20" s="2704"/>
    </row>
    <row r="21" spans="1:4">
      <c r="A21" s="2709"/>
      <c r="B21" s="2004">
        <v>18</v>
      </c>
      <c r="C21" s="2703" t="s">
        <v>3471</v>
      </c>
      <c r="D21" s="2703"/>
    </row>
    <row r="22" spans="1:4">
      <c r="A22" s="2709"/>
      <c r="B22" s="2004">
        <v>75</v>
      </c>
      <c r="C22" s="2703" t="s">
        <v>3462</v>
      </c>
      <c r="D22" s="2703"/>
    </row>
    <row r="23" spans="1:4">
      <c r="A23" s="2709"/>
      <c r="B23" s="2004">
        <v>6</v>
      </c>
      <c r="C23" s="2702" t="s">
        <v>3463</v>
      </c>
      <c r="D23" s="2702"/>
    </row>
    <row r="24" spans="1:4">
      <c r="A24" s="2000"/>
      <c r="B24" s="2005"/>
      <c r="C24" s="2000"/>
      <c r="D24" s="2006"/>
    </row>
    <row r="25" spans="1:4">
      <c r="A25" s="2709" t="s">
        <v>1238</v>
      </c>
      <c r="B25" s="1641" t="s">
        <v>1236</v>
      </c>
      <c r="C25" s="2701" t="s">
        <v>1234</v>
      </c>
      <c r="D25" s="2701"/>
    </row>
    <row r="26" spans="1:4">
      <c r="A26" s="2709"/>
      <c r="B26" s="2004">
        <v>4</v>
      </c>
      <c r="C26" s="2704" t="s">
        <v>3464</v>
      </c>
      <c r="D26" s="2704"/>
    </row>
    <row r="27" spans="1:4">
      <c r="A27" s="2709"/>
      <c r="B27" s="2004">
        <v>8</v>
      </c>
      <c r="C27" s="2704" t="s">
        <v>3465</v>
      </c>
      <c r="D27" s="2704"/>
    </row>
    <row r="29" spans="1:4">
      <c r="A29" s="2709" t="s">
        <v>1239</v>
      </c>
      <c r="B29" s="1641" t="s">
        <v>1236</v>
      </c>
      <c r="C29" s="2701" t="s">
        <v>1234</v>
      </c>
      <c r="D29" s="2701"/>
    </row>
    <row r="30" spans="1:4">
      <c r="A30" s="2709"/>
      <c r="B30" s="2007">
        <v>14</v>
      </c>
      <c r="C30" s="2702" t="s">
        <v>3472</v>
      </c>
      <c r="D30" s="2702"/>
    </row>
    <row r="32" spans="1:4">
      <c r="A32" s="1641"/>
      <c r="B32" s="1641" t="s">
        <v>1240</v>
      </c>
      <c r="C32" s="2701" t="s">
        <v>1241</v>
      </c>
      <c r="D32" s="2701"/>
    </row>
    <row r="33" spans="1:4">
      <c r="A33" s="1641" t="s">
        <v>1242</v>
      </c>
      <c r="B33" s="2007">
        <v>8</v>
      </c>
      <c r="C33" s="2702" t="s">
        <v>3466</v>
      </c>
      <c r="D33" s="2705"/>
    </row>
    <row r="34" spans="1:4">
      <c r="A34" s="1641" t="s">
        <v>1243</v>
      </c>
      <c r="B34" s="2008">
        <v>0.95</v>
      </c>
      <c r="C34" s="2705" t="s">
        <v>1244</v>
      </c>
      <c r="D34" s="2705"/>
    </row>
    <row r="35" spans="1:4">
      <c r="A35" s="1641" t="s">
        <v>1245</v>
      </c>
      <c r="B35" s="1247">
        <v>1</v>
      </c>
      <c r="C35" s="2702" t="s">
        <v>2162</v>
      </c>
      <c r="D35" s="2705"/>
    </row>
    <row r="36" spans="1:4">
      <c r="A36" s="2009"/>
      <c r="B36" s="2009"/>
      <c r="C36" s="2009"/>
      <c r="D36" s="2009"/>
    </row>
    <row r="37" spans="1:4">
      <c r="A37" s="2010" t="s">
        <v>3467</v>
      </c>
      <c r="B37" s="2009"/>
      <c r="C37" s="2009"/>
      <c r="D37" s="2009"/>
    </row>
  </sheetData>
  <sheetProtection algorithmName="SHA-512" hashValue="g1wDBOXMTHTsTjS/SgZusZVWUvPqHo/hCiFUMhX2mmcZMrYgJJKLGZhwimdzdUrGW8EJmTxazmF6U5K9kyt/uw==" saltValue="ZmspqqR6eS36YBpGlb3nTQ==" spinCount="100000" sheet="1" objects="1" scenarios="1"/>
  <mergeCells count="23">
    <mergeCell ref="C33:D33"/>
    <mergeCell ref="C34:D34"/>
    <mergeCell ref="C35:D35"/>
    <mergeCell ref="A3:A12"/>
    <mergeCell ref="A14:A23"/>
    <mergeCell ref="A25:A27"/>
    <mergeCell ref="A29:A30"/>
    <mergeCell ref="C32:D32"/>
    <mergeCell ref="C15:D15"/>
    <mergeCell ref="C14:D14"/>
    <mergeCell ref="C16:D16"/>
    <mergeCell ref="C17:D17"/>
    <mergeCell ref="C18:D18"/>
    <mergeCell ref="C19:D19"/>
    <mergeCell ref="C20:D20"/>
    <mergeCell ref="C21:D21"/>
    <mergeCell ref="C29:D29"/>
    <mergeCell ref="C30:D30"/>
    <mergeCell ref="C22:D22"/>
    <mergeCell ref="C23:D23"/>
    <mergeCell ref="C25:D25"/>
    <mergeCell ref="C26:D26"/>
    <mergeCell ref="C27:D27"/>
  </mergeCells>
  <hyperlinks>
    <hyperlink ref="A1" location="Índice!A1" display="ÍNDICE" xr:uid="{00000000-0004-0000-3B00-000000000000}"/>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AD25A8"/>
  </sheetPr>
  <dimension ref="A1:P32"/>
  <sheetViews>
    <sheetView showGridLines="0" zoomScale="99" zoomScaleNormal="99" workbookViewId="0">
      <selection activeCell="E11" sqref="E11"/>
    </sheetView>
  </sheetViews>
  <sheetFormatPr baseColWidth="10" defaultColWidth="11.44140625" defaultRowHeight="14.4"/>
  <cols>
    <col min="1" max="1" width="125.44140625" style="1998" bestFit="1" customWidth="1"/>
    <col min="2" max="2" width="11.77734375" style="1998" bestFit="1" customWidth="1"/>
    <col min="3" max="3" width="7.33203125" style="2012" bestFit="1" customWidth="1"/>
    <col min="4" max="5" width="8.21875" style="2012" bestFit="1" customWidth="1"/>
    <col min="6" max="6" width="10.88671875" style="1998" bestFit="1" customWidth="1"/>
    <col min="7" max="7" width="13.109375" style="1998" bestFit="1" customWidth="1"/>
    <col min="8" max="8" width="36.6640625" style="1998" customWidth="1"/>
    <col min="9" max="9" width="24.44140625" style="2012" customWidth="1"/>
    <col min="10" max="16384" width="11.44140625" style="1998"/>
  </cols>
  <sheetData>
    <row r="1" spans="1:16" ht="21">
      <c r="A1" s="913" t="s">
        <v>1189</v>
      </c>
      <c r="B1" s="227"/>
      <c r="C1" s="227"/>
      <c r="D1" s="227"/>
      <c r="E1" s="227"/>
      <c r="F1" s="227"/>
      <c r="G1" s="227"/>
      <c r="H1" s="226"/>
      <c r="I1" s="227"/>
      <c r="J1" s="228"/>
      <c r="K1" s="228"/>
      <c r="L1" s="228"/>
      <c r="M1" s="2011"/>
      <c r="N1" s="2011"/>
      <c r="P1" s="2012"/>
    </row>
    <row r="2" spans="1:16" ht="21">
      <c r="A2" s="419" t="s">
        <v>1255</v>
      </c>
      <c r="B2" s="227"/>
      <c r="C2" s="227"/>
      <c r="D2" s="227"/>
      <c r="E2" s="227"/>
      <c r="F2" s="227"/>
      <c r="G2" s="227"/>
      <c r="H2" s="226"/>
      <c r="I2" s="227"/>
      <c r="J2" s="228"/>
      <c r="K2" s="228"/>
      <c r="L2" s="228"/>
      <c r="M2" s="2011"/>
      <c r="N2" s="2011"/>
      <c r="P2" s="2012"/>
    </row>
    <row r="3" spans="1:16">
      <c r="A3" s="894" t="s">
        <v>302</v>
      </c>
      <c r="B3" s="1641" t="s">
        <v>5372</v>
      </c>
      <c r="D3" s="2005"/>
      <c r="E3" s="2005"/>
    </row>
    <row r="4" spans="1:16">
      <c r="A4" s="2013" t="s">
        <v>1247</v>
      </c>
      <c r="B4" s="2014">
        <v>3</v>
      </c>
      <c r="D4" s="2015"/>
      <c r="E4" s="2015"/>
      <c r="F4" s="2011"/>
    </row>
    <row r="5" spans="1:16">
      <c r="A5" s="2016" t="s">
        <v>1248</v>
      </c>
      <c r="B5" s="2014">
        <v>75</v>
      </c>
      <c r="D5" s="2017"/>
      <c r="E5" s="2017"/>
      <c r="F5" s="2011"/>
    </row>
    <row r="6" spans="1:16">
      <c r="A6" s="2013" t="s">
        <v>1249</v>
      </c>
      <c r="B6" s="2018">
        <v>0</v>
      </c>
      <c r="D6" s="2015"/>
      <c r="E6" s="2015"/>
    </row>
    <row r="7" spans="1:16">
      <c r="A7" s="2019" t="s">
        <v>1250</v>
      </c>
      <c r="B7" s="2020">
        <v>0</v>
      </c>
      <c r="D7" s="2021"/>
      <c r="E7" s="2021"/>
    </row>
    <row r="8" spans="1:16">
      <c r="A8" s="2013" t="s">
        <v>1251</v>
      </c>
      <c r="B8" s="2018">
        <v>0</v>
      </c>
      <c r="D8" s="2015"/>
      <c r="E8" s="2015"/>
    </row>
    <row r="9" spans="1:16">
      <c r="A9" s="2019" t="s">
        <v>1252</v>
      </c>
      <c r="B9" s="2022">
        <v>1238</v>
      </c>
      <c r="D9" s="2021"/>
      <c r="E9" s="2021"/>
    </row>
    <row r="10" spans="1:16">
      <c r="A10" s="2016" t="s">
        <v>1253</v>
      </c>
      <c r="B10" s="2022">
        <v>704</v>
      </c>
      <c r="D10" s="2017"/>
      <c r="E10" s="2017"/>
    </row>
    <row r="11" spans="1:16">
      <c r="A11" s="895" t="s">
        <v>2452</v>
      </c>
      <c r="B11" s="2022">
        <v>255</v>
      </c>
    </row>
    <row r="12" spans="1:16">
      <c r="A12" s="895" t="s">
        <v>5361</v>
      </c>
      <c r="B12" s="2022">
        <v>279</v>
      </c>
      <c r="D12" s="2017"/>
      <c r="E12" s="2017"/>
    </row>
    <row r="13" spans="1:16">
      <c r="A13" s="893" t="s">
        <v>5362</v>
      </c>
      <c r="B13" s="2022">
        <v>100</v>
      </c>
      <c r="D13" s="2017"/>
      <c r="E13" s="2017"/>
    </row>
    <row r="14" spans="1:16">
      <c r="A14" s="893" t="s">
        <v>5363</v>
      </c>
      <c r="B14" s="2022">
        <v>117</v>
      </c>
      <c r="D14" s="2017"/>
      <c r="E14" s="2017"/>
    </row>
    <row r="15" spans="1:16">
      <c r="A15" s="893" t="s">
        <v>5364</v>
      </c>
      <c r="B15" s="2022">
        <v>34</v>
      </c>
      <c r="D15" s="2017"/>
      <c r="E15" s="2017"/>
    </row>
    <row r="16" spans="1:16">
      <c r="A16" s="893" t="s">
        <v>5365</v>
      </c>
      <c r="B16" s="2022">
        <v>28</v>
      </c>
      <c r="D16" s="2017"/>
      <c r="E16" s="2017"/>
    </row>
    <row r="17" spans="1:16">
      <c r="A17" s="893" t="s">
        <v>5374</v>
      </c>
      <c r="B17" s="2022">
        <v>375</v>
      </c>
      <c r="D17" s="2017"/>
      <c r="E17" s="2017"/>
    </row>
    <row r="18" spans="1:16">
      <c r="A18" s="893" t="s">
        <v>5366</v>
      </c>
      <c r="B18" s="2022">
        <v>61</v>
      </c>
      <c r="D18" s="2017"/>
      <c r="E18" s="2017"/>
    </row>
    <row r="19" spans="1:16">
      <c r="A19" s="893" t="s">
        <v>5367</v>
      </c>
      <c r="B19" s="2022">
        <v>314</v>
      </c>
      <c r="D19" s="2017"/>
      <c r="E19" s="2017"/>
    </row>
    <row r="20" spans="1:16" s="2012" customFormat="1">
      <c r="A20" s="2023"/>
      <c r="B20" s="2000"/>
      <c r="C20" s="2017"/>
      <c r="D20" s="2017"/>
      <c r="E20" s="2017"/>
      <c r="F20" s="2000"/>
      <c r="G20" s="2017"/>
      <c r="H20" s="2017"/>
      <c r="J20" s="1998"/>
      <c r="K20" s="1998"/>
      <c r="L20" s="1998"/>
      <c r="M20" s="1998"/>
      <c r="N20" s="1998"/>
      <c r="O20" s="1998"/>
      <c r="P20" s="1998"/>
    </row>
    <row r="21" spans="1:16" s="2012" customFormat="1">
      <c r="A21" s="891" t="s">
        <v>5373</v>
      </c>
      <c r="B21" s="892" t="s">
        <v>2907</v>
      </c>
      <c r="C21" s="892" t="s">
        <v>1220</v>
      </c>
      <c r="D21" s="892" t="s">
        <v>1221</v>
      </c>
      <c r="E21" s="892" t="s">
        <v>1222</v>
      </c>
      <c r="F21" s="892" t="s">
        <v>5371</v>
      </c>
      <c r="G21" s="892" t="s">
        <v>1891</v>
      </c>
      <c r="H21" s="2017"/>
      <c r="J21" s="1998"/>
      <c r="K21" s="1998"/>
      <c r="L21" s="1998"/>
      <c r="M21" s="1998"/>
      <c r="N21" s="1998"/>
      <c r="O21" s="1998"/>
      <c r="P21" s="1998"/>
    </row>
    <row r="22" spans="1:16">
      <c r="A22" s="2019" t="s">
        <v>5368</v>
      </c>
      <c r="B22" s="1436">
        <v>146</v>
      </c>
      <c r="C22" s="1437"/>
      <c r="D22" s="1437"/>
      <c r="E22" s="1437"/>
      <c r="F22" s="1437"/>
      <c r="G22" s="1437"/>
      <c r="H22" s="2000"/>
    </row>
    <row r="23" spans="1:16">
      <c r="A23" s="893" t="s">
        <v>5369</v>
      </c>
      <c r="B23" s="1438"/>
      <c r="C23" s="1438">
        <v>14</v>
      </c>
      <c r="D23" s="1438">
        <v>5</v>
      </c>
      <c r="E23" s="1438">
        <v>9</v>
      </c>
      <c r="F23" s="1438">
        <v>7</v>
      </c>
      <c r="G23" s="1438">
        <v>111</v>
      </c>
    </row>
    <row r="24" spans="1:16">
      <c r="A24" s="893" t="s">
        <v>5376</v>
      </c>
      <c r="B24" s="1438"/>
      <c r="C24" s="1438">
        <v>1</v>
      </c>
      <c r="D24" s="1438"/>
      <c r="E24" s="1438">
        <v>1</v>
      </c>
      <c r="F24" s="1438">
        <v>3</v>
      </c>
      <c r="G24" s="1438">
        <v>5</v>
      </c>
    </row>
    <row r="25" spans="1:16">
      <c r="A25" s="2019" t="s">
        <v>5370</v>
      </c>
      <c r="B25" s="1438">
        <v>57</v>
      </c>
      <c r="C25" s="1438"/>
      <c r="D25" s="1438"/>
      <c r="E25" s="1438"/>
      <c r="F25" s="1438"/>
      <c r="G25" s="1438"/>
    </row>
    <row r="26" spans="1:16">
      <c r="A26" s="893" t="s">
        <v>5377</v>
      </c>
      <c r="B26" s="1438"/>
      <c r="C26" s="1438">
        <v>3</v>
      </c>
      <c r="D26" s="1438">
        <v>3</v>
      </c>
      <c r="E26" s="1438">
        <v>3</v>
      </c>
      <c r="F26" s="1438">
        <v>13</v>
      </c>
      <c r="G26" s="1438">
        <v>34</v>
      </c>
    </row>
    <row r="27" spans="1:16">
      <c r="A27" s="893" t="s">
        <v>5378</v>
      </c>
      <c r="B27" s="1438"/>
      <c r="C27" s="1438"/>
      <c r="D27" s="1438">
        <v>1</v>
      </c>
      <c r="E27" s="1438"/>
      <c r="F27" s="1438">
        <v>3</v>
      </c>
      <c r="G27" s="1438"/>
    </row>
    <row r="28" spans="1:16">
      <c r="A28" s="1439" t="s">
        <v>5375</v>
      </c>
      <c r="B28" s="2024"/>
    </row>
    <row r="29" spans="1:16">
      <c r="B29" s="2010"/>
    </row>
    <row r="30" spans="1:16">
      <c r="A30" s="2000"/>
      <c r="B30" s="2000"/>
    </row>
    <row r="31" spans="1:16">
      <c r="A31" s="2000"/>
      <c r="B31" s="2000"/>
    </row>
    <row r="32" spans="1:16">
      <c r="A32" s="2000"/>
      <c r="B32" s="2000"/>
    </row>
  </sheetData>
  <sheetProtection algorithmName="SHA-512" hashValue="8/TUHz/osQ42yAzt0QWAIR2ClR65mm+QqR7DAvyEqCMJoRMqrSbUp8SXoU/Tu1+19DcvdBH/XFiCH9odzevoxw==" saltValue="BOVWo6XVvBBgfKfJej3yBw==" spinCount="100000" sheet="1" objects="1" scenarios="1"/>
  <hyperlinks>
    <hyperlink ref="A1" location="Índice!A1" display="ÍNDICE" xr:uid="{00000000-0004-0000-3C00-000000000000}"/>
  </hyperlinks>
  <pageMargins left="0.7" right="0.7" top="0.75" bottom="0.75" header="0.3" footer="0.3"/>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AD25A8"/>
  </sheetPr>
  <dimension ref="A1:D150"/>
  <sheetViews>
    <sheetView showGridLines="0" zoomScaleNormal="100" workbookViewId="0">
      <selection activeCell="E11" sqref="E11"/>
    </sheetView>
  </sheetViews>
  <sheetFormatPr baseColWidth="10" defaultColWidth="11.44140625" defaultRowHeight="14.4"/>
  <cols>
    <col min="1" max="1" width="5.44140625" style="2025" customWidth="1"/>
    <col min="2" max="2" width="58.44140625" style="2026" bestFit="1" customWidth="1"/>
    <col min="3" max="3" width="33" style="2025" bestFit="1" customWidth="1"/>
    <col min="4" max="4" width="39" style="2025" bestFit="1" customWidth="1"/>
    <col min="5" max="5" width="34.33203125" style="2026" customWidth="1"/>
    <col min="6" max="6" width="19.44140625" style="2026" customWidth="1"/>
    <col min="7" max="7" width="6.44140625" style="2026" customWidth="1"/>
    <col min="8" max="16384" width="11.44140625" style="2026"/>
  </cols>
  <sheetData>
    <row r="1" spans="1:4">
      <c r="A1" s="2711" t="s">
        <v>1189</v>
      </c>
      <c r="B1" s="2711"/>
    </row>
    <row r="2" spans="1:4" ht="18">
      <c r="A2" s="2712" t="s">
        <v>2881</v>
      </c>
      <c r="B2" s="2712"/>
      <c r="C2" s="2712"/>
      <c r="D2" s="2712"/>
    </row>
    <row r="3" spans="1:4">
      <c r="A3" s="2713" t="s">
        <v>1315</v>
      </c>
      <c r="B3" s="2713"/>
    </row>
    <row r="4" spans="1:4">
      <c r="A4" s="2027"/>
      <c r="B4" s="908" t="s">
        <v>1314</v>
      </c>
      <c r="C4" s="908" t="s">
        <v>1258</v>
      </c>
      <c r="D4" s="908" t="s">
        <v>1259</v>
      </c>
    </row>
    <row r="5" spans="1:4">
      <c r="A5" s="2028">
        <v>1</v>
      </c>
      <c r="B5" s="2029" t="s">
        <v>1261</v>
      </c>
      <c r="C5" s="1199" t="s">
        <v>3396</v>
      </c>
      <c r="D5" s="2028" t="s">
        <v>3395</v>
      </c>
    </row>
    <row r="6" spans="1:4">
      <c r="A6" s="2028">
        <v>2</v>
      </c>
      <c r="B6" s="2029" t="s">
        <v>1263</v>
      </c>
      <c r="C6" s="2030">
        <v>5</v>
      </c>
      <c r="D6" s="2028">
        <v>3</v>
      </c>
    </row>
    <row r="7" spans="1:4">
      <c r="A7" s="2028">
        <v>3</v>
      </c>
      <c r="B7" s="2029" t="s">
        <v>1265</v>
      </c>
      <c r="C7" s="2030">
        <v>42</v>
      </c>
      <c r="D7" s="2028">
        <v>10</v>
      </c>
    </row>
    <row r="8" spans="1:4">
      <c r="A8" s="2028">
        <v>4</v>
      </c>
      <c r="B8" s="2029" t="s">
        <v>1267</v>
      </c>
      <c r="C8" s="2030">
        <v>27</v>
      </c>
      <c r="D8" s="2028">
        <v>10</v>
      </c>
    </row>
    <row r="9" spans="1:4">
      <c r="A9" s="2028">
        <v>5</v>
      </c>
      <c r="B9" s="2029" t="s">
        <v>1269</v>
      </c>
      <c r="C9" s="2030">
        <v>8</v>
      </c>
      <c r="D9" s="2028">
        <v>1</v>
      </c>
    </row>
    <row r="10" spans="1:4">
      <c r="A10" s="2028">
        <v>6</v>
      </c>
      <c r="B10" s="2029" t="s">
        <v>1270</v>
      </c>
      <c r="C10" s="2030" t="s">
        <v>2164</v>
      </c>
      <c r="D10" s="2028">
        <v>2</v>
      </c>
    </row>
    <row r="11" spans="1:4" ht="95.25" customHeight="1">
      <c r="A11" s="2030">
        <v>7</v>
      </c>
      <c r="B11" s="2031" t="s">
        <v>1271</v>
      </c>
      <c r="C11" s="2030" t="s">
        <v>2164</v>
      </c>
      <c r="D11" s="1200" t="s">
        <v>3397</v>
      </c>
    </row>
    <row r="12" spans="1:4">
      <c r="A12" s="2028">
        <v>8</v>
      </c>
      <c r="B12" s="2029" t="s">
        <v>1272</v>
      </c>
      <c r="C12" s="1199">
        <v>124</v>
      </c>
      <c r="D12" s="1201" t="s">
        <v>3398</v>
      </c>
    </row>
    <row r="13" spans="1:4" ht="43.2">
      <c r="A13" s="2028">
        <v>9</v>
      </c>
      <c r="B13" s="2032" t="s">
        <v>1273</v>
      </c>
      <c r="C13" s="1202" t="s">
        <v>3399</v>
      </c>
      <c r="D13" s="1203" t="s">
        <v>3400</v>
      </c>
    </row>
    <row r="15" spans="1:4">
      <c r="A15" s="2710" t="s">
        <v>1316</v>
      </c>
      <c r="B15" s="2710"/>
    </row>
    <row r="16" spans="1:4">
      <c r="A16" s="2027"/>
      <c r="B16" s="908" t="s">
        <v>1314</v>
      </c>
      <c r="C16" s="908" t="s">
        <v>1274</v>
      </c>
      <c r="D16" s="1641" t="s">
        <v>3401</v>
      </c>
    </row>
    <row r="17" spans="1:4" ht="28.8">
      <c r="A17" s="2028">
        <v>1</v>
      </c>
      <c r="B17" s="2016" t="s">
        <v>1275</v>
      </c>
      <c r="C17" s="1204" t="s">
        <v>3402</v>
      </c>
      <c r="D17" s="1205" t="s">
        <v>3403</v>
      </c>
    </row>
    <row r="18" spans="1:4">
      <c r="A18" s="2028">
        <v>2</v>
      </c>
      <c r="B18" s="2033" t="s">
        <v>1276</v>
      </c>
      <c r="C18" s="2034">
        <v>0</v>
      </c>
      <c r="D18" s="2007">
        <v>0</v>
      </c>
    </row>
    <row r="19" spans="1:4">
      <c r="A19" s="2028">
        <v>3</v>
      </c>
      <c r="B19" s="2033" t="s">
        <v>1265</v>
      </c>
      <c r="C19" s="2035">
        <v>28</v>
      </c>
      <c r="D19" s="2007">
        <v>12</v>
      </c>
    </row>
    <row r="20" spans="1:4">
      <c r="A20" s="2028">
        <v>4</v>
      </c>
      <c r="B20" s="2033" t="s">
        <v>1267</v>
      </c>
      <c r="C20" s="2035">
        <v>22</v>
      </c>
      <c r="D20" s="2007">
        <v>12</v>
      </c>
    </row>
    <row r="21" spans="1:4">
      <c r="A21" s="2028">
        <v>5</v>
      </c>
      <c r="B21" s="2033" t="s">
        <v>1269</v>
      </c>
      <c r="C21" s="2034">
        <v>4</v>
      </c>
      <c r="D21" s="2007">
        <v>1</v>
      </c>
    </row>
    <row r="22" spans="1:4">
      <c r="A22" s="2028">
        <v>6</v>
      </c>
      <c r="B22" s="2036" t="s">
        <v>2165</v>
      </c>
      <c r="C22" s="1206">
        <v>24</v>
      </c>
      <c r="D22" s="2007">
        <v>4</v>
      </c>
    </row>
    <row r="23" spans="1:4">
      <c r="A23" s="2030">
        <v>7</v>
      </c>
      <c r="B23" s="2033" t="s">
        <v>1277</v>
      </c>
      <c r="C23" s="2034">
        <v>2</v>
      </c>
      <c r="D23" s="2037">
        <v>2</v>
      </c>
    </row>
    <row r="24" spans="1:4">
      <c r="A24" s="2038"/>
      <c r="B24" s="2039"/>
      <c r="C24" s="2038"/>
      <c r="D24" s="2040"/>
    </row>
    <row r="25" spans="1:4">
      <c r="A25" s="2038"/>
      <c r="B25" s="2039"/>
      <c r="C25" s="2038"/>
      <c r="D25" s="2040"/>
    </row>
    <row r="26" spans="1:4">
      <c r="A26" s="2714" t="s">
        <v>2870</v>
      </c>
      <c r="B26" s="2714"/>
      <c r="C26" s="909"/>
      <c r="D26" s="2040"/>
    </row>
    <row r="27" spans="1:4">
      <c r="A27" s="910"/>
      <c r="B27" s="908" t="s">
        <v>1314</v>
      </c>
      <c r="C27" s="908" t="s">
        <v>2870</v>
      </c>
      <c r="D27" s="2040"/>
    </row>
    <row r="28" spans="1:4">
      <c r="A28" s="2030">
        <v>1</v>
      </c>
      <c r="B28" s="1207" t="s">
        <v>2871</v>
      </c>
      <c r="C28" s="2041">
        <v>1961</v>
      </c>
      <c r="D28" s="2040"/>
    </row>
    <row r="29" spans="1:4">
      <c r="A29" s="2030">
        <v>2</v>
      </c>
      <c r="B29" s="2029" t="s">
        <v>1276</v>
      </c>
      <c r="C29" s="2030">
        <v>0</v>
      </c>
      <c r="D29" s="2040"/>
    </row>
    <row r="30" spans="1:4">
      <c r="A30" s="2030">
        <v>3</v>
      </c>
      <c r="B30" s="2029" t="s">
        <v>2167</v>
      </c>
      <c r="C30" s="2030">
        <v>39</v>
      </c>
      <c r="D30" s="2040"/>
    </row>
    <row r="31" spans="1:4">
      <c r="A31" s="2028">
        <v>4</v>
      </c>
      <c r="B31" s="2029" t="s">
        <v>1265</v>
      </c>
      <c r="C31" s="2030">
        <v>3</v>
      </c>
      <c r="D31" s="2042"/>
    </row>
    <row r="32" spans="1:4">
      <c r="A32" s="2030">
        <v>5</v>
      </c>
      <c r="B32" s="2029" t="s">
        <v>1281</v>
      </c>
      <c r="C32" s="2030">
        <v>2</v>
      </c>
      <c r="D32" s="2040"/>
    </row>
    <row r="33" spans="1:4">
      <c r="A33" s="2030">
        <v>6</v>
      </c>
      <c r="B33" s="2029" t="s">
        <v>1269</v>
      </c>
      <c r="C33" s="2030">
        <v>1</v>
      </c>
      <c r="D33" s="2040"/>
    </row>
    <row r="34" spans="1:4">
      <c r="A34" s="2030">
        <v>7</v>
      </c>
      <c r="B34" s="2029" t="s">
        <v>2872</v>
      </c>
      <c r="C34" s="1199" t="s">
        <v>3404</v>
      </c>
      <c r="D34" s="2040"/>
    </row>
    <row r="35" spans="1:4">
      <c r="A35" s="2028">
        <v>8</v>
      </c>
      <c r="B35" s="1207" t="s">
        <v>2873</v>
      </c>
      <c r="C35" s="2041">
        <v>1961</v>
      </c>
    </row>
    <row r="36" spans="1:4">
      <c r="A36" s="2030">
        <v>9</v>
      </c>
      <c r="B36" s="1207" t="s">
        <v>2874</v>
      </c>
      <c r="C36" s="2030">
        <v>5</v>
      </c>
      <c r="D36" s="2040"/>
    </row>
    <row r="37" spans="1:4">
      <c r="A37" s="2038"/>
      <c r="B37" s="2039"/>
      <c r="C37" s="2038"/>
      <c r="D37" s="2040"/>
    </row>
    <row r="38" spans="1:4">
      <c r="A38" s="2710" t="s">
        <v>1317</v>
      </c>
      <c r="B38" s="2710"/>
    </row>
    <row r="39" spans="1:4">
      <c r="A39" s="910"/>
      <c r="B39" s="908" t="s">
        <v>1314</v>
      </c>
      <c r="C39" s="908" t="s">
        <v>1278</v>
      </c>
      <c r="D39" s="911"/>
    </row>
    <row r="40" spans="1:4">
      <c r="A40" s="2028">
        <v>1</v>
      </c>
      <c r="B40" s="2029" t="s">
        <v>1279</v>
      </c>
      <c r="C40" s="2041">
        <v>15565</v>
      </c>
    </row>
    <row r="41" spans="1:4">
      <c r="A41" s="2028">
        <v>2</v>
      </c>
      <c r="B41" s="2029" t="s">
        <v>1276</v>
      </c>
      <c r="C41" s="2030">
        <v>8</v>
      </c>
    </row>
    <row r="42" spans="1:4">
      <c r="A42" s="2028">
        <v>3</v>
      </c>
      <c r="B42" s="2029" t="s">
        <v>1280</v>
      </c>
      <c r="C42" s="2030">
        <v>4</v>
      </c>
    </row>
    <row r="43" spans="1:4">
      <c r="A43" s="2028">
        <v>4</v>
      </c>
      <c r="B43" s="2029" t="s">
        <v>1281</v>
      </c>
      <c r="C43" s="2030">
        <v>5</v>
      </c>
    </row>
    <row r="44" spans="1:4">
      <c r="A44" s="2028">
        <v>5</v>
      </c>
      <c r="B44" s="1207" t="s">
        <v>1269</v>
      </c>
      <c r="C44" s="2030">
        <v>1</v>
      </c>
    </row>
    <row r="45" spans="1:4">
      <c r="A45" s="2028">
        <v>6</v>
      </c>
      <c r="B45" s="2029" t="s">
        <v>1270</v>
      </c>
      <c r="C45" s="2030">
        <v>1</v>
      </c>
    </row>
    <row r="46" spans="1:4">
      <c r="A46" s="2030">
        <v>7</v>
      </c>
      <c r="B46" s="2032" t="s">
        <v>1271</v>
      </c>
      <c r="C46" s="1200" t="s">
        <v>3405</v>
      </c>
    </row>
    <row r="47" spans="1:4">
      <c r="A47" s="2028">
        <v>8</v>
      </c>
      <c r="B47" s="2029" t="s">
        <v>1282</v>
      </c>
      <c r="C47" s="2030">
        <v>4</v>
      </c>
    </row>
    <row r="48" spans="1:4">
      <c r="A48" s="2028">
        <v>9</v>
      </c>
      <c r="B48" s="1207" t="s">
        <v>2166</v>
      </c>
      <c r="C48" s="2030">
        <v>324</v>
      </c>
    </row>
    <row r="49" spans="1:4">
      <c r="A49" s="2028">
        <v>10</v>
      </c>
      <c r="B49" s="2029" t="s">
        <v>2167</v>
      </c>
      <c r="C49" s="2030">
        <v>48</v>
      </c>
      <c r="D49" s="2043"/>
    </row>
    <row r="50" spans="1:4">
      <c r="A50" s="2028">
        <v>11</v>
      </c>
      <c r="B50" s="1207" t="s">
        <v>2168</v>
      </c>
      <c r="C50" s="2041">
        <v>2245</v>
      </c>
    </row>
    <row r="51" spans="1:4">
      <c r="A51" s="2028">
        <v>12</v>
      </c>
      <c r="B51" s="2029" t="s">
        <v>1283</v>
      </c>
      <c r="C51" s="2030">
        <v>4</v>
      </c>
    </row>
    <row r="53" spans="1:4">
      <c r="A53" s="2710" t="s">
        <v>1284</v>
      </c>
      <c r="B53" s="2710"/>
    </row>
    <row r="54" spans="1:4">
      <c r="A54" s="910"/>
      <c r="B54" s="908" t="s">
        <v>1314</v>
      </c>
      <c r="C54" s="908" t="s">
        <v>1284</v>
      </c>
      <c r="D54" s="911"/>
    </row>
    <row r="55" spans="1:4" ht="86.4">
      <c r="A55" s="2034">
        <v>1</v>
      </c>
      <c r="B55" s="2016" t="s">
        <v>1285</v>
      </c>
      <c r="C55" s="1208" t="s">
        <v>3411</v>
      </c>
    </row>
    <row r="56" spans="1:4" ht="158.4">
      <c r="A56" s="2034">
        <v>2</v>
      </c>
      <c r="B56" s="2016" t="s">
        <v>1286</v>
      </c>
      <c r="C56" s="1208" t="s">
        <v>3412</v>
      </c>
    </row>
    <row r="57" spans="1:4">
      <c r="A57" s="2034">
        <v>3</v>
      </c>
      <c r="B57" s="2016" t="s">
        <v>1287</v>
      </c>
      <c r="C57" s="2044">
        <v>28</v>
      </c>
    </row>
    <row r="58" spans="1:4" ht="125.4" customHeight="1">
      <c r="A58" s="2034">
        <v>4</v>
      </c>
      <c r="B58" s="2016" t="s">
        <v>1288</v>
      </c>
      <c r="C58" s="1209" t="s">
        <v>3432</v>
      </c>
    </row>
    <row r="59" spans="1:4" ht="100.8">
      <c r="A59" s="2034">
        <v>5</v>
      </c>
      <c r="B59" s="2016" t="s">
        <v>3406</v>
      </c>
      <c r="C59" s="1210" t="s">
        <v>3433</v>
      </c>
    </row>
    <row r="60" spans="1:4">
      <c r="A60" s="2034">
        <v>6</v>
      </c>
      <c r="B60" s="2016" t="s">
        <v>3407</v>
      </c>
      <c r="C60" s="1211" t="s">
        <v>3408</v>
      </c>
    </row>
    <row r="61" spans="1:4">
      <c r="A61" s="2034">
        <v>7</v>
      </c>
      <c r="B61" s="2016" t="s">
        <v>1289</v>
      </c>
      <c r="C61" s="2045" t="s">
        <v>3409</v>
      </c>
    </row>
    <row r="62" spans="1:4" ht="100.8">
      <c r="A62" s="2034">
        <v>8</v>
      </c>
      <c r="B62" s="2016" t="s">
        <v>1290</v>
      </c>
      <c r="C62" s="1212" t="s">
        <v>3428</v>
      </c>
    </row>
    <row r="63" spans="1:4" ht="112.8" customHeight="1">
      <c r="A63" s="2034">
        <v>9</v>
      </c>
      <c r="B63" s="2016" t="s">
        <v>1291</v>
      </c>
      <c r="C63" s="1213" t="s">
        <v>3429</v>
      </c>
    </row>
    <row r="64" spans="1:4" ht="43.2">
      <c r="A64" s="2034">
        <v>10</v>
      </c>
      <c r="B64" s="2046" t="s">
        <v>3434</v>
      </c>
      <c r="C64" s="1208" t="s">
        <v>3430</v>
      </c>
    </row>
    <row r="65" spans="1:4" ht="43.2">
      <c r="A65" s="2034">
        <v>11</v>
      </c>
      <c r="B65" s="2016" t="s">
        <v>1292</v>
      </c>
      <c r="C65" s="1213" t="s">
        <v>3431</v>
      </c>
    </row>
    <row r="66" spans="1:4">
      <c r="A66" s="2034">
        <v>12</v>
      </c>
      <c r="B66" s="2016" t="s">
        <v>1270</v>
      </c>
      <c r="C66" s="1208" t="s">
        <v>3413</v>
      </c>
    </row>
    <row r="67" spans="1:4" ht="28.8">
      <c r="A67" s="2034">
        <v>13</v>
      </c>
      <c r="B67" s="2016" t="s">
        <v>1271</v>
      </c>
      <c r="C67" s="1214" t="s">
        <v>3410</v>
      </c>
    </row>
    <row r="68" spans="1:4" ht="28.8">
      <c r="A68" s="2034">
        <v>14</v>
      </c>
      <c r="B68" s="2047" t="s">
        <v>3435</v>
      </c>
      <c r="C68" s="1213">
        <v>35</v>
      </c>
    </row>
    <row r="69" spans="1:4" ht="28.8">
      <c r="A69" s="2034">
        <v>15</v>
      </c>
      <c r="B69" s="2047" t="s">
        <v>3436</v>
      </c>
      <c r="C69" s="1213">
        <v>2</v>
      </c>
    </row>
    <row r="70" spans="1:4">
      <c r="A70" s="2038"/>
      <c r="B70" s="2048"/>
      <c r="C70" s="1215"/>
    </row>
    <row r="72" spans="1:4">
      <c r="A72" s="2713" t="s">
        <v>1318</v>
      </c>
      <c r="B72" s="2713"/>
    </row>
    <row r="73" spans="1:4">
      <c r="A73" s="910"/>
      <c r="B73" s="908" t="s">
        <v>1314</v>
      </c>
      <c r="C73" s="908" t="s">
        <v>1293</v>
      </c>
      <c r="D73" s="908" t="s">
        <v>1294</v>
      </c>
    </row>
    <row r="74" spans="1:4">
      <c r="A74" s="2007">
        <v>1</v>
      </c>
      <c r="B74" s="1216" t="s">
        <v>2169</v>
      </c>
      <c r="C74" s="2035">
        <v>114</v>
      </c>
      <c r="D74" s="1217" t="s">
        <v>2164</v>
      </c>
    </row>
    <row r="75" spans="1:4">
      <c r="A75" s="2007">
        <v>2</v>
      </c>
      <c r="B75" s="1216" t="s">
        <v>2170</v>
      </c>
      <c r="C75" s="2035">
        <v>100</v>
      </c>
      <c r="D75" s="1217" t="s">
        <v>2164</v>
      </c>
    </row>
    <row r="76" spans="1:4">
      <c r="A76" s="2007">
        <v>3</v>
      </c>
      <c r="B76" s="2033" t="s">
        <v>3437</v>
      </c>
      <c r="C76" s="2035">
        <v>11</v>
      </c>
      <c r="D76" s="1217" t="s">
        <v>2164</v>
      </c>
    </row>
    <row r="77" spans="1:4">
      <c r="A77" s="2007">
        <v>4</v>
      </c>
      <c r="B77" s="2033" t="s">
        <v>1295</v>
      </c>
      <c r="C77" s="2035">
        <v>14</v>
      </c>
      <c r="D77" s="1217" t="s">
        <v>2164</v>
      </c>
    </row>
    <row r="78" spans="1:4" ht="28.8">
      <c r="A78" s="2007">
        <v>5</v>
      </c>
      <c r="B78" s="2033" t="s">
        <v>1296</v>
      </c>
      <c r="C78" s="1214" t="s">
        <v>3414</v>
      </c>
      <c r="D78" s="1217" t="s">
        <v>2164</v>
      </c>
    </row>
    <row r="79" spans="1:4">
      <c r="A79" s="2007">
        <v>6</v>
      </c>
      <c r="B79" s="2033" t="s">
        <v>1297</v>
      </c>
      <c r="C79" s="2035">
        <v>0</v>
      </c>
      <c r="D79" s="1217" t="s">
        <v>2164</v>
      </c>
    </row>
    <row r="80" spans="1:4">
      <c r="A80" s="2007">
        <v>7</v>
      </c>
      <c r="B80" s="1216" t="s">
        <v>2171</v>
      </c>
      <c r="C80" s="1214">
        <v>100</v>
      </c>
      <c r="D80" s="1217" t="s">
        <v>2164</v>
      </c>
    </row>
    <row r="81" spans="1:4">
      <c r="A81" s="2007">
        <v>8</v>
      </c>
      <c r="B81" s="2033" t="s">
        <v>1298</v>
      </c>
      <c r="C81" s="2035">
        <v>4</v>
      </c>
      <c r="D81" s="1217" t="s">
        <v>2164</v>
      </c>
    </row>
    <row r="82" spans="1:4">
      <c r="A82" s="2007">
        <v>9</v>
      </c>
      <c r="B82" s="2033" t="s">
        <v>1267</v>
      </c>
      <c r="C82" s="2035">
        <v>4</v>
      </c>
      <c r="D82" s="1217" t="s">
        <v>2164</v>
      </c>
    </row>
    <row r="83" spans="1:4">
      <c r="A83" s="2007">
        <v>10</v>
      </c>
      <c r="B83" s="2033" t="s">
        <v>1269</v>
      </c>
      <c r="C83" s="2035">
        <v>1</v>
      </c>
      <c r="D83" s="2002">
        <v>2</v>
      </c>
    </row>
    <row r="84" spans="1:4">
      <c r="A84" s="2007">
        <v>11</v>
      </c>
      <c r="B84" s="2033" t="s">
        <v>1270</v>
      </c>
      <c r="C84" s="1204" t="s">
        <v>2164</v>
      </c>
      <c r="D84" s="2002">
        <v>1</v>
      </c>
    </row>
    <row r="85" spans="1:4" ht="43.2">
      <c r="A85" s="2034">
        <v>12</v>
      </c>
      <c r="B85" s="2016" t="s">
        <v>1271</v>
      </c>
      <c r="C85" s="1204" t="s">
        <v>2164</v>
      </c>
      <c r="D85" s="1214" t="s">
        <v>3415</v>
      </c>
    </row>
    <row r="86" spans="1:4">
      <c r="A86" s="2007">
        <v>13</v>
      </c>
      <c r="B86" s="2033" t="s">
        <v>3438</v>
      </c>
      <c r="C86" s="1204" t="s">
        <v>2164</v>
      </c>
      <c r="D86" s="2035">
        <v>370</v>
      </c>
    </row>
    <row r="87" spans="1:4">
      <c r="A87" s="2007">
        <v>14</v>
      </c>
      <c r="B87" s="1216" t="s">
        <v>2875</v>
      </c>
      <c r="C87" s="2034">
        <v>6</v>
      </c>
      <c r="D87" s="1218" t="s">
        <v>2164</v>
      </c>
    </row>
    <row r="88" spans="1:4">
      <c r="A88" s="2007">
        <v>15</v>
      </c>
      <c r="B88" s="1216" t="s">
        <v>2876</v>
      </c>
      <c r="C88" s="2034">
        <v>5</v>
      </c>
      <c r="D88" s="1218" t="s">
        <v>2164</v>
      </c>
    </row>
    <row r="89" spans="1:4">
      <c r="A89" s="2007">
        <v>16</v>
      </c>
      <c r="B89" s="1216" t="s">
        <v>2877</v>
      </c>
      <c r="C89" s="2034">
        <v>2</v>
      </c>
      <c r="D89" s="1218" t="s">
        <v>2164</v>
      </c>
    </row>
    <row r="91" spans="1:4">
      <c r="A91" s="2710" t="s">
        <v>1319</v>
      </c>
      <c r="B91" s="2710"/>
    </row>
    <row r="92" spans="1:4">
      <c r="A92" s="910"/>
      <c r="B92" s="908" t="s">
        <v>1314</v>
      </c>
      <c r="C92" s="908" t="s">
        <v>1299</v>
      </c>
    </row>
    <row r="93" spans="1:4">
      <c r="A93" s="2028">
        <v>1</v>
      </c>
      <c r="B93" s="2029" t="s">
        <v>1300</v>
      </c>
      <c r="C93" s="2030">
        <v>336</v>
      </c>
    </row>
    <row r="94" spans="1:4">
      <c r="A94" s="2028">
        <v>2</v>
      </c>
      <c r="B94" s="2029" t="s">
        <v>1301</v>
      </c>
      <c r="C94" s="2030">
        <v>0</v>
      </c>
    </row>
    <row r="95" spans="1:4">
      <c r="A95" s="2028">
        <v>3</v>
      </c>
      <c r="B95" s="2029" t="s">
        <v>1302</v>
      </c>
      <c r="C95" s="2030">
        <v>40</v>
      </c>
    </row>
    <row r="96" spans="1:4" ht="28.8">
      <c r="A96" s="2030">
        <v>4</v>
      </c>
      <c r="B96" s="2049" t="s">
        <v>1303</v>
      </c>
      <c r="C96" s="2030">
        <v>34</v>
      </c>
    </row>
    <row r="97" spans="1:4" ht="28.8">
      <c r="A97" s="2030">
        <v>5</v>
      </c>
      <c r="B97" s="2049" t="s">
        <v>1304</v>
      </c>
      <c r="C97" s="2030">
        <v>21</v>
      </c>
    </row>
    <row r="98" spans="1:4">
      <c r="A98" s="2028">
        <v>6</v>
      </c>
      <c r="B98" s="2029" t="s">
        <v>1305</v>
      </c>
      <c r="C98" s="2030">
        <v>0</v>
      </c>
    </row>
    <row r="99" spans="1:4">
      <c r="A99" s="2028">
        <v>7</v>
      </c>
      <c r="B99" s="2029" t="s">
        <v>1306</v>
      </c>
      <c r="C99" s="1199">
        <v>1</v>
      </c>
    </row>
    <row r="100" spans="1:4">
      <c r="A100" s="2028">
        <v>8</v>
      </c>
      <c r="B100" s="2029" t="s">
        <v>1307</v>
      </c>
      <c r="C100" s="2030">
        <v>1</v>
      </c>
    </row>
    <row r="101" spans="1:4">
      <c r="A101" s="2028">
        <v>9</v>
      </c>
      <c r="B101" s="2029" t="s">
        <v>1269</v>
      </c>
      <c r="C101" s="2030">
        <v>1</v>
      </c>
    </row>
    <row r="103" spans="1:4">
      <c r="A103" s="2710" t="s">
        <v>1320</v>
      </c>
      <c r="B103" s="2710"/>
    </row>
    <row r="104" spans="1:4" s="2025" customFormat="1" ht="15.75" customHeight="1">
      <c r="A104" s="1193"/>
      <c r="B104" s="1642" t="s">
        <v>1314</v>
      </c>
      <c r="C104" s="1642" t="s">
        <v>1308</v>
      </c>
      <c r="D104" s="1642" t="s">
        <v>3416</v>
      </c>
    </row>
    <row r="105" spans="1:4" s="2025" customFormat="1" ht="28.8">
      <c r="A105" s="2034">
        <v>1</v>
      </c>
      <c r="B105" s="1192" t="s">
        <v>3439</v>
      </c>
      <c r="C105" s="1218" t="s">
        <v>3417</v>
      </c>
      <c r="D105" s="1205" t="s">
        <v>3418</v>
      </c>
    </row>
    <row r="106" spans="1:4" s="2025" customFormat="1">
      <c r="A106" s="2034">
        <v>2</v>
      </c>
      <c r="B106" s="2016" t="s">
        <v>1309</v>
      </c>
      <c r="C106" s="2035">
        <v>2</v>
      </c>
      <c r="D106" s="1218" t="s">
        <v>2164</v>
      </c>
    </row>
    <row r="107" spans="1:4" s="2025" customFormat="1" ht="28.8">
      <c r="A107" s="2034">
        <v>3</v>
      </c>
      <c r="B107" s="2050" t="s">
        <v>1310</v>
      </c>
      <c r="C107" s="2035">
        <v>2</v>
      </c>
      <c r="D107" s="2034">
        <v>2</v>
      </c>
    </row>
    <row r="108" spans="1:4" s="2025" customFormat="1">
      <c r="A108" s="2034">
        <v>4</v>
      </c>
      <c r="B108" s="2016" t="s">
        <v>1311</v>
      </c>
      <c r="C108" s="2035">
        <v>2</v>
      </c>
      <c r="D108" s="2034">
        <v>2</v>
      </c>
    </row>
    <row r="109" spans="1:4" s="2025" customFormat="1">
      <c r="A109" s="2034">
        <v>5</v>
      </c>
      <c r="B109" s="1219" t="s">
        <v>1265</v>
      </c>
      <c r="C109" s="2035">
        <v>2</v>
      </c>
      <c r="D109" s="2034">
        <v>4</v>
      </c>
    </row>
    <row r="110" spans="1:4" s="2025" customFormat="1">
      <c r="A110" s="2034">
        <v>6</v>
      </c>
      <c r="B110" s="2016" t="s">
        <v>1269</v>
      </c>
      <c r="C110" s="2035">
        <v>1</v>
      </c>
      <c r="D110" s="2034">
        <v>0</v>
      </c>
    </row>
    <row r="112" spans="1:4">
      <c r="A112" s="2710" t="s">
        <v>1321</v>
      </c>
      <c r="B112" s="2710"/>
    </row>
    <row r="113" spans="1:3" s="2025" customFormat="1">
      <c r="A113" s="910"/>
      <c r="B113" s="908" t="s">
        <v>1314</v>
      </c>
      <c r="C113" s="908" t="s">
        <v>1312</v>
      </c>
    </row>
    <row r="114" spans="1:3" s="2025" customFormat="1">
      <c r="A114" s="2007">
        <v>1</v>
      </c>
      <c r="B114" s="2033" t="s">
        <v>1313</v>
      </c>
      <c r="C114" s="2051">
        <v>172</v>
      </c>
    </row>
    <row r="115" spans="1:3" s="2025" customFormat="1">
      <c r="A115" s="2007">
        <v>2</v>
      </c>
      <c r="B115" s="2036" t="s">
        <v>2172</v>
      </c>
      <c r="C115" s="1220">
        <v>44</v>
      </c>
    </row>
    <row r="116" spans="1:3" s="2025" customFormat="1">
      <c r="A116" s="2007">
        <v>3</v>
      </c>
      <c r="B116" s="2036" t="s">
        <v>3440</v>
      </c>
      <c r="C116" s="1220">
        <v>27</v>
      </c>
    </row>
    <row r="117" spans="1:3" s="2025" customFormat="1">
      <c r="A117" s="2007">
        <v>4</v>
      </c>
      <c r="B117" s="2036" t="s">
        <v>3441</v>
      </c>
      <c r="C117" s="1220">
        <v>1265</v>
      </c>
    </row>
    <row r="118" spans="1:3" s="2025" customFormat="1">
      <c r="A118" s="2007">
        <v>5</v>
      </c>
      <c r="B118" s="895" t="s">
        <v>3442</v>
      </c>
      <c r="C118" s="1220">
        <v>115</v>
      </c>
    </row>
    <row r="119" spans="1:3" s="2025" customFormat="1">
      <c r="A119" s="2007">
        <v>6</v>
      </c>
      <c r="B119" s="895" t="s">
        <v>3443</v>
      </c>
      <c r="C119" s="1221">
        <v>2</v>
      </c>
    </row>
    <row r="120" spans="1:3" s="2025" customFormat="1">
      <c r="A120" s="2007">
        <v>7</v>
      </c>
      <c r="B120" s="895" t="s">
        <v>2173</v>
      </c>
      <c r="C120" s="1222">
        <v>5</v>
      </c>
    </row>
    <row r="121" spans="1:3" s="2025" customFormat="1">
      <c r="A121" s="2007">
        <v>8</v>
      </c>
      <c r="B121" s="895" t="s">
        <v>1267</v>
      </c>
      <c r="C121" s="1222">
        <v>3</v>
      </c>
    </row>
    <row r="122" spans="1:3" s="2025" customFormat="1">
      <c r="A122" s="2007">
        <v>9</v>
      </c>
      <c r="B122" s="895" t="s">
        <v>2174</v>
      </c>
      <c r="C122" s="1222">
        <v>1</v>
      </c>
    </row>
    <row r="123" spans="1:3" s="2025" customFormat="1">
      <c r="A123" s="2007">
        <v>10</v>
      </c>
      <c r="B123" s="895" t="s">
        <v>2175</v>
      </c>
      <c r="C123" s="1222">
        <v>1</v>
      </c>
    </row>
    <row r="124" spans="1:3" s="2025" customFormat="1">
      <c r="A124" s="2007">
        <v>11</v>
      </c>
      <c r="B124" s="895" t="s">
        <v>2176</v>
      </c>
      <c r="C124" s="1222">
        <v>1</v>
      </c>
    </row>
    <row r="125" spans="1:3" s="2025" customFormat="1">
      <c r="A125" s="2007">
        <v>12</v>
      </c>
      <c r="B125" s="895" t="s">
        <v>3419</v>
      </c>
      <c r="C125" s="1221">
        <v>22</v>
      </c>
    </row>
    <row r="126" spans="1:3" s="2025" customFormat="1">
      <c r="A126" s="2007">
        <v>13</v>
      </c>
      <c r="B126" s="2033" t="s">
        <v>3420</v>
      </c>
      <c r="C126" s="2014">
        <v>4</v>
      </c>
    </row>
    <row r="127" spans="1:3" s="2025" customFormat="1">
      <c r="A127" s="2007">
        <v>14</v>
      </c>
      <c r="B127" s="2033" t="s">
        <v>3421</v>
      </c>
      <c r="C127" s="2014">
        <v>6</v>
      </c>
    </row>
    <row r="128" spans="1:3" s="2025" customFormat="1">
      <c r="A128" s="2007">
        <v>15</v>
      </c>
      <c r="B128" s="895" t="s">
        <v>2878</v>
      </c>
      <c r="C128" s="1222">
        <v>1775</v>
      </c>
    </row>
    <row r="129" spans="1:3" s="2025" customFormat="1">
      <c r="A129" s="2007">
        <v>16</v>
      </c>
      <c r="B129" s="895" t="s">
        <v>3422</v>
      </c>
      <c r="C129" s="1222">
        <v>1717</v>
      </c>
    </row>
    <row r="130" spans="1:3" s="2025" customFormat="1">
      <c r="A130" s="2007">
        <v>17</v>
      </c>
      <c r="B130" s="895" t="s">
        <v>2879</v>
      </c>
      <c r="C130" s="1222">
        <v>1641</v>
      </c>
    </row>
    <row r="132" spans="1:3">
      <c r="A132" s="1643" t="s">
        <v>2177</v>
      </c>
      <c r="B132" s="2052"/>
      <c r="C132" s="2038"/>
    </row>
    <row r="133" spans="1:3">
      <c r="A133" s="910"/>
      <c r="B133" s="908" t="s">
        <v>115</v>
      </c>
      <c r="C133" s="912" t="s">
        <v>1246</v>
      </c>
    </row>
    <row r="134" spans="1:3">
      <c r="A134" s="2007" t="s">
        <v>1260</v>
      </c>
      <c r="B134" s="895" t="s">
        <v>2178</v>
      </c>
      <c r="C134" s="1214">
        <v>42</v>
      </c>
    </row>
    <row r="135" spans="1:3">
      <c r="A135" s="2007" t="s">
        <v>1262</v>
      </c>
      <c r="B135" s="895" t="s">
        <v>2179</v>
      </c>
      <c r="C135" s="1214">
        <v>22</v>
      </c>
    </row>
    <row r="136" spans="1:3">
      <c r="A136" s="2007" t="s">
        <v>1264</v>
      </c>
      <c r="B136" s="895" t="s">
        <v>2180</v>
      </c>
      <c r="C136" s="1214">
        <v>6</v>
      </c>
    </row>
    <row r="137" spans="1:3">
      <c r="A137" s="1223" t="s">
        <v>1266</v>
      </c>
      <c r="B137" s="895" t="s">
        <v>3423</v>
      </c>
      <c r="C137" s="1214">
        <v>3</v>
      </c>
    </row>
    <row r="138" spans="1:3">
      <c r="A138" s="1223" t="s">
        <v>1268</v>
      </c>
      <c r="B138" s="895" t="s">
        <v>2181</v>
      </c>
      <c r="C138" s="1214">
        <v>4</v>
      </c>
    </row>
    <row r="139" spans="1:3">
      <c r="A139" s="1223" t="s">
        <v>2183</v>
      </c>
      <c r="B139" s="895" t="s">
        <v>2182</v>
      </c>
      <c r="C139" s="1214">
        <v>5</v>
      </c>
    </row>
    <row r="140" spans="1:3">
      <c r="A140" s="1223" t="s">
        <v>2185</v>
      </c>
      <c r="B140" s="895" t="s">
        <v>2184</v>
      </c>
      <c r="C140" s="1214">
        <v>2</v>
      </c>
    </row>
    <row r="141" spans="1:3">
      <c r="A141" s="1223" t="s">
        <v>2187</v>
      </c>
      <c r="B141" s="895" t="s">
        <v>2186</v>
      </c>
      <c r="C141" s="1205">
        <v>8</v>
      </c>
    </row>
    <row r="142" spans="1:3">
      <c r="A142" s="1223" t="s">
        <v>2189</v>
      </c>
      <c r="B142" s="895" t="s">
        <v>2188</v>
      </c>
      <c r="C142" s="1205">
        <v>1</v>
      </c>
    </row>
    <row r="143" spans="1:3">
      <c r="A143" s="1223" t="s">
        <v>2190</v>
      </c>
      <c r="B143" s="895" t="s">
        <v>3424</v>
      </c>
      <c r="C143" s="1205">
        <v>1</v>
      </c>
    </row>
    <row r="144" spans="1:3">
      <c r="A144" s="1223" t="s">
        <v>2880</v>
      </c>
      <c r="B144" s="895" t="s">
        <v>3425</v>
      </c>
      <c r="C144" s="1214">
        <v>1</v>
      </c>
    </row>
    <row r="145" spans="1:3">
      <c r="A145" s="2007"/>
      <c r="B145" s="1194" t="s">
        <v>4</v>
      </c>
      <c r="C145" s="1195">
        <f>SUM(C134:C144)</f>
        <v>95</v>
      </c>
    </row>
    <row r="147" spans="1:3">
      <c r="A147" s="1196" t="s">
        <v>3427</v>
      </c>
      <c r="B147" s="1197"/>
      <c r="C147" s="1198"/>
    </row>
    <row r="148" spans="1:3">
      <c r="A148" s="1198"/>
      <c r="B148" s="1197"/>
      <c r="C148" s="1198"/>
    </row>
    <row r="149" spans="1:3">
      <c r="A149" s="2715" t="s">
        <v>3426</v>
      </c>
      <c r="B149" s="2715"/>
      <c r="C149" s="2715"/>
    </row>
    <row r="150" spans="1:3" ht="139.80000000000001" customHeight="1">
      <c r="A150" s="2715"/>
      <c r="B150" s="2715"/>
      <c r="C150" s="2715"/>
    </row>
  </sheetData>
  <sheetProtection algorithmName="SHA-512" hashValue="ljUY2ryAAGpzbyGLqseb5vzC30Pln2OUD14dnBmQLT9/cfPfXk5/mHGjC29z2Q+feKOep5OJ9SP6zY0Pv6/Caw==" saltValue="c1W0xkwq1lXPXZ++F3bY5Q==" spinCount="100000" sheet="1" objects="1" scenarios="1"/>
  <mergeCells count="12">
    <mergeCell ref="A149:C150"/>
    <mergeCell ref="A53:B53"/>
    <mergeCell ref="A72:B72"/>
    <mergeCell ref="A91:B91"/>
    <mergeCell ref="A103:B103"/>
    <mergeCell ref="A112:B112"/>
    <mergeCell ref="A38:B38"/>
    <mergeCell ref="A1:B1"/>
    <mergeCell ref="A2:D2"/>
    <mergeCell ref="A3:B3"/>
    <mergeCell ref="A15:B15"/>
    <mergeCell ref="A26:B26"/>
  </mergeCells>
  <hyperlinks>
    <hyperlink ref="A1:B1" location="Índice!A1" display="ÍNDICE" xr:uid="{00000000-0004-0000-3D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rgb="FFAD25A8"/>
  </sheetPr>
  <dimension ref="A1:BI33"/>
  <sheetViews>
    <sheetView showGridLines="0" zoomScaleNormal="100" workbookViewId="0">
      <selection activeCell="A3" sqref="A3:XFD3"/>
    </sheetView>
  </sheetViews>
  <sheetFormatPr baseColWidth="10" defaultColWidth="11.44140625" defaultRowHeight="14.4"/>
  <cols>
    <col min="1" max="1" width="11.5546875" style="18" bestFit="1" customWidth="1"/>
    <col min="2" max="8" width="5.21875" style="18" bestFit="1" customWidth="1"/>
    <col min="9" max="11" width="5.33203125" style="18" bestFit="1" customWidth="1"/>
    <col min="12" max="35" width="5.21875" style="18" bestFit="1" customWidth="1"/>
    <col min="36" max="38" width="5.77734375" style="18" bestFit="1" customWidth="1"/>
    <col min="39" max="41" width="5.5546875" style="18" customWidth="1"/>
    <col min="42" max="46" width="5.21875" style="18" bestFit="1" customWidth="1"/>
    <col min="47" max="48" width="5.77734375" style="18" bestFit="1" customWidth="1"/>
    <col min="49" max="51" width="5.5546875" style="18" customWidth="1"/>
    <col min="52" max="61" width="5.21875" style="18" bestFit="1" customWidth="1"/>
    <col min="62" max="16384" width="11.44140625" style="18"/>
  </cols>
  <sheetData>
    <row r="1" spans="1:61" s="2" customFormat="1" ht="13.2">
      <c r="A1" s="167" t="s">
        <v>1189</v>
      </c>
      <c r="B1" s="128"/>
      <c r="C1" s="143"/>
      <c r="D1" s="143"/>
      <c r="E1" s="143"/>
      <c r="H1" s="150"/>
      <c r="I1" s="150"/>
      <c r="J1" s="150"/>
      <c r="K1" s="150"/>
      <c r="R1" s="150"/>
      <c r="S1" s="150"/>
      <c r="T1" s="150"/>
      <c r="U1" s="150"/>
      <c r="AB1" s="150"/>
      <c r="AC1" s="150"/>
      <c r="AD1" s="150"/>
      <c r="AE1" s="150"/>
      <c r="AL1" s="150"/>
      <c r="AM1" s="150"/>
      <c r="AN1" s="150"/>
      <c r="AO1" s="150"/>
      <c r="AV1" s="150"/>
      <c r="AW1" s="150"/>
      <c r="AX1" s="150"/>
      <c r="AY1" s="150"/>
      <c r="BH1" s="150"/>
      <c r="BI1" s="150"/>
    </row>
    <row r="2" spans="1:61" ht="18">
      <c r="A2" s="397" t="s">
        <v>906</v>
      </c>
      <c r="P2" s="3"/>
      <c r="Q2" s="3"/>
      <c r="R2" s="152"/>
      <c r="S2" s="152"/>
      <c r="T2" s="152"/>
      <c r="U2" s="152"/>
    </row>
    <row r="3" spans="1:61" s="1391" customFormat="1">
      <c r="B3" s="2216" t="s">
        <v>922</v>
      </c>
      <c r="C3" s="2217"/>
      <c r="D3" s="2217"/>
      <c r="E3" s="2217"/>
      <c r="F3" s="2217"/>
      <c r="G3" s="2217"/>
      <c r="H3" s="2217"/>
      <c r="I3" s="2217"/>
      <c r="J3" s="2217"/>
      <c r="K3" s="2217"/>
      <c r="L3" s="2217"/>
      <c r="M3" s="2217"/>
      <c r="N3" s="2217"/>
      <c r="O3" s="2217"/>
      <c r="P3" s="2217"/>
      <c r="Q3" s="2217"/>
      <c r="R3" s="2217"/>
      <c r="S3" s="2217"/>
      <c r="T3" s="2217"/>
      <c r="U3" s="2217"/>
      <c r="V3" s="2217"/>
      <c r="W3" s="2217"/>
      <c r="X3" s="2217"/>
      <c r="Y3" s="2217"/>
      <c r="Z3" s="2217"/>
      <c r="AA3" s="2217"/>
      <c r="AB3" s="2217"/>
      <c r="AC3" s="2217"/>
      <c r="AD3" s="2217"/>
      <c r="AE3" s="2218"/>
      <c r="AF3" s="2211" t="s">
        <v>923</v>
      </c>
      <c r="AG3" s="2212"/>
      <c r="AH3" s="2212"/>
      <c r="AI3" s="2212"/>
      <c r="AJ3" s="2212"/>
      <c r="AK3" s="2212"/>
      <c r="AL3" s="2212"/>
      <c r="AM3" s="2212"/>
      <c r="AN3" s="2212"/>
      <c r="AO3" s="2212"/>
      <c r="AP3" s="2212"/>
      <c r="AQ3" s="2212"/>
      <c r="AR3" s="2212"/>
      <c r="AS3" s="2212"/>
      <c r="AT3" s="2212"/>
      <c r="AU3" s="2212"/>
      <c r="AV3" s="2212"/>
      <c r="AW3" s="2212"/>
      <c r="AX3" s="2212"/>
      <c r="AY3" s="2212"/>
      <c r="AZ3" s="2212"/>
      <c r="BA3" s="2212"/>
      <c r="BB3" s="2212"/>
      <c r="BC3" s="2212"/>
      <c r="BD3" s="2212"/>
      <c r="BE3" s="2212"/>
      <c r="BF3" s="2212"/>
      <c r="BG3" s="2212"/>
      <c r="BH3" s="2212"/>
      <c r="BI3" s="2212"/>
    </row>
    <row r="4" spans="1:61" s="1391" customFormat="1">
      <c r="A4" s="139"/>
      <c r="B4" s="2213" t="s">
        <v>896</v>
      </c>
      <c r="C4" s="2214"/>
      <c r="D4" s="2214"/>
      <c r="E4" s="2214"/>
      <c r="F4" s="2214"/>
      <c r="G4" s="2214"/>
      <c r="H4" s="2214"/>
      <c r="I4" s="2214"/>
      <c r="J4" s="2214"/>
      <c r="K4" s="2215"/>
      <c r="L4" s="2213" t="s">
        <v>897</v>
      </c>
      <c r="M4" s="2214"/>
      <c r="N4" s="2214"/>
      <c r="O4" s="2214"/>
      <c r="P4" s="2214"/>
      <c r="Q4" s="2214"/>
      <c r="R4" s="2214"/>
      <c r="S4" s="2214"/>
      <c r="T4" s="2214"/>
      <c r="U4" s="2215"/>
      <c r="V4" s="2213" t="s">
        <v>898</v>
      </c>
      <c r="W4" s="2214"/>
      <c r="X4" s="2214"/>
      <c r="Y4" s="2214"/>
      <c r="Z4" s="2214"/>
      <c r="AA4" s="2214"/>
      <c r="AB4" s="2214"/>
      <c r="AC4" s="2214"/>
      <c r="AD4" s="2214"/>
      <c r="AE4" s="2215"/>
      <c r="AF4" s="2213" t="s">
        <v>896</v>
      </c>
      <c r="AG4" s="2214"/>
      <c r="AH4" s="2214"/>
      <c r="AI4" s="2214"/>
      <c r="AJ4" s="2214"/>
      <c r="AK4" s="2214"/>
      <c r="AL4" s="2214"/>
      <c r="AM4" s="2214"/>
      <c r="AN4" s="2214"/>
      <c r="AO4" s="2215"/>
      <c r="AP4" s="2213" t="s">
        <v>897</v>
      </c>
      <c r="AQ4" s="2214"/>
      <c r="AR4" s="2214"/>
      <c r="AS4" s="2214"/>
      <c r="AT4" s="2214"/>
      <c r="AU4" s="2214"/>
      <c r="AV4" s="2214"/>
      <c r="AW4" s="2214"/>
      <c r="AX4" s="2214"/>
      <c r="AY4" s="2215"/>
      <c r="AZ4" s="2210" t="s">
        <v>898</v>
      </c>
      <c r="BA4" s="2210"/>
      <c r="BB4" s="2210"/>
      <c r="BC4" s="2210"/>
      <c r="BD4" s="2210"/>
      <c r="BE4" s="2210"/>
      <c r="BF4" s="2210"/>
      <c r="BG4" s="2210"/>
      <c r="BH4" s="2210"/>
      <c r="BI4" s="2210"/>
    </row>
    <row r="5" spans="1:61" s="1391" customFormat="1">
      <c r="A5" s="139"/>
      <c r="B5" s="1401">
        <v>2011</v>
      </c>
      <c r="C5" s="1401">
        <v>2012</v>
      </c>
      <c r="D5" s="1401">
        <v>2013</v>
      </c>
      <c r="E5" s="1401">
        <v>2014</v>
      </c>
      <c r="F5" s="1401">
        <v>2015</v>
      </c>
      <c r="G5" s="1401">
        <v>2016</v>
      </c>
      <c r="H5" s="1401">
        <v>2017</v>
      </c>
      <c r="I5" s="1401">
        <v>2018</v>
      </c>
      <c r="J5" s="590">
        <v>2019</v>
      </c>
      <c r="K5" s="590">
        <v>2020</v>
      </c>
      <c r="L5" s="1401">
        <v>2011</v>
      </c>
      <c r="M5" s="1401">
        <v>2012</v>
      </c>
      <c r="N5" s="1401">
        <v>2013</v>
      </c>
      <c r="O5" s="1401">
        <v>2014</v>
      </c>
      <c r="P5" s="1401">
        <v>2015</v>
      </c>
      <c r="Q5" s="1401">
        <v>2016</v>
      </c>
      <c r="R5" s="1401">
        <v>2017</v>
      </c>
      <c r="S5" s="1401">
        <v>2018</v>
      </c>
      <c r="T5" s="590">
        <v>2019</v>
      </c>
      <c r="U5" s="590">
        <v>2020</v>
      </c>
      <c r="V5" s="1401">
        <v>2011</v>
      </c>
      <c r="W5" s="1401">
        <v>2012</v>
      </c>
      <c r="X5" s="1401">
        <v>2013</v>
      </c>
      <c r="Y5" s="1401">
        <v>2014</v>
      </c>
      <c r="Z5" s="1401">
        <v>2015</v>
      </c>
      <c r="AA5" s="1401">
        <v>2016</v>
      </c>
      <c r="AB5" s="1401">
        <v>2017</v>
      </c>
      <c r="AC5" s="1401">
        <v>2018</v>
      </c>
      <c r="AD5" s="590">
        <v>2019</v>
      </c>
      <c r="AE5" s="590">
        <v>2020</v>
      </c>
      <c r="AF5" s="1401">
        <v>2011</v>
      </c>
      <c r="AG5" s="1401">
        <v>2012</v>
      </c>
      <c r="AH5" s="1401">
        <v>2013</v>
      </c>
      <c r="AI5" s="1401">
        <v>2014</v>
      </c>
      <c r="AJ5" s="1401">
        <v>2015</v>
      </c>
      <c r="AK5" s="1401">
        <v>2016</v>
      </c>
      <c r="AL5" s="1401">
        <v>2017</v>
      </c>
      <c r="AM5" s="1401">
        <v>2018</v>
      </c>
      <c r="AN5" s="590">
        <v>2019</v>
      </c>
      <c r="AO5" s="590">
        <v>2020</v>
      </c>
      <c r="AP5" s="1401">
        <v>2011</v>
      </c>
      <c r="AQ5" s="1401">
        <v>2012</v>
      </c>
      <c r="AR5" s="1401">
        <v>2013</v>
      </c>
      <c r="AS5" s="1401">
        <v>2014</v>
      </c>
      <c r="AT5" s="1401">
        <v>2015</v>
      </c>
      <c r="AU5" s="1401">
        <v>2016</v>
      </c>
      <c r="AV5" s="1401">
        <v>2017</v>
      </c>
      <c r="AW5" s="1401">
        <v>2018</v>
      </c>
      <c r="AX5" s="590">
        <v>2019</v>
      </c>
      <c r="AY5" s="1402">
        <v>2020</v>
      </c>
      <c r="AZ5" s="590">
        <v>2011</v>
      </c>
      <c r="BA5" s="590">
        <v>2012</v>
      </c>
      <c r="BB5" s="590">
        <v>2013</v>
      </c>
      <c r="BC5" s="590">
        <v>2014</v>
      </c>
      <c r="BD5" s="590">
        <v>2015</v>
      </c>
      <c r="BE5" s="590">
        <v>2016</v>
      </c>
      <c r="BF5" s="590">
        <v>2017</v>
      </c>
      <c r="BG5" s="590">
        <v>2018</v>
      </c>
      <c r="BH5" s="590">
        <v>2019</v>
      </c>
      <c r="BI5" s="590">
        <v>2020</v>
      </c>
    </row>
    <row r="6" spans="1:61" s="1391" customFormat="1">
      <c r="A6" s="1708" t="s">
        <v>1220</v>
      </c>
      <c r="B6" s="1392">
        <v>21</v>
      </c>
      <c r="C6" s="1392">
        <v>15</v>
      </c>
      <c r="D6" s="1392">
        <v>20</v>
      </c>
      <c r="E6" s="1392">
        <v>34</v>
      </c>
      <c r="F6" s="1393">
        <v>37</v>
      </c>
      <c r="G6" s="1393">
        <v>23</v>
      </c>
      <c r="H6" s="1393">
        <v>120</v>
      </c>
      <c r="I6" s="1393">
        <v>125</v>
      </c>
      <c r="J6" s="1383">
        <v>126</v>
      </c>
      <c r="K6" s="572">
        <v>139</v>
      </c>
      <c r="L6" s="1394">
        <v>47</v>
      </c>
      <c r="M6" s="1394">
        <v>20</v>
      </c>
      <c r="N6" s="1394">
        <v>41</v>
      </c>
      <c r="O6" s="1394">
        <v>38</v>
      </c>
      <c r="P6" s="1394">
        <v>53</v>
      </c>
      <c r="Q6" s="1394">
        <v>68</v>
      </c>
      <c r="R6" s="1395">
        <v>280</v>
      </c>
      <c r="S6" s="1395">
        <v>370</v>
      </c>
      <c r="T6" s="1385">
        <v>494</v>
      </c>
      <c r="U6" s="573">
        <v>484</v>
      </c>
      <c r="V6" s="1396">
        <f t="shared" ref="V6:AE6" si="0">B6/(B6+L6)</f>
        <v>0.30882352941176472</v>
      </c>
      <c r="W6" s="1396">
        <f t="shared" si="0"/>
        <v>0.42857142857142855</v>
      </c>
      <c r="X6" s="1396">
        <f t="shared" si="0"/>
        <v>0.32786885245901637</v>
      </c>
      <c r="Y6" s="1396">
        <f t="shared" si="0"/>
        <v>0.47222222222222221</v>
      </c>
      <c r="Z6" s="1396">
        <f t="shared" si="0"/>
        <v>0.41111111111111109</v>
      </c>
      <c r="AA6" s="1396">
        <f t="shared" si="0"/>
        <v>0.25274725274725274</v>
      </c>
      <c r="AB6" s="1386">
        <f t="shared" si="0"/>
        <v>0.3</v>
      </c>
      <c r="AC6" s="1386">
        <f t="shared" si="0"/>
        <v>0.25252525252525254</v>
      </c>
      <c r="AD6" s="1386">
        <f t="shared" si="0"/>
        <v>0.20322580645161289</v>
      </c>
      <c r="AE6" s="574">
        <f t="shared" si="0"/>
        <v>0.2231139646869984</v>
      </c>
      <c r="AF6" s="1397">
        <f>B6</f>
        <v>21</v>
      </c>
      <c r="AG6" s="1397">
        <f t="shared" ref="AG6:AK8" si="1">C6+AF6</f>
        <v>36</v>
      </c>
      <c r="AH6" s="1397">
        <f t="shared" si="1"/>
        <v>56</v>
      </c>
      <c r="AI6" s="1397">
        <f t="shared" si="1"/>
        <v>90</v>
      </c>
      <c r="AJ6" s="1398">
        <f t="shared" si="1"/>
        <v>127</v>
      </c>
      <c r="AK6" s="1398">
        <f t="shared" si="1"/>
        <v>150</v>
      </c>
      <c r="AL6" s="1398">
        <f>AK6+H6</f>
        <v>270</v>
      </c>
      <c r="AM6" s="1398">
        <f>AL6+I6</f>
        <v>395</v>
      </c>
      <c r="AN6" s="1387">
        <f>AM6+J6</f>
        <v>521</v>
      </c>
      <c r="AO6" s="765">
        <f>AN6+K6</f>
        <v>660</v>
      </c>
      <c r="AP6" s="1399">
        <f>L6</f>
        <v>47</v>
      </c>
      <c r="AQ6" s="1399">
        <f t="shared" ref="AQ6:AU8" si="2">M6+AP6</f>
        <v>67</v>
      </c>
      <c r="AR6" s="1399">
        <f t="shared" si="2"/>
        <v>108</v>
      </c>
      <c r="AS6" s="1399">
        <f t="shared" si="2"/>
        <v>146</v>
      </c>
      <c r="AT6" s="1399">
        <f t="shared" si="2"/>
        <v>199</v>
      </c>
      <c r="AU6" s="1399">
        <f t="shared" si="2"/>
        <v>267</v>
      </c>
      <c r="AV6" s="1397">
        <f>AU6+R6</f>
        <v>547</v>
      </c>
      <c r="AW6" s="1397">
        <f>AV6+S6</f>
        <v>917</v>
      </c>
      <c r="AX6" s="1388">
        <f>AW6+T6</f>
        <v>1411</v>
      </c>
      <c r="AY6" s="766">
        <f>AX6+U6</f>
        <v>1895</v>
      </c>
      <c r="AZ6" s="1400">
        <f t="shared" ref="AZ6:BI6" si="3">AF6/(AF6+AP6)</f>
        <v>0.30882352941176472</v>
      </c>
      <c r="BA6" s="1400">
        <f t="shared" si="3"/>
        <v>0.34951456310679613</v>
      </c>
      <c r="BB6" s="1400">
        <f t="shared" si="3"/>
        <v>0.34146341463414637</v>
      </c>
      <c r="BC6" s="1400">
        <f t="shared" si="3"/>
        <v>0.38135593220338981</v>
      </c>
      <c r="BD6" s="1400">
        <f t="shared" si="3"/>
        <v>0.38957055214723929</v>
      </c>
      <c r="BE6" s="1400">
        <f t="shared" si="3"/>
        <v>0.35971223021582732</v>
      </c>
      <c r="BF6" s="1389">
        <f t="shared" si="3"/>
        <v>0.33047735618115054</v>
      </c>
      <c r="BG6" s="1389">
        <f t="shared" si="3"/>
        <v>0.30106707317073172</v>
      </c>
      <c r="BH6" s="1389">
        <f t="shared" si="3"/>
        <v>0.26966873706004141</v>
      </c>
      <c r="BI6" s="574">
        <f t="shared" si="3"/>
        <v>0.2583170254403131</v>
      </c>
    </row>
    <row r="7" spans="1:61" s="1391" customFormat="1">
      <c r="A7" s="1708" t="s">
        <v>1221</v>
      </c>
      <c r="B7" s="1392">
        <v>112</v>
      </c>
      <c r="C7" s="1392">
        <v>45</v>
      </c>
      <c r="D7" s="1392">
        <v>108</v>
      </c>
      <c r="E7" s="1392">
        <v>59</v>
      </c>
      <c r="F7" s="1393">
        <v>130</v>
      </c>
      <c r="G7" s="1393">
        <v>163</v>
      </c>
      <c r="H7" s="1393">
        <v>361</v>
      </c>
      <c r="I7" s="1393">
        <v>718</v>
      </c>
      <c r="J7" s="1383">
        <v>684</v>
      </c>
      <c r="K7" s="572">
        <v>675</v>
      </c>
      <c r="L7" s="1394">
        <v>63</v>
      </c>
      <c r="M7" s="1394">
        <v>29</v>
      </c>
      <c r="N7" s="1394">
        <v>52</v>
      </c>
      <c r="O7" s="1394">
        <v>39</v>
      </c>
      <c r="P7" s="1394">
        <v>62</v>
      </c>
      <c r="Q7" s="1394">
        <v>77</v>
      </c>
      <c r="R7" s="1395">
        <v>153</v>
      </c>
      <c r="S7" s="1395">
        <v>216</v>
      </c>
      <c r="T7" s="1385">
        <v>248</v>
      </c>
      <c r="U7" s="573">
        <v>211</v>
      </c>
      <c r="V7" s="1396">
        <f t="shared" ref="V7:AB9" si="4">B7/(B7+L7)</f>
        <v>0.64</v>
      </c>
      <c r="W7" s="1396">
        <f t="shared" si="4"/>
        <v>0.60810810810810811</v>
      </c>
      <c r="X7" s="1396">
        <f t="shared" si="4"/>
        <v>0.67500000000000004</v>
      </c>
      <c r="Y7" s="1396">
        <f t="shared" si="4"/>
        <v>0.60204081632653061</v>
      </c>
      <c r="Z7" s="1396">
        <f t="shared" si="4"/>
        <v>0.67708333333333337</v>
      </c>
      <c r="AA7" s="1396">
        <f t="shared" si="4"/>
        <v>0.6791666666666667</v>
      </c>
      <c r="AB7" s="1386">
        <f t="shared" si="4"/>
        <v>0.7023346303501945</v>
      </c>
      <c r="AC7" s="1386">
        <f t="shared" ref="AC7:AC9" si="5">I7/(I7+S7)</f>
        <v>0.76873661670235549</v>
      </c>
      <c r="AD7" s="1386">
        <f t="shared" ref="AD7:AD9" si="6">J7/(J7+T7)</f>
        <v>0.73390557939914158</v>
      </c>
      <c r="AE7" s="574">
        <f t="shared" ref="AE7:AE8" si="7">K7/(K7+U7)</f>
        <v>0.76185101580135439</v>
      </c>
      <c r="AF7" s="1397">
        <f>B7</f>
        <v>112</v>
      </c>
      <c r="AG7" s="1397">
        <f t="shared" si="1"/>
        <v>157</v>
      </c>
      <c r="AH7" s="1397">
        <f t="shared" si="1"/>
        <v>265</v>
      </c>
      <c r="AI7" s="1397">
        <f t="shared" si="1"/>
        <v>324</v>
      </c>
      <c r="AJ7" s="1398">
        <f t="shared" si="1"/>
        <v>454</v>
      </c>
      <c r="AK7" s="1398">
        <f t="shared" si="1"/>
        <v>617</v>
      </c>
      <c r="AL7" s="1398">
        <f>AK7+H7</f>
        <v>978</v>
      </c>
      <c r="AM7" s="1398">
        <f t="shared" ref="AM7:AM8" si="8">AL7+I7</f>
        <v>1696</v>
      </c>
      <c r="AN7" s="1387">
        <f t="shared" ref="AN7:AN8" si="9">AM7+J7</f>
        <v>2380</v>
      </c>
      <c r="AO7" s="765">
        <f t="shared" ref="AO7:AO8" si="10">AN7+K7</f>
        <v>3055</v>
      </c>
      <c r="AP7" s="1399">
        <f>L7</f>
        <v>63</v>
      </c>
      <c r="AQ7" s="1399">
        <f t="shared" si="2"/>
        <v>92</v>
      </c>
      <c r="AR7" s="1399">
        <f t="shared" si="2"/>
        <v>144</v>
      </c>
      <c r="AS7" s="1399">
        <f t="shared" si="2"/>
        <v>183</v>
      </c>
      <c r="AT7" s="1399">
        <f t="shared" si="2"/>
        <v>245</v>
      </c>
      <c r="AU7" s="1399">
        <f t="shared" si="2"/>
        <v>322</v>
      </c>
      <c r="AV7" s="1397">
        <f>AU7+R7</f>
        <v>475</v>
      </c>
      <c r="AW7" s="1397">
        <f t="shared" ref="AW7:AW8" si="11">AV7+S7</f>
        <v>691</v>
      </c>
      <c r="AX7" s="1388">
        <f t="shared" ref="AX7:AX8" si="12">AW7+T7</f>
        <v>939</v>
      </c>
      <c r="AY7" s="766">
        <f t="shared" ref="AY7:AY8" si="13">AX7+U7</f>
        <v>1150</v>
      </c>
      <c r="AZ7" s="1400">
        <f t="shared" ref="AZ7:BG9" si="14">AF7/(AF7+AP7)</f>
        <v>0.64</v>
      </c>
      <c r="BA7" s="1400">
        <f t="shared" si="14"/>
        <v>0.63052208835341361</v>
      </c>
      <c r="BB7" s="1400">
        <f t="shared" si="14"/>
        <v>0.64792176039119809</v>
      </c>
      <c r="BC7" s="1400">
        <f t="shared" si="14"/>
        <v>0.63905325443786987</v>
      </c>
      <c r="BD7" s="1400">
        <f t="shared" si="14"/>
        <v>0.64949928469241769</v>
      </c>
      <c r="BE7" s="1400">
        <f t="shared" si="14"/>
        <v>0.6570820021299254</v>
      </c>
      <c r="BF7" s="1389">
        <f t="shared" si="14"/>
        <v>0.67309015829318652</v>
      </c>
      <c r="BG7" s="1389">
        <f t="shared" si="14"/>
        <v>0.71051529116045242</v>
      </c>
      <c r="BH7" s="1389">
        <f t="shared" ref="BH7:BH8" si="15">AN7/(AN7+AX7)</f>
        <v>0.71708345887315461</v>
      </c>
      <c r="BI7" s="574">
        <f t="shared" ref="BI7:BI9" si="16">AO7/(AO7+AY7)</f>
        <v>0.72651605231866823</v>
      </c>
    </row>
    <row r="8" spans="1:61" s="1391" customFormat="1">
      <c r="A8" s="1708" t="s">
        <v>1222</v>
      </c>
      <c r="B8" s="1392">
        <v>100</v>
      </c>
      <c r="C8" s="1392">
        <v>37</v>
      </c>
      <c r="D8" s="1392">
        <v>125</v>
      </c>
      <c r="E8" s="1392">
        <v>172</v>
      </c>
      <c r="F8" s="1393">
        <v>252</v>
      </c>
      <c r="G8" s="1393">
        <v>272</v>
      </c>
      <c r="H8" s="1393">
        <v>235</v>
      </c>
      <c r="I8" s="1393">
        <v>305</v>
      </c>
      <c r="J8" s="1383">
        <v>273</v>
      </c>
      <c r="K8" s="572">
        <v>265</v>
      </c>
      <c r="L8" s="1394">
        <v>69</v>
      </c>
      <c r="M8" s="1394">
        <v>35</v>
      </c>
      <c r="N8" s="1394">
        <v>99</v>
      </c>
      <c r="O8" s="1394">
        <v>156</v>
      </c>
      <c r="P8" s="1394">
        <v>190</v>
      </c>
      <c r="Q8" s="1394">
        <v>234</v>
      </c>
      <c r="R8" s="1395">
        <v>201</v>
      </c>
      <c r="S8" s="1395">
        <v>261</v>
      </c>
      <c r="T8" s="1385">
        <v>251</v>
      </c>
      <c r="U8" s="573">
        <v>244</v>
      </c>
      <c r="V8" s="1396">
        <f t="shared" si="4"/>
        <v>0.59171597633136097</v>
      </c>
      <c r="W8" s="1396">
        <f t="shared" si="4"/>
        <v>0.51388888888888884</v>
      </c>
      <c r="X8" s="1396">
        <f t="shared" si="4"/>
        <v>0.5580357142857143</v>
      </c>
      <c r="Y8" s="1396">
        <f t="shared" si="4"/>
        <v>0.52439024390243905</v>
      </c>
      <c r="Z8" s="1396">
        <f t="shared" si="4"/>
        <v>0.57013574660633481</v>
      </c>
      <c r="AA8" s="1396">
        <f t="shared" si="4"/>
        <v>0.53754940711462451</v>
      </c>
      <c r="AB8" s="1386">
        <f t="shared" si="4"/>
        <v>0.53899082568807344</v>
      </c>
      <c r="AC8" s="1386">
        <f t="shared" si="5"/>
        <v>0.53886925795053009</v>
      </c>
      <c r="AD8" s="1386">
        <f t="shared" si="6"/>
        <v>0.52099236641221369</v>
      </c>
      <c r="AE8" s="574">
        <f t="shared" si="7"/>
        <v>0.52062868369351667</v>
      </c>
      <c r="AF8" s="1397">
        <f>B8</f>
        <v>100</v>
      </c>
      <c r="AG8" s="1397">
        <f t="shared" si="1"/>
        <v>137</v>
      </c>
      <c r="AH8" s="1397">
        <f t="shared" si="1"/>
        <v>262</v>
      </c>
      <c r="AI8" s="1397">
        <f t="shared" si="1"/>
        <v>434</v>
      </c>
      <c r="AJ8" s="1398">
        <f t="shared" si="1"/>
        <v>686</v>
      </c>
      <c r="AK8" s="1398">
        <f t="shared" si="1"/>
        <v>958</v>
      </c>
      <c r="AL8" s="1398">
        <f>AK8+H8</f>
        <v>1193</v>
      </c>
      <c r="AM8" s="1398">
        <f t="shared" si="8"/>
        <v>1498</v>
      </c>
      <c r="AN8" s="1387">
        <f t="shared" si="9"/>
        <v>1771</v>
      </c>
      <c r="AO8" s="765">
        <f t="shared" si="10"/>
        <v>2036</v>
      </c>
      <c r="AP8" s="1399">
        <f>L8</f>
        <v>69</v>
      </c>
      <c r="AQ8" s="1399">
        <f t="shared" si="2"/>
        <v>104</v>
      </c>
      <c r="AR8" s="1399">
        <f t="shared" si="2"/>
        <v>203</v>
      </c>
      <c r="AS8" s="1399">
        <f t="shared" si="2"/>
        <v>359</v>
      </c>
      <c r="AT8" s="1399">
        <f t="shared" si="2"/>
        <v>549</v>
      </c>
      <c r="AU8" s="1399">
        <f t="shared" si="2"/>
        <v>783</v>
      </c>
      <c r="AV8" s="1397">
        <f>AU8+R8</f>
        <v>984</v>
      </c>
      <c r="AW8" s="1397">
        <f t="shared" si="11"/>
        <v>1245</v>
      </c>
      <c r="AX8" s="1388">
        <f t="shared" si="12"/>
        <v>1496</v>
      </c>
      <c r="AY8" s="766">
        <f t="shared" si="13"/>
        <v>1740</v>
      </c>
      <c r="AZ8" s="1400">
        <f t="shared" si="14"/>
        <v>0.59171597633136097</v>
      </c>
      <c r="BA8" s="1400">
        <f t="shared" si="14"/>
        <v>0.56846473029045641</v>
      </c>
      <c r="BB8" s="1400">
        <f t="shared" si="14"/>
        <v>0.5634408602150538</v>
      </c>
      <c r="BC8" s="1400">
        <f t="shared" si="14"/>
        <v>0.54728877679697352</v>
      </c>
      <c r="BD8" s="1400">
        <f t="shared" si="14"/>
        <v>0.55546558704453441</v>
      </c>
      <c r="BE8" s="1400">
        <f t="shared" si="14"/>
        <v>0.55025847214244683</v>
      </c>
      <c r="BF8" s="1389">
        <f t="shared" si="14"/>
        <v>0.54800183739090491</v>
      </c>
      <c r="BG8" s="1389">
        <f t="shared" si="14"/>
        <v>0.54611738971928547</v>
      </c>
      <c r="BH8" s="1389">
        <f t="shared" si="15"/>
        <v>0.54208754208754206</v>
      </c>
      <c r="BI8" s="574">
        <f t="shared" si="16"/>
        <v>0.53919491525423724</v>
      </c>
    </row>
    <row r="9" spans="1:61" s="1391" customFormat="1">
      <c r="A9" s="1708" t="s">
        <v>366</v>
      </c>
      <c r="B9" s="1392">
        <f>SUM(B6:B8)</f>
        <v>233</v>
      </c>
      <c r="C9" s="1392">
        <f>SUM(C6:C8)</f>
        <v>97</v>
      </c>
      <c r="D9" s="1392">
        <f t="shared" ref="D9:P9" si="17">SUM(D6:D8)</f>
        <v>253</v>
      </c>
      <c r="E9" s="1392">
        <f t="shared" si="17"/>
        <v>265</v>
      </c>
      <c r="F9" s="1392">
        <f t="shared" si="17"/>
        <v>419</v>
      </c>
      <c r="G9" s="1392">
        <f t="shared" si="17"/>
        <v>458</v>
      </c>
      <c r="H9" s="1392">
        <f>SUM(H6:H8)</f>
        <v>716</v>
      </c>
      <c r="I9" s="1392">
        <f>SUM(I6:I8)</f>
        <v>1148</v>
      </c>
      <c r="J9" s="1384">
        <f>SUM(J6:J8)</f>
        <v>1083</v>
      </c>
      <c r="K9" s="575">
        <f>SUM(K6:K8)</f>
        <v>1079</v>
      </c>
      <c r="L9" s="1392">
        <f t="shared" si="17"/>
        <v>179</v>
      </c>
      <c r="M9" s="1392">
        <f>SUM(M6:M8)</f>
        <v>84</v>
      </c>
      <c r="N9" s="1392">
        <f>SUM(N6:N8)</f>
        <v>192</v>
      </c>
      <c r="O9" s="1392">
        <f>SUM(O6:O8)</f>
        <v>233</v>
      </c>
      <c r="P9" s="1392">
        <f t="shared" si="17"/>
        <v>305</v>
      </c>
      <c r="Q9" s="1392">
        <f>SUM(Q6:Q8)</f>
        <v>379</v>
      </c>
      <c r="R9" s="1392">
        <f>SUM(R6:R8)</f>
        <v>634</v>
      </c>
      <c r="S9" s="1392">
        <f>SUM(S6:S8)</f>
        <v>847</v>
      </c>
      <c r="T9" s="1384">
        <f>SUM(T6:T8)</f>
        <v>993</v>
      </c>
      <c r="U9" s="575">
        <f>SUM(U6:U8)</f>
        <v>939</v>
      </c>
      <c r="V9" s="1396">
        <f t="shared" si="4"/>
        <v>0.56553398058252424</v>
      </c>
      <c r="W9" s="1396">
        <f t="shared" si="4"/>
        <v>0.53591160220994472</v>
      </c>
      <c r="X9" s="1396">
        <f t="shared" si="4"/>
        <v>0.56853932584269662</v>
      </c>
      <c r="Y9" s="1396">
        <f t="shared" si="4"/>
        <v>0.53212851405622486</v>
      </c>
      <c r="Z9" s="1396">
        <f t="shared" si="4"/>
        <v>0.57872928176795579</v>
      </c>
      <c r="AA9" s="1396">
        <f t="shared" si="4"/>
        <v>0.54719235364396657</v>
      </c>
      <c r="AB9" s="1386">
        <f t="shared" si="4"/>
        <v>0.53037037037037038</v>
      </c>
      <c r="AC9" s="1386">
        <f t="shared" si="5"/>
        <v>0.57543859649122808</v>
      </c>
      <c r="AD9" s="1386">
        <f t="shared" si="6"/>
        <v>0.52167630057803471</v>
      </c>
      <c r="AE9" s="574">
        <f>K9/(K9+U9)</f>
        <v>0.53468780971258667</v>
      </c>
      <c r="AF9" s="1397">
        <f>SUM(AF6:AF8)</f>
        <v>233</v>
      </c>
      <c r="AG9" s="1397">
        <f t="shared" ref="AG9:AU9" si="18">SUM(AG6:AG8)</f>
        <v>330</v>
      </c>
      <c r="AH9" s="1397">
        <f t="shared" si="18"/>
        <v>583</v>
      </c>
      <c r="AI9" s="1397">
        <f t="shared" si="18"/>
        <v>848</v>
      </c>
      <c r="AJ9" s="1397">
        <f t="shared" si="18"/>
        <v>1267</v>
      </c>
      <c r="AK9" s="1397">
        <f>SUM(AK6:AK8)</f>
        <v>1725</v>
      </c>
      <c r="AL9" s="1397">
        <f>SUM(AL6:AL8)</f>
        <v>2441</v>
      </c>
      <c r="AM9" s="1398">
        <f>SUM(AM6:AM8)</f>
        <v>3589</v>
      </c>
      <c r="AN9" s="1387">
        <f>SUM(AN6:AN8)</f>
        <v>4672</v>
      </c>
      <c r="AO9" s="765">
        <f>SUM(AO6:AO8)</f>
        <v>5751</v>
      </c>
      <c r="AP9" s="1397">
        <f t="shared" si="18"/>
        <v>179</v>
      </c>
      <c r="AQ9" s="1397">
        <f t="shared" si="18"/>
        <v>263</v>
      </c>
      <c r="AR9" s="1397">
        <f t="shared" si="18"/>
        <v>455</v>
      </c>
      <c r="AS9" s="1397">
        <f t="shared" si="18"/>
        <v>688</v>
      </c>
      <c r="AT9" s="1397">
        <f t="shared" si="18"/>
        <v>993</v>
      </c>
      <c r="AU9" s="1397">
        <f t="shared" si="18"/>
        <v>1372</v>
      </c>
      <c r="AV9" s="1397">
        <f>SUM(AV6:AV8)</f>
        <v>2006</v>
      </c>
      <c r="AW9" s="1397">
        <f>SUM(AW6:AW8)</f>
        <v>2853</v>
      </c>
      <c r="AX9" s="1388">
        <f>SUM(AX6:AX8)</f>
        <v>3846</v>
      </c>
      <c r="AY9" s="766">
        <f>SUM(AY6:AY8)</f>
        <v>4785</v>
      </c>
      <c r="AZ9" s="1400">
        <f t="shared" si="14"/>
        <v>0.56553398058252424</v>
      </c>
      <c r="BA9" s="1400">
        <f t="shared" si="14"/>
        <v>0.55649241146711637</v>
      </c>
      <c r="BB9" s="1400">
        <f t="shared" si="14"/>
        <v>0.56165703275529866</v>
      </c>
      <c r="BC9" s="1400">
        <f t="shared" si="14"/>
        <v>0.55208333333333337</v>
      </c>
      <c r="BD9" s="1400">
        <f t="shared" si="14"/>
        <v>0.56061946902654869</v>
      </c>
      <c r="BE9" s="1400">
        <f t="shared" si="14"/>
        <v>0.5569906360994511</v>
      </c>
      <c r="BF9" s="1389">
        <f t="shared" si="14"/>
        <v>0.54890937710816279</v>
      </c>
      <c r="BG9" s="1389">
        <f t="shared" si="14"/>
        <v>0.55712511642347096</v>
      </c>
      <c r="BH9" s="1389">
        <f>AN9/(AN9+AX9)</f>
        <v>0.54848555999060811</v>
      </c>
      <c r="BI9" s="574">
        <f t="shared" si="16"/>
        <v>0.54584282460136679</v>
      </c>
    </row>
    <row r="10" spans="1:61">
      <c r="A10" s="1403" t="s">
        <v>4435</v>
      </c>
      <c r="M10" s="196"/>
      <c r="U10" s="196"/>
      <c r="V10" s="196"/>
    </row>
    <row r="11" spans="1:61">
      <c r="Y11" s="196"/>
      <c r="AV11" s="551"/>
    </row>
    <row r="12" spans="1:61">
      <c r="C12" s="31"/>
    </row>
    <row r="33" spans="12:17">
      <c r="L33" s="196"/>
      <c r="Q33" s="196"/>
    </row>
  </sheetData>
  <sheetProtection algorithmName="SHA-512" hashValue="09TP7evGSinL8Zamku9GLEFB0UE8U7lTNbKw7nB922fCIL32t01EyWnua2Jmno3xtMELf9VwfqMsbIk/PpaqXg==" saltValue="iWRl6G4NdmB9W8GvWNzcrA==" spinCount="100000" sheet="1" objects="1" scenarios="1"/>
  <mergeCells count="8">
    <mergeCell ref="AZ4:BI4"/>
    <mergeCell ref="AF3:BI3"/>
    <mergeCell ref="AP4:AY4"/>
    <mergeCell ref="AF4:AO4"/>
    <mergeCell ref="B3:AE3"/>
    <mergeCell ref="B4:K4"/>
    <mergeCell ref="L4:U4"/>
    <mergeCell ref="V4:AE4"/>
  </mergeCells>
  <hyperlinks>
    <hyperlink ref="A1" location="Índice!A1" display="ÍNDICE" xr:uid="{00000000-0004-0000-06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B9:I9 AP9:AV9 V9:AD9 AF9:AN9 L9:T9 J9:K9 U9" formulaRange="1"/>
  </ignoredError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AD25A8"/>
  </sheetPr>
  <dimension ref="A1:M96"/>
  <sheetViews>
    <sheetView showGridLines="0" topLeftCell="A2" zoomScaleNormal="100" workbookViewId="0">
      <selection activeCell="A3" sqref="A3:XFD3"/>
    </sheetView>
  </sheetViews>
  <sheetFormatPr baseColWidth="10" defaultColWidth="11.44140625" defaultRowHeight="13.8"/>
  <cols>
    <col min="1" max="1" width="24.5546875" style="156" bestFit="1" customWidth="1"/>
    <col min="2" max="2" width="22.44140625" style="156" bestFit="1" customWidth="1"/>
    <col min="3" max="3" width="10.109375" style="156" bestFit="1" customWidth="1"/>
    <col min="4" max="4" width="15" style="156" bestFit="1" customWidth="1"/>
    <col min="5" max="5" width="15.44140625" style="156" bestFit="1" customWidth="1"/>
    <col min="6" max="6" width="17.88671875" style="156" customWidth="1"/>
    <col min="7" max="7" width="14.5546875" style="156" bestFit="1" customWidth="1"/>
    <col min="8" max="8" width="13.6640625" style="156" bestFit="1" customWidth="1"/>
    <col min="9" max="10" width="12.88671875" style="156" bestFit="1" customWidth="1"/>
    <col min="11" max="11" width="14" style="156" bestFit="1" customWidth="1"/>
    <col min="12" max="12" width="13.5546875" style="156" bestFit="1" customWidth="1"/>
    <col min="13" max="13" width="14.33203125" style="156" bestFit="1" customWidth="1"/>
    <col min="14" max="14" width="14.44140625" style="156" bestFit="1" customWidth="1"/>
    <col min="15" max="16384" width="11.44140625" style="156"/>
  </cols>
  <sheetData>
    <row r="1" spans="1:13" ht="14.4">
      <c r="A1" s="1142" t="s">
        <v>1189</v>
      </c>
      <c r="B1" s="865"/>
      <c r="C1" s="865"/>
      <c r="D1" s="865"/>
      <c r="E1" s="865"/>
      <c r="F1" s="865"/>
      <c r="G1" s="865"/>
      <c r="H1" s="865"/>
      <c r="I1" s="865"/>
      <c r="J1" s="865"/>
      <c r="K1" s="865"/>
      <c r="L1" s="865"/>
      <c r="M1" s="865"/>
    </row>
    <row r="2" spans="1:13" ht="14.4">
      <c r="A2" s="1143" t="s">
        <v>1357</v>
      </c>
      <c r="B2" s="865"/>
      <c r="C2" s="865"/>
      <c r="D2" s="865"/>
      <c r="E2" s="865"/>
      <c r="F2" s="865"/>
      <c r="G2" s="865"/>
      <c r="H2" s="865"/>
      <c r="I2" s="865"/>
      <c r="J2" s="865"/>
      <c r="K2" s="865"/>
      <c r="L2" s="865"/>
      <c r="M2" s="865"/>
    </row>
    <row r="3" spans="1:13" ht="14.4">
      <c r="A3" s="2730" t="s">
        <v>1362</v>
      </c>
      <c r="B3" s="2730"/>
      <c r="C3" s="2730"/>
      <c r="D3" s="2730"/>
      <c r="E3" s="2730"/>
      <c r="F3" s="865"/>
      <c r="G3" s="865"/>
      <c r="H3" s="865"/>
      <c r="I3" s="865"/>
      <c r="J3" s="865"/>
      <c r="K3" s="865"/>
      <c r="L3" s="865"/>
      <c r="M3" s="865"/>
    </row>
    <row r="4" spans="1:13" ht="14.4">
      <c r="A4" s="1648" t="s">
        <v>1358</v>
      </c>
      <c r="B4" s="1648" t="s">
        <v>1359</v>
      </c>
      <c r="C4" s="1648" t="s">
        <v>1360</v>
      </c>
      <c r="D4" s="1648" t="s">
        <v>6</v>
      </c>
      <c r="E4" s="1648" t="s">
        <v>2453</v>
      </c>
      <c r="F4" s="865"/>
      <c r="G4" s="865"/>
      <c r="H4" s="865"/>
      <c r="I4" s="865"/>
      <c r="J4" s="865"/>
      <c r="K4" s="865"/>
      <c r="L4" s="865"/>
      <c r="M4" s="865"/>
    </row>
    <row r="5" spans="1:13" ht="14.4">
      <c r="A5" s="2734" t="s">
        <v>1323</v>
      </c>
      <c r="B5" s="697" t="s">
        <v>1324</v>
      </c>
      <c r="C5" s="697"/>
      <c r="D5" s="697">
        <v>447</v>
      </c>
      <c r="E5" s="688">
        <v>21</v>
      </c>
      <c r="F5" s="865"/>
      <c r="G5" s="865"/>
      <c r="H5" s="865"/>
      <c r="I5" s="865"/>
      <c r="J5" s="865"/>
      <c r="K5" s="865"/>
      <c r="L5" s="865"/>
      <c r="M5" s="865"/>
    </row>
    <row r="6" spans="1:13" ht="14.4">
      <c r="A6" s="2732"/>
      <c r="B6" s="2719" t="s">
        <v>1325</v>
      </c>
      <c r="C6" s="697" t="s">
        <v>1326</v>
      </c>
      <c r="D6" s="697">
        <v>159</v>
      </c>
      <c r="E6" s="688">
        <v>11</v>
      </c>
      <c r="F6" s="865"/>
      <c r="G6" s="865"/>
      <c r="H6" s="865"/>
      <c r="I6" s="865"/>
      <c r="J6" s="865"/>
      <c r="K6" s="865"/>
      <c r="L6" s="865"/>
      <c r="M6" s="865"/>
    </row>
    <row r="7" spans="1:13" ht="14.4">
      <c r="A7" s="2732"/>
      <c r="B7" s="2719"/>
      <c r="C7" s="697" t="s">
        <v>1327</v>
      </c>
      <c r="D7" s="697">
        <v>277</v>
      </c>
      <c r="E7" s="688">
        <v>10</v>
      </c>
      <c r="F7" s="865"/>
      <c r="G7" s="865"/>
      <c r="H7" s="865"/>
      <c r="I7" s="865"/>
      <c r="J7" s="865"/>
      <c r="K7" s="865"/>
      <c r="L7" s="865"/>
      <c r="M7" s="865"/>
    </row>
    <row r="8" spans="1:13" ht="14.4">
      <c r="A8" s="2732"/>
      <c r="B8" s="2719"/>
      <c r="C8" s="697" t="s">
        <v>1328</v>
      </c>
      <c r="D8" s="697">
        <v>10</v>
      </c>
      <c r="E8" s="688">
        <v>0</v>
      </c>
      <c r="F8" s="865"/>
      <c r="G8" s="865"/>
      <c r="H8" s="865"/>
      <c r="I8" s="865"/>
      <c r="J8" s="865"/>
      <c r="K8" s="865"/>
      <c r="L8" s="865"/>
      <c r="M8" s="865"/>
    </row>
    <row r="9" spans="1:13" ht="14.4">
      <c r="A9" s="2732"/>
      <c r="B9" s="1646" t="s">
        <v>1329</v>
      </c>
      <c r="C9" s="697"/>
      <c r="D9" s="697">
        <v>1</v>
      </c>
      <c r="E9" s="688"/>
      <c r="F9" s="865"/>
      <c r="G9" s="865"/>
      <c r="H9" s="865"/>
      <c r="I9" s="865"/>
      <c r="J9" s="865"/>
      <c r="K9" s="865"/>
      <c r="L9" s="865"/>
      <c r="M9" s="865"/>
    </row>
    <row r="10" spans="1:13" ht="14.4">
      <c r="A10" s="2733"/>
      <c r="B10" s="1646" t="s">
        <v>3309</v>
      </c>
      <c r="C10" s="697"/>
      <c r="D10" s="697">
        <v>19</v>
      </c>
      <c r="E10" s="688"/>
      <c r="F10" s="865"/>
      <c r="G10" s="865"/>
      <c r="H10" s="865"/>
      <c r="I10" s="865"/>
      <c r="J10" s="865"/>
      <c r="K10" s="865"/>
      <c r="L10" s="865"/>
      <c r="M10" s="865"/>
    </row>
    <row r="11" spans="1:13" ht="14.4">
      <c r="A11" s="2719" t="s">
        <v>1330</v>
      </c>
      <c r="B11" s="697" t="s">
        <v>1331</v>
      </c>
      <c r="C11" s="697"/>
      <c r="D11" s="697">
        <v>429</v>
      </c>
      <c r="E11" s="688">
        <v>21</v>
      </c>
      <c r="F11" s="865"/>
      <c r="G11" s="865"/>
      <c r="H11" s="865"/>
      <c r="I11" s="865"/>
      <c r="J11" s="865"/>
      <c r="K11" s="865"/>
      <c r="L11" s="865"/>
      <c r="M11" s="865"/>
    </row>
    <row r="12" spans="1:13" ht="14.4">
      <c r="A12" s="2719"/>
      <c r="B12" s="697" t="s">
        <v>1332</v>
      </c>
      <c r="C12" s="697"/>
      <c r="D12" s="697">
        <v>430</v>
      </c>
      <c r="E12" s="688">
        <v>21</v>
      </c>
      <c r="F12" s="865"/>
      <c r="G12" s="865"/>
      <c r="H12" s="865"/>
      <c r="I12" s="865"/>
      <c r="J12" s="865"/>
      <c r="K12" s="865"/>
      <c r="L12" s="865"/>
      <c r="M12" s="865"/>
    </row>
    <row r="13" spans="1:13" ht="14.4">
      <c r="A13" s="2719"/>
      <c r="B13" s="697" t="s">
        <v>1333</v>
      </c>
      <c r="C13" s="697"/>
      <c r="D13" s="697">
        <v>1</v>
      </c>
      <c r="E13" s="688"/>
      <c r="F13" s="865"/>
      <c r="G13" s="865"/>
      <c r="H13" s="865"/>
      <c r="I13" s="865"/>
      <c r="J13" s="865"/>
      <c r="K13" s="865"/>
      <c r="L13" s="865"/>
      <c r="M13" s="865"/>
    </row>
    <row r="14" spans="1:13" ht="14.4">
      <c r="A14" s="1646" t="s">
        <v>3324</v>
      </c>
      <c r="B14" s="1646" t="s">
        <v>3325</v>
      </c>
      <c r="C14" s="697"/>
      <c r="D14" s="697">
        <v>1462</v>
      </c>
      <c r="E14" s="690">
        <v>208</v>
      </c>
      <c r="F14" s="865"/>
      <c r="G14" s="865"/>
      <c r="H14" s="865"/>
      <c r="I14" s="865"/>
      <c r="J14" s="865"/>
      <c r="K14" s="865"/>
      <c r="L14" s="865"/>
      <c r="M14" s="865"/>
    </row>
    <row r="15" spans="1:13" ht="14.4">
      <c r="A15" s="2719" t="s">
        <v>1334</v>
      </c>
      <c r="B15" s="697" t="s">
        <v>1335</v>
      </c>
      <c r="C15" s="697"/>
      <c r="D15" s="697">
        <v>4</v>
      </c>
      <c r="E15" s="689"/>
      <c r="F15" s="865"/>
      <c r="G15" s="865"/>
      <c r="H15" s="865"/>
      <c r="I15" s="865"/>
      <c r="J15" s="865"/>
      <c r="K15" s="865"/>
      <c r="L15" s="865"/>
      <c r="M15" s="865"/>
    </row>
    <row r="16" spans="1:13" ht="14.4">
      <c r="A16" s="2719"/>
      <c r="B16" s="697" t="s">
        <v>1336</v>
      </c>
      <c r="C16" s="697"/>
      <c r="D16" s="697">
        <v>3</v>
      </c>
      <c r="E16" s="689"/>
      <c r="F16" s="865"/>
      <c r="G16" s="865"/>
      <c r="H16" s="865"/>
      <c r="I16" s="865"/>
      <c r="J16" s="865"/>
      <c r="K16" s="865"/>
      <c r="L16" s="865"/>
      <c r="M16" s="865"/>
    </row>
    <row r="17" spans="1:13" ht="14.4">
      <c r="A17" s="2719"/>
      <c r="B17" s="697" t="s">
        <v>1337</v>
      </c>
      <c r="C17" s="697"/>
      <c r="D17" s="697">
        <v>35</v>
      </c>
      <c r="E17" s="689"/>
      <c r="F17" s="865"/>
      <c r="G17" s="865"/>
      <c r="H17" s="865"/>
      <c r="I17" s="865"/>
      <c r="J17" s="865"/>
      <c r="K17" s="865"/>
      <c r="L17" s="865"/>
      <c r="M17" s="865"/>
    </row>
    <row r="18" spans="1:13" ht="14.4">
      <c r="A18" s="2719"/>
      <c r="B18" s="697" t="s">
        <v>1338</v>
      </c>
      <c r="C18" s="697"/>
      <c r="D18" s="697">
        <v>14</v>
      </c>
      <c r="E18" s="689"/>
      <c r="F18" s="865"/>
      <c r="G18" s="865"/>
      <c r="H18" s="865"/>
      <c r="I18" s="865"/>
      <c r="J18" s="865"/>
      <c r="K18" s="865"/>
      <c r="L18" s="865"/>
      <c r="M18" s="865"/>
    </row>
    <row r="19" spans="1:13" s="2053" customFormat="1" ht="14.4">
      <c r="A19" s="691"/>
      <c r="B19" s="691"/>
      <c r="C19" s="691"/>
      <c r="D19" s="691"/>
      <c r="E19" s="866"/>
      <c r="F19" s="691"/>
      <c r="G19" s="691"/>
      <c r="H19" s="691"/>
      <c r="I19" s="691"/>
      <c r="J19" s="691"/>
      <c r="K19" s="691"/>
      <c r="L19" s="691"/>
      <c r="M19" s="691"/>
    </row>
    <row r="20" spans="1:13" s="2053" customFormat="1" ht="14.4">
      <c r="A20" s="694" t="s">
        <v>1363</v>
      </c>
      <c r="B20" s="691"/>
      <c r="C20" s="691"/>
      <c r="D20" s="691"/>
      <c r="E20" s="866"/>
      <c r="F20" s="691"/>
      <c r="G20" s="691"/>
      <c r="H20" s="691"/>
      <c r="I20" s="691"/>
      <c r="J20" s="691"/>
      <c r="K20" s="691"/>
      <c r="L20" s="691"/>
      <c r="M20" s="691"/>
    </row>
    <row r="21" spans="1:13" s="2053" customFormat="1" ht="14.4">
      <c r="A21" s="1648" t="s">
        <v>1364</v>
      </c>
      <c r="B21" s="1648" t="s">
        <v>1358</v>
      </c>
      <c r="C21" s="1591" t="s">
        <v>1365</v>
      </c>
      <c r="D21" s="867"/>
      <c r="E21" s="691"/>
      <c r="F21" s="691"/>
      <c r="G21" s="691"/>
      <c r="H21" s="691"/>
      <c r="I21" s="691"/>
      <c r="J21" s="691"/>
      <c r="K21" s="691"/>
      <c r="L21" s="691"/>
      <c r="M21" s="691"/>
    </row>
    <row r="22" spans="1:13" s="2053" customFormat="1" ht="14.4">
      <c r="A22" s="2719" t="s">
        <v>1339</v>
      </c>
      <c r="B22" s="1646" t="s">
        <v>1340</v>
      </c>
      <c r="C22" s="868">
        <v>30</v>
      </c>
      <c r="D22" s="869"/>
      <c r="E22" s="691"/>
      <c r="F22" s="691"/>
      <c r="G22" s="691"/>
      <c r="H22" s="691"/>
      <c r="I22" s="691"/>
      <c r="J22" s="691"/>
      <c r="K22" s="691"/>
      <c r="L22" s="691"/>
      <c r="M22" s="691"/>
    </row>
    <row r="23" spans="1:13" s="2053" customFormat="1" ht="14.4">
      <c r="A23" s="2719"/>
      <c r="B23" s="1646" t="s">
        <v>1341</v>
      </c>
      <c r="C23" s="868"/>
      <c r="D23" s="869"/>
      <c r="E23" s="691"/>
      <c r="F23" s="691"/>
      <c r="G23" s="691"/>
      <c r="H23" s="691"/>
      <c r="I23" s="691"/>
      <c r="J23" s="691"/>
      <c r="K23" s="691"/>
      <c r="L23" s="691"/>
      <c r="M23" s="691"/>
    </row>
    <row r="24" spans="1:13" s="2053" customFormat="1" ht="14.4">
      <c r="A24" s="2719" t="s">
        <v>3326</v>
      </c>
      <c r="B24" s="1646" t="s">
        <v>1340</v>
      </c>
      <c r="C24" s="868">
        <v>120</v>
      </c>
      <c r="D24" s="869"/>
      <c r="E24" s="691"/>
      <c r="F24" s="691"/>
      <c r="G24" s="691"/>
      <c r="H24" s="691"/>
      <c r="I24" s="691"/>
      <c r="J24" s="691"/>
      <c r="K24" s="691"/>
      <c r="L24" s="691"/>
      <c r="M24" s="691"/>
    </row>
    <row r="25" spans="1:13" s="2053" customFormat="1" ht="14.4">
      <c r="A25" s="2719"/>
      <c r="B25" s="1646" t="s">
        <v>1341</v>
      </c>
      <c r="C25" s="868"/>
      <c r="D25" s="869"/>
      <c r="E25" s="691"/>
      <c r="F25" s="691"/>
      <c r="G25" s="691"/>
      <c r="H25" s="691"/>
      <c r="I25" s="691"/>
      <c r="J25" s="691"/>
      <c r="K25" s="691"/>
      <c r="L25" s="691"/>
      <c r="M25" s="691"/>
    </row>
    <row r="26" spans="1:13" s="2053" customFormat="1" ht="14.4">
      <c r="A26" s="833" t="s">
        <v>1339</v>
      </c>
      <c r="B26" s="697"/>
      <c r="C26" s="868">
        <v>45</v>
      </c>
      <c r="D26" s="869"/>
      <c r="E26" s="691"/>
      <c r="F26" s="691"/>
      <c r="G26" s="691"/>
      <c r="H26" s="691"/>
      <c r="I26" s="691"/>
      <c r="J26" s="691"/>
      <c r="K26" s="691"/>
      <c r="L26" s="691"/>
      <c r="M26" s="691"/>
    </row>
    <row r="27" spans="1:13" s="2053" customFormat="1" ht="14.4">
      <c r="A27" s="833" t="s">
        <v>3326</v>
      </c>
      <c r="B27" s="697"/>
      <c r="C27" s="868">
        <v>120</v>
      </c>
      <c r="D27" s="869"/>
      <c r="E27" s="691"/>
      <c r="F27" s="691"/>
      <c r="G27" s="691"/>
      <c r="H27" s="691"/>
      <c r="I27" s="691"/>
      <c r="J27" s="691"/>
      <c r="K27" s="691"/>
      <c r="L27" s="691"/>
      <c r="M27" s="691"/>
    </row>
    <row r="28" spans="1:13" s="2053" customFormat="1" ht="14.4">
      <c r="A28" s="870"/>
      <c r="B28" s="691"/>
      <c r="C28" s="691"/>
      <c r="D28" s="691"/>
      <c r="E28" s="866"/>
      <c r="F28" s="691"/>
      <c r="G28" s="691"/>
      <c r="H28" s="691"/>
      <c r="I28" s="691"/>
      <c r="J28" s="691"/>
      <c r="K28" s="691"/>
      <c r="L28" s="691"/>
      <c r="M28" s="691"/>
    </row>
    <row r="29" spans="1:13" s="2053" customFormat="1" ht="14.4">
      <c r="A29" s="212" t="s">
        <v>2851</v>
      </c>
      <c r="B29" s="691"/>
      <c r="C29" s="691"/>
      <c r="D29" s="691"/>
      <c r="E29" s="866"/>
      <c r="F29" s="691"/>
      <c r="G29" s="691"/>
      <c r="H29" s="691"/>
      <c r="I29" s="691"/>
      <c r="J29" s="691"/>
      <c r="K29" s="691"/>
      <c r="L29" s="691"/>
      <c r="M29" s="691"/>
    </row>
    <row r="30" spans="1:13" s="2053" customFormat="1" ht="14.4">
      <c r="A30" s="1591" t="s">
        <v>1366</v>
      </c>
      <c r="B30" s="1648" t="s">
        <v>1367</v>
      </c>
      <c r="C30" s="1648" t="s">
        <v>6</v>
      </c>
      <c r="D30" s="1648" t="s">
        <v>2453</v>
      </c>
      <c r="E30" s="691"/>
      <c r="F30" s="691"/>
      <c r="G30" s="691"/>
      <c r="H30" s="691"/>
      <c r="I30" s="691"/>
      <c r="J30" s="691"/>
      <c r="K30" s="691"/>
      <c r="L30" s="691"/>
      <c r="M30" s="691"/>
    </row>
    <row r="31" spans="1:13" s="2053" customFormat="1" ht="14.4">
      <c r="A31" s="2731" t="s">
        <v>1342</v>
      </c>
      <c r="B31" s="697" t="s">
        <v>1343</v>
      </c>
      <c r="C31" s="688">
        <v>26</v>
      </c>
      <c r="D31" s="688">
        <v>0</v>
      </c>
      <c r="E31" s="691"/>
      <c r="F31" s="691"/>
      <c r="G31" s="691"/>
      <c r="H31" s="691"/>
      <c r="I31" s="691"/>
      <c r="J31" s="691"/>
      <c r="K31" s="691"/>
      <c r="L31" s="691"/>
      <c r="M31" s="691"/>
    </row>
    <row r="32" spans="1:13" s="2053" customFormat="1" ht="14.4">
      <c r="A32" s="2732"/>
      <c r="B32" s="697" t="s">
        <v>1344</v>
      </c>
      <c r="C32" s="689">
        <v>114</v>
      </c>
      <c r="D32" s="689">
        <v>6</v>
      </c>
      <c r="E32" s="691"/>
      <c r="F32" s="691"/>
      <c r="G32" s="691"/>
      <c r="H32" s="691"/>
      <c r="I32" s="691"/>
      <c r="J32" s="691"/>
      <c r="K32" s="691"/>
      <c r="L32" s="691"/>
      <c r="M32" s="691"/>
    </row>
    <row r="33" spans="1:13" s="2053" customFormat="1" ht="14.4">
      <c r="A33" s="2732"/>
      <c r="B33" s="697" t="s">
        <v>1337</v>
      </c>
      <c r="C33" s="689">
        <v>181</v>
      </c>
      <c r="D33" s="689">
        <v>3</v>
      </c>
      <c r="E33" s="691"/>
      <c r="F33" s="691"/>
      <c r="G33" s="691"/>
      <c r="H33" s="691"/>
      <c r="I33" s="691"/>
      <c r="J33" s="691"/>
      <c r="K33" s="691"/>
      <c r="L33" s="691"/>
      <c r="M33" s="691"/>
    </row>
    <row r="34" spans="1:13" s="2053" customFormat="1" ht="14.4">
      <c r="A34" s="2732"/>
      <c r="B34" s="697" t="s">
        <v>1345</v>
      </c>
      <c r="C34" s="689">
        <v>711</v>
      </c>
      <c r="D34" s="689">
        <v>48</v>
      </c>
      <c r="E34" s="691"/>
      <c r="F34" s="691"/>
      <c r="G34" s="691"/>
      <c r="H34" s="691"/>
      <c r="I34" s="691"/>
      <c r="J34" s="691"/>
      <c r="K34" s="691"/>
      <c r="L34" s="691"/>
      <c r="M34" s="691"/>
    </row>
    <row r="35" spans="1:13" s="2053" customFormat="1" ht="14.4">
      <c r="A35" s="2733"/>
      <c r="B35" s="871" t="s">
        <v>2454</v>
      </c>
      <c r="C35" s="872">
        <f>SUM(C31:C34)</f>
        <v>1032</v>
      </c>
      <c r="D35" s="872">
        <f>SUM(D31:D34)</f>
        <v>57</v>
      </c>
      <c r="E35" s="1144"/>
      <c r="F35" s="691"/>
      <c r="G35" s="691"/>
      <c r="H35" s="691"/>
      <c r="I35" s="691"/>
      <c r="J35" s="691"/>
      <c r="K35" s="691"/>
      <c r="L35" s="691"/>
      <c r="M35" s="691"/>
    </row>
    <row r="36" spans="1:13" s="2053" customFormat="1" ht="14.4">
      <c r="A36" s="2719" t="s">
        <v>1346</v>
      </c>
      <c r="B36" s="697" t="s">
        <v>1343</v>
      </c>
      <c r="C36" s="688">
        <v>0</v>
      </c>
      <c r="D36" s="688">
        <v>0</v>
      </c>
      <c r="E36" s="691"/>
      <c r="F36" s="691"/>
      <c r="G36" s="691"/>
      <c r="H36" s="691"/>
      <c r="I36" s="691"/>
      <c r="J36" s="691"/>
      <c r="K36" s="691"/>
      <c r="L36" s="691"/>
      <c r="M36" s="691"/>
    </row>
    <row r="37" spans="1:13" s="2053" customFormat="1" ht="14.4">
      <c r="A37" s="2719"/>
      <c r="B37" s="697" t="s">
        <v>1344</v>
      </c>
      <c r="C37" s="689">
        <v>0</v>
      </c>
      <c r="D37" s="689">
        <v>0</v>
      </c>
      <c r="E37" s="691"/>
      <c r="F37" s="691"/>
      <c r="G37" s="691"/>
      <c r="H37" s="691"/>
      <c r="I37" s="691"/>
      <c r="J37" s="691"/>
      <c r="K37" s="691"/>
      <c r="L37" s="691"/>
      <c r="M37" s="691"/>
    </row>
    <row r="38" spans="1:13" s="2053" customFormat="1" ht="14.4">
      <c r="A38" s="2719"/>
      <c r="B38" s="697" t="s">
        <v>1337</v>
      </c>
      <c r="C38" s="689">
        <v>0</v>
      </c>
      <c r="D38" s="689">
        <v>0</v>
      </c>
      <c r="E38" s="691"/>
      <c r="F38" s="691"/>
      <c r="G38" s="691"/>
      <c r="H38" s="691"/>
      <c r="I38" s="691"/>
      <c r="J38" s="691"/>
      <c r="K38" s="691"/>
      <c r="L38" s="691"/>
      <c r="M38" s="691"/>
    </row>
    <row r="39" spans="1:13" s="2053" customFormat="1" ht="14.4">
      <c r="A39" s="2719"/>
      <c r="B39" s="697" t="s">
        <v>1345</v>
      </c>
      <c r="C39" s="689">
        <v>0</v>
      </c>
      <c r="D39" s="689">
        <v>0</v>
      </c>
      <c r="E39" s="691"/>
      <c r="F39" s="691"/>
      <c r="G39" s="691"/>
      <c r="H39" s="691"/>
      <c r="I39" s="691"/>
      <c r="J39" s="691"/>
      <c r="K39" s="691"/>
      <c r="L39" s="691"/>
      <c r="M39" s="691"/>
    </row>
    <row r="40" spans="1:13" s="2053" customFormat="1" ht="14.4">
      <c r="A40" s="2719"/>
      <c r="B40" s="698" t="s">
        <v>2454</v>
      </c>
      <c r="C40" s="699">
        <f>SUM(C36:C39)</f>
        <v>0</v>
      </c>
      <c r="D40" s="699">
        <f>SUM(D36:D39)</f>
        <v>0</v>
      </c>
      <c r="E40" s="691"/>
      <c r="F40" s="691"/>
      <c r="G40" s="691"/>
      <c r="H40" s="691"/>
      <c r="I40" s="691"/>
      <c r="J40" s="691"/>
      <c r="K40" s="691"/>
      <c r="L40" s="691"/>
      <c r="M40" s="691"/>
    </row>
    <row r="41" spans="1:13" s="2053" customFormat="1" ht="14.4">
      <c r="A41" s="873"/>
      <c r="B41" s="691"/>
      <c r="C41" s="692"/>
      <c r="D41" s="692"/>
      <c r="E41" s="691"/>
      <c r="F41" s="691"/>
      <c r="G41" s="691"/>
      <c r="H41" s="691"/>
      <c r="I41" s="691"/>
      <c r="J41" s="691"/>
      <c r="K41" s="691"/>
      <c r="L41" s="691"/>
      <c r="M41" s="691"/>
    </row>
    <row r="42" spans="1:13" ht="14.4">
      <c r="A42" s="212" t="s">
        <v>2852</v>
      </c>
      <c r="B42" s="691"/>
      <c r="C42" s="691"/>
      <c r="D42" s="692"/>
      <c r="E42" s="691"/>
      <c r="F42" s="691"/>
      <c r="G42" s="691"/>
      <c r="H42" s="691"/>
      <c r="I42" s="691"/>
      <c r="J42" s="691"/>
      <c r="K42" s="691"/>
      <c r="L42" s="691"/>
      <c r="M42" s="691"/>
    </row>
    <row r="43" spans="1:13" ht="14.4">
      <c r="A43" s="1591" t="s">
        <v>1366</v>
      </c>
      <c r="B43" s="1648" t="s">
        <v>1367</v>
      </c>
      <c r="C43" s="1591" t="s">
        <v>6</v>
      </c>
      <c r="D43" s="1591" t="s">
        <v>2453</v>
      </c>
      <c r="E43" s="691"/>
      <c r="F43" s="691"/>
      <c r="G43" s="691"/>
      <c r="H43" s="691"/>
      <c r="I43" s="691"/>
      <c r="J43" s="691"/>
      <c r="K43" s="691"/>
      <c r="L43" s="691"/>
      <c r="M43" s="691"/>
    </row>
    <row r="44" spans="1:13" ht="14.4">
      <c r="A44" s="2731" t="s">
        <v>1347</v>
      </c>
      <c r="B44" s="697" t="s">
        <v>3327</v>
      </c>
      <c r="C44" s="689">
        <v>287</v>
      </c>
      <c r="D44" s="689">
        <v>98</v>
      </c>
      <c r="E44" s="691"/>
      <c r="F44" s="691"/>
      <c r="G44" s="691"/>
      <c r="H44" s="691"/>
      <c r="I44" s="691"/>
      <c r="J44" s="691"/>
      <c r="K44" s="691"/>
      <c r="L44" s="691"/>
      <c r="M44" s="691"/>
    </row>
    <row r="45" spans="1:13" ht="14.4">
      <c r="A45" s="2732"/>
      <c r="B45" s="697" t="s">
        <v>1348</v>
      </c>
      <c r="C45" s="689">
        <v>11</v>
      </c>
      <c r="D45" s="689">
        <v>8</v>
      </c>
      <c r="E45" s="691"/>
      <c r="F45" s="691"/>
      <c r="G45" s="691"/>
      <c r="H45" s="691"/>
      <c r="I45" s="691"/>
      <c r="J45" s="691"/>
      <c r="K45" s="691"/>
      <c r="L45" s="691"/>
      <c r="M45" s="691"/>
    </row>
    <row r="46" spans="1:13" ht="14.4">
      <c r="A46" s="2732"/>
      <c r="B46" s="697" t="s">
        <v>1349</v>
      </c>
      <c r="C46" s="689">
        <v>374</v>
      </c>
      <c r="D46" s="689">
        <v>2</v>
      </c>
      <c r="E46" s="691"/>
      <c r="F46" s="691"/>
      <c r="G46" s="691"/>
      <c r="H46" s="691"/>
      <c r="I46" s="691"/>
      <c r="J46" s="691"/>
      <c r="K46" s="691"/>
      <c r="L46" s="691"/>
      <c r="M46" s="691"/>
    </row>
    <row r="47" spans="1:13" ht="14.4">
      <c r="A47" s="2732"/>
      <c r="B47" s="1646" t="s">
        <v>1350</v>
      </c>
      <c r="C47" s="688">
        <v>36</v>
      </c>
      <c r="D47" s="688"/>
      <c r="E47" s="691"/>
      <c r="F47" s="691"/>
      <c r="G47" s="691"/>
      <c r="H47" s="691"/>
      <c r="I47" s="691"/>
      <c r="J47" s="691"/>
      <c r="K47" s="691"/>
      <c r="L47" s="691"/>
      <c r="M47" s="691"/>
    </row>
    <row r="48" spans="1:13" ht="14.4">
      <c r="A48" s="2733"/>
      <c r="B48" s="698" t="s">
        <v>2454</v>
      </c>
      <c r="C48" s="699">
        <f>SUM(C44:C47)</f>
        <v>708</v>
      </c>
      <c r="D48" s="699">
        <f>SUM(D44:D47)</f>
        <v>108</v>
      </c>
      <c r="E48" s="698">
        <f>SUM(C48:D48)</f>
        <v>816</v>
      </c>
      <c r="F48" s="691"/>
      <c r="G48" s="691"/>
      <c r="H48" s="691"/>
      <c r="I48" s="691"/>
      <c r="J48" s="691"/>
      <c r="K48" s="691"/>
      <c r="L48" s="691"/>
      <c r="M48" s="691"/>
    </row>
    <row r="49" spans="1:13" ht="14.4">
      <c r="A49" s="2731" t="s">
        <v>1351</v>
      </c>
      <c r="B49" s="697" t="s">
        <v>1345</v>
      </c>
      <c r="C49" s="688">
        <v>0</v>
      </c>
      <c r="D49" s="688">
        <v>63</v>
      </c>
      <c r="E49" s="691"/>
      <c r="F49" s="691"/>
      <c r="G49" s="691"/>
      <c r="H49" s="691"/>
      <c r="I49" s="691"/>
      <c r="J49" s="691"/>
      <c r="K49" s="691"/>
      <c r="L49" s="691"/>
      <c r="M49" s="691"/>
    </row>
    <row r="50" spans="1:13" ht="14.4">
      <c r="A50" s="2732"/>
      <c r="B50" s="697" t="s">
        <v>1352</v>
      </c>
      <c r="C50" s="688">
        <v>0</v>
      </c>
      <c r="D50" s="688">
        <v>8</v>
      </c>
      <c r="E50" s="691"/>
      <c r="F50" s="691"/>
      <c r="G50" s="691"/>
      <c r="H50" s="691"/>
      <c r="I50" s="691"/>
      <c r="J50" s="691"/>
      <c r="K50" s="691"/>
      <c r="L50" s="691"/>
      <c r="M50" s="691"/>
    </row>
    <row r="51" spans="1:13" ht="14.4">
      <c r="A51" s="2732"/>
      <c r="B51" s="697" t="s">
        <v>1349</v>
      </c>
      <c r="C51" s="688">
        <v>2</v>
      </c>
      <c r="D51" s="688">
        <v>0</v>
      </c>
      <c r="E51" s="691"/>
      <c r="F51" s="691"/>
      <c r="G51" s="691"/>
      <c r="H51" s="691"/>
      <c r="I51" s="691"/>
      <c r="J51" s="691"/>
      <c r="K51" s="691"/>
      <c r="L51" s="691"/>
      <c r="M51" s="691"/>
    </row>
    <row r="52" spans="1:13" ht="14.4">
      <c r="A52" s="2732"/>
      <c r="B52" s="1646" t="s">
        <v>1350</v>
      </c>
      <c r="C52" s="688">
        <v>0</v>
      </c>
      <c r="D52" s="688">
        <v>0</v>
      </c>
      <c r="E52" s="691"/>
      <c r="F52" s="691"/>
      <c r="G52" s="691"/>
      <c r="H52" s="691"/>
      <c r="I52" s="691"/>
      <c r="J52" s="691"/>
      <c r="K52" s="691"/>
      <c r="L52" s="691"/>
      <c r="M52" s="691"/>
    </row>
    <row r="53" spans="1:13" ht="14.4">
      <c r="A53" s="2733"/>
      <c r="B53" s="698" t="s">
        <v>2454</v>
      </c>
      <c r="C53" s="699">
        <f>SUM(C49:C52)</f>
        <v>2</v>
      </c>
      <c r="D53" s="699">
        <f>SUM(D49:D52)</f>
        <v>71</v>
      </c>
      <c r="E53" s="691"/>
      <c r="F53" s="691"/>
      <c r="G53" s="691"/>
      <c r="H53" s="691"/>
      <c r="I53" s="691"/>
      <c r="J53" s="691"/>
      <c r="K53" s="691"/>
      <c r="L53" s="691"/>
      <c r="M53" s="691"/>
    </row>
    <row r="54" spans="1:13" ht="14.4">
      <c r="A54" s="691"/>
      <c r="B54" s="691"/>
      <c r="C54" s="691"/>
      <c r="D54" s="693"/>
      <c r="E54" s="691"/>
      <c r="F54" s="691"/>
      <c r="G54" s="691"/>
      <c r="H54" s="691"/>
      <c r="I54" s="691"/>
      <c r="J54" s="691"/>
      <c r="K54" s="691"/>
      <c r="L54" s="691"/>
      <c r="M54" s="691"/>
    </row>
    <row r="55" spans="1:13" ht="14.4">
      <c r="A55" s="694" t="s">
        <v>1368</v>
      </c>
      <c r="B55" s="691"/>
      <c r="C55" s="691"/>
      <c r="D55" s="693"/>
      <c r="E55" s="691"/>
      <c r="F55" s="691"/>
      <c r="G55" s="691"/>
      <c r="H55" s="691"/>
      <c r="I55" s="691"/>
      <c r="J55" s="691"/>
      <c r="K55" s="691"/>
      <c r="L55" s="691"/>
      <c r="M55" s="691"/>
    </row>
    <row r="56" spans="1:13" ht="14.4">
      <c r="A56" s="1648" t="s">
        <v>1369</v>
      </c>
      <c r="B56" s="1648" t="s">
        <v>1370</v>
      </c>
      <c r="C56" s="2729" t="s">
        <v>1371</v>
      </c>
      <c r="D56" s="2729"/>
      <c r="E56" s="691"/>
      <c r="F56" s="691"/>
      <c r="G56" s="691"/>
      <c r="H56" s="691"/>
      <c r="I56" s="691"/>
      <c r="J56" s="691"/>
      <c r="K56" s="691"/>
      <c r="L56" s="691"/>
      <c r="M56" s="691"/>
    </row>
    <row r="57" spans="1:13" ht="14.4">
      <c r="A57" s="2719" t="s">
        <v>1353</v>
      </c>
      <c r="B57" s="697" t="s">
        <v>357</v>
      </c>
      <c r="C57" s="2727">
        <v>3607275.55</v>
      </c>
      <c r="D57" s="2727"/>
      <c r="E57" s="691"/>
      <c r="F57" s="691"/>
      <c r="G57" s="691"/>
      <c r="H57" s="691"/>
      <c r="I57" s="691"/>
      <c r="J57" s="691"/>
      <c r="K57" s="691"/>
      <c r="L57" s="691"/>
      <c r="M57" s="691"/>
    </row>
    <row r="58" spans="1:13" ht="14.4">
      <c r="A58" s="2719"/>
      <c r="B58" s="697" t="s">
        <v>1220</v>
      </c>
      <c r="C58" s="2727">
        <v>5095813.46</v>
      </c>
      <c r="D58" s="2727"/>
      <c r="E58" s="691"/>
      <c r="F58" s="691"/>
      <c r="G58" s="730"/>
      <c r="H58" s="691"/>
      <c r="I58" s="691"/>
      <c r="J58" s="691"/>
      <c r="K58" s="691"/>
      <c r="L58" s="691"/>
      <c r="M58" s="691"/>
    </row>
    <row r="59" spans="1:13" ht="14.4">
      <c r="A59" s="2719"/>
      <c r="B59" s="697" t="s">
        <v>1222</v>
      </c>
      <c r="C59" s="2727">
        <v>4918220.5199999996</v>
      </c>
      <c r="D59" s="2727"/>
      <c r="E59" s="730"/>
      <c r="F59" s="691"/>
      <c r="G59" s="691"/>
      <c r="H59" s="691"/>
      <c r="I59" s="691"/>
      <c r="J59" s="691"/>
      <c r="K59" s="691"/>
      <c r="L59" s="691"/>
      <c r="M59" s="691"/>
    </row>
    <row r="60" spans="1:13" ht="14.4">
      <c r="A60" s="2719"/>
      <c r="B60" s="697" t="s">
        <v>1221</v>
      </c>
      <c r="C60" s="2727">
        <v>5223933.0199999996</v>
      </c>
      <c r="D60" s="2727"/>
      <c r="E60" s="691"/>
      <c r="F60" s="691"/>
      <c r="G60" s="691"/>
      <c r="H60" s="691"/>
      <c r="I60" s="691"/>
      <c r="J60" s="691"/>
      <c r="K60" s="691"/>
      <c r="L60" s="691"/>
      <c r="M60" s="691"/>
    </row>
    <row r="61" spans="1:13" ht="14.4">
      <c r="A61" s="2719"/>
      <c r="B61" s="697" t="s">
        <v>1195</v>
      </c>
      <c r="C61" s="2727">
        <v>22060031.449999999</v>
      </c>
      <c r="D61" s="2727"/>
      <c r="E61" s="691"/>
      <c r="F61" s="691"/>
      <c r="G61" s="691"/>
      <c r="H61" s="691"/>
      <c r="I61" s="691"/>
      <c r="J61" s="691"/>
      <c r="K61" s="691"/>
      <c r="L61" s="691"/>
      <c r="M61" s="691"/>
    </row>
    <row r="62" spans="1:13" ht="14.4">
      <c r="A62" s="2719"/>
      <c r="B62" s="700" t="s">
        <v>3311</v>
      </c>
      <c r="C62" s="2728">
        <f>SUM(C57:C61)</f>
        <v>40905274</v>
      </c>
      <c r="D62" s="2728"/>
      <c r="E62" s="691"/>
      <c r="F62" s="730"/>
      <c r="G62" s="691"/>
      <c r="H62" s="691"/>
      <c r="I62" s="691"/>
      <c r="J62" s="691"/>
      <c r="K62" s="691"/>
      <c r="L62" s="691"/>
      <c r="M62" s="691"/>
    </row>
    <row r="63" spans="1:13" ht="14.4">
      <c r="A63" s="1646" t="s">
        <v>3310</v>
      </c>
      <c r="B63" s="700" t="s">
        <v>3312</v>
      </c>
      <c r="C63" s="2738">
        <v>5531205</v>
      </c>
      <c r="D63" s="2740"/>
      <c r="E63" s="691"/>
      <c r="F63" s="730"/>
      <c r="G63" s="691"/>
      <c r="H63" s="691"/>
      <c r="I63" s="691"/>
      <c r="J63" s="691"/>
      <c r="K63" s="691"/>
      <c r="L63" s="691"/>
      <c r="M63" s="691"/>
    </row>
    <row r="64" spans="1:13" ht="14.4" customHeight="1">
      <c r="A64" s="2735" t="s">
        <v>3317</v>
      </c>
      <c r="B64" s="700" t="s">
        <v>3313</v>
      </c>
      <c r="C64" s="2738">
        <f>C62-C63</f>
        <v>35374069</v>
      </c>
      <c r="D64" s="2740"/>
      <c r="E64" s="1145" t="s">
        <v>3315</v>
      </c>
      <c r="F64" s="730"/>
      <c r="G64" s="691"/>
      <c r="H64" s="691"/>
      <c r="I64" s="691"/>
      <c r="J64" s="691"/>
      <c r="K64" s="691"/>
      <c r="L64" s="691"/>
      <c r="M64" s="691"/>
    </row>
    <row r="65" spans="1:13" ht="14.4">
      <c r="A65" s="2736"/>
      <c r="B65" s="697" t="s">
        <v>357</v>
      </c>
      <c r="C65" s="2741">
        <f>C57-E65</f>
        <v>2829523.55</v>
      </c>
      <c r="D65" s="2742"/>
      <c r="E65" s="1132">
        <v>777752</v>
      </c>
      <c r="F65" s="730"/>
      <c r="G65" s="691"/>
      <c r="H65" s="691"/>
      <c r="I65" s="691"/>
      <c r="J65" s="691"/>
      <c r="K65" s="691"/>
      <c r="L65" s="691"/>
      <c r="M65" s="691"/>
    </row>
    <row r="66" spans="1:13" ht="14.4">
      <c r="A66" s="2736"/>
      <c r="B66" s="697" t="s">
        <v>1220</v>
      </c>
      <c r="C66" s="2741">
        <f>C58-E66</f>
        <v>4406724.46</v>
      </c>
      <c r="D66" s="2742"/>
      <c r="E66" s="1132">
        <v>689089</v>
      </c>
      <c r="F66" s="730"/>
      <c r="G66" s="691"/>
      <c r="H66" s="691"/>
      <c r="I66" s="691"/>
      <c r="J66" s="691"/>
      <c r="K66" s="691"/>
      <c r="L66" s="691"/>
      <c r="M66" s="691"/>
    </row>
    <row r="67" spans="1:13" ht="14.4">
      <c r="A67" s="2736"/>
      <c r="B67" s="697" t="s">
        <v>1222</v>
      </c>
      <c r="C67" s="2741">
        <f>C59-E67</f>
        <v>4253204.5199999996</v>
      </c>
      <c r="D67" s="2742"/>
      <c r="E67" s="1132">
        <v>665016</v>
      </c>
      <c r="F67" s="730"/>
      <c r="G67" s="691"/>
      <c r="H67" s="691"/>
      <c r="I67" s="691"/>
      <c r="J67" s="691"/>
      <c r="K67" s="691"/>
      <c r="L67" s="691"/>
      <c r="M67" s="691"/>
    </row>
    <row r="68" spans="1:13" ht="14.4">
      <c r="A68" s="2736"/>
      <c r="B68" s="697" t="s">
        <v>1221</v>
      </c>
      <c r="C68" s="2741">
        <f>C60-E68</f>
        <v>4517540.0199999996</v>
      </c>
      <c r="D68" s="2742"/>
      <c r="E68" s="1132">
        <v>706393</v>
      </c>
      <c r="F68" s="730"/>
      <c r="G68" s="691"/>
      <c r="H68" s="691"/>
      <c r="I68" s="691"/>
      <c r="J68" s="691"/>
      <c r="K68" s="691"/>
      <c r="L68" s="691"/>
      <c r="M68" s="691"/>
    </row>
    <row r="69" spans="1:13" ht="14.4">
      <c r="A69" s="2736"/>
      <c r="B69" s="697" t="s">
        <v>1195</v>
      </c>
      <c r="C69" s="2741">
        <f>C61-E69</f>
        <v>19367076.449999999</v>
      </c>
      <c r="D69" s="2742"/>
      <c r="E69" s="1133">
        <v>2692955</v>
      </c>
      <c r="F69" s="730"/>
      <c r="G69" s="691"/>
      <c r="H69" s="691"/>
      <c r="I69" s="691"/>
      <c r="J69" s="691"/>
      <c r="K69" s="691"/>
      <c r="L69" s="691"/>
      <c r="M69" s="691"/>
    </row>
    <row r="70" spans="1:13" ht="14.4">
      <c r="A70" s="2737"/>
      <c r="B70" s="700" t="s">
        <v>3316</v>
      </c>
      <c r="C70" s="2738">
        <f>SUM(C65:D69)</f>
        <v>35374069</v>
      </c>
      <c r="D70" s="2739"/>
      <c r="E70" s="1135"/>
      <c r="F70" s="730"/>
      <c r="G70" s="691"/>
      <c r="H70" s="691"/>
      <c r="I70" s="691"/>
      <c r="J70" s="691"/>
      <c r="K70" s="691"/>
      <c r="L70" s="691"/>
      <c r="M70" s="691"/>
    </row>
    <row r="71" spans="1:13" ht="14.4">
      <c r="A71" s="1648" t="s">
        <v>1369</v>
      </c>
      <c r="B71" s="1648" t="s">
        <v>1370</v>
      </c>
      <c r="C71" s="2729" t="s">
        <v>1371</v>
      </c>
      <c r="D71" s="2743"/>
      <c r="E71" s="1134"/>
      <c r="F71" s="730"/>
      <c r="G71" s="691"/>
      <c r="H71" s="691"/>
      <c r="I71" s="691"/>
      <c r="J71" s="691"/>
      <c r="K71" s="691"/>
      <c r="L71" s="691"/>
      <c r="M71" s="691"/>
    </row>
    <row r="72" spans="1:13" ht="14.4">
      <c r="A72" s="2719" t="s">
        <v>3318</v>
      </c>
      <c r="B72" s="697" t="s">
        <v>357</v>
      </c>
      <c r="C72" s="2727">
        <v>2690466</v>
      </c>
      <c r="D72" s="2727"/>
      <c r="E72" s="691"/>
      <c r="F72" s="730"/>
      <c r="G72" s="691"/>
      <c r="H72" s="691"/>
      <c r="I72" s="691"/>
      <c r="J72" s="691"/>
      <c r="K72" s="691"/>
      <c r="L72" s="691"/>
      <c r="M72" s="691"/>
    </row>
    <row r="73" spans="1:13" ht="14.4">
      <c r="A73" s="2719"/>
      <c r="B73" s="697" t="s">
        <v>1220</v>
      </c>
      <c r="C73" s="2727">
        <v>4272388</v>
      </c>
      <c r="D73" s="2727"/>
      <c r="E73" s="691"/>
      <c r="F73" s="691"/>
      <c r="G73" s="691"/>
      <c r="H73" s="691"/>
      <c r="I73" s="691"/>
      <c r="J73" s="691"/>
      <c r="K73" s="691"/>
      <c r="L73" s="691"/>
      <c r="M73" s="691"/>
    </row>
    <row r="74" spans="1:13" ht="14.4">
      <c r="A74" s="2719"/>
      <c r="B74" s="697" t="s">
        <v>1222</v>
      </c>
      <c r="C74" s="2727">
        <v>3469864</v>
      </c>
      <c r="D74" s="2727"/>
      <c r="E74" s="691"/>
      <c r="F74" s="691"/>
      <c r="G74" s="691"/>
      <c r="H74" s="691"/>
      <c r="I74" s="691"/>
      <c r="J74" s="691"/>
      <c r="K74" s="691"/>
      <c r="L74" s="691"/>
      <c r="M74" s="691"/>
    </row>
    <row r="75" spans="1:13" ht="14.4">
      <c r="A75" s="2719"/>
      <c r="B75" s="697" t="s">
        <v>1221</v>
      </c>
      <c r="C75" s="2727">
        <v>3826435</v>
      </c>
      <c r="D75" s="2727"/>
      <c r="E75" s="691"/>
      <c r="F75" s="691"/>
      <c r="G75" s="691"/>
      <c r="H75" s="691"/>
      <c r="I75" s="691"/>
      <c r="J75" s="691"/>
      <c r="K75" s="691"/>
      <c r="L75" s="691"/>
      <c r="M75" s="691"/>
    </row>
    <row r="76" spans="1:13" ht="14.4">
      <c r="A76" s="2719"/>
      <c r="B76" s="697" t="s">
        <v>1195</v>
      </c>
      <c r="C76" s="2727">
        <v>19991598</v>
      </c>
      <c r="D76" s="2727"/>
      <c r="E76" s="691"/>
      <c r="F76" s="691"/>
      <c r="G76" s="691"/>
      <c r="H76" s="691"/>
      <c r="I76" s="691"/>
      <c r="J76" s="691"/>
      <c r="K76" s="691"/>
      <c r="L76" s="691"/>
      <c r="M76" s="691"/>
    </row>
    <row r="77" spans="1:13" ht="14.4">
      <c r="A77" s="2719"/>
      <c r="B77" s="700" t="s">
        <v>8</v>
      </c>
      <c r="C77" s="2728">
        <f>SUM(C72:C76)</f>
        <v>34250751</v>
      </c>
      <c r="D77" s="2728"/>
      <c r="E77" s="2716"/>
      <c r="F77" s="2716"/>
      <c r="G77" s="691"/>
      <c r="H77" s="691"/>
      <c r="I77" s="691"/>
      <c r="J77" s="691"/>
      <c r="K77" s="691"/>
      <c r="L77" s="691"/>
      <c r="M77" s="691"/>
    </row>
    <row r="78" spans="1:13" ht="14.4">
      <c r="A78" s="1646" t="s">
        <v>3319</v>
      </c>
      <c r="B78" s="1131" t="s">
        <v>8</v>
      </c>
      <c r="C78" s="2744">
        <v>1115591</v>
      </c>
      <c r="D78" s="2745"/>
      <c r="E78" s="1644"/>
      <c r="F78" s="1644"/>
      <c r="G78" s="691"/>
      <c r="H78" s="691"/>
      <c r="I78" s="691"/>
      <c r="J78" s="691"/>
      <c r="K78" s="691"/>
      <c r="L78" s="691"/>
      <c r="M78" s="691"/>
    </row>
    <row r="79" spans="1:13" ht="14.4">
      <c r="A79" s="2746" t="s">
        <v>3320</v>
      </c>
      <c r="B79" s="2746"/>
      <c r="C79" s="2744">
        <f>C70-C77-C78</f>
        <v>7727</v>
      </c>
      <c r="D79" s="2745"/>
      <c r="E79" s="1644"/>
      <c r="F79" s="1644"/>
      <c r="G79" s="691"/>
      <c r="H79" s="691"/>
      <c r="I79" s="691"/>
      <c r="J79" s="691"/>
      <c r="K79" s="691"/>
      <c r="L79" s="691"/>
      <c r="M79" s="691"/>
    </row>
    <row r="80" spans="1:13" ht="14.4">
      <c r="A80" s="873"/>
      <c r="B80" s="1129"/>
      <c r="C80" s="1130"/>
      <c r="D80" s="1130"/>
      <c r="E80" s="1644"/>
      <c r="F80" s="1644"/>
      <c r="G80" s="691"/>
      <c r="H80" s="691"/>
      <c r="I80" s="691"/>
      <c r="J80" s="691"/>
      <c r="K80" s="691"/>
      <c r="L80" s="691"/>
      <c r="M80" s="691"/>
    </row>
    <row r="81" spans="1:13" ht="14.4">
      <c r="A81" s="695" t="s">
        <v>1372</v>
      </c>
      <c r="B81" s="696"/>
      <c r="C81" s="696"/>
      <c r="D81" s="1128"/>
      <c r="E81" s="696"/>
      <c r="F81" s="2717"/>
      <c r="G81" s="2717"/>
      <c r="H81" s="2717"/>
      <c r="I81" s="2717"/>
      <c r="J81" s="2717"/>
      <c r="K81" s="2717"/>
      <c r="L81" s="2717"/>
      <c r="M81" s="2717"/>
    </row>
    <row r="82" spans="1:13" ht="14.4">
      <c r="A82" s="2725" t="s">
        <v>3328</v>
      </c>
      <c r="B82" s="2726"/>
      <c r="C82" s="2718">
        <v>-1115591</v>
      </c>
      <c r="D82" s="2718"/>
      <c r="E82" s="696"/>
      <c r="F82" s="1595"/>
      <c r="G82" s="1645"/>
      <c r="H82" s="1645"/>
      <c r="I82" s="1645"/>
      <c r="J82" s="1645"/>
      <c r="K82" s="1645"/>
      <c r="L82" s="1645"/>
      <c r="M82" s="1137"/>
    </row>
    <row r="83" spans="1:13" ht="28.8">
      <c r="A83" s="1136" t="s">
        <v>3321</v>
      </c>
      <c r="B83" s="1647" t="s">
        <v>16</v>
      </c>
      <c r="C83" s="2720">
        <f>C82/C70</f>
        <v>-3.1536971333436366E-2</v>
      </c>
      <c r="D83" s="2720"/>
      <c r="E83" s="696"/>
      <c r="F83" s="1645"/>
      <c r="G83" s="1146"/>
      <c r="H83" s="1146"/>
      <c r="I83" s="1146"/>
      <c r="J83" s="1146"/>
      <c r="K83" s="1146"/>
      <c r="L83" s="1147"/>
      <c r="M83" s="1138"/>
    </row>
    <row r="84" spans="1:13" ht="14.4">
      <c r="A84" s="2721" t="s">
        <v>1355</v>
      </c>
      <c r="B84" s="701" t="s">
        <v>357</v>
      </c>
      <c r="C84" s="2722">
        <v>-136336</v>
      </c>
      <c r="D84" s="2722"/>
      <c r="E84" s="696"/>
      <c r="F84" s="1645"/>
      <c r="G84" s="1146"/>
      <c r="H84" s="1146"/>
      <c r="I84" s="1146"/>
      <c r="J84" s="1146"/>
      <c r="K84" s="1146"/>
      <c r="L84" s="1146"/>
      <c r="M84" s="1138"/>
    </row>
    <row r="85" spans="1:13" ht="14.4">
      <c r="A85" s="2721"/>
      <c r="B85" s="701" t="s">
        <v>1220</v>
      </c>
      <c r="C85" s="2723">
        <v>-134333</v>
      </c>
      <c r="D85" s="2724"/>
      <c r="E85" s="696"/>
      <c r="F85" s="1645"/>
      <c r="G85" s="1146"/>
      <c r="H85" s="1146"/>
      <c r="I85" s="1146"/>
      <c r="J85" s="1146"/>
      <c r="K85" s="1146"/>
      <c r="L85" s="1146"/>
      <c r="M85" s="1138"/>
    </row>
    <row r="86" spans="1:13" ht="14.4">
      <c r="A86" s="2721"/>
      <c r="B86" s="701" t="s">
        <v>1222</v>
      </c>
      <c r="C86" s="2722">
        <v>-778339</v>
      </c>
      <c r="D86" s="2722"/>
      <c r="E86" s="696"/>
      <c r="F86" s="1645"/>
      <c r="G86" s="1146"/>
      <c r="H86" s="1146"/>
      <c r="I86" s="1146"/>
      <c r="J86" s="1146"/>
      <c r="K86" s="1146"/>
      <c r="L86" s="1146"/>
      <c r="M86" s="1138"/>
    </row>
    <row r="87" spans="1:13" ht="14.4">
      <c r="A87" s="2721"/>
      <c r="B87" s="701" t="s">
        <v>1221</v>
      </c>
      <c r="C87" s="2722">
        <v>-691106</v>
      </c>
      <c r="D87" s="2722"/>
      <c r="E87" s="696"/>
      <c r="F87" s="1645"/>
      <c r="G87" s="1146"/>
      <c r="H87" s="1146"/>
      <c r="I87" s="1146"/>
      <c r="J87" s="1146"/>
      <c r="K87" s="1146"/>
      <c r="L87" s="1146"/>
      <c r="M87" s="1138"/>
    </row>
    <row r="88" spans="1:13" ht="14.4">
      <c r="A88" s="2721"/>
      <c r="B88" s="701" t="s">
        <v>1195</v>
      </c>
      <c r="C88" s="2722">
        <v>624523</v>
      </c>
      <c r="D88" s="2722"/>
      <c r="E88" s="696"/>
      <c r="F88" s="1645"/>
      <c r="G88" s="1146"/>
      <c r="H88" s="1146"/>
      <c r="I88" s="1146"/>
      <c r="J88" s="1146"/>
      <c r="K88" s="1146"/>
      <c r="L88" s="1146"/>
      <c r="M88" s="1138"/>
    </row>
    <row r="89" spans="1:13" ht="14.4">
      <c r="A89" s="2721"/>
      <c r="B89" s="1131" t="s">
        <v>8</v>
      </c>
      <c r="C89" s="2718">
        <f>SUM(C84:C88)</f>
        <v>-1115591</v>
      </c>
      <c r="D89" s="2718"/>
      <c r="E89" s="696"/>
      <c r="F89" s="1139"/>
      <c r="G89" s="1140"/>
      <c r="H89" s="1140"/>
      <c r="I89" s="1140"/>
      <c r="J89" s="1140"/>
      <c r="K89" s="1140"/>
      <c r="L89" s="1140"/>
      <c r="M89" s="1141"/>
    </row>
    <row r="90" spans="1:13" ht="14.4">
      <c r="A90" s="696"/>
      <c r="B90" s="696"/>
      <c r="C90" s="696"/>
      <c r="D90" s="692"/>
      <c r="E90" s="696"/>
      <c r="F90" s="1148"/>
      <c r="G90" s="696"/>
      <c r="H90" s="696"/>
      <c r="I90" s="696"/>
      <c r="J90" s="696"/>
      <c r="K90" s="696"/>
      <c r="L90" s="696"/>
      <c r="M90" s="696"/>
    </row>
    <row r="91" spans="1:13" ht="14.4">
      <c r="A91" s="694" t="s">
        <v>1373</v>
      </c>
      <c r="B91" s="691"/>
      <c r="C91" s="691"/>
      <c r="D91" s="693"/>
      <c r="E91" s="691"/>
      <c r="F91" s="691"/>
      <c r="G91" s="691"/>
      <c r="H91" s="691"/>
      <c r="I91" s="691"/>
      <c r="J91" s="691"/>
      <c r="K91" s="691"/>
      <c r="L91" s="691"/>
      <c r="M91" s="691"/>
    </row>
    <row r="92" spans="1:13" ht="14.4">
      <c r="A92" s="1648" t="s">
        <v>1360</v>
      </c>
      <c r="B92" s="1648" t="s">
        <v>1374</v>
      </c>
      <c r="C92" s="1648" t="s">
        <v>4</v>
      </c>
      <c r="D92" s="693"/>
      <c r="E92" s="691"/>
      <c r="F92" s="691"/>
      <c r="G92" s="691"/>
      <c r="H92" s="691"/>
      <c r="I92" s="691"/>
      <c r="J92" s="691"/>
      <c r="K92" s="691"/>
      <c r="L92" s="691"/>
      <c r="M92" s="691"/>
    </row>
    <row r="93" spans="1:13" ht="14.4">
      <c r="A93" s="2719" t="s">
        <v>3322</v>
      </c>
      <c r="B93" s="697" t="s">
        <v>1356</v>
      </c>
      <c r="C93" s="688">
        <v>23</v>
      </c>
      <c r="D93" s="691"/>
      <c r="E93" s="691"/>
      <c r="F93" s="691"/>
      <c r="G93" s="691"/>
      <c r="H93" s="691"/>
      <c r="I93" s="691"/>
      <c r="J93" s="691"/>
      <c r="K93" s="691"/>
      <c r="L93" s="691"/>
      <c r="M93" s="691"/>
    </row>
    <row r="94" spans="1:13" ht="14.4">
      <c r="A94" s="2719"/>
      <c r="B94" s="697" t="s">
        <v>581</v>
      </c>
      <c r="C94" s="688">
        <v>0</v>
      </c>
      <c r="D94" s="691"/>
      <c r="E94" s="691"/>
      <c r="F94" s="691"/>
      <c r="G94" s="691"/>
      <c r="H94" s="691"/>
      <c r="I94" s="691"/>
      <c r="J94" s="691"/>
      <c r="K94" s="691"/>
      <c r="L94" s="691"/>
      <c r="M94" s="691"/>
    </row>
    <row r="95" spans="1:13" ht="14.4">
      <c r="A95" s="865"/>
      <c r="B95" s="865"/>
      <c r="C95" s="865"/>
      <c r="D95" s="865"/>
      <c r="E95" s="865"/>
      <c r="F95" s="865"/>
      <c r="G95" s="865"/>
      <c r="H95" s="865"/>
      <c r="I95" s="865"/>
      <c r="J95" s="865"/>
      <c r="K95" s="865"/>
      <c r="L95" s="865"/>
      <c r="M95" s="865"/>
    </row>
    <row r="96" spans="1:13" ht="14.4">
      <c r="A96" s="476" t="s">
        <v>3323</v>
      </c>
      <c r="B96" s="865"/>
      <c r="C96" s="865"/>
      <c r="D96" s="865"/>
      <c r="E96" s="865"/>
      <c r="F96" s="865"/>
      <c r="G96" s="865"/>
      <c r="H96" s="865"/>
      <c r="I96" s="865"/>
      <c r="J96" s="865"/>
      <c r="K96" s="865"/>
      <c r="L96" s="865"/>
      <c r="M96" s="865"/>
    </row>
  </sheetData>
  <sheetProtection algorithmName="SHA-512" hashValue="e57/EMMOOcHeOzYuZhK/Z/+olSHYznIabBCmHkYHszBHJJnDu42oGijROA0T4TLmFzMhyfTWMly78HHLNtC03w==" saltValue="kiHdjX33r50UAfBl0MVBCg==" spinCount="100000" sheet="1" objects="1" scenarios="1"/>
  <mergeCells count="52">
    <mergeCell ref="C71:D71"/>
    <mergeCell ref="C78:D78"/>
    <mergeCell ref="A79:B79"/>
    <mergeCell ref="C79:D79"/>
    <mergeCell ref="A72:A77"/>
    <mergeCell ref="C72:D72"/>
    <mergeCell ref="C73:D73"/>
    <mergeCell ref="C74:D74"/>
    <mergeCell ref="C75:D75"/>
    <mergeCell ref="C76:D76"/>
    <mergeCell ref="C77:D77"/>
    <mergeCell ref="A64:A70"/>
    <mergeCell ref="C70:D70"/>
    <mergeCell ref="C63:D63"/>
    <mergeCell ref="C64:D64"/>
    <mergeCell ref="C65:D65"/>
    <mergeCell ref="C66:D66"/>
    <mergeCell ref="C67:D67"/>
    <mergeCell ref="C68:D68"/>
    <mergeCell ref="C69:D69"/>
    <mergeCell ref="C56:D56"/>
    <mergeCell ref="A3:E3"/>
    <mergeCell ref="B6:B8"/>
    <mergeCell ref="A11:A13"/>
    <mergeCell ref="A15:A18"/>
    <mergeCell ref="A22:A23"/>
    <mergeCell ref="A24:A25"/>
    <mergeCell ref="A31:A35"/>
    <mergeCell ref="A36:A40"/>
    <mergeCell ref="A44:A48"/>
    <mergeCell ref="A49:A53"/>
    <mergeCell ref="A5:A10"/>
    <mergeCell ref="A57:A62"/>
    <mergeCell ref="C57:D57"/>
    <mergeCell ref="C58:D58"/>
    <mergeCell ref="C59:D59"/>
    <mergeCell ref="C60:D60"/>
    <mergeCell ref="C61:D61"/>
    <mergeCell ref="C62:D62"/>
    <mergeCell ref="E77:F77"/>
    <mergeCell ref="F81:M81"/>
    <mergeCell ref="C82:D82"/>
    <mergeCell ref="A93:A94"/>
    <mergeCell ref="C83:D83"/>
    <mergeCell ref="A84:A89"/>
    <mergeCell ref="C84:D84"/>
    <mergeCell ref="C85:D85"/>
    <mergeCell ref="C86:D86"/>
    <mergeCell ref="C87:D87"/>
    <mergeCell ref="C88:D88"/>
    <mergeCell ref="C89:D89"/>
    <mergeCell ref="A82:B82"/>
  </mergeCells>
  <hyperlinks>
    <hyperlink ref="A1" location="Índice!A1" display="ÍNDICE" xr:uid="{00000000-0004-0000-3E00-000000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AD25A8"/>
  </sheetPr>
  <dimension ref="A1:H56"/>
  <sheetViews>
    <sheetView showGridLines="0" zoomScaleNormal="100" workbookViewId="0">
      <selection activeCell="H8" sqref="H8"/>
    </sheetView>
  </sheetViews>
  <sheetFormatPr baseColWidth="10" defaultColWidth="11.44140625" defaultRowHeight="14.4"/>
  <cols>
    <col min="1" max="1" width="95.44140625" style="1998" bestFit="1" customWidth="1"/>
    <col min="2" max="16384" width="11.44140625" style="1998"/>
  </cols>
  <sheetData>
    <row r="1" spans="1:8">
      <c r="A1" s="913" t="s">
        <v>1189</v>
      </c>
    </row>
    <row r="2" spans="1:8" ht="18">
      <c r="A2" s="2747" t="s">
        <v>1378</v>
      </c>
      <c r="B2" s="2747"/>
      <c r="C2" s="2747"/>
      <c r="D2" s="2747"/>
      <c r="E2" s="2747"/>
      <c r="F2" s="2747"/>
      <c r="G2" s="2747"/>
      <c r="H2" s="2747"/>
    </row>
    <row r="3" spans="1:8">
      <c r="A3" s="229" t="s">
        <v>1380</v>
      </c>
    </row>
    <row r="4" spans="1:8">
      <c r="A4" s="2709" t="s">
        <v>1377</v>
      </c>
      <c r="B4" s="2709" t="s">
        <v>4</v>
      </c>
      <c r="C4" s="2701" t="s">
        <v>1370</v>
      </c>
      <c r="D4" s="2701"/>
      <c r="E4" s="2701"/>
      <c r="F4" s="2701"/>
    </row>
    <row r="5" spans="1:8">
      <c r="A5" s="2709"/>
      <c r="B5" s="2709"/>
      <c r="C5" s="1642" t="s">
        <v>1376</v>
      </c>
      <c r="D5" s="1642" t="s">
        <v>1</v>
      </c>
      <c r="E5" s="1642" t="s">
        <v>3</v>
      </c>
      <c r="F5" s="1642" t="s">
        <v>2</v>
      </c>
    </row>
    <row r="6" spans="1:8">
      <c r="A6" s="697" t="s">
        <v>5379</v>
      </c>
      <c r="B6" s="2054">
        <v>12</v>
      </c>
      <c r="C6" s="2054"/>
      <c r="D6" s="2054"/>
      <c r="E6" s="2054"/>
      <c r="F6" s="2054"/>
    </row>
    <row r="7" spans="1:8">
      <c r="A7" s="697" t="s">
        <v>5405</v>
      </c>
      <c r="B7" s="2054">
        <v>853</v>
      </c>
      <c r="C7" s="2054"/>
      <c r="D7" s="2054"/>
      <c r="E7" s="2054"/>
      <c r="F7" s="2054"/>
    </row>
    <row r="8" spans="1:8">
      <c r="A8" s="697" t="s">
        <v>5380</v>
      </c>
      <c r="B8" s="2054">
        <v>64</v>
      </c>
      <c r="C8" s="2054">
        <v>1</v>
      </c>
      <c r="D8" s="2054"/>
      <c r="E8" s="2054">
        <v>5</v>
      </c>
      <c r="F8" s="2054">
        <v>3</v>
      </c>
    </row>
    <row r="9" spans="1:8">
      <c r="A9" s="697" t="s">
        <v>5381</v>
      </c>
      <c r="B9" s="2054">
        <v>76</v>
      </c>
      <c r="C9" s="2054"/>
      <c r="D9" s="2054"/>
      <c r="E9" s="2054"/>
      <c r="F9" s="2054"/>
    </row>
    <row r="10" spans="1:8">
      <c r="A10" s="697" t="s">
        <v>5382</v>
      </c>
      <c r="B10" s="2054">
        <v>2</v>
      </c>
      <c r="C10" s="2054"/>
      <c r="D10" s="2054"/>
      <c r="E10" s="2054"/>
      <c r="F10" s="2054"/>
    </row>
    <row r="11" spans="1:8">
      <c r="A11" s="697" t="s">
        <v>5383</v>
      </c>
      <c r="B11" s="2054">
        <v>60</v>
      </c>
      <c r="C11" s="2054"/>
      <c r="D11" s="2054"/>
      <c r="E11" s="2054"/>
      <c r="F11" s="2054"/>
    </row>
    <row r="12" spans="1:8">
      <c r="A12" s="697" t="s">
        <v>5384</v>
      </c>
      <c r="B12" s="2054">
        <v>78</v>
      </c>
      <c r="C12" s="2054">
        <v>63</v>
      </c>
      <c r="D12" s="2054">
        <v>6</v>
      </c>
      <c r="E12" s="2054">
        <v>2</v>
      </c>
      <c r="F12" s="2054">
        <v>7</v>
      </c>
    </row>
    <row r="13" spans="1:8">
      <c r="A13" s="697" t="s">
        <v>5385</v>
      </c>
      <c r="B13" s="2054">
        <v>50</v>
      </c>
      <c r="C13" s="2054"/>
      <c r="D13" s="2054"/>
      <c r="E13" s="2054"/>
      <c r="F13" s="2054"/>
    </row>
    <row r="14" spans="1:8">
      <c r="A14" s="697" t="s">
        <v>5386</v>
      </c>
      <c r="B14" s="2054">
        <v>106</v>
      </c>
      <c r="C14" s="2054"/>
      <c r="D14" s="2054"/>
      <c r="E14" s="2054"/>
      <c r="F14" s="2054"/>
      <c r="G14" s="2055"/>
    </row>
    <row r="15" spans="1:8">
      <c r="A15" s="697" t="s">
        <v>5387</v>
      </c>
      <c r="B15" s="2054">
        <v>0</v>
      </c>
      <c r="C15" s="2054"/>
      <c r="D15" s="2054"/>
      <c r="E15" s="2054"/>
      <c r="F15" s="2054"/>
      <c r="G15" s="461"/>
    </row>
    <row r="16" spans="1:8">
      <c r="A16" s="697" t="s">
        <v>5388</v>
      </c>
      <c r="B16" s="2054">
        <v>65</v>
      </c>
      <c r="C16" s="2054"/>
      <c r="D16" s="2054"/>
      <c r="E16" s="2054"/>
      <c r="F16" s="2054"/>
      <c r="G16" s="2055"/>
    </row>
    <row r="17" spans="1:6">
      <c r="A17" s="697" t="s">
        <v>5389</v>
      </c>
      <c r="B17" s="2054">
        <v>1</v>
      </c>
      <c r="C17" s="2054"/>
      <c r="D17" s="2054"/>
      <c r="E17" s="2054"/>
      <c r="F17" s="2054"/>
    </row>
    <row r="18" spans="1:6">
      <c r="A18" s="697" t="s">
        <v>5390</v>
      </c>
      <c r="B18" s="2054">
        <v>1</v>
      </c>
      <c r="C18" s="2054"/>
      <c r="D18" s="2054"/>
      <c r="E18" s="2054"/>
      <c r="F18" s="2054"/>
    </row>
    <row r="19" spans="1:6">
      <c r="A19" s="697" t="s">
        <v>5406</v>
      </c>
      <c r="B19" s="2054">
        <v>10</v>
      </c>
      <c r="C19" s="2054"/>
      <c r="D19" s="2054"/>
      <c r="E19" s="2054"/>
      <c r="F19" s="2054"/>
    </row>
    <row r="20" spans="1:6">
      <c r="A20" s="697" t="s">
        <v>5391</v>
      </c>
      <c r="B20" s="2054">
        <v>50</v>
      </c>
      <c r="C20" s="2054">
        <v>8</v>
      </c>
      <c r="D20" s="2054">
        <v>9</v>
      </c>
      <c r="E20" s="2054">
        <v>20</v>
      </c>
      <c r="F20" s="2054">
        <v>13</v>
      </c>
    </row>
    <row r="21" spans="1:6">
      <c r="A21" s="697" t="s">
        <v>5392</v>
      </c>
      <c r="B21" s="2054">
        <v>439</v>
      </c>
      <c r="C21" s="2054"/>
      <c r="D21" s="2054"/>
      <c r="E21" s="2054"/>
      <c r="F21" s="2054"/>
    </row>
    <row r="22" spans="1:6">
      <c r="A22" s="697" t="s">
        <v>5393</v>
      </c>
      <c r="B22" s="304">
        <v>3460</v>
      </c>
      <c r="C22" s="2054"/>
      <c r="D22" s="2054"/>
      <c r="E22" s="2054"/>
      <c r="F22" s="2054"/>
    </row>
    <row r="23" spans="1:6">
      <c r="A23" s="697" t="s">
        <v>5407</v>
      </c>
      <c r="B23" s="2056">
        <v>0.99</v>
      </c>
      <c r="C23" s="2054"/>
      <c r="D23" s="2054"/>
      <c r="E23" s="2054"/>
      <c r="F23" s="2054"/>
    </row>
    <row r="24" spans="1:6">
      <c r="A24" s="697" t="s">
        <v>5394</v>
      </c>
      <c r="B24" s="2056">
        <v>0.99</v>
      </c>
      <c r="C24" s="2054"/>
      <c r="D24" s="2054"/>
      <c r="E24" s="2054"/>
      <c r="F24" s="2054"/>
    </row>
    <row r="25" spans="1:6">
      <c r="A25" s="697" t="s">
        <v>5395</v>
      </c>
      <c r="B25" s="2056">
        <v>0.99</v>
      </c>
      <c r="C25" s="2054"/>
      <c r="D25" s="2054"/>
      <c r="E25" s="2054"/>
      <c r="F25" s="2054"/>
    </row>
    <row r="26" spans="1:6">
      <c r="A26" s="697" t="s">
        <v>5396</v>
      </c>
      <c r="B26" s="2054" t="s">
        <v>2164</v>
      </c>
      <c r="C26" s="2054"/>
      <c r="D26" s="2054"/>
      <c r="E26" s="2054"/>
      <c r="F26" s="2054"/>
    </row>
    <row r="27" spans="1:6">
      <c r="A27" s="697" t="s">
        <v>5397</v>
      </c>
      <c r="B27" s="2054">
        <v>386</v>
      </c>
      <c r="C27" s="2054"/>
      <c r="D27" s="2054"/>
      <c r="E27" s="2054"/>
      <c r="F27" s="2054"/>
    </row>
    <row r="28" spans="1:6">
      <c r="A28" s="697" t="s">
        <v>5398</v>
      </c>
      <c r="B28" s="2054">
        <v>450</v>
      </c>
      <c r="C28" s="2054"/>
      <c r="D28" s="2054"/>
      <c r="E28" s="2054"/>
      <c r="F28" s="2054"/>
    </row>
    <row r="29" spans="1:6">
      <c r="A29" s="697" t="s">
        <v>5399</v>
      </c>
      <c r="B29" s="304">
        <v>13184</v>
      </c>
      <c r="C29" s="2054"/>
      <c r="D29" s="2054"/>
      <c r="E29" s="2054"/>
      <c r="F29" s="2054"/>
    </row>
    <row r="30" spans="1:6">
      <c r="A30" s="697" t="s">
        <v>5400</v>
      </c>
      <c r="B30" s="2054">
        <v>24</v>
      </c>
      <c r="C30" s="2054"/>
      <c r="D30" s="2054"/>
      <c r="E30" s="2054"/>
      <c r="F30" s="2054"/>
    </row>
    <row r="31" spans="1:6">
      <c r="A31" s="697" t="s">
        <v>5401</v>
      </c>
      <c r="B31" s="304">
        <v>16015</v>
      </c>
      <c r="C31" s="2054"/>
      <c r="D31" s="2054"/>
      <c r="E31" s="2054"/>
      <c r="F31" s="2054"/>
    </row>
    <row r="32" spans="1:6">
      <c r="A32" s="697" t="s">
        <v>5402</v>
      </c>
      <c r="B32" s="304">
        <v>1090</v>
      </c>
      <c r="C32" s="2054"/>
      <c r="D32" s="2054"/>
      <c r="E32" s="2054"/>
      <c r="F32" s="2054"/>
    </row>
    <row r="33" spans="1:6">
      <c r="A33" s="697" t="s">
        <v>5403</v>
      </c>
      <c r="B33" s="2054">
        <v>247</v>
      </c>
      <c r="C33" s="2057"/>
      <c r="D33" s="2057"/>
      <c r="E33" s="2057"/>
      <c r="F33" s="2057"/>
    </row>
    <row r="34" spans="1:6">
      <c r="A34" s="697" t="s">
        <v>5408</v>
      </c>
      <c r="B34" s="303">
        <v>2043</v>
      </c>
      <c r="C34" s="697"/>
      <c r="D34" s="697"/>
      <c r="E34" s="697"/>
      <c r="F34" s="697"/>
    </row>
    <row r="35" spans="1:6">
      <c r="A35" s="2058" t="s">
        <v>5404</v>
      </c>
      <c r="B35" s="156"/>
      <c r="C35" s="156"/>
      <c r="D35" s="156"/>
      <c r="E35" s="156"/>
      <c r="F35" s="156"/>
    </row>
    <row r="36" spans="1:6">
      <c r="A36" s="2059" t="s">
        <v>1379</v>
      </c>
    </row>
    <row r="37" spans="1:6" ht="30" customHeight="1">
      <c r="A37" s="2060"/>
    </row>
    <row r="38" spans="1:6" ht="30" customHeight="1">
      <c r="A38" s="2060"/>
    </row>
    <row r="39" spans="1:6" ht="30" customHeight="1">
      <c r="A39" s="2060"/>
    </row>
    <row r="40" spans="1:6" ht="30" customHeight="1">
      <c r="A40" s="2060"/>
    </row>
    <row r="41" spans="1:6" ht="30" customHeight="1">
      <c r="A41" s="2060"/>
    </row>
    <row r="42" spans="1:6" ht="30" customHeight="1">
      <c r="A42" s="2060"/>
    </row>
    <row r="43" spans="1:6" ht="30" customHeight="1"/>
    <row r="44" spans="1:6" ht="30" customHeight="1"/>
    <row r="45" spans="1:6" ht="30" customHeight="1"/>
    <row r="46" spans="1:6" ht="30" customHeight="1"/>
    <row r="47" spans="1:6" ht="30" customHeight="1"/>
    <row r="48" spans="1:6" ht="30" customHeight="1"/>
    <row r="49" ht="30" customHeight="1"/>
    <row r="50" ht="30" customHeight="1"/>
    <row r="51" ht="30" customHeight="1"/>
    <row r="52" ht="30" customHeight="1"/>
    <row r="53" ht="30" customHeight="1"/>
    <row r="54" ht="30" customHeight="1"/>
    <row r="55" ht="30" customHeight="1"/>
    <row r="56" ht="30" customHeight="1"/>
  </sheetData>
  <sheetProtection algorithmName="SHA-512" hashValue="wkhYKCEABNcF0LF895CL1cA7tja0pZ2VirnxhUqTwYpWBdYXe5Pcl72rHdGS9LjNRc1uifJkYtcsYWPKAF0E/g==" saltValue="BVWlVPSSdKh6wM7zKvdXJg==" spinCount="100000" sheet="1" objects="1" scenarios="1"/>
  <mergeCells count="4">
    <mergeCell ref="A2:H2"/>
    <mergeCell ref="C4:F4"/>
    <mergeCell ref="B4:B5"/>
    <mergeCell ref="A4:A5"/>
  </mergeCells>
  <hyperlinks>
    <hyperlink ref="A1" location="Índice!A1" display="ÍNDICE" xr:uid="{00000000-0004-0000-3F00-000000000000}"/>
  </hyperlinks>
  <pageMargins left="0.75" right="0.75" top="1" bottom="1" header="0.5" footer="0.5"/>
  <pageSetup orientation="portrait" horizontalDpi="4294967292" verticalDpi="4294967292"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AD25A8"/>
    <pageSetUpPr fitToPage="1"/>
  </sheetPr>
  <dimension ref="A1:H30"/>
  <sheetViews>
    <sheetView showGridLines="0" workbookViewId="0">
      <selection activeCell="B20" sqref="B20"/>
    </sheetView>
  </sheetViews>
  <sheetFormatPr baseColWidth="10" defaultColWidth="11.44140625" defaultRowHeight="14.4"/>
  <cols>
    <col min="1" max="1" width="14.33203125" style="896" customWidth="1"/>
    <col min="2" max="2" width="27.109375" style="897" customWidth="1"/>
    <col min="3" max="3" width="11.109375" style="897" bestFit="1" customWidth="1"/>
    <col min="4" max="4" width="9.88671875" style="897" bestFit="1" customWidth="1"/>
    <col min="5" max="5" width="11.44140625" style="896"/>
    <col min="6" max="6" width="15.44140625" style="896" bestFit="1" customWidth="1"/>
    <col min="7" max="16384" width="11.44140625" style="896"/>
  </cols>
  <sheetData>
    <row r="1" spans="1:8">
      <c r="A1" s="235" t="s">
        <v>1189</v>
      </c>
    </row>
    <row r="2" spans="1:8" ht="18">
      <c r="A2" s="233" t="s">
        <v>1398</v>
      </c>
    </row>
    <row r="3" spans="1:8">
      <c r="A3" s="1330" t="s">
        <v>2869</v>
      </c>
    </row>
    <row r="4" spans="1:8" s="2061" customFormat="1">
      <c r="A4" s="2222" t="s">
        <v>0</v>
      </c>
      <c r="B4" s="2222" t="s">
        <v>14</v>
      </c>
      <c r="C4" s="2685">
        <v>2020</v>
      </c>
      <c r="D4" s="2685"/>
      <c r="E4" s="2685"/>
      <c r="F4" s="2685"/>
      <c r="G4" s="2685"/>
      <c r="H4" s="2685"/>
    </row>
    <row r="5" spans="1:8" s="2061" customFormat="1">
      <c r="A5" s="2222"/>
      <c r="B5" s="2222"/>
      <c r="C5" s="2748" t="s">
        <v>31</v>
      </c>
      <c r="D5" s="2748"/>
      <c r="E5" s="2748" t="s">
        <v>29</v>
      </c>
      <c r="F5" s="2748"/>
      <c r="G5" s="2748" t="s">
        <v>30</v>
      </c>
      <c r="H5" s="2748"/>
    </row>
    <row r="6" spans="1:8" s="2061" customFormat="1">
      <c r="A6" s="2222"/>
      <c r="B6" s="2222"/>
      <c r="C6" s="898" t="s">
        <v>32</v>
      </c>
      <c r="D6" s="898" t="s">
        <v>33</v>
      </c>
      <c r="E6" s="898" t="s">
        <v>32</v>
      </c>
      <c r="F6" s="898" t="s">
        <v>33</v>
      </c>
      <c r="G6" s="898" t="s">
        <v>32</v>
      </c>
      <c r="H6" s="898" t="s">
        <v>33</v>
      </c>
    </row>
    <row r="7" spans="1:8" s="2061" customFormat="1">
      <c r="A7" s="2750" t="s">
        <v>1220</v>
      </c>
      <c r="B7" s="1346" t="s">
        <v>19</v>
      </c>
      <c r="C7" s="899">
        <v>79</v>
      </c>
      <c r="D7" s="899">
        <v>98</v>
      </c>
      <c r="E7" s="899">
        <v>71</v>
      </c>
      <c r="F7" s="899">
        <v>93</v>
      </c>
      <c r="G7" s="899">
        <v>87</v>
      </c>
      <c r="H7" s="899">
        <v>99</v>
      </c>
    </row>
    <row r="8" spans="1:8" s="2061" customFormat="1" ht="28.8">
      <c r="A8" s="2750"/>
      <c r="B8" s="1346" t="s">
        <v>2859</v>
      </c>
      <c r="C8" s="899">
        <v>21</v>
      </c>
      <c r="D8" s="899">
        <v>86</v>
      </c>
      <c r="E8" s="899">
        <v>22</v>
      </c>
      <c r="F8" s="899">
        <v>84</v>
      </c>
      <c r="G8" s="899">
        <v>37</v>
      </c>
      <c r="H8" s="899">
        <v>110</v>
      </c>
    </row>
    <row r="9" spans="1:8" s="2061" customFormat="1" ht="28.8">
      <c r="A9" s="2750"/>
      <c r="B9" s="1346" t="s">
        <v>2860</v>
      </c>
      <c r="C9" s="899">
        <v>9</v>
      </c>
      <c r="D9" s="899">
        <v>57</v>
      </c>
      <c r="E9" s="899">
        <v>9</v>
      </c>
      <c r="F9" s="899">
        <v>56</v>
      </c>
      <c r="G9" s="899">
        <v>19</v>
      </c>
      <c r="H9" s="899">
        <v>90</v>
      </c>
    </row>
    <row r="10" spans="1:8" s="2061" customFormat="1">
      <c r="A10" s="2750" t="s">
        <v>1221</v>
      </c>
      <c r="B10" s="1347" t="s">
        <v>21</v>
      </c>
      <c r="C10" s="899">
        <v>141</v>
      </c>
      <c r="D10" s="899">
        <v>77</v>
      </c>
      <c r="E10" s="899">
        <v>111</v>
      </c>
      <c r="F10" s="899">
        <v>65</v>
      </c>
      <c r="G10" s="899">
        <v>155</v>
      </c>
      <c r="H10" s="899">
        <v>73</v>
      </c>
    </row>
    <row r="11" spans="1:8" s="2061" customFormat="1">
      <c r="A11" s="2750"/>
      <c r="B11" s="1347" t="s">
        <v>2861</v>
      </c>
      <c r="C11" s="899">
        <v>67</v>
      </c>
      <c r="D11" s="899">
        <v>20</v>
      </c>
      <c r="E11" s="899">
        <v>53</v>
      </c>
      <c r="F11" s="899">
        <v>18</v>
      </c>
      <c r="G11" s="899">
        <v>98</v>
      </c>
      <c r="H11" s="899">
        <v>26</v>
      </c>
    </row>
    <row r="12" spans="1:8" s="2061" customFormat="1" ht="28.8">
      <c r="A12" s="2750"/>
      <c r="B12" s="1347" t="s">
        <v>2020</v>
      </c>
      <c r="C12" s="899">
        <v>42</v>
      </c>
      <c r="D12" s="899">
        <v>14</v>
      </c>
      <c r="E12" s="899">
        <v>33</v>
      </c>
      <c r="F12" s="899">
        <v>13</v>
      </c>
      <c r="G12" s="899">
        <v>73</v>
      </c>
      <c r="H12" s="899">
        <v>25</v>
      </c>
    </row>
    <row r="13" spans="1:8" s="2061" customFormat="1">
      <c r="A13" s="2750" t="s">
        <v>1222</v>
      </c>
      <c r="B13" s="1348" t="s">
        <v>20</v>
      </c>
      <c r="C13" s="304">
        <v>103</v>
      </c>
      <c r="D13" s="304">
        <v>83</v>
      </c>
      <c r="E13" s="304">
        <v>109</v>
      </c>
      <c r="F13" s="304">
        <v>90</v>
      </c>
      <c r="G13" s="304">
        <v>109</v>
      </c>
      <c r="H13" s="304">
        <v>91</v>
      </c>
    </row>
    <row r="14" spans="1:8" s="2061" customFormat="1">
      <c r="A14" s="2750"/>
      <c r="B14" s="1348" t="s">
        <v>23</v>
      </c>
      <c r="C14" s="304">
        <v>53</v>
      </c>
      <c r="D14" s="304">
        <v>49</v>
      </c>
      <c r="E14" s="304">
        <v>52</v>
      </c>
      <c r="F14" s="304">
        <v>48</v>
      </c>
      <c r="G14" s="304">
        <v>60</v>
      </c>
      <c r="H14" s="304">
        <v>51</v>
      </c>
    </row>
    <row r="15" spans="1:8" s="2061" customFormat="1" ht="28.8">
      <c r="A15" s="2750"/>
      <c r="B15" s="1348" t="s">
        <v>246</v>
      </c>
      <c r="C15" s="1350">
        <v>41</v>
      </c>
      <c r="D15" s="899">
        <v>29</v>
      </c>
      <c r="E15" s="1350">
        <v>41</v>
      </c>
      <c r="F15" s="1350">
        <v>26</v>
      </c>
      <c r="G15" s="899">
        <v>69</v>
      </c>
      <c r="H15" s="1350">
        <v>39</v>
      </c>
    </row>
    <row r="16" spans="1:8" s="2061" customFormat="1">
      <c r="A16" s="2751" t="s">
        <v>18</v>
      </c>
      <c r="B16" s="2751"/>
      <c r="C16" s="900">
        <f t="shared" ref="C16:F16" si="0">SUM(C7:C15)</f>
        <v>556</v>
      </c>
      <c r="D16" s="901">
        <f t="shared" si="0"/>
        <v>513</v>
      </c>
      <c r="E16" s="900">
        <f t="shared" si="0"/>
        <v>501</v>
      </c>
      <c r="F16" s="901">
        <f t="shared" si="0"/>
        <v>493</v>
      </c>
      <c r="G16" s="900">
        <f>SUM(G7:G15)</f>
        <v>707</v>
      </c>
      <c r="H16" s="900">
        <f>SUM(H7:H15)</f>
        <v>604</v>
      </c>
    </row>
    <row r="17" spans="1:8" ht="18">
      <c r="A17" s="233"/>
      <c r="B17" s="1352"/>
      <c r="C17" s="1352"/>
      <c r="D17" s="1353"/>
      <c r="E17" s="1352"/>
      <c r="F17" s="1353"/>
      <c r="G17" s="1352"/>
      <c r="H17" s="1354"/>
    </row>
    <row r="18" spans="1:8">
      <c r="A18" s="234" t="s">
        <v>4414</v>
      </c>
      <c r="B18" s="1352"/>
      <c r="C18" s="1352"/>
      <c r="D18" s="1352"/>
      <c r="E18" s="1352"/>
      <c r="F18" s="1352"/>
      <c r="G18" s="1352"/>
      <c r="H18" s="1355"/>
    </row>
    <row r="19" spans="1:8">
      <c r="A19" s="904" t="s">
        <v>2862</v>
      </c>
      <c r="B19" s="1243" t="s">
        <v>2863</v>
      </c>
      <c r="C19" s="1243" t="s">
        <v>2864</v>
      </c>
      <c r="D19" s="1243" t="s">
        <v>1397</v>
      </c>
      <c r="E19" s="1352"/>
      <c r="F19" s="1352"/>
      <c r="G19" s="1352"/>
      <c r="H19" s="1355"/>
    </row>
    <row r="20" spans="1:8">
      <c r="A20" s="1349" t="s">
        <v>4413</v>
      </c>
      <c r="B20" s="1356">
        <v>46</v>
      </c>
      <c r="C20" s="1356">
        <v>56</v>
      </c>
      <c r="D20" s="901">
        <f>SUM(B20:C20)</f>
        <v>102</v>
      </c>
      <c r="E20" s="1352"/>
      <c r="F20" s="1352"/>
      <c r="G20" s="1352"/>
      <c r="H20" s="1355"/>
    </row>
    <row r="21" spans="1:8">
      <c r="A21" s="1349" t="s">
        <v>4412</v>
      </c>
      <c r="B21" s="905">
        <v>6</v>
      </c>
      <c r="C21" s="905">
        <v>4</v>
      </c>
      <c r="D21" s="901">
        <f>SUM(B21:C21)</f>
        <v>10</v>
      </c>
      <c r="E21" s="1352"/>
      <c r="F21" s="1352"/>
      <c r="G21" s="1352"/>
      <c r="H21" s="1355"/>
    </row>
    <row r="22" spans="1:8">
      <c r="A22" s="2752" t="s">
        <v>4</v>
      </c>
      <c r="B22" s="2752"/>
      <c r="C22" s="2752"/>
      <c r="D22" s="906">
        <f>SUM(D20:D21)</f>
        <v>112</v>
      </c>
      <c r="E22" s="1352"/>
      <c r="F22" s="1352"/>
      <c r="G22" s="1352"/>
      <c r="H22" s="1355"/>
    </row>
    <row r="23" spans="1:8" ht="18">
      <c r="A23" s="233"/>
      <c r="B23" s="1352"/>
      <c r="C23" s="1352"/>
      <c r="D23" s="1352"/>
      <c r="E23" s="1352"/>
      <c r="F23" s="1352"/>
      <c r="G23" s="1352"/>
      <c r="H23" s="1355"/>
    </row>
    <row r="24" spans="1:8">
      <c r="A24" s="234" t="s">
        <v>2865</v>
      </c>
      <c r="B24" s="1352"/>
      <c r="C24" s="1352"/>
      <c r="D24" s="1352"/>
      <c r="E24" s="1352"/>
      <c r="F24" s="1352"/>
      <c r="G24" s="1352"/>
      <c r="H24" s="1355"/>
    </row>
    <row r="25" spans="1:8" ht="28.8">
      <c r="A25" s="904" t="s">
        <v>2866</v>
      </c>
      <c r="B25" s="1243" t="s">
        <v>2863</v>
      </c>
      <c r="C25" s="1243" t="s">
        <v>2864</v>
      </c>
      <c r="D25" s="1243" t="s">
        <v>1397</v>
      </c>
      <c r="E25" s="1352"/>
      <c r="F25" s="1352"/>
      <c r="G25" s="1352"/>
      <c r="H25" s="1355"/>
    </row>
    <row r="26" spans="1:8">
      <c r="A26" s="1349" t="s">
        <v>2867</v>
      </c>
      <c r="B26" s="1356">
        <v>16</v>
      </c>
      <c r="C26" s="1357">
        <v>17</v>
      </c>
      <c r="D26" s="1351">
        <f>SUM(B26:C26)</f>
        <v>33</v>
      </c>
      <c r="E26" s="1352"/>
      <c r="F26" s="1352"/>
      <c r="G26" s="1352"/>
      <c r="H26" s="1355"/>
    </row>
    <row r="27" spans="1:8">
      <c r="A27" s="1349" t="s">
        <v>2868</v>
      </c>
      <c r="B27" s="905">
        <v>6</v>
      </c>
      <c r="C27" s="905">
        <v>4</v>
      </c>
      <c r="D27" s="1351">
        <f>SUM(B27:C27)</f>
        <v>10</v>
      </c>
      <c r="E27" s="1352"/>
      <c r="F27" s="1352"/>
      <c r="G27" s="1352"/>
      <c r="H27" s="1355"/>
    </row>
    <row r="28" spans="1:8">
      <c r="A28" s="2749" t="s">
        <v>4</v>
      </c>
      <c r="B28" s="2749"/>
      <c r="C28" s="2749"/>
      <c r="D28" s="907">
        <f>SUM(D25:D27)</f>
        <v>43</v>
      </c>
      <c r="E28" s="1352"/>
      <c r="F28" s="1352"/>
      <c r="G28" s="1352"/>
      <c r="H28" s="1355"/>
    </row>
    <row r="29" spans="1:8" ht="18">
      <c r="A29" s="233"/>
      <c r="B29" s="902"/>
      <c r="C29" s="902"/>
      <c r="D29" s="902"/>
      <c r="E29" s="902"/>
      <c r="F29" s="902"/>
      <c r="G29" s="902"/>
      <c r="H29" s="903"/>
    </row>
    <row r="30" spans="1:8" ht="18">
      <c r="A30" s="233"/>
      <c r="B30" s="902"/>
      <c r="C30" s="902"/>
      <c r="D30" s="902"/>
      <c r="E30" s="902"/>
      <c r="F30" s="902"/>
      <c r="G30" s="902"/>
      <c r="H30" s="903"/>
    </row>
  </sheetData>
  <sheetProtection algorithmName="SHA-512" hashValue="Na4L2bHimy2VEm82MajFZuh2CIvON59NfM4yItgTeUX7QuWTS2SJmZZp+PELCHG0lonv7XcmmthCD27LbghAlQ==" saltValue="CZjX04cPbREihFFP48EVzA==" spinCount="100000" sheet="1" objects="1" scenarios="1"/>
  <mergeCells count="12">
    <mergeCell ref="A28:C28"/>
    <mergeCell ref="A7:A9"/>
    <mergeCell ref="A10:A12"/>
    <mergeCell ref="A13:A15"/>
    <mergeCell ref="A16:B16"/>
    <mergeCell ref="A22:C22"/>
    <mergeCell ref="A4:A6"/>
    <mergeCell ref="B4:B6"/>
    <mergeCell ref="C4:H4"/>
    <mergeCell ref="C5:D5"/>
    <mergeCell ref="E5:F5"/>
    <mergeCell ref="G5:H5"/>
  </mergeCells>
  <hyperlinks>
    <hyperlink ref="A1" location="Índice!A1" display="ÍNDICE" xr:uid="{00000000-0004-0000-4000-000000000000}"/>
  </hyperlinks>
  <pageMargins left="0.7" right="0.7" top="0.75" bottom="0.75" header="0.3" footer="0.3"/>
  <pageSetup scale="9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AD25A8"/>
    <pageSetUpPr fitToPage="1"/>
  </sheetPr>
  <dimension ref="A1:O74"/>
  <sheetViews>
    <sheetView showGridLines="0" workbookViewId="0">
      <selection activeCell="A3" sqref="A3:XFD3"/>
    </sheetView>
  </sheetViews>
  <sheetFormatPr baseColWidth="10" defaultColWidth="11.44140625" defaultRowHeight="13.8"/>
  <cols>
    <col min="1" max="1" width="46.6640625" style="236" bestFit="1" customWidth="1"/>
    <col min="2" max="2" width="9.33203125" style="236" bestFit="1" customWidth="1"/>
    <col min="3" max="16384" width="11.44140625" style="236"/>
  </cols>
  <sheetData>
    <row r="1" spans="1:15">
      <c r="A1" s="209" t="s">
        <v>1189</v>
      </c>
    </row>
    <row r="2" spans="1:15" ht="17.399999999999999">
      <c r="A2" s="2753" t="s">
        <v>1400</v>
      </c>
      <c r="B2" s="2753"/>
    </row>
    <row r="3" spans="1:15" ht="14.4">
      <c r="A3" s="829" t="s">
        <v>1401</v>
      </c>
      <c r="B3" s="830" t="s">
        <v>1361</v>
      </c>
    </row>
    <row r="4" spans="1:15" s="237" customFormat="1" ht="14.4">
      <c r="A4" s="831" t="s">
        <v>2193</v>
      </c>
      <c r="B4" s="832">
        <v>13184</v>
      </c>
    </row>
    <row r="5" spans="1:15" s="237" customFormat="1" ht="14.4">
      <c r="A5" s="833" t="s">
        <v>2194</v>
      </c>
      <c r="B5" s="834">
        <v>4786</v>
      </c>
    </row>
    <row r="6" spans="1:15" s="237" customFormat="1" ht="14.4">
      <c r="A6" s="833" t="s">
        <v>2195</v>
      </c>
      <c r="B6" s="834">
        <v>6</v>
      </c>
    </row>
    <row r="7" spans="1:15" s="237" customFormat="1" ht="14.4">
      <c r="A7" s="835" t="s">
        <v>2196</v>
      </c>
      <c r="B7" s="834">
        <v>1636</v>
      </c>
    </row>
    <row r="8" spans="1:15" s="237" customFormat="1" ht="14.4">
      <c r="A8" s="835" t="s">
        <v>2197</v>
      </c>
      <c r="B8" s="834">
        <v>1090</v>
      </c>
    </row>
    <row r="9" spans="1:15" s="237" customFormat="1" ht="14.4">
      <c r="A9" s="835" t="s">
        <v>2198</v>
      </c>
      <c r="B9" s="834">
        <v>1133</v>
      </c>
    </row>
    <row r="10" spans="1:15" s="237" customFormat="1" ht="14.4">
      <c r="A10" s="836" t="s">
        <v>2199</v>
      </c>
      <c r="B10" s="834">
        <v>0</v>
      </c>
    </row>
    <row r="11" spans="1:15" s="237" customFormat="1" ht="14.4">
      <c r="A11" s="835" t="s">
        <v>2200</v>
      </c>
      <c r="B11" s="834">
        <v>53000</v>
      </c>
    </row>
    <row r="12" spans="1:15" s="237" customFormat="1" ht="14.4">
      <c r="A12" s="835" t="s">
        <v>2201</v>
      </c>
      <c r="B12" s="834">
        <v>0</v>
      </c>
    </row>
    <row r="13" spans="1:15" s="237" customFormat="1" ht="15.6" customHeight="1">
      <c r="A13" s="833" t="s">
        <v>2202</v>
      </c>
      <c r="B13" s="834">
        <v>0</v>
      </c>
    </row>
    <row r="14" spans="1:15" s="237" customFormat="1" ht="14.4">
      <c r="A14" s="833" t="s">
        <v>2203</v>
      </c>
      <c r="B14" s="834">
        <v>140</v>
      </c>
      <c r="O14" s="238"/>
    </row>
    <row r="15" spans="1:15" s="237" customFormat="1" ht="14.4">
      <c r="A15" s="833" t="s">
        <v>2204</v>
      </c>
      <c r="B15" s="834">
        <v>0</v>
      </c>
    </row>
    <row r="16" spans="1:15" s="237" customFormat="1" ht="14.4">
      <c r="A16" s="833" t="s">
        <v>2205</v>
      </c>
      <c r="B16" s="834">
        <v>600</v>
      </c>
    </row>
    <row r="17" spans="1:2" s="237" customFormat="1" ht="14.4">
      <c r="A17" s="833" t="s">
        <v>2206</v>
      </c>
      <c r="B17" s="834">
        <v>0</v>
      </c>
    </row>
    <row r="18" spans="1:2" s="237" customFormat="1" ht="14.4">
      <c r="A18" s="833" t="s">
        <v>2207</v>
      </c>
      <c r="B18" s="834">
        <v>15314</v>
      </c>
    </row>
    <row r="19" spans="1:2" s="237" customFormat="1" ht="14.4">
      <c r="A19" s="833" t="s">
        <v>2208</v>
      </c>
      <c r="B19" s="834">
        <v>0</v>
      </c>
    </row>
    <row r="20" spans="1:2" ht="14.4">
      <c r="A20" s="833" t="s">
        <v>2209</v>
      </c>
      <c r="B20" s="834">
        <v>224</v>
      </c>
    </row>
    <row r="21" spans="1:2">
      <c r="A21" s="239" t="s">
        <v>3220</v>
      </c>
      <c r="B21" s="240"/>
    </row>
    <row r="23" spans="1:2" ht="15">
      <c r="A23" s="241"/>
      <c r="B23" s="241"/>
    </row>
    <row r="41" spans="1:2" ht="15">
      <c r="A41" s="241"/>
      <c r="B41" s="241"/>
    </row>
    <row r="51" spans="1:2" ht="15">
      <c r="A51" s="241"/>
      <c r="B51" s="241"/>
    </row>
    <row r="74" spans="1:2" ht="15">
      <c r="A74" s="241"/>
      <c r="B74" s="241"/>
    </row>
  </sheetData>
  <sheetProtection algorithmName="SHA-512" hashValue="yQhxOU9onym7g2ugiqbjrdFMuAMnMTFAYZzCPNORTabG2yxts59ipmOPcaxmMOiMFbUV7ADOkjIXUcbAnVDSDw==" saltValue="eHKEsUJHFaAjcNSL+/2/TQ==" spinCount="100000" sheet="1" objects="1" scenarios="1"/>
  <mergeCells count="1">
    <mergeCell ref="A2:B2"/>
  </mergeCells>
  <hyperlinks>
    <hyperlink ref="A1" location="Índice!A1" display="ÍNDICE" xr:uid="{00000000-0004-0000-4100-000000000000}"/>
  </hyperlinks>
  <pageMargins left="0.70866141732283472" right="0.70866141732283472" top="0.74803149606299213" bottom="0.74803149606299213" header="0.31496062992125984" footer="0.31496062992125984"/>
  <pageSetup scale="8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AD25A8"/>
  </sheetPr>
  <dimension ref="A1:J22"/>
  <sheetViews>
    <sheetView showGridLines="0" zoomScaleNormal="100" workbookViewId="0">
      <selection activeCell="F16" sqref="F16"/>
    </sheetView>
  </sheetViews>
  <sheetFormatPr baseColWidth="10" defaultColWidth="11.44140625" defaultRowHeight="14.4"/>
  <cols>
    <col min="1" max="1" width="109.6640625" style="225" bestFit="1" customWidth="1"/>
    <col min="2" max="16384" width="11.44140625" style="225"/>
  </cols>
  <sheetData>
    <row r="1" spans="1:10">
      <c r="A1" s="209" t="s">
        <v>1189</v>
      </c>
    </row>
    <row r="2" spans="1:10" ht="18">
      <c r="A2" s="420" t="s">
        <v>1394</v>
      </c>
    </row>
    <row r="3" spans="1:10">
      <c r="A3" s="2709" t="s">
        <v>1395</v>
      </c>
      <c r="B3" s="2709" t="s">
        <v>4</v>
      </c>
      <c r="C3" s="2754"/>
      <c r="D3" s="2755"/>
      <c r="E3" s="2755"/>
      <c r="F3" s="2755"/>
      <c r="G3" s="2755"/>
      <c r="H3" s="2755"/>
      <c r="I3" s="2755"/>
      <c r="J3" s="2755"/>
    </row>
    <row r="4" spans="1:10">
      <c r="A4" s="2709"/>
      <c r="B4" s="2709"/>
      <c r="C4" s="231"/>
      <c r="D4" s="231"/>
      <c r="E4" s="231"/>
      <c r="F4" s="231"/>
      <c r="G4" s="231"/>
      <c r="H4" s="231"/>
      <c r="I4" s="231"/>
      <c r="J4" s="231"/>
    </row>
    <row r="5" spans="1:10">
      <c r="A5" s="1187" t="s">
        <v>1382</v>
      </c>
      <c r="B5" s="1189">
        <v>57</v>
      </c>
      <c r="C5" s="230"/>
      <c r="D5" s="230"/>
      <c r="E5" s="230"/>
      <c r="F5" s="230"/>
      <c r="G5" s="230"/>
      <c r="H5" s="230"/>
      <c r="I5" s="230"/>
    </row>
    <row r="6" spans="1:10">
      <c r="A6" s="1187" t="s">
        <v>1383</v>
      </c>
      <c r="B6" s="1189">
        <v>129</v>
      </c>
    </row>
    <row r="7" spans="1:10">
      <c r="A7" s="1187" t="s">
        <v>1384</v>
      </c>
      <c r="B7" s="1189">
        <v>12</v>
      </c>
    </row>
    <row r="8" spans="1:10">
      <c r="A8" s="1191" t="s">
        <v>2191</v>
      </c>
      <c r="B8" s="1189">
        <v>0</v>
      </c>
    </row>
    <row r="9" spans="1:10">
      <c r="A9" s="1187" t="s">
        <v>1385</v>
      </c>
      <c r="B9" s="1189">
        <v>2</v>
      </c>
    </row>
    <row r="10" spans="1:10">
      <c r="A10" s="1190" t="s">
        <v>1386</v>
      </c>
      <c r="B10" s="1189">
        <v>0</v>
      </c>
    </row>
    <row r="11" spans="1:10">
      <c r="A11" s="1192" t="s">
        <v>1945</v>
      </c>
      <c r="B11" s="1189">
        <v>3</v>
      </c>
    </row>
    <row r="12" spans="1:10">
      <c r="A12" s="1192" t="s">
        <v>1946</v>
      </c>
      <c r="B12" s="1189">
        <v>128</v>
      </c>
    </row>
    <row r="13" spans="1:10">
      <c r="A13" s="1190" t="s">
        <v>1387</v>
      </c>
      <c r="B13" s="1189">
        <v>2</v>
      </c>
    </row>
    <row r="14" spans="1:10">
      <c r="A14" s="1191" t="s">
        <v>1388</v>
      </c>
      <c r="B14" s="1189">
        <v>4</v>
      </c>
    </row>
    <row r="15" spans="1:10">
      <c r="A15" s="1187" t="s">
        <v>1389</v>
      </c>
      <c r="B15" s="1189">
        <v>1</v>
      </c>
    </row>
    <row r="16" spans="1:10">
      <c r="A16" s="1190" t="s">
        <v>1390</v>
      </c>
      <c r="B16" s="1189">
        <v>1</v>
      </c>
    </row>
    <row r="17" spans="1:2">
      <c r="A17" s="1190" t="s">
        <v>1391</v>
      </c>
      <c r="B17" s="1189">
        <v>9</v>
      </c>
    </row>
    <row r="18" spans="1:2">
      <c r="A18" s="1190" t="s">
        <v>1392</v>
      </c>
      <c r="B18" s="1189">
        <v>249</v>
      </c>
    </row>
    <row r="19" spans="1:2">
      <c r="A19" s="1187" t="s">
        <v>3393</v>
      </c>
      <c r="B19" s="1188">
        <v>12</v>
      </c>
    </row>
    <row r="20" spans="1:2">
      <c r="A20" s="1187" t="s">
        <v>3394</v>
      </c>
      <c r="B20" s="1188">
        <v>2</v>
      </c>
    </row>
    <row r="21" spans="1:2">
      <c r="A21" s="1187" t="s">
        <v>1393</v>
      </c>
      <c r="B21" s="1188">
        <v>19</v>
      </c>
    </row>
    <row r="22" spans="1:2">
      <c r="A22" s="262" t="s">
        <v>2192</v>
      </c>
      <c r="B22" s="230"/>
    </row>
  </sheetData>
  <sheetProtection algorithmName="SHA-512" hashValue="iuyYT6O8hsbVUgTkmZUK2TtDHGOcqVu1CFAAMHMoyWdeQ+YrLli/8UcJ5Zr5k3dfCeTMM1gY1Ynh6CxDq/FZ8g==" saltValue="U4u0DmAsGaFYSR/fOgsUFw==" spinCount="100000" sheet="1" objects="1" scenarios="1"/>
  <mergeCells count="3">
    <mergeCell ref="A3:A4"/>
    <mergeCell ref="B3:B4"/>
    <mergeCell ref="C3:J3"/>
  </mergeCells>
  <hyperlinks>
    <hyperlink ref="A1" location="Índice!A1" display="ÍNDICE" xr:uid="{00000000-0004-0000-4200-000000000000}"/>
  </hyperlinks>
  <pageMargins left="0.70866141732283472" right="0.70866141732283472" top="0.74803149606299213" bottom="0.74803149606299213" header="0.31496062992125984" footer="0.31496062992125984"/>
  <pageSetup scale="5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82">
    <tabColor rgb="FFAD25A8"/>
  </sheetPr>
  <dimension ref="A1:M47"/>
  <sheetViews>
    <sheetView showGridLines="0" zoomScale="80" zoomScaleNormal="80" workbookViewId="0"/>
  </sheetViews>
  <sheetFormatPr baseColWidth="10" defaultColWidth="11.44140625" defaultRowHeight="15.6"/>
  <cols>
    <col min="1" max="1" width="11.44140625" style="84"/>
    <col min="2" max="2" width="45.5546875" style="83" customWidth="1"/>
    <col min="3" max="3" width="42" style="83" bestFit="1" customWidth="1"/>
    <col min="4" max="4" width="10.88671875" style="84" bestFit="1" customWidth="1"/>
    <col min="5" max="5" width="11.109375" style="84" bestFit="1" customWidth="1"/>
    <col min="6" max="16384" width="11.44140625" style="83"/>
  </cols>
  <sheetData>
    <row r="1" spans="1:13" s="79" customFormat="1">
      <c r="A1" s="167" t="s">
        <v>1189</v>
      </c>
      <c r="B1" s="85"/>
      <c r="C1" s="85"/>
      <c r="D1" s="86"/>
      <c r="E1" s="86"/>
      <c r="F1" s="85"/>
      <c r="G1" s="85"/>
      <c r="H1" s="85"/>
      <c r="I1" s="85"/>
      <c r="J1" s="85"/>
      <c r="K1" s="85"/>
      <c r="L1" s="85"/>
    </row>
    <row r="2" spans="1:13" s="80" customFormat="1" ht="18">
      <c r="A2" s="423" t="s">
        <v>602</v>
      </c>
      <c r="B2" s="81"/>
      <c r="D2" s="82"/>
      <c r="E2" s="82"/>
      <c r="F2" s="82"/>
      <c r="G2" s="82"/>
      <c r="H2" s="82"/>
      <c r="I2" s="82"/>
      <c r="J2" s="82"/>
      <c r="L2" s="82"/>
      <c r="M2" s="82"/>
    </row>
    <row r="3" spans="1:13">
      <c r="A3" s="634" t="s">
        <v>37</v>
      </c>
      <c r="B3" s="634" t="s">
        <v>363</v>
      </c>
      <c r="C3" s="634" t="s">
        <v>221</v>
      </c>
      <c r="D3" s="634" t="s">
        <v>224</v>
      </c>
      <c r="E3" s="634" t="s">
        <v>364</v>
      </c>
      <c r="F3" s="87"/>
      <c r="G3" s="87"/>
      <c r="H3" s="87"/>
      <c r="I3" s="87"/>
      <c r="J3" s="87"/>
      <c r="K3" s="87"/>
      <c r="L3" s="87"/>
    </row>
    <row r="4" spans="1:13" s="87" customFormat="1">
      <c r="A4" s="2767" t="s">
        <v>357</v>
      </c>
      <c r="B4" s="2781" t="s">
        <v>612</v>
      </c>
      <c r="C4" s="635" t="s">
        <v>975</v>
      </c>
      <c r="D4" s="636">
        <v>40087</v>
      </c>
      <c r="E4" s="636" t="s">
        <v>2128</v>
      </c>
    </row>
    <row r="5" spans="1:13">
      <c r="A5" s="2768"/>
      <c r="B5" s="2782"/>
      <c r="C5" s="635" t="s">
        <v>613</v>
      </c>
      <c r="D5" s="636">
        <v>41793</v>
      </c>
      <c r="E5" s="636">
        <v>43253</v>
      </c>
      <c r="F5" s="87"/>
      <c r="G5" s="87"/>
      <c r="H5" s="87"/>
      <c r="I5" s="87"/>
      <c r="J5" s="87"/>
      <c r="K5" s="87"/>
      <c r="L5" s="87"/>
    </row>
    <row r="6" spans="1:13">
      <c r="A6" s="2769"/>
      <c r="B6" s="2783"/>
      <c r="C6" s="637" t="s">
        <v>2019</v>
      </c>
      <c r="D6" s="421">
        <v>43254</v>
      </c>
      <c r="E6" s="421">
        <v>44714</v>
      </c>
      <c r="F6" s="87"/>
      <c r="G6" s="87"/>
      <c r="H6" s="87"/>
      <c r="I6" s="87"/>
      <c r="J6" s="87"/>
      <c r="K6" s="87"/>
      <c r="L6" s="87"/>
    </row>
    <row r="7" spans="1:13">
      <c r="A7" s="2785" t="s">
        <v>1220</v>
      </c>
      <c r="B7" s="2775" t="s">
        <v>608</v>
      </c>
      <c r="C7" s="635" t="s">
        <v>2105</v>
      </c>
      <c r="D7" s="636">
        <v>40136</v>
      </c>
      <c r="E7" s="636">
        <v>41596</v>
      </c>
      <c r="F7" s="87"/>
      <c r="G7" s="87"/>
      <c r="H7" s="87"/>
      <c r="I7" s="87"/>
      <c r="J7" s="87"/>
      <c r="K7" s="87"/>
      <c r="L7" s="87"/>
    </row>
    <row r="8" spans="1:13">
      <c r="A8" s="2768"/>
      <c r="B8" s="2776"/>
      <c r="C8" s="635" t="s">
        <v>609</v>
      </c>
      <c r="D8" s="636">
        <v>41831</v>
      </c>
      <c r="E8" s="636">
        <v>43291</v>
      </c>
      <c r="F8" s="87"/>
      <c r="G8" s="87"/>
      <c r="H8" s="87"/>
      <c r="I8" s="87"/>
      <c r="J8" s="87"/>
      <c r="K8" s="87"/>
      <c r="L8" s="87"/>
    </row>
    <row r="9" spans="1:13">
      <c r="A9" s="2768"/>
      <c r="B9" s="2777"/>
      <c r="C9" s="637" t="s">
        <v>2038</v>
      </c>
      <c r="D9" s="421">
        <v>43292</v>
      </c>
      <c r="E9" s="421">
        <v>44752</v>
      </c>
      <c r="F9" s="87"/>
      <c r="G9" s="87"/>
      <c r="H9" s="87"/>
      <c r="I9" s="87"/>
      <c r="J9" s="87"/>
      <c r="K9" s="87"/>
      <c r="L9" s="87"/>
    </row>
    <row r="10" spans="1:13">
      <c r="A10" s="2768"/>
      <c r="B10" s="2786" t="s">
        <v>3214</v>
      </c>
      <c r="C10" s="638" t="s">
        <v>616</v>
      </c>
      <c r="D10" s="636">
        <v>40924</v>
      </c>
      <c r="E10" s="636">
        <v>42384</v>
      </c>
      <c r="F10" s="87"/>
      <c r="G10" s="87"/>
      <c r="H10" s="87"/>
      <c r="I10" s="87"/>
      <c r="J10" s="87"/>
      <c r="K10" s="87"/>
      <c r="L10" s="87"/>
    </row>
    <row r="11" spans="1:13">
      <c r="A11" s="2768"/>
      <c r="B11" s="2765"/>
      <c r="C11" s="638" t="s">
        <v>657</v>
      </c>
      <c r="D11" s="636">
        <v>42699</v>
      </c>
      <c r="E11" s="636">
        <v>44159</v>
      </c>
      <c r="F11" s="87"/>
      <c r="G11" s="87"/>
      <c r="H11" s="87"/>
      <c r="I11" s="87"/>
      <c r="J11" s="87"/>
      <c r="K11" s="87"/>
      <c r="L11" s="87"/>
    </row>
    <row r="12" spans="1:13">
      <c r="A12" s="2768"/>
      <c r="B12" s="2766"/>
      <c r="C12" s="1013" t="s">
        <v>2680</v>
      </c>
      <c r="D12" s="2756" t="s">
        <v>3210</v>
      </c>
      <c r="E12" s="2757"/>
      <c r="F12" s="87"/>
      <c r="G12" s="87"/>
      <c r="H12" s="87"/>
      <c r="I12" s="87"/>
      <c r="J12" s="87"/>
      <c r="K12" s="87"/>
      <c r="L12" s="87"/>
    </row>
    <row r="13" spans="1:13">
      <c r="A13" s="2768"/>
      <c r="B13" s="2784" t="s">
        <v>3215</v>
      </c>
      <c r="C13" s="639" t="s">
        <v>603</v>
      </c>
      <c r="D13" s="640">
        <v>40710</v>
      </c>
      <c r="E13" s="640">
        <v>42170</v>
      </c>
      <c r="F13" s="87"/>
      <c r="G13" s="87"/>
      <c r="H13" s="87"/>
      <c r="I13" s="87"/>
      <c r="J13" s="87"/>
      <c r="K13" s="87"/>
      <c r="L13" s="87"/>
    </row>
    <row r="14" spans="1:13">
      <c r="A14" s="2768"/>
      <c r="B14" s="2784"/>
      <c r="C14" s="639" t="s">
        <v>600</v>
      </c>
      <c r="D14" s="640">
        <v>42171</v>
      </c>
      <c r="E14" s="640">
        <v>43631</v>
      </c>
      <c r="F14" s="87"/>
      <c r="G14" s="87"/>
      <c r="H14" s="87"/>
      <c r="I14" s="87"/>
      <c r="J14" s="87"/>
      <c r="K14" s="87"/>
      <c r="L14" s="87"/>
    </row>
    <row r="15" spans="1:13">
      <c r="A15" s="2768"/>
      <c r="B15" s="2784"/>
      <c r="C15" s="1013" t="s">
        <v>974</v>
      </c>
      <c r="D15" s="421">
        <v>43053</v>
      </c>
      <c r="E15" s="421">
        <v>44513</v>
      </c>
      <c r="F15" s="87"/>
      <c r="G15" s="87"/>
      <c r="H15" s="87"/>
      <c r="I15" s="87"/>
      <c r="J15" s="87"/>
      <c r="K15" s="87"/>
      <c r="L15" s="87"/>
    </row>
    <row r="16" spans="1:13" ht="15.6" customHeight="1">
      <c r="A16" s="2768"/>
      <c r="B16" s="2786" t="s">
        <v>3216</v>
      </c>
      <c r="C16" s="638" t="s">
        <v>604</v>
      </c>
      <c r="D16" s="636">
        <v>40924</v>
      </c>
      <c r="E16" s="636">
        <v>42384</v>
      </c>
      <c r="F16" s="87"/>
      <c r="G16" s="87"/>
      <c r="H16" s="87"/>
      <c r="I16" s="87"/>
      <c r="J16" s="87"/>
      <c r="K16" s="87"/>
      <c r="L16" s="87"/>
    </row>
    <row r="17" spans="1:12">
      <c r="A17" s="2768"/>
      <c r="B17" s="2765"/>
      <c r="C17" s="638" t="s">
        <v>963</v>
      </c>
      <c r="D17" s="636">
        <v>42385</v>
      </c>
      <c r="E17" s="636">
        <v>43845</v>
      </c>
      <c r="F17" s="87"/>
      <c r="G17" s="87"/>
      <c r="H17" s="87"/>
      <c r="I17" s="87"/>
      <c r="J17" s="87"/>
      <c r="K17" s="87"/>
      <c r="L17" s="87"/>
    </row>
    <row r="18" spans="1:12">
      <c r="A18" s="2769"/>
      <c r="B18" s="2766"/>
      <c r="C18" s="1013" t="s">
        <v>1733</v>
      </c>
      <c r="D18" s="421" t="s">
        <v>3056</v>
      </c>
      <c r="E18" s="421" t="s">
        <v>3057</v>
      </c>
      <c r="F18" s="87"/>
      <c r="G18" s="87"/>
      <c r="H18" s="87"/>
      <c r="I18" s="87"/>
      <c r="J18" s="87"/>
      <c r="K18" s="87"/>
      <c r="L18" s="87"/>
    </row>
    <row r="19" spans="1:12">
      <c r="A19" s="2767" t="s">
        <v>1221</v>
      </c>
      <c r="B19" s="2775" t="s">
        <v>614</v>
      </c>
      <c r="C19" s="638" t="s">
        <v>2106</v>
      </c>
      <c r="D19" s="636">
        <v>40136</v>
      </c>
      <c r="E19" s="636">
        <v>41596</v>
      </c>
      <c r="F19" s="87"/>
      <c r="G19" s="87"/>
      <c r="H19" s="87"/>
      <c r="I19" s="87"/>
      <c r="J19" s="87"/>
      <c r="K19" s="87"/>
      <c r="L19" s="87"/>
    </row>
    <row r="20" spans="1:12">
      <c r="A20" s="2768"/>
      <c r="B20" s="2776"/>
      <c r="C20" s="635" t="s">
        <v>611</v>
      </c>
      <c r="D20" s="636">
        <v>41912</v>
      </c>
      <c r="E20" s="636">
        <v>43372</v>
      </c>
      <c r="F20" s="87"/>
      <c r="G20" s="87"/>
      <c r="H20" s="87"/>
      <c r="I20" s="87"/>
      <c r="J20" s="87"/>
      <c r="K20" s="87"/>
      <c r="L20" s="87"/>
    </row>
    <row r="21" spans="1:12">
      <c r="A21" s="2768"/>
      <c r="B21" s="2777"/>
      <c r="C21" s="637" t="s">
        <v>444</v>
      </c>
      <c r="D21" s="421">
        <v>43373</v>
      </c>
      <c r="E21" s="421">
        <v>44833</v>
      </c>
      <c r="F21" s="87"/>
      <c r="G21" s="87"/>
      <c r="H21" s="87"/>
      <c r="I21" s="87"/>
      <c r="J21" s="87"/>
      <c r="K21" s="87"/>
      <c r="L21" s="87"/>
    </row>
    <row r="22" spans="1:12">
      <c r="A22" s="2768"/>
      <c r="B22" s="2764" t="s">
        <v>3211</v>
      </c>
      <c r="C22" s="638" t="s">
        <v>605</v>
      </c>
      <c r="D22" s="636">
        <v>40679</v>
      </c>
      <c r="E22" s="636">
        <v>42139</v>
      </c>
      <c r="F22" s="87"/>
      <c r="G22" s="87"/>
      <c r="H22" s="87"/>
      <c r="I22" s="87"/>
      <c r="J22" s="87"/>
      <c r="K22" s="87"/>
      <c r="L22" s="87"/>
    </row>
    <row r="23" spans="1:12">
      <c r="A23" s="2768"/>
      <c r="B23" s="2765"/>
      <c r="C23" s="638" t="s">
        <v>424</v>
      </c>
      <c r="D23" s="636">
        <v>42140</v>
      </c>
      <c r="E23" s="636">
        <v>43600</v>
      </c>
      <c r="F23" s="87"/>
      <c r="G23" s="87"/>
      <c r="H23" s="87"/>
      <c r="I23" s="87"/>
      <c r="J23" s="87"/>
      <c r="K23" s="87"/>
      <c r="L23" s="87"/>
    </row>
    <row r="24" spans="1:12">
      <c r="A24" s="2768"/>
      <c r="B24" s="2766"/>
      <c r="C24" s="1013" t="s">
        <v>2618</v>
      </c>
      <c r="D24" s="421">
        <v>43651</v>
      </c>
      <c r="E24" s="421">
        <v>45111</v>
      </c>
      <c r="F24" s="87"/>
      <c r="G24" s="87"/>
      <c r="H24" s="87"/>
      <c r="I24" s="87"/>
      <c r="J24" s="87"/>
      <c r="K24" s="87"/>
      <c r="L24" s="87"/>
    </row>
    <row r="25" spans="1:12">
      <c r="A25" s="2768"/>
      <c r="B25" s="2758" t="s">
        <v>3212</v>
      </c>
      <c r="C25" s="639" t="s">
        <v>615</v>
      </c>
      <c r="D25" s="640">
        <v>41061</v>
      </c>
      <c r="E25" s="640">
        <v>42521</v>
      </c>
      <c r="F25" s="87"/>
      <c r="G25" s="87"/>
      <c r="H25" s="87"/>
      <c r="I25" s="87"/>
      <c r="J25" s="87"/>
      <c r="K25" s="87"/>
      <c r="L25" s="87"/>
    </row>
    <row r="26" spans="1:12">
      <c r="A26" s="2768"/>
      <c r="B26" s="2759"/>
      <c r="C26" s="638" t="s">
        <v>382</v>
      </c>
      <c r="D26" s="636">
        <v>42522</v>
      </c>
      <c r="E26" s="636">
        <v>43982</v>
      </c>
      <c r="F26" s="87"/>
      <c r="G26" s="87"/>
      <c r="H26" s="87"/>
      <c r="I26" s="87"/>
      <c r="J26" s="87"/>
      <c r="K26" s="87"/>
      <c r="L26" s="87"/>
    </row>
    <row r="27" spans="1:12">
      <c r="A27" s="2768"/>
      <c r="B27" s="2760"/>
      <c r="C27" s="1013" t="s">
        <v>552</v>
      </c>
      <c r="D27" s="2756" t="s">
        <v>3210</v>
      </c>
      <c r="E27" s="2757"/>
      <c r="F27" s="87"/>
      <c r="G27" s="87"/>
      <c r="H27" s="87"/>
      <c r="I27" s="87"/>
      <c r="J27" s="87"/>
      <c r="K27" s="87"/>
      <c r="L27" s="87"/>
    </row>
    <row r="28" spans="1:12">
      <c r="A28" s="2768"/>
      <c r="B28" s="2764" t="s">
        <v>3213</v>
      </c>
      <c r="C28" s="638" t="s">
        <v>444</v>
      </c>
      <c r="D28" s="636">
        <v>40803</v>
      </c>
      <c r="E28" s="636">
        <v>42263</v>
      </c>
      <c r="F28" s="87"/>
      <c r="G28" s="87"/>
      <c r="H28" s="87"/>
      <c r="I28" s="87"/>
      <c r="J28" s="87"/>
      <c r="K28" s="87"/>
      <c r="L28" s="87"/>
    </row>
    <row r="29" spans="1:12">
      <c r="A29" s="2768"/>
      <c r="B29" s="2765"/>
      <c r="C29" s="638" t="s">
        <v>554</v>
      </c>
      <c r="D29" s="636">
        <v>42264</v>
      </c>
      <c r="E29" s="636">
        <v>43724</v>
      </c>
      <c r="F29" s="87"/>
      <c r="G29" s="87"/>
      <c r="H29" s="87"/>
      <c r="I29" s="87"/>
      <c r="J29" s="87"/>
      <c r="K29" s="87"/>
      <c r="L29" s="87"/>
    </row>
    <row r="30" spans="1:12">
      <c r="A30" s="2769"/>
      <c r="B30" s="2766"/>
      <c r="C30" s="1013" t="s">
        <v>930</v>
      </c>
      <c r="D30" s="421">
        <v>43725</v>
      </c>
      <c r="E30" s="421">
        <v>45185</v>
      </c>
      <c r="F30" s="87"/>
      <c r="G30" s="87"/>
      <c r="H30" s="87"/>
      <c r="I30" s="87"/>
      <c r="J30" s="87"/>
      <c r="K30" s="87"/>
      <c r="L30" s="87"/>
    </row>
    <row r="31" spans="1:12">
      <c r="A31" s="2774" t="s">
        <v>1222</v>
      </c>
      <c r="B31" s="2778" t="s">
        <v>608</v>
      </c>
      <c r="C31" s="638" t="s">
        <v>2107</v>
      </c>
      <c r="D31" s="636">
        <v>40136</v>
      </c>
      <c r="E31" s="636">
        <v>41596</v>
      </c>
      <c r="F31" s="87"/>
      <c r="G31" s="87"/>
      <c r="H31" s="87"/>
      <c r="I31" s="87"/>
      <c r="J31" s="87"/>
      <c r="K31" s="87"/>
      <c r="L31" s="87"/>
    </row>
    <row r="32" spans="1:12">
      <c r="A32" s="2774"/>
      <c r="B32" s="2779"/>
      <c r="C32" s="635" t="s">
        <v>610</v>
      </c>
      <c r="D32" s="636">
        <v>41926</v>
      </c>
      <c r="E32" s="636">
        <v>43386</v>
      </c>
      <c r="F32" s="87"/>
      <c r="G32" s="87"/>
      <c r="H32" s="87"/>
      <c r="I32" s="87"/>
      <c r="J32" s="87"/>
      <c r="K32" s="87"/>
      <c r="L32" s="87"/>
    </row>
    <row r="33" spans="1:12">
      <c r="A33" s="2774"/>
      <c r="B33" s="2780"/>
      <c r="C33" s="637" t="s">
        <v>607</v>
      </c>
      <c r="D33" s="421">
        <v>43387</v>
      </c>
      <c r="E33" s="421">
        <v>44847</v>
      </c>
      <c r="F33" s="87"/>
      <c r="G33" s="87"/>
      <c r="H33" s="87"/>
      <c r="I33" s="87"/>
      <c r="J33" s="87"/>
      <c r="K33" s="87"/>
      <c r="L33" s="87"/>
    </row>
    <row r="34" spans="1:12">
      <c r="A34" s="2774"/>
      <c r="B34" s="2770" t="s">
        <v>3217</v>
      </c>
      <c r="C34" s="638" t="s">
        <v>607</v>
      </c>
      <c r="D34" s="636">
        <v>40819</v>
      </c>
      <c r="E34" s="636">
        <v>42279</v>
      </c>
      <c r="F34" s="87"/>
      <c r="G34" s="87"/>
      <c r="H34" s="87"/>
      <c r="I34" s="87"/>
      <c r="J34" s="87"/>
      <c r="K34" s="87"/>
      <c r="L34" s="87"/>
    </row>
    <row r="35" spans="1:12">
      <c r="A35" s="2774"/>
      <c r="B35" s="2771"/>
      <c r="C35" s="638" t="s">
        <v>601</v>
      </c>
      <c r="D35" s="636">
        <v>42280</v>
      </c>
      <c r="E35" s="636">
        <v>43740</v>
      </c>
      <c r="F35" s="87"/>
      <c r="G35" s="87"/>
      <c r="H35" s="87"/>
      <c r="I35" s="87"/>
      <c r="J35" s="87"/>
      <c r="K35" s="87"/>
      <c r="L35" s="87"/>
    </row>
    <row r="36" spans="1:12">
      <c r="A36" s="2774"/>
      <c r="B36" s="2772"/>
      <c r="C36" s="1013" t="s">
        <v>1627</v>
      </c>
      <c r="D36" s="421">
        <v>43741</v>
      </c>
      <c r="E36" s="421">
        <v>45201</v>
      </c>
      <c r="F36" s="87"/>
      <c r="G36" s="87"/>
      <c r="H36" s="87"/>
      <c r="I36" s="87"/>
      <c r="J36" s="87"/>
      <c r="K36" s="87"/>
      <c r="L36" s="87"/>
    </row>
    <row r="37" spans="1:12" ht="15.6" customHeight="1">
      <c r="A37" s="2774"/>
      <c r="B37" s="2761" t="s">
        <v>3218</v>
      </c>
      <c r="C37" s="641" t="s">
        <v>490</v>
      </c>
      <c r="D37" s="640">
        <v>41061</v>
      </c>
      <c r="E37" s="640">
        <v>42521</v>
      </c>
      <c r="F37" s="87"/>
      <c r="G37" s="87"/>
      <c r="H37" s="87"/>
      <c r="I37" s="87"/>
      <c r="J37" s="87"/>
      <c r="K37" s="87"/>
      <c r="L37" s="87"/>
    </row>
    <row r="38" spans="1:12">
      <c r="A38" s="2774"/>
      <c r="B38" s="2762"/>
      <c r="C38" s="635" t="s">
        <v>965</v>
      </c>
      <c r="D38" s="636">
        <v>42522</v>
      </c>
      <c r="E38" s="636">
        <v>43982</v>
      </c>
      <c r="F38" s="1095"/>
      <c r="G38" s="87"/>
      <c r="H38" s="87"/>
      <c r="I38" s="87"/>
      <c r="J38" s="87"/>
      <c r="K38" s="87"/>
      <c r="L38" s="87"/>
    </row>
    <row r="39" spans="1:12">
      <c r="A39" s="2774"/>
      <c r="B39" s="2763"/>
      <c r="C39" s="637" t="s">
        <v>1619</v>
      </c>
      <c r="D39" s="2756" t="s">
        <v>3210</v>
      </c>
      <c r="E39" s="2757"/>
      <c r="F39" s="1095"/>
      <c r="G39" s="87"/>
      <c r="H39" s="87"/>
      <c r="I39" s="87"/>
      <c r="J39" s="87"/>
      <c r="K39" s="87"/>
      <c r="L39" s="87"/>
    </row>
    <row r="40" spans="1:12">
      <c r="A40" s="2774"/>
      <c r="B40" s="2773" t="s">
        <v>3219</v>
      </c>
      <c r="C40" s="638" t="s">
        <v>606</v>
      </c>
      <c r="D40" s="636">
        <v>40679</v>
      </c>
      <c r="E40" s="636">
        <v>42139</v>
      </c>
      <c r="F40" s="87"/>
      <c r="G40" s="87"/>
      <c r="H40" s="87"/>
      <c r="I40" s="87"/>
      <c r="J40" s="87"/>
      <c r="K40" s="87"/>
      <c r="L40" s="87"/>
    </row>
    <row r="41" spans="1:12">
      <c r="A41" s="2774"/>
      <c r="B41" s="2773"/>
      <c r="C41" s="638" t="s">
        <v>516</v>
      </c>
      <c r="D41" s="636">
        <v>42140</v>
      </c>
      <c r="E41" s="636">
        <v>43600</v>
      </c>
      <c r="F41" s="87"/>
      <c r="G41" s="87"/>
      <c r="H41" s="87"/>
      <c r="I41" s="87"/>
      <c r="J41" s="87"/>
      <c r="K41" s="87"/>
      <c r="L41" s="87"/>
    </row>
    <row r="42" spans="1:12">
      <c r="A42" s="2774"/>
      <c r="B42" s="2773"/>
      <c r="C42" s="1013" t="s">
        <v>1063</v>
      </c>
      <c r="D42" s="421" t="s">
        <v>2619</v>
      </c>
      <c r="E42" s="421">
        <v>45235</v>
      </c>
      <c r="F42" s="87"/>
      <c r="G42" s="87"/>
      <c r="H42" s="87"/>
      <c r="I42" s="87"/>
      <c r="J42" s="87"/>
      <c r="K42" s="87"/>
      <c r="L42" s="87"/>
    </row>
    <row r="43" spans="1:12">
      <c r="A43" s="736" t="s">
        <v>2500</v>
      </c>
      <c r="B43" s="87"/>
      <c r="C43" s="87"/>
      <c r="D43" s="88"/>
      <c r="E43" s="88"/>
      <c r="F43" s="87"/>
      <c r="G43" s="87"/>
      <c r="H43" s="87"/>
      <c r="I43" s="87"/>
      <c r="J43" s="87"/>
      <c r="K43" s="87"/>
      <c r="L43" s="87"/>
    </row>
    <row r="44" spans="1:12">
      <c r="B44" s="87"/>
      <c r="C44" s="87"/>
      <c r="D44" s="88"/>
      <c r="E44" s="88"/>
      <c r="F44" s="87"/>
      <c r="G44" s="87"/>
      <c r="H44" s="87"/>
      <c r="I44" s="87"/>
      <c r="J44" s="87"/>
      <c r="K44" s="87"/>
      <c r="L44" s="87"/>
    </row>
    <row r="45" spans="1:12">
      <c r="B45" s="87"/>
      <c r="C45" s="87"/>
      <c r="D45" s="88"/>
      <c r="E45" s="88"/>
      <c r="F45" s="87"/>
      <c r="G45" s="87"/>
      <c r="H45" s="87"/>
      <c r="I45" s="87"/>
      <c r="J45" s="87"/>
      <c r="K45" s="87"/>
      <c r="L45" s="87"/>
    </row>
    <row r="46" spans="1:12">
      <c r="B46" s="87"/>
      <c r="C46" s="87"/>
      <c r="D46" s="88"/>
      <c r="E46" s="88"/>
      <c r="F46" s="87"/>
      <c r="G46" s="87"/>
      <c r="H46" s="87"/>
      <c r="I46" s="87"/>
      <c r="J46" s="87"/>
      <c r="K46" s="87"/>
      <c r="L46" s="87"/>
    </row>
    <row r="47" spans="1:12">
      <c r="B47" s="87"/>
      <c r="C47" s="87"/>
      <c r="D47" s="88"/>
      <c r="E47" s="88"/>
      <c r="F47" s="87"/>
      <c r="G47" s="87"/>
      <c r="H47" s="87"/>
      <c r="I47" s="87"/>
      <c r="J47" s="87"/>
      <c r="K47" s="87"/>
      <c r="L47" s="87"/>
    </row>
  </sheetData>
  <sheetProtection algorithmName="SHA-512" hashValue="XN6eb2SnuEDrhyARLTPWZjN/7iVIexIc6A9srZ3h2hf1IdOvKhlICK83MQQvKXKMtMKpCdSaV10o2z9hXL4YFQ==" saltValue="lXkd7KdsSpjHjRXyeUv7Bw==" spinCount="100000" sheet="1" objects="1" scenarios="1"/>
  <mergeCells count="20">
    <mergeCell ref="A4:A6"/>
    <mergeCell ref="B4:B6"/>
    <mergeCell ref="B7:B9"/>
    <mergeCell ref="B13:B15"/>
    <mergeCell ref="A7:A18"/>
    <mergeCell ref="B16:B18"/>
    <mergeCell ref="B10:B12"/>
    <mergeCell ref="A19:A30"/>
    <mergeCell ref="B34:B36"/>
    <mergeCell ref="B40:B42"/>
    <mergeCell ref="A31:A42"/>
    <mergeCell ref="B19:B21"/>
    <mergeCell ref="B31:B33"/>
    <mergeCell ref="B22:B24"/>
    <mergeCell ref="D12:E12"/>
    <mergeCell ref="B25:B27"/>
    <mergeCell ref="D27:E27"/>
    <mergeCell ref="B37:B39"/>
    <mergeCell ref="D39:E39"/>
    <mergeCell ref="B28:B30"/>
  </mergeCells>
  <hyperlinks>
    <hyperlink ref="A1" location="Índice!A1" display="ÍNDICE" xr:uid="{00000000-0004-0000-4300-000000000000}"/>
  </hyperlinks>
  <pageMargins left="0.7" right="0.7" top="0.75" bottom="0.75" header="0.3" footer="0.3"/>
  <pageSetup orientation="portrait" horizontalDpi="1200" verticalDpi="1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AD25A8"/>
  </sheetPr>
  <dimension ref="A1:J28"/>
  <sheetViews>
    <sheetView showGridLines="0" zoomScale="90" zoomScaleNormal="90" workbookViewId="0"/>
  </sheetViews>
  <sheetFormatPr baseColWidth="10" defaultColWidth="11.44140625" defaultRowHeight="13.2"/>
  <cols>
    <col min="1" max="1" width="9.6640625" style="184" bestFit="1" customWidth="1"/>
    <col min="2" max="5" width="11.33203125" style="185" customWidth="1"/>
    <col min="6" max="16384" width="11.44140625" style="184"/>
  </cols>
  <sheetData>
    <row r="1" spans="1:10" s="150" customFormat="1" ht="15.6">
      <c r="A1" s="167" t="s">
        <v>1189</v>
      </c>
      <c r="B1" s="93"/>
      <c r="C1" s="33"/>
      <c r="D1" s="33"/>
      <c r="E1" s="33"/>
      <c r="F1" s="33"/>
      <c r="G1" s="33"/>
    </row>
    <row r="2" spans="1:10" s="183" customFormat="1" ht="18">
      <c r="A2" s="424" t="s">
        <v>667</v>
      </c>
      <c r="B2" s="181"/>
      <c r="C2" s="182"/>
      <c r="D2" s="182"/>
      <c r="E2" s="182"/>
      <c r="F2" s="182"/>
      <c r="G2" s="182"/>
    </row>
    <row r="3" spans="1:10" ht="14.4">
      <c r="A3" s="2062"/>
      <c r="B3" s="2787" t="s">
        <v>665</v>
      </c>
      <c r="C3" s="2788"/>
      <c r="D3" s="2788"/>
      <c r="E3" s="2788"/>
      <c r="F3" s="2788"/>
      <c r="G3" s="2788"/>
      <c r="H3" s="2788"/>
      <c r="I3" s="2788"/>
      <c r="J3" s="2789"/>
    </row>
    <row r="4" spans="1:10" ht="14.4">
      <c r="A4" s="2062"/>
      <c r="B4" s="2063">
        <v>2012</v>
      </c>
      <c r="C4" s="2063">
        <v>2013</v>
      </c>
      <c r="D4" s="2063">
        <v>2014</v>
      </c>
      <c r="E4" s="2063">
        <v>2015</v>
      </c>
      <c r="F4" s="2063">
        <v>2016</v>
      </c>
      <c r="G4" s="2063">
        <v>2017</v>
      </c>
      <c r="H4" s="2063">
        <v>2018</v>
      </c>
      <c r="I4" s="2063">
        <v>2019</v>
      </c>
      <c r="J4" s="2063" t="s">
        <v>3230</v>
      </c>
    </row>
    <row r="5" spans="1:10" ht="14.4">
      <c r="A5" s="2064" t="s">
        <v>632</v>
      </c>
      <c r="B5" s="2065">
        <v>3</v>
      </c>
      <c r="C5" s="2065">
        <v>17</v>
      </c>
      <c r="D5" s="2065">
        <v>16</v>
      </c>
      <c r="E5" s="2066">
        <v>12</v>
      </c>
      <c r="F5" s="2066">
        <v>7</v>
      </c>
      <c r="G5" s="2066">
        <v>11</v>
      </c>
      <c r="H5" s="2066">
        <v>21</v>
      </c>
      <c r="I5" s="2066">
        <v>10</v>
      </c>
      <c r="J5" s="2067">
        <v>7</v>
      </c>
    </row>
    <row r="6" spans="1:10" ht="14.4">
      <c r="A6" s="2064" t="s">
        <v>628</v>
      </c>
      <c r="B6" s="2065">
        <v>5</v>
      </c>
      <c r="C6" s="2065">
        <v>11</v>
      </c>
      <c r="D6" s="2065">
        <v>6</v>
      </c>
      <c r="E6" s="2066">
        <v>18</v>
      </c>
      <c r="F6" s="2066">
        <v>17</v>
      </c>
      <c r="G6" s="2066">
        <v>16</v>
      </c>
      <c r="H6" s="2066">
        <v>11</v>
      </c>
      <c r="I6" s="2066">
        <v>10</v>
      </c>
      <c r="J6" s="2067">
        <v>10</v>
      </c>
    </row>
    <row r="7" spans="1:10" ht="14.4">
      <c r="A7" s="2064" t="s">
        <v>630</v>
      </c>
      <c r="B7" s="2065">
        <v>6</v>
      </c>
      <c r="C7" s="2065">
        <v>13</v>
      </c>
      <c r="D7" s="2065">
        <v>6</v>
      </c>
      <c r="E7" s="2066">
        <v>21</v>
      </c>
      <c r="F7" s="2066">
        <v>16</v>
      </c>
      <c r="G7" s="2066">
        <v>13</v>
      </c>
      <c r="H7" s="2066">
        <v>12</v>
      </c>
      <c r="I7" s="2066">
        <v>18</v>
      </c>
      <c r="J7" s="2067">
        <v>12</v>
      </c>
    </row>
    <row r="8" spans="1:10" ht="14.4">
      <c r="A8" s="2064" t="s">
        <v>631</v>
      </c>
      <c r="B8" s="2065">
        <v>5</v>
      </c>
      <c r="C8" s="2065">
        <v>11</v>
      </c>
      <c r="D8" s="2065">
        <v>7</v>
      </c>
      <c r="E8" s="2066">
        <v>20</v>
      </c>
      <c r="F8" s="2066">
        <v>14</v>
      </c>
      <c r="G8" s="2066">
        <v>12</v>
      </c>
      <c r="H8" s="2066">
        <v>12</v>
      </c>
      <c r="I8" s="2066">
        <v>20</v>
      </c>
      <c r="J8" s="2067">
        <v>14</v>
      </c>
    </row>
    <row r="9" spans="1:10" ht="14.4">
      <c r="A9" s="2062"/>
      <c r="B9" s="2068">
        <f t="shared" ref="B9:G9" si="0">SUM(B5:B8)</f>
        <v>19</v>
      </c>
      <c r="C9" s="2068">
        <f t="shared" si="0"/>
        <v>52</v>
      </c>
      <c r="D9" s="2068">
        <f t="shared" si="0"/>
        <v>35</v>
      </c>
      <c r="E9" s="2068">
        <f t="shared" si="0"/>
        <v>71</v>
      </c>
      <c r="F9" s="2068">
        <f t="shared" si="0"/>
        <v>54</v>
      </c>
      <c r="G9" s="2068">
        <f t="shared" si="0"/>
        <v>52</v>
      </c>
      <c r="H9" s="2068">
        <f t="shared" ref="H9" si="1">SUM(H5:H8)</f>
        <v>56</v>
      </c>
      <c r="I9" s="2068">
        <f>SUM(I5:I8)</f>
        <v>58</v>
      </c>
      <c r="J9" s="2069">
        <f>SUM(J5:J8)</f>
        <v>43</v>
      </c>
    </row>
    <row r="10" spans="1:10" ht="14.4">
      <c r="A10" s="2062"/>
      <c r="B10" s="2070"/>
      <c r="C10" s="2070"/>
      <c r="D10" s="2070"/>
      <c r="E10" s="2070"/>
      <c r="F10" s="2062"/>
      <c r="G10" s="2062"/>
      <c r="H10" s="2062"/>
      <c r="I10" s="2062"/>
      <c r="J10" s="2062"/>
    </row>
    <row r="11" spans="1:10" ht="14.4">
      <c r="A11" s="2062"/>
      <c r="B11" s="2787" t="s">
        <v>664</v>
      </c>
      <c r="C11" s="2788"/>
      <c r="D11" s="2788"/>
      <c r="E11" s="2788"/>
      <c r="F11" s="2788"/>
      <c r="G11" s="2788"/>
      <c r="H11" s="2788"/>
      <c r="I11" s="2788"/>
      <c r="J11" s="2789"/>
    </row>
    <row r="12" spans="1:10" ht="14.4">
      <c r="A12" s="2062"/>
      <c r="B12" s="2063">
        <v>2012</v>
      </c>
      <c r="C12" s="2063">
        <v>2013</v>
      </c>
      <c r="D12" s="2063">
        <v>2014</v>
      </c>
      <c r="E12" s="2063">
        <v>2015</v>
      </c>
      <c r="F12" s="2063">
        <v>2016</v>
      </c>
      <c r="G12" s="2063">
        <v>2017</v>
      </c>
      <c r="H12" s="2063">
        <v>2018</v>
      </c>
      <c r="I12" s="2063">
        <v>2019</v>
      </c>
      <c r="J12" s="2063">
        <v>2020</v>
      </c>
    </row>
    <row r="13" spans="1:10" ht="14.4">
      <c r="A13" s="2064" t="s">
        <v>632</v>
      </c>
      <c r="B13" s="2065">
        <v>5</v>
      </c>
      <c r="C13" s="2065">
        <v>31</v>
      </c>
      <c r="D13" s="2065">
        <v>28</v>
      </c>
      <c r="E13" s="2066">
        <v>44</v>
      </c>
      <c r="F13" s="2066">
        <v>30</v>
      </c>
      <c r="G13" s="2066">
        <v>46</v>
      </c>
      <c r="H13" s="2066">
        <v>80</v>
      </c>
      <c r="I13" s="2066">
        <v>30</v>
      </c>
      <c r="J13" s="2067">
        <v>35</v>
      </c>
    </row>
    <row r="14" spans="1:10" ht="14.4">
      <c r="A14" s="2064" t="s">
        <v>628</v>
      </c>
      <c r="B14" s="2065">
        <v>21</v>
      </c>
      <c r="C14" s="2065">
        <v>50</v>
      </c>
      <c r="D14" s="2065">
        <v>23</v>
      </c>
      <c r="E14" s="2066">
        <v>70</v>
      </c>
      <c r="F14" s="2066">
        <v>78</v>
      </c>
      <c r="G14" s="2066">
        <v>74</v>
      </c>
      <c r="H14" s="2066">
        <v>62</v>
      </c>
      <c r="I14" s="2066">
        <v>54</v>
      </c>
      <c r="J14" s="2067">
        <v>56</v>
      </c>
    </row>
    <row r="15" spans="1:10" ht="14.4">
      <c r="A15" s="2064" t="s">
        <v>630</v>
      </c>
      <c r="B15" s="2065">
        <v>23</v>
      </c>
      <c r="C15" s="2065">
        <v>56</v>
      </c>
      <c r="D15" s="2065">
        <v>24</v>
      </c>
      <c r="E15" s="2066">
        <v>73</v>
      </c>
      <c r="F15" s="2066">
        <v>65</v>
      </c>
      <c r="G15" s="2066">
        <v>53</v>
      </c>
      <c r="H15" s="2066">
        <v>62</v>
      </c>
      <c r="I15" s="2066">
        <v>58</v>
      </c>
      <c r="J15" s="2067">
        <v>76</v>
      </c>
    </row>
    <row r="16" spans="1:10" ht="14.4">
      <c r="A16" s="2064" t="s">
        <v>631</v>
      </c>
      <c r="B16" s="2065">
        <v>20</v>
      </c>
      <c r="C16" s="2065">
        <v>50</v>
      </c>
      <c r="D16" s="2065">
        <v>28</v>
      </c>
      <c r="E16" s="2066">
        <v>75</v>
      </c>
      <c r="F16" s="2066">
        <v>97</v>
      </c>
      <c r="G16" s="2066">
        <v>62</v>
      </c>
      <c r="H16" s="2066">
        <v>78</v>
      </c>
      <c r="I16" s="2066">
        <v>83</v>
      </c>
      <c r="J16" s="2067">
        <v>111</v>
      </c>
    </row>
    <row r="17" spans="1:10" ht="14.4">
      <c r="A17" s="2062"/>
      <c r="B17" s="2068">
        <f t="shared" ref="B17:G17" si="2">SUM(B13:B16)</f>
        <v>69</v>
      </c>
      <c r="C17" s="2068">
        <f t="shared" si="2"/>
        <v>187</v>
      </c>
      <c r="D17" s="2068">
        <f t="shared" si="2"/>
        <v>103</v>
      </c>
      <c r="E17" s="2068">
        <f t="shared" si="2"/>
        <v>262</v>
      </c>
      <c r="F17" s="2068">
        <f t="shared" si="2"/>
        <v>270</v>
      </c>
      <c r="G17" s="2068">
        <f t="shared" si="2"/>
        <v>235</v>
      </c>
      <c r="H17" s="2068">
        <f t="shared" ref="H17" si="3">SUM(H13:H16)</f>
        <v>282</v>
      </c>
      <c r="I17" s="2068">
        <f>SUM(I13:I16)</f>
        <v>225</v>
      </c>
      <c r="J17" s="2069">
        <f>SUM(J13:J16)</f>
        <v>278</v>
      </c>
    </row>
    <row r="18" spans="1:10" ht="14.4">
      <c r="A18" s="2062"/>
      <c r="B18" s="2070"/>
      <c r="C18" s="2070"/>
      <c r="D18" s="2070"/>
      <c r="E18" s="2070"/>
      <c r="F18" s="2062"/>
      <c r="G18" s="2062"/>
      <c r="H18" s="2062"/>
      <c r="I18" s="2062"/>
      <c r="J18" s="2062"/>
    </row>
    <row r="19" spans="1:10" ht="14.4">
      <c r="A19" s="2062"/>
      <c r="B19" s="2070"/>
      <c r="C19" s="2070"/>
      <c r="D19" s="2070"/>
      <c r="E19" s="2070"/>
      <c r="F19" s="2062"/>
      <c r="G19" s="2062"/>
      <c r="H19" s="2062"/>
      <c r="I19" s="2062"/>
      <c r="J19" s="2062"/>
    </row>
    <row r="20" spans="1:10" ht="14.4">
      <c r="A20" s="2062"/>
      <c r="B20" s="2787" t="s">
        <v>666</v>
      </c>
      <c r="C20" s="2788"/>
      <c r="D20" s="2788"/>
      <c r="E20" s="2788"/>
      <c r="F20" s="2788"/>
      <c r="G20" s="2788"/>
      <c r="H20" s="2788"/>
      <c r="I20" s="2788"/>
      <c r="J20" s="2789"/>
    </row>
    <row r="21" spans="1:10" ht="14.4">
      <c r="A21" s="2062"/>
      <c r="B21" s="2063">
        <v>2012</v>
      </c>
      <c r="C21" s="2063">
        <v>2013</v>
      </c>
      <c r="D21" s="2063">
        <v>2014</v>
      </c>
      <c r="E21" s="2063">
        <v>2015</v>
      </c>
      <c r="F21" s="2063">
        <v>2016</v>
      </c>
      <c r="G21" s="2063">
        <v>2017</v>
      </c>
      <c r="H21" s="2063">
        <v>2018</v>
      </c>
      <c r="I21" s="2063">
        <v>2019</v>
      </c>
      <c r="J21" s="2063">
        <v>2020</v>
      </c>
    </row>
    <row r="22" spans="1:10" ht="14.4">
      <c r="A22" s="2064" t="s">
        <v>632</v>
      </c>
      <c r="B22" s="2071">
        <f t="shared" ref="B22:G22" si="4">B13/B5</f>
        <v>1.6666666666666667</v>
      </c>
      <c r="C22" s="2071">
        <f t="shared" si="4"/>
        <v>1.8235294117647058</v>
      </c>
      <c r="D22" s="2071">
        <f t="shared" si="4"/>
        <v>1.75</v>
      </c>
      <c r="E22" s="2072">
        <f t="shared" si="4"/>
        <v>3.6666666666666665</v>
      </c>
      <c r="F22" s="2072">
        <f t="shared" si="4"/>
        <v>4.2857142857142856</v>
      </c>
      <c r="G22" s="2072">
        <f t="shared" si="4"/>
        <v>4.1818181818181817</v>
      </c>
      <c r="H22" s="2072">
        <f>H13/H5</f>
        <v>3.8095238095238093</v>
      </c>
      <c r="I22" s="2072">
        <f>I13/I5</f>
        <v>3</v>
      </c>
      <c r="J22" s="2073">
        <f>J13/J5</f>
        <v>5</v>
      </c>
    </row>
    <row r="23" spans="1:10" ht="14.4">
      <c r="A23" s="2064" t="s">
        <v>628</v>
      </c>
      <c r="B23" s="2071">
        <f t="shared" ref="B23:F26" si="5">B14/B6</f>
        <v>4.2</v>
      </c>
      <c r="C23" s="2071">
        <f t="shared" si="5"/>
        <v>4.5454545454545459</v>
      </c>
      <c r="D23" s="2071">
        <f t="shared" si="5"/>
        <v>3.8333333333333335</v>
      </c>
      <c r="E23" s="2072">
        <f t="shared" si="5"/>
        <v>3.8888888888888888</v>
      </c>
      <c r="F23" s="2072">
        <f t="shared" si="5"/>
        <v>4.5882352941176467</v>
      </c>
      <c r="G23" s="2072">
        <f t="shared" ref="G23:I26" si="6">G14/G6</f>
        <v>4.625</v>
      </c>
      <c r="H23" s="2072">
        <f t="shared" si="6"/>
        <v>5.6363636363636367</v>
      </c>
      <c r="I23" s="2072">
        <f t="shared" si="6"/>
        <v>5.4</v>
      </c>
      <c r="J23" s="2073">
        <f>J14/J6</f>
        <v>5.6</v>
      </c>
    </row>
    <row r="24" spans="1:10" ht="14.4">
      <c r="A24" s="2064" t="s">
        <v>630</v>
      </c>
      <c r="B24" s="2071">
        <f t="shared" si="5"/>
        <v>3.8333333333333335</v>
      </c>
      <c r="C24" s="2071">
        <f t="shared" si="5"/>
        <v>4.3076923076923075</v>
      </c>
      <c r="D24" s="2071">
        <f t="shared" si="5"/>
        <v>4</v>
      </c>
      <c r="E24" s="2072">
        <f t="shared" si="5"/>
        <v>3.4761904761904763</v>
      </c>
      <c r="F24" s="2072">
        <f>F15/F7</f>
        <v>4.0625</v>
      </c>
      <c r="G24" s="2072">
        <f t="shared" si="6"/>
        <v>4.0769230769230766</v>
      </c>
      <c r="H24" s="2072">
        <f t="shared" si="6"/>
        <v>5.166666666666667</v>
      </c>
      <c r="I24" s="2072">
        <f t="shared" si="6"/>
        <v>3.2222222222222223</v>
      </c>
      <c r="J24" s="2073">
        <f>J15/J7</f>
        <v>6.333333333333333</v>
      </c>
    </row>
    <row r="25" spans="1:10" ht="14.4">
      <c r="A25" s="2064" t="s">
        <v>631</v>
      </c>
      <c r="B25" s="2071">
        <f t="shared" si="5"/>
        <v>4</v>
      </c>
      <c r="C25" s="2071">
        <f t="shared" si="5"/>
        <v>4.5454545454545459</v>
      </c>
      <c r="D25" s="2071">
        <f t="shared" si="5"/>
        <v>4</v>
      </c>
      <c r="E25" s="2072">
        <f t="shared" si="5"/>
        <v>3.75</v>
      </c>
      <c r="F25" s="2072">
        <f t="shared" si="5"/>
        <v>6.9285714285714288</v>
      </c>
      <c r="G25" s="2072">
        <f t="shared" si="6"/>
        <v>5.166666666666667</v>
      </c>
      <c r="H25" s="2072">
        <f t="shared" si="6"/>
        <v>6.5</v>
      </c>
      <c r="I25" s="2072">
        <f t="shared" si="6"/>
        <v>4.1500000000000004</v>
      </c>
      <c r="J25" s="2073">
        <f>J16/J8</f>
        <v>7.9285714285714288</v>
      </c>
    </row>
    <row r="26" spans="1:10" ht="14.4">
      <c r="A26" s="2062"/>
      <c r="B26" s="2074">
        <f t="shared" si="5"/>
        <v>3.6315789473684212</v>
      </c>
      <c r="C26" s="2074">
        <f t="shared" si="5"/>
        <v>3.5961538461538463</v>
      </c>
      <c r="D26" s="2074">
        <f t="shared" si="5"/>
        <v>2.9428571428571431</v>
      </c>
      <c r="E26" s="2074">
        <f t="shared" si="5"/>
        <v>3.6901408450704225</v>
      </c>
      <c r="F26" s="2074">
        <f>F17/F9</f>
        <v>5</v>
      </c>
      <c r="G26" s="2074">
        <f t="shared" si="6"/>
        <v>4.5192307692307692</v>
      </c>
      <c r="H26" s="2074">
        <f t="shared" si="6"/>
        <v>5.0357142857142856</v>
      </c>
      <c r="I26" s="2074">
        <f>I17/I9</f>
        <v>3.8793103448275863</v>
      </c>
      <c r="J26" s="2075">
        <f>J17/J9</f>
        <v>6.4651162790697674</v>
      </c>
    </row>
    <row r="27" spans="1:10">
      <c r="A27" s="184" t="s">
        <v>3231</v>
      </c>
    </row>
    <row r="28" spans="1:10">
      <c r="A28" s="184" t="s">
        <v>2501</v>
      </c>
    </row>
  </sheetData>
  <sheetProtection algorithmName="SHA-512" hashValue="L6YPTelsvJACJRQAr8ctsf2udbqFVIDJ4lgY61FmG2V87Fl54z55WJ51jxSQxrGFquOzCjswW6tRlXRA8v9hCw==" saltValue="OZTW4/vLEA5+JWd0znrlnw==" spinCount="100000" sheet="1" objects="1" scenarios="1"/>
  <mergeCells count="3">
    <mergeCell ref="B3:J3"/>
    <mergeCell ref="B11:J11"/>
    <mergeCell ref="B20:J20"/>
  </mergeCells>
  <hyperlinks>
    <hyperlink ref="A1" location="Índice!A1" display="ÍNDICE" xr:uid="{00000000-0004-0000-4400-000000000000}"/>
  </hyperlink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34">
    <tabColor rgb="FFAD25A8"/>
  </sheetPr>
  <dimension ref="A1:O67"/>
  <sheetViews>
    <sheetView showGridLines="0" zoomScaleNormal="100" workbookViewId="0"/>
  </sheetViews>
  <sheetFormatPr baseColWidth="10" defaultColWidth="11.44140625" defaultRowHeight="13.8"/>
  <cols>
    <col min="1" max="1" width="14.5546875" style="2077" customWidth="1"/>
    <col min="2" max="2" width="14" style="2076" bestFit="1" customWidth="1"/>
    <col min="3" max="3" width="12" style="2077" customWidth="1"/>
    <col min="4" max="4" width="86.33203125" style="2078" customWidth="1"/>
    <col min="5" max="5" width="4.88671875" style="2078" customWidth="1"/>
    <col min="6" max="6" width="14.5546875" style="2078" customWidth="1"/>
    <col min="7" max="7" width="14" style="2078" bestFit="1" customWidth="1"/>
    <col min="8" max="8" width="12" style="2078" customWidth="1"/>
    <col min="9" max="9" width="86.33203125" style="2078" customWidth="1"/>
    <col min="10" max="10" width="4.33203125" style="2078" customWidth="1"/>
    <col min="11" max="11" width="14.5546875" style="2078" customWidth="1"/>
    <col min="12" max="12" width="14" style="2078" bestFit="1" customWidth="1"/>
    <col min="13" max="13" width="12" style="2078" customWidth="1"/>
    <col min="14" max="14" width="86.33203125" style="2078" customWidth="1"/>
    <col min="15" max="16384" width="11.44140625" style="2078"/>
  </cols>
  <sheetData>
    <row r="1" spans="1:14" s="158" customFormat="1">
      <c r="A1" s="1691" t="s">
        <v>1189</v>
      </c>
      <c r="B1" s="1692"/>
    </row>
    <row r="2" spans="1:14" ht="18">
      <c r="A2" s="425" t="s">
        <v>903</v>
      </c>
    </row>
    <row r="3" spans="1:14">
      <c r="A3" s="2079" t="s">
        <v>2502</v>
      </c>
    </row>
    <row r="4" spans="1:14">
      <c r="A4" s="2794" t="s">
        <v>2969</v>
      </c>
      <c r="B4" s="2794"/>
      <c r="C4" s="2794"/>
      <c r="D4" s="2794"/>
      <c r="F4" s="2794" t="s">
        <v>2970</v>
      </c>
      <c r="G4" s="2794"/>
      <c r="H4" s="2794"/>
      <c r="I4" s="2794"/>
      <c r="K4" s="2794" t="s">
        <v>2971</v>
      </c>
      <c r="L4" s="2794"/>
      <c r="M4" s="2794"/>
      <c r="N4" s="2794"/>
    </row>
    <row r="5" spans="1:14" s="2081" customFormat="1">
      <c r="A5" s="2080" t="s">
        <v>67</v>
      </c>
      <c r="B5" s="2080" t="s">
        <v>65</v>
      </c>
      <c r="C5" s="2795" t="s">
        <v>66</v>
      </c>
      <c r="D5" s="2795"/>
      <c r="F5" s="2080" t="s">
        <v>67</v>
      </c>
      <c r="G5" s="2080" t="s">
        <v>65</v>
      </c>
      <c r="H5" s="2795" t="s">
        <v>66</v>
      </c>
      <c r="I5" s="2795"/>
      <c r="K5" s="2080" t="s">
        <v>67</v>
      </c>
      <c r="L5" s="2080" t="s">
        <v>65</v>
      </c>
      <c r="M5" s="2795" t="s">
        <v>66</v>
      </c>
      <c r="N5" s="2795"/>
    </row>
    <row r="6" spans="1:14" s="2081" customFormat="1" ht="15.6">
      <c r="A6" s="2790" t="s">
        <v>19</v>
      </c>
      <c r="B6" s="2790"/>
      <c r="C6" s="2790"/>
      <c r="D6" s="2790"/>
      <c r="F6" s="2790" t="s">
        <v>73</v>
      </c>
      <c r="G6" s="2790"/>
      <c r="H6" s="2790"/>
      <c r="I6" s="2790"/>
      <c r="K6" s="2790" t="s">
        <v>74</v>
      </c>
      <c r="L6" s="2790"/>
      <c r="M6" s="2790"/>
      <c r="N6" s="2790"/>
    </row>
    <row r="7" spans="1:14" s="2082" customFormat="1" ht="55.2">
      <c r="A7" s="1936" t="s">
        <v>64</v>
      </c>
      <c r="B7" s="858">
        <v>40598</v>
      </c>
      <c r="C7" s="1936">
        <v>331.4</v>
      </c>
      <c r="D7" s="280" t="s">
        <v>250</v>
      </c>
      <c r="F7" s="1938" t="s">
        <v>64</v>
      </c>
      <c r="G7" s="277">
        <v>40598</v>
      </c>
      <c r="H7" s="1938">
        <v>331.5</v>
      </c>
      <c r="I7" s="279" t="s">
        <v>255</v>
      </c>
      <c r="K7" s="1938" t="s">
        <v>64</v>
      </c>
      <c r="L7" s="277">
        <v>40598</v>
      </c>
      <c r="M7" s="1938">
        <v>331.6</v>
      </c>
      <c r="N7" s="279" t="s">
        <v>256</v>
      </c>
    </row>
    <row r="8" spans="1:14" s="2082" customFormat="1" ht="63.75" customHeight="1">
      <c r="A8" s="1936" t="s">
        <v>64</v>
      </c>
      <c r="B8" s="858">
        <v>41018</v>
      </c>
      <c r="C8" s="1936">
        <v>344.3</v>
      </c>
      <c r="D8" s="280" t="s">
        <v>60</v>
      </c>
      <c r="F8" s="1938" t="s">
        <v>64</v>
      </c>
      <c r="G8" s="277">
        <v>41018</v>
      </c>
      <c r="H8" s="1938">
        <v>344.3</v>
      </c>
      <c r="I8" s="279" t="s">
        <v>60</v>
      </c>
      <c r="K8" s="1938" t="s">
        <v>64</v>
      </c>
      <c r="L8" s="277">
        <v>41018</v>
      </c>
      <c r="M8" s="1938">
        <v>344.3</v>
      </c>
      <c r="N8" s="279" t="s">
        <v>60</v>
      </c>
    </row>
    <row r="9" spans="1:14" s="2082" customFormat="1" ht="41.4">
      <c r="A9" s="1936" t="s">
        <v>64</v>
      </c>
      <c r="B9" s="858">
        <v>41087</v>
      </c>
      <c r="C9" s="1936">
        <v>346.9</v>
      </c>
      <c r="D9" s="280" t="s">
        <v>251</v>
      </c>
      <c r="F9" s="1936" t="s">
        <v>70</v>
      </c>
      <c r="G9" s="858">
        <v>42653</v>
      </c>
      <c r="H9" s="1936" t="s">
        <v>891</v>
      </c>
      <c r="I9" s="280" t="s">
        <v>892</v>
      </c>
      <c r="K9" s="2790" t="s">
        <v>23</v>
      </c>
      <c r="L9" s="2790"/>
      <c r="M9" s="2790"/>
      <c r="N9" s="2790"/>
    </row>
    <row r="10" spans="1:14" s="2082" customFormat="1" ht="41.4">
      <c r="A10" s="1936" t="s">
        <v>69</v>
      </c>
      <c r="B10" s="858">
        <v>42339</v>
      </c>
      <c r="C10" s="1936">
        <v>38.299999999999997</v>
      </c>
      <c r="D10" s="280" t="s">
        <v>252</v>
      </c>
      <c r="F10" s="1936" t="s">
        <v>72</v>
      </c>
      <c r="G10" s="858">
        <v>42681</v>
      </c>
      <c r="H10" s="1936" t="s">
        <v>887</v>
      </c>
      <c r="I10" s="280" t="s">
        <v>886</v>
      </c>
      <c r="K10" s="1938" t="s">
        <v>64</v>
      </c>
      <c r="L10" s="277">
        <v>41254</v>
      </c>
      <c r="M10" s="1938">
        <v>354.9</v>
      </c>
      <c r="N10" s="279" t="s">
        <v>257</v>
      </c>
    </row>
    <row r="11" spans="1:14" s="2082" customFormat="1" ht="41.4">
      <c r="A11" s="1936" t="s">
        <v>72</v>
      </c>
      <c r="B11" s="858">
        <v>42347</v>
      </c>
      <c r="C11" s="1936" t="s">
        <v>68</v>
      </c>
      <c r="D11" s="280" t="s">
        <v>253</v>
      </c>
      <c r="F11" s="1936" t="s">
        <v>64</v>
      </c>
      <c r="G11" s="858">
        <v>42709</v>
      </c>
      <c r="H11" s="1936" t="s">
        <v>894</v>
      </c>
      <c r="I11" s="280" t="s">
        <v>895</v>
      </c>
      <c r="K11" s="2790" t="s">
        <v>246</v>
      </c>
      <c r="L11" s="2790"/>
      <c r="M11" s="2790"/>
      <c r="N11" s="2790"/>
    </row>
    <row r="12" spans="1:14" s="2082" customFormat="1" ht="42" customHeight="1">
      <c r="A12" s="1936" t="s">
        <v>64</v>
      </c>
      <c r="B12" s="858">
        <v>42355</v>
      </c>
      <c r="C12" s="1936" t="s">
        <v>61</v>
      </c>
      <c r="D12" s="280" t="s">
        <v>254</v>
      </c>
      <c r="F12" s="2083" t="s">
        <v>70</v>
      </c>
      <c r="G12" s="2084">
        <v>44182</v>
      </c>
      <c r="H12" s="2083" t="s">
        <v>3045</v>
      </c>
      <c r="I12" s="2085" t="s">
        <v>3046</v>
      </c>
      <c r="K12" s="1938" t="s">
        <v>71</v>
      </c>
      <c r="L12" s="277">
        <v>41577</v>
      </c>
      <c r="M12" s="1938">
        <v>15.3</v>
      </c>
      <c r="N12" s="279" t="s">
        <v>259</v>
      </c>
    </row>
    <row r="13" spans="1:14" s="2081" customFormat="1" ht="55.2">
      <c r="A13" s="2790" t="s">
        <v>76</v>
      </c>
      <c r="B13" s="2790"/>
      <c r="C13" s="2790"/>
      <c r="D13" s="2790"/>
      <c r="F13" s="2790" t="s">
        <v>1646</v>
      </c>
      <c r="G13" s="2790"/>
      <c r="H13" s="2790"/>
      <c r="I13" s="2790"/>
      <c r="K13" s="1936" t="s">
        <v>72</v>
      </c>
      <c r="L13" s="858">
        <v>42188</v>
      </c>
      <c r="M13" s="1936">
        <v>43.1</v>
      </c>
      <c r="N13" s="280" t="s">
        <v>245</v>
      </c>
    </row>
    <row r="14" spans="1:14" s="2081" customFormat="1" ht="55.2">
      <c r="A14" s="1936" t="s">
        <v>69</v>
      </c>
      <c r="B14" s="858">
        <v>42103</v>
      </c>
      <c r="C14" s="1936">
        <v>26.5</v>
      </c>
      <c r="D14" s="280" t="s">
        <v>260</v>
      </c>
      <c r="F14" s="1938" t="s">
        <v>70</v>
      </c>
      <c r="G14" s="277">
        <v>41569</v>
      </c>
      <c r="H14" s="1938" t="s">
        <v>62</v>
      </c>
      <c r="I14" s="279" t="s">
        <v>258</v>
      </c>
      <c r="K14" s="1936" t="s">
        <v>64</v>
      </c>
      <c r="L14" s="1937">
        <v>42895</v>
      </c>
      <c r="M14" s="1936">
        <v>419.9</v>
      </c>
      <c r="N14" s="280" t="s">
        <v>1650</v>
      </c>
    </row>
    <row r="15" spans="1:14" s="2081" customFormat="1" ht="55.2">
      <c r="A15" s="1936" t="s">
        <v>72</v>
      </c>
      <c r="B15" s="858">
        <v>42188</v>
      </c>
      <c r="C15" s="1936">
        <v>43.9</v>
      </c>
      <c r="D15" s="280" t="s">
        <v>261</v>
      </c>
      <c r="F15" s="1936" t="s">
        <v>72</v>
      </c>
      <c r="G15" s="1937">
        <v>42901</v>
      </c>
      <c r="H15" s="1936">
        <v>60.5</v>
      </c>
      <c r="I15" s="280" t="s">
        <v>1640</v>
      </c>
      <c r="K15" s="2790" t="s">
        <v>1604</v>
      </c>
      <c r="L15" s="2790"/>
      <c r="M15" s="2790"/>
      <c r="N15" s="2790"/>
    </row>
    <row r="16" spans="1:14" ht="69">
      <c r="A16" s="1936" t="s">
        <v>64</v>
      </c>
      <c r="B16" s="858">
        <v>42355</v>
      </c>
      <c r="C16" s="1936">
        <v>387.7</v>
      </c>
      <c r="D16" s="280" t="s">
        <v>247</v>
      </c>
      <c r="F16" s="1936" t="s">
        <v>64</v>
      </c>
      <c r="G16" s="1937">
        <v>43200</v>
      </c>
      <c r="H16" s="2086">
        <v>442.1</v>
      </c>
      <c r="I16" s="280" t="s">
        <v>2012</v>
      </c>
      <c r="K16" s="1936" t="s">
        <v>71</v>
      </c>
      <c r="L16" s="1936" t="s">
        <v>1605</v>
      </c>
      <c r="M16" s="1936">
        <v>60.2</v>
      </c>
      <c r="N16" s="280" t="s">
        <v>1606</v>
      </c>
    </row>
    <row r="17" spans="1:15" ht="55.2">
      <c r="A17" s="1936" t="s">
        <v>69</v>
      </c>
      <c r="B17" s="858">
        <v>42465</v>
      </c>
      <c r="C17" s="1936">
        <v>45.5</v>
      </c>
      <c r="D17" s="280" t="s">
        <v>881</v>
      </c>
      <c r="F17" s="2083" t="s">
        <v>70</v>
      </c>
      <c r="G17" s="2084">
        <v>44182</v>
      </c>
      <c r="H17" s="2083" t="s">
        <v>3047</v>
      </c>
      <c r="I17" s="2085" t="s">
        <v>3048</v>
      </c>
      <c r="K17" s="1936" t="s">
        <v>72</v>
      </c>
      <c r="L17" s="1937">
        <v>42901</v>
      </c>
      <c r="M17" s="1936">
        <v>60.4</v>
      </c>
      <c r="N17" s="280" t="s">
        <v>1639</v>
      </c>
    </row>
    <row r="18" spans="1:15" ht="55.2">
      <c r="A18" s="1936" t="s">
        <v>72</v>
      </c>
      <c r="B18" s="858">
        <v>42510</v>
      </c>
      <c r="C18" s="1936">
        <v>51.7</v>
      </c>
      <c r="D18" s="280" t="s">
        <v>884</v>
      </c>
      <c r="F18" s="2791" t="s">
        <v>75</v>
      </c>
      <c r="G18" s="2792"/>
      <c r="H18" s="2792"/>
      <c r="I18" s="2793"/>
      <c r="K18" s="1936" t="s">
        <v>64</v>
      </c>
      <c r="L18" s="1937">
        <v>43139</v>
      </c>
      <c r="M18" s="1936">
        <v>438.5</v>
      </c>
      <c r="N18" s="280" t="s">
        <v>2013</v>
      </c>
      <c r="O18" s="2082"/>
    </row>
    <row r="19" spans="1:15" ht="41.4">
      <c r="A19" s="1936" t="s">
        <v>64</v>
      </c>
      <c r="B19" s="858">
        <v>42691</v>
      </c>
      <c r="C19" s="1936">
        <v>404.7</v>
      </c>
      <c r="D19" s="280" t="s">
        <v>893</v>
      </c>
      <c r="F19" s="1936" t="s">
        <v>70</v>
      </c>
      <c r="G19" s="858">
        <v>42185</v>
      </c>
      <c r="H19" s="1936" t="s">
        <v>63</v>
      </c>
      <c r="I19" s="280" t="s">
        <v>262</v>
      </c>
    </row>
    <row r="20" spans="1:15" ht="55.2">
      <c r="A20" s="2790" t="s">
        <v>882</v>
      </c>
      <c r="B20" s="2790"/>
      <c r="C20" s="2790"/>
      <c r="D20" s="2790"/>
      <c r="F20" s="1936" t="s">
        <v>72</v>
      </c>
      <c r="G20" s="858">
        <v>42275</v>
      </c>
      <c r="H20" s="1936">
        <v>44.3</v>
      </c>
      <c r="I20" s="280" t="s">
        <v>249</v>
      </c>
      <c r="K20" s="2081"/>
      <c r="L20" s="2081"/>
      <c r="M20" s="2081"/>
      <c r="N20" s="2081"/>
    </row>
    <row r="21" spans="1:15" ht="55.2">
      <c r="A21" s="1936" t="s">
        <v>72</v>
      </c>
      <c r="B21" s="858">
        <v>42510</v>
      </c>
      <c r="C21" s="1936">
        <v>51.6</v>
      </c>
      <c r="D21" s="280" t="s">
        <v>883</v>
      </c>
      <c r="F21" s="1936" t="s">
        <v>64</v>
      </c>
      <c r="G21" s="858">
        <v>42355</v>
      </c>
      <c r="H21" s="1936">
        <v>387.8</v>
      </c>
      <c r="I21" s="280" t="s">
        <v>248</v>
      </c>
      <c r="K21" s="2081"/>
      <c r="L21" s="2081"/>
      <c r="M21" s="2081"/>
      <c r="N21" s="2081"/>
    </row>
    <row r="22" spans="1:15" s="2081" customFormat="1" ht="69">
      <c r="A22" s="1936" t="s">
        <v>64</v>
      </c>
      <c r="B22" s="858">
        <v>42657</v>
      </c>
      <c r="C22" s="1936">
        <v>402.1</v>
      </c>
      <c r="D22" s="280" t="s">
        <v>2011</v>
      </c>
      <c r="F22" s="1936" t="s">
        <v>72</v>
      </c>
      <c r="G22" s="858">
        <v>42650</v>
      </c>
      <c r="H22" s="1936">
        <v>53.3</v>
      </c>
      <c r="I22" s="280" t="s">
        <v>885</v>
      </c>
      <c r="K22" s="2078"/>
      <c r="L22" s="2078"/>
      <c r="M22" s="2078"/>
      <c r="N22" s="2078"/>
    </row>
    <row r="23" spans="1:15" s="2081" customFormat="1" ht="62.4" customHeight="1">
      <c r="A23" s="1936" t="s">
        <v>69</v>
      </c>
      <c r="B23" s="1937">
        <v>42772</v>
      </c>
      <c r="C23" s="1936">
        <v>59.5</v>
      </c>
      <c r="D23" s="280" t="s">
        <v>1545</v>
      </c>
      <c r="F23" s="1936" t="s">
        <v>64</v>
      </c>
      <c r="G23" s="1936" t="s">
        <v>1648</v>
      </c>
      <c r="H23" s="1936">
        <v>412.8</v>
      </c>
      <c r="I23" s="280" t="s">
        <v>1649</v>
      </c>
      <c r="K23" s="2078"/>
      <c r="L23" s="2078"/>
      <c r="M23" s="2078"/>
      <c r="N23" s="2078"/>
    </row>
    <row r="24" spans="1:15" s="2081" customFormat="1" ht="55.2">
      <c r="A24" s="1936" t="s">
        <v>72</v>
      </c>
      <c r="B24" s="1937">
        <v>42828</v>
      </c>
      <c r="C24" s="1936">
        <v>57.6</v>
      </c>
      <c r="D24" s="280" t="s">
        <v>2007</v>
      </c>
      <c r="F24" s="2083" t="s">
        <v>70</v>
      </c>
      <c r="G24" s="2084">
        <v>44182</v>
      </c>
      <c r="H24" s="2083" t="s">
        <v>3049</v>
      </c>
      <c r="I24" s="2085" t="s">
        <v>3050</v>
      </c>
      <c r="K24" s="2078"/>
      <c r="L24" s="2078"/>
      <c r="M24" s="2078"/>
      <c r="N24" s="2078"/>
    </row>
    <row r="25" spans="1:15" s="2081" customFormat="1" ht="87.75" customHeight="1">
      <c r="A25" s="1936" t="s">
        <v>64</v>
      </c>
      <c r="B25" s="1937">
        <v>43200</v>
      </c>
      <c r="C25" s="1936">
        <v>442.11</v>
      </c>
      <c r="D25" s="280" t="s">
        <v>2010</v>
      </c>
      <c r="F25" s="2791" t="s">
        <v>888</v>
      </c>
      <c r="G25" s="2792"/>
      <c r="H25" s="2792"/>
      <c r="I25" s="2793"/>
      <c r="K25" s="2078"/>
      <c r="L25" s="2078"/>
      <c r="M25" s="2078"/>
      <c r="N25" s="2078"/>
    </row>
    <row r="26" spans="1:15" s="2081" customFormat="1" ht="27.6">
      <c r="A26" s="2790" t="s">
        <v>1569</v>
      </c>
      <c r="B26" s="2790"/>
      <c r="C26" s="2790"/>
      <c r="D26" s="2790"/>
      <c r="F26" s="1936" t="s">
        <v>70</v>
      </c>
      <c r="G26" s="858">
        <v>42653</v>
      </c>
      <c r="H26" s="1936" t="s">
        <v>889</v>
      </c>
      <c r="I26" s="280" t="s">
        <v>890</v>
      </c>
      <c r="K26" s="2078"/>
      <c r="L26" s="2078"/>
      <c r="M26" s="2078"/>
      <c r="N26" s="2078"/>
    </row>
    <row r="27" spans="1:15" ht="62.25" customHeight="1">
      <c r="A27" s="1936" t="s">
        <v>69</v>
      </c>
      <c r="B27" s="858">
        <v>42935</v>
      </c>
      <c r="C27" s="1936">
        <v>67.7</v>
      </c>
      <c r="D27" s="280" t="s">
        <v>1570</v>
      </c>
      <c r="F27" s="1936" t="s">
        <v>72</v>
      </c>
      <c r="G27" s="1937">
        <v>42766</v>
      </c>
      <c r="H27" s="1936">
        <v>56.7</v>
      </c>
      <c r="I27" s="280" t="s">
        <v>1661</v>
      </c>
      <c r="K27" s="2081"/>
      <c r="L27" s="2081"/>
      <c r="M27" s="2081"/>
      <c r="N27" s="2081"/>
    </row>
    <row r="28" spans="1:15" ht="55.2">
      <c r="A28" s="1936" t="s">
        <v>72</v>
      </c>
      <c r="B28" s="858">
        <v>43025</v>
      </c>
      <c r="C28" s="1936">
        <v>64.3</v>
      </c>
      <c r="D28" s="280" t="s">
        <v>1832</v>
      </c>
      <c r="F28" s="1936" t="s">
        <v>64</v>
      </c>
      <c r="G28" s="1936" t="s">
        <v>1586</v>
      </c>
      <c r="H28" s="1936">
        <v>412.7</v>
      </c>
      <c r="I28" s="280" t="s">
        <v>1647</v>
      </c>
      <c r="K28" s="2081"/>
      <c r="L28" s="2081"/>
      <c r="M28" s="2081"/>
      <c r="N28" s="2081"/>
    </row>
    <row r="29" spans="1:15" ht="41.4">
      <c r="A29" s="1936" t="s">
        <v>1727</v>
      </c>
      <c r="B29" s="858">
        <v>43039</v>
      </c>
      <c r="C29" s="1936">
        <v>429.7</v>
      </c>
      <c r="D29" s="280" t="s">
        <v>1722</v>
      </c>
      <c r="F29" s="1938" t="s">
        <v>70</v>
      </c>
      <c r="G29" s="1939">
        <v>43368</v>
      </c>
      <c r="H29" s="1938" t="s">
        <v>2115</v>
      </c>
      <c r="I29" s="279" t="s">
        <v>2116</v>
      </c>
      <c r="K29" s="2081"/>
      <c r="L29" s="2081"/>
      <c r="M29" s="2081"/>
      <c r="N29" s="2081"/>
    </row>
    <row r="30" spans="1:15" s="2081" customFormat="1" ht="55.2">
      <c r="A30" s="1936" t="s">
        <v>64</v>
      </c>
      <c r="B30" s="1937">
        <v>43306</v>
      </c>
      <c r="C30" s="1936">
        <v>447.13</v>
      </c>
      <c r="D30" s="280" t="s">
        <v>2129</v>
      </c>
      <c r="F30" s="1936" t="s">
        <v>64</v>
      </c>
      <c r="G30" s="1937">
        <v>43404</v>
      </c>
      <c r="H30" s="1936" t="s">
        <v>2130</v>
      </c>
      <c r="I30" s="280" t="s">
        <v>2131</v>
      </c>
      <c r="K30" s="2078"/>
      <c r="L30" s="2078"/>
      <c r="M30" s="2078"/>
      <c r="N30" s="2078"/>
    </row>
    <row r="31" spans="1:15" s="2081" customFormat="1" ht="41.4">
      <c r="A31" s="2077"/>
      <c r="B31" s="2076"/>
      <c r="C31" s="2077"/>
      <c r="D31" s="2078"/>
      <c r="F31" s="1936" t="s">
        <v>72</v>
      </c>
      <c r="G31" s="1937">
        <v>43437</v>
      </c>
      <c r="H31" s="1936" t="s">
        <v>2380</v>
      </c>
      <c r="I31" s="1936" t="s">
        <v>2381</v>
      </c>
      <c r="K31" s="2078"/>
      <c r="L31" s="2078"/>
      <c r="M31" s="2078"/>
      <c r="N31" s="2078"/>
    </row>
    <row r="33" spans="1:14">
      <c r="F33" s="2081"/>
      <c r="G33" s="2081"/>
      <c r="H33" s="2081"/>
      <c r="I33" s="2081"/>
    </row>
    <row r="34" spans="1:14">
      <c r="F34" s="2081"/>
      <c r="G34" s="2081"/>
      <c r="H34" s="2081"/>
      <c r="I34" s="2081"/>
    </row>
    <row r="35" spans="1:14">
      <c r="A35" s="2081"/>
      <c r="B35" s="2081"/>
      <c r="C35" s="2081"/>
      <c r="D35" s="2081"/>
    </row>
    <row r="36" spans="1:14">
      <c r="A36" s="2081"/>
      <c r="B36" s="2081"/>
      <c r="C36" s="2081"/>
      <c r="D36" s="2081"/>
      <c r="K36" s="2081"/>
      <c r="L36" s="2081"/>
      <c r="M36" s="2081"/>
      <c r="N36" s="2081"/>
    </row>
    <row r="37" spans="1:14">
      <c r="K37" s="2081"/>
      <c r="L37" s="2081"/>
      <c r="M37" s="2081"/>
      <c r="N37" s="2081"/>
    </row>
    <row r="38" spans="1:14" s="2081" customFormat="1" ht="15.75" customHeight="1">
      <c r="A38" s="2077"/>
      <c r="B38" s="2076"/>
      <c r="C38" s="2077"/>
      <c r="D38" s="2078"/>
      <c r="K38" s="2078"/>
      <c r="L38" s="2078"/>
      <c r="M38" s="2078"/>
      <c r="N38" s="2078"/>
    </row>
    <row r="39" spans="1:14" s="2081" customFormat="1">
      <c r="A39" s="2077"/>
      <c r="B39" s="2076"/>
      <c r="C39" s="2077"/>
      <c r="D39" s="2078"/>
      <c r="K39" s="2078"/>
      <c r="L39" s="2078"/>
      <c r="M39" s="2078"/>
      <c r="N39" s="2078"/>
    </row>
    <row r="40" spans="1:14">
      <c r="A40" s="2081"/>
      <c r="B40" s="2081"/>
      <c r="C40" s="2081"/>
      <c r="D40" s="2081"/>
    </row>
    <row r="41" spans="1:14">
      <c r="A41" s="2081"/>
      <c r="B41" s="2081"/>
      <c r="C41" s="2081"/>
      <c r="D41" s="2081"/>
      <c r="K41" s="2081"/>
      <c r="L41" s="2081"/>
      <c r="M41" s="2081"/>
      <c r="N41" s="2081"/>
    </row>
    <row r="42" spans="1:14">
      <c r="F42" s="2081"/>
      <c r="G42" s="2081"/>
      <c r="H42" s="2081"/>
      <c r="I42" s="2081"/>
      <c r="K42" s="2081"/>
      <c r="L42" s="2081"/>
      <c r="M42" s="2081"/>
      <c r="N42" s="2081"/>
    </row>
    <row r="43" spans="1:14" s="2081" customFormat="1" ht="15.75" customHeight="1">
      <c r="A43" s="2077"/>
      <c r="B43" s="2076"/>
      <c r="C43" s="2077"/>
      <c r="D43" s="2078"/>
      <c r="K43" s="2078"/>
      <c r="L43" s="2078"/>
      <c r="M43" s="2078"/>
      <c r="N43" s="2078"/>
    </row>
    <row r="44" spans="1:14" s="2081" customFormat="1">
      <c r="F44" s="2078"/>
      <c r="G44" s="2078"/>
      <c r="H44" s="2078"/>
      <c r="I44" s="2078"/>
      <c r="K44" s="2078"/>
      <c r="L44" s="2078"/>
      <c r="M44" s="2078"/>
      <c r="N44" s="2078"/>
    </row>
    <row r="45" spans="1:14">
      <c r="A45" s="2081"/>
      <c r="B45" s="2081"/>
      <c r="C45" s="2081"/>
      <c r="D45" s="2081"/>
      <c r="K45" s="2081"/>
      <c r="L45" s="2081"/>
      <c r="M45" s="2081"/>
      <c r="N45" s="2081"/>
    </row>
    <row r="46" spans="1:14">
      <c r="A46" s="2087"/>
      <c r="B46" s="2088"/>
      <c r="C46" s="2087"/>
      <c r="D46" s="2089"/>
      <c r="F46" s="2081"/>
      <c r="G46" s="2081"/>
      <c r="H46" s="2081"/>
      <c r="I46" s="2081"/>
      <c r="K46" s="2081"/>
      <c r="L46" s="2081"/>
      <c r="M46" s="2081"/>
      <c r="N46" s="2081"/>
    </row>
    <row r="47" spans="1:14" s="2081" customFormat="1">
      <c r="A47" s="2077"/>
      <c r="B47" s="2076"/>
      <c r="C47" s="2077"/>
      <c r="D47" s="2078"/>
      <c r="K47" s="2078"/>
      <c r="L47" s="2078"/>
      <c r="M47" s="2078"/>
      <c r="N47" s="2078"/>
    </row>
    <row r="48" spans="1:14" s="2081" customFormat="1">
      <c r="A48" s="2077"/>
      <c r="B48" s="2076"/>
      <c r="C48" s="2077"/>
      <c r="D48" s="2078"/>
      <c r="F48" s="2078"/>
      <c r="G48" s="2078"/>
      <c r="H48" s="2078"/>
      <c r="I48" s="2078"/>
      <c r="K48" s="2078"/>
      <c r="L48" s="2078"/>
      <c r="M48" s="2078"/>
      <c r="N48" s="2078"/>
    </row>
    <row r="49" spans="1:14">
      <c r="A49" s="2081"/>
      <c r="B49" s="2081"/>
      <c r="C49" s="2081"/>
      <c r="D49" s="2081"/>
      <c r="F49" s="2082"/>
      <c r="G49" s="2082"/>
      <c r="H49" s="2082"/>
      <c r="I49" s="2082"/>
      <c r="K49" s="2081"/>
      <c r="L49" s="2081"/>
      <c r="M49" s="2081"/>
      <c r="N49" s="2081"/>
    </row>
    <row r="50" spans="1:14">
      <c r="A50" s="2081"/>
      <c r="B50" s="2081"/>
      <c r="C50" s="2081"/>
      <c r="D50" s="2081"/>
      <c r="K50" s="2081"/>
      <c r="L50" s="2081"/>
      <c r="M50" s="2081"/>
      <c r="N50" s="2081"/>
    </row>
    <row r="51" spans="1:14" s="2081" customFormat="1">
      <c r="A51" s="2082"/>
      <c r="B51" s="2082"/>
      <c r="C51" s="2082"/>
      <c r="D51" s="2082"/>
      <c r="F51" s="2078"/>
      <c r="G51" s="2078"/>
      <c r="H51" s="2078"/>
      <c r="I51" s="2078"/>
      <c r="K51" s="2078"/>
      <c r="L51" s="2078"/>
      <c r="M51" s="2078"/>
      <c r="N51" s="2078"/>
    </row>
    <row r="52" spans="1:14" s="2081" customFormat="1">
      <c r="A52" s="2082"/>
      <c r="B52" s="2082"/>
      <c r="C52" s="2082"/>
      <c r="D52" s="2082"/>
      <c r="F52" s="2078"/>
      <c r="G52" s="2078"/>
      <c r="H52" s="2078"/>
      <c r="I52" s="2078"/>
      <c r="K52" s="2082"/>
      <c r="L52" s="2082"/>
      <c r="M52" s="2082"/>
      <c r="N52" s="2082"/>
    </row>
    <row r="53" spans="1:14">
      <c r="A53" s="2082"/>
      <c r="B53" s="2082"/>
      <c r="C53" s="2082"/>
      <c r="D53" s="2082"/>
      <c r="F53" s="2081"/>
      <c r="G53" s="2081"/>
      <c r="H53" s="2081"/>
      <c r="I53" s="2081"/>
    </row>
    <row r="54" spans="1:14" s="2082" customFormat="1">
      <c r="A54" s="2077"/>
      <c r="B54" s="2076"/>
      <c r="C54" s="2077"/>
      <c r="D54" s="2078"/>
      <c r="F54" s="2081"/>
      <c r="G54" s="2081"/>
      <c r="H54" s="2081"/>
      <c r="I54" s="2081"/>
      <c r="K54" s="2078"/>
      <c r="L54" s="2078"/>
      <c r="M54" s="2078"/>
      <c r="N54" s="2078"/>
    </row>
    <row r="55" spans="1:14">
      <c r="F55" s="2082"/>
      <c r="G55" s="2082"/>
      <c r="H55" s="2082"/>
      <c r="I55" s="2082"/>
    </row>
    <row r="56" spans="1:14">
      <c r="F56" s="2082"/>
      <c r="G56" s="2082"/>
      <c r="H56" s="2082"/>
      <c r="I56" s="2082"/>
      <c r="K56" s="2081"/>
      <c r="L56" s="2081"/>
      <c r="M56" s="2081"/>
      <c r="N56" s="2081"/>
    </row>
    <row r="57" spans="1:14">
      <c r="A57" s="2081"/>
      <c r="B57" s="2081"/>
      <c r="C57" s="2081"/>
      <c r="D57" s="2081"/>
      <c r="F57" s="2082"/>
      <c r="G57" s="2082"/>
      <c r="H57" s="2082"/>
      <c r="I57" s="2082"/>
      <c r="K57" s="2081"/>
      <c r="L57" s="2081"/>
      <c r="M57" s="2081"/>
      <c r="N57" s="2081"/>
    </row>
    <row r="58" spans="1:14" s="2081" customFormat="1">
      <c r="F58" s="2078"/>
      <c r="G58" s="2078"/>
      <c r="H58" s="2078"/>
      <c r="I58" s="2078"/>
      <c r="K58" s="2082"/>
      <c r="L58" s="2082"/>
      <c r="M58" s="2082"/>
      <c r="N58" s="2082"/>
    </row>
    <row r="59" spans="1:14" s="2081" customFormat="1">
      <c r="A59" s="2077"/>
      <c r="B59" s="2076"/>
      <c r="C59" s="2077"/>
      <c r="D59" s="2078"/>
      <c r="F59" s="2078"/>
      <c r="G59" s="2078"/>
      <c r="H59" s="2078"/>
      <c r="I59" s="2078"/>
      <c r="K59" s="2082"/>
      <c r="L59" s="2082"/>
      <c r="M59" s="2082"/>
      <c r="N59" s="2082"/>
    </row>
    <row r="60" spans="1:14" s="2082" customFormat="1">
      <c r="A60" s="2077"/>
      <c r="B60" s="2076"/>
      <c r="C60" s="2077"/>
      <c r="D60" s="2078"/>
      <c r="F60" s="2078"/>
      <c r="G60" s="2078"/>
      <c r="H60" s="2078"/>
      <c r="I60" s="2078"/>
    </row>
    <row r="61" spans="1:14" s="2082" customFormat="1">
      <c r="A61" s="2077"/>
      <c r="B61" s="2076"/>
      <c r="C61" s="2077"/>
      <c r="D61" s="2078"/>
      <c r="F61" s="2081"/>
      <c r="G61" s="2081"/>
      <c r="H61" s="2081"/>
      <c r="I61" s="2081"/>
      <c r="K61" s="2078"/>
      <c r="L61" s="2078"/>
      <c r="M61" s="2078"/>
      <c r="N61" s="2078"/>
    </row>
    <row r="62" spans="1:14" s="2082" customFormat="1">
      <c r="A62" s="2077"/>
      <c r="B62" s="2076"/>
      <c r="C62" s="2077"/>
      <c r="D62" s="2078"/>
      <c r="F62" s="2081"/>
      <c r="G62" s="2081"/>
      <c r="H62" s="2081"/>
      <c r="I62" s="2081"/>
      <c r="K62" s="2078"/>
      <c r="L62" s="2078"/>
      <c r="M62" s="2078"/>
      <c r="N62" s="2078"/>
    </row>
    <row r="64" spans="1:14">
      <c r="K64" s="2081"/>
      <c r="L64" s="2081"/>
      <c r="M64" s="2081"/>
      <c r="N64" s="2081"/>
    </row>
    <row r="65" spans="1:14">
      <c r="K65" s="2081"/>
      <c r="L65" s="2081"/>
      <c r="M65" s="2081"/>
      <c r="N65" s="2081"/>
    </row>
    <row r="66" spans="1:14" s="2081" customFormat="1">
      <c r="A66" s="2077"/>
      <c r="B66" s="2076"/>
      <c r="C66" s="2077"/>
      <c r="D66" s="2078"/>
      <c r="F66" s="2078"/>
      <c r="G66" s="2078"/>
      <c r="H66" s="2078"/>
      <c r="I66" s="2078"/>
      <c r="K66" s="2078"/>
      <c r="L66" s="2078"/>
      <c r="M66" s="2078"/>
      <c r="N66" s="2078"/>
    </row>
    <row r="67" spans="1:14" s="2081" customFormat="1">
      <c r="A67" s="2077"/>
      <c r="B67" s="2076"/>
      <c r="C67" s="2077"/>
      <c r="D67" s="2078"/>
      <c r="F67" s="2078"/>
      <c r="G67" s="2078"/>
      <c r="H67" s="2078"/>
      <c r="I67" s="2078"/>
      <c r="K67" s="2078"/>
      <c r="L67" s="2078"/>
      <c r="M67" s="2078"/>
      <c r="N67" s="2078"/>
    </row>
  </sheetData>
  <sheetProtection algorithmName="SHA-512" hashValue="NWULEuqnZ+urLL0e/kZT5RUTDLzbhGYHpGsIgvEQ8AVm8SUI2qOTyHKgLcYOEQYJOcSmcowJ21BW/mUp+qZIGg==" saltValue="oR1AyNlQ7B2mbSmYVUTPIw==" spinCount="100000" sheet="1" objects="1" scenarios="1"/>
  <mergeCells count="18">
    <mergeCell ref="A6:D6"/>
    <mergeCell ref="K11:N11"/>
    <mergeCell ref="F13:I13"/>
    <mergeCell ref="K9:N9"/>
    <mergeCell ref="K6:N6"/>
    <mergeCell ref="F6:I6"/>
    <mergeCell ref="A13:D13"/>
    <mergeCell ref="A4:D4"/>
    <mergeCell ref="F4:I4"/>
    <mergeCell ref="K4:N4"/>
    <mergeCell ref="H5:I5"/>
    <mergeCell ref="M5:N5"/>
    <mergeCell ref="C5:D5"/>
    <mergeCell ref="K15:N15"/>
    <mergeCell ref="A26:D26"/>
    <mergeCell ref="A20:D20"/>
    <mergeCell ref="F18:I18"/>
    <mergeCell ref="F25:I25"/>
  </mergeCells>
  <hyperlinks>
    <hyperlink ref="A1" location="Índice!A1" display="ÍNDICE" xr:uid="{00000000-0004-0000-4500-000000000000}"/>
  </hyperlinks>
  <printOptions horizontalCentered="1" verticalCentered="1"/>
  <pageMargins left="0.51181102362204722" right="0.51181102362204722" top="0.55118110236220474" bottom="0.55118110236220474" header="0.31496062992125984" footer="0.31496062992125984"/>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AD25A8"/>
  </sheetPr>
  <dimension ref="A1:L82"/>
  <sheetViews>
    <sheetView showGridLines="0" zoomScaleNormal="100" workbookViewId="0"/>
  </sheetViews>
  <sheetFormatPr baseColWidth="10" defaultColWidth="11.44140625" defaultRowHeight="14.4"/>
  <cols>
    <col min="1" max="2" width="11.44140625" style="188"/>
    <col min="3" max="3" width="11.44140625" style="187"/>
    <col min="4" max="4" width="13.5546875" style="188" customWidth="1"/>
    <col min="5" max="5" width="15.6640625" style="188" customWidth="1"/>
    <col min="6" max="6" width="36.33203125" style="188" customWidth="1"/>
    <col min="7" max="7" width="144.88671875" style="187" customWidth="1"/>
    <col min="8" max="8" width="3.44140625" style="187" customWidth="1"/>
    <col min="9" max="9" width="34.6640625" style="187" bestFit="1" customWidth="1"/>
    <col min="10" max="10" width="11.44140625" style="187"/>
    <col min="11" max="11" width="14.21875" style="187" bestFit="1" customWidth="1"/>
    <col min="12" max="12" width="13.6640625" style="187" customWidth="1"/>
    <col min="13" max="16384" width="11.44140625" style="187"/>
  </cols>
  <sheetData>
    <row r="1" spans="1:12" s="150" customFormat="1" ht="13.2">
      <c r="A1" s="167" t="s">
        <v>1189</v>
      </c>
    </row>
    <row r="2" spans="1:12" ht="18">
      <c r="A2" s="422" t="s">
        <v>629</v>
      </c>
    </row>
    <row r="3" spans="1:12">
      <c r="A3" s="601" t="s">
        <v>294</v>
      </c>
      <c r="B3" s="601" t="s">
        <v>293</v>
      </c>
      <c r="C3" s="631" t="s">
        <v>295</v>
      </c>
      <c r="D3" s="632" t="s">
        <v>296</v>
      </c>
      <c r="E3" s="632" t="s">
        <v>297</v>
      </c>
      <c r="F3" s="632" t="s">
        <v>298</v>
      </c>
      <c r="G3" s="601" t="s">
        <v>1541</v>
      </c>
    </row>
    <row r="4" spans="1:12">
      <c r="A4" s="2801" t="s">
        <v>316</v>
      </c>
      <c r="B4" s="1159">
        <v>2015</v>
      </c>
      <c r="C4" s="1160">
        <v>41890</v>
      </c>
      <c r="D4" s="1161" t="s">
        <v>1074</v>
      </c>
      <c r="E4" s="1161" t="s">
        <v>300</v>
      </c>
      <c r="F4" s="1162" t="s">
        <v>302</v>
      </c>
      <c r="G4" s="1163" t="s">
        <v>1073</v>
      </c>
      <c r="I4" s="1010" t="s">
        <v>298</v>
      </c>
      <c r="J4" s="1010" t="s">
        <v>300</v>
      </c>
      <c r="K4" s="1152" t="s">
        <v>3383</v>
      </c>
      <c r="L4" s="1010" t="s">
        <v>339</v>
      </c>
    </row>
    <row r="5" spans="1:12">
      <c r="A5" s="2802"/>
      <c r="B5" s="1164">
        <v>2015</v>
      </c>
      <c r="C5" s="1165">
        <v>42101</v>
      </c>
      <c r="D5" s="1164">
        <v>38.049999999999997</v>
      </c>
      <c r="E5" s="1154" t="s">
        <v>300</v>
      </c>
      <c r="F5" s="1166" t="s">
        <v>302</v>
      </c>
      <c r="G5" s="1151" t="s">
        <v>317</v>
      </c>
      <c r="I5" s="1156" t="s">
        <v>1808</v>
      </c>
      <c r="J5" s="1157">
        <v>19</v>
      </c>
      <c r="K5" s="1158">
        <v>2</v>
      </c>
      <c r="L5" s="1157">
        <f>COUNTIFS(F4:F79, "=Apoyo Institucional", E4:E79, "=modificación")</f>
        <v>0</v>
      </c>
    </row>
    <row r="6" spans="1:12">
      <c r="A6" s="2802"/>
      <c r="B6" s="1164">
        <v>2015</v>
      </c>
      <c r="C6" s="1165">
        <v>42188</v>
      </c>
      <c r="D6" s="1164">
        <v>43.08</v>
      </c>
      <c r="E6" s="1154" t="s">
        <v>300</v>
      </c>
      <c r="F6" s="1166" t="s">
        <v>302</v>
      </c>
      <c r="G6" s="1151" t="s">
        <v>318</v>
      </c>
      <c r="I6" s="1156" t="s">
        <v>7</v>
      </c>
      <c r="J6" s="1157">
        <v>30</v>
      </c>
      <c r="K6" s="1158"/>
      <c r="L6" s="1157">
        <v>7</v>
      </c>
    </row>
    <row r="7" spans="1:12">
      <c r="A7" s="2802"/>
      <c r="B7" s="1164">
        <v>2015</v>
      </c>
      <c r="C7" s="1165">
        <v>42101</v>
      </c>
      <c r="D7" s="1164">
        <v>38.04</v>
      </c>
      <c r="E7" s="1154" t="s">
        <v>300</v>
      </c>
      <c r="F7" s="1166" t="s">
        <v>7</v>
      </c>
      <c r="G7" s="1151" t="s">
        <v>321</v>
      </c>
      <c r="I7" s="1156" t="s">
        <v>1809</v>
      </c>
      <c r="J7" s="1157">
        <v>7</v>
      </c>
      <c r="K7" s="1158"/>
      <c r="L7" s="1157">
        <v>3</v>
      </c>
    </row>
    <row r="8" spans="1:12">
      <c r="A8" s="2802"/>
      <c r="B8" s="1164">
        <v>2015</v>
      </c>
      <c r="C8" s="1165">
        <v>42347</v>
      </c>
      <c r="D8" s="1164">
        <v>48.03</v>
      </c>
      <c r="E8" s="1154" t="s">
        <v>300</v>
      </c>
      <c r="F8" s="1166" t="s">
        <v>7</v>
      </c>
      <c r="G8" s="1151" t="s">
        <v>322</v>
      </c>
      <c r="I8" s="1156" t="s">
        <v>1810</v>
      </c>
      <c r="J8" s="1157">
        <v>5</v>
      </c>
      <c r="K8" s="1158"/>
      <c r="L8" s="1157">
        <v>2</v>
      </c>
    </row>
    <row r="9" spans="1:12">
      <c r="A9" s="2802"/>
      <c r="B9" s="1164">
        <v>2015</v>
      </c>
      <c r="C9" s="1165">
        <v>42101</v>
      </c>
      <c r="D9" s="1164">
        <v>38.06</v>
      </c>
      <c r="E9" s="1154" t="s">
        <v>300</v>
      </c>
      <c r="F9" s="1166" t="s">
        <v>309</v>
      </c>
      <c r="G9" s="1151" t="s">
        <v>334</v>
      </c>
      <c r="I9" s="1156" t="s">
        <v>1811</v>
      </c>
      <c r="J9" s="1157">
        <v>2</v>
      </c>
      <c r="K9" s="1158"/>
      <c r="L9" s="1157">
        <v>1</v>
      </c>
    </row>
    <row r="10" spans="1:12">
      <c r="A10" s="2802"/>
      <c r="B10" s="1164">
        <v>2016</v>
      </c>
      <c r="C10" s="1165">
        <v>42417</v>
      </c>
      <c r="D10" s="1164">
        <v>50.3</v>
      </c>
      <c r="E10" s="1154" t="s">
        <v>300</v>
      </c>
      <c r="F10" s="1166" t="s">
        <v>302</v>
      </c>
      <c r="G10" s="1151" t="s">
        <v>983</v>
      </c>
      <c r="I10" s="1011" t="s">
        <v>8</v>
      </c>
      <c r="J10" s="1012">
        <f>SUM(J5:J9)</f>
        <v>63</v>
      </c>
      <c r="K10" s="1153">
        <f>SUM(K5:K9)</f>
        <v>2</v>
      </c>
      <c r="L10" s="1012">
        <f>SUM(L5:L9)</f>
        <v>13</v>
      </c>
    </row>
    <row r="11" spans="1:12">
      <c r="A11" s="2802"/>
      <c r="B11" s="1164">
        <v>2016</v>
      </c>
      <c r="C11" s="1165">
        <v>42510</v>
      </c>
      <c r="D11" s="1164">
        <v>51.5</v>
      </c>
      <c r="E11" s="1154" t="s">
        <v>300</v>
      </c>
      <c r="F11" s="1166" t="s">
        <v>302</v>
      </c>
      <c r="G11" s="1151" t="s">
        <v>984</v>
      </c>
      <c r="I11" s="1155" t="s">
        <v>3384</v>
      </c>
    </row>
    <row r="12" spans="1:12">
      <c r="A12" s="2802"/>
      <c r="B12" s="1164">
        <v>2016</v>
      </c>
      <c r="C12" s="1165">
        <v>42681</v>
      </c>
      <c r="D12" s="1164">
        <v>54.4</v>
      </c>
      <c r="E12" s="1154" t="s">
        <v>300</v>
      </c>
      <c r="F12" s="1166" t="s">
        <v>302</v>
      </c>
      <c r="G12" s="1151" t="s">
        <v>964</v>
      </c>
    </row>
    <row r="13" spans="1:12">
      <c r="A13" s="2802"/>
      <c r="B13" s="1167">
        <v>2017</v>
      </c>
      <c r="C13" s="1168">
        <v>42766</v>
      </c>
      <c r="D13" s="1167">
        <v>56.8</v>
      </c>
      <c r="E13" s="1169" t="s">
        <v>1633</v>
      </c>
      <c r="F13" s="1170" t="s">
        <v>302</v>
      </c>
      <c r="G13" s="1171" t="s">
        <v>1634</v>
      </c>
    </row>
    <row r="14" spans="1:12" ht="28.8">
      <c r="A14" s="2802"/>
      <c r="B14" s="1167">
        <v>2017</v>
      </c>
      <c r="C14" s="1168">
        <v>42828</v>
      </c>
      <c r="D14" s="1167" t="s">
        <v>1636</v>
      </c>
      <c r="E14" s="1169" t="s">
        <v>300</v>
      </c>
      <c r="F14" s="1170" t="s">
        <v>7</v>
      </c>
      <c r="G14" s="1171" t="s">
        <v>1637</v>
      </c>
    </row>
    <row r="15" spans="1:12" ht="25.2" customHeight="1">
      <c r="A15" s="2802"/>
      <c r="B15" s="1164">
        <v>2018</v>
      </c>
      <c r="C15" s="1165">
        <v>43131</v>
      </c>
      <c r="D15" s="1164">
        <v>67.599999999999994</v>
      </c>
      <c r="E15" s="1154" t="s">
        <v>300</v>
      </c>
      <c r="F15" s="1166" t="s">
        <v>314</v>
      </c>
      <c r="G15" s="1151" t="s">
        <v>2014</v>
      </c>
    </row>
    <row r="16" spans="1:12" ht="28.8">
      <c r="A16" s="2802"/>
      <c r="B16" s="1164">
        <v>2019</v>
      </c>
      <c r="C16" s="1165">
        <v>43657</v>
      </c>
      <c r="D16" s="1164">
        <v>91.3</v>
      </c>
      <c r="E16" s="1154" t="s">
        <v>1633</v>
      </c>
      <c r="F16" s="1166" t="s">
        <v>302</v>
      </c>
      <c r="G16" s="1151" t="s">
        <v>3382</v>
      </c>
    </row>
    <row r="17" spans="1:7">
      <c r="A17" s="2802"/>
      <c r="B17" s="1164">
        <v>2019</v>
      </c>
      <c r="C17" s="1165">
        <v>43657</v>
      </c>
      <c r="D17" s="1164" t="s">
        <v>2624</v>
      </c>
      <c r="E17" s="1154" t="s">
        <v>2622</v>
      </c>
      <c r="F17" s="1166" t="s">
        <v>302</v>
      </c>
      <c r="G17" s="1151" t="s">
        <v>2623</v>
      </c>
    </row>
    <row r="18" spans="1:7">
      <c r="A18" s="2802"/>
      <c r="B18" s="1164">
        <v>2019</v>
      </c>
      <c r="C18" s="1165">
        <v>43657</v>
      </c>
      <c r="D18" s="1164" t="s">
        <v>2625</v>
      </c>
      <c r="E18" s="1154" t="s">
        <v>300</v>
      </c>
      <c r="F18" s="1166" t="s">
        <v>302</v>
      </c>
      <c r="G18" s="1151" t="s">
        <v>2961</v>
      </c>
    </row>
    <row r="19" spans="1:7">
      <c r="A19" s="2803"/>
      <c r="B19" s="1172">
        <v>2020</v>
      </c>
      <c r="C19" s="1173" t="s">
        <v>3222</v>
      </c>
      <c r="D19" s="1172">
        <v>100.3</v>
      </c>
      <c r="E19" s="1174" t="s">
        <v>300</v>
      </c>
      <c r="F19" s="1175" t="s">
        <v>302</v>
      </c>
      <c r="G19" s="1176" t="s">
        <v>3223</v>
      </c>
    </row>
    <row r="20" spans="1:7">
      <c r="A20" s="2798" t="s">
        <v>3232</v>
      </c>
      <c r="B20" s="1164">
        <v>2012</v>
      </c>
      <c r="C20" s="1177">
        <v>41071</v>
      </c>
      <c r="D20" s="1154" t="s">
        <v>299</v>
      </c>
      <c r="E20" s="1154" t="s">
        <v>300</v>
      </c>
      <c r="F20" s="1166" t="s">
        <v>302</v>
      </c>
      <c r="G20" s="1151" t="s">
        <v>303</v>
      </c>
    </row>
    <row r="21" spans="1:7">
      <c r="A21" s="2799"/>
      <c r="B21" s="1164">
        <v>2015</v>
      </c>
      <c r="C21" s="1177">
        <v>42103</v>
      </c>
      <c r="D21" s="1154">
        <v>26.06</v>
      </c>
      <c r="E21" s="1154" t="s">
        <v>300</v>
      </c>
      <c r="F21" s="1166" t="s">
        <v>302</v>
      </c>
      <c r="G21" s="1151" t="s">
        <v>319</v>
      </c>
    </row>
    <row r="22" spans="1:7">
      <c r="A22" s="2799"/>
      <c r="B22" s="1164">
        <v>2015</v>
      </c>
      <c r="C22" s="1177">
        <v>42339</v>
      </c>
      <c r="D22" s="1154">
        <v>38.04</v>
      </c>
      <c r="E22" s="1154" t="s">
        <v>300</v>
      </c>
      <c r="F22" s="1166" t="s">
        <v>302</v>
      </c>
      <c r="G22" s="1151" t="s">
        <v>320</v>
      </c>
    </row>
    <row r="23" spans="1:7" ht="28.8">
      <c r="A23" s="2800"/>
      <c r="B23" s="1164">
        <v>2015</v>
      </c>
      <c r="C23" s="1177">
        <v>42062</v>
      </c>
      <c r="D23" s="1154">
        <v>24.09</v>
      </c>
      <c r="E23" s="1154" t="s">
        <v>300</v>
      </c>
      <c r="F23" s="1166" t="s">
        <v>7</v>
      </c>
      <c r="G23" s="1151" t="s">
        <v>323</v>
      </c>
    </row>
    <row r="24" spans="1:7">
      <c r="A24" s="2800"/>
      <c r="B24" s="1164">
        <v>2015</v>
      </c>
      <c r="C24" s="1177">
        <v>42093</v>
      </c>
      <c r="D24" s="1154">
        <v>25.03</v>
      </c>
      <c r="E24" s="1154" t="s">
        <v>300</v>
      </c>
      <c r="F24" s="1166" t="s">
        <v>7</v>
      </c>
      <c r="G24" s="1151" t="s">
        <v>324</v>
      </c>
    </row>
    <row r="25" spans="1:7">
      <c r="A25" s="2800"/>
      <c r="B25" s="1164">
        <v>2015</v>
      </c>
      <c r="C25" s="1177">
        <v>42151</v>
      </c>
      <c r="D25" s="1154">
        <v>30.03</v>
      </c>
      <c r="E25" s="1154" t="s">
        <v>300</v>
      </c>
      <c r="F25" s="1166" t="s">
        <v>7</v>
      </c>
      <c r="G25" s="1151" t="s">
        <v>325</v>
      </c>
    </row>
    <row r="26" spans="1:7">
      <c r="A26" s="2799"/>
      <c r="B26" s="1164">
        <v>2015</v>
      </c>
      <c r="C26" s="1177">
        <v>42103</v>
      </c>
      <c r="D26" s="1154">
        <v>26.02</v>
      </c>
      <c r="E26" s="1154" t="s">
        <v>300</v>
      </c>
      <c r="F26" s="1166" t="s">
        <v>309</v>
      </c>
      <c r="G26" s="1151" t="s">
        <v>335</v>
      </c>
    </row>
    <row r="27" spans="1:7">
      <c r="A27" s="2799"/>
      <c r="B27" s="1164">
        <v>2015</v>
      </c>
      <c r="C27" s="1177">
        <v>42103</v>
      </c>
      <c r="D27" s="1154">
        <v>26.04</v>
      </c>
      <c r="E27" s="1154" t="s">
        <v>300</v>
      </c>
      <c r="F27" s="1166" t="s">
        <v>309</v>
      </c>
      <c r="G27" s="1151" t="s">
        <v>336</v>
      </c>
    </row>
    <row r="28" spans="1:7" ht="29.4" customHeight="1">
      <c r="A28" s="2799"/>
      <c r="B28" s="1164">
        <v>2015</v>
      </c>
      <c r="C28" s="1177">
        <v>42103</v>
      </c>
      <c r="D28" s="1154">
        <v>26.03</v>
      </c>
      <c r="E28" s="1154" t="s">
        <v>300</v>
      </c>
      <c r="F28" s="1166" t="s">
        <v>314</v>
      </c>
      <c r="G28" s="1151" t="s">
        <v>346</v>
      </c>
    </row>
    <row r="29" spans="1:7">
      <c r="A29" s="2800"/>
      <c r="B29" s="1164">
        <v>2016</v>
      </c>
      <c r="C29" s="1177" t="s">
        <v>985</v>
      </c>
      <c r="D29" s="1154" t="s">
        <v>986</v>
      </c>
      <c r="E29" s="1154" t="s">
        <v>300</v>
      </c>
      <c r="F29" s="1166" t="s">
        <v>7</v>
      </c>
      <c r="G29" s="1151" t="s">
        <v>987</v>
      </c>
    </row>
    <row r="30" spans="1:7">
      <c r="A30" s="2800"/>
      <c r="B30" s="1164">
        <v>2016</v>
      </c>
      <c r="C30" s="1177">
        <v>42524</v>
      </c>
      <c r="D30" s="1154" t="s">
        <v>988</v>
      </c>
      <c r="E30" s="1154" t="s">
        <v>300</v>
      </c>
      <c r="F30" s="1166" t="s">
        <v>7</v>
      </c>
      <c r="G30" s="1151" t="s">
        <v>989</v>
      </c>
    </row>
    <row r="31" spans="1:7">
      <c r="A31" s="2800"/>
      <c r="B31" s="1164">
        <v>2016</v>
      </c>
      <c r="C31" s="1177">
        <v>42524</v>
      </c>
      <c r="D31" s="1154" t="s">
        <v>990</v>
      </c>
      <c r="E31" s="1154" t="s">
        <v>339</v>
      </c>
      <c r="F31" s="1166" t="s">
        <v>7</v>
      </c>
      <c r="G31" s="1151" t="s">
        <v>325</v>
      </c>
    </row>
    <row r="32" spans="1:7">
      <c r="A32" s="2800"/>
      <c r="B32" s="1164">
        <v>2016</v>
      </c>
      <c r="C32" s="1177">
        <v>42536</v>
      </c>
      <c r="D32" s="1154" t="s">
        <v>991</v>
      </c>
      <c r="E32" s="1154" t="s">
        <v>339</v>
      </c>
      <c r="F32" s="1166" t="s">
        <v>7</v>
      </c>
      <c r="G32" s="1151" t="s">
        <v>324</v>
      </c>
    </row>
    <row r="33" spans="1:7">
      <c r="A33" s="2799"/>
      <c r="B33" s="1164">
        <v>2017</v>
      </c>
      <c r="C33" s="1177">
        <v>42871</v>
      </c>
      <c r="D33" s="1154" t="s">
        <v>1558</v>
      </c>
      <c r="E33" s="1154" t="s">
        <v>300</v>
      </c>
      <c r="F33" s="1166" t="s">
        <v>302</v>
      </c>
      <c r="G33" s="1151" t="s">
        <v>1559</v>
      </c>
    </row>
    <row r="34" spans="1:7">
      <c r="A34" s="2799"/>
      <c r="B34" s="1164">
        <v>2017</v>
      </c>
      <c r="C34" s="1177" t="s">
        <v>1168</v>
      </c>
      <c r="D34" s="1154" t="s">
        <v>1554</v>
      </c>
      <c r="E34" s="1154" t="s">
        <v>300</v>
      </c>
      <c r="F34" s="1166" t="s">
        <v>302</v>
      </c>
      <c r="G34" s="1151" t="s">
        <v>1555</v>
      </c>
    </row>
    <row r="35" spans="1:7">
      <c r="A35" s="2799"/>
      <c r="B35" s="1164">
        <v>2017</v>
      </c>
      <c r="C35" s="1177" t="s">
        <v>1168</v>
      </c>
      <c r="D35" s="1154" t="s">
        <v>1552</v>
      </c>
      <c r="E35" s="1154" t="s">
        <v>300</v>
      </c>
      <c r="F35" s="1166" t="s">
        <v>302</v>
      </c>
      <c r="G35" s="1151" t="s">
        <v>1553</v>
      </c>
    </row>
    <row r="36" spans="1:7">
      <c r="A36" s="2800"/>
      <c r="B36" s="1164">
        <v>2017</v>
      </c>
      <c r="C36" s="1177" t="s">
        <v>1168</v>
      </c>
      <c r="D36" s="1154" t="s">
        <v>1550</v>
      </c>
      <c r="E36" s="1154" t="s">
        <v>300</v>
      </c>
      <c r="F36" s="1166" t="s">
        <v>7</v>
      </c>
      <c r="G36" s="1151" t="s">
        <v>1551</v>
      </c>
    </row>
    <row r="37" spans="1:7">
      <c r="A37" s="2800"/>
      <c r="B37" s="1164">
        <v>2017</v>
      </c>
      <c r="C37" s="1177" t="s">
        <v>1168</v>
      </c>
      <c r="D37" s="1154" t="s">
        <v>1548</v>
      </c>
      <c r="E37" s="1154" t="s">
        <v>300</v>
      </c>
      <c r="F37" s="1166" t="s">
        <v>7</v>
      </c>
      <c r="G37" s="1151" t="s">
        <v>1549</v>
      </c>
    </row>
    <row r="38" spans="1:7">
      <c r="A38" s="2800"/>
      <c r="B38" s="1164">
        <v>2017</v>
      </c>
      <c r="C38" s="1177" t="s">
        <v>1168</v>
      </c>
      <c r="D38" s="1154" t="s">
        <v>1546</v>
      </c>
      <c r="E38" s="1154" t="s">
        <v>300</v>
      </c>
      <c r="F38" s="1166" t="s">
        <v>7</v>
      </c>
      <c r="G38" s="1151" t="s">
        <v>1547</v>
      </c>
    </row>
    <row r="39" spans="1:7">
      <c r="A39" s="2800"/>
      <c r="B39" s="1164">
        <v>2017</v>
      </c>
      <c r="C39" s="1177">
        <v>43052</v>
      </c>
      <c r="D39" s="1154" t="s">
        <v>1723</v>
      </c>
      <c r="E39" s="1154" t="s">
        <v>300</v>
      </c>
      <c r="F39" s="1166" t="s">
        <v>7</v>
      </c>
      <c r="G39" s="1151" t="s">
        <v>1736</v>
      </c>
    </row>
    <row r="40" spans="1:7" ht="16.5" customHeight="1">
      <c r="A40" s="2800"/>
      <c r="B40" s="1164">
        <v>2017</v>
      </c>
      <c r="C40" s="1177">
        <v>43033</v>
      </c>
      <c r="D40" s="1154" t="s">
        <v>1724</v>
      </c>
      <c r="E40" s="1154" t="s">
        <v>300</v>
      </c>
      <c r="F40" s="1166" t="s">
        <v>7</v>
      </c>
      <c r="G40" s="1151" t="s">
        <v>1725</v>
      </c>
    </row>
    <row r="41" spans="1:7" ht="16.5" customHeight="1">
      <c r="A41" s="2800"/>
      <c r="B41" s="1164">
        <v>2017</v>
      </c>
      <c r="C41" s="1177">
        <v>43033</v>
      </c>
      <c r="D41" s="1154" t="s">
        <v>1726</v>
      </c>
      <c r="E41" s="1154" t="s">
        <v>300</v>
      </c>
      <c r="F41" s="1166" t="s">
        <v>7</v>
      </c>
      <c r="G41" s="1151" t="s">
        <v>1838</v>
      </c>
    </row>
    <row r="42" spans="1:7" ht="16.5" customHeight="1">
      <c r="A42" s="2800"/>
      <c r="B42" s="1164">
        <v>2018</v>
      </c>
      <c r="C42" s="1177" t="s">
        <v>1609</v>
      </c>
      <c r="D42" s="1154" t="s">
        <v>2052</v>
      </c>
      <c r="E42" s="1154" t="s">
        <v>300</v>
      </c>
      <c r="F42" s="1166" t="s">
        <v>7</v>
      </c>
      <c r="G42" s="1151" t="s">
        <v>2053</v>
      </c>
    </row>
    <row r="43" spans="1:7" ht="16.5" customHeight="1">
      <c r="A43" s="2800"/>
      <c r="B43" s="1164">
        <v>2018</v>
      </c>
      <c r="C43" s="1177" t="s">
        <v>1609</v>
      </c>
      <c r="D43" s="1154" t="s">
        <v>2054</v>
      </c>
      <c r="E43" s="1154" t="s">
        <v>300</v>
      </c>
      <c r="F43" s="1166" t="s">
        <v>7</v>
      </c>
      <c r="G43" s="1151" t="s">
        <v>2055</v>
      </c>
    </row>
    <row r="44" spans="1:7" ht="16.5" customHeight="1">
      <c r="A44" s="2799"/>
      <c r="B44" s="1164">
        <v>2018</v>
      </c>
      <c r="C44" s="1177" t="s">
        <v>2382</v>
      </c>
      <c r="D44" s="1154" t="s">
        <v>2383</v>
      </c>
      <c r="E44" s="1154" t="s">
        <v>300</v>
      </c>
      <c r="F44" s="1166" t="s">
        <v>344</v>
      </c>
      <c r="G44" s="1151" t="s">
        <v>2384</v>
      </c>
    </row>
    <row r="45" spans="1:7" ht="16.5" customHeight="1">
      <c r="A45" s="2800"/>
      <c r="B45" s="1164">
        <v>2019</v>
      </c>
      <c r="C45" s="1177">
        <v>43614</v>
      </c>
      <c r="D45" s="1154" t="s">
        <v>2678</v>
      </c>
      <c r="E45" s="1154" t="s">
        <v>339</v>
      </c>
      <c r="F45" s="1166" t="s">
        <v>7</v>
      </c>
      <c r="G45" s="1151" t="s">
        <v>2679</v>
      </c>
    </row>
    <row r="46" spans="1:7" ht="16.5" customHeight="1">
      <c r="A46" s="2799"/>
      <c r="B46" s="1164">
        <v>2019</v>
      </c>
      <c r="C46" s="1177">
        <v>43769</v>
      </c>
      <c r="D46" s="1154" t="s">
        <v>2689</v>
      </c>
      <c r="E46" s="1154" t="s">
        <v>300</v>
      </c>
      <c r="F46" s="1166" t="s">
        <v>309</v>
      </c>
      <c r="G46" s="1151" t="s">
        <v>2690</v>
      </c>
    </row>
    <row r="47" spans="1:7" ht="16.5" customHeight="1">
      <c r="A47" s="2800"/>
      <c r="B47" s="1164">
        <v>2019</v>
      </c>
      <c r="C47" s="1177">
        <v>43817</v>
      </c>
      <c r="D47" s="1154" t="s">
        <v>2692</v>
      </c>
      <c r="E47" s="1154" t="s">
        <v>300</v>
      </c>
      <c r="F47" s="1166" t="s">
        <v>7</v>
      </c>
      <c r="G47" s="1151" t="s">
        <v>2960</v>
      </c>
    </row>
    <row r="48" spans="1:7">
      <c r="A48" s="2801" t="s">
        <v>3234</v>
      </c>
      <c r="B48" s="1159">
        <v>2012</v>
      </c>
      <c r="C48" s="1160">
        <v>41100</v>
      </c>
      <c r="D48" s="1161" t="s">
        <v>304</v>
      </c>
      <c r="E48" s="1161" t="s">
        <v>300</v>
      </c>
      <c r="F48" s="1178" t="s">
        <v>302</v>
      </c>
      <c r="G48" s="1163" t="s">
        <v>305</v>
      </c>
    </row>
    <row r="49" spans="1:7">
      <c r="A49" s="2802"/>
      <c r="B49" s="1159">
        <v>2013</v>
      </c>
      <c r="C49" s="1160">
        <v>41464</v>
      </c>
      <c r="D49" s="1161" t="s">
        <v>308</v>
      </c>
      <c r="E49" s="1161" t="s">
        <v>339</v>
      </c>
      <c r="F49" s="1178" t="s">
        <v>309</v>
      </c>
      <c r="G49" s="1163" t="s">
        <v>310</v>
      </c>
    </row>
    <row r="50" spans="1:7">
      <c r="A50" s="2802"/>
      <c r="B50" s="1164">
        <v>2015</v>
      </c>
      <c r="C50" s="1165">
        <v>42094</v>
      </c>
      <c r="D50" s="1164" t="s">
        <v>326</v>
      </c>
      <c r="E50" s="1154" t="s">
        <v>300</v>
      </c>
      <c r="F50" s="1166" t="s">
        <v>7</v>
      </c>
      <c r="G50" s="1151" t="s">
        <v>327</v>
      </c>
    </row>
    <row r="51" spans="1:7">
      <c r="A51" s="2802"/>
      <c r="B51" s="1164">
        <v>2015</v>
      </c>
      <c r="C51" s="1165">
        <v>42185</v>
      </c>
      <c r="D51" s="1164" t="s">
        <v>328</v>
      </c>
      <c r="E51" s="1154" t="s">
        <v>300</v>
      </c>
      <c r="F51" s="1166" t="s">
        <v>7</v>
      </c>
      <c r="G51" s="1151" t="s">
        <v>329</v>
      </c>
    </row>
    <row r="52" spans="1:7" ht="28.8">
      <c r="A52" s="2802"/>
      <c r="B52" s="1164">
        <v>2015</v>
      </c>
      <c r="C52" s="1165">
        <v>42348</v>
      </c>
      <c r="D52" s="1164" t="s">
        <v>330</v>
      </c>
      <c r="E52" s="1154" t="s">
        <v>300</v>
      </c>
      <c r="F52" s="1166" t="s">
        <v>7</v>
      </c>
      <c r="G52" s="1151" t="s">
        <v>331</v>
      </c>
    </row>
    <row r="53" spans="1:7">
      <c r="A53" s="2802"/>
      <c r="B53" s="1164">
        <v>2015</v>
      </c>
      <c r="C53" s="1165">
        <v>42132</v>
      </c>
      <c r="D53" s="1164" t="s">
        <v>337</v>
      </c>
      <c r="E53" s="1154" t="s">
        <v>300</v>
      </c>
      <c r="F53" s="1166" t="s">
        <v>309</v>
      </c>
      <c r="G53" s="2796" t="s">
        <v>340</v>
      </c>
    </row>
    <row r="54" spans="1:7">
      <c r="A54" s="2802"/>
      <c r="B54" s="1164">
        <v>2015</v>
      </c>
      <c r="C54" s="1165">
        <v>42303</v>
      </c>
      <c r="D54" s="1164" t="s">
        <v>338</v>
      </c>
      <c r="E54" s="1164" t="s">
        <v>339</v>
      </c>
      <c r="F54" s="1166" t="s">
        <v>309</v>
      </c>
      <c r="G54" s="2796"/>
    </row>
    <row r="55" spans="1:7" ht="32.4" customHeight="1">
      <c r="A55" s="2802"/>
      <c r="B55" s="1164">
        <v>2015</v>
      </c>
      <c r="C55" s="1165">
        <v>42094</v>
      </c>
      <c r="D55" s="1164" t="s">
        <v>347</v>
      </c>
      <c r="E55" s="1154" t="s">
        <v>300</v>
      </c>
      <c r="F55" s="1166" t="s">
        <v>314</v>
      </c>
      <c r="G55" s="1151" t="s">
        <v>348</v>
      </c>
    </row>
    <row r="56" spans="1:7" ht="28.8">
      <c r="A56" s="2802"/>
      <c r="B56" s="1164">
        <v>2017</v>
      </c>
      <c r="C56" s="1165">
        <v>42781</v>
      </c>
      <c r="D56" s="1164" t="s">
        <v>1572</v>
      </c>
      <c r="E56" s="1559" t="s">
        <v>339</v>
      </c>
      <c r="F56" s="1166" t="s">
        <v>7</v>
      </c>
      <c r="G56" s="1151" t="s">
        <v>1573</v>
      </c>
    </row>
    <row r="57" spans="1:7">
      <c r="A57" s="2802"/>
      <c r="B57" s="1164">
        <v>2017</v>
      </c>
      <c r="C57" s="1165" t="s">
        <v>1577</v>
      </c>
      <c r="D57" s="1164" t="s">
        <v>1578</v>
      </c>
      <c r="E57" s="1154" t="s">
        <v>300</v>
      </c>
      <c r="F57" s="1166" t="s">
        <v>7</v>
      </c>
      <c r="G57" s="1151" t="s">
        <v>1579</v>
      </c>
    </row>
    <row r="58" spans="1:7" ht="28.8">
      <c r="A58" s="2802"/>
      <c r="B58" s="1164">
        <v>2017</v>
      </c>
      <c r="C58" s="1165">
        <v>42922</v>
      </c>
      <c r="D58" s="1164" t="s">
        <v>1720</v>
      </c>
      <c r="E58" s="1154" t="s">
        <v>300</v>
      </c>
      <c r="F58" s="1166" t="s">
        <v>314</v>
      </c>
      <c r="G58" s="1151" t="s">
        <v>1721</v>
      </c>
    </row>
    <row r="59" spans="1:7" ht="28.8">
      <c r="A59" s="2802"/>
      <c r="B59" s="1164">
        <v>2017</v>
      </c>
      <c r="C59" s="1165">
        <v>43033</v>
      </c>
      <c r="D59" s="1164" t="s">
        <v>1705</v>
      </c>
      <c r="E59" s="1559" t="s">
        <v>300</v>
      </c>
      <c r="F59" s="1166" t="s">
        <v>7</v>
      </c>
      <c r="G59" s="1151" t="s">
        <v>1706</v>
      </c>
    </row>
    <row r="60" spans="1:7" ht="28.8">
      <c r="A60" s="2802"/>
      <c r="B60" s="1164">
        <v>2017</v>
      </c>
      <c r="C60" s="1165">
        <v>43033</v>
      </c>
      <c r="D60" s="1164" t="s">
        <v>1707</v>
      </c>
      <c r="E60" s="1154" t="s">
        <v>1708</v>
      </c>
      <c r="F60" s="1166" t="s">
        <v>314</v>
      </c>
      <c r="G60" s="1151" t="s">
        <v>1709</v>
      </c>
    </row>
    <row r="61" spans="1:7" ht="14.4" customHeight="1">
      <c r="A61" s="2802"/>
      <c r="B61" s="1164">
        <v>2017</v>
      </c>
      <c r="C61" s="1165">
        <v>43047</v>
      </c>
      <c r="D61" s="1164" t="s">
        <v>1719</v>
      </c>
      <c r="E61" s="1559" t="s">
        <v>300</v>
      </c>
      <c r="F61" s="1166" t="s">
        <v>7</v>
      </c>
      <c r="G61" s="1151" t="s">
        <v>3251</v>
      </c>
    </row>
    <row r="62" spans="1:7" ht="28.8">
      <c r="A62" s="2802"/>
      <c r="B62" s="1164">
        <v>2018</v>
      </c>
      <c r="C62" s="1165">
        <v>43417</v>
      </c>
      <c r="D62" s="1164" t="s">
        <v>2117</v>
      </c>
      <c r="E62" s="1559" t="s">
        <v>339</v>
      </c>
      <c r="F62" s="1166" t="s">
        <v>7</v>
      </c>
      <c r="G62" s="1151" t="s">
        <v>2430</v>
      </c>
    </row>
    <row r="63" spans="1:7" ht="29.4" customHeight="1">
      <c r="A63" s="2802"/>
      <c r="B63" s="1164">
        <v>2019</v>
      </c>
      <c r="C63" s="1165">
        <v>43669</v>
      </c>
      <c r="D63" s="1164" t="s">
        <v>2638</v>
      </c>
      <c r="E63" s="1154" t="s">
        <v>339</v>
      </c>
      <c r="F63" s="1166" t="s">
        <v>314</v>
      </c>
      <c r="G63" s="1151" t="s">
        <v>2639</v>
      </c>
    </row>
    <row r="64" spans="1:7" ht="28.8">
      <c r="A64" s="2802"/>
      <c r="B64" s="1164">
        <v>2019</v>
      </c>
      <c r="C64" s="1165">
        <v>43740</v>
      </c>
      <c r="D64" s="1164" t="s">
        <v>2643</v>
      </c>
      <c r="E64" s="1154" t="s">
        <v>339</v>
      </c>
      <c r="F64" s="1166" t="s">
        <v>7</v>
      </c>
      <c r="G64" s="1151" t="s">
        <v>2644</v>
      </c>
    </row>
    <row r="65" spans="1:7" ht="28.8">
      <c r="A65" s="2802"/>
      <c r="B65" s="1164">
        <v>2019</v>
      </c>
      <c r="C65" s="1165">
        <v>43791</v>
      </c>
      <c r="D65" s="1164" t="s">
        <v>2648</v>
      </c>
      <c r="E65" s="1154" t="s">
        <v>1708</v>
      </c>
      <c r="F65" s="1166" t="s">
        <v>309</v>
      </c>
      <c r="G65" s="1151" t="s">
        <v>2962</v>
      </c>
    </row>
    <row r="66" spans="1:7">
      <c r="A66" s="2802"/>
      <c r="B66" s="1164">
        <v>2019</v>
      </c>
      <c r="C66" s="1165">
        <v>43791</v>
      </c>
      <c r="D66" s="1164" t="s">
        <v>2649</v>
      </c>
      <c r="E66" s="1154" t="s">
        <v>300</v>
      </c>
      <c r="F66" s="1166" t="s">
        <v>302</v>
      </c>
      <c r="G66" s="1151" t="s">
        <v>2963</v>
      </c>
    </row>
    <row r="67" spans="1:7">
      <c r="A67" s="2802"/>
      <c r="B67" s="1164">
        <v>2019</v>
      </c>
      <c r="C67" s="1165">
        <v>43817</v>
      </c>
      <c r="D67" s="1164" t="s">
        <v>2650</v>
      </c>
      <c r="E67" s="1154" t="s">
        <v>2622</v>
      </c>
      <c r="F67" s="1166" t="s">
        <v>2651</v>
      </c>
      <c r="G67" s="1151" t="s">
        <v>2652</v>
      </c>
    </row>
    <row r="68" spans="1:7">
      <c r="A68" s="2802"/>
      <c r="B68" s="1172">
        <v>2020</v>
      </c>
      <c r="C68" s="1179" t="s">
        <v>2992</v>
      </c>
      <c r="D68" s="1172" t="s">
        <v>3001</v>
      </c>
      <c r="E68" s="1174" t="s">
        <v>300</v>
      </c>
      <c r="F68" s="1175" t="s">
        <v>7</v>
      </c>
      <c r="G68" s="2166" t="s">
        <v>3002</v>
      </c>
    </row>
    <row r="69" spans="1:7">
      <c r="A69" s="2802"/>
      <c r="B69" s="1172">
        <v>2020</v>
      </c>
      <c r="C69" s="1179" t="s">
        <v>2992</v>
      </c>
      <c r="D69" s="1172" t="s">
        <v>3003</v>
      </c>
      <c r="E69" s="1174" t="s">
        <v>300</v>
      </c>
      <c r="F69" s="1175" t="s">
        <v>7</v>
      </c>
      <c r="G69" s="2166" t="s">
        <v>5450</v>
      </c>
    </row>
    <row r="70" spans="1:7">
      <c r="A70" s="2803"/>
      <c r="B70" s="1172">
        <v>2020</v>
      </c>
      <c r="C70" s="1173">
        <v>44028</v>
      </c>
      <c r="D70" s="1172" t="s">
        <v>3018</v>
      </c>
      <c r="E70" s="1174" t="s">
        <v>300</v>
      </c>
      <c r="F70" s="1175" t="s">
        <v>7</v>
      </c>
      <c r="G70" s="2166" t="s">
        <v>3019</v>
      </c>
    </row>
    <row r="71" spans="1:7">
      <c r="A71" s="2797" t="s">
        <v>3233</v>
      </c>
      <c r="B71" s="1159">
        <v>2012</v>
      </c>
      <c r="C71" s="1160">
        <v>41089</v>
      </c>
      <c r="D71" s="1161" t="s">
        <v>992</v>
      </c>
      <c r="E71" s="1161" t="s">
        <v>300</v>
      </c>
      <c r="F71" s="1178" t="s">
        <v>302</v>
      </c>
      <c r="G71" s="1163" t="s">
        <v>305</v>
      </c>
    </row>
    <row r="72" spans="1:7">
      <c r="A72" s="2797"/>
      <c r="B72" s="1159">
        <v>2013</v>
      </c>
      <c r="C72" s="1160">
        <v>41586</v>
      </c>
      <c r="D72" s="1161" t="s">
        <v>306</v>
      </c>
      <c r="E72" s="1161" t="s">
        <v>300</v>
      </c>
      <c r="F72" s="1178" t="s">
        <v>7</v>
      </c>
      <c r="G72" s="1163" t="s">
        <v>307</v>
      </c>
    </row>
    <row r="73" spans="1:7" ht="28.8">
      <c r="A73" s="2797"/>
      <c r="B73" s="1159">
        <v>2013</v>
      </c>
      <c r="C73" s="1160">
        <v>41449</v>
      </c>
      <c r="D73" s="1161" t="s">
        <v>311</v>
      </c>
      <c r="E73" s="1161" t="s">
        <v>300</v>
      </c>
      <c r="F73" s="1178" t="s">
        <v>309</v>
      </c>
      <c r="G73" s="1163" t="s">
        <v>312</v>
      </c>
    </row>
    <row r="74" spans="1:7" ht="27.6" customHeight="1">
      <c r="A74" s="2797"/>
      <c r="B74" s="1159">
        <v>2013</v>
      </c>
      <c r="C74" s="1160">
        <v>41537</v>
      </c>
      <c r="D74" s="1161" t="s">
        <v>313</v>
      </c>
      <c r="E74" s="1161" t="s">
        <v>300</v>
      </c>
      <c r="F74" s="1178" t="s">
        <v>314</v>
      </c>
      <c r="G74" s="1163" t="s">
        <v>315</v>
      </c>
    </row>
    <row r="75" spans="1:7">
      <c r="A75" s="2797"/>
      <c r="B75" s="1164">
        <v>2015</v>
      </c>
      <c r="C75" s="1165">
        <v>42342</v>
      </c>
      <c r="D75" s="1154" t="s">
        <v>332</v>
      </c>
      <c r="E75" s="1154" t="s">
        <v>300</v>
      </c>
      <c r="F75" s="1166" t="s">
        <v>7</v>
      </c>
      <c r="G75" s="1151" t="s">
        <v>333</v>
      </c>
    </row>
    <row r="76" spans="1:7">
      <c r="A76" s="2797"/>
      <c r="B76" s="1164">
        <v>2015</v>
      </c>
      <c r="C76" s="1165">
        <v>42342</v>
      </c>
      <c r="D76" s="1154" t="s">
        <v>341</v>
      </c>
      <c r="E76" s="1154" t="s">
        <v>300</v>
      </c>
      <c r="F76" s="1166" t="s">
        <v>309</v>
      </c>
      <c r="G76" s="1151" t="s">
        <v>342</v>
      </c>
    </row>
    <row r="77" spans="1:7" ht="28.8">
      <c r="A77" s="2797"/>
      <c r="B77" s="1164">
        <v>2015</v>
      </c>
      <c r="C77" s="1165">
        <v>42094</v>
      </c>
      <c r="D77" s="1154" t="s">
        <v>343</v>
      </c>
      <c r="E77" s="1154" t="s">
        <v>300</v>
      </c>
      <c r="F77" s="1166" t="s">
        <v>344</v>
      </c>
      <c r="G77" s="1151" t="s">
        <v>345</v>
      </c>
    </row>
    <row r="78" spans="1:7" ht="28.8">
      <c r="A78" s="2797"/>
      <c r="B78" s="1180">
        <v>2016</v>
      </c>
      <c r="C78" s="1181">
        <v>42698</v>
      </c>
      <c r="D78" s="1180">
        <v>57.3</v>
      </c>
      <c r="E78" s="1180" t="s">
        <v>339</v>
      </c>
      <c r="F78" s="1180" t="s">
        <v>344</v>
      </c>
      <c r="G78" s="1182" t="s">
        <v>993</v>
      </c>
    </row>
    <row r="79" spans="1:7" ht="28.8">
      <c r="A79" s="2797"/>
      <c r="B79" s="1183">
        <v>2017</v>
      </c>
      <c r="C79" s="1184">
        <v>42914</v>
      </c>
      <c r="D79" s="1183">
        <v>64.400000000000006</v>
      </c>
      <c r="E79" s="1183" t="s">
        <v>300</v>
      </c>
      <c r="F79" s="1185" t="s">
        <v>302</v>
      </c>
      <c r="G79" s="1186" t="s">
        <v>1617</v>
      </c>
    </row>
    <row r="80" spans="1:7">
      <c r="A80" s="737" t="s">
        <v>2503</v>
      </c>
      <c r="B80" s="193"/>
      <c r="C80" s="324"/>
      <c r="E80" s="325"/>
      <c r="F80" s="325"/>
      <c r="G80" s="326"/>
    </row>
    <row r="81" spans="2:2">
      <c r="B81" s="193"/>
    </row>
    <row r="82" spans="2:2">
      <c r="B82" s="193"/>
    </row>
  </sheetData>
  <sheetProtection algorithmName="SHA-512" hashValue="zt3JTDnMzhUmGl4lHrsoT4cMQPb6ymaKHBaj1PnKwwv6zgdaGFBmKdMNDKmwVii0ozvS4pkbDPEQNgXk9kg2AQ==" saltValue="d9lJeUfNklZ5RRlRU9GhVA==" spinCount="100000" sheet="1" objects="1" scenarios="1"/>
  <mergeCells count="5">
    <mergeCell ref="G53:G54"/>
    <mergeCell ref="A71:A79"/>
    <mergeCell ref="A20:A47"/>
    <mergeCell ref="A48:A70"/>
    <mergeCell ref="A4:A19"/>
  </mergeCells>
  <hyperlinks>
    <hyperlink ref="A1" location="Índice!A1" display="ÍNDICE" xr:uid="{00000000-0004-0000-4600-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AD25A8"/>
  </sheetPr>
  <dimension ref="A1:Q18"/>
  <sheetViews>
    <sheetView showGridLines="0" zoomScaleNormal="100" workbookViewId="0">
      <selection activeCell="A15" sqref="A15"/>
    </sheetView>
  </sheetViews>
  <sheetFormatPr baseColWidth="10" defaultRowHeight="13.2"/>
  <cols>
    <col min="1" max="1" width="17.44140625" customWidth="1"/>
    <col min="2" max="2" width="12.88671875" customWidth="1"/>
  </cols>
  <sheetData>
    <row r="1" spans="1:17">
      <c r="A1" s="209" t="s">
        <v>1189</v>
      </c>
      <c r="B1" s="471"/>
      <c r="C1" s="254"/>
    </row>
    <row r="2" spans="1:17" ht="18">
      <c r="A2" s="2809" t="s">
        <v>5475</v>
      </c>
      <c r="B2" s="2809"/>
      <c r="C2" s="2809"/>
      <c r="D2" s="2809"/>
      <c r="E2" s="2809"/>
      <c r="F2" s="2809"/>
      <c r="G2" s="2809"/>
      <c r="H2" s="2809"/>
      <c r="I2" s="2809"/>
      <c r="J2" s="2809"/>
      <c r="K2" s="2809"/>
      <c r="L2" s="2809"/>
      <c r="M2" s="2809"/>
      <c r="N2" s="2809"/>
      <c r="O2" s="2809"/>
    </row>
    <row r="3" spans="1:17" s="461" customFormat="1" ht="16.5" customHeight="1">
      <c r="A3" s="2810" t="s">
        <v>1881</v>
      </c>
      <c r="B3" s="2402" t="s">
        <v>1882</v>
      </c>
      <c r="C3" s="2805"/>
      <c r="D3" s="2805"/>
      <c r="E3" s="2805"/>
      <c r="F3" s="2805"/>
      <c r="G3" s="2805"/>
      <c r="H3" s="2806"/>
      <c r="I3" s="2402" t="s">
        <v>1883</v>
      </c>
      <c r="J3" s="2805"/>
      <c r="K3" s="2805"/>
      <c r="L3" s="2805"/>
      <c r="M3" s="2805"/>
      <c r="N3" s="2805"/>
      <c r="O3" s="2806"/>
      <c r="P3" s="11"/>
      <c r="Q3" s="11"/>
    </row>
    <row r="4" spans="1:17" s="461" customFormat="1" ht="14.4">
      <c r="A4" s="2810"/>
      <c r="B4" s="2811" t="s">
        <v>1884</v>
      </c>
      <c r="C4" s="2811"/>
      <c r="D4" s="2811" t="s">
        <v>1885</v>
      </c>
      <c r="E4" s="2811"/>
      <c r="F4" s="2811" t="s">
        <v>1886</v>
      </c>
      <c r="G4" s="2811"/>
      <c r="H4" s="2811" t="s">
        <v>1887</v>
      </c>
      <c r="I4" s="2811"/>
      <c r="J4" s="2811" t="s">
        <v>1888</v>
      </c>
      <c r="K4" s="2811"/>
      <c r="L4" s="2811" t="s">
        <v>1889</v>
      </c>
      <c r="M4" s="2811"/>
      <c r="N4" s="2811" t="s">
        <v>1890</v>
      </c>
      <c r="O4" s="2811"/>
      <c r="P4" s="11"/>
      <c r="Q4" s="11"/>
    </row>
    <row r="5" spans="1:17" s="461" customFormat="1" ht="16.2">
      <c r="A5" s="2810"/>
      <c r="B5" s="453" t="s">
        <v>1217</v>
      </c>
      <c r="C5" s="453" t="s">
        <v>1892</v>
      </c>
      <c r="D5" s="453" t="s">
        <v>1217</v>
      </c>
      <c r="E5" s="453" t="s">
        <v>1892</v>
      </c>
      <c r="F5" s="453" t="s">
        <v>1217</v>
      </c>
      <c r="G5" s="453" t="s">
        <v>1892</v>
      </c>
      <c r="H5" s="453" t="s">
        <v>1217</v>
      </c>
      <c r="I5" s="453" t="s">
        <v>1892</v>
      </c>
      <c r="J5" s="453" t="s">
        <v>1217</v>
      </c>
      <c r="K5" s="453" t="s">
        <v>1892</v>
      </c>
      <c r="L5" s="453" t="s">
        <v>1217</v>
      </c>
      <c r="M5" s="453" t="s">
        <v>1892</v>
      </c>
      <c r="N5" s="453" t="s">
        <v>1217</v>
      </c>
      <c r="O5" s="453" t="s">
        <v>1892</v>
      </c>
      <c r="P5" s="11"/>
      <c r="Q5" s="11"/>
    </row>
    <row r="6" spans="1:17" s="461" customFormat="1" ht="14.4">
      <c r="A6" s="1572" t="s">
        <v>1220</v>
      </c>
      <c r="B6" s="455">
        <v>3</v>
      </c>
      <c r="C6" s="455">
        <v>112</v>
      </c>
      <c r="D6" s="455">
        <v>0</v>
      </c>
      <c r="E6" s="455">
        <v>0</v>
      </c>
      <c r="F6" s="455">
        <v>8</v>
      </c>
      <c r="G6" s="455">
        <v>484</v>
      </c>
      <c r="H6" s="455">
        <v>19</v>
      </c>
      <c r="I6" s="455">
        <v>297</v>
      </c>
      <c r="J6" s="455">
        <v>0</v>
      </c>
      <c r="K6" s="455">
        <v>0</v>
      </c>
      <c r="L6" s="1086">
        <v>2</v>
      </c>
      <c r="M6" s="1086">
        <v>112</v>
      </c>
      <c r="N6" s="1086">
        <v>9</v>
      </c>
      <c r="O6" s="1086">
        <v>122</v>
      </c>
      <c r="P6" s="1088"/>
      <c r="Q6" s="11"/>
    </row>
    <row r="7" spans="1:17" s="461" customFormat="1" ht="14.4">
      <c r="A7" s="1572" t="s">
        <v>1221</v>
      </c>
      <c r="B7" s="455">
        <v>4</v>
      </c>
      <c r="C7" s="455">
        <v>176</v>
      </c>
      <c r="D7" s="455">
        <v>0</v>
      </c>
      <c r="E7" s="455">
        <v>0</v>
      </c>
      <c r="F7" s="455">
        <v>10</v>
      </c>
      <c r="G7" s="455">
        <v>524</v>
      </c>
      <c r="H7" s="455">
        <v>22</v>
      </c>
      <c r="I7" s="455">
        <v>245</v>
      </c>
      <c r="J7" s="455">
        <v>0</v>
      </c>
      <c r="K7" s="455">
        <v>0</v>
      </c>
      <c r="L7" s="1086">
        <v>1</v>
      </c>
      <c r="M7" s="1086">
        <v>48</v>
      </c>
      <c r="N7" s="1086">
        <v>9</v>
      </c>
      <c r="O7" s="1086">
        <v>128</v>
      </c>
      <c r="P7" s="1088"/>
      <c r="Q7" s="11"/>
    </row>
    <row r="8" spans="1:17" s="461" customFormat="1" ht="14.4">
      <c r="A8" s="1572" t="s">
        <v>1222</v>
      </c>
      <c r="B8" s="455">
        <v>6</v>
      </c>
      <c r="C8" s="455">
        <v>260</v>
      </c>
      <c r="D8" s="455">
        <v>1</v>
      </c>
      <c r="E8" s="455">
        <v>64</v>
      </c>
      <c r="F8" s="455">
        <v>8</v>
      </c>
      <c r="G8" s="455">
        <v>440</v>
      </c>
      <c r="H8" s="455">
        <v>17</v>
      </c>
      <c r="I8" s="455">
        <v>312</v>
      </c>
      <c r="J8" s="455">
        <v>0</v>
      </c>
      <c r="K8" s="455">
        <v>0</v>
      </c>
      <c r="L8" s="1086">
        <v>0</v>
      </c>
      <c r="M8" s="1086">
        <v>0</v>
      </c>
      <c r="N8" s="1086">
        <v>9</v>
      </c>
      <c r="O8" s="1086">
        <v>124</v>
      </c>
      <c r="P8" s="1088"/>
      <c r="Q8" s="11"/>
    </row>
    <row r="9" spans="1:17" s="461" customFormat="1" ht="14.4">
      <c r="A9" s="1572" t="s">
        <v>1891</v>
      </c>
      <c r="B9" s="455">
        <v>16</v>
      </c>
      <c r="C9" s="455">
        <v>747</v>
      </c>
      <c r="D9" s="455">
        <v>0</v>
      </c>
      <c r="E9" s="455">
        <v>0</v>
      </c>
      <c r="F9" s="455">
        <v>0</v>
      </c>
      <c r="G9" s="455">
        <v>0</v>
      </c>
      <c r="H9" s="455">
        <v>0</v>
      </c>
      <c r="I9" s="455">
        <v>0</v>
      </c>
      <c r="J9" s="455">
        <v>1</v>
      </c>
      <c r="K9" s="455">
        <v>305</v>
      </c>
      <c r="L9" s="1086">
        <v>1</v>
      </c>
      <c r="M9" s="1086">
        <v>150</v>
      </c>
      <c r="N9" s="1086">
        <v>31</v>
      </c>
      <c r="O9" s="1086">
        <v>575</v>
      </c>
      <c r="P9" s="1089" t="s">
        <v>2699</v>
      </c>
      <c r="Q9" s="11"/>
    </row>
    <row r="10" spans="1:17" s="461" customFormat="1" ht="14.4">
      <c r="A10" s="1593" t="s">
        <v>582</v>
      </c>
      <c r="B10" s="1087">
        <f t="shared" ref="B10:I10" si="0">SUM(B6:B9)</f>
        <v>29</v>
      </c>
      <c r="C10" s="1087">
        <f t="shared" si="0"/>
        <v>1295</v>
      </c>
      <c r="D10" s="1087">
        <f t="shared" si="0"/>
        <v>1</v>
      </c>
      <c r="E10" s="1087">
        <f t="shared" si="0"/>
        <v>64</v>
      </c>
      <c r="F10" s="1087">
        <f t="shared" si="0"/>
        <v>26</v>
      </c>
      <c r="G10" s="1087">
        <f t="shared" si="0"/>
        <v>1448</v>
      </c>
      <c r="H10" s="1087">
        <f t="shared" si="0"/>
        <v>58</v>
      </c>
      <c r="I10" s="1087">
        <f t="shared" si="0"/>
        <v>854</v>
      </c>
      <c r="J10" s="1087">
        <f t="shared" ref="J10:O10" si="1">SUM(J6:J9)</f>
        <v>1</v>
      </c>
      <c r="K10" s="1087">
        <f t="shared" si="1"/>
        <v>305</v>
      </c>
      <c r="L10" s="1087">
        <f t="shared" si="1"/>
        <v>4</v>
      </c>
      <c r="M10" s="1087">
        <f t="shared" si="1"/>
        <v>310</v>
      </c>
      <c r="N10" s="1087">
        <f t="shared" si="1"/>
        <v>58</v>
      </c>
      <c r="O10" s="1087">
        <f t="shared" si="1"/>
        <v>949</v>
      </c>
      <c r="P10" s="1087">
        <f>C10+E10+G10+I10+K10+M10+O10</f>
        <v>5225</v>
      </c>
      <c r="Q10" s="11"/>
    </row>
    <row r="11" spans="1:17" s="461" customFormat="1" ht="14.4">
      <c r="A11" s="11"/>
      <c r="B11" s="1088"/>
      <c r="C11" s="1088"/>
      <c r="D11" s="1088"/>
      <c r="E11" s="1088"/>
      <c r="F11" s="1088"/>
      <c r="G11" s="1088"/>
      <c r="H11" s="1088"/>
      <c r="I11" s="1088"/>
      <c r="J11" s="1088"/>
      <c r="K11" s="1088"/>
      <c r="L11" s="1088"/>
      <c r="M11" s="1088"/>
      <c r="N11" s="1088"/>
      <c r="O11" s="1088"/>
      <c r="P11" s="1088"/>
      <c r="Q11" s="11"/>
    </row>
    <row r="12" spans="1:17" s="461" customFormat="1" ht="14.4">
      <c r="A12" s="11"/>
      <c r="B12" s="1088"/>
      <c r="C12" s="1088"/>
      <c r="D12" s="1088"/>
      <c r="E12" s="1088"/>
      <c r="F12" s="1088"/>
      <c r="G12" s="1088"/>
      <c r="H12" s="1088"/>
      <c r="I12" s="1088"/>
      <c r="J12" s="1088"/>
      <c r="K12" s="1088"/>
      <c r="L12" s="1088"/>
      <c r="M12" s="1088"/>
      <c r="N12" s="1088"/>
      <c r="O12" s="1088"/>
      <c r="P12" s="1088"/>
      <c r="Q12" s="11"/>
    </row>
    <row r="13" spans="1:17" s="461" customFormat="1" ht="16.2">
      <c r="A13" s="2807" t="s">
        <v>1893</v>
      </c>
      <c r="B13" s="2808" t="s">
        <v>1894</v>
      </c>
      <c r="C13" s="2808"/>
      <c r="D13" s="1088"/>
      <c r="E13" s="1088"/>
      <c r="F13" s="1088"/>
      <c r="G13" s="1088"/>
      <c r="H13" s="1088"/>
      <c r="I13" s="1088"/>
      <c r="J13" s="1088"/>
      <c r="K13" s="1088"/>
      <c r="L13" s="1090"/>
      <c r="M13" s="1090"/>
      <c r="N13" s="1090"/>
      <c r="O13" s="1091" t="s">
        <v>3208</v>
      </c>
      <c r="P13" s="1088"/>
      <c r="Q13" s="11"/>
    </row>
    <row r="14" spans="1:17" s="461" customFormat="1" ht="16.2">
      <c r="A14" s="2390"/>
      <c r="B14" s="1092" t="s">
        <v>1895</v>
      </c>
      <c r="C14" s="1092" t="s">
        <v>1892</v>
      </c>
      <c r="D14" s="1088"/>
      <c r="E14" s="1088"/>
      <c r="F14" s="1088"/>
      <c r="G14" s="1088"/>
      <c r="H14" s="1088"/>
      <c r="I14" s="1088"/>
      <c r="J14" s="1088"/>
      <c r="K14" s="1088"/>
      <c r="L14" s="2804" t="s">
        <v>2210</v>
      </c>
      <c r="M14" s="2804"/>
      <c r="N14" s="2804"/>
      <c r="O14" s="1093">
        <v>242994</v>
      </c>
      <c r="P14" s="1088"/>
      <c r="Q14" s="11"/>
    </row>
    <row r="15" spans="1:17" s="461" customFormat="1" ht="14.4">
      <c r="A15" s="454" t="s">
        <v>1896</v>
      </c>
      <c r="B15" s="1086">
        <v>1</v>
      </c>
      <c r="C15" s="1086">
        <v>2887</v>
      </c>
      <c r="D15" s="1088"/>
      <c r="E15" s="1088"/>
      <c r="F15" s="1088"/>
      <c r="G15" s="1088"/>
      <c r="H15" s="1088"/>
      <c r="I15" s="1088"/>
      <c r="J15" s="1088"/>
      <c r="K15" s="1088"/>
      <c r="L15" s="2804" t="s">
        <v>2211</v>
      </c>
      <c r="M15" s="2804"/>
      <c r="N15" s="2804"/>
      <c r="O15" s="1093">
        <v>9577</v>
      </c>
      <c r="P15" s="1088"/>
      <c r="Q15" s="11"/>
    </row>
    <row r="16" spans="1:17" s="461" customFormat="1" ht="14.4">
      <c r="A16" s="454" t="s">
        <v>2212</v>
      </c>
      <c r="B16" s="1652">
        <v>2</v>
      </c>
      <c r="C16" s="1086">
        <v>420</v>
      </c>
      <c r="D16" s="11"/>
      <c r="E16" s="11"/>
      <c r="F16" s="11"/>
      <c r="G16" s="11"/>
      <c r="H16" s="11"/>
      <c r="I16" s="11"/>
      <c r="J16" s="11"/>
      <c r="K16" s="11"/>
      <c r="L16" s="668"/>
      <c r="M16" s="668"/>
      <c r="N16" s="668"/>
      <c r="O16" s="669"/>
      <c r="P16" s="11"/>
      <c r="Q16" s="11"/>
    </row>
    <row r="17" spans="1:17" s="461" customFormat="1" ht="14.4">
      <c r="A17" s="453" t="s">
        <v>582</v>
      </c>
      <c r="B17" s="1593">
        <f>SUM(B15:B15)</f>
        <v>1</v>
      </c>
      <c r="C17" s="1087">
        <v>3307</v>
      </c>
      <c r="D17" s="11"/>
      <c r="E17" s="11"/>
      <c r="F17" s="11"/>
      <c r="G17" s="11"/>
      <c r="H17" s="11"/>
      <c r="I17" s="11"/>
      <c r="J17" s="11"/>
      <c r="K17" s="11"/>
      <c r="L17" s="11"/>
      <c r="M17" s="11"/>
      <c r="N17" s="11"/>
      <c r="O17" s="11"/>
      <c r="P17" s="11"/>
      <c r="Q17" s="11"/>
    </row>
    <row r="18" spans="1:17" ht="14.4">
      <c r="A18" s="1085" t="s">
        <v>3209</v>
      </c>
      <c r="B18" s="11"/>
      <c r="C18" s="11"/>
      <c r="D18" s="11"/>
      <c r="E18" s="11"/>
      <c r="F18" s="11"/>
      <c r="G18" s="11"/>
      <c r="H18" s="11"/>
      <c r="I18" s="11"/>
      <c r="J18" s="11"/>
      <c r="K18" s="11"/>
      <c r="L18" s="11"/>
      <c r="M18" s="11"/>
      <c r="N18" s="11"/>
      <c r="O18" s="11"/>
      <c r="P18" s="11"/>
      <c r="Q18" s="11"/>
    </row>
  </sheetData>
  <sheetProtection algorithmName="SHA-512" hashValue="uX2dnQM2ZT6bbotQkP1HOR43gXJCslnejvVMlGxZHSdLlLss0HsPxGIIr58T1mx1E29rq/eTM7gH9Kscmrn/PA==" saltValue="QEQ36BEXn2zR9q6VOSse4Q==" spinCount="100000" sheet="1" objects="1" scenarios="1"/>
  <mergeCells count="15">
    <mergeCell ref="L15:N15"/>
    <mergeCell ref="I3:O3"/>
    <mergeCell ref="A13:A14"/>
    <mergeCell ref="B13:C13"/>
    <mergeCell ref="A2:O2"/>
    <mergeCell ref="A3:A5"/>
    <mergeCell ref="B4:C4"/>
    <mergeCell ref="D4:E4"/>
    <mergeCell ref="F4:G4"/>
    <mergeCell ref="H4:I4"/>
    <mergeCell ref="J4:K4"/>
    <mergeCell ref="L4:M4"/>
    <mergeCell ref="N4:O4"/>
    <mergeCell ref="B3:H3"/>
    <mergeCell ref="L14:N14"/>
  </mergeCells>
  <hyperlinks>
    <hyperlink ref="A1" location="Índice!A1" display="ÍNDICE" xr:uid="{00000000-0004-0000-4700-000000000000}"/>
  </hyperlinks>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D25A8"/>
  </sheetPr>
  <dimension ref="A1:AF55"/>
  <sheetViews>
    <sheetView showGridLines="0" zoomScaleNormal="100" zoomScaleSheetLayoutView="20" workbookViewId="0">
      <selection activeCell="B22" sqref="B22"/>
    </sheetView>
  </sheetViews>
  <sheetFormatPr baseColWidth="10" defaultRowHeight="13.8"/>
  <cols>
    <col min="1" max="1" width="7.109375" style="158" customWidth="1"/>
    <col min="2" max="2" width="40.6640625" style="158" customWidth="1"/>
    <col min="3" max="4" width="5.5546875" style="1693" customWidth="1"/>
    <col min="5" max="5" width="5.44140625" style="1693" customWidth="1"/>
    <col min="6" max="7" width="5.5546875" style="1693" customWidth="1"/>
    <col min="8" max="8" width="5.44140625" style="1693" customWidth="1"/>
    <col min="9" max="10" width="5.5546875" style="158" customWidth="1"/>
    <col min="11" max="11" width="5.44140625" style="158" customWidth="1"/>
    <col min="12" max="12" width="6.44140625" style="158" customWidth="1"/>
    <col min="13" max="13" width="6.21875" style="158" customWidth="1"/>
    <col min="14" max="14" width="5.88671875" style="158" customWidth="1"/>
    <col min="15" max="15" width="6.5546875" style="158" customWidth="1"/>
    <col min="16" max="17" width="7.33203125" style="158" customWidth="1"/>
    <col min="18" max="18" width="6.5546875" style="1693" customWidth="1"/>
    <col min="19" max="20" width="7.33203125" style="1693" customWidth="1"/>
    <col min="21" max="22" width="6" style="158" customWidth="1"/>
    <col min="23" max="23" width="8.109375" style="158" customWidth="1"/>
    <col min="24" max="24" width="6" style="158" customWidth="1"/>
    <col min="25" max="25" width="4.88671875" style="158" customWidth="1"/>
    <col min="26" max="26" width="9" style="158" customWidth="1"/>
    <col min="27" max="27" width="6.33203125" style="158" customWidth="1"/>
    <col min="28" max="28" width="8.109375" style="158" customWidth="1"/>
    <col min="29" max="29" width="9" style="158" customWidth="1"/>
    <col min="30" max="30" width="7.77734375" style="158" customWidth="1"/>
    <col min="31" max="31" width="9" style="158" customWidth="1"/>
    <col min="32" max="230" width="11.44140625" style="158"/>
    <col min="231" max="231" width="0.33203125" style="158" customWidth="1"/>
    <col min="232" max="232" width="19" style="158" customWidth="1"/>
    <col min="233" max="233" width="7.109375" style="158" customWidth="1"/>
    <col min="234" max="234" width="41.33203125" style="158" customWidth="1"/>
    <col min="235" max="236" width="9" style="158" customWidth="1"/>
    <col min="237" max="237" width="10.5546875" style="158" customWidth="1"/>
    <col min="238" max="238" width="9.44140625" style="158" customWidth="1"/>
    <col min="239" max="239" width="9.88671875" style="158" customWidth="1"/>
    <col min="240" max="240" width="10.5546875" style="158" customWidth="1"/>
    <col min="241" max="242" width="9.44140625" style="158" customWidth="1"/>
    <col min="243" max="243" width="10.5546875" style="158" customWidth="1"/>
    <col min="244" max="245" width="9" style="158" customWidth="1"/>
    <col min="246" max="246" width="10.5546875" style="158" customWidth="1"/>
    <col min="247" max="248" width="9.44140625" style="158" customWidth="1"/>
    <col min="249" max="249" width="10.5546875" style="158" customWidth="1"/>
    <col min="250" max="250" width="9.44140625" style="158" customWidth="1"/>
    <col min="251" max="251" width="9.88671875" style="158" customWidth="1"/>
    <col min="252" max="252" width="10.5546875" style="158" customWidth="1"/>
    <col min="253" max="253" width="9" style="158" customWidth="1"/>
    <col min="254" max="254" width="9.88671875" style="158" customWidth="1"/>
    <col min="255" max="255" width="12" style="158" customWidth="1"/>
    <col min="256" max="486" width="11.44140625" style="158"/>
    <col min="487" max="487" width="0.33203125" style="158" customWidth="1"/>
    <col min="488" max="488" width="19" style="158" customWidth="1"/>
    <col min="489" max="489" width="7.109375" style="158" customWidth="1"/>
    <col min="490" max="490" width="41.33203125" style="158" customWidth="1"/>
    <col min="491" max="492" width="9" style="158" customWidth="1"/>
    <col min="493" max="493" width="10.5546875" style="158" customWidth="1"/>
    <col min="494" max="494" width="9.44140625" style="158" customWidth="1"/>
    <col min="495" max="495" width="9.88671875" style="158" customWidth="1"/>
    <col min="496" max="496" width="10.5546875" style="158" customWidth="1"/>
    <col min="497" max="498" width="9.44140625" style="158" customWidth="1"/>
    <col min="499" max="499" width="10.5546875" style="158" customWidth="1"/>
    <col min="500" max="501" width="9" style="158" customWidth="1"/>
    <col min="502" max="502" width="10.5546875" style="158" customWidth="1"/>
    <col min="503" max="504" width="9.44140625" style="158" customWidth="1"/>
    <col min="505" max="505" width="10.5546875" style="158" customWidth="1"/>
    <col min="506" max="506" width="9.44140625" style="158" customWidth="1"/>
    <col min="507" max="507" width="9.88671875" style="158" customWidth="1"/>
    <col min="508" max="508" width="10.5546875" style="158" customWidth="1"/>
    <col min="509" max="509" width="9" style="158" customWidth="1"/>
    <col min="510" max="510" width="9.88671875" style="158" customWidth="1"/>
    <col min="511" max="511" width="12" style="158" customWidth="1"/>
    <col min="512" max="742" width="11.44140625" style="158"/>
    <col min="743" max="743" width="0.33203125" style="158" customWidth="1"/>
    <col min="744" max="744" width="19" style="158" customWidth="1"/>
    <col min="745" max="745" width="7.109375" style="158" customWidth="1"/>
    <col min="746" max="746" width="41.33203125" style="158" customWidth="1"/>
    <col min="747" max="748" width="9" style="158" customWidth="1"/>
    <col min="749" max="749" width="10.5546875" style="158" customWidth="1"/>
    <col min="750" max="750" width="9.44140625" style="158" customWidth="1"/>
    <col min="751" max="751" width="9.88671875" style="158" customWidth="1"/>
    <col min="752" max="752" width="10.5546875" style="158" customWidth="1"/>
    <col min="753" max="754" width="9.44140625" style="158" customWidth="1"/>
    <col min="755" max="755" width="10.5546875" style="158" customWidth="1"/>
    <col min="756" max="757" width="9" style="158" customWidth="1"/>
    <col min="758" max="758" width="10.5546875" style="158" customWidth="1"/>
    <col min="759" max="760" width="9.44140625" style="158" customWidth="1"/>
    <col min="761" max="761" width="10.5546875" style="158" customWidth="1"/>
    <col min="762" max="762" width="9.44140625" style="158" customWidth="1"/>
    <col min="763" max="763" width="9.88671875" style="158" customWidth="1"/>
    <col min="764" max="764" width="10.5546875" style="158" customWidth="1"/>
    <col min="765" max="765" width="9" style="158" customWidth="1"/>
    <col min="766" max="766" width="9.88671875" style="158" customWidth="1"/>
    <col min="767" max="767" width="12" style="158" customWidth="1"/>
    <col min="768" max="998" width="11.44140625" style="158"/>
    <col min="999" max="999" width="0.33203125" style="158" customWidth="1"/>
    <col min="1000" max="1000" width="19" style="158" customWidth="1"/>
    <col min="1001" max="1001" width="7.109375" style="158" customWidth="1"/>
    <col min="1002" max="1002" width="41.33203125" style="158" customWidth="1"/>
    <col min="1003" max="1004" width="9" style="158" customWidth="1"/>
    <col min="1005" max="1005" width="10.5546875" style="158" customWidth="1"/>
    <col min="1006" max="1006" width="9.44140625" style="158" customWidth="1"/>
    <col min="1007" max="1007" width="9.88671875" style="158" customWidth="1"/>
    <col min="1008" max="1008" width="10.5546875" style="158" customWidth="1"/>
    <col min="1009" max="1010" width="9.44140625" style="158" customWidth="1"/>
    <col min="1011" max="1011" width="10.5546875" style="158" customWidth="1"/>
    <col min="1012" max="1013" width="9" style="158" customWidth="1"/>
    <col min="1014" max="1014" width="10.5546875" style="158" customWidth="1"/>
    <col min="1015" max="1016" width="9.44140625" style="158" customWidth="1"/>
    <col min="1017" max="1017" width="10.5546875" style="158" customWidth="1"/>
    <col min="1018" max="1018" width="9.44140625" style="158" customWidth="1"/>
    <col min="1019" max="1019" width="9.88671875" style="158" customWidth="1"/>
    <col min="1020" max="1020" width="10.5546875" style="158" customWidth="1"/>
    <col min="1021" max="1021" width="9" style="158" customWidth="1"/>
    <col min="1022" max="1022" width="9.88671875" style="158" customWidth="1"/>
    <col min="1023" max="1023" width="12" style="158" customWidth="1"/>
    <col min="1024" max="1254" width="11.44140625" style="158"/>
    <col min="1255" max="1255" width="0.33203125" style="158" customWidth="1"/>
    <col min="1256" max="1256" width="19" style="158" customWidth="1"/>
    <col min="1257" max="1257" width="7.109375" style="158" customWidth="1"/>
    <col min="1258" max="1258" width="41.33203125" style="158" customWidth="1"/>
    <col min="1259" max="1260" width="9" style="158" customWidth="1"/>
    <col min="1261" max="1261" width="10.5546875" style="158" customWidth="1"/>
    <col min="1262" max="1262" width="9.44140625" style="158" customWidth="1"/>
    <col min="1263" max="1263" width="9.88671875" style="158" customWidth="1"/>
    <col min="1264" max="1264" width="10.5546875" style="158" customWidth="1"/>
    <col min="1265" max="1266" width="9.44140625" style="158" customWidth="1"/>
    <col min="1267" max="1267" width="10.5546875" style="158" customWidth="1"/>
    <col min="1268" max="1269" width="9" style="158" customWidth="1"/>
    <col min="1270" max="1270" width="10.5546875" style="158" customWidth="1"/>
    <col min="1271" max="1272" width="9.44140625" style="158" customWidth="1"/>
    <col min="1273" max="1273" width="10.5546875" style="158" customWidth="1"/>
    <col min="1274" max="1274" width="9.44140625" style="158" customWidth="1"/>
    <col min="1275" max="1275" width="9.88671875" style="158" customWidth="1"/>
    <col min="1276" max="1276" width="10.5546875" style="158" customWidth="1"/>
    <col min="1277" max="1277" width="9" style="158" customWidth="1"/>
    <col min="1278" max="1278" width="9.88671875" style="158" customWidth="1"/>
    <col min="1279" max="1279" width="12" style="158" customWidth="1"/>
    <col min="1280" max="1510" width="11.44140625" style="158"/>
    <col min="1511" max="1511" width="0.33203125" style="158" customWidth="1"/>
    <col min="1512" max="1512" width="19" style="158" customWidth="1"/>
    <col min="1513" max="1513" width="7.109375" style="158" customWidth="1"/>
    <col min="1514" max="1514" width="41.33203125" style="158" customWidth="1"/>
    <col min="1515" max="1516" width="9" style="158" customWidth="1"/>
    <col min="1517" max="1517" width="10.5546875" style="158" customWidth="1"/>
    <col min="1518" max="1518" width="9.44140625" style="158" customWidth="1"/>
    <col min="1519" max="1519" width="9.88671875" style="158" customWidth="1"/>
    <col min="1520" max="1520" width="10.5546875" style="158" customWidth="1"/>
    <col min="1521" max="1522" width="9.44140625" style="158" customWidth="1"/>
    <col min="1523" max="1523" width="10.5546875" style="158" customWidth="1"/>
    <col min="1524" max="1525" width="9" style="158" customWidth="1"/>
    <col min="1526" max="1526" width="10.5546875" style="158" customWidth="1"/>
    <col min="1527" max="1528" width="9.44140625" style="158" customWidth="1"/>
    <col min="1529" max="1529" width="10.5546875" style="158" customWidth="1"/>
    <col min="1530" max="1530" width="9.44140625" style="158" customWidth="1"/>
    <col min="1531" max="1531" width="9.88671875" style="158" customWidth="1"/>
    <col min="1532" max="1532" width="10.5546875" style="158" customWidth="1"/>
    <col min="1533" max="1533" width="9" style="158" customWidth="1"/>
    <col min="1534" max="1534" width="9.88671875" style="158" customWidth="1"/>
    <col min="1535" max="1535" width="12" style="158" customWidth="1"/>
    <col min="1536" max="1766" width="11.44140625" style="158"/>
    <col min="1767" max="1767" width="0.33203125" style="158" customWidth="1"/>
    <col min="1768" max="1768" width="19" style="158" customWidth="1"/>
    <col min="1769" max="1769" width="7.109375" style="158" customWidth="1"/>
    <col min="1770" max="1770" width="41.33203125" style="158" customWidth="1"/>
    <col min="1771" max="1772" width="9" style="158" customWidth="1"/>
    <col min="1773" max="1773" width="10.5546875" style="158" customWidth="1"/>
    <col min="1774" max="1774" width="9.44140625" style="158" customWidth="1"/>
    <col min="1775" max="1775" width="9.88671875" style="158" customWidth="1"/>
    <col min="1776" max="1776" width="10.5546875" style="158" customWidth="1"/>
    <col min="1777" max="1778" width="9.44140625" style="158" customWidth="1"/>
    <col min="1779" max="1779" width="10.5546875" style="158" customWidth="1"/>
    <col min="1780" max="1781" width="9" style="158" customWidth="1"/>
    <col min="1782" max="1782" width="10.5546875" style="158" customWidth="1"/>
    <col min="1783" max="1784" width="9.44140625" style="158" customWidth="1"/>
    <col min="1785" max="1785" width="10.5546875" style="158" customWidth="1"/>
    <col min="1786" max="1786" width="9.44140625" style="158" customWidth="1"/>
    <col min="1787" max="1787" width="9.88671875" style="158" customWidth="1"/>
    <col min="1788" max="1788" width="10.5546875" style="158" customWidth="1"/>
    <col min="1789" max="1789" width="9" style="158" customWidth="1"/>
    <col min="1790" max="1790" width="9.88671875" style="158" customWidth="1"/>
    <col min="1791" max="1791" width="12" style="158" customWidth="1"/>
    <col min="1792" max="2022" width="11.44140625" style="158"/>
    <col min="2023" max="2023" width="0.33203125" style="158" customWidth="1"/>
    <col min="2024" max="2024" width="19" style="158" customWidth="1"/>
    <col min="2025" max="2025" width="7.109375" style="158" customWidth="1"/>
    <col min="2026" max="2026" width="41.33203125" style="158" customWidth="1"/>
    <col min="2027" max="2028" width="9" style="158" customWidth="1"/>
    <col min="2029" max="2029" width="10.5546875" style="158" customWidth="1"/>
    <col min="2030" max="2030" width="9.44140625" style="158" customWidth="1"/>
    <col min="2031" max="2031" width="9.88671875" style="158" customWidth="1"/>
    <col min="2032" max="2032" width="10.5546875" style="158" customWidth="1"/>
    <col min="2033" max="2034" width="9.44140625" style="158" customWidth="1"/>
    <col min="2035" max="2035" width="10.5546875" style="158" customWidth="1"/>
    <col min="2036" max="2037" width="9" style="158" customWidth="1"/>
    <col min="2038" max="2038" width="10.5546875" style="158" customWidth="1"/>
    <col min="2039" max="2040" width="9.44140625" style="158" customWidth="1"/>
    <col min="2041" max="2041" width="10.5546875" style="158" customWidth="1"/>
    <col min="2042" max="2042" width="9.44140625" style="158" customWidth="1"/>
    <col min="2043" max="2043" width="9.88671875" style="158" customWidth="1"/>
    <col min="2044" max="2044" width="10.5546875" style="158" customWidth="1"/>
    <col min="2045" max="2045" width="9" style="158" customWidth="1"/>
    <col min="2046" max="2046" width="9.88671875" style="158" customWidth="1"/>
    <col min="2047" max="2047" width="12" style="158" customWidth="1"/>
    <col min="2048" max="2278" width="11.44140625" style="158"/>
    <col min="2279" max="2279" width="0.33203125" style="158" customWidth="1"/>
    <col min="2280" max="2280" width="19" style="158" customWidth="1"/>
    <col min="2281" max="2281" width="7.109375" style="158" customWidth="1"/>
    <col min="2282" max="2282" width="41.33203125" style="158" customWidth="1"/>
    <col min="2283" max="2284" width="9" style="158" customWidth="1"/>
    <col min="2285" max="2285" width="10.5546875" style="158" customWidth="1"/>
    <col min="2286" max="2286" width="9.44140625" style="158" customWidth="1"/>
    <col min="2287" max="2287" width="9.88671875" style="158" customWidth="1"/>
    <col min="2288" max="2288" width="10.5546875" style="158" customWidth="1"/>
    <col min="2289" max="2290" width="9.44140625" style="158" customWidth="1"/>
    <col min="2291" max="2291" width="10.5546875" style="158" customWidth="1"/>
    <col min="2292" max="2293" width="9" style="158" customWidth="1"/>
    <col min="2294" max="2294" width="10.5546875" style="158" customWidth="1"/>
    <col min="2295" max="2296" width="9.44140625" style="158" customWidth="1"/>
    <col min="2297" max="2297" width="10.5546875" style="158" customWidth="1"/>
    <col min="2298" max="2298" width="9.44140625" style="158" customWidth="1"/>
    <col min="2299" max="2299" width="9.88671875" style="158" customWidth="1"/>
    <col min="2300" max="2300" width="10.5546875" style="158" customWidth="1"/>
    <col min="2301" max="2301" width="9" style="158" customWidth="1"/>
    <col min="2302" max="2302" width="9.88671875" style="158" customWidth="1"/>
    <col min="2303" max="2303" width="12" style="158" customWidth="1"/>
    <col min="2304" max="2534" width="11.44140625" style="158"/>
    <col min="2535" max="2535" width="0.33203125" style="158" customWidth="1"/>
    <col min="2536" max="2536" width="19" style="158" customWidth="1"/>
    <col min="2537" max="2537" width="7.109375" style="158" customWidth="1"/>
    <col min="2538" max="2538" width="41.33203125" style="158" customWidth="1"/>
    <col min="2539" max="2540" width="9" style="158" customWidth="1"/>
    <col min="2541" max="2541" width="10.5546875" style="158" customWidth="1"/>
    <col min="2542" max="2542" width="9.44140625" style="158" customWidth="1"/>
    <col min="2543" max="2543" width="9.88671875" style="158" customWidth="1"/>
    <col min="2544" max="2544" width="10.5546875" style="158" customWidth="1"/>
    <col min="2545" max="2546" width="9.44140625" style="158" customWidth="1"/>
    <col min="2547" max="2547" width="10.5546875" style="158" customWidth="1"/>
    <col min="2548" max="2549" width="9" style="158" customWidth="1"/>
    <col min="2550" max="2550" width="10.5546875" style="158" customWidth="1"/>
    <col min="2551" max="2552" width="9.44140625" style="158" customWidth="1"/>
    <col min="2553" max="2553" width="10.5546875" style="158" customWidth="1"/>
    <col min="2554" max="2554" width="9.44140625" style="158" customWidth="1"/>
    <col min="2555" max="2555" width="9.88671875" style="158" customWidth="1"/>
    <col min="2556" max="2556" width="10.5546875" style="158" customWidth="1"/>
    <col min="2557" max="2557" width="9" style="158" customWidth="1"/>
    <col min="2558" max="2558" width="9.88671875" style="158" customWidth="1"/>
    <col min="2559" max="2559" width="12" style="158" customWidth="1"/>
    <col min="2560" max="2790" width="11.44140625" style="158"/>
    <col min="2791" max="2791" width="0.33203125" style="158" customWidth="1"/>
    <col min="2792" max="2792" width="19" style="158" customWidth="1"/>
    <col min="2793" max="2793" width="7.109375" style="158" customWidth="1"/>
    <col min="2794" max="2794" width="41.33203125" style="158" customWidth="1"/>
    <col min="2795" max="2796" width="9" style="158" customWidth="1"/>
    <col min="2797" max="2797" width="10.5546875" style="158" customWidth="1"/>
    <col min="2798" max="2798" width="9.44140625" style="158" customWidth="1"/>
    <col min="2799" max="2799" width="9.88671875" style="158" customWidth="1"/>
    <col min="2800" max="2800" width="10.5546875" style="158" customWidth="1"/>
    <col min="2801" max="2802" width="9.44140625" style="158" customWidth="1"/>
    <col min="2803" max="2803" width="10.5546875" style="158" customWidth="1"/>
    <col min="2804" max="2805" width="9" style="158" customWidth="1"/>
    <col min="2806" max="2806" width="10.5546875" style="158" customWidth="1"/>
    <col min="2807" max="2808" width="9.44140625" style="158" customWidth="1"/>
    <col min="2809" max="2809" width="10.5546875" style="158" customWidth="1"/>
    <col min="2810" max="2810" width="9.44140625" style="158" customWidth="1"/>
    <col min="2811" max="2811" width="9.88671875" style="158" customWidth="1"/>
    <col min="2812" max="2812" width="10.5546875" style="158" customWidth="1"/>
    <col min="2813" max="2813" width="9" style="158" customWidth="1"/>
    <col min="2814" max="2814" width="9.88671875" style="158" customWidth="1"/>
    <col min="2815" max="2815" width="12" style="158" customWidth="1"/>
    <col min="2816" max="3046" width="11.44140625" style="158"/>
    <col min="3047" max="3047" width="0.33203125" style="158" customWidth="1"/>
    <col min="3048" max="3048" width="19" style="158" customWidth="1"/>
    <col min="3049" max="3049" width="7.109375" style="158" customWidth="1"/>
    <col min="3050" max="3050" width="41.33203125" style="158" customWidth="1"/>
    <col min="3051" max="3052" width="9" style="158" customWidth="1"/>
    <col min="3053" max="3053" width="10.5546875" style="158" customWidth="1"/>
    <col min="3054" max="3054" width="9.44140625" style="158" customWidth="1"/>
    <col min="3055" max="3055" width="9.88671875" style="158" customWidth="1"/>
    <col min="3056" max="3056" width="10.5546875" style="158" customWidth="1"/>
    <col min="3057" max="3058" width="9.44140625" style="158" customWidth="1"/>
    <col min="3059" max="3059" width="10.5546875" style="158" customWidth="1"/>
    <col min="3060" max="3061" width="9" style="158" customWidth="1"/>
    <col min="3062" max="3062" width="10.5546875" style="158" customWidth="1"/>
    <col min="3063" max="3064" width="9.44140625" style="158" customWidth="1"/>
    <col min="3065" max="3065" width="10.5546875" style="158" customWidth="1"/>
    <col min="3066" max="3066" width="9.44140625" style="158" customWidth="1"/>
    <col min="3067" max="3067" width="9.88671875" style="158" customWidth="1"/>
    <col min="3068" max="3068" width="10.5546875" style="158" customWidth="1"/>
    <col min="3069" max="3069" width="9" style="158" customWidth="1"/>
    <col min="3070" max="3070" width="9.88671875" style="158" customWidth="1"/>
    <col min="3071" max="3071" width="12" style="158" customWidth="1"/>
    <col min="3072" max="3302" width="11.44140625" style="158"/>
    <col min="3303" max="3303" width="0.33203125" style="158" customWidth="1"/>
    <col min="3304" max="3304" width="19" style="158" customWidth="1"/>
    <col min="3305" max="3305" width="7.109375" style="158" customWidth="1"/>
    <col min="3306" max="3306" width="41.33203125" style="158" customWidth="1"/>
    <col min="3307" max="3308" width="9" style="158" customWidth="1"/>
    <col min="3309" max="3309" width="10.5546875" style="158" customWidth="1"/>
    <col min="3310" max="3310" width="9.44140625" style="158" customWidth="1"/>
    <col min="3311" max="3311" width="9.88671875" style="158" customWidth="1"/>
    <col min="3312" max="3312" width="10.5546875" style="158" customWidth="1"/>
    <col min="3313" max="3314" width="9.44140625" style="158" customWidth="1"/>
    <col min="3315" max="3315" width="10.5546875" style="158" customWidth="1"/>
    <col min="3316" max="3317" width="9" style="158" customWidth="1"/>
    <col min="3318" max="3318" width="10.5546875" style="158" customWidth="1"/>
    <col min="3319" max="3320" width="9.44140625" style="158" customWidth="1"/>
    <col min="3321" max="3321" width="10.5546875" style="158" customWidth="1"/>
    <col min="3322" max="3322" width="9.44140625" style="158" customWidth="1"/>
    <col min="3323" max="3323" width="9.88671875" style="158" customWidth="1"/>
    <col min="3324" max="3324" width="10.5546875" style="158" customWidth="1"/>
    <col min="3325" max="3325" width="9" style="158" customWidth="1"/>
    <col min="3326" max="3326" width="9.88671875" style="158" customWidth="1"/>
    <col min="3327" max="3327" width="12" style="158" customWidth="1"/>
    <col min="3328" max="3558" width="11.44140625" style="158"/>
    <col min="3559" max="3559" width="0.33203125" style="158" customWidth="1"/>
    <col min="3560" max="3560" width="19" style="158" customWidth="1"/>
    <col min="3561" max="3561" width="7.109375" style="158" customWidth="1"/>
    <col min="3562" max="3562" width="41.33203125" style="158" customWidth="1"/>
    <col min="3563" max="3564" width="9" style="158" customWidth="1"/>
    <col min="3565" max="3565" width="10.5546875" style="158" customWidth="1"/>
    <col min="3566" max="3566" width="9.44140625" style="158" customWidth="1"/>
    <col min="3567" max="3567" width="9.88671875" style="158" customWidth="1"/>
    <col min="3568" max="3568" width="10.5546875" style="158" customWidth="1"/>
    <col min="3569" max="3570" width="9.44140625" style="158" customWidth="1"/>
    <col min="3571" max="3571" width="10.5546875" style="158" customWidth="1"/>
    <col min="3572" max="3573" width="9" style="158" customWidth="1"/>
    <col min="3574" max="3574" width="10.5546875" style="158" customWidth="1"/>
    <col min="3575" max="3576" width="9.44140625" style="158" customWidth="1"/>
    <col min="3577" max="3577" width="10.5546875" style="158" customWidth="1"/>
    <col min="3578" max="3578" width="9.44140625" style="158" customWidth="1"/>
    <col min="3579" max="3579" width="9.88671875" style="158" customWidth="1"/>
    <col min="3580" max="3580" width="10.5546875" style="158" customWidth="1"/>
    <col min="3581" max="3581" width="9" style="158" customWidth="1"/>
    <col min="3582" max="3582" width="9.88671875" style="158" customWidth="1"/>
    <col min="3583" max="3583" width="12" style="158" customWidth="1"/>
    <col min="3584" max="3814" width="11.44140625" style="158"/>
    <col min="3815" max="3815" width="0.33203125" style="158" customWidth="1"/>
    <col min="3816" max="3816" width="19" style="158" customWidth="1"/>
    <col min="3817" max="3817" width="7.109375" style="158" customWidth="1"/>
    <col min="3818" max="3818" width="41.33203125" style="158" customWidth="1"/>
    <col min="3819" max="3820" width="9" style="158" customWidth="1"/>
    <col min="3821" max="3821" width="10.5546875" style="158" customWidth="1"/>
    <col min="3822" max="3822" width="9.44140625" style="158" customWidth="1"/>
    <col min="3823" max="3823" width="9.88671875" style="158" customWidth="1"/>
    <col min="3824" max="3824" width="10.5546875" style="158" customWidth="1"/>
    <col min="3825" max="3826" width="9.44140625" style="158" customWidth="1"/>
    <col min="3827" max="3827" width="10.5546875" style="158" customWidth="1"/>
    <col min="3828" max="3829" width="9" style="158" customWidth="1"/>
    <col min="3830" max="3830" width="10.5546875" style="158" customWidth="1"/>
    <col min="3831" max="3832" width="9.44140625" style="158" customWidth="1"/>
    <col min="3833" max="3833" width="10.5546875" style="158" customWidth="1"/>
    <col min="3834" max="3834" width="9.44140625" style="158" customWidth="1"/>
    <col min="3835" max="3835" width="9.88671875" style="158" customWidth="1"/>
    <col min="3836" max="3836" width="10.5546875" style="158" customWidth="1"/>
    <col min="3837" max="3837" width="9" style="158" customWidth="1"/>
    <col min="3838" max="3838" width="9.88671875" style="158" customWidth="1"/>
    <col min="3839" max="3839" width="12" style="158" customWidth="1"/>
    <col min="3840" max="4070" width="11.44140625" style="158"/>
    <col min="4071" max="4071" width="0.33203125" style="158" customWidth="1"/>
    <col min="4072" max="4072" width="19" style="158" customWidth="1"/>
    <col min="4073" max="4073" width="7.109375" style="158" customWidth="1"/>
    <col min="4074" max="4074" width="41.33203125" style="158" customWidth="1"/>
    <col min="4075" max="4076" width="9" style="158" customWidth="1"/>
    <col min="4077" max="4077" width="10.5546875" style="158" customWidth="1"/>
    <col min="4078" max="4078" width="9.44140625" style="158" customWidth="1"/>
    <col min="4079" max="4079" width="9.88671875" style="158" customWidth="1"/>
    <col min="4080" max="4080" width="10.5546875" style="158" customWidth="1"/>
    <col min="4081" max="4082" width="9.44140625" style="158" customWidth="1"/>
    <col min="4083" max="4083" width="10.5546875" style="158" customWidth="1"/>
    <col min="4084" max="4085" width="9" style="158" customWidth="1"/>
    <col min="4086" max="4086" width="10.5546875" style="158" customWidth="1"/>
    <col min="4087" max="4088" width="9.44140625" style="158" customWidth="1"/>
    <col min="4089" max="4089" width="10.5546875" style="158" customWidth="1"/>
    <col min="4090" max="4090" width="9.44140625" style="158" customWidth="1"/>
    <col min="4091" max="4091" width="9.88671875" style="158" customWidth="1"/>
    <col min="4092" max="4092" width="10.5546875" style="158" customWidth="1"/>
    <col min="4093" max="4093" width="9" style="158" customWidth="1"/>
    <col min="4094" max="4094" width="9.88671875" style="158" customWidth="1"/>
    <col min="4095" max="4095" width="12" style="158" customWidth="1"/>
    <col min="4096" max="4326" width="11.44140625" style="158"/>
    <col min="4327" max="4327" width="0.33203125" style="158" customWidth="1"/>
    <col min="4328" max="4328" width="19" style="158" customWidth="1"/>
    <col min="4329" max="4329" width="7.109375" style="158" customWidth="1"/>
    <col min="4330" max="4330" width="41.33203125" style="158" customWidth="1"/>
    <col min="4331" max="4332" width="9" style="158" customWidth="1"/>
    <col min="4333" max="4333" width="10.5546875" style="158" customWidth="1"/>
    <col min="4334" max="4334" width="9.44140625" style="158" customWidth="1"/>
    <col min="4335" max="4335" width="9.88671875" style="158" customWidth="1"/>
    <col min="4336" max="4336" width="10.5546875" style="158" customWidth="1"/>
    <col min="4337" max="4338" width="9.44140625" style="158" customWidth="1"/>
    <col min="4339" max="4339" width="10.5546875" style="158" customWidth="1"/>
    <col min="4340" max="4341" width="9" style="158" customWidth="1"/>
    <col min="4342" max="4342" width="10.5546875" style="158" customWidth="1"/>
    <col min="4343" max="4344" width="9.44140625" style="158" customWidth="1"/>
    <col min="4345" max="4345" width="10.5546875" style="158" customWidth="1"/>
    <col min="4346" max="4346" width="9.44140625" style="158" customWidth="1"/>
    <col min="4347" max="4347" width="9.88671875" style="158" customWidth="1"/>
    <col min="4348" max="4348" width="10.5546875" style="158" customWidth="1"/>
    <col min="4349" max="4349" width="9" style="158" customWidth="1"/>
    <col min="4350" max="4350" width="9.88671875" style="158" customWidth="1"/>
    <col min="4351" max="4351" width="12" style="158" customWidth="1"/>
    <col min="4352" max="4582" width="11.44140625" style="158"/>
    <col min="4583" max="4583" width="0.33203125" style="158" customWidth="1"/>
    <col min="4584" max="4584" width="19" style="158" customWidth="1"/>
    <col min="4585" max="4585" width="7.109375" style="158" customWidth="1"/>
    <col min="4586" max="4586" width="41.33203125" style="158" customWidth="1"/>
    <col min="4587" max="4588" width="9" style="158" customWidth="1"/>
    <col min="4589" max="4589" width="10.5546875" style="158" customWidth="1"/>
    <col min="4590" max="4590" width="9.44140625" style="158" customWidth="1"/>
    <col min="4591" max="4591" width="9.88671875" style="158" customWidth="1"/>
    <col min="4592" max="4592" width="10.5546875" style="158" customWidth="1"/>
    <col min="4593" max="4594" width="9.44140625" style="158" customWidth="1"/>
    <col min="4595" max="4595" width="10.5546875" style="158" customWidth="1"/>
    <col min="4596" max="4597" width="9" style="158" customWidth="1"/>
    <col min="4598" max="4598" width="10.5546875" style="158" customWidth="1"/>
    <col min="4599" max="4600" width="9.44140625" style="158" customWidth="1"/>
    <col min="4601" max="4601" width="10.5546875" style="158" customWidth="1"/>
    <col min="4602" max="4602" width="9.44140625" style="158" customWidth="1"/>
    <col min="4603" max="4603" width="9.88671875" style="158" customWidth="1"/>
    <col min="4604" max="4604" width="10.5546875" style="158" customWidth="1"/>
    <col min="4605" max="4605" width="9" style="158" customWidth="1"/>
    <col min="4606" max="4606" width="9.88671875" style="158" customWidth="1"/>
    <col min="4607" max="4607" width="12" style="158" customWidth="1"/>
    <col min="4608" max="4838" width="11.44140625" style="158"/>
    <col min="4839" max="4839" width="0.33203125" style="158" customWidth="1"/>
    <col min="4840" max="4840" width="19" style="158" customWidth="1"/>
    <col min="4841" max="4841" width="7.109375" style="158" customWidth="1"/>
    <col min="4842" max="4842" width="41.33203125" style="158" customWidth="1"/>
    <col min="4843" max="4844" width="9" style="158" customWidth="1"/>
    <col min="4845" max="4845" width="10.5546875" style="158" customWidth="1"/>
    <col min="4846" max="4846" width="9.44140625" style="158" customWidth="1"/>
    <col min="4847" max="4847" width="9.88671875" style="158" customWidth="1"/>
    <col min="4848" max="4848" width="10.5546875" style="158" customWidth="1"/>
    <col min="4849" max="4850" width="9.44140625" style="158" customWidth="1"/>
    <col min="4851" max="4851" width="10.5546875" style="158" customWidth="1"/>
    <col min="4852" max="4853" width="9" style="158" customWidth="1"/>
    <col min="4854" max="4854" width="10.5546875" style="158" customWidth="1"/>
    <col min="4855" max="4856" width="9.44140625" style="158" customWidth="1"/>
    <col min="4857" max="4857" width="10.5546875" style="158" customWidth="1"/>
    <col min="4858" max="4858" width="9.44140625" style="158" customWidth="1"/>
    <col min="4859" max="4859" width="9.88671875" style="158" customWidth="1"/>
    <col min="4860" max="4860" width="10.5546875" style="158" customWidth="1"/>
    <col min="4861" max="4861" width="9" style="158" customWidth="1"/>
    <col min="4862" max="4862" width="9.88671875" style="158" customWidth="1"/>
    <col min="4863" max="4863" width="12" style="158" customWidth="1"/>
    <col min="4864" max="5094" width="11.44140625" style="158"/>
    <col min="5095" max="5095" width="0.33203125" style="158" customWidth="1"/>
    <col min="5096" max="5096" width="19" style="158" customWidth="1"/>
    <col min="5097" max="5097" width="7.109375" style="158" customWidth="1"/>
    <col min="5098" max="5098" width="41.33203125" style="158" customWidth="1"/>
    <col min="5099" max="5100" width="9" style="158" customWidth="1"/>
    <col min="5101" max="5101" width="10.5546875" style="158" customWidth="1"/>
    <col min="5102" max="5102" width="9.44140625" style="158" customWidth="1"/>
    <col min="5103" max="5103" width="9.88671875" style="158" customWidth="1"/>
    <col min="5104" max="5104" width="10.5546875" style="158" customWidth="1"/>
    <col min="5105" max="5106" width="9.44140625" style="158" customWidth="1"/>
    <col min="5107" max="5107" width="10.5546875" style="158" customWidth="1"/>
    <col min="5108" max="5109" width="9" style="158" customWidth="1"/>
    <col min="5110" max="5110" width="10.5546875" style="158" customWidth="1"/>
    <col min="5111" max="5112" width="9.44140625" style="158" customWidth="1"/>
    <col min="5113" max="5113" width="10.5546875" style="158" customWidth="1"/>
    <col min="5114" max="5114" width="9.44140625" style="158" customWidth="1"/>
    <col min="5115" max="5115" width="9.88671875" style="158" customWidth="1"/>
    <col min="5116" max="5116" width="10.5546875" style="158" customWidth="1"/>
    <col min="5117" max="5117" width="9" style="158" customWidth="1"/>
    <col min="5118" max="5118" width="9.88671875" style="158" customWidth="1"/>
    <col min="5119" max="5119" width="12" style="158" customWidth="1"/>
    <col min="5120" max="5350" width="11.44140625" style="158"/>
    <col min="5351" max="5351" width="0.33203125" style="158" customWidth="1"/>
    <col min="5352" max="5352" width="19" style="158" customWidth="1"/>
    <col min="5353" max="5353" width="7.109375" style="158" customWidth="1"/>
    <col min="5354" max="5354" width="41.33203125" style="158" customWidth="1"/>
    <col min="5355" max="5356" width="9" style="158" customWidth="1"/>
    <col min="5357" max="5357" width="10.5546875" style="158" customWidth="1"/>
    <col min="5358" max="5358" width="9.44140625" style="158" customWidth="1"/>
    <col min="5359" max="5359" width="9.88671875" style="158" customWidth="1"/>
    <col min="5360" max="5360" width="10.5546875" style="158" customWidth="1"/>
    <col min="5361" max="5362" width="9.44140625" style="158" customWidth="1"/>
    <col min="5363" max="5363" width="10.5546875" style="158" customWidth="1"/>
    <col min="5364" max="5365" width="9" style="158" customWidth="1"/>
    <col min="5366" max="5366" width="10.5546875" style="158" customWidth="1"/>
    <col min="5367" max="5368" width="9.44140625" style="158" customWidth="1"/>
    <col min="5369" max="5369" width="10.5546875" style="158" customWidth="1"/>
    <col min="5370" max="5370" width="9.44140625" style="158" customWidth="1"/>
    <col min="5371" max="5371" width="9.88671875" style="158" customWidth="1"/>
    <col min="5372" max="5372" width="10.5546875" style="158" customWidth="1"/>
    <col min="5373" max="5373" width="9" style="158" customWidth="1"/>
    <col min="5374" max="5374" width="9.88671875" style="158" customWidth="1"/>
    <col min="5375" max="5375" width="12" style="158" customWidth="1"/>
    <col min="5376" max="5606" width="11.44140625" style="158"/>
    <col min="5607" max="5607" width="0.33203125" style="158" customWidth="1"/>
    <col min="5608" max="5608" width="19" style="158" customWidth="1"/>
    <col min="5609" max="5609" width="7.109375" style="158" customWidth="1"/>
    <col min="5610" max="5610" width="41.33203125" style="158" customWidth="1"/>
    <col min="5611" max="5612" width="9" style="158" customWidth="1"/>
    <col min="5613" max="5613" width="10.5546875" style="158" customWidth="1"/>
    <col min="5614" max="5614" width="9.44140625" style="158" customWidth="1"/>
    <col min="5615" max="5615" width="9.88671875" style="158" customWidth="1"/>
    <col min="5616" max="5616" width="10.5546875" style="158" customWidth="1"/>
    <col min="5617" max="5618" width="9.44140625" style="158" customWidth="1"/>
    <col min="5619" max="5619" width="10.5546875" style="158" customWidth="1"/>
    <col min="5620" max="5621" width="9" style="158" customWidth="1"/>
    <col min="5622" max="5622" width="10.5546875" style="158" customWidth="1"/>
    <col min="5623" max="5624" width="9.44140625" style="158" customWidth="1"/>
    <col min="5625" max="5625" width="10.5546875" style="158" customWidth="1"/>
    <col min="5626" max="5626" width="9.44140625" style="158" customWidth="1"/>
    <col min="5627" max="5627" width="9.88671875" style="158" customWidth="1"/>
    <col min="5628" max="5628" width="10.5546875" style="158" customWidth="1"/>
    <col min="5629" max="5629" width="9" style="158" customWidth="1"/>
    <col min="5630" max="5630" width="9.88671875" style="158" customWidth="1"/>
    <col min="5631" max="5631" width="12" style="158" customWidth="1"/>
    <col min="5632" max="5862" width="11.44140625" style="158"/>
    <col min="5863" max="5863" width="0.33203125" style="158" customWidth="1"/>
    <col min="5864" max="5864" width="19" style="158" customWidth="1"/>
    <col min="5865" max="5865" width="7.109375" style="158" customWidth="1"/>
    <col min="5866" max="5866" width="41.33203125" style="158" customWidth="1"/>
    <col min="5867" max="5868" width="9" style="158" customWidth="1"/>
    <col min="5869" max="5869" width="10.5546875" style="158" customWidth="1"/>
    <col min="5870" max="5870" width="9.44140625" style="158" customWidth="1"/>
    <col min="5871" max="5871" width="9.88671875" style="158" customWidth="1"/>
    <col min="5872" max="5872" width="10.5546875" style="158" customWidth="1"/>
    <col min="5873" max="5874" width="9.44140625" style="158" customWidth="1"/>
    <col min="5875" max="5875" width="10.5546875" style="158" customWidth="1"/>
    <col min="5876" max="5877" width="9" style="158" customWidth="1"/>
    <col min="5878" max="5878" width="10.5546875" style="158" customWidth="1"/>
    <col min="5879" max="5880" width="9.44140625" style="158" customWidth="1"/>
    <col min="5881" max="5881" width="10.5546875" style="158" customWidth="1"/>
    <col min="5882" max="5882" width="9.44140625" style="158" customWidth="1"/>
    <col min="5883" max="5883" width="9.88671875" style="158" customWidth="1"/>
    <col min="5884" max="5884" width="10.5546875" style="158" customWidth="1"/>
    <col min="5885" max="5885" width="9" style="158" customWidth="1"/>
    <col min="5886" max="5886" width="9.88671875" style="158" customWidth="1"/>
    <col min="5887" max="5887" width="12" style="158" customWidth="1"/>
    <col min="5888" max="6118" width="11.44140625" style="158"/>
    <col min="6119" max="6119" width="0.33203125" style="158" customWidth="1"/>
    <col min="6120" max="6120" width="19" style="158" customWidth="1"/>
    <col min="6121" max="6121" width="7.109375" style="158" customWidth="1"/>
    <col min="6122" max="6122" width="41.33203125" style="158" customWidth="1"/>
    <col min="6123" max="6124" width="9" style="158" customWidth="1"/>
    <col min="6125" max="6125" width="10.5546875" style="158" customWidth="1"/>
    <col min="6126" max="6126" width="9.44140625" style="158" customWidth="1"/>
    <col min="6127" max="6127" width="9.88671875" style="158" customWidth="1"/>
    <col min="6128" max="6128" width="10.5546875" style="158" customWidth="1"/>
    <col min="6129" max="6130" width="9.44140625" style="158" customWidth="1"/>
    <col min="6131" max="6131" width="10.5546875" style="158" customWidth="1"/>
    <col min="6132" max="6133" width="9" style="158" customWidth="1"/>
    <col min="6134" max="6134" width="10.5546875" style="158" customWidth="1"/>
    <col min="6135" max="6136" width="9.44140625" style="158" customWidth="1"/>
    <col min="6137" max="6137" width="10.5546875" style="158" customWidth="1"/>
    <col min="6138" max="6138" width="9.44140625" style="158" customWidth="1"/>
    <col min="6139" max="6139" width="9.88671875" style="158" customWidth="1"/>
    <col min="6140" max="6140" width="10.5546875" style="158" customWidth="1"/>
    <col min="6141" max="6141" width="9" style="158" customWidth="1"/>
    <col min="6142" max="6142" width="9.88671875" style="158" customWidth="1"/>
    <col min="6143" max="6143" width="12" style="158" customWidth="1"/>
    <col min="6144" max="6374" width="11.44140625" style="158"/>
    <col min="6375" max="6375" width="0.33203125" style="158" customWidth="1"/>
    <col min="6376" max="6376" width="19" style="158" customWidth="1"/>
    <col min="6377" max="6377" width="7.109375" style="158" customWidth="1"/>
    <col min="6378" max="6378" width="41.33203125" style="158" customWidth="1"/>
    <col min="6379" max="6380" width="9" style="158" customWidth="1"/>
    <col min="6381" max="6381" width="10.5546875" style="158" customWidth="1"/>
    <col min="6382" max="6382" width="9.44140625" style="158" customWidth="1"/>
    <col min="6383" max="6383" width="9.88671875" style="158" customWidth="1"/>
    <col min="6384" max="6384" width="10.5546875" style="158" customWidth="1"/>
    <col min="6385" max="6386" width="9.44140625" style="158" customWidth="1"/>
    <col min="6387" max="6387" width="10.5546875" style="158" customWidth="1"/>
    <col min="6388" max="6389" width="9" style="158" customWidth="1"/>
    <col min="6390" max="6390" width="10.5546875" style="158" customWidth="1"/>
    <col min="6391" max="6392" width="9.44140625" style="158" customWidth="1"/>
    <col min="6393" max="6393" width="10.5546875" style="158" customWidth="1"/>
    <col min="6394" max="6394" width="9.44140625" style="158" customWidth="1"/>
    <col min="6395" max="6395" width="9.88671875" style="158" customWidth="1"/>
    <col min="6396" max="6396" width="10.5546875" style="158" customWidth="1"/>
    <col min="6397" max="6397" width="9" style="158" customWidth="1"/>
    <col min="6398" max="6398" width="9.88671875" style="158" customWidth="1"/>
    <col min="6399" max="6399" width="12" style="158" customWidth="1"/>
    <col min="6400" max="6630" width="11.44140625" style="158"/>
    <col min="6631" max="6631" width="0.33203125" style="158" customWidth="1"/>
    <col min="6632" max="6632" width="19" style="158" customWidth="1"/>
    <col min="6633" max="6633" width="7.109375" style="158" customWidth="1"/>
    <col min="6634" max="6634" width="41.33203125" style="158" customWidth="1"/>
    <col min="6635" max="6636" width="9" style="158" customWidth="1"/>
    <col min="6637" max="6637" width="10.5546875" style="158" customWidth="1"/>
    <col min="6638" max="6638" width="9.44140625" style="158" customWidth="1"/>
    <col min="6639" max="6639" width="9.88671875" style="158" customWidth="1"/>
    <col min="6640" max="6640" width="10.5546875" style="158" customWidth="1"/>
    <col min="6641" max="6642" width="9.44140625" style="158" customWidth="1"/>
    <col min="6643" max="6643" width="10.5546875" style="158" customWidth="1"/>
    <col min="6644" max="6645" width="9" style="158" customWidth="1"/>
    <col min="6646" max="6646" width="10.5546875" style="158" customWidth="1"/>
    <col min="6647" max="6648" width="9.44140625" style="158" customWidth="1"/>
    <col min="6649" max="6649" width="10.5546875" style="158" customWidth="1"/>
    <col min="6650" max="6650" width="9.44140625" style="158" customWidth="1"/>
    <col min="6651" max="6651" width="9.88671875" style="158" customWidth="1"/>
    <col min="6652" max="6652" width="10.5546875" style="158" customWidth="1"/>
    <col min="6653" max="6653" width="9" style="158" customWidth="1"/>
    <col min="6654" max="6654" width="9.88671875" style="158" customWidth="1"/>
    <col min="6655" max="6655" width="12" style="158" customWidth="1"/>
    <col min="6656" max="6886" width="11.44140625" style="158"/>
    <col min="6887" max="6887" width="0.33203125" style="158" customWidth="1"/>
    <col min="6888" max="6888" width="19" style="158" customWidth="1"/>
    <col min="6889" max="6889" width="7.109375" style="158" customWidth="1"/>
    <col min="6890" max="6890" width="41.33203125" style="158" customWidth="1"/>
    <col min="6891" max="6892" width="9" style="158" customWidth="1"/>
    <col min="6893" max="6893" width="10.5546875" style="158" customWidth="1"/>
    <col min="6894" max="6894" width="9.44140625" style="158" customWidth="1"/>
    <col min="6895" max="6895" width="9.88671875" style="158" customWidth="1"/>
    <col min="6896" max="6896" width="10.5546875" style="158" customWidth="1"/>
    <col min="6897" max="6898" width="9.44140625" style="158" customWidth="1"/>
    <col min="6899" max="6899" width="10.5546875" style="158" customWidth="1"/>
    <col min="6900" max="6901" width="9" style="158" customWidth="1"/>
    <col min="6902" max="6902" width="10.5546875" style="158" customWidth="1"/>
    <col min="6903" max="6904" width="9.44140625" style="158" customWidth="1"/>
    <col min="6905" max="6905" width="10.5546875" style="158" customWidth="1"/>
    <col min="6906" max="6906" width="9.44140625" style="158" customWidth="1"/>
    <col min="6907" max="6907" width="9.88671875" style="158" customWidth="1"/>
    <col min="6908" max="6908" width="10.5546875" style="158" customWidth="1"/>
    <col min="6909" max="6909" width="9" style="158" customWidth="1"/>
    <col min="6910" max="6910" width="9.88671875" style="158" customWidth="1"/>
    <col min="6911" max="6911" width="12" style="158" customWidth="1"/>
    <col min="6912" max="7142" width="11.44140625" style="158"/>
    <col min="7143" max="7143" width="0.33203125" style="158" customWidth="1"/>
    <col min="7144" max="7144" width="19" style="158" customWidth="1"/>
    <col min="7145" max="7145" width="7.109375" style="158" customWidth="1"/>
    <col min="7146" max="7146" width="41.33203125" style="158" customWidth="1"/>
    <col min="7147" max="7148" width="9" style="158" customWidth="1"/>
    <col min="7149" max="7149" width="10.5546875" style="158" customWidth="1"/>
    <col min="7150" max="7150" width="9.44140625" style="158" customWidth="1"/>
    <col min="7151" max="7151" width="9.88671875" style="158" customWidth="1"/>
    <col min="7152" max="7152" width="10.5546875" style="158" customWidth="1"/>
    <col min="7153" max="7154" width="9.44140625" style="158" customWidth="1"/>
    <col min="7155" max="7155" width="10.5546875" style="158" customWidth="1"/>
    <col min="7156" max="7157" width="9" style="158" customWidth="1"/>
    <col min="7158" max="7158" width="10.5546875" style="158" customWidth="1"/>
    <col min="7159" max="7160" width="9.44140625" style="158" customWidth="1"/>
    <col min="7161" max="7161" width="10.5546875" style="158" customWidth="1"/>
    <col min="7162" max="7162" width="9.44140625" style="158" customWidth="1"/>
    <col min="7163" max="7163" width="9.88671875" style="158" customWidth="1"/>
    <col min="7164" max="7164" width="10.5546875" style="158" customWidth="1"/>
    <col min="7165" max="7165" width="9" style="158" customWidth="1"/>
    <col min="7166" max="7166" width="9.88671875" style="158" customWidth="1"/>
    <col min="7167" max="7167" width="12" style="158" customWidth="1"/>
    <col min="7168" max="7398" width="11.44140625" style="158"/>
    <col min="7399" max="7399" width="0.33203125" style="158" customWidth="1"/>
    <col min="7400" max="7400" width="19" style="158" customWidth="1"/>
    <col min="7401" max="7401" width="7.109375" style="158" customWidth="1"/>
    <col min="7402" max="7402" width="41.33203125" style="158" customWidth="1"/>
    <col min="7403" max="7404" width="9" style="158" customWidth="1"/>
    <col min="7405" max="7405" width="10.5546875" style="158" customWidth="1"/>
    <col min="7406" max="7406" width="9.44140625" style="158" customWidth="1"/>
    <col min="7407" max="7407" width="9.88671875" style="158" customWidth="1"/>
    <col min="7408" max="7408" width="10.5546875" style="158" customWidth="1"/>
    <col min="7409" max="7410" width="9.44140625" style="158" customWidth="1"/>
    <col min="7411" max="7411" width="10.5546875" style="158" customWidth="1"/>
    <col min="7412" max="7413" width="9" style="158" customWidth="1"/>
    <col min="7414" max="7414" width="10.5546875" style="158" customWidth="1"/>
    <col min="7415" max="7416" width="9.44140625" style="158" customWidth="1"/>
    <col min="7417" max="7417" width="10.5546875" style="158" customWidth="1"/>
    <col min="7418" max="7418" width="9.44140625" style="158" customWidth="1"/>
    <col min="7419" max="7419" width="9.88671875" style="158" customWidth="1"/>
    <col min="7420" max="7420" width="10.5546875" style="158" customWidth="1"/>
    <col min="7421" max="7421" width="9" style="158" customWidth="1"/>
    <col min="7422" max="7422" width="9.88671875" style="158" customWidth="1"/>
    <col min="7423" max="7423" width="12" style="158" customWidth="1"/>
    <col min="7424" max="7654" width="11.44140625" style="158"/>
    <col min="7655" max="7655" width="0.33203125" style="158" customWidth="1"/>
    <col min="7656" max="7656" width="19" style="158" customWidth="1"/>
    <col min="7657" max="7657" width="7.109375" style="158" customWidth="1"/>
    <col min="7658" max="7658" width="41.33203125" style="158" customWidth="1"/>
    <col min="7659" max="7660" width="9" style="158" customWidth="1"/>
    <col min="7661" max="7661" width="10.5546875" style="158" customWidth="1"/>
    <col min="7662" max="7662" width="9.44140625" style="158" customWidth="1"/>
    <col min="7663" max="7663" width="9.88671875" style="158" customWidth="1"/>
    <col min="7664" max="7664" width="10.5546875" style="158" customWidth="1"/>
    <col min="7665" max="7666" width="9.44140625" style="158" customWidth="1"/>
    <col min="7667" max="7667" width="10.5546875" style="158" customWidth="1"/>
    <col min="7668" max="7669" width="9" style="158" customWidth="1"/>
    <col min="7670" max="7670" width="10.5546875" style="158" customWidth="1"/>
    <col min="7671" max="7672" width="9.44140625" style="158" customWidth="1"/>
    <col min="7673" max="7673" width="10.5546875" style="158" customWidth="1"/>
    <col min="7674" max="7674" width="9.44140625" style="158" customWidth="1"/>
    <col min="7675" max="7675" width="9.88671875" style="158" customWidth="1"/>
    <col min="7676" max="7676" width="10.5546875" style="158" customWidth="1"/>
    <col min="7677" max="7677" width="9" style="158" customWidth="1"/>
    <col min="7678" max="7678" width="9.88671875" style="158" customWidth="1"/>
    <col min="7679" max="7679" width="12" style="158" customWidth="1"/>
    <col min="7680" max="7910" width="11.44140625" style="158"/>
    <col min="7911" max="7911" width="0.33203125" style="158" customWidth="1"/>
    <col min="7912" max="7912" width="19" style="158" customWidth="1"/>
    <col min="7913" max="7913" width="7.109375" style="158" customWidth="1"/>
    <col min="7914" max="7914" width="41.33203125" style="158" customWidth="1"/>
    <col min="7915" max="7916" width="9" style="158" customWidth="1"/>
    <col min="7917" max="7917" width="10.5546875" style="158" customWidth="1"/>
    <col min="7918" max="7918" width="9.44140625" style="158" customWidth="1"/>
    <col min="7919" max="7919" width="9.88671875" style="158" customWidth="1"/>
    <col min="7920" max="7920" width="10.5546875" style="158" customWidth="1"/>
    <col min="7921" max="7922" width="9.44140625" style="158" customWidth="1"/>
    <col min="7923" max="7923" width="10.5546875" style="158" customWidth="1"/>
    <col min="7924" max="7925" width="9" style="158" customWidth="1"/>
    <col min="7926" max="7926" width="10.5546875" style="158" customWidth="1"/>
    <col min="7927" max="7928" width="9.44140625" style="158" customWidth="1"/>
    <col min="7929" max="7929" width="10.5546875" style="158" customWidth="1"/>
    <col min="7930" max="7930" width="9.44140625" style="158" customWidth="1"/>
    <col min="7931" max="7931" width="9.88671875" style="158" customWidth="1"/>
    <col min="7932" max="7932" width="10.5546875" style="158" customWidth="1"/>
    <col min="7933" max="7933" width="9" style="158" customWidth="1"/>
    <col min="7934" max="7934" width="9.88671875" style="158" customWidth="1"/>
    <col min="7935" max="7935" width="12" style="158" customWidth="1"/>
    <col min="7936" max="8166" width="11.44140625" style="158"/>
    <col min="8167" max="8167" width="0.33203125" style="158" customWidth="1"/>
    <col min="8168" max="8168" width="19" style="158" customWidth="1"/>
    <col min="8169" max="8169" width="7.109375" style="158" customWidth="1"/>
    <col min="8170" max="8170" width="41.33203125" style="158" customWidth="1"/>
    <col min="8171" max="8172" width="9" style="158" customWidth="1"/>
    <col min="8173" max="8173" width="10.5546875" style="158" customWidth="1"/>
    <col min="8174" max="8174" width="9.44140625" style="158" customWidth="1"/>
    <col min="8175" max="8175" width="9.88671875" style="158" customWidth="1"/>
    <col min="8176" max="8176" width="10.5546875" style="158" customWidth="1"/>
    <col min="8177" max="8178" width="9.44140625" style="158" customWidth="1"/>
    <col min="8179" max="8179" width="10.5546875" style="158" customWidth="1"/>
    <col min="8180" max="8181" width="9" style="158" customWidth="1"/>
    <col min="8182" max="8182" width="10.5546875" style="158" customWidth="1"/>
    <col min="8183" max="8184" width="9.44140625" style="158" customWidth="1"/>
    <col min="8185" max="8185" width="10.5546875" style="158" customWidth="1"/>
    <col min="8186" max="8186" width="9.44140625" style="158" customWidth="1"/>
    <col min="8187" max="8187" width="9.88671875" style="158" customWidth="1"/>
    <col min="8188" max="8188" width="10.5546875" style="158" customWidth="1"/>
    <col min="8189" max="8189" width="9" style="158" customWidth="1"/>
    <col min="8190" max="8190" width="9.88671875" style="158" customWidth="1"/>
    <col min="8191" max="8191" width="12" style="158" customWidth="1"/>
    <col min="8192" max="8422" width="11.44140625" style="158"/>
    <col min="8423" max="8423" width="0.33203125" style="158" customWidth="1"/>
    <col min="8424" max="8424" width="19" style="158" customWidth="1"/>
    <col min="8425" max="8425" width="7.109375" style="158" customWidth="1"/>
    <col min="8426" max="8426" width="41.33203125" style="158" customWidth="1"/>
    <col min="8427" max="8428" width="9" style="158" customWidth="1"/>
    <col min="8429" max="8429" width="10.5546875" style="158" customWidth="1"/>
    <col min="8430" max="8430" width="9.44140625" style="158" customWidth="1"/>
    <col min="8431" max="8431" width="9.88671875" style="158" customWidth="1"/>
    <col min="8432" max="8432" width="10.5546875" style="158" customWidth="1"/>
    <col min="8433" max="8434" width="9.44140625" style="158" customWidth="1"/>
    <col min="8435" max="8435" width="10.5546875" style="158" customWidth="1"/>
    <col min="8436" max="8437" width="9" style="158" customWidth="1"/>
    <col min="8438" max="8438" width="10.5546875" style="158" customWidth="1"/>
    <col min="8439" max="8440" width="9.44140625" style="158" customWidth="1"/>
    <col min="8441" max="8441" width="10.5546875" style="158" customWidth="1"/>
    <col min="8442" max="8442" width="9.44140625" style="158" customWidth="1"/>
    <col min="8443" max="8443" width="9.88671875" style="158" customWidth="1"/>
    <col min="8444" max="8444" width="10.5546875" style="158" customWidth="1"/>
    <col min="8445" max="8445" width="9" style="158" customWidth="1"/>
    <col min="8446" max="8446" width="9.88671875" style="158" customWidth="1"/>
    <col min="8447" max="8447" width="12" style="158" customWidth="1"/>
    <col min="8448" max="8678" width="11.44140625" style="158"/>
    <col min="8679" max="8679" width="0.33203125" style="158" customWidth="1"/>
    <col min="8680" max="8680" width="19" style="158" customWidth="1"/>
    <col min="8681" max="8681" width="7.109375" style="158" customWidth="1"/>
    <col min="8682" max="8682" width="41.33203125" style="158" customWidth="1"/>
    <col min="8683" max="8684" width="9" style="158" customWidth="1"/>
    <col min="8685" max="8685" width="10.5546875" style="158" customWidth="1"/>
    <col min="8686" max="8686" width="9.44140625" style="158" customWidth="1"/>
    <col min="8687" max="8687" width="9.88671875" style="158" customWidth="1"/>
    <col min="8688" max="8688" width="10.5546875" style="158" customWidth="1"/>
    <col min="8689" max="8690" width="9.44140625" style="158" customWidth="1"/>
    <col min="8691" max="8691" width="10.5546875" style="158" customWidth="1"/>
    <col min="8692" max="8693" width="9" style="158" customWidth="1"/>
    <col min="8694" max="8694" width="10.5546875" style="158" customWidth="1"/>
    <col min="8695" max="8696" width="9.44140625" style="158" customWidth="1"/>
    <col min="8697" max="8697" width="10.5546875" style="158" customWidth="1"/>
    <col min="8698" max="8698" width="9.44140625" style="158" customWidth="1"/>
    <col min="8699" max="8699" width="9.88671875" style="158" customWidth="1"/>
    <col min="8700" max="8700" width="10.5546875" style="158" customWidth="1"/>
    <col min="8701" max="8701" width="9" style="158" customWidth="1"/>
    <col min="8702" max="8702" width="9.88671875" style="158" customWidth="1"/>
    <col min="8703" max="8703" width="12" style="158" customWidth="1"/>
    <col min="8704" max="8934" width="11.44140625" style="158"/>
    <col min="8935" max="8935" width="0.33203125" style="158" customWidth="1"/>
    <col min="8936" max="8936" width="19" style="158" customWidth="1"/>
    <col min="8937" max="8937" width="7.109375" style="158" customWidth="1"/>
    <col min="8938" max="8938" width="41.33203125" style="158" customWidth="1"/>
    <col min="8939" max="8940" width="9" style="158" customWidth="1"/>
    <col min="8941" max="8941" width="10.5546875" style="158" customWidth="1"/>
    <col min="8942" max="8942" width="9.44140625" style="158" customWidth="1"/>
    <col min="8943" max="8943" width="9.88671875" style="158" customWidth="1"/>
    <col min="8944" max="8944" width="10.5546875" style="158" customWidth="1"/>
    <col min="8945" max="8946" width="9.44140625" style="158" customWidth="1"/>
    <col min="8947" max="8947" width="10.5546875" style="158" customWidth="1"/>
    <col min="8948" max="8949" width="9" style="158" customWidth="1"/>
    <col min="8950" max="8950" width="10.5546875" style="158" customWidth="1"/>
    <col min="8951" max="8952" width="9.44140625" style="158" customWidth="1"/>
    <col min="8953" max="8953" width="10.5546875" style="158" customWidth="1"/>
    <col min="8954" max="8954" width="9.44140625" style="158" customWidth="1"/>
    <col min="8955" max="8955" width="9.88671875" style="158" customWidth="1"/>
    <col min="8956" max="8956" width="10.5546875" style="158" customWidth="1"/>
    <col min="8957" max="8957" width="9" style="158" customWidth="1"/>
    <col min="8958" max="8958" width="9.88671875" style="158" customWidth="1"/>
    <col min="8959" max="8959" width="12" style="158" customWidth="1"/>
    <col min="8960" max="9190" width="11.44140625" style="158"/>
    <col min="9191" max="9191" width="0.33203125" style="158" customWidth="1"/>
    <col min="9192" max="9192" width="19" style="158" customWidth="1"/>
    <col min="9193" max="9193" width="7.109375" style="158" customWidth="1"/>
    <col min="9194" max="9194" width="41.33203125" style="158" customWidth="1"/>
    <col min="9195" max="9196" width="9" style="158" customWidth="1"/>
    <col min="9197" max="9197" width="10.5546875" style="158" customWidth="1"/>
    <col min="9198" max="9198" width="9.44140625" style="158" customWidth="1"/>
    <col min="9199" max="9199" width="9.88671875" style="158" customWidth="1"/>
    <col min="9200" max="9200" width="10.5546875" style="158" customWidth="1"/>
    <col min="9201" max="9202" width="9.44140625" style="158" customWidth="1"/>
    <col min="9203" max="9203" width="10.5546875" style="158" customWidth="1"/>
    <col min="9204" max="9205" width="9" style="158" customWidth="1"/>
    <col min="9206" max="9206" width="10.5546875" style="158" customWidth="1"/>
    <col min="9207" max="9208" width="9.44140625" style="158" customWidth="1"/>
    <col min="9209" max="9209" width="10.5546875" style="158" customWidth="1"/>
    <col min="9210" max="9210" width="9.44140625" style="158" customWidth="1"/>
    <col min="9211" max="9211" width="9.88671875" style="158" customWidth="1"/>
    <col min="9212" max="9212" width="10.5546875" style="158" customWidth="1"/>
    <col min="9213" max="9213" width="9" style="158" customWidth="1"/>
    <col min="9214" max="9214" width="9.88671875" style="158" customWidth="1"/>
    <col min="9215" max="9215" width="12" style="158" customWidth="1"/>
    <col min="9216" max="9446" width="11.44140625" style="158"/>
    <col min="9447" max="9447" width="0.33203125" style="158" customWidth="1"/>
    <col min="9448" max="9448" width="19" style="158" customWidth="1"/>
    <col min="9449" max="9449" width="7.109375" style="158" customWidth="1"/>
    <col min="9450" max="9450" width="41.33203125" style="158" customWidth="1"/>
    <col min="9451" max="9452" width="9" style="158" customWidth="1"/>
    <col min="9453" max="9453" width="10.5546875" style="158" customWidth="1"/>
    <col min="9454" max="9454" width="9.44140625" style="158" customWidth="1"/>
    <col min="9455" max="9455" width="9.88671875" style="158" customWidth="1"/>
    <col min="9456" max="9456" width="10.5546875" style="158" customWidth="1"/>
    <col min="9457" max="9458" width="9.44140625" style="158" customWidth="1"/>
    <col min="9459" max="9459" width="10.5546875" style="158" customWidth="1"/>
    <col min="9460" max="9461" width="9" style="158" customWidth="1"/>
    <col min="9462" max="9462" width="10.5546875" style="158" customWidth="1"/>
    <col min="9463" max="9464" width="9.44140625" style="158" customWidth="1"/>
    <col min="9465" max="9465" width="10.5546875" style="158" customWidth="1"/>
    <col min="9466" max="9466" width="9.44140625" style="158" customWidth="1"/>
    <col min="9467" max="9467" width="9.88671875" style="158" customWidth="1"/>
    <col min="9468" max="9468" width="10.5546875" style="158" customWidth="1"/>
    <col min="9469" max="9469" width="9" style="158" customWidth="1"/>
    <col min="9470" max="9470" width="9.88671875" style="158" customWidth="1"/>
    <col min="9471" max="9471" width="12" style="158" customWidth="1"/>
    <col min="9472" max="9702" width="11.44140625" style="158"/>
    <col min="9703" max="9703" width="0.33203125" style="158" customWidth="1"/>
    <col min="9704" max="9704" width="19" style="158" customWidth="1"/>
    <col min="9705" max="9705" width="7.109375" style="158" customWidth="1"/>
    <col min="9706" max="9706" width="41.33203125" style="158" customWidth="1"/>
    <col min="9707" max="9708" width="9" style="158" customWidth="1"/>
    <col min="9709" max="9709" width="10.5546875" style="158" customWidth="1"/>
    <col min="9710" max="9710" width="9.44140625" style="158" customWidth="1"/>
    <col min="9711" max="9711" width="9.88671875" style="158" customWidth="1"/>
    <col min="9712" max="9712" width="10.5546875" style="158" customWidth="1"/>
    <col min="9713" max="9714" width="9.44140625" style="158" customWidth="1"/>
    <col min="9715" max="9715" width="10.5546875" style="158" customWidth="1"/>
    <col min="9716" max="9717" width="9" style="158" customWidth="1"/>
    <col min="9718" max="9718" width="10.5546875" style="158" customWidth="1"/>
    <col min="9719" max="9720" width="9.44140625" style="158" customWidth="1"/>
    <col min="9721" max="9721" width="10.5546875" style="158" customWidth="1"/>
    <col min="9722" max="9722" width="9.44140625" style="158" customWidth="1"/>
    <col min="9723" max="9723" width="9.88671875" style="158" customWidth="1"/>
    <col min="9724" max="9724" width="10.5546875" style="158" customWidth="1"/>
    <col min="9725" max="9725" width="9" style="158" customWidth="1"/>
    <col min="9726" max="9726" width="9.88671875" style="158" customWidth="1"/>
    <col min="9727" max="9727" width="12" style="158" customWidth="1"/>
    <col min="9728" max="9958" width="11.44140625" style="158"/>
    <col min="9959" max="9959" width="0.33203125" style="158" customWidth="1"/>
    <col min="9960" max="9960" width="19" style="158" customWidth="1"/>
    <col min="9961" max="9961" width="7.109375" style="158" customWidth="1"/>
    <col min="9962" max="9962" width="41.33203125" style="158" customWidth="1"/>
    <col min="9963" max="9964" width="9" style="158" customWidth="1"/>
    <col min="9965" max="9965" width="10.5546875" style="158" customWidth="1"/>
    <col min="9966" max="9966" width="9.44140625" style="158" customWidth="1"/>
    <col min="9967" max="9967" width="9.88671875" style="158" customWidth="1"/>
    <col min="9968" max="9968" width="10.5546875" style="158" customWidth="1"/>
    <col min="9969" max="9970" width="9.44140625" style="158" customWidth="1"/>
    <col min="9971" max="9971" width="10.5546875" style="158" customWidth="1"/>
    <col min="9972" max="9973" width="9" style="158" customWidth="1"/>
    <col min="9974" max="9974" width="10.5546875" style="158" customWidth="1"/>
    <col min="9975" max="9976" width="9.44140625" style="158" customWidth="1"/>
    <col min="9977" max="9977" width="10.5546875" style="158" customWidth="1"/>
    <col min="9978" max="9978" width="9.44140625" style="158" customWidth="1"/>
    <col min="9979" max="9979" width="9.88671875" style="158" customWidth="1"/>
    <col min="9980" max="9980" width="10.5546875" style="158" customWidth="1"/>
    <col min="9981" max="9981" width="9" style="158" customWidth="1"/>
    <col min="9982" max="9982" width="9.88671875" style="158" customWidth="1"/>
    <col min="9983" max="9983" width="12" style="158" customWidth="1"/>
    <col min="9984" max="10214" width="11.44140625" style="158"/>
    <col min="10215" max="10215" width="0.33203125" style="158" customWidth="1"/>
    <col min="10216" max="10216" width="19" style="158" customWidth="1"/>
    <col min="10217" max="10217" width="7.109375" style="158" customWidth="1"/>
    <col min="10218" max="10218" width="41.33203125" style="158" customWidth="1"/>
    <col min="10219" max="10220" width="9" style="158" customWidth="1"/>
    <col min="10221" max="10221" width="10.5546875" style="158" customWidth="1"/>
    <col min="10222" max="10222" width="9.44140625" style="158" customWidth="1"/>
    <col min="10223" max="10223" width="9.88671875" style="158" customWidth="1"/>
    <col min="10224" max="10224" width="10.5546875" style="158" customWidth="1"/>
    <col min="10225" max="10226" width="9.44140625" style="158" customWidth="1"/>
    <col min="10227" max="10227" width="10.5546875" style="158" customWidth="1"/>
    <col min="10228" max="10229" width="9" style="158" customWidth="1"/>
    <col min="10230" max="10230" width="10.5546875" style="158" customWidth="1"/>
    <col min="10231" max="10232" width="9.44140625" style="158" customWidth="1"/>
    <col min="10233" max="10233" width="10.5546875" style="158" customWidth="1"/>
    <col min="10234" max="10234" width="9.44140625" style="158" customWidth="1"/>
    <col min="10235" max="10235" width="9.88671875" style="158" customWidth="1"/>
    <col min="10236" max="10236" width="10.5546875" style="158" customWidth="1"/>
    <col min="10237" max="10237" width="9" style="158" customWidth="1"/>
    <col min="10238" max="10238" width="9.88671875" style="158" customWidth="1"/>
    <col min="10239" max="10239" width="12" style="158" customWidth="1"/>
    <col min="10240" max="10470" width="11.44140625" style="158"/>
    <col min="10471" max="10471" width="0.33203125" style="158" customWidth="1"/>
    <col min="10472" max="10472" width="19" style="158" customWidth="1"/>
    <col min="10473" max="10473" width="7.109375" style="158" customWidth="1"/>
    <col min="10474" max="10474" width="41.33203125" style="158" customWidth="1"/>
    <col min="10475" max="10476" width="9" style="158" customWidth="1"/>
    <col min="10477" max="10477" width="10.5546875" style="158" customWidth="1"/>
    <col min="10478" max="10478" width="9.44140625" style="158" customWidth="1"/>
    <col min="10479" max="10479" width="9.88671875" style="158" customWidth="1"/>
    <col min="10480" max="10480" width="10.5546875" style="158" customWidth="1"/>
    <col min="10481" max="10482" width="9.44140625" style="158" customWidth="1"/>
    <col min="10483" max="10483" width="10.5546875" style="158" customWidth="1"/>
    <col min="10484" max="10485" width="9" style="158" customWidth="1"/>
    <col min="10486" max="10486" width="10.5546875" style="158" customWidth="1"/>
    <col min="10487" max="10488" width="9.44140625" style="158" customWidth="1"/>
    <col min="10489" max="10489" width="10.5546875" style="158" customWidth="1"/>
    <col min="10490" max="10490" width="9.44140625" style="158" customWidth="1"/>
    <col min="10491" max="10491" width="9.88671875" style="158" customWidth="1"/>
    <col min="10492" max="10492" width="10.5546875" style="158" customWidth="1"/>
    <col min="10493" max="10493" width="9" style="158" customWidth="1"/>
    <col min="10494" max="10494" width="9.88671875" style="158" customWidth="1"/>
    <col min="10495" max="10495" width="12" style="158" customWidth="1"/>
    <col min="10496" max="10726" width="11.44140625" style="158"/>
    <col min="10727" max="10727" width="0.33203125" style="158" customWidth="1"/>
    <col min="10728" max="10728" width="19" style="158" customWidth="1"/>
    <col min="10729" max="10729" width="7.109375" style="158" customWidth="1"/>
    <col min="10730" max="10730" width="41.33203125" style="158" customWidth="1"/>
    <col min="10731" max="10732" width="9" style="158" customWidth="1"/>
    <col min="10733" max="10733" width="10.5546875" style="158" customWidth="1"/>
    <col min="10734" max="10734" width="9.44140625" style="158" customWidth="1"/>
    <col min="10735" max="10735" width="9.88671875" style="158" customWidth="1"/>
    <col min="10736" max="10736" width="10.5546875" style="158" customWidth="1"/>
    <col min="10737" max="10738" width="9.44140625" style="158" customWidth="1"/>
    <col min="10739" max="10739" width="10.5546875" style="158" customWidth="1"/>
    <col min="10740" max="10741" width="9" style="158" customWidth="1"/>
    <col min="10742" max="10742" width="10.5546875" style="158" customWidth="1"/>
    <col min="10743" max="10744" width="9.44140625" style="158" customWidth="1"/>
    <col min="10745" max="10745" width="10.5546875" style="158" customWidth="1"/>
    <col min="10746" max="10746" width="9.44140625" style="158" customWidth="1"/>
    <col min="10747" max="10747" width="9.88671875" style="158" customWidth="1"/>
    <col min="10748" max="10748" width="10.5546875" style="158" customWidth="1"/>
    <col min="10749" max="10749" width="9" style="158" customWidth="1"/>
    <col min="10750" max="10750" width="9.88671875" style="158" customWidth="1"/>
    <col min="10751" max="10751" width="12" style="158" customWidth="1"/>
    <col min="10752" max="10982" width="11.44140625" style="158"/>
    <col min="10983" max="10983" width="0.33203125" style="158" customWidth="1"/>
    <col min="10984" max="10984" width="19" style="158" customWidth="1"/>
    <col min="10985" max="10985" width="7.109375" style="158" customWidth="1"/>
    <col min="10986" max="10986" width="41.33203125" style="158" customWidth="1"/>
    <col min="10987" max="10988" width="9" style="158" customWidth="1"/>
    <col min="10989" max="10989" width="10.5546875" style="158" customWidth="1"/>
    <col min="10990" max="10990" width="9.44140625" style="158" customWidth="1"/>
    <col min="10991" max="10991" width="9.88671875" style="158" customWidth="1"/>
    <col min="10992" max="10992" width="10.5546875" style="158" customWidth="1"/>
    <col min="10993" max="10994" width="9.44140625" style="158" customWidth="1"/>
    <col min="10995" max="10995" width="10.5546875" style="158" customWidth="1"/>
    <col min="10996" max="10997" width="9" style="158" customWidth="1"/>
    <col min="10998" max="10998" width="10.5546875" style="158" customWidth="1"/>
    <col min="10999" max="11000" width="9.44140625" style="158" customWidth="1"/>
    <col min="11001" max="11001" width="10.5546875" style="158" customWidth="1"/>
    <col min="11002" max="11002" width="9.44140625" style="158" customWidth="1"/>
    <col min="11003" max="11003" width="9.88671875" style="158" customWidth="1"/>
    <col min="11004" max="11004" width="10.5546875" style="158" customWidth="1"/>
    <col min="11005" max="11005" width="9" style="158" customWidth="1"/>
    <col min="11006" max="11006" width="9.88671875" style="158" customWidth="1"/>
    <col min="11007" max="11007" width="12" style="158" customWidth="1"/>
    <col min="11008" max="11238" width="11.44140625" style="158"/>
    <col min="11239" max="11239" width="0.33203125" style="158" customWidth="1"/>
    <col min="11240" max="11240" width="19" style="158" customWidth="1"/>
    <col min="11241" max="11241" width="7.109375" style="158" customWidth="1"/>
    <col min="11242" max="11242" width="41.33203125" style="158" customWidth="1"/>
    <col min="11243" max="11244" width="9" style="158" customWidth="1"/>
    <col min="11245" max="11245" width="10.5546875" style="158" customWidth="1"/>
    <col min="11246" max="11246" width="9.44140625" style="158" customWidth="1"/>
    <col min="11247" max="11247" width="9.88671875" style="158" customWidth="1"/>
    <col min="11248" max="11248" width="10.5546875" style="158" customWidth="1"/>
    <col min="11249" max="11250" width="9.44140625" style="158" customWidth="1"/>
    <col min="11251" max="11251" width="10.5546875" style="158" customWidth="1"/>
    <col min="11252" max="11253" width="9" style="158" customWidth="1"/>
    <col min="11254" max="11254" width="10.5546875" style="158" customWidth="1"/>
    <col min="11255" max="11256" width="9.44140625" style="158" customWidth="1"/>
    <col min="11257" max="11257" width="10.5546875" style="158" customWidth="1"/>
    <col min="11258" max="11258" width="9.44140625" style="158" customWidth="1"/>
    <col min="11259" max="11259" width="9.88671875" style="158" customWidth="1"/>
    <col min="11260" max="11260" width="10.5546875" style="158" customWidth="1"/>
    <col min="11261" max="11261" width="9" style="158" customWidth="1"/>
    <col min="11262" max="11262" width="9.88671875" style="158" customWidth="1"/>
    <col min="11263" max="11263" width="12" style="158" customWidth="1"/>
    <col min="11264" max="11494" width="11.44140625" style="158"/>
    <col min="11495" max="11495" width="0.33203125" style="158" customWidth="1"/>
    <col min="11496" max="11496" width="19" style="158" customWidth="1"/>
    <col min="11497" max="11497" width="7.109375" style="158" customWidth="1"/>
    <col min="11498" max="11498" width="41.33203125" style="158" customWidth="1"/>
    <col min="11499" max="11500" width="9" style="158" customWidth="1"/>
    <col min="11501" max="11501" width="10.5546875" style="158" customWidth="1"/>
    <col min="11502" max="11502" width="9.44140625" style="158" customWidth="1"/>
    <col min="11503" max="11503" width="9.88671875" style="158" customWidth="1"/>
    <col min="11504" max="11504" width="10.5546875" style="158" customWidth="1"/>
    <col min="11505" max="11506" width="9.44140625" style="158" customWidth="1"/>
    <col min="11507" max="11507" width="10.5546875" style="158" customWidth="1"/>
    <col min="11508" max="11509" width="9" style="158" customWidth="1"/>
    <col min="11510" max="11510" width="10.5546875" style="158" customWidth="1"/>
    <col min="11511" max="11512" width="9.44140625" style="158" customWidth="1"/>
    <col min="11513" max="11513" width="10.5546875" style="158" customWidth="1"/>
    <col min="11514" max="11514" width="9.44140625" style="158" customWidth="1"/>
    <col min="11515" max="11515" width="9.88671875" style="158" customWidth="1"/>
    <col min="11516" max="11516" width="10.5546875" style="158" customWidth="1"/>
    <col min="11517" max="11517" width="9" style="158" customWidth="1"/>
    <col min="11518" max="11518" width="9.88671875" style="158" customWidth="1"/>
    <col min="11519" max="11519" width="12" style="158" customWidth="1"/>
    <col min="11520" max="11750" width="11.44140625" style="158"/>
    <col min="11751" max="11751" width="0.33203125" style="158" customWidth="1"/>
    <col min="11752" max="11752" width="19" style="158" customWidth="1"/>
    <col min="11753" max="11753" width="7.109375" style="158" customWidth="1"/>
    <col min="11754" max="11754" width="41.33203125" style="158" customWidth="1"/>
    <col min="11755" max="11756" width="9" style="158" customWidth="1"/>
    <col min="11757" max="11757" width="10.5546875" style="158" customWidth="1"/>
    <col min="11758" max="11758" width="9.44140625" style="158" customWidth="1"/>
    <col min="11759" max="11759" width="9.88671875" style="158" customWidth="1"/>
    <col min="11760" max="11760" width="10.5546875" style="158" customWidth="1"/>
    <col min="11761" max="11762" width="9.44140625" style="158" customWidth="1"/>
    <col min="11763" max="11763" width="10.5546875" style="158" customWidth="1"/>
    <col min="11764" max="11765" width="9" style="158" customWidth="1"/>
    <col min="11766" max="11766" width="10.5546875" style="158" customWidth="1"/>
    <col min="11767" max="11768" width="9.44140625" style="158" customWidth="1"/>
    <col min="11769" max="11769" width="10.5546875" style="158" customWidth="1"/>
    <col min="11770" max="11770" width="9.44140625" style="158" customWidth="1"/>
    <col min="11771" max="11771" width="9.88671875" style="158" customWidth="1"/>
    <col min="11772" max="11772" width="10.5546875" style="158" customWidth="1"/>
    <col min="11773" max="11773" width="9" style="158" customWidth="1"/>
    <col min="11774" max="11774" width="9.88671875" style="158" customWidth="1"/>
    <col min="11775" max="11775" width="12" style="158" customWidth="1"/>
    <col min="11776" max="12006" width="11.44140625" style="158"/>
    <col min="12007" max="12007" width="0.33203125" style="158" customWidth="1"/>
    <col min="12008" max="12008" width="19" style="158" customWidth="1"/>
    <col min="12009" max="12009" width="7.109375" style="158" customWidth="1"/>
    <col min="12010" max="12010" width="41.33203125" style="158" customWidth="1"/>
    <col min="12011" max="12012" width="9" style="158" customWidth="1"/>
    <col min="12013" max="12013" width="10.5546875" style="158" customWidth="1"/>
    <col min="12014" max="12014" width="9.44140625" style="158" customWidth="1"/>
    <col min="12015" max="12015" width="9.88671875" style="158" customWidth="1"/>
    <col min="12016" max="12016" width="10.5546875" style="158" customWidth="1"/>
    <col min="12017" max="12018" width="9.44140625" style="158" customWidth="1"/>
    <col min="12019" max="12019" width="10.5546875" style="158" customWidth="1"/>
    <col min="12020" max="12021" width="9" style="158" customWidth="1"/>
    <col min="12022" max="12022" width="10.5546875" style="158" customWidth="1"/>
    <col min="12023" max="12024" width="9.44140625" style="158" customWidth="1"/>
    <col min="12025" max="12025" width="10.5546875" style="158" customWidth="1"/>
    <col min="12026" max="12026" width="9.44140625" style="158" customWidth="1"/>
    <col min="12027" max="12027" width="9.88671875" style="158" customWidth="1"/>
    <col min="12028" max="12028" width="10.5546875" style="158" customWidth="1"/>
    <col min="12029" max="12029" width="9" style="158" customWidth="1"/>
    <col min="12030" max="12030" width="9.88671875" style="158" customWidth="1"/>
    <col min="12031" max="12031" width="12" style="158" customWidth="1"/>
    <col min="12032" max="12262" width="11.44140625" style="158"/>
    <col min="12263" max="12263" width="0.33203125" style="158" customWidth="1"/>
    <col min="12264" max="12264" width="19" style="158" customWidth="1"/>
    <col min="12265" max="12265" width="7.109375" style="158" customWidth="1"/>
    <col min="12266" max="12266" width="41.33203125" style="158" customWidth="1"/>
    <col min="12267" max="12268" width="9" style="158" customWidth="1"/>
    <col min="12269" max="12269" width="10.5546875" style="158" customWidth="1"/>
    <col min="12270" max="12270" width="9.44140625" style="158" customWidth="1"/>
    <col min="12271" max="12271" width="9.88671875" style="158" customWidth="1"/>
    <col min="12272" max="12272" width="10.5546875" style="158" customWidth="1"/>
    <col min="12273" max="12274" width="9.44140625" style="158" customWidth="1"/>
    <col min="12275" max="12275" width="10.5546875" style="158" customWidth="1"/>
    <col min="12276" max="12277" width="9" style="158" customWidth="1"/>
    <col min="12278" max="12278" width="10.5546875" style="158" customWidth="1"/>
    <col min="12279" max="12280" width="9.44140625" style="158" customWidth="1"/>
    <col min="12281" max="12281" width="10.5546875" style="158" customWidth="1"/>
    <col min="12282" max="12282" width="9.44140625" style="158" customWidth="1"/>
    <col min="12283" max="12283" width="9.88671875" style="158" customWidth="1"/>
    <col min="12284" max="12284" width="10.5546875" style="158" customWidth="1"/>
    <col min="12285" max="12285" width="9" style="158" customWidth="1"/>
    <col min="12286" max="12286" width="9.88671875" style="158" customWidth="1"/>
    <col min="12287" max="12287" width="12" style="158" customWidth="1"/>
    <col min="12288" max="12518" width="11.44140625" style="158"/>
    <col min="12519" max="12519" width="0.33203125" style="158" customWidth="1"/>
    <col min="12520" max="12520" width="19" style="158" customWidth="1"/>
    <col min="12521" max="12521" width="7.109375" style="158" customWidth="1"/>
    <col min="12522" max="12522" width="41.33203125" style="158" customWidth="1"/>
    <col min="12523" max="12524" width="9" style="158" customWidth="1"/>
    <col min="12525" max="12525" width="10.5546875" style="158" customWidth="1"/>
    <col min="12526" max="12526" width="9.44140625" style="158" customWidth="1"/>
    <col min="12527" max="12527" width="9.88671875" style="158" customWidth="1"/>
    <col min="12528" max="12528" width="10.5546875" style="158" customWidth="1"/>
    <col min="12529" max="12530" width="9.44140625" style="158" customWidth="1"/>
    <col min="12531" max="12531" width="10.5546875" style="158" customWidth="1"/>
    <col min="12532" max="12533" width="9" style="158" customWidth="1"/>
    <col min="12534" max="12534" width="10.5546875" style="158" customWidth="1"/>
    <col min="12535" max="12536" width="9.44140625" style="158" customWidth="1"/>
    <col min="12537" max="12537" width="10.5546875" style="158" customWidth="1"/>
    <col min="12538" max="12538" width="9.44140625" style="158" customWidth="1"/>
    <col min="12539" max="12539" width="9.88671875" style="158" customWidth="1"/>
    <col min="12540" max="12540" width="10.5546875" style="158" customWidth="1"/>
    <col min="12541" max="12541" width="9" style="158" customWidth="1"/>
    <col min="12542" max="12542" width="9.88671875" style="158" customWidth="1"/>
    <col min="12543" max="12543" width="12" style="158" customWidth="1"/>
    <col min="12544" max="12774" width="11.44140625" style="158"/>
    <col min="12775" max="12775" width="0.33203125" style="158" customWidth="1"/>
    <col min="12776" max="12776" width="19" style="158" customWidth="1"/>
    <col min="12777" max="12777" width="7.109375" style="158" customWidth="1"/>
    <col min="12778" max="12778" width="41.33203125" style="158" customWidth="1"/>
    <col min="12779" max="12780" width="9" style="158" customWidth="1"/>
    <col min="12781" max="12781" width="10.5546875" style="158" customWidth="1"/>
    <col min="12782" max="12782" width="9.44140625" style="158" customWidth="1"/>
    <col min="12783" max="12783" width="9.88671875" style="158" customWidth="1"/>
    <col min="12784" max="12784" width="10.5546875" style="158" customWidth="1"/>
    <col min="12785" max="12786" width="9.44140625" style="158" customWidth="1"/>
    <col min="12787" max="12787" width="10.5546875" style="158" customWidth="1"/>
    <col min="12788" max="12789" width="9" style="158" customWidth="1"/>
    <col min="12790" max="12790" width="10.5546875" style="158" customWidth="1"/>
    <col min="12791" max="12792" width="9.44140625" style="158" customWidth="1"/>
    <col min="12793" max="12793" width="10.5546875" style="158" customWidth="1"/>
    <col min="12794" max="12794" width="9.44140625" style="158" customWidth="1"/>
    <col min="12795" max="12795" width="9.88671875" style="158" customWidth="1"/>
    <col min="12796" max="12796" width="10.5546875" style="158" customWidth="1"/>
    <col min="12797" max="12797" width="9" style="158" customWidth="1"/>
    <col min="12798" max="12798" width="9.88671875" style="158" customWidth="1"/>
    <col min="12799" max="12799" width="12" style="158" customWidth="1"/>
    <col min="12800" max="13030" width="11.44140625" style="158"/>
    <col min="13031" max="13031" width="0.33203125" style="158" customWidth="1"/>
    <col min="13032" max="13032" width="19" style="158" customWidth="1"/>
    <col min="13033" max="13033" width="7.109375" style="158" customWidth="1"/>
    <col min="13034" max="13034" width="41.33203125" style="158" customWidth="1"/>
    <col min="13035" max="13036" width="9" style="158" customWidth="1"/>
    <col min="13037" max="13037" width="10.5546875" style="158" customWidth="1"/>
    <col min="13038" max="13038" width="9.44140625" style="158" customWidth="1"/>
    <col min="13039" max="13039" width="9.88671875" style="158" customWidth="1"/>
    <col min="13040" max="13040" width="10.5546875" style="158" customWidth="1"/>
    <col min="13041" max="13042" width="9.44140625" style="158" customWidth="1"/>
    <col min="13043" max="13043" width="10.5546875" style="158" customWidth="1"/>
    <col min="13044" max="13045" width="9" style="158" customWidth="1"/>
    <col min="13046" max="13046" width="10.5546875" style="158" customWidth="1"/>
    <col min="13047" max="13048" width="9.44140625" style="158" customWidth="1"/>
    <col min="13049" max="13049" width="10.5546875" style="158" customWidth="1"/>
    <col min="13050" max="13050" width="9.44140625" style="158" customWidth="1"/>
    <col min="13051" max="13051" width="9.88671875" style="158" customWidth="1"/>
    <col min="13052" max="13052" width="10.5546875" style="158" customWidth="1"/>
    <col min="13053" max="13053" width="9" style="158" customWidth="1"/>
    <col min="13054" max="13054" width="9.88671875" style="158" customWidth="1"/>
    <col min="13055" max="13055" width="12" style="158" customWidth="1"/>
    <col min="13056" max="13286" width="11.44140625" style="158"/>
    <col min="13287" max="13287" width="0.33203125" style="158" customWidth="1"/>
    <col min="13288" max="13288" width="19" style="158" customWidth="1"/>
    <col min="13289" max="13289" width="7.109375" style="158" customWidth="1"/>
    <col min="13290" max="13290" width="41.33203125" style="158" customWidth="1"/>
    <col min="13291" max="13292" width="9" style="158" customWidth="1"/>
    <col min="13293" max="13293" width="10.5546875" style="158" customWidth="1"/>
    <col min="13294" max="13294" width="9.44140625" style="158" customWidth="1"/>
    <col min="13295" max="13295" width="9.88671875" style="158" customWidth="1"/>
    <col min="13296" max="13296" width="10.5546875" style="158" customWidth="1"/>
    <col min="13297" max="13298" width="9.44140625" style="158" customWidth="1"/>
    <col min="13299" max="13299" width="10.5546875" style="158" customWidth="1"/>
    <col min="13300" max="13301" width="9" style="158" customWidth="1"/>
    <col min="13302" max="13302" width="10.5546875" style="158" customWidth="1"/>
    <col min="13303" max="13304" width="9.44140625" style="158" customWidth="1"/>
    <col min="13305" max="13305" width="10.5546875" style="158" customWidth="1"/>
    <col min="13306" max="13306" width="9.44140625" style="158" customWidth="1"/>
    <col min="13307" max="13307" width="9.88671875" style="158" customWidth="1"/>
    <col min="13308" max="13308" width="10.5546875" style="158" customWidth="1"/>
    <col min="13309" max="13309" width="9" style="158" customWidth="1"/>
    <col min="13310" max="13310" width="9.88671875" style="158" customWidth="1"/>
    <col min="13311" max="13311" width="12" style="158" customWidth="1"/>
    <col min="13312" max="13542" width="11.44140625" style="158"/>
    <col min="13543" max="13543" width="0.33203125" style="158" customWidth="1"/>
    <col min="13544" max="13544" width="19" style="158" customWidth="1"/>
    <col min="13545" max="13545" width="7.109375" style="158" customWidth="1"/>
    <col min="13546" max="13546" width="41.33203125" style="158" customWidth="1"/>
    <col min="13547" max="13548" width="9" style="158" customWidth="1"/>
    <col min="13549" max="13549" width="10.5546875" style="158" customWidth="1"/>
    <col min="13550" max="13550" width="9.44140625" style="158" customWidth="1"/>
    <col min="13551" max="13551" width="9.88671875" style="158" customWidth="1"/>
    <col min="13552" max="13552" width="10.5546875" style="158" customWidth="1"/>
    <col min="13553" max="13554" width="9.44140625" style="158" customWidth="1"/>
    <col min="13555" max="13555" width="10.5546875" style="158" customWidth="1"/>
    <col min="13556" max="13557" width="9" style="158" customWidth="1"/>
    <col min="13558" max="13558" width="10.5546875" style="158" customWidth="1"/>
    <col min="13559" max="13560" width="9.44140625" style="158" customWidth="1"/>
    <col min="13561" max="13561" width="10.5546875" style="158" customWidth="1"/>
    <col min="13562" max="13562" width="9.44140625" style="158" customWidth="1"/>
    <col min="13563" max="13563" width="9.88671875" style="158" customWidth="1"/>
    <col min="13564" max="13564" width="10.5546875" style="158" customWidth="1"/>
    <col min="13565" max="13565" width="9" style="158" customWidth="1"/>
    <col min="13566" max="13566" width="9.88671875" style="158" customWidth="1"/>
    <col min="13567" max="13567" width="12" style="158" customWidth="1"/>
    <col min="13568" max="13798" width="11.44140625" style="158"/>
    <col min="13799" max="13799" width="0.33203125" style="158" customWidth="1"/>
    <col min="13800" max="13800" width="19" style="158" customWidth="1"/>
    <col min="13801" max="13801" width="7.109375" style="158" customWidth="1"/>
    <col min="13802" max="13802" width="41.33203125" style="158" customWidth="1"/>
    <col min="13803" max="13804" width="9" style="158" customWidth="1"/>
    <col min="13805" max="13805" width="10.5546875" style="158" customWidth="1"/>
    <col min="13806" max="13806" width="9.44140625" style="158" customWidth="1"/>
    <col min="13807" max="13807" width="9.88671875" style="158" customWidth="1"/>
    <col min="13808" max="13808" width="10.5546875" style="158" customWidth="1"/>
    <col min="13809" max="13810" width="9.44140625" style="158" customWidth="1"/>
    <col min="13811" max="13811" width="10.5546875" style="158" customWidth="1"/>
    <col min="13812" max="13813" width="9" style="158" customWidth="1"/>
    <col min="13814" max="13814" width="10.5546875" style="158" customWidth="1"/>
    <col min="13815" max="13816" width="9.44140625" style="158" customWidth="1"/>
    <col min="13817" max="13817" width="10.5546875" style="158" customWidth="1"/>
    <col min="13818" max="13818" width="9.44140625" style="158" customWidth="1"/>
    <col min="13819" max="13819" width="9.88671875" style="158" customWidth="1"/>
    <col min="13820" max="13820" width="10.5546875" style="158" customWidth="1"/>
    <col min="13821" max="13821" width="9" style="158" customWidth="1"/>
    <col min="13822" max="13822" width="9.88671875" style="158" customWidth="1"/>
    <col min="13823" max="13823" width="12" style="158" customWidth="1"/>
    <col min="13824" max="14054" width="11.44140625" style="158"/>
    <col min="14055" max="14055" width="0.33203125" style="158" customWidth="1"/>
    <col min="14056" max="14056" width="19" style="158" customWidth="1"/>
    <col min="14057" max="14057" width="7.109375" style="158" customWidth="1"/>
    <col min="14058" max="14058" width="41.33203125" style="158" customWidth="1"/>
    <col min="14059" max="14060" width="9" style="158" customWidth="1"/>
    <col min="14061" max="14061" width="10.5546875" style="158" customWidth="1"/>
    <col min="14062" max="14062" width="9.44140625" style="158" customWidth="1"/>
    <col min="14063" max="14063" width="9.88671875" style="158" customWidth="1"/>
    <col min="14064" max="14064" width="10.5546875" style="158" customWidth="1"/>
    <col min="14065" max="14066" width="9.44140625" style="158" customWidth="1"/>
    <col min="14067" max="14067" width="10.5546875" style="158" customWidth="1"/>
    <col min="14068" max="14069" width="9" style="158" customWidth="1"/>
    <col min="14070" max="14070" width="10.5546875" style="158" customWidth="1"/>
    <col min="14071" max="14072" width="9.44140625" style="158" customWidth="1"/>
    <col min="14073" max="14073" width="10.5546875" style="158" customWidth="1"/>
    <col min="14074" max="14074" width="9.44140625" style="158" customWidth="1"/>
    <col min="14075" max="14075" width="9.88671875" style="158" customWidth="1"/>
    <col min="14076" max="14076" width="10.5546875" style="158" customWidth="1"/>
    <col min="14077" max="14077" width="9" style="158" customWidth="1"/>
    <col min="14078" max="14078" width="9.88671875" style="158" customWidth="1"/>
    <col min="14079" max="14079" width="12" style="158" customWidth="1"/>
    <col min="14080" max="14310" width="11.44140625" style="158"/>
    <col min="14311" max="14311" width="0.33203125" style="158" customWidth="1"/>
    <col min="14312" max="14312" width="19" style="158" customWidth="1"/>
    <col min="14313" max="14313" width="7.109375" style="158" customWidth="1"/>
    <col min="14314" max="14314" width="41.33203125" style="158" customWidth="1"/>
    <col min="14315" max="14316" width="9" style="158" customWidth="1"/>
    <col min="14317" max="14317" width="10.5546875" style="158" customWidth="1"/>
    <col min="14318" max="14318" width="9.44140625" style="158" customWidth="1"/>
    <col min="14319" max="14319" width="9.88671875" style="158" customWidth="1"/>
    <col min="14320" max="14320" width="10.5546875" style="158" customWidth="1"/>
    <col min="14321" max="14322" width="9.44140625" style="158" customWidth="1"/>
    <col min="14323" max="14323" width="10.5546875" style="158" customWidth="1"/>
    <col min="14324" max="14325" width="9" style="158" customWidth="1"/>
    <col min="14326" max="14326" width="10.5546875" style="158" customWidth="1"/>
    <col min="14327" max="14328" width="9.44140625" style="158" customWidth="1"/>
    <col min="14329" max="14329" width="10.5546875" style="158" customWidth="1"/>
    <col min="14330" max="14330" width="9.44140625" style="158" customWidth="1"/>
    <col min="14331" max="14331" width="9.88671875" style="158" customWidth="1"/>
    <col min="14332" max="14332" width="10.5546875" style="158" customWidth="1"/>
    <col min="14333" max="14333" width="9" style="158" customWidth="1"/>
    <col min="14334" max="14334" width="9.88671875" style="158" customWidth="1"/>
    <col min="14335" max="14335" width="12" style="158" customWidth="1"/>
    <col min="14336" max="14566" width="11.44140625" style="158"/>
    <col min="14567" max="14567" width="0.33203125" style="158" customWidth="1"/>
    <col min="14568" max="14568" width="19" style="158" customWidth="1"/>
    <col min="14569" max="14569" width="7.109375" style="158" customWidth="1"/>
    <col min="14570" max="14570" width="41.33203125" style="158" customWidth="1"/>
    <col min="14571" max="14572" width="9" style="158" customWidth="1"/>
    <col min="14573" max="14573" width="10.5546875" style="158" customWidth="1"/>
    <col min="14574" max="14574" width="9.44140625" style="158" customWidth="1"/>
    <col min="14575" max="14575" width="9.88671875" style="158" customWidth="1"/>
    <col min="14576" max="14576" width="10.5546875" style="158" customWidth="1"/>
    <col min="14577" max="14578" width="9.44140625" style="158" customWidth="1"/>
    <col min="14579" max="14579" width="10.5546875" style="158" customWidth="1"/>
    <col min="14580" max="14581" width="9" style="158" customWidth="1"/>
    <col min="14582" max="14582" width="10.5546875" style="158" customWidth="1"/>
    <col min="14583" max="14584" width="9.44140625" style="158" customWidth="1"/>
    <col min="14585" max="14585" width="10.5546875" style="158" customWidth="1"/>
    <col min="14586" max="14586" width="9.44140625" style="158" customWidth="1"/>
    <col min="14587" max="14587" width="9.88671875" style="158" customWidth="1"/>
    <col min="14588" max="14588" width="10.5546875" style="158" customWidth="1"/>
    <col min="14589" max="14589" width="9" style="158" customWidth="1"/>
    <col min="14590" max="14590" width="9.88671875" style="158" customWidth="1"/>
    <col min="14591" max="14591" width="12" style="158" customWidth="1"/>
    <col min="14592" max="14822" width="11.44140625" style="158"/>
    <col min="14823" max="14823" width="0.33203125" style="158" customWidth="1"/>
    <col min="14824" max="14824" width="19" style="158" customWidth="1"/>
    <col min="14825" max="14825" width="7.109375" style="158" customWidth="1"/>
    <col min="14826" max="14826" width="41.33203125" style="158" customWidth="1"/>
    <col min="14827" max="14828" width="9" style="158" customWidth="1"/>
    <col min="14829" max="14829" width="10.5546875" style="158" customWidth="1"/>
    <col min="14830" max="14830" width="9.44140625" style="158" customWidth="1"/>
    <col min="14831" max="14831" width="9.88671875" style="158" customWidth="1"/>
    <col min="14832" max="14832" width="10.5546875" style="158" customWidth="1"/>
    <col min="14833" max="14834" width="9.44140625" style="158" customWidth="1"/>
    <col min="14835" max="14835" width="10.5546875" style="158" customWidth="1"/>
    <col min="14836" max="14837" width="9" style="158" customWidth="1"/>
    <col min="14838" max="14838" width="10.5546875" style="158" customWidth="1"/>
    <col min="14839" max="14840" width="9.44140625" style="158" customWidth="1"/>
    <col min="14841" max="14841" width="10.5546875" style="158" customWidth="1"/>
    <col min="14842" max="14842" width="9.44140625" style="158" customWidth="1"/>
    <col min="14843" max="14843" width="9.88671875" style="158" customWidth="1"/>
    <col min="14844" max="14844" width="10.5546875" style="158" customWidth="1"/>
    <col min="14845" max="14845" width="9" style="158" customWidth="1"/>
    <col min="14846" max="14846" width="9.88671875" style="158" customWidth="1"/>
    <col min="14847" max="14847" width="12" style="158" customWidth="1"/>
    <col min="14848" max="15078" width="11.44140625" style="158"/>
    <col min="15079" max="15079" width="0.33203125" style="158" customWidth="1"/>
    <col min="15080" max="15080" width="19" style="158" customWidth="1"/>
    <col min="15081" max="15081" width="7.109375" style="158" customWidth="1"/>
    <col min="15082" max="15082" width="41.33203125" style="158" customWidth="1"/>
    <col min="15083" max="15084" width="9" style="158" customWidth="1"/>
    <col min="15085" max="15085" width="10.5546875" style="158" customWidth="1"/>
    <col min="15086" max="15086" width="9.44140625" style="158" customWidth="1"/>
    <col min="15087" max="15087" width="9.88671875" style="158" customWidth="1"/>
    <col min="15088" max="15088" width="10.5546875" style="158" customWidth="1"/>
    <col min="15089" max="15090" width="9.44140625" style="158" customWidth="1"/>
    <col min="15091" max="15091" width="10.5546875" style="158" customWidth="1"/>
    <col min="15092" max="15093" width="9" style="158" customWidth="1"/>
    <col min="15094" max="15094" width="10.5546875" style="158" customWidth="1"/>
    <col min="15095" max="15096" width="9.44140625" style="158" customWidth="1"/>
    <col min="15097" max="15097" width="10.5546875" style="158" customWidth="1"/>
    <col min="15098" max="15098" width="9.44140625" style="158" customWidth="1"/>
    <col min="15099" max="15099" width="9.88671875" style="158" customWidth="1"/>
    <col min="15100" max="15100" width="10.5546875" style="158" customWidth="1"/>
    <col min="15101" max="15101" width="9" style="158" customWidth="1"/>
    <col min="15102" max="15102" width="9.88671875" style="158" customWidth="1"/>
    <col min="15103" max="15103" width="12" style="158" customWidth="1"/>
    <col min="15104" max="15334" width="11.44140625" style="158"/>
    <col min="15335" max="15335" width="0.33203125" style="158" customWidth="1"/>
    <col min="15336" max="15336" width="19" style="158" customWidth="1"/>
    <col min="15337" max="15337" width="7.109375" style="158" customWidth="1"/>
    <col min="15338" max="15338" width="41.33203125" style="158" customWidth="1"/>
    <col min="15339" max="15340" width="9" style="158" customWidth="1"/>
    <col min="15341" max="15341" width="10.5546875" style="158" customWidth="1"/>
    <col min="15342" max="15342" width="9.44140625" style="158" customWidth="1"/>
    <col min="15343" max="15343" width="9.88671875" style="158" customWidth="1"/>
    <col min="15344" max="15344" width="10.5546875" style="158" customWidth="1"/>
    <col min="15345" max="15346" width="9.44140625" style="158" customWidth="1"/>
    <col min="15347" max="15347" width="10.5546875" style="158" customWidth="1"/>
    <col min="15348" max="15349" width="9" style="158" customWidth="1"/>
    <col min="15350" max="15350" width="10.5546875" style="158" customWidth="1"/>
    <col min="15351" max="15352" width="9.44140625" style="158" customWidth="1"/>
    <col min="15353" max="15353" width="10.5546875" style="158" customWidth="1"/>
    <col min="15354" max="15354" width="9.44140625" style="158" customWidth="1"/>
    <col min="15355" max="15355" width="9.88671875" style="158" customWidth="1"/>
    <col min="15356" max="15356" width="10.5546875" style="158" customWidth="1"/>
    <col min="15357" max="15357" width="9" style="158" customWidth="1"/>
    <col min="15358" max="15358" width="9.88671875" style="158" customWidth="1"/>
    <col min="15359" max="15359" width="12" style="158" customWidth="1"/>
    <col min="15360" max="15590" width="11.44140625" style="158"/>
    <col min="15591" max="15591" width="0.33203125" style="158" customWidth="1"/>
    <col min="15592" max="15592" width="19" style="158" customWidth="1"/>
    <col min="15593" max="15593" width="7.109375" style="158" customWidth="1"/>
    <col min="15594" max="15594" width="41.33203125" style="158" customWidth="1"/>
    <col min="15595" max="15596" width="9" style="158" customWidth="1"/>
    <col min="15597" max="15597" width="10.5546875" style="158" customWidth="1"/>
    <col min="15598" max="15598" width="9.44140625" style="158" customWidth="1"/>
    <col min="15599" max="15599" width="9.88671875" style="158" customWidth="1"/>
    <col min="15600" max="15600" width="10.5546875" style="158" customWidth="1"/>
    <col min="15601" max="15602" width="9.44140625" style="158" customWidth="1"/>
    <col min="15603" max="15603" width="10.5546875" style="158" customWidth="1"/>
    <col min="15604" max="15605" width="9" style="158" customWidth="1"/>
    <col min="15606" max="15606" width="10.5546875" style="158" customWidth="1"/>
    <col min="15607" max="15608" width="9.44140625" style="158" customWidth="1"/>
    <col min="15609" max="15609" width="10.5546875" style="158" customWidth="1"/>
    <col min="15610" max="15610" width="9.44140625" style="158" customWidth="1"/>
    <col min="15611" max="15611" width="9.88671875" style="158" customWidth="1"/>
    <col min="15612" max="15612" width="10.5546875" style="158" customWidth="1"/>
    <col min="15613" max="15613" width="9" style="158" customWidth="1"/>
    <col min="15614" max="15614" width="9.88671875" style="158" customWidth="1"/>
    <col min="15615" max="15615" width="12" style="158" customWidth="1"/>
    <col min="15616" max="15846" width="11.44140625" style="158"/>
    <col min="15847" max="15847" width="0.33203125" style="158" customWidth="1"/>
    <col min="15848" max="15848" width="19" style="158" customWidth="1"/>
    <col min="15849" max="15849" width="7.109375" style="158" customWidth="1"/>
    <col min="15850" max="15850" width="41.33203125" style="158" customWidth="1"/>
    <col min="15851" max="15852" width="9" style="158" customWidth="1"/>
    <col min="15853" max="15853" width="10.5546875" style="158" customWidth="1"/>
    <col min="15854" max="15854" width="9.44140625" style="158" customWidth="1"/>
    <col min="15855" max="15855" width="9.88671875" style="158" customWidth="1"/>
    <col min="15856" max="15856" width="10.5546875" style="158" customWidth="1"/>
    <col min="15857" max="15858" width="9.44140625" style="158" customWidth="1"/>
    <col min="15859" max="15859" width="10.5546875" style="158" customWidth="1"/>
    <col min="15860" max="15861" width="9" style="158" customWidth="1"/>
    <col min="15862" max="15862" width="10.5546875" style="158" customWidth="1"/>
    <col min="15863" max="15864" width="9.44140625" style="158" customWidth="1"/>
    <col min="15865" max="15865" width="10.5546875" style="158" customWidth="1"/>
    <col min="15866" max="15866" width="9.44140625" style="158" customWidth="1"/>
    <col min="15867" max="15867" width="9.88671875" style="158" customWidth="1"/>
    <col min="15868" max="15868" width="10.5546875" style="158" customWidth="1"/>
    <col min="15869" max="15869" width="9" style="158" customWidth="1"/>
    <col min="15870" max="15870" width="9.88671875" style="158" customWidth="1"/>
    <col min="15871" max="15871" width="12" style="158" customWidth="1"/>
    <col min="15872" max="16102" width="11.44140625" style="158"/>
    <col min="16103" max="16103" width="0.33203125" style="158" customWidth="1"/>
    <col min="16104" max="16104" width="19" style="158" customWidth="1"/>
    <col min="16105" max="16105" width="7.109375" style="158" customWidth="1"/>
    <col min="16106" max="16106" width="41.33203125" style="158" customWidth="1"/>
    <col min="16107" max="16108" width="9" style="158" customWidth="1"/>
    <col min="16109" max="16109" width="10.5546875" style="158" customWidth="1"/>
    <col min="16110" max="16110" width="9.44140625" style="158" customWidth="1"/>
    <col min="16111" max="16111" width="9.88671875" style="158" customWidth="1"/>
    <col min="16112" max="16112" width="10.5546875" style="158" customWidth="1"/>
    <col min="16113" max="16114" width="9.44140625" style="158" customWidth="1"/>
    <col min="16115" max="16115" width="10.5546875" style="158" customWidth="1"/>
    <col min="16116" max="16117" width="9" style="158" customWidth="1"/>
    <col min="16118" max="16118" width="10.5546875" style="158" customWidth="1"/>
    <col min="16119" max="16120" width="9.44140625" style="158" customWidth="1"/>
    <col min="16121" max="16121" width="10.5546875" style="158" customWidth="1"/>
    <col min="16122" max="16122" width="9.44140625" style="158" customWidth="1"/>
    <col min="16123" max="16123" width="9.88671875" style="158" customWidth="1"/>
    <col min="16124" max="16124" width="10.5546875" style="158" customWidth="1"/>
    <col min="16125" max="16125" width="9" style="158" customWidth="1"/>
    <col min="16126" max="16126" width="9.88671875" style="158" customWidth="1"/>
    <col min="16127" max="16127" width="12" style="158" customWidth="1"/>
    <col min="16128" max="16384" width="11.44140625" style="158"/>
  </cols>
  <sheetData>
    <row r="1" spans="1:32">
      <c r="A1" s="1691" t="s">
        <v>1189</v>
      </c>
      <c r="B1" s="1692"/>
    </row>
    <row r="2" spans="1:32" ht="18" customHeight="1">
      <c r="A2" s="395" t="s">
        <v>1857</v>
      </c>
      <c r="B2" s="607"/>
    </row>
    <row r="3" spans="1:32" s="13" customFormat="1" ht="14.4">
      <c r="A3" s="2222" t="s">
        <v>12</v>
      </c>
      <c r="B3" s="2222" t="s">
        <v>676</v>
      </c>
      <c r="C3" s="2219">
        <v>2011</v>
      </c>
      <c r="D3" s="2219"/>
      <c r="E3" s="2219"/>
      <c r="F3" s="2219">
        <v>2012</v>
      </c>
      <c r="G3" s="2219"/>
      <c r="H3" s="2219"/>
      <c r="I3" s="2219">
        <v>2013</v>
      </c>
      <c r="J3" s="2219"/>
      <c r="K3" s="2219"/>
      <c r="L3" s="2219">
        <v>2014</v>
      </c>
      <c r="M3" s="2219"/>
      <c r="N3" s="2219"/>
      <c r="O3" s="2219">
        <v>2015</v>
      </c>
      <c r="P3" s="2219"/>
      <c r="Q3" s="2219"/>
      <c r="R3" s="2219">
        <v>2016</v>
      </c>
      <c r="S3" s="2219"/>
      <c r="T3" s="2219"/>
      <c r="U3" s="2219">
        <v>2017</v>
      </c>
      <c r="V3" s="2219"/>
      <c r="W3" s="2219"/>
      <c r="X3" s="2219">
        <v>2018</v>
      </c>
      <c r="Y3" s="2219"/>
      <c r="Z3" s="2219"/>
      <c r="AA3" s="2219">
        <v>2019</v>
      </c>
      <c r="AB3" s="2219"/>
      <c r="AC3" s="2219"/>
      <c r="AD3" s="2219">
        <v>2020</v>
      </c>
      <c r="AE3" s="2219"/>
      <c r="AF3" s="2219"/>
    </row>
    <row r="4" spans="1:32" s="1390" customFormat="1" ht="23.25" customHeight="1">
      <c r="A4" s="2222"/>
      <c r="B4" s="2222"/>
      <c r="C4" s="1649" t="s">
        <v>29</v>
      </c>
      <c r="D4" s="1649" t="s">
        <v>30</v>
      </c>
      <c r="E4" s="1649" t="s">
        <v>8</v>
      </c>
      <c r="F4" s="1649" t="s">
        <v>29</v>
      </c>
      <c r="G4" s="1649" t="s">
        <v>30</v>
      </c>
      <c r="H4" s="1649" t="s">
        <v>8</v>
      </c>
      <c r="I4" s="1649" t="s">
        <v>29</v>
      </c>
      <c r="J4" s="1649" t="s">
        <v>30</v>
      </c>
      <c r="K4" s="1649" t="s">
        <v>8</v>
      </c>
      <c r="L4" s="1649" t="s">
        <v>29</v>
      </c>
      <c r="M4" s="1649" t="s">
        <v>30</v>
      </c>
      <c r="N4" s="1649" t="s">
        <v>8</v>
      </c>
      <c r="O4" s="1649" t="s">
        <v>29</v>
      </c>
      <c r="P4" s="1649" t="s">
        <v>30</v>
      </c>
      <c r="Q4" s="1649" t="s">
        <v>8</v>
      </c>
      <c r="R4" s="1649" t="s">
        <v>29</v>
      </c>
      <c r="S4" s="1649" t="s">
        <v>30</v>
      </c>
      <c r="T4" s="1649" t="s">
        <v>8</v>
      </c>
      <c r="U4" s="1649" t="s">
        <v>29</v>
      </c>
      <c r="V4" s="1649" t="s">
        <v>30</v>
      </c>
      <c r="W4" s="1649" t="s">
        <v>8</v>
      </c>
      <c r="X4" s="1649" t="s">
        <v>29</v>
      </c>
      <c r="Y4" s="1649" t="s">
        <v>30</v>
      </c>
      <c r="Z4" s="1649" t="s">
        <v>8</v>
      </c>
      <c r="AA4" s="1649" t="s">
        <v>29</v>
      </c>
      <c r="AB4" s="1649" t="s">
        <v>30</v>
      </c>
      <c r="AC4" s="1649" t="s">
        <v>8</v>
      </c>
      <c r="AD4" s="1649" t="s">
        <v>29</v>
      </c>
      <c r="AE4" s="1649" t="s">
        <v>30</v>
      </c>
      <c r="AF4" s="1649" t="s">
        <v>8</v>
      </c>
    </row>
    <row r="5" spans="1:32" s="289" customFormat="1" ht="15" customHeight="1">
      <c r="A5" s="2224" t="s">
        <v>1220</v>
      </c>
      <c r="B5" s="553" t="s">
        <v>19</v>
      </c>
      <c r="C5" s="306">
        <v>20</v>
      </c>
      <c r="D5" s="306">
        <v>39</v>
      </c>
      <c r="E5" s="882">
        <f>C5+D5</f>
        <v>59</v>
      </c>
      <c r="F5" s="306"/>
      <c r="G5" s="306">
        <v>33</v>
      </c>
      <c r="H5" s="882">
        <f>F5+G5</f>
        <v>33</v>
      </c>
      <c r="I5" s="306">
        <v>16</v>
      </c>
      <c r="J5" s="306">
        <v>32</v>
      </c>
      <c r="K5" s="882">
        <f>I5+J5</f>
        <v>48</v>
      </c>
      <c r="L5" s="306">
        <v>21</v>
      </c>
      <c r="M5" s="306">
        <v>36</v>
      </c>
      <c r="N5" s="882">
        <f>L5+M5</f>
        <v>57</v>
      </c>
      <c r="O5" s="306">
        <v>23</v>
      </c>
      <c r="P5" s="306">
        <v>56</v>
      </c>
      <c r="Q5" s="882">
        <f>O5+P5</f>
        <v>79</v>
      </c>
      <c r="R5" s="306">
        <v>19</v>
      </c>
      <c r="S5" s="307">
        <v>44</v>
      </c>
      <c r="T5" s="882">
        <f>R5+S5</f>
        <v>63</v>
      </c>
      <c r="U5" s="306">
        <v>26</v>
      </c>
      <c r="V5" s="307">
        <v>37</v>
      </c>
      <c r="W5" s="882">
        <f>U5+V5</f>
        <v>63</v>
      </c>
      <c r="X5" s="306"/>
      <c r="Y5" s="307">
        <v>50</v>
      </c>
      <c r="Z5" s="882">
        <f>X5+Y5</f>
        <v>50</v>
      </c>
      <c r="AA5" s="306"/>
      <c r="AB5" s="307">
        <v>56</v>
      </c>
      <c r="AC5" s="882">
        <f t="shared" ref="AC5:AC13" si="0">AA5+AB5</f>
        <v>56</v>
      </c>
      <c r="AD5" s="306"/>
      <c r="AE5" s="307">
        <v>43</v>
      </c>
      <c r="AF5" s="554">
        <f t="shared" ref="AF5:AF13" si="1">AD5+AE5</f>
        <v>43</v>
      </c>
    </row>
    <row r="6" spans="1:32" s="289" customFormat="1" ht="30" customHeight="1">
      <c r="A6" s="2224"/>
      <c r="B6" s="553" t="str">
        <f>Aspirantes!B7</f>
        <v>Ingeniería en Computación y Telecomunicaciones</v>
      </c>
      <c r="C6" s="306"/>
      <c r="D6" s="306"/>
      <c r="E6" s="882"/>
      <c r="F6" s="306"/>
      <c r="G6" s="306"/>
      <c r="H6" s="882"/>
      <c r="I6" s="306"/>
      <c r="J6" s="306"/>
      <c r="K6" s="882"/>
      <c r="L6" s="306"/>
      <c r="M6" s="306"/>
      <c r="N6" s="882"/>
      <c r="O6" s="306"/>
      <c r="P6" s="306"/>
      <c r="Q6" s="882"/>
      <c r="R6" s="306"/>
      <c r="S6" s="307"/>
      <c r="T6" s="882"/>
      <c r="U6" s="306">
        <v>37</v>
      </c>
      <c r="V6" s="307">
        <v>39</v>
      </c>
      <c r="W6" s="882">
        <f>U6+V6</f>
        <v>76</v>
      </c>
      <c r="X6" s="306"/>
      <c r="Y6" s="307">
        <v>65</v>
      </c>
      <c r="Z6" s="882">
        <f t="shared" ref="Z6:Z13" si="2">X6+Y6</f>
        <v>65</v>
      </c>
      <c r="AA6" s="306"/>
      <c r="AB6" s="307">
        <v>72</v>
      </c>
      <c r="AC6" s="882">
        <f t="shared" si="0"/>
        <v>72</v>
      </c>
      <c r="AD6" s="306"/>
      <c r="AE6" s="307">
        <v>54</v>
      </c>
      <c r="AF6" s="554">
        <f t="shared" si="1"/>
        <v>54</v>
      </c>
    </row>
    <row r="7" spans="1:32" s="289" customFormat="1" ht="30" customHeight="1">
      <c r="A7" s="2224"/>
      <c r="B7" s="553" t="s">
        <v>882</v>
      </c>
      <c r="C7" s="306"/>
      <c r="D7" s="306"/>
      <c r="E7" s="882"/>
      <c r="F7" s="306"/>
      <c r="G7" s="306"/>
      <c r="H7" s="882"/>
      <c r="I7" s="306"/>
      <c r="J7" s="306"/>
      <c r="K7" s="882"/>
      <c r="L7" s="306"/>
      <c r="M7" s="306"/>
      <c r="N7" s="882"/>
      <c r="O7" s="306"/>
      <c r="P7" s="306"/>
      <c r="Q7" s="882"/>
      <c r="R7" s="306"/>
      <c r="S7" s="307"/>
      <c r="T7" s="882"/>
      <c r="U7" s="306"/>
      <c r="V7" s="307"/>
      <c r="W7" s="882"/>
      <c r="X7" s="306"/>
      <c r="Y7" s="307">
        <v>43</v>
      </c>
      <c r="Z7" s="882">
        <f t="shared" si="2"/>
        <v>43</v>
      </c>
      <c r="AA7" s="306"/>
      <c r="AB7" s="307">
        <v>67</v>
      </c>
      <c r="AC7" s="882">
        <f t="shared" si="0"/>
        <v>67</v>
      </c>
      <c r="AD7" s="306"/>
      <c r="AE7" s="307">
        <v>69</v>
      </c>
      <c r="AF7" s="554">
        <f t="shared" si="1"/>
        <v>69</v>
      </c>
    </row>
    <row r="8" spans="1:32" s="289" customFormat="1" ht="14.25" customHeight="1">
      <c r="A8" s="2224" t="s">
        <v>1221</v>
      </c>
      <c r="B8" s="555" t="s">
        <v>21</v>
      </c>
      <c r="C8" s="306">
        <v>26</v>
      </c>
      <c r="D8" s="306">
        <v>41</v>
      </c>
      <c r="E8" s="882">
        <f>C8+D8</f>
        <v>67</v>
      </c>
      <c r="F8" s="306"/>
      <c r="G8" s="306">
        <v>39</v>
      </c>
      <c r="H8" s="882">
        <f>F8+G8</f>
        <v>39</v>
      </c>
      <c r="I8" s="306">
        <v>25</v>
      </c>
      <c r="J8" s="306">
        <v>49</v>
      </c>
      <c r="K8" s="882">
        <f>I8+J8</f>
        <v>74</v>
      </c>
      <c r="L8" s="306">
        <v>35</v>
      </c>
      <c r="M8" s="306">
        <v>31</v>
      </c>
      <c r="N8" s="882">
        <f>L8+M8</f>
        <v>66</v>
      </c>
      <c r="O8" s="306">
        <v>38</v>
      </c>
      <c r="P8" s="306">
        <v>47</v>
      </c>
      <c r="Q8" s="882">
        <f>O8+P8</f>
        <v>85</v>
      </c>
      <c r="R8" s="306">
        <v>33</v>
      </c>
      <c r="S8" s="307">
        <v>67</v>
      </c>
      <c r="T8" s="882">
        <f>R8+S8</f>
        <v>100</v>
      </c>
      <c r="U8" s="306">
        <v>32</v>
      </c>
      <c r="V8" s="307">
        <v>42</v>
      </c>
      <c r="W8" s="882">
        <f>U8+V8</f>
        <v>74</v>
      </c>
      <c r="X8" s="306"/>
      <c r="Y8" s="307">
        <v>52</v>
      </c>
      <c r="Z8" s="882">
        <f t="shared" si="2"/>
        <v>52</v>
      </c>
      <c r="AA8" s="306"/>
      <c r="AB8" s="307">
        <v>49</v>
      </c>
      <c r="AC8" s="882">
        <f t="shared" si="0"/>
        <v>49</v>
      </c>
      <c r="AD8" s="306"/>
      <c r="AE8" s="307">
        <v>54</v>
      </c>
      <c r="AF8" s="554">
        <f t="shared" si="1"/>
        <v>54</v>
      </c>
    </row>
    <row r="9" spans="1:32" s="289" customFormat="1" ht="14.25" customHeight="1">
      <c r="A9" s="2224"/>
      <c r="B9" s="555" t="str">
        <f>Aspirantes!B10</f>
        <v>Psicología Biomédica</v>
      </c>
      <c r="C9" s="306"/>
      <c r="D9" s="306"/>
      <c r="E9" s="882"/>
      <c r="F9" s="306"/>
      <c r="G9" s="306"/>
      <c r="H9" s="882"/>
      <c r="I9" s="306"/>
      <c r="J9" s="306"/>
      <c r="K9" s="882"/>
      <c r="L9" s="306"/>
      <c r="M9" s="306"/>
      <c r="N9" s="882"/>
      <c r="O9" s="306"/>
      <c r="P9" s="306"/>
      <c r="Q9" s="882"/>
      <c r="R9" s="306"/>
      <c r="S9" s="307"/>
      <c r="T9" s="882"/>
      <c r="U9" s="306"/>
      <c r="V9" s="307">
        <v>39</v>
      </c>
      <c r="W9" s="882">
        <f>U9+V9</f>
        <v>39</v>
      </c>
      <c r="X9" s="306"/>
      <c r="Y9" s="307">
        <v>52</v>
      </c>
      <c r="Z9" s="882">
        <f t="shared" si="2"/>
        <v>52</v>
      </c>
      <c r="AA9" s="306"/>
      <c r="AB9" s="307">
        <v>46</v>
      </c>
      <c r="AC9" s="882">
        <f t="shared" si="0"/>
        <v>46</v>
      </c>
      <c r="AD9" s="306"/>
      <c r="AE9" s="307">
        <v>49</v>
      </c>
      <c r="AF9" s="554">
        <f t="shared" si="1"/>
        <v>49</v>
      </c>
    </row>
    <row r="10" spans="1:32" s="289" customFormat="1" ht="14.4">
      <c r="A10" s="2224"/>
      <c r="B10" s="553" t="s">
        <v>2020</v>
      </c>
      <c r="C10" s="306"/>
      <c r="D10" s="306"/>
      <c r="E10" s="882"/>
      <c r="F10" s="306"/>
      <c r="G10" s="306"/>
      <c r="H10" s="882"/>
      <c r="I10" s="306"/>
      <c r="J10" s="306"/>
      <c r="K10" s="882"/>
      <c r="L10" s="306"/>
      <c r="M10" s="306"/>
      <c r="N10" s="882"/>
      <c r="O10" s="306"/>
      <c r="P10" s="306"/>
      <c r="Q10" s="882"/>
      <c r="R10" s="306"/>
      <c r="S10" s="307"/>
      <c r="T10" s="882"/>
      <c r="U10" s="306"/>
      <c r="V10" s="307"/>
      <c r="W10" s="882"/>
      <c r="X10" s="306"/>
      <c r="Y10" s="307">
        <v>32</v>
      </c>
      <c r="Z10" s="882">
        <f t="shared" si="2"/>
        <v>32</v>
      </c>
      <c r="AA10" s="306"/>
      <c r="AB10" s="307">
        <v>45</v>
      </c>
      <c r="AC10" s="882">
        <f t="shared" si="0"/>
        <v>45</v>
      </c>
      <c r="AD10" s="306"/>
      <c r="AE10" s="307">
        <v>49</v>
      </c>
      <c r="AF10" s="554">
        <f t="shared" si="1"/>
        <v>49</v>
      </c>
    </row>
    <row r="11" spans="1:32" s="289" customFormat="1" ht="15" customHeight="1">
      <c r="A11" s="2224" t="s">
        <v>1222</v>
      </c>
      <c r="B11" s="556" t="s">
        <v>23</v>
      </c>
      <c r="C11" s="557"/>
      <c r="D11" s="306"/>
      <c r="E11" s="882"/>
      <c r="F11" s="557"/>
      <c r="G11" s="306"/>
      <c r="H11" s="882"/>
      <c r="I11" s="557"/>
      <c r="J11" s="306">
        <v>22</v>
      </c>
      <c r="K11" s="882">
        <f>I11+J11</f>
        <v>22</v>
      </c>
      <c r="L11" s="557"/>
      <c r="M11" s="306">
        <v>25</v>
      </c>
      <c r="N11" s="882">
        <f>L11+M11</f>
        <v>25</v>
      </c>
      <c r="O11" s="557"/>
      <c r="P11" s="306">
        <v>28</v>
      </c>
      <c r="Q11" s="882">
        <f>O11+P11</f>
        <v>28</v>
      </c>
      <c r="R11" s="306"/>
      <c r="S11" s="307">
        <v>37</v>
      </c>
      <c r="T11" s="882">
        <f>R11+S11</f>
        <v>37</v>
      </c>
      <c r="U11" s="306"/>
      <c r="V11" s="307">
        <v>46</v>
      </c>
      <c r="W11" s="882">
        <f>U11+V11</f>
        <v>46</v>
      </c>
      <c r="X11" s="306"/>
      <c r="Y11" s="307">
        <v>37</v>
      </c>
      <c r="Z11" s="882">
        <f t="shared" si="2"/>
        <v>37</v>
      </c>
      <c r="AA11" s="306"/>
      <c r="AB11" s="307">
        <v>34</v>
      </c>
      <c r="AC11" s="882">
        <f t="shared" si="0"/>
        <v>34</v>
      </c>
      <c r="AD11" s="306"/>
      <c r="AE11" s="307">
        <v>37</v>
      </c>
      <c r="AF11" s="554">
        <f t="shared" si="1"/>
        <v>37</v>
      </c>
    </row>
    <row r="12" spans="1:32" s="289" customFormat="1" ht="15" customHeight="1">
      <c r="A12" s="2224"/>
      <c r="B12" s="556" t="s">
        <v>20</v>
      </c>
      <c r="C12" s="302">
        <v>38</v>
      </c>
      <c r="D12" s="302">
        <v>43</v>
      </c>
      <c r="E12" s="882">
        <f>C12+D12</f>
        <v>81</v>
      </c>
      <c r="F12" s="302"/>
      <c r="G12" s="302">
        <v>37</v>
      </c>
      <c r="H12" s="882">
        <f>F12+G12</f>
        <v>37</v>
      </c>
      <c r="I12" s="302">
        <v>27</v>
      </c>
      <c r="J12" s="302">
        <v>40</v>
      </c>
      <c r="K12" s="882">
        <f>I12+J12</f>
        <v>67</v>
      </c>
      <c r="L12" s="302"/>
      <c r="M12" s="302">
        <v>41</v>
      </c>
      <c r="N12" s="882">
        <f>L12+M12</f>
        <v>41</v>
      </c>
      <c r="O12" s="302"/>
      <c r="P12" s="302">
        <v>50</v>
      </c>
      <c r="Q12" s="882">
        <f>O12+P12</f>
        <v>50</v>
      </c>
      <c r="R12" s="306">
        <v>33</v>
      </c>
      <c r="S12" s="307">
        <v>45</v>
      </c>
      <c r="T12" s="882">
        <f>R12+S12</f>
        <v>78</v>
      </c>
      <c r="U12" s="306">
        <v>33</v>
      </c>
      <c r="V12" s="307">
        <v>46</v>
      </c>
      <c r="W12" s="882">
        <f>U12+V12</f>
        <v>79</v>
      </c>
      <c r="X12" s="306">
        <v>20</v>
      </c>
      <c r="Y12" s="307">
        <v>39</v>
      </c>
      <c r="Z12" s="882">
        <f t="shared" si="2"/>
        <v>59</v>
      </c>
      <c r="AA12" s="306">
        <v>36</v>
      </c>
      <c r="AB12" s="307">
        <v>31</v>
      </c>
      <c r="AC12" s="882">
        <f t="shared" si="0"/>
        <v>67</v>
      </c>
      <c r="AD12" s="306">
        <v>32</v>
      </c>
      <c r="AE12" s="307">
        <v>40</v>
      </c>
      <c r="AF12" s="554">
        <f t="shared" si="1"/>
        <v>72</v>
      </c>
    </row>
    <row r="13" spans="1:32" s="289" customFormat="1" ht="14.4">
      <c r="A13" s="2224"/>
      <c r="B13" s="553" t="s">
        <v>246</v>
      </c>
      <c r="C13" s="302"/>
      <c r="D13" s="302"/>
      <c r="E13" s="882"/>
      <c r="F13" s="302"/>
      <c r="G13" s="302"/>
      <c r="H13" s="882"/>
      <c r="I13" s="302"/>
      <c r="J13" s="302"/>
      <c r="K13" s="882"/>
      <c r="L13" s="302"/>
      <c r="M13" s="302"/>
      <c r="N13" s="882"/>
      <c r="O13" s="302"/>
      <c r="P13" s="302"/>
      <c r="Q13" s="882"/>
      <c r="R13" s="306"/>
      <c r="S13" s="307"/>
      <c r="T13" s="882"/>
      <c r="U13" s="306"/>
      <c r="V13" s="307"/>
      <c r="W13" s="882"/>
      <c r="X13" s="306">
        <v>32</v>
      </c>
      <c r="Y13" s="307">
        <v>36</v>
      </c>
      <c r="Z13" s="882">
        <f t="shared" si="2"/>
        <v>68</v>
      </c>
      <c r="AA13" s="306"/>
      <c r="AB13" s="307">
        <v>35</v>
      </c>
      <c r="AC13" s="882">
        <f t="shared" si="0"/>
        <v>35</v>
      </c>
      <c r="AD13" s="306"/>
      <c r="AE13" s="307">
        <v>50</v>
      </c>
      <c r="AF13" s="554">
        <f t="shared" si="1"/>
        <v>50</v>
      </c>
    </row>
    <row r="14" spans="1:32" s="289" customFormat="1" ht="15.75" customHeight="1">
      <c r="A14" s="288"/>
      <c r="B14" s="1404" t="s">
        <v>4433</v>
      </c>
      <c r="C14" s="134"/>
      <c r="D14" s="132"/>
      <c r="E14" s="293"/>
      <c r="F14" s="134"/>
      <c r="G14" s="132"/>
      <c r="H14" s="293"/>
      <c r="I14" s="134"/>
      <c r="J14" s="132"/>
      <c r="K14" s="293"/>
      <c r="L14" s="134"/>
      <c r="M14" s="132"/>
      <c r="N14" s="293"/>
      <c r="O14" s="134"/>
      <c r="P14" s="132"/>
      <c r="Q14" s="293"/>
      <c r="R14" s="132"/>
      <c r="S14" s="160"/>
      <c r="T14" s="293"/>
    </row>
    <row r="15" spans="1:32" s="289" customFormat="1" ht="15.75" customHeight="1">
      <c r="A15" s="288"/>
      <c r="B15" s="159"/>
      <c r="C15" s="134"/>
      <c r="D15" s="132"/>
      <c r="E15" s="293"/>
      <c r="F15" s="134"/>
      <c r="G15" s="132"/>
      <c r="H15" s="293"/>
      <c r="I15" s="134"/>
      <c r="J15" s="132"/>
      <c r="K15" s="293"/>
      <c r="L15" s="134"/>
      <c r="M15" s="132"/>
      <c r="N15" s="293"/>
      <c r="O15" s="134"/>
      <c r="P15" s="132"/>
      <c r="Q15" s="293"/>
      <c r="R15" s="132"/>
      <c r="S15" s="160"/>
      <c r="T15" s="293"/>
    </row>
    <row r="16" spans="1:32" s="289" customFormat="1" ht="15" customHeight="1">
      <c r="B16" s="558" t="s">
        <v>1220</v>
      </c>
      <c r="C16" s="306">
        <f>C5</f>
        <v>20</v>
      </c>
      <c r="D16" s="306">
        <f>D5</f>
        <v>39</v>
      </c>
      <c r="E16" s="882">
        <f>SUM(C16:D16)</f>
        <v>59</v>
      </c>
      <c r="F16" s="306">
        <f t="shared" ref="F16" si="3">F5</f>
        <v>0</v>
      </c>
      <c r="G16" s="306">
        <f>G5</f>
        <v>33</v>
      </c>
      <c r="H16" s="882">
        <f>SUM(F16:G16)</f>
        <v>33</v>
      </c>
      <c r="I16" s="306">
        <f>I5</f>
        <v>16</v>
      </c>
      <c r="J16" s="306">
        <f>J5</f>
        <v>32</v>
      </c>
      <c r="K16" s="882">
        <f>SUM(I16:J16)</f>
        <v>48</v>
      </c>
      <c r="L16" s="306">
        <f>L5</f>
        <v>21</v>
      </c>
      <c r="M16" s="306">
        <f>M5</f>
        <v>36</v>
      </c>
      <c r="N16" s="882">
        <f>SUM(L16:M16)</f>
        <v>57</v>
      </c>
      <c r="O16" s="306">
        <f>O5</f>
        <v>23</v>
      </c>
      <c r="P16" s="306">
        <f>P5</f>
        <v>56</v>
      </c>
      <c r="Q16" s="882">
        <f>SUM(O16:P16)</f>
        <v>79</v>
      </c>
      <c r="R16" s="306">
        <f>R5</f>
        <v>19</v>
      </c>
      <c r="S16" s="307">
        <f>S5</f>
        <v>44</v>
      </c>
      <c r="T16" s="882">
        <f>SUM(R16:S16)</f>
        <v>63</v>
      </c>
      <c r="U16" s="306">
        <f>U5+U6</f>
        <v>63</v>
      </c>
      <c r="V16" s="307">
        <f>V5+V6</f>
        <v>76</v>
      </c>
      <c r="W16" s="882">
        <f>SUM(U16:V16)</f>
        <v>139</v>
      </c>
      <c r="X16" s="306">
        <f>SUM(X5:X7)</f>
        <v>0</v>
      </c>
      <c r="Y16" s="306">
        <f>SUM(Y5:Y7)</f>
        <v>158</v>
      </c>
      <c r="Z16" s="882">
        <f>SUM(X16:Y16)</f>
        <v>158</v>
      </c>
      <c r="AA16" s="306">
        <f>SUM(AA5:AA7)</f>
        <v>0</v>
      </c>
      <c r="AB16" s="306">
        <f>SUM(AB5:AB7)</f>
        <v>195</v>
      </c>
      <c r="AC16" s="882">
        <f>SUM(AA16:AB16)</f>
        <v>195</v>
      </c>
      <c r="AD16" s="306">
        <f>SUM(AD5:AD7)</f>
        <v>0</v>
      </c>
      <c r="AE16" s="306">
        <f>SUM(AE5:AE7)</f>
        <v>166</v>
      </c>
      <c r="AF16" s="554">
        <f>SUM(AD16:AE16)</f>
        <v>166</v>
      </c>
    </row>
    <row r="17" spans="1:32" s="289" customFormat="1" ht="14.25" customHeight="1">
      <c r="B17" s="558" t="s">
        <v>1221</v>
      </c>
      <c r="C17" s="306">
        <f>C8</f>
        <v>26</v>
      </c>
      <c r="D17" s="306">
        <f>D8</f>
        <v>41</v>
      </c>
      <c r="E17" s="882">
        <f>SUM(C17:D17)</f>
        <v>67</v>
      </c>
      <c r="F17" s="306">
        <f t="shared" ref="F17" si="4">F8</f>
        <v>0</v>
      </c>
      <c r="G17" s="306">
        <f>G8</f>
        <v>39</v>
      </c>
      <c r="H17" s="882">
        <f t="shared" ref="H17:H18" si="5">SUM(F17:G17)</f>
        <v>39</v>
      </c>
      <c r="I17" s="306">
        <f>I8</f>
        <v>25</v>
      </c>
      <c r="J17" s="306">
        <f>J8</f>
        <v>49</v>
      </c>
      <c r="K17" s="882">
        <f t="shared" ref="K17:K18" si="6">SUM(I17:J17)</f>
        <v>74</v>
      </c>
      <c r="L17" s="306">
        <f>L8</f>
        <v>35</v>
      </c>
      <c r="M17" s="306">
        <f>M8</f>
        <v>31</v>
      </c>
      <c r="N17" s="882">
        <f t="shared" ref="N17:N18" si="7">SUM(L17:M17)</f>
        <v>66</v>
      </c>
      <c r="O17" s="306">
        <f>O8</f>
        <v>38</v>
      </c>
      <c r="P17" s="306">
        <f>P8</f>
        <v>47</v>
      </c>
      <c r="Q17" s="882">
        <f t="shared" ref="Q17:Q18" si="8">SUM(O17:P17)</f>
        <v>85</v>
      </c>
      <c r="R17" s="306">
        <f>R8</f>
        <v>33</v>
      </c>
      <c r="S17" s="307">
        <f>S8</f>
        <v>67</v>
      </c>
      <c r="T17" s="882">
        <f t="shared" ref="T17:T18" si="9">SUM(R17:S17)</f>
        <v>100</v>
      </c>
      <c r="U17" s="306">
        <f>U8+U9</f>
        <v>32</v>
      </c>
      <c r="V17" s="307">
        <f>V8+V9</f>
        <v>81</v>
      </c>
      <c r="W17" s="882">
        <f t="shared" ref="W17:W18" si="10">SUM(U17:V17)</f>
        <v>113</v>
      </c>
      <c r="X17" s="306">
        <f>SUM(X8:X10)</f>
        <v>0</v>
      </c>
      <c r="Y17" s="306">
        <f>SUM(Y8:Y10)</f>
        <v>136</v>
      </c>
      <c r="Z17" s="882">
        <f t="shared" ref="Z17:Z18" si="11">SUM(X17:Y17)</f>
        <v>136</v>
      </c>
      <c r="AA17" s="306">
        <f>SUM(AA8:AA10)</f>
        <v>0</v>
      </c>
      <c r="AB17" s="306">
        <f>SUM(AB8:AB10)</f>
        <v>140</v>
      </c>
      <c r="AC17" s="882">
        <f t="shared" ref="AC17:AC18" si="12">SUM(AA17:AB17)</f>
        <v>140</v>
      </c>
      <c r="AD17" s="306">
        <f>SUM(AD8:AD10)</f>
        <v>0</v>
      </c>
      <c r="AE17" s="306">
        <f>SUM(AE8:AE10)</f>
        <v>152</v>
      </c>
      <c r="AF17" s="554">
        <f t="shared" ref="AF17:AF18" si="13">SUM(AD17:AE17)</f>
        <v>152</v>
      </c>
    </row>
    <row r="18" spans="1:32" s="289" customFormat="1" ht="15" customHeight="1">
      <c r="B18" s="558" t="s">
        <v>1222</v>
      </c>
      <c r="C18" s="302">
        <f>C12</f>
        <v>38</v>
      </c>
      <c r="D18" s="302">
        <f>D12</f>
        <v>43</v>
      </c>
      <c r="E18" s="882">
        <f>SUM(C18:D18)</f>
        <v>81</v>
      </c>
      <c r="F18" s="302">
        <f t="shared" ref="F18" si="14">F12+F11</f>
        <v>0</v>
      </c>
      <c r="G18" s="302">
        <f>G12</f>
        <v>37</v>
      </c>
      <c r="H18" s="882">
        <f t="shared" si="5"/>
        <v>37</v>
      </c>
      <c r="I18" s="302">
        <f>I11+I12</f>
        <v>27</v>
      </c>
      <c r="J18" s="302">
        <f>J11+J12</f>
        <v>62</v>
      </c>
      <c r="K18" s="882">
        <f t="shared" si="6"/>
        <v>89</v>
      </c>
      <c r="L18" s="302">
        <f>L11+L12</f>
        <v>0</v>
      </c>
      <c r="M18" s="302">
        <f>M11+M12</f>
        <v>66</v>
      </c>
      <c r="N18" s="882">
        <f t="shared" si="7"/>
        <v>66</v>
      </c>
      <c r="O18" s="302">
        <f>O11+O12</f>
        <v>0</v>
      </c>
      <c r="P18" s="302">
        <f>P11+P12</f>
        <v>78</v>
      </c>
      <c r="Q18" s="882">
        <f t="shared" si="8"/>
        <v>78</v>
      </c>
      <c r="R18" s="306">
        <f>R11+R12</f>
        <v>33</v>
      </c>
      <c r="S18" s="307">
        <f>S11+S12</f>
        <v>82</v>
      </c>
      <c r="T18" s="882">
        <f t="shared" si="9"/>
        <v>115</v>
      </c>
      <c r="U18" s="306">
        <f>U11+U12</f>
        <v>33</v>
      </c>
      <c r="V18" s="307">
        <f>V11+V12</f>
        <v>92</v>
      </c>
      <c r="W18" s="882">
        <f t="shared" si="10"/>
        <v>125</v>
      </c>
      <c r="X18" s="306">
        <f>SUM(X11:X13)</f>
        <v>52</v>
      </c>
      <c r="Y18" s="306">
        <f>SUM(Y11:Y13)</f>
        <v>112</v>
      </c>
      <c r="Z18" s="882">
        <f t="shared" si="11"/>
        <v>164</v>
      </c>
      <c r="AA18" s="306">
        <f>SUM(AA11:AA13)</f>
        <v>36</v>
      </c>
      <c r="AB18" s="306">
        <f>SUM(AB11:AB13)</f>
        <v>100</v>
      </c>
      <c r="AC18" s="882">
        <f t="shared" si="12"/>
        <v>136</v>
      </c>
      <c r="AD18" s="306">
        <f>SUM(AD11:AD13)</f>
        <v>32</v>
      </c>
      <c r="AE18" s="306">
        <f>SUM(AE11:AE13)</f>
        <v>127</v>
      </c>
      <c r="AF18" s="554">
        <f t="shared" si="13"/>
        <v>159</v>
      </c>
    </row>
    <row r="19" spans="1:32" s="289" customFormat="1" ht="6.75" customHeight="1">
      <c r="A19" s="288"/>
      <c r="B19" s="159"/>
      <c r="C19" s="134"/>
      <c r="D19" s="132"/>
      <c r="E19" s="135"/>
      <c r="F19" s="134"/>
      <c r="G19" s="132"/>
      <c r="H19" s="135"/>
      <c r="I19" s="134"/>
      <c r="J19" s="132"/>
      <c r="K19" s="135"/>
      <c r="L19" s="134"/>
      <c r="M19" s="132"/>
      <c r="N19" s="135"/>
      <c r="O19" s="134"/>
      <c r="P19" s="132"/>
      <c r="Q19" s="135"/>
      <c r="R19" s="132"/>
      <c r="S19" s="160"/>
      <c r="T19" s="135"/>
    </row>
    <row r="20" spans="1:32" s="289" customFormat="1" ht="14.4">
      <c r="A20" s="13"/>
      <c r="B20" s="560" t="s">
        <v>366</v>
      </c>
      <c r="C20" s="561">
        <f t="shared" ref="C20:Z20" si="15">SUM(C16:C18)</f>
        <v>84</v>
      </c>
      <c r="D20" s="561">
        <f t="shared" si="15"/>
        <v>123</v>
      </c>
      <c r="E20" s="319">
        <f t="shared" si="15"/>
        <v>207</v>
      </c>
      <c r="F20" s="561">
        <f t="shared" si="15"/>
        <v>0</v>
      </c>
      <c r="G20" s="561">
        <f t="shared" si="15"/>
        <v>109</v>
      </c>
      <c r="H20" s="319">
        <f t="shared" si="15"/>
        <v>109</v>
      </c>
      <c r="I20" s="561">
        <f t="shared" si="15"/>
        <v>68</v>
      </c>
      <c r="J20" s="561">
        <f t="shared" si="15"/>
        <v>143</v>
      </c>
      <c r="K20" s="319">
        <f t="shared" si="15"/>
        <v>211</v>
      </c>
      <c r="L20" s="561">
        <f t="shared" si="15"/>
        <v>56</v>
      </c>
      <c r="M20" s="561">
        <f t="shared" si="15"/>
        <v>133</v>
      </c>
      <c r="N20" s="319">
        <f t="shared" si="15"/>
        <v>189</v>
      </c>
      <c r="O20" s="561">
        <f t="shared" si="15"/>
        <v>61</v>
      </c>
      <c r="P20" s="561">
        <f t="shared" si="15"/>
        <v>181</v>
      </c>
      <c r="Q20" s="319">
        <f t="shared" si="15"/>
        <v>242</v>
      </c>
      <c r="R20" s="562">
        <f t="shared" si="15"/>
        <v>85</v>
      </c>
      <c r="S20" s="563">
        <f t="shared" si="15"/>
        <v>193</v>
      </c>
      <c r="T20" s="883">
        <f t="shared" si="15"/>
        <v>278</v>
      </c>
      <c r="U20" s="562">
        <f t="shared" si="15"/>
        <v>128</v>
      </c>
      <c r="V20" s="563">
        <f t="shared" si="15"/>
        <v>249</v>
      </c>
      <c r="W20" s="883">
        <f t="shared" si="15"/>
        <v>377</v>
      </c>
      <c r="X20" s="562">
        <f t="shared" si="15"/>
        <v>52</v>
      </c>
      <c r="Y20" s="562">
        <f t="shared" si="15"/>
        <v>406</v>
      </c>
      <c r="Z20" s="883">
        <f t="shared" si="15"/>
        <v>458</v>
      </c>
      <c r="AA20" s="562">
        <f t="shared" ref="AA20:AC20" si="16">SUM(AA16:AA18)</f>
        <v>36</v>
      </c>
      <c r="AB20" s="562">
        <f t="shared" si="16"/>
        <v>435</v>
      </c>
      <c r="AC20" s="883">
        <f t="shared" si="16"/>
        <v>471</v>
      </c>
      <c r="AD20" s="562">
        <f t="shared" ref="AD20:AF20" si="17">SUM(AD16:AD18)</f>
        <v>32</v>
      </c>
      <c r="AE20" s="562">
        <f t="shared" si="17"/>
        <v>445</v>
      </c>
      <c r="AF20" s="597">
        <f t="shared" si="17"/>
        <v>477</v>
      </c>
    </row>
    <row r="21" spans="1:32" ht="14.4">
      <c r="A21" s="13"/>
      <c r="B21" s="13"/>
      <c r="C21" s="291"/>
      <c r="D21" s="291"/>
      <c r="E21" s="291"/>
      <c r="F21" s="291"/>
      <c r="G21" s="291"/>
      <c r="H21" s="291"/>
      <c r="I21" s="13"/>
      <c r="J21" s="13"/>
      <c r="K21" s="13"/>
      <c r="L21" s="13"/>
      <c r="M21" s="13"/>
      <c r="N21" s="13"/>
      <c r="O21" s="13"/>
      <c r="P21" s="13"/>
      <c r="Q21" s="13"/>
      <c r="R21" s="13"/>
      <c r="S21" s="13"/>
      <c r="T21" s="13"/>
      <c r="U21" s="13"/>
      <c r="V21" s="13"/>
      <c r="W21" s="13"/>
    </row>
    <row r="22" spans="1:32" ht="14.4">
      <c r="A22" s="13"/>
      <c r="B22" s="292"/>
      <c r="C22" s="2220" t="s">
        <v>908</v>
      </c>
      <c r="D22" s="2220"/>
      <c r="E22" s="2220"/>
      <c r="F22" s="2220"/>
      <c r="G22" s="2220"/>
      <c r="H22" s="2220"/>
      <c r="I22" s="2220"/>
      <c r="J22" s="2220"/>
      <c r="K22" s="2220"/>
      <c r="L22" s="2220"/>
      <c r="M22" s="2220"/>
      <c r="N22" s="2220"/>
      <c r="O22" s="2220" t="s">
        <v>913</v>
      </c>
      <c r="P22" s="2220"/>
      <c r="Q22" s="2220"/>
      <c r="R22" s="2220"/>
      <c r="S22" s="2220"/>
      <c r="T22" s="2220"/>
      <c r="U22" s="2220"/>
      <c r="V22" s="2220"/>
      <c r="W22" s="2220"/>
      <c r="X22" s="2220"/>
    </row>
    <row r="23" spans="1:32" ht="31.5" customHeight="1">
      <c r="A23" s="13"/>
      <c r="B23" s="13"/>
      <c r="C23" s="1596">
        <v>2011</v>
      </c>
      <c r="D23" s="1596">
        <v>2012</v>
      </c>
      <c r="E23" s="1596">
        <v>2013</v>
      </c>
      <c r="F23" s="1596">
        <v>2014</v>
      </c>
      <c r="G23" s="1596">
        <v>2015</v>
      </c>
      <c r="H23" s="1596">
        <v>2016</v>
      </c>
      <c r="I23" s="1596">
        <v>2017</v>
      </c>
      <c r="J23" s="1596">
        <v>2018</v>
      </c>
      <c r="K23" s="1596">
        <v>2019</v>
      </c>
      <c r="L23" s="1596">
        <v>2020</v>
      </c>
      <c r="M23" s="1596" t="s">
        <v>4431</v>
      </c>
      <c r="N23" s="1596" t="s">
        <v>4432</v>
      </c>
      <c r="O23" s="1596">
        <v>2011</v>
      </c>
      <c r="P23" s="1596">
        <v>2012</v>
      </c>
      <c r="Q23" s="1596">
        <v>2013</v>
      </c>
      <c r="R23" s="1596">
        <v>2014</v>
      </c>
      <c r="S23" s="1596">
        <v>2015</v>
      </c>
      <c r="T23" s="1596">
        <v>2016</v>
      </c>
      <c r="U23" s="1596">
        <v>2017</v>
      </c>
      <c r="V23" s="1596">
        <v>2018</v>
      </c>
      <c r="W23" s="1596">
        <v>2019</v>
      </c>
      <c r="X23" s="1596">
        <v>2020</v>
      </c>
    </row>
    <row r="24" spans="1:32" ht="14.4">
      <c r="A24" s="13"/>
      <c r="B24" s="566" t="s">
        <v>697</v>
      </c>
      <c r="C24" s="303">
        <f>E5</f>
        <v>59</v>
      </c>
      <c r="D24" s="303">
        <f>H5</f>
        <v>33</v>
      </c>
      <c r="E24" s="303">
        <f>K5</f>
        <v>48</v>
      </c>
      <c r="F24" s="303">
        <f>N5</f>
        <v>57</v>
      </c>
      <c r="G24" s="304">
        <f>Q5</f>
        <v>79</v>
      </c>
      <c r="H24" s="302">
        <f>T5</f>
        <v>63</v>
      </c>
      <c r="I24" s="302">
        <f>W5</f>
        <v>63</v>
      </c>
      <c r="J24" s="302">
        <f t="shared" ref="J24:J32" si="18">Z5</f>
        <v>50</v>
      </c>
      <c r="K24" s="302">
        <f t="shared" ref="K24:K32" si="19">AC5</f>
        <v>56</v>
      </c>
      <c r="L24" s="554">
        <f>AF5</f>
        <v>43</v>
      </c>
      <c r="M24" s="565">
        <f>L24/K24</f>
        <v>0.7678571428571429</v>
      </c>
      <c r="N24" s="565">
        <f>L24/J24</f>
        <v>0.86</v>
      </c>
      <c r="O24" s="302">
        <f>C24</f>
        <v>59</v>
      </c>
      <c r="P24" s="302">
        <f t="shared" ref="P24:X24" si="20">O24+D24</f>
        <v>92</v>
      </c>
      <c r="Q24" s="302">
        <f t="shared" si="20"/>
        <v>140</v>
      </c>
      <c r="R24" s="302">
        <f t="shared" si="20"/>
        <v>197</v>
      </c>
      <c r="S24" s="302">
        <f t="shared" si="20"/>
        <v>276</v>
      </c>
      <c r="T24" s="302">
        <f t="shared" si="20"/>
        <v>339</v>
      </c>
      <c r="U24" s="302">
        <f t="shared" si="20"/>
        <v>402</v>
      </c>
      <c r="V24" s="302">
        <f t="shared" si="20"/>
        <v>452</v>
      </c>
      <c r="W24" s="302">
        <f t="shared" si="20"/>
        <v>508</v>
      </c>
      <c r="X24" s="554">
        <f t="shared" si="20"/>
        <v>551</v>
      </c>
    </row>
    <row r="25" spans="1:32" ht="14.4">
      <c r="A25" s="13"/>
      <c r="B25" s="566" t="s">
        <v>1543</v>
      </c>
      <c r="C25" s="303"/>
      <c r="D25" s="303"/>
      <c r="E25" s="303"/>
      <c r="F25" s="303"/>
      <c r="G25" s="304"/>
      <c r="H25" s="302"/>
      <c r="I25" s="302">
        <f>W6</f>
        <v>76</v>
      </c>
      <c r="J25" s="302">
        <f t="shared" si="18"/>
        <v>65</v>
      </c>
      <c r="K25" s="302">
        <f t="shared" si="19"/>
        <v>72</v>
      </c>
      <c r="L25" s="554">
        <f t="shared" ref="L25:L32" si="21">AF6</f>
        <v>54</v>
      </c>
      <c r="M25" s="565">
        <f t="shared" ref="M25:M32" si="22">L25/K25</f>
        <v>0.75</v>
      </c>
      <c r="N25" s="565">
        <f t="shared" ref="N25:N32" si="23">L25/J25</f>
        <v>0.83076923076923082</v>
      </c>
      <c r="O25" s="302"/>
      <c r="P25" s="302"/>
      <c r="Q25" s="302"/>
      <c r="R25" s="302"/>
      <c r="S25" s="302"/>
      <c r="T25" s="302"/>
      <c r="U25" s="302">
        <f>T25+I25</f>
        <v>76</v>
      </c>
      <c r="V25" s="302">
        <f>U25+J25</f>
        <v>141</v>
      </c>
      <c r="W25" s="302">
        <f>V25+K25</f>
        <v>213</v>
      </c>
      <c r="X25" s="554">
        <f>W25+L25</f>
        <v>267</v>
      </c>
    </row>
    <row r="26" spans="1:32" ht="14.4">
      <c r="A26" s="13"/>
      <c r="B26" s="566" t="s">
        <v>2022</v>
      </c>
      <c r="C26" s="303"/>
      <c r="D26" s="303"/>
      <c r="E26" s="303"/>
      <c r="F26" s="303"/>
      <c r="G26" s="304"/>
      <c r="H26" s="302"/>
      <c r="I26" s="302"/>
      <c r="J26" s="302">
        <f t="shared" si="18"/>
        <v>43</v>
      </c>
      <c r="K26" s="302">
        <f t="shared" si="19"/>
        <v>67</v>
      </c>
      <c r="L26" s="554">
        <f t="shared" si="21"/>
        <v>69</v>
      </c>
      <c r="M26" s="565">
        <f t="shared" si="22"/>
        <v>1.0298507462686568</v>
      </c>
      <c r="N26" s="565">
        <f t="shared" si="23"/>
        <v>1.6046511627906976</v>
      </c>
      <c r="O26" s="302"/>
      <c r="P26" s="302"/>
      <c r="Q26" s="302"/>
      <c r="R26" s="302"/>
      <c r="S26" s="302"/>
      <c r="T26" s="302"/>
      <c r="U26" s="302"/>
      <c r="V26" s="302">
        <f t="shared" ref="V26:X32" si="24">U26+J26</f>
        <v>43</v>
      </c>
      <c r="W26" s="302">
        <f t="shared" si="24"/>
        <v>110</v>
      </c>
      <c r="X26" s="554">
        <f t="shared" si="24"/>
        <v>179</v>
      </c>
    </row>
    <row r="27" spans="1:32" ht="15" customHeight="1">
      <c r="A27" s="13"/>
      <c r="B27" s="566" t="s">
        <v>699</v>
      </c>
      <c r="C27" s="303">
        <f>E8</f>
        <v>67</v>
      </c>
      <c r="D27" s="303">
        <f>H8</f>
        <v>39</v>
      </c>
      <c r="E27" s="303">
        <f>K8</f>
        <v>74</v>
      </c>
      <c r="F27" s="303">
        <f>N8</f>
        <v>66</v>
      </c>
      <c r="G27" s="304">
        <f>Q8</f>
        <v>85</v>
      </c>
      <c r="H27" s="302">
        <f>T8</f>
        <v>100</v>
      </c>
      <c r="I27" s="302">
        <f>W8</f>
        <v>74</v>
      </c>
      <c r="J27" s="302">
        <f t="shared" si="18"/>
        <v>52</v>
      </c>
      <c r="K27" s="302">
        <f t="shared" si="19"/>
        <v>49</v>
      </c>
      <c r="L27" s="554">
        <f t="shared" si="21"/>
        <v>54</v>
      </c>
      <c r="M27" s="565">
        <f t="shared" si="22"/>
        <v>1.1020408163265305</v>
      </c>
      <c r="N27" s="565">
        <f t="shared" si="23"/>
        <v>1.0384615384615385</v>
      </c>
      <c r="O27" s="302">
        <f>C27</f>
        <v>67</v>
      </c>
      <c r="P27" s="302">
        <f t="shared" ref="P27:U27" si="25">O27+D27</f>
        <v>106</v>
      </c>
      <c r="Q27" s="302">
        <f t="shared" si="25"/>
        <v>180</v>
      </c>
      <c r="R27" s="302">
        <f t="shared" si="25"/>
        <v>246</v>
      </c>
      <c r="S27" s="302">
        <f t="shared" si="25"/>
        <v>331</v>
      </c>
      <c r="T27" s="302">
        <f t="shared" si="25"/>
        <v>431</v>
      </c>
      <c r="U27" s="302">
        <f t="shared" si="25"/>
        <v>505</v>
      </c>
      <c r="V27" s="302">
        <f t="shared" si="24"/>
        <v>557</v>
      </c>
      <c r="W27" s="302">
        <f t="shared" si="24"/>
        <v>606</v>
      </c>
      <c r="X27" s="554">
        <f t="shared" si="24"/>
        <v>660</v>
      </c>
    </row>
    <row r="28" spans="1:32" ht="15" customHeight="1">
      <c r="A28" s="13"/>
      <c r="B28" s="566" t="s">
        <v>1544</v>
      </c>
      <c r="C28" s="303"/>
      <c r="D28" s="303"/>
      <c r="E28" s="303"/>
      <c r="F28" s="303"/>
      <c r="G28" s="304"/>
      <c r="H28" s="302"/>
      <c r="I28" s="302">
        <f>W9</f>
        <v>39</v>
      </c>
      <c r="J28" s="302">
        <f t="shared" si="18"/>
        <v>52</v>
      </c>
      <c r="K28" s="302">
        <f t="shared" si="19"/>
        <v>46</v>
      </c>
      <c r="L28" s="554">
        <f t="shared" si="21"/>
        <v>49</v>
      </c>
      <c r="M28" s="565">
        <f t="shared" si="22"/>
        <v>1.0652173913043479</v>
      </c>
      <c r="N28" s="565">
        <f t="shared" si="23"/>
        <v>0.94230769230769229</v>
      </c>
      <c r="O28" s="302"/>
      <c r="P28" s="302"/>
      <c r="Q28" s="302"/>
      <c r="R28" s="302"/>
      <c r="S28" s="302"/>
      <c r="T28" s="302"/>
      <c r="U28" s="302">
        <f>T28+I28</f>
        <v>39</v>
      </c>
      <c r="V28" s="302">
        <f t="shared" si="24"/>
        <v>91</v>
      </c>
      <c r="W28" s="302">
        <f t="shared" si="24"/>
        <v>137</v>
      </c>
      <c r="X28" s="554">
        <f t="shared" si="24"/>
        <v>186</v>
      </c>
    </row>
    <row r="29" spans="1:32" ht="15" customHeight="1">
      <c r="A29" s="13"/>
      <c r="B29" s="566" t="s">
        <v>2024</v>
      </c>
      <c r="C29" s="303"/>
      <c r="D29" s="303"/>
      <c r="E29" s="303"/>
      <c r="F29" s="303"/>
      <c r="G29" s="304"/>
      <c r="H29" s="302"/>
      <c r="I29" s="302"/>
      <c r="J29" s="302">
        <f t="shared" si="18"/>
        <v>32</v>
      </c>
      <c r="K29" s="302">
        <f t="shared" si="19"/>
        <v>45</v>
      </c>
      <c r="L29" s="554">
        <f t="shared" si="21"/>
        <v>49</v>
      </c>
      <c r="M29" s="565">
        <f t="shared" si="22"/>
        <v>1.0888888888888888</v>
      </c>
      <c r="N29" s="565">
        <f t="shared" si="23"/>
        <v>1.53125</v>
      </c>
      <c r="O29" s="302"/>
      <c r="P29" s="302"/>
      <c r="Q29" s="302"/>
      <c r="R29" s="302"/>
      <c r="S29" s="302"/>
      <c r="T29" s="302"/>
      <c r="U29" s="302"/>
      <c r="V29" s="302">
        <f t="shared" si="24"/>
        <v>32</v>
      </c>
      <c r="W29" s="302">
        <f t="shared" si="24"/>
        <v>77</v>
      </c>
      <c r="X29" s="554">
        <f t="shared" si="24"/>
        <v>126</v>
      </c>
    </row>
    <row r="30" spans="1:32" ht="14.4">
      <c r="A30" s="13"/>
      <c r="B30" s="566" t="s">
        <v>698</v>
      </c>
      <c r="C30" s="1655"/>
      <c r="D30" s="1655"/>
      <c r="E30" s="303">
        <f>K11</f>
        <v>22</v>
      </c>
      <c r="F30" s="303">
        <f>N11</f>
        <v>25</v>
      </c>
      <c r="G30" s="304">
        <f>Q11</f>
        <v>28</v>
      </c>
      <c r="H30" s="302">
        <f>T11</f>
        <v>37</v>
      </c>
      <c r="I30" s="302">
        <f>W11</f>
        <v>46</v>
      </c>
      <c r="J30" s="302">
        <f t="shared" si="18"/>
        <v>37</v>
      </c>
      <c r="K30" s="302">
        <f t="shared" si="19"/>
        <v>34</v>
      </c>
      <c r="L30" s="554">
        <f t="shared" si="21"/>
        <v>37</v>
      </c>
      <c r="M30" s="565">
        <f t="shared" si="22"/>
        <v>1.088235294117647</v>
      </c>
      <c r="N30" s="565">
        <f t="shared" si="23"/>
        <v>1</v>
      </c>
      <c r="O30" s="302">
        <f>C30</f>
        <v>0</v>
      </c>
      <c r="P30" s="302">
        <f t="shared" ref="P30:U31" si="26">O30+D30</f>
        <v>0</v>
      </c>
      <c r="Q30" s="302">
        <f t="shared" si="26"/>
        <v>22</v>
      </c>
      <c r="R30" s="302">
        <f t="shared" si="26"/>
        <v>47</v>
      </c>
      <c r="S30" s="302">
        <f t="shared" si="26"/>
        <v>75</v>
      </c>
      <c r="T30" s="302">
        <f t="shared" si="26"/>
        <v>112</v>
      </c>
      <c r="U30" s="302">
        <f t="shared" si="26"/>
        <v>158</v>
      </c>
      <c r="V30" s="302">
        <f t="shared" si="24"/>
        <v>195</v>
      </c>
      <c r="W30" s="302">
        <f t="shared" si="24"/>
        <v>229</v>
      </c>
      <c r="X30" s="554">
        <f t="shared" si="24"/>
        <v>266</v>
      </c>
    </row>
    <row r="31" spans="1:32" ht="14.4">
      <c r="A31" s="13"/>
      <c r="B31" s="566" t="s">
        <v>227</v>
      </c>
      <c r="C31" s="303">
        <f>E12</f>
        <v>81</v>
      </c>
      <c r="D31" s="303">
        <f>H12</f>
        <v>37</v>
      </c>
      <c r="E31" s="303">
        <f>K12</f>
        <v>67</v>
      </c>
      <c r="F31" s="303">
        <f>N12</f>
        <v>41</v>
      </c>
      <c r="G31" s="304">
        <f>Q12</f>
        <v>50</v>
      </c>
      <c r="H31" s="302">
        <f>T12</f>
        <v>78</v>
      </c>
      <c r="I31" s="302">
        <f>W12</f>
        <v>79</v>
      </c>
      <c r="J31" s="302">
        <f t="shared" si="18"/>
        <v>59</v>
      </c>
      <c r="K31" s="302">
        <f t="shared" si="19"/>
        <v>67</v>
      </c>
      <c r="L31" s="554">
        <f t="shared" si="21"/>
        <v>72</v>
      </c>
      <c r="M31" s="565">
        <f t="shared" si="22"/>
        <v>1.0746268656716418</v>
      </c>
      <c r="N31" s="565">
        <f t="shared" si="23"/>
        <v>1.2203389830508475</v>
      </c>
      <c r="O31" s="302">
        <f>C31</f>
        <v>81</v>
      </c>
      <c r="P31" s="302">
        <f t="shared" si="26"/>
        <v>118</v>
      </c>
      <c r="Q31" s="302">
        <f t="shared" si="26"/>
        <v>185</v>
      </c>
      <c r="R31" s="302">
        <f t="shared" si="26"/>
        <v>226</v>
      </c>
      <c r="S31" s="302">
        <f t="shared" si="26"/>
        <v>276</v>
      </c>
      <c r="T31" s="302">
        <f t="shared" si="26"/>
        <v>354</v>
      </c>
      <c r="U31" s="302">
        <f t="shared" si="26"/>
        <v>433</v>
      </c>
      <c r="V31" s="302">
        <f t="shared" si="24"/>
        <v>492</v>
      </c>
      <c r="W31" s="302">
        <f t="shared" si="24"/>
        <v>559</v>
      </c>
      <c r="X31" s="554">
        <f t="shared" si="24"/>
        <v>631</v>
      </c>
    </row>
    <row r="32" spans="1:32" ht="14.4">
      <c r="A32" s="13"/>
      <c r="B32" s="566" t="s">
        <v>2023</v>
      </c>
      <c r="C32" s="303"/>
      <c r="D32" s="303"/>
      <c r="E32" s="303"/>
      <c r="F32" s="303"/>
      <c r="G32" s="304"/>
      <c r="H32" s="302"/>
      <c r="I32" s="302"/>
      <c r="J32" s="302">
        <f t="shared" si="18"/>
        <v>68</v>
      </c>
      <c r="K32" s="302">
        <f t="shared" si="19"/>
        <v>35</v>
      </c>
      <c r="L32" s="554">
        <f t="shared" si="21"/>
        <v>50</v>
      </c>
      <c r="M32" s="565">
        <f t="shared" si="22"/>
        <v>1.4285714285714286</v>
      </c>
      <c r="N32" s="565">
        <f t="shared" si="23"/>
        <v>0.73529411764705888</v>
      </c>
      <c r="O32" s="302"/>
      <c r="P32" s="302"/>
      <c r="Q32" s="302"/>
      <c r="R32" s="302"/>
      <c r="S32" s="302"/>
      <c r="T32" s="302"/>
      <c r="U32" s="302"/>
      <c r="V32" s="302">
        <f t="shared" si="24"/>
        <v>68</v>
      </c>
      <c r="W32" s="302">
        <f t="shared" si="24"/>
        <v>103</v>
      </c>
      <c r="X32" s="554">
        <f t="shared" si="24"/>
        <v>153</v>
      </c>
    </row>
    <row r="33" spans="1:26" ht="14.4">
      <c r="A33" s="289"/>
      <c r="B33" s="290"/>
      <c r="C33" s="293"/>
      <c r="D33" s="293"/>
      <c r="E33" s="293"/>
      <c r="F33" s="293"/>
      <c r="G33" s="293"/>
      <c r="H33" s="135"/>
      <c r="I33" s="296"/>
      <c r="J33" s="296"/>
      <c r="K33" s="1694"/>
      <c r="M33" s="294"/>
      <c r="N33" s="135"/>
      <c r="O33" s="293"/>
      <c r="P33" s="293"/>
      <c r="Q33" s="293"/>
      <c r="R33" s="293"/>
      <c r="S33" s="293"/>
      <c r="T33" s="298"/>
      <c r="U33" s="298"/>
      <c r="V33" s="298"/>
      <c r="W33" s="298"/>
      <c r="X33" s="13"/>
    </row>
    <row r="34" spans="1:26" ht="15" customHeight="1">
      <c r="A34" s="13"/>
      <c r="B34" s="566" t="s">
        <v>1220</v>
      </c>
      <c r="C34" s="303">
        <f t="shared" ref="C34:H34" si="27">C24</f>
        <v>59</v>
      </c>
      <c r="D34" s="303">
        <f t="shared" si="27"/>
        <v>33</v>
      </c>
      <c r="E34" s="303">
        <f t="shared" si="27"/>
        <v>48</v>
      </c>
      <c r="F34" s="303">
        <f t="shared" si="27"/>
        <v>57</v>
      </c>
      <c r="G34" s="304">
        <f t="shared" si="27"/>
        <v>79</v>
      </c>
      <c r="H34" s="302">
        <f t="shared" si="27"/>
        <v>63</v>
      </c>
      <c r="I34" s="302">
        <f>SUM(I24:I25)</f>
        <v>139</v>
      </c>
      <c r="J34" s="302">
        <f>SUM(J24:J26)</f>
        <v>158</v>
      </c>
      <c r="K34" s="302">
        <f>AC16</f>
        <v>195</v>
      </c>
      <c r="L34" s="554">
        <f>AF16</f>
        <v>166</v>
      </c>
      <c r="M34" s="565">
        <f>K34/J34</f>
        <v>1.2341772151898733</v>
      </c>
      <c r="N34" s="565">
        <f>K34/I34</f>
        <v>1.4028776978417266</v>
      </c>
      <c r="O34" s="302">
        <f>C34</f>
        <v>59</v>
      </c>
      <c r="P34" s="302">
        <f t="shared" ref="P34:X37" si="28">O34+D34</f>
        <v>92</v>
      </c>
      <c r="Q34" s="302">
        <f t="shared" si="28"/>
        <v>140</v>
      </c>
      <c r="R34" s="302">
        <f t="shared" si="28"/>
        <v>197</v>
      </c>
      <c r="S34" s="302">
        <f t="shared" si="28"/>
        <v>276</v>
      </c>
      <c r="T34" s="302">
        <f t="shared" si="28"/>
        <v>339</v>
      </c>
      <c r="U34" s="302">
        <f t="shared" si="28"/>
        <v>478</v>
      </c>
      <c r="V34" s="302">
        <f t="shared" si="28"/>
        <v>636</v>
      </c>
      <c r="W34" s="302">
        <f t="shared" si="28"/>
        <v>831</v>
      </c>
      <c r="X34" s="554">
        <f t="shared" si="28"/>
        <v>997</v>
      </c>
    </row>
    <row r="35" spans="1:26" ht="14.4">
      <c r="A35" s="13"/>
      <c r="B35" s="566" t="s">
        <v>1221</v>
      </c>
      <c r="C35" s="303">
        <f t="shared" ref="C35:H35" si="29">C27</f>
        <v>67</v>
      </c>
      <c r="D35" s="303">
        <f t="shared" si="29"/>
        <v>39</v>
      </c>
      <c r="E35" s="303">
        <f t="shared" si="29"/>
        <v>74</v>
      </c>
      <c r="F35" s="303">
        <f t="shared" si="29"/>
        <v>66</v>
      </c>
      <c r="G35" s="304">
        <f t="shared" si="29"/>
        <v>85</v>
      </c>
      <c r="H35" s="302">
        <f t="shared" si="29"/>
        <v>100</v>
      </c>
      <c r="I35" s="302">
        <f>SUM(I27:I28)</f>
        <v>113</v>
      </c>
      <c r="J35" s="302">
        <f>SUM(J27:J29)</f>
        <v>136</v>
      </c>
      <c r="K35" s="302">
        <f t="shared" ref="K35:K36" si="30">AC17</f>
        <v>140</v>
      </c>
      <c r="L35" s="554">
        <f t="shared" ref="L35:L36" si="31">AF17</f>
        <v>152</v>
      </c>
      <c r="M35" s="565">
        <f>K35/J35</f>
        <v>1.0294117647058822</v>
      </c>
      <c r="N35" s="565">
        <f>K35/I35</f>
        <v>1.2389380530973451</v>
      </c>
      <c r="O35" s="302">
        <f>C35</f>
        <v>67</v>
      </c>
      <c r="P35" s="302">
        <f t="shared" si="28"/>
        <v>106</v>
      </c>
      <c r="Q35" s="302">
        <f t="shared" si="28"/>
        <v>180</v>
      </c>
      <c r="R35" s="302">
        <f t="shared" si="28"/>
        <v>246</v>
      </c>
      <c r="S35" s="302">
        <f t="shared" si="28"/>
        <v>331</v>
      </c>
      <c r="T35" s="302">
        <f t="shared" si="28"/>
        <v>431</v>
      </c>
      <c r="U35" s="302">
        <f t="shared" si="28"/>
        <v>544</v>
      </c>
      <c r="V35" s="302">
        <f t="shared" si="28"/>
        <v>680</v>
      </c>
      <c r="W35" s="302">
        <f t="shared" si="28"/>
        <v>820</v>
      </c>
      <c r="X35" s="554">
        <f t="shared" si="28"/>
        <v>972</v>
      </c>
    </row>
    <row r="36" spans="1:26" ht="14.4">
      <c r="A36" s="13"/>
      <c r="B36" s="566" t="s">
        <v>1222</v>
      </c>
      <c r="C36" s="303">
        <f t="shared" ref="C36:H36" si="32">C30+C31</f>
        <v>81</v>
      </c>
      <c r="D36" s="1655">
        <f t="shared" si="32"/>
        <v>37</v>
      </c>
      <c r="E36" s="303">
        <f t="shared" si="32"/>
        <v>89</v>
      </c>
      <c r="F36" s="303">
        <f t="shared" si="32"/>
        <v>66</v>
      </c>
      <c r="G36" s="304">
        <f t="shared" si="32"/>
        <v>78</v>
      </c>
      <c r="H36" s="302">
        <f t="shared" si="32"/>
        <v>115</v>
      </c>
      <c r="I36" s="302">
        <f>SUM(I30:I31)</f>
        <v>125</v>
      </c>
      <c r="J36" s="302">
        <f>SUM(J30:J32)</f>
        <v>164</v>
      </c>
      <c r="K36" s="302">
        <f t="shared" si="30"/>
        <v>136</v>
      </c>
      <c r="L36" s="554">
        <f t="shared" si="31"/>
        <v>159</v>
      </c>
      <c r="M36" s="565">
        <f>K36/J36</f>
        <v>0.82926829268292679</v>
      </c>
      <c r="N36" s="565">
        <f>K36/I36</f>
        <v>1.0880000000000001</v>
      </c>
      <c r="O36" s="302">
        <f>C36</f>
        <v>81</v>
      </c>
      <c r="P36" s="302">
        <f t="shared" si="28"/>
        <v>118</v>
      </c>
      <c r="Q36" s="302">
        <f t="shared" si="28"/>
        <v>207</v>
      </c>
      <c r="R36" s="302">
        <f t="shared" si="28"/>
        <v>273</v>
      </c>
      <c r="S36" s="302">
        <f t="shared" si="28"/>
        <v>351</v>
      </c>
      <c r="T36" s="302">
        <f t="shared" si="28"/>
        <v>466</v>
      </c>
      <c r="U36" s="302">
        <f t="shared" si="28"/>
        <v>591</v>
      </c>
      <c r="V36" s="302">
        <f t="shared" si="28"/>
        <v>755</v>
      </c>
      <c r="W36" s="302">
        <f t="shared" si="28"/>
        <v>891</v>
      </c>
      <c r="X36" s="554">
        <f t="shared" si="28"/>
        <v>1050</v>
      </c>
    </row>
    <row r="37" spans="1:26" ht="14.4">
      <c r="A37" s="13"/>
      <c r="B37" s="566" t="s">
        <v>366</v>
      </c>
      <c r="C37" s="303">
        <f t="shared" ref="C37:H37" si="33">SUM(C34:C36)</f>
        <v>207</v>
      </c>
      <c r="D37" s="303">
        <f t="shared" si="33"/>
        <v>109</v>
      </c>
      <c r="E37" s="303">
        <f t="shared" si="33"/>
        <v>211</v>
      </c>
      <c r="F37" s="303">
        <f t="shared" si="33"/>
        <v>189</v>
      </c>
      <c r="G37" s="303">
        <f t="shared" si="33"/>
        <v>242</v>
      </c>
      <c r="H37" s="302">
        <f t="shared" si="33"/>
        <v>278</v>
      </c>
      <c r="I37" s="302">
        <f>SUM(I34:I36)</f>
        <v>377</v>
      </c>
      <c r="J37" s="302">
        <f>SUM(J34:J36)</f>
        <v>458</v>
      </c>
      <c r="K37" s="302">
        <f>SUM(K34:K36)</f>
        <v>471</v>
      </c>
      <c r="L37" s="554">
        <f>SUM(L34:L36)</f>
        <v>477</v>
      </c>
      <c r="M37" s="565">
        <f>K37/J37</f>
        <v>1.0283842794759825</v>
      </c>
      <c r="N37" s="565">
        <f>K37/I37</f>
        <v>1.2493368700265253</v>
      </c>
      <c r="O37" s="302">
        <f>C37</f>
        <v>207</v>
      </c>
      <c r="P37" s="302">
        <f t="shared" si="28"/>
        <v>316</v>
      </c>
      <c r="Q37" s="302">
        <f t="shared" si="28"/>
        <v>527</v>
      </c>
      <c r="R37" s="302">
        <f t="shared" si="28"/>
        <v>716</v>
      </c>
      <c r="S37" s="302">
        <f t="shared" si="28"/>
        <v>958</v>
      </c>
      <c r="T37" s="302">
        <f t="shared" si="28"/>
        <v>1236</v>
      </c>
      <c r="U37" s="302">
        <f t="shared" si="28"/>
        <v>1613</v>
      </c>
      <c r="V37" s="302">
        <f t="shared" si="28"/>
        <v>2071</v>
      </c>
      <c r="W37" s="302">
        <f t="shared" si="28"/>
        <v>2542</v>
      </c>
      <c r="X37" s="554">
        <f t="shared" si="28"/>
        <v>3019</v>
      </c>
    </row>
    <row r="38" spans="1:26" s="136" customFormat="1" ht="9" customHeight="1">
      <c r="A38" s="289"/>
      <c r="B38" s="290"/>
      <c r="C38" s="295"/>
      <c r="D38" s="295"/>
      <c r="E38" s="295"/>
      <c r="F38" s="295"/>
      <c r="G38" s="295"/>
      <c r="H38" s="295"/>
      <c r="I38" s="295"/>
      <c r="J38" s="295"/>
      <c r="M38" s="295"/>
      <c r="N38" s="295"/>
      <c r="O38" s="295"/>
      <c r="P38" s="295"/>
      <c r="Q38" s="295"/>
      <c r="R38" s="295"/>
      <c r="S38" s="295"/>
      <c r="T38" s="296"/>
      <c r="U38" s="296"/>
      <c r="V38" s="296"/>
      <c r="W38" s="289"/>
      <c r="X38" s="289"/>
    </row>
    <row r="39" spans="1:26" ht="14.4">
      <c r="A39" s="13"/>
      <c r="B39" s="560" t="s">
        <v>366</v>
      </c>
      <c r="C39" s="303">
        <f>E20</f>
        <v>207</v>
      </c>
      <c r="D39" s="303">
        <f>H20</f>
        <v>109</v>
      </c>
      <c r="E39" s="303">
        <f>K20</f>
        <v>211</v>
      </c>
      <c r="F39" s="303">
        <f>N20</f>
        <v>189</v>
      </c>
      <c r="G39" s="304">
        <f>Q20</f>
        <v>242</v>
      </c>
      <c r="H39" s="302">
        <f>T20</f>
        <v>278</v>
      </c>
      <c r="I39" s="302">
        <f>W20</f>
        <v>377</v>
      </c>
      <c r="J39" s="302">
        <f>Z20</f>
        <v>458</v>
      </c>
      <c r="K39" s="302">
        <f>AC20</f>
        <v>471</v>
      </c>
      <c r="L39" s="554">
        <f>AF20</f>
        <v>477</v>
      </c>
      <c r="M39" s="565">
        <f>K39/J39</f>
        <v>1.0283842794759825</v>
      </c>
      <c r="N39" s="565">
        <f>K39/J39</f>
        <v>1.0283842794759825</v>
      </c>
      <c r="O39" s="302">
        <f>C39</f>
        <v>207</v>
      </c>
      <c r="P39" s="302">
        <f t="shared" ref="P39:X39" si="34">O39+D39</f>
        <v>316</v>
      </c>
      <c r="Q39" s="302">
        <f t="shared" si="34"/>
        <v>527</v>
      </c>
      <c r="R39" s="302">
        <f t="shared" si="34"/>
        <v>716</v>
      </c>
      <c r="S39" s="302">
        <f t="shared" si="34"/>
        <v>958</v>
      </c>
      <c r="T39" s="302">
        <f t="shared" si="34"/>
        <v>1236</v>
      </c>
      <c r="U39" s="302">
        <f t="shared" si="34"/>
        <v>1613</v>
      </c>
      <c r="V39" s="302">
        <f t="shared" si="34"/>
        <v>2071</v>
      </c>
      <c r="W39" s="302">
        <f t="shared" si="34"/>
        <v>2542</v>
      </c>
      <c r="X39" s="554">
        <f t="shared" si="34"/>
        <v>3019</v>
      </c>
      <c r="Y39" s="1695"/>
      <c r="Z39" s="1695"/>
    </row>
    <row r="40" spans="1:26" s="136" customFormat="1" ht="20.25" customHeight="1">
      <c r="A40" s="289"/>
      <c r="B40" s="137"/>
      <c r="C40" s="293"/>
      <c r="D40" s="293"/>
      <c r="E40" s="293"/>
      <c r="F40" s="293"/>
      <c r="G40" s="293"/>
      <c r="H40" s="135"/>
      <c r="I40" s="294"/>
      <c r="J40" s="289"/>
      <c r="K40" s="289"/>
      <c r="L40" s="289"/>
      <c r="M40" s="289"/>
      <c r="N40" s="289"/>
      <c r="O40" s="289"/>
      <c r="P40" s="289"/>
      <c r="Q40" s="289"/>
      <c r="R40" s="289"/>
      <c r="S40" s="289"/>
      <c r="T40" s="289"/>
      <c r="U40" s="289"/>
      <c r="V40" s="289"/>
      <c r="W40" s="289"/>
    </row>
    <row r="41" spans="1:26" s="1694" customFormat="1" ht="14.4">
      <c r="A41" s="298"/>
      <c r="B41" s="290"/>
      <c r="C41" s="2221" t="s">
        <v>904</v>
      </c>
      <c r="D41" s="2221"/>
      <c r="E41" s="2221"/>
      <c r="F41" s="2221"/>
      <c r="G41" s="2221"/>
      <c r="H41" s="2221"/>
      <c r="I41" s="2221"/>
      <c r="J41" s="2221"/>
      <c r="K41" s="2221"/>
      <c r="L41" s="2221"/>
      <c r="M41" s="296"/>
      <c r="N41" s="296"/>
      <c r="O41" s="299"/>
      <c r="P41" s="298"/>
      <c r="Q41" s="298"/>
      <c r="R41" s="298"/>
      <c r="S41" s="298"/>
      <c r="T41" s="298"/>
      <c r="U41" s="298"/>
      <c r="V41" s="298"/>
      <c r="W41" s="298"/>
    </row>
    <row r="42" spans="1:26" ht="14.4">
      <c r="A42" s="13"/>
      <c r="B42" s="559" t="s">
        <v>1220</v>
      </c>
      <c r="C42" s="303">
        <v>1</v>
      </c>
      <c r="D42" s="303">
        <v>1</v>
      </c>
      <c r="E42" s="303">
        <v>1</v>
      </c>
      <c r="F42" s="303">
        <v>1</v>
      </c>
      <c r="G42" s="304">
        <v>1</v>
      </c>
      <c r="H42" s="302">
        <v>1</v>
      </c>
      <c r="I42" s="569">
        <v>2</v>
      </c>
      <c r="J42" s="569">
        <f>Aspirantes!J42</f>
        <v>3</v>
      </c>
      <c r="K42" s="569">
        <f>Aspirantes!K42</f>
        <v>3</v>
      </c>
      <c r="L42" s="567">
        <f>Aspirantes!L42</f>
        <v>3</v>
      </c>
      <c r="M42" s="296"/>
      <c r="N42" s="296"/>
      <c r="O42" s="291"/>
      <c r="P42" s="13"/>
      <c r="Q42" s="13"/>
      <c r="R42" s="13"/>
      <c r="S42" s="13"/>
      <c r="T42" s="13"/>
      <c r="U42" s="13"/>
      <c r="V42" s="13"/>
      <c r="W42" s="13"/>
    </row>
    <row r="43" spans="1:26" ht="15" customHeight="1">
      <c r="A43" s="13"/>
      <c r="B43" s="559" t="s">
        <v>1221</v>
      </c>
      <c r="C43" s="303">
        <v>1</v>
      </c>
      <c r="D43" s="303">
        <v>1</v>
      </c>
      <c r="E43" s="303">
        <v>1</v>
      </c>
      <c r="F43" s="303">
        <v>1</v>
      </c>
      <c r="G43" s="304">
        <v>1</v>
      </c>
      <c r="H43" s="302">
        <v>1</v>
      </c>
      <c r="I43" s="569">
        <v>2</v>
      </c>
      <c r="J43" s="569">
        <f>Aspirantes!J43</f>
        <v>3</v>
      </c>
      <c r="K43" s="569">
        <f>Aspirantes!K43</f>
        <v>3</v>
      </c>
      <c r="L43" s="567">
        <f>Aspirantes!L43</f>
        <v>3</v>
      </c>
      <c r="M43" s="296"/>
      <c r="N43" s="296"/>
      <c r="O43" s="291"/>
      <c r="P43" s="13"/>
      <c r="Q43" s="13"/>
      <c r="R43" s="13"/>
      <c r="S43" s="13"/>
      <c r="T43" s="13"/>
      <c r="U43" s="13"/>
      <c r="V43" s="13"/>
      <c r="W43" s="13"/>
    </row>
    <row r="44" spans="1:26" ht="15" customHeight="1">
      <c r="A44" s="13"/>
      <c r="B44" s="559" t="s">
        <v>1222</v>
      </c>
      <c r="C44" s="303">
        <v>1</v>
      </c>
      <c r="D44" s="303">
        <v>1</v>
      </c>
      <c r="E44" s="303">
        <v>2</v>
      </c>
      <c r="F44" s="303">
        <v>2</v>
      </c>
      <c r="G44" s="304">
        <v>2</v>
      </c>
      <c r="H44" s="302">
        <v>2</v>
      </c>
      <c r="I44" s="569">
        <v>2</v>
      </c>
      <c r="J44" s="569">
        <f>Aspirantes!J44</f>
        <v>3</v>
      </c>
      <c r="K44" s="569">
        <f>Aspirantes!K44</f>
        <v>3</v>
      </c>
      <c r="L44" s="567">
        <f>Aspirantes!L44</f>
        <v>3</v>
      </c>
      <c r="M44" s="296"/>
      <c r="N44" s="296"/>
      <c r="O44" s="291"/>
      <c r="P44" s="13"/>
      <c r="Q44" s="13"/>
      <c r="R44" s="13"/>
      <c r="S44" s="13"/>
      <c r="T44" s="13"/>
      <c r="U44" s="13"/>
      <c r="V44" s="13"/>
      <c r="W44" s="13"/>
    </row>
    <row r="45" spans="1:26" s="136" customFormat="1" ht="20.25" customHeight="1">
      <c r="A45" s="289"/>
      <c r="B45" s="560" t="s">
        <v>366</v>
      </c>
      <c r="C45" s="303">
        <v>3</v>
      </c>
      <c r="D45" s="303">
        <v>3</v>
      </c>
      <c r="E45" s="303">
        <v>4</v>
      </c>
      <c r="F45" s="303">
        <v>4</v>
      </c>
      <c r="G45" s="304">
        <v>4</v>
      </c>
      <c r="H45" s="302">
        <v>4</v>
      </c>
      <c r="I45" s="569">
        <f>Aspirantes!I45</f>
        <v>6</v>
      </c>
      <c r="J45" s="569">
        <f>Aspirantes!J45</f>
        <v>9</v>
      </c>
      <c r="K45" s="569">
        <f>Aspirantes!K45</f>
        <v>9</v>
      </c>
      <c r="L45" s="567">
        <f>Aspirantes!L45</f>
        <v>9</v>
      </c>
      <c r="M45" s="289"/>
      <c r="N45" s="289"/>
      <c r="O45" s="289"/>
      <c r="P45" s="289"/>
      <c r="Q45" s="289"/>
      <c r="R45" s="289"/>
      <c r="S45" s="289"/>
      <c r="T45" s="289"/>
      <c r="U45" s="289"/>
      <c r="V45" s="289"/>
      <c r="W45" s="289"/>
    </row>
    <row r="46" spans="1:26" ht="15" customHeight="1">
      <c r="A46" s="13"/>
      <c r="B46" s="137"/>
      <c r="C46" s="293"/>
      <c r="D46" s="293"/>
      <c r="E46" s="293"/>
      <c r="F46" s="293"/>
      <c r="G46" s="293"/>
      <c r="H46" s="135"/>
      <c r="I46" s="300"/>
      <c r="J46" s="300"/>
      <c r="K46" s="300"/>
      <c r="L46" s="300"/>
      <c r="M46" s="296"/>
      <c r="N46" s="296"/>
      <c r="O46" s="291"/>
      <c r="P46" s="13"/>
      <c r="Q46" s="13"/>
      <c r="R46" s="13"/>
      <c r="S46" s="13"/>
      <c r="T46" s="13"/>
      <c r="U46" s="13"/>
      <c r="V46" s="13"/>
      <c r="W46" s="13"/>
    </row>
    <row r="47" spans="1:26" ht="15" customHeight="1">
      <c r="A47" s="13"/>
      <c r="B47" s="290"/>
      <c r="C47" s="2221" t="s">
        <v>909</v>
      </c>
      <c r="D47" s="2221"/>
      <c r="E47" s="2221"/>
      <c r="F47" s="2221"/>
      <c r="G47" s="2221"/>
      <c r="H47" s="2221"/>
      <c r="I47" s="2221"/>
      <c r="J47" s="2221"/>
      <c r="K47" s="2221"/>
      <c r="L47" s="2221"/>
      <c r="M47" s="296"/>
      <c r="N47" s="296"/>
      <c r="O47" s="291"/>
      <c r="P47" s="13"/>
      <c r="Q47" s="13"/>
      <c r="R47" s="13"/>
      <c r="S47" s="13"/>
      <c r="T47" s="13"/>
      <c r="U47" s="13"/>
      <c r="V47" s="13"/>
      <c r="W47" s="13"/>
    </row>
    <row r="48" spans="1:26" ht="14.4">
      <c r="A48" s="13"/>
      <c r="B48" s="559" t="s">
        <v>1220</v>
      </c>
      <c r="C48" s="760">
        <f t="shared" ref="C48:K50" si="35">C34/C42</f>
        <v>59</v>
      </c>
      <c r="D48" s="760">
        <f t="shared" si="35"/>
        <v>33</v>
      </c>
      <c r="E48" s="760">
        <f t="shared" si="35"/>
        <v>48</v>
      </c>
      <c r="F48" s="760">
        <f>F34/F42</f>
        <v>57</v>
      </c>
      <c r="G48" s="761">
        <f t="shared" si="35"/>
        <v>79</v>
      </c>
      <c r="H48" s="762">
        <f t="shared" si="35"/>
        <v>63</v>
      </c>
      <c r="I48" s="762">
        <f t="shared" si="35"/>
        <v>69.5</v>
      </c>
      <c r="J48" s="762">
        <f>J34/J42</f>
        <v>52.666666666666664</v>
      </c>
      <c r="K48" s="861">
        <f>K34/K42</f>
        <v>65</v>
      </c>
      <c r="L48" s="596">
        <f>L34/L42</f>
        <v>55.333333333333336</v>
      </c>
      <c r="M48" s="298"/>
      <c r="N48" s="298"/>
      <c r="O48" s="13"/>
      <c r="P48" s="13"/>
      <c r="Q48" s="13"/>
      <c r="R48" s="13"/>
      <c r="S48" s="13"/>
      <c r="T48" s="13"/>
      <c r="U48" s="13"/>
      <c r="V48" s="13"/>
      <c r="W48" s="13"/>
    </row>
    <row r="49" spans="1:23" ht="14.4">
      <c r="A49" s="13"/>
      <c r="B49" s="559" t="s">
        <v>1221</v>
      </c>
      <c r="C49" s="303">
        <f>C35/C43</f>
        <v>67</v>
      </c>
      <c r="D49" s="303">
        <f t="shared" si="35"/>
        <v>39</v>
      </c>
      <c r="E49" s="303">
        <f t="shared" si="35"/>
        <v>74</v>
      </c>
      <c r="F49" s="303">
        <f t="shared" si="35"/>
        <v>66</v>
      </c>
      <c r="G49" s="304">
        <f t="shared" si="35"/>
        <v>85</v>
      </c>
      <c r="H49" s="302">
        <f t="shared" si="35"/>
        <v>100</v>
      </c>
      <c r="I49" s="302">
        <f t="shared" si="35"/>
        <v>56.5</v>
      </c>
      <c r="J49" s="302">
        <f t="shared" si="35"/>
        <v>45.333333333333336</v>
      </c>
      <c r="K49" s="861">
        <f t="shared" si="35"/>
        <v>46.666666666666664</v>
      </c>
      <c r="L49" s="596">
        <f t="shared" ref="L49" si="36">L35/L43</f>
        <v>50.666666666666664</v>
      </c>
      <c r="M49" s="13"/>
      <c r="N49" s="13"/>
      <c r="O49" s="13"/>
      <c r="P49" s="13"/>
      <c r="Q49" s="13"/>
      <c r="R49" s="13"/>
      <c r="S49" s="13"/>
      <c r="T49" s="13"/>
      <c r="U49" s="13"/>
      <c r="V49" s="13"/>
      <c r="W49" s="13"/>
    </row>
    <row r="50" spans="1:23" ht="14.4">
      <c r="A50" s="289"/>
      <c r="B50" s="559" t="s">
        <v>1222</v>
      </c>
      <c r="C50" s="303">
        <f t="shared" si="35"/>
        <v>81</v>
      </c>
      <c r="D50" s="303">
        <f t="shared" si="35"/>
        <v>37</v>
      </c>
      <c r="E50" s="303">
        <f t="shared" si="35"/>
        <v>44.5</v>
      </c>
      <c r="F50" s="303">
        <f t="shared" si="35"/>
        <v>33</v>
      </c>
      <c r="G50" s="304">
        <f t="shared" si="35"/>
        <v>39</v>
      </c>
      <c r="H50" s="302">
        <f t="shared" si="35"/>
        <v>57.5</v>
      </c>
      <c r="I50" s="302">
        <f>I36/I44</f>
        <v>62.5</v>
      </c>
      <c r="J50" s="302">
        <f t="shared" si="35"/>
        <v>54.666666666666664</v>
      </c>
      <c r="K50" s="861">
        <f t="shared" si="35"/>
        <v>45.333333333333336</v>
      </c>
      <c r="L50" s="596">
        <f t="shared" ref="L50" si="37">L36/L44</f>
        <v>53</v>
      </c>
      <c r="M50" s="13"/>
      <c r="N50" s="13"/>
      <c r="O50" s="13"/>
      <c r="P50" s="13"/>
      <c r="Q50" s="13"/>
      <c r="R50" s="13"/>
      <c r="S50" s="13"/>
      <c r="T50" s="13"/>
      <c r="U50" s="13"/>
      <c r="V50" s="13"/>
      <c r="W50" s="13"/>
    </row>
    <row r="51" spans="1:23" ht="14.4">
      <c r="A51" s="13"/>
      <c r="B51" s="560" t="s">
        <v>366</v>
      </c>
      <c r="C51" s="303">
        <f t="shared" ref="C51:J51" si="38">C39/C45</f>
        <v>69</v>
      </c>
      <c r="D51" s="303">
        <f t="shared" si="38"/>
        <v>36.333333333333336</v>
      </c>
      <c r="E51" s="303">
        <f t="shared" si="38"/>
        <v>52.75</v>
      </c>
      <c r="F51" s="303">
        <f t="shared" si="38"/>
        <v>47.25</v>
      </c>
      <c r="G51" s="304">
        <f t="shared" si="38"/>
        <v>60.5</v>
      </c>
      <c r="H51" s="302">
        <f t="shared" si="38"/>
        <v>69.5</v>
      </c>
      <c r="I51" s="302">
        <f t="shared" si="38"/>
        <v>62.833333333333336</v>
      </c>
      <c r="J51" s="302">
        <f t="shared" si="38"/>
        <v>50.888888888888886</v>
      </c>
      <c r="K51" s="861">
        <f t="shared" ref="K51" si="39">K37/K45</f>
        <v>52.333333333333336</v>
      </c>
      <c r="L51" s="596">
        <f>L37/L45</f>
        <v>53</v>
      </c>
      <c r="M51" s="13"/>
      <c r="N51" s="13"/>
      <c r="O51" s="13"/>
      <c r="P51" s="13"/>
      <c r="Q51" s="13"/>
      <c r="R51" s="291"/>
      <c r="S51" s="291"/>
      <c r="T51" s="291"/>
      <c r="U51" s="13"/>
      <c r="V51" s="13"/>
      <c r="W51" s="13"/>
    </row>
    <row r="52" spans="1:23" s="289" customFormat="1" ht="14.4">
      <c r="A52" s="163"/>
      <c r="B52" s="1696"/>
      <c r="C52" s="160"/>
      <c r="D52" s="160"/>
      <c r="E52" s="293"/>
      <c r="F52" s="160"/>
      <c r="G52" s="160"/>
      <c r="H52" s="160"/>
      <c r="R52" s="160"/>
      <c r="S52" s="160"/>
      <c r="T52" s="160"/>
    </row>
    <row r="53" spans="1:23" ht="13.2" customHeight="1">
      <c r="A53" s="163"/>
      <c r="B53" s="2223" t="s">
        <v>4435</v>
      </c>
      <c r="C53" s="2223"/>
      <c r="D53" s="2223"/>
      <c r="E53" s="2223"/>
      <c r="F53" s="2223"/>
      <c r="G53" s="2223"/>
      <c r="H53" s="2223"/>
      <c r="I53" s="2223"/>
      <c r="J53" s="2223"/>
      <c r="K53" s="2223"/>
      <c r="L53" s="2223"/>
    </row>
    <row r="54" spans="1:23">
      <c r="B54" s="2223"/>
      <c r="C54" s="2223"/>
      <c r="D54" s="2223"/>
      <c r="E54" s="2223"/>
      <c r="F54" s="2223"/>
      <c r="G54" s="2223"/>
      <c r="H54" s="2223"/>
      <c r="I54" s="2223"/>
      <c r="J54" s="2223"/>
      <c r="K54" s="2223"/>
      <c r="L54" s="2223"/>
    </row>
    <row r="55" spans="1:23">
      <c r="F55" s="1697"/>
    </row>
  </sheetData>
  <sheetProtection algorithmName="SHA-512" hashValue="ZdqLUaOXuFlPVHwVM/7BD3B1Dq8aXEM4e/C3wfCunfObCJFr31v3rWYtPljT8p2UwTOKgeXkGkxxAzc37w7qaA==" saltValue="hXSGRcqhdqVPPIn5DzuYpA==" spinCount="100000" sheet="1" objects="1" scenarios="1"/>
  <mergeCells count="20">
    <mergeCell ref="C47:L47"/>
    <mergeCell ref="B53:L54"/>
    <mergeCell ref="A5:A7"/>
    <mergeCell ref="A8:A10"/>
    <mergeCell ref="A11:A13"/>
    <mergeCell ref="C22:N22"/>
    <mergeCell ref="AD3:AF3"/>
    <mergeCell ref="AA3:AC3"/>
    <mergeCell ref="O22:X22"/>
    <mergeCell ref="C41:L41"/>
    <mergeCell ref="A3:A4"/>
    <mergeCell ref="B3:B4"/>
    <mergeCell ref="C3:E3"/>
    <mergeCell ref="F3:H3"/>
    <mergeCell ref="I3:K3"/>
    <mergeCell ref="X3:Z3"/>
    <mergeCell ref="U3:W3"/>
    <mergeCell ref="R3:T3"/>
    <mergeCell ref="L3:N3"/>
    <mergeCell ref="O3:Q3"/>
  </mergeCells>
  <hyperlinks>
    <hyperlink ref="A1" location="Índice!A1" display="ÍNDICE" xr:uid="{00000000-0004-0000-07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ignoredErrors>
    <ignoredError sqref="E16:X18 Z17:AC18 AB16:AC16" formula="1"/>
    <ignoredError sqref="Y16:Y18" formula="1" formulaRange="1"/>
  </ignoredError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AD25A8"/>
  </sheetPr>
  <dimension ref="A1:H9"/>
  <sheetViews>
    <sheetView showGridLines="0" zoomScaleNormal="100" workbookViewId="0">
      <selection activeCell="A4" sqref="A4:A7"/>
    </sheetView>
  </sheetViews>
  <sheetFormatPr baseColWidth="10" defaultRowHeight="13.2"/>
  <cols>
    <col min="1" max="1" width="21.6640625" bestFit="1" customWidth="1"/>
    <col min="2" max="2" width="16.88671875" customWidth="1"/>
    <col min="3" max="3" width="9" customWidth="1"/>
    <col min="4" max="4" width="20.109375" customWidth="1"/>
    <col min="5" max="5" width="9.44140625" customWidth="1"/>
    <col min="6" max="6" width="18" customWidth="1"/>
    <col min="7" max="7" width="11.6640625" customWidth="1"/>
    <col min="8" max="8" width="18.109375" customWidth="1"/>
  </cols>
  <sheetData>
    <row r="1" spans="1:8">
      <c r="A1" s="209" t="s">
        <v>1189</v>
      </c>
      <c r="B1" s="471"/>
    </row>
    <row r="2" spans="1:8" ht="18">
      <c r="A2" s="2812" t="s">
        <v>5474</v>
      </c>
      <c r="B2" s="2812"/>
      <c r="C2" s="2812"/>
      <c r="D2" s="2812"/>
      <c r="E2" s="2812"/>
      <c r="F2" s="2812"/>
      <c r="G2" s="2812"/>
      <c r="H2" s="2812"/>
    </row>
    <row r="3" spans="1:8" s="461" customFormat="1" ht="28.8">
      <c r="A3" s="1610" t="s">
        <v>1903</v>
      </c>
      <c r="B3" s="427" t="s">
        <v>1898</v>
      </c>
      <c r="C3" s="427" t="s">
        <v>1757</v>
      </c>
      <c r="D3" s="427" t="s">
        <v>1899</v>
      </c>
      <c r="E3" s="427" t="s">
        <v>1757</v>
      </c>
      <c r="F3" s="427" t="s">
        <v>1900</v>
      </c>
      <c r="G3" s="427" t="s">
        <v>1757</v>
      </c>
      <c r="H3" s="427" t="s">
        <v>1901</v>
      </c>
    </row>
    <row r="4" spans="1:8" s="461" customFormat="1" ht="14.4">
      <c r="A4" s="2164" t="s">
        <v>1902</v>
      </c>
      <c r="B4" s="458">
        <v>123</v>
      </c>
      <c r="C4" s="459">
        <f t="shared" ref="C4:C8" si="0">B4/H4</f>
        <v>0.66486486486486485</v>
      </c>
      <c r="D4" s="458">
        <v>0</v>
      </c>
      <c r="E4" s="459">
        <f t="shared" ref="E4:E8" si="1">D4/H4</f>
        <v>0</v>
      </c>
      <c r="F4" s="458">
        <v>62</v>
      </c>
      <c r="G4" s="459">
        <f t="shared" ref="G4:G8" si="2">F4/H4</f>
        <v>0.33513513513513515</v>
      </c>
      <c r="H4" s="455">
        <f>B4+D4+F4</f>
        <v>185</v>
      </c>
    </row>
    <row r="5" spans="1:8" s="461" customFormat="1" ht="14.4">
      <c r="A5" s="2164" t="s">
        <v>1220</v>
      </c>
      <c r="B5" s="458">
        <v>90</v>
      </c>
      <c r="C5" s="459">
        <f t="shared" si="0"/>
        <v>0.46875</v>
      </c>
      <c r="D5" s="458">
        <v>87</v>
      </c>
      <c r="E5" s="459">
        <f t="shared" si="1"/>
        <v>0.453125</v>
      </c>
      <c r="F5" s="458">
        <v>15</v>
      </c>
      <c r="G5" s="459">
        <f t="shared" si="2"/>
        <v>7.8125E-2</v>
      </c>
      <c r="H5" s="455">
        <f>B5+D5+F5</f>
        <v>192</v>
      </c>
    </row>
    <row r="6" spans="1:8" s="461" customFormat="1" ht="14.4">
      <c r="A6" s="2164" t="s">
        <v>1221</v>
      </c>
      <c r="B6" s="458">
        <v>20</v>
      </c>
      <c r="C6" s="459">
        <f t="shared" si="0"/>
        <v>0.1834862385321101</v>
      </c>
      <c r="D6" s="458">
        <v>68</v>
      </c>
      <c r="E6" s="459">
        <f t="shared" si="1"/>
        <v>0.62385321100917435</v>
      </c>
      <c r="F6" s="458">
        <v>21</v>
      </c>
      <c r="G6" s="459">
        <f t="shared" si="2"/>
        <v>0.19266055045871561</v>
      </c>
      <c r="H6" s="455">
        <f>B6+D6+F6</f>
        <v>109</v>
      </c>
    </row>
    <row r="7" spans="1:8" s="461" customFormat="1" ht="14.4">
      <c r="A7" s="2164" t="s">
        <v>1222</v>
      </c>
      <c r="B7" s="458">
        <v>177</v>
      </c>
      <c r="C7" s="459">
        <f t="shared" si="0"/>
        <v>0.80090497737556565</v>
      </c>
      <c r="D7" s="458">
        <v>29</v>
      </c>
      <c r="E7" s="459">
        <f t="shared" si="1"/>
        <v>0.13122171945701358</v>
      </c>
      <c r="F7" s="458">
        <v>15</v>
      </c>
      <c r="G7" s="459">
        <f t="shared" si="2"/>
        <v>6.7873303167420809E-2</v>
      </c>
      <c r="H7" s="455">
        <f>B7+D7+F7</f>
        <v>221</v>
      </c>
    </row>
    <row r="8" spans="1:8" s="461" customFormat="1" ht="14.4">
      <c r="A8" s="456" t="s">
        <v>582</v>
      </c>
      <c r="B8" s="456">
        <f>SUM(B4:B7)</f>
        <v>410</v>
      </c>
      <c r="C8" s="460">
        <f t="shared" si="0"/>
        <v>0.57991513437057995</v>
      </c>
      <c r="D8" s="456">
        <f>SUM(D4:D7)</f>
        <v>184</v>
      </c>
      <c r="E8" s="460">
        <f t="shared" si="1"/>
        <v>0.26025459688826025</v>
      </c>
      <c r="F8" s="456">
        <f>SUM(F4:F7)</f>
        <v>113</v>
      </c>
      <c r="G8" s="460">
        <f t="shared" si="2"/>
        <v>0.15983026874115983</v>
      </c>
      <c r="H8" s="457">
        <f>SUM(H4:H7)</f>
        <v>707</v>
      </c>
    </row>
    <row r="9" spans="1:8" ht="29.4" customHeight="1">
      <c r="A9" s="2813" t="s">
        <v>3207</v>
      </c>
      <c r="B9" s="2813"/>
      <c r="C9" s="2813"/>
      <c r="D9" s="2813"/>
      <c r="E9" s="2813"/>
      <c r="F9" s="2813"/>
      <c r="G9" s="2813"/>
      <c r="H9" s="2813"/>
    </row>
  </sheetData>
  <sheetProtection algorithmName="SHA-512" hashValue="3U2ypOYut4XAd9lShR/LiGBWxo0y99L85eCoWBvf6Rt3Y6CH9IDknXBH0Bvrnz5upCBezvAKshifrmPOr4JcMA==" saltValue="SHhY3TLJfbnl39HVoww47w==" spinCount="100000" sheet="1" objects="1" scenarios="1"/>
  <mergeCells count="2">
    <mergeCell ref="A2:H2"/>
    <mergeCell ref="A9:H9"/>
  </mergeCells>
  <hyperlinks>
    <hyperlink ref="A1" location="Índice!A1" display="ÍNDICE" xr:uid="{00000000-0004-0000-4800-000000000000}"/>
  </hyperlinks>
  <pageMargins left="0.7" right="0.7" top="0.75" bottom="0.75" header="0.3" footer="0.3"/>
  <pageSetup paperSize="9" orientation="portrait" r:id="rId1"/>
  <ignoredErrors>
    <ignoredError sqref="C8:I8" formula="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AD25A8"/>
  </sheetPr>
  <dimension ref="A1:I128"/>
  <sheetViews>
    <sheetView showGridLines="0" zoomScale="70" zoomScaleNormal="70" workbookViewId="0"/>
  </sheetViews>
  <sheetFormatPr baseColWidth="10" defaultColWidth="11.44140625" defaultRowHeight="15.6"/>
  <cols>
    <col min="1" max="1" width="16.5546875" style="208" customWidth="1"/>
    <col min="2" max="2" width="133" style="208" customWidth="1"/>
    <col min="3" max="3" width="13.5546875" style="205" bestFit="1" customWidth="1"/>
    <col min="4" max="4" width="14.33203125" style="205" bestFit="1" customWidth="1"/>
    <col min="5" max="5" width="20.44140625" style="205" bestFit="1" customWidth="1"/>
    <col min="6" max="7" width="11.44140625" style="205"/>
    <col min="8" max="8" width="14.5546875" style="205" bestFit="1" customWidth="1"/>
    <col min="9" max="9" width="11.33203125" style="205" bestFit="1" customWidth="1"/>
    <col min="10" max="16384" width="11.44140625" style="205"/>
  </cols>
  <sheetData>
    <row r="1" spans="1:9" s="150" customFormat="1">
      <c r="A1" s="167" t="s">
        <v>1189</v>
      </c>
      <c r="B1" s="89"/>
    </row>
    <row r="2" spans="1:9" s="203" customFormat="1" ht="18">
      <c r="A2" s="426" t="s">
        <v>5412</v>
      </c>
      <c r="B2" s="202"/>
      <c r="E2" s="204"/>
      <c r="F2" s="204"/>
      <c r="G2" s="204"/>
      <c r="H2" s="204"/>
    </row>
    <row r="3" spans="1:9" s="2090" customFormat="1" ht="28.8">
      <c r="A3" s="1224" t="s">
        <v>294</v>
      </c>
      <c r="B3" s="1224" t="s">
        <v>1125</v>
      </c>
      <c r="C3" s="1442" t="s">
        <v>296</v>
      </c>
      <c r="D3" s="1224" t="s">
        <v>3448</v>
      </c>
      <c r="E3" s="1224" t="s">
        <v>3449</v>
      </c>
      <c r="F3" s="1224" t="s">
        <v>3244</v>
      </c>
    </row>
    <row r="4" spans="1:9" s="2090" customFormat="1" ht="28.8">
      <c r="A4" s="2815" t="s">
        <v>632</v>
      </c>
      <c r="B4" s="2091" t="s">
        <v>1126</v>
      </c>
      <c r="C4" s="2092">
        <v>3.3</v>
      </c>
      <c r="D4" s="1228" t="s">
        <v>1127</v>
      </c>
      <c r="E4" s="2093">
        <v>41386</v>
      </c>
      <c r="F4" s="2094"/>
      <c r="H4" s="731" t="s">
        <v>5410</v>
      </c>
      <c r="I4" s="732" t="s">
        <v>655</v>
      </c>
    </row>
    <row r="5" spans="1:9" s="2090" customFormat="1" ht="15" customHeight="1">
      <c r="A5" s="2816"/>
      <c r="B5" s="1229" t="s">
        <v>1641</v>
      </c>
      <c r="C5" s="2092">
        <v>4.4000000000000004</v>
      </c>
      <c r="D5" s="2095">
        <v>41305</v>
      </c>
      <c r="E5" s="2093">
        <v>41890</v>
      </c>
      <c r="F5" s="1443"/>
      <c r="H5" s="1226" t="str">
        <f>A4</f>
        <v>CA_UAML</v>
      </c>
      <c r="I5" s="733">
        <v>5</v>
      </c>
    </row>
    <row r="6" spans="1:9" s="2090" customFormat="1" ht="28.8">
      <c r="A6" s="2816"/>
      <c r="B6" s="2091" t="s">
        <v>650</v>
      </c>
      <c r="C6" s="2092">
        <v>8.5</v>
      </c>
      <c r="D6" s="2095">
        <v>41386</v>
      </c>
      <c r="E6" s="2092"/>
      <c r="F6" s="1443" t="s">
        <v>301</v>
      </c>
      <c r="H6" s="1227" t="s">
        <v>628</v>
      </c>
      <c r="I6" s="1225">
        <v>6</v>
      </c>
    </row>
    <row r="7" spans="1:9" s="2090" customFormat="1" ht="28.8">
      <c r="A7" s="2816"/>
      <c r="B7" s="2091" t="s">
        <v>1128</v>
      </c>
      <c r="C7" s="2092">
        <v>9.3000000000000007</v>
      </c>
      <c r="D7" s="2095">
        <v>41411</v>
      </c>
      <c r="E7" s="2093">
        <v>41453</v>
      </c>
      <c r="F7" s="2094"/>
      <c r="H7" s="1227" t="s">
        <v>630</v>
      </c>
      <c r="I7" s="1225">
        <f>COUNTA(F92:F101)</f>
        <v>5</v>
      </c>
    </row>
    <row r="8" spans="1:9" s="2090" customFormat="1" ht="14.4">
      <c r="A8" s="2816"/>
      <c r="B8" s="2091" t="s">
        <v>1129</v>
      </c>
      <c r="C8" s="1228" t="s">
        <v>1130</v>
      </c>
      <c r="D8" s="2095">
        <v>41822</v>
      </c>
      <c r="E8" s="2093">
        <v>41828</v>
      </c>
      <c r="F8" s="2094"/>
      <c r="H8" s="1226" t="s">
        <v>631</v>
      </c>
      <c r="I8" s="1440">
        <v>7</v>
      </c>
    </row>
    <row r="9" spans="1:9" s="2090" customFormat="1">
      <c r="A9" s="2816"/>
      <c r="B9" s="2091" t="s">
        <v>1131</v>
      </c>
      <c r="C9" s="1228" t="s">
        <v>1132</v>
      </c>
      <c r="D9" s="2095">
        <v>41890</v>
      </c>
      <c r="E9" s="1230">
        <v>41901</v>
      </c>
      <c r="F9" s="2094"/>
      <c r="H9" s="734" t="s">
        <v>2478</v>
      </c>
      <c r="I9" s="1441">
        <f>SUM(I5:I8)</f>
        <v>23</v>
      </c>
    </row>
    <row r="10" spans="1:9" s="2090" customFormat="1" ht="14.4">
      <c r="A10" s="2816"/>
      <c r="B10" s="2091" t="s">
        <v>1133</v>
      </c>
      <c r="C10" s="1228" t="s">
        <v>1134</v>
      </c>
      <c r="D10" s="2095">
        <v>41911</v>
      </c>
      <c r="E10" s="1230">
        <v>41915</v>
      </c>
      <c r="F10" s="2094"/>
      <c r="H10" s="206"/>
      <c r="I10" s="189"/>
    </row>
    <row r="11" spans="1:9" s="2090" customFormat="1" ht="43.2">
      <c r="A11" s="2816"/>
      <c r="B11" s="2091" t="s">
        <v>651</v>
      </c>
      <c r="C11" s="2092">
        <v>37.799999999999997</v>
      </c>
      <c r="D11" s="2095">
        <v>42053</v>
      </c>
      <c r="E11" s="1230">
        <v>42101</v>
      </c>
      <c r="F11" s="2094"/>
      <c r="H11" s="2096"/>
      <c r="I11" s="189"/>
    </row>
    <row r="12" spans="1:9" s="2090" customFormat="1" ht="14.4">
      <c r="A12" s="2816"/>
      <c r="B12" s="2091" t="s">
        <v>3239</v>
      </c>
      <c r="C12" s="2092">
        <v>36.5</v>
      </c>
      <c r="D12" s="2095">
        <v>41957</v>
      </c>
      <c r="E12" s="2093">
        <v>42034</v>
      </c>
      <c r="F12" s="2094"/>
      <c r="H12" s="206"/>
      <c r="I12" s="189"/>
    </row>
    <row r="13" spans="1:9" s="2090" customFormat="1" ht="15" customHeight="1">
      <c r="A13" s="2816"/>
      <c r="B13" s="2097" t="s">
        <v>966</v>
      </c>
      <c r="C13" s="2092">
        <v>51.3</v>
      </c>
      <c r="D13" s="2095">
        <v>42510</v>
      </c>
      <c r="E13" s="2093">
        <v>42668</v>
      </c>
      <c r="F13" s="1443"/>
      <c r="H13" s="207"/>
      <c r="I13" s="189"/>
    </row>
    <row r="14" spans="1:9" s="2090" customFormat="1" ht="28.8">
      <c r="A14" s="2816"/>
      <c r="B14" s="2098" t="s">
        <v>2626</v>
      </c>
      <c r="C14" s="2092">
        <v>54.3</v>
      </c>
      <c r="D14" s="2095">
        <v>42681</v>
      </c>
      <c r="E14" s="2093">
        <v>42719</v>
      </c>
      <c r="F14" s="1443"/>
      <c r="H14" s="207"/>
      <c r="I14" s="189"/>
    </row>
    <row r="15" spans="1:9" s="2090" customFormat="1" ht="15" customHeight="1">
      <c r="A15" s="2816"/>
      <c r="B15" s="2091" t="s">
        <v>653</v>
      </c>
      <c r="C15" s="2092">
        <v>59.4</v>
      </c>
      <c r="D15" s="2095">
        <v>42831</v>
      </c>
      <c r="E15" s="2092"/>
      <c r="F15" s="1443"/>
      <c r="H15" s="207"/>
      <c r="I15" s="189"/>
    </row>
    <row r="16" spans="1:9" s="2090" customFormat="1" ht="28.8">
      <c r="A16" s="2816"/>
      <c r="B16" s="2091" t="s">
        <v>652</v>
      </c>
      <c r="C16" s="2092">
        <v>59.5</v>
      </c>
      <c r="D16" s="2095">
        <v>42831</v>
      </c>
      <c r="E16" s="2092"/>
      <c r="F16" s="1443"/>
      <c r="H16" s="207"/>
      <c r="I16" s="189"/>
    </row>
    <row r="17" spans="1:9" s="2090" customFormat="1" ht="14.4">
      <c r="A17" s="2816"/>
      <c r="B17" s="2091" t="s">
        <v>654</v>
      </c>
      <c r="C17" s="2092">
        <v>59.6</v>
      </c>
      <c r="D17" s="2095">
        <v>42831</v>
      </c>
      <c r="E17" s="2092"/>
      <c r="F17" s="1443"/>
      <c r="H17" s="207"/>
      <c r="I17" s="189"/>
    </row>
    <row r="18" spans="1:9" s="2090" customFormat="1" ht="15" customHeight="1">
      <c r="A18" s="2816"/>
      <c r="B18" s="2097" t="s">
        <v>3240</v>
      </c>
      <c r="C18" s="2092">
        <v>60.7</v>
      </c>
      <c r="D18" s="2095">
        <v>42901</v>
      </c>
      <c r="E18" s="2093"/>
      <c r="F18" s="1443"/>
      <c r="H18" s="207"/>
      <c r="I18" s="189"/>
    </row>
    <row r="19" spans="1:9" s="2090" customFormat="1" ht="14.4">
      <c r="A19" s="2816"/>
      <c r="B19" s="2091" t="s">
        <v>1642</v>
      </c>
      <c r="C19" s="2092">
        <v>60.9</v>
      </c>
      <c r="D19" s="2095">
        <v>42901</v>
      </c>
      <c r="E19" s="2093">
        <v>43157</v>
      </c>
      <c r="F19" s="1443"/>
      <c r="H19" s="207"/>
      <c r="I19" s="189"/>
    </row>
    <row r="20" spans="1:9" s="2090" customFormat="1" ht="43.2">
      <c r="A20" s="2816"/>
      <c r="B20" s="2091" t="s">
        <v>2017</v>
      </c>
      <c r="C20" s="2099" t="s">
        <v>2018</v>
      </c>
      <c r="D20" s="2095">
        <v>43157</v>
      </c>
      <c r="E20" s="2093">
        <v>43194</v>
      </c>
      <c r="F20" s="1443"/>
      <c r="H20" s="207"/>
      <c r="I20" s="189"/>
    </row>
    <row r="21" spans="1:9" s="2090" customFormat="1" ht="14.4">
      <c r="A21" s="2816"/>
      <c r="B21" s="2091" t="s">
        <v>2039</v>
      </c>
      <c r="C21" s="2099">
        <v>73.7</v>
      </c>
      <c r="D21" s="2095">
        <v>43269</v>
      </c>
      <c r="E21" s="2093">
        <v>43297</v>
      </c>
      <c r="F21" s="1443"/>
      <c r="H21" s="207"/>
      <c r="I21" s="189"/>
    </row>
    <row r="22" spans="1:9" s="2090" customFormat="1" ht="14.4">
      <c r="A22" s="2816"/>
      <c r="B22" s="2091" t="s">
        <v>2040</v>
      </c>
      <c r="C22" s="2099" t="s">
        <v>2041</v>
      </c>
      <c r="D22" s="2095">
        <v>43269</v>
      </c>
      <c r="E22" s="2093">
        <v>43291</v>
      </c>
      <c r="F22" s="1443"/>
      <c r="H22" s="207"/>
      <c r="I22" s="189"/>
    </row>
    <row r="23" spans="1:9" s="2090" customFormat="1" ht="28.8">
      <c r="A23" s="2816"/>
      <c r="B23" s="2091" t="s">
        <v>2042</v>
      </c>
      <c r="C23" s="2099" t="s">
        <v>2043</v>
      </c>
      <c r="D23" s="2095">
        <v>43297</v>
      </c>
      <c r="E23" s="2093">
        <v>43371</v>
      </c>
      <c r="F23" s="1443"/>
      <c r="H23" s="207"/>
      <c r="I23" s="189"/>
    </row>
    <row r="24" spans="1:9" s="2090" customFormat="1" ht="14.4">
      <c r="A24" s="2816"/>
      <c r="B24" s="2091" t="s">
        <v>3241</v>
      </c>
      <c r="C24" s="2099">
        <v>78.900000000000006</v>
      </c>
      <c r="D24" s="2095">
        <v>43364</v>
      </c>
      <c r="E24" s="2093">
        <v>43384</v>
      </c>
      <c r="F24" s="1443"/>
      <c r="H24" s="207"/>
      <c r="I24" s="189"/>
    </row>
    <row r="25" spans="1:9" s="2090" customFormat="1" ht="14.4">
      <c r="A25" s="2816"/>
      <c r="B25" s="2091" t="s">
        <v>2378</v>
      </c>
      <c r="C25" s="2099">
        <v>86.7</v>
      </c>
      <c r="D25" s="2095">
        <v>43437</v>
      </c>
      <c r="E25" s="2093">
        <v>43525</v>
      </c>
      <c r="F25" s="1443"/>
      <c r="H25" s="207"/>
      <c r="I25" s="189"/>
    </row>
    <row r="26" spans="1:9" s="2090" customFormat="1" ht="14.4">
      <c r="A26" s="2816"/>
      <c r="B26" s="2091" t="s">
        <v>2379</v>
      </c>
      <c r="C26" s="2099">
        <v>86.8</v>
      </c>
      <c r="D26" s="2095">
        <v>43437</v>
      </c>
      <c r="E26" s="2093">
        <v>43532</v>
      </c>
      <c r="F26" s="1443"/>
      <c r="H26" s="207"/>
      <c r="I26" s="189"/>
    </row>
    <row r="27" spans="1:9" s="2090" customFormat="1" ht="28.8">
      <c r="A27" s="2816"/>
      <c r="B27" s="2091" t="s">
        <v>2620</v>
      </c>
      <c r="C27" s="2099">
        <v>89.4</v>
      </c>
      <c r="D27" s="2095">
        <v>43605</v>
      </c>
      <c r="E27" s="2093">
        <v>43642</v>
      </c>
      <c r="F27" s="1443"/>
      <c r="H27" s="207"/>
      <c r="I27" s="189"/>
    </row>
    <row r="28" spans="1:9" s="2090" customFormat="1" ht="28.8">
      <c r="A28" s="2816"/>
      <c r="B28" s="2091" t="s">
        <v>2621</v>
      </c>
      <c r="C28" s="2099">
        <v>89.5</v>
      </c>
      <c r="D28" s="2095">
        <v>43605</v>
      </c>
      <c r="E28" s="2093">
        <v>43642</v>
      </c>
      <c r="F28" s="1443"/>
      <c r="H28" s="207"/>
      <c r="I28" s="189"/>
    </row>
    <row r="29" spans="1:9" s="2090" customFormat="1" ht="14.4">
      <c r="A29" s="2816"/>
      <c r="B29" s="2091" t="s">
        <v>3242</v>
      </c>
      <c r="C29" s="2099">
        <v>90.3</v>
      </c>
      <c r="D29" s="2095">
        <v>43616</v>
      </c>
      <c r="E29" s="2093">
        <v>43656</v>
      </c>
      <c r="F29" s="1443"/>
      <c r="H29" s="207"/>
      <c r="I29" s="189"/>
    </row>
    <row r="30" spans="1:9" s="2090" customFormat="1" ht="14.4">
      <c r="A30" s="2816"/>
      <c r="B30" s="2091" t="s">
        <v>3444</v>
      </c>
      <c r="C30" s="2099">
        <v>93.4</v>
      </c>
      <c r="D30" s="2095">
        <v>43658</v>
      </c>
      <c r="E30" s="2093"/>
      <c r="F30" s="1443" t="s">
        <v>301</v>
      </c>
      <c r="H30" s="207"/>
      <c r="I30" s="189"/>
    </row>
    <row r="31" spans="1:9" s="2090" customFormat="1" ht="28.8">
      <c r="A31" s="2816"/>
      <c r="B31" s="2091" t="s">
        <v>3446</v>
      </c>
      <c r="C31" s="2099">
        <v>93.5</v>
      </c>
      <c r="D31" s="2095">
        <v>43658</v>
      </c>
      <c r="E31" s="2093"/>
      <c r="F31" s="1443" t="s">
        <v>301</v>
      </c>
      <c r="H31" s="207"/>
      <c r="I31" s="189"/>
    </row>
    <row r="32" spans="1:9" s="2090" customFormat="1" ht="14.4">
      <c r="A32" s="2816"/>
      <c r="B32" s="2091" t="s">
        <v>3445</v>
      </c>
      <c r="C32" s="2099">
        <v>93.6</v>
      </c>
      <c r="D32" s="2095">
        <v>43658</v>
      </c>
      <c r="E32" s="2093"/>
      <c r="F32" s="1443" t="s">
        <v>301</v>
      </c>
      <c r="H32" s="207"/>
      <c r="I32" s="189"/>
    </row>
    <row r="33" spans="1:9" s="2090" customFormat="1" ht="14.4">
      <c r="A33" s="2816"/>
      <c r="B33" s="2091" t="s">
        <v>2627</v>
      </c>
      <c r="C33" s="2099">
        <v>95.3</v>
      </c>
      <c r="D33" s="2095">
        <v>43733</v>
      </c>
      <c r="E33" s="2093">
        <v>43837</v>
      </c>
      <c r="F33" s="1443"/>
      <c r="H33" s="207"/>
      <c r="I33" s="189"/>
    </row>
    <row r="34" spans="1:9" s="2090" customFormat="1" ht="28.8">
      <c r="A34" s="2816"/>
      <c r="B34" s="2100" t="s">
        <v>3243</v>
      </c>
      <c r="C34" s="2101">
        <v>98.4</v>
      </c>
      <c r="D34" s="2102">
        <v>43861</v>
      </c>
      <c r="E34" s="2102" t="s">
        <v>3221</v>
      </c>
      <c r="F34" s="1444"/>
      <c r="H34" s="207"/>
      <c r="I34" s="189"/>
    </row>
    <row r="35" spans="1:9" s="2090" customFormat="1" ht="14.4">
      <c r="A35" s="2816"/>
      <c r="B35" s="2100" t="s">
        <v>3238</v>
      </c>
      <c r="C35" s="2101">
        <v>100.4</v>
      </c>
      <c r="D35" s="2102" t="s">
        <v>3222</v>
      </c>
      <c r="E35" s="2102">
        <v>43997</v>
      </c>
      <c r="F35" s="1444"/>
      <c r="H35" s="207"/>
      <c r="I35" s="189"/>
    </row>
    <row r="36" spans="1:9" s="2090" customFormat="1" ht="14.4">
      <c r="A36" s="2816"/>
      <c r="B36" s="2100" t="s">
        <v>3225</v>
      </c>
      <c r="C36" s="2101">
        <v>102.8</v>
      </c>
      <c r="D36" s="2102">
        <v>44008</v>
      </c>
      <c r="E36" s="2102">
        <v>44098</v>
      </c>
      <c r="F36" s="1444"/>
      <c r="H36" s="207"/>
      <c r="I36" s="189"/>
    </row>
    <row r="37" spans="1:9" s="2090" customFormat="1" ht="14.4">
      <c r="A37" s="2817"/>
      <c r="B37" s="2100" t="s">
        <v>3237</v>
      </c>
      <c r="C37" s="2101">
        <v>102.9</v>
      </c>
      <c r="D37" s="2102">
        <v>44008</v>
      </c>
      <c r="E37" s="2102" t="s">
        <v>3226</v>
      </c>
      <c r="F37" s="1444" t="s">
        <v>301</v>
      </c>
      <c r="H37" s="207"/>
      <c r="I37" s="189"/>
    </row>
    <row r="38" spans="1:9" s="2090" customFormat="1" ht="15" customHeight="1">
      <c r="A38" s="2818" t="s">
        <v>3248</v>
      </c>
      <c r="B38" s="2103" t="s">
        <v>1135</v>
      </c>
      <c r="C38" s="2103">
        <v>2.7</v>
      </c>
      <c r="D38" s="2104">
        <v>41071</v>
      </c>
      <c r="E38" s="2104"/>
      <c r="F38" s="2103"/>
    </row>
    <row r="39" spans="1:9" s="2090" customFormat="1" ht="14.4">
      <c r="A39" s="2816"/>
      <c r="B39" s="2105" t="s">
        <v>635</v>
      </c>
      <c r="C39" s="2103">
        <v>2.8</v>
      </c>
      <c r="D39" s="2104">
        <v>41071</v>
      </c>
      <c r="E39" s="2104">
        <v>41234</v>
      </c>
      <c r="F39" s="2103"/>
    </row>
    <row r="40" spans="1:9" s="2090" customFormat="1" ht="14.4">
      <c r="A40" s="2816"/>
      <c r="B40" s="2105" t="s">
        <v>994</v>
      </c>
      <c r="C40" s="2103">
        <v>2.9</v>
      </c>
      <c r="D40" s="2104">
        <v>41071</v>
      </c>
      <c r="E40" s="2104">
        <v>41388</v>
      </c>
      <c r="F40" s="2103"/>
    </row>
    <row r="41" spans="1:9" s="2090" customFormat="1" ht="14.4">
      <c r="A41" s="2816"/>
      <c r="B41" s="2105" t="s">
        <v>995</v>
      </c>
      <c r="C41" s="2106">
        <v>2.1</v>
      </c>
      <c r="D41" s="2104">
        <v>41071</v>
      </c>
      <c r="E41" s="2104">
        <v>41388</v>
      </c>
      <c r="F41" s="2103"/>
    </row>
    <row r="42" spans="1:9" s="2090" customFormat="1" ht="14.4">
      <c r="A42" s="2816"/>
      <c r="B42" s="2105" t="s">
        <v>1136</v>
      </c>
      <c r="C42" s="2107">
        <v>6.9</v>
      </c>
      <c r="D42" s="2104" t="s">
        <v>1137</v>
      </c>
      <c r="E42" s="2104">
        <v>41592</v>
      </c>
      <c r="F42" s="2103"/>
    </row>
    <row r="43" spans="1:9" s="2090" customFormat="1" ht="14.4">
      <c r="A43" s="2816"/>
      <c r="B43" s="2105" t="s">
        <v>1138</v>
      </c>
      <c r="C43" s="2106">
        <v>6.1</v>
      </c>
      <c r="D43" s="2104" t="s">
        <v>1137</v>
      </c>
      <c r="E43" s="2104">
        <v>41388</v>
      </c>
      <c r="F43" s="2103"/>
    </row>
    <row r="44" spans="1:9" s="2090" customFormat="1" ht="14.4">
      <c r="A44" s="2816"/>
      <c r="B44" s="2103" t="s">
        <v>1135</v>
      </c>
      <c r="C44" s="2107">
        <v>10.3</v>
      </c>
      <c r="D44" s="2104">
        <v>41388</v>
      </c>
      <c r="E44" s="2104">
        <v>41932</v>
      </c>
      <c r="F44" s="2103"/>
    </row>
    <row r="45" spans="1:9" s="2090" customFormat="1" ht="14.4">
      <c r="A45" s="2816"/>
      <c r="B45" s="2103" t="s">
        <v>5409</v>
      </c>
      <c r="C45" s="2107">
        <v>10.4</v>
      </c>
      <c r="D45" s="2104">
        <v>41388</v>
      </c>
      <c r="E45" s="2104">
        <v>41932</v>
      </c>
      <c r="F45" s="2103"/>
    </row>
    <row r="46" spans="1:9" s="2090" customFormat="1" ht="14.4">
      <c r="A46" s="2816"/>
      <c r="B46" s="2105" t="s">
        <v>1139</v>
      </c>
      <c r="C46" s="2103">
        <v>10.6</v>
      </c>
      <c r="D46" s="2104">
        <v>41388</v>
      </c>
      <c r="E46" s="2104">
        <v>41932</v>
      </c>
      <c r="F46" s="1445"/>
    </row>
    <row r="47" spans="1:9" s="2090" customFormat="1" ht="14.4">
      <c r="A47" s="2816"/>
      <c r="B47" s="2103" t="s">
        <v>1135</v>
      </c>
      <c r="C47" s="2103">
        <v>22.2</v>
      </c>
      <c r="D47" s="2104">
        <v>41933</v>
      </c>
      <c r="E47" s="2104">
        <v>42102</v>
      </c>
      <c r="F47" s="1445"/>
    </row>
    <row r="48" spans="1:9" s="2090" customFormat="1" ht="14.4">
      <c r="A48" s="2816"/>
      <c r="B48" s="2103" t="s">
        <v>5409</v>
      </c>
      <c r="C48" s="2103">
        <v>22.3</v>
      </c>
      <c r="D48" s="2104">
        <v>41933</v>
      </c>
      <c r="E48" s="2104">
        <v>42102</v>
      </c>
      <c r="F48" s="1445"/>
    </row>
    <row r="49" spans="1:6" s="2090" customFormat="1" ht="14.4">
      <c r="A49" s="2816"/>
      <c r="B49" s="2105" t="s">
        <v>1139</v>
      </c>
      <c r="C49" s="2103">
        <v>22.4</v>
      </c>
      <c r="D49" s="2104">
        <v>41933</v>
      </c>
      <c r="E49" s="2104">
        <v>42102</v>
      </c>
      <c r="F49" s="1445"/>
    </row>
    <row r="50" spans="1:6" s="2090" customFormat="1" ht="28.8">
      <c r="A50" s="2816"/>
      <c r="B50" s="2105" t="s">
        <v>634</v>
      </c>
      <c r="C50" s="2103">
        <v>22.5</v>
      </c>
      <c r="D50" s="2104">
        <v>41933</v>
      </c>
      <c r="E50" s="2104">
        <v>42102</v>
      </c>
      <c r="F50" s="2103"/>
    </row>
    <row r="51" spans="1:6" s="2090" customFormat="1" ht="14.4">
      <c r="A51" s="2816"/>
      <c r="B51" s="2105" t="s">
        <v>636</v>
      </c>
      <c r="C51" s="2103">
        <v>22.6</v>
      </c>
      <c r="D51" s="2104">
        <v>41933</v>
      </c>
      <c r="E51" s="2104">
        <v>42102</v>
      </c>
      <c r="F51" s="2103"/>
    </row>
    <row r="52" spans="1:6" s="2090" customFormat="1" ht="14.4">
      <c r="A52" s="2816"/>
      <c r="B52" s="2105" t="s">
        <v>633</v>
      </c>
      <c r="C52" s="2103">
        <v>22.7</v>
      </c>
      <c r="D52" s="2104">
        <v>41933</v>
      </c>
      <c r="E52" s="2104">
        <v>42102</v>
      </c>
      <c r="F52" s="2103"/>
    </row>
    <row r="53" spans="1:6" s="2090" customFormat="1" ht="28.8">
      <c r="A53" s="2816"/>
      <c r="B53" s="2105" t="s">
        <v>637</v>
      </c>
      <c r="C53" s="2108">
        <v>24.1</v>
      </c>
      <c r="D53" s="2104">
        <v>42062</v>
      </c>
      <c r="E53" s="2109" t="s">
        <v>996</v>
      </c>
      <c r="F53" s="2103"/>
    </row>
    <row r="54" spans="1:6" s="2090" customFormat="1" ht="15" customHeight="1">
      <c r="A54" s="2816"/>
      <c r="B54" s="2105" t="s">
        <v>1140</v>
      </c>
      <c r="C54" s="2103">
        <v>28.2</v>
      </c>
      <c r="D54" s="2104">
        <v>42103</v>
      </c>
      <c r="E54" s="2104">
        <v>42464</v>
      </c>
      <c r="F54" s="1445"/>
    </row>
    <row r="55" spans="1:6" s="2090" customFormat="1" ht="15" customHeight="1">
      <c r="A55" s="2816"/>
      <c r="B55" s="2110" t="s">
        <v>1141</v>
      </c>
      <c r="C55" s="2103">
        <v>28.3</v>
      </c>
      <c r="D55" s="2104">
        <v>42103</v>
      </c>
      <c r="E55" s="2104">
        <v>42464</v>
      </c>
      <c r="F55" s="1445"/>
    </row>
    <row r="56" spans="1:6" s="2090" customFormat="1" ht="15" customHeight="1">
      <c r="A56" s="2816"/>
      <c r="B56" s="2105" t="s">
        <v>1142</v>
      </c>
      <c r="C56" s="2109" t="s">
        <v>1143</v>
      </c>
      <c r="D56" s="2104">
        <v>42103</v>
      </c>
      <c r="E56" s="2104">
        <v>42464</v>
      </c>
      <c r="F56" s="1445"/>
    </row>
    <row r="57" spans="1:6" s="2090" customFormat="1" ht="14.4">
      <c r="A57" s="2816"/>
      <c r="B57" s="2105" t="s">
        <v>1144</v>
      </c>
      <c r="C57" s="2109" t="s">
        <v>1145</v>
      </c>
      <c r="D57" s="2104">
        <v>42103</v>
      </c>
      <c r="E57" s="2104">
        <v>42464</v>
      </c>
      <c r="F57" s="1445"/>
    </row>
    <row r="58" spans="1:6" s="2090" customFormat="1" ht="14.4">
      <c r="A58" s="2816"/>
      <c r="B58" s="2105" t="s">
        <v>1146</v>
      </c>
      <c r="C58" s="2109" t="s">
        <v>1147</v>
      </c>
      <c r="D58" s="2104">
        <v>42103</v>
      </c>
      <c r="E58" s="2104">
        <v>42464</v>
      </c>
      <c r="F58" s="1445"/>
    </row>
    <row r="59" spans="1:6" s="2090" customFormat="1" ht="14.4">
      <c r="A59" s="2816"/>
      <c r="B59" s="2105" t="s">
        <v>3385</v>
      </c>
      <c r="C59" s="2103">
        <v>29.7</v>
      </c>
      <c r="D59" s="2104">
        <v>42121</v>
      </c>
      <c r="E59" s="2104">
        <v>42198</v>
      </c>
      <c r="F59" s="2103"/>
    </row>
    <row r="60" spans="1:6" s="2090" customFormat="1" ht="14.4">
      <c r="A60" s="2816"/>
      <c r="B60" s="2103" t="s">
        <v>1148</v>
      </c>
      <c r="C60" s="2109" t="s">
        <v>1149</v>
      </c>
      <c r="D60" s="2104">
        <v>42465</v>
      </c>
      <c r="E60" s="2104">
        <v>42824</v>
      </c>
      <c r="F60" s="2103"/>
    </row>
    <row r="61" spans="1:6" s="2090" customFormat="1" ht="14.4">
      <c r="A61" s="2816"/>
      <c r="B61" s="2103" t="s">
        <v>1150</v>
      </c>
      <c r="C61" s="2109" t="s">
        <v>1151</v>
      </c>
      <c r="D61" s="2104">
        <v>42465</v>
      </c>
      <c r="E61" s="2104">
        <v>42824</v>
      </c>
      <c r="F61" s="2103"/>
    </row>
    <row r="62" spans="1:6" s="2090" customFormat="1" ht="14.4">
      <c r="A62" s="2816"/>
      <c r="B62" s="2103" t="s">
        <v>1141</v>
      </c>
      <c r="C62" s="2109" t="s">
        <v>1152</v>
      </c>
      <c r="D62" s="2104">
        <v>42465</v>
      </c>
      <c r="E62" s="2104">
        <v>42824</v>
      </c>
      <c r="F62" s="2103"/>
    </row>
    <row r="63" spans="1:6" s="2090" customFormat="1" ht="14.4">
      <c r="A63" s="2816"/>
      <c r="B63" s="2105" t="s">
        <v>1142</v>
      </c>
      <c r="C63" s="2109">
        <v>47.5</v>
      </c>
      <c r="D63" s="2104">
        <v>42465</v>
      </c>
      <c r="E63" s="2104">
        <v>42824</v>
      </c>
      <c r="F63" s="2103"/>
    </row>
    <row r="64" spans="1:6" s="2090" customFormat="1" ht="14.4">
      <c r="A64" s="2816"/>
      <c r="B64" s="2105" t="s">
        <v>1144</v>
      </c>
      <c r="C64" s="2109">
        <v>47.6</v>
      </c>
      <c r="D64" s="2104">
        <v>42465</v>
      </c>
      <c r="E64" s="2104">
        <v>42824</v>
      </c>
      <c r="F64" s="2103"/>
    </row>
    <row r="65" spans="1:6" s="2090" customFormat="1" ht="14.4">
      <c r="A65" s="2816"/>
      <c r="B65" s="2105" t="s">
        <v>1146</v>
      </c>
      <c r="C65" s="2109">
        <v>47.7</v>
      </c>
      <c r="D65" s="2104">
        <v>42465</v>
      </c>
      <c r="E65" s="2104">
        <v>42824</v>
      </c>
      <c r="F65" s="2103"/>
    </row>
    <row r="66" spans="1:6" s="2090" customFormat="1" ht="14.4">
      <c r="A66" s="2816"/>
      <c r="B66" s="2105" t="s">
        <v>3386</v>
      </c>
      <c r="C66" s="2103">
        <v>54.6</v>
      </c>
      <c r="D66" s="2104">
        <v>42674</v>
      </c>
      <c r="E66" s="2104">
        <v>42825</v>
      </c>
      <c r="F66" s="2103"/>
    </row>
    <row r="67" spans="1:6" s="2090" customFormat="1" ht="28.8">
      <c r="A67" s="2816"/>
      <c r="B67" s="2105" t="s">
        <v>967</v>
      </c>
      <c r="C67" s="2103">
        <v>54.7</v>
      </c>
      <c r="D67" s="2104">
        <v>42674</v>
      </c>
      <c r="E67" s="2104">
        <v>42825</v>
      </c>
      <c r="F67" s="2103"/>
    </row>
    <row r="68" spans="1:6" s="2090" customFormat="1" ht="14.4">
      <c r="A68" s="2816"/>
      <c r="B68" s="2103" t="s">
        <v>1148</v>
      </c>
      <c r="C68" s="2103">
        <v>63.2</v>
      </c>
      <c r="D68" s="2104">
        <v>42825</v>
      </c>
      <c r="E68" s="2104">
        <v>43195</v>
      </c>
      <c r="F68" s="2103"/>
    </row>
    <row r="69" spans="1:6" s="2090" customFormat="1" ht="14.4">
      <c r="A69" s="2816"/>
      <c r="B69" s="2103" t="s">
        <v>1150</v>
      </c>
      <c r="C69" s="2103">
        <v>63.3</v>
      </c>
      <c r="D69" s="2104">
        <v>42825</v>
      </c>
      <c r="E69" s="2104">
        <v>43195</v>
      </c>
      <c r="F69" s="2103"/>
    </row>
    <row r="70" spans="1:6" s="2090" customFormat="1" ht="14.4">
      <c r="A70" s="2816"/>
      <c r="B70" s="2103" t="s">
        <v>1141</v>
      </c>
      <c r="C70" s="2103">
        <v>63.4</v>
      </c>
      <c r="D70" s="2104">
        <v>42825</v>
      </c>
      <c r="E70" s="2104">
        <v>43195</v>
      </c>
      <c r="F70" s="2103"/>
    </row>
    <row r="71" spans="1:6" s="2090" customFormat="1" ht="14.4">
      <c r="A71" s="2816"/>
      <c r="B71" s="2105" t="s">
        <v>1142</v>
      </c>
      <c r="C71" s="2103">
        <v>63.5</v>
      </c>
      <c r="D71" s="2104">
        <v>42825</v>
      </c>
      <c r="E71" s="2104">
        <v>43195</v>
      </c>
      <c r="F71" s="2103"/>
    </row>
    <row r="72" spans="1:6" s="2090" customFormat="1" ht="14.4">
      <c r="A72" s="2816"/>
      <c r="B72" s="2105" t="s">
        <v>1144</v>
      </c>
      <c r="C72" s="2103">
        <v>63.6</v>
      </c>
      <c r="D72" s="2104">
        <v>42825</v>
      </c>
      <c r="E72" s="2104">
        <v>43195</v>
      </c>
      <c r="F72" s="2103"/>
    </row>
    <row r="73" spans="1:6" s="2090" customFormat="1" ht="14.4">
      <c r="A73" s="2816"/>
      <c r="B73" s="2105" t="s">
        <v>1146</v>
      </c>
      <c r="C73" s="2103">
        <v>63.7</v>
      </c>
      <c r="D73" s="2104">
        <v>42825</v>
      </c>
      <c r="E73" s="2104">
        <v>43195</v>
      </c>
      <c r="F73" s="2103"/>
    </row>
    <row r="74" spans="1:6" s="2090" customFormat="1" ht="28.8">
      <c r="A74" s="2816"/>
      <c r="B74" s="2105" t="s">
        <v>2056</v>
      </c>
      <c r="C74" s="2111" t="s">
        <v>2057</v>
      </c>
      <c r="D74" s="2112" t="s">
        <v>1609</v>
      </c>
      <c r="E74" s="2112">
        <v>43227</v>
      </c>
      <c r="F74" s="2103"/>
    </row>
    <row r="75" spans="1:6" s="2090" customFormat="1" ht="14.4">
      <c r="A75" s="2816"/>
      <c r="B75" s="2103" t="s">
        <v>1148</v>
      </c>
      <c r="C75" s="2113">
        <v>79.2</v>
      </c>
      <c r="D75" s="2112">
        <v>43196</v>
      </c>
      <c r="E75" s="2112">
        <v>43636</v>
      </c>
      <c r="F75" s="2103"/>
    </row>
    <row r="76" spans="1:6" s="2090" customFormat="1" ht="14.4">
      <c r="A76" s="2816"/>
      <c r="B76" s="2103" t="s">
        <v>1150</v>
      </c>
      <c r="C76" s="2111">
        <v>79.3</v>
      </c>
      <c r="D76" s="2112">
        <v>43196</v>
      </c>
      <c r="E76" s="2112">
        <v>43636</v>
      </c>
      <c r="F76" s="2103"/>
    </row>
    <row r="77" spans="1:6" s="2090" customFormat="1" ht="14.4">
      <c r="A77" s="2816"/>
      <c r="B77" s="2103" t="s">
        <v>1141</v>
      </c>
      <c r="C77" s="2111">
        <v>19.399999999999999</v>
      </c>
      <c r="D77" s="2112">
        <v>43196</v>
      </c>
      <c r="E77" s="2112">
        <v>43636</v>
      </c>
      <c r="F77" s="2103"/>
    </row>
    <row r="78" spans="1:6" s="2090" customFormat="1" ht="14.4">
      <c r="A78" s="2816"/>
      <c r="B78" s="2105" t="s">
        <v>1142</v>
      </c>
      <c r="C78" s="2111">
        <v>79.5</v>
      </c>
      <c r="D78" s="2112">
        <v>43196</v>
      </c>
      <c r="E78" s="2112">
        <v>43636</v>
      </c>
      <c r="F78" s="2103"/>
    </row>
    <row r="79" spans="1:6" s="2090" customFormat="1" ht="14.4">
      <c r="A79" s="2816"/>
      <c r="B79" s="2105" t="s">
        <v>1144</v>
      </c>
      <c r="C79" s="2111">
        <v>79.599999999999994</v>
      </c>
      <c r="D79" s="2112">
        <v>43196</v>
      </c>
      <c r="E79" s="2112">
        <v>43636</v>
      </c>
      <c r="F79" s="2103"/>
    </row>
    <row r="80" spans="1:6" s="2090" customFormat="1" ht="14.4">
      <c r="A80" s="2816"/>
      <c r="B80" s="2105" t="s">
        <v>1146</v>
      </c>
      <c r="C80" s="2111">
        <v>79.7</v>
      </c>
      <c r="D80" s="2112">
        <v>43196</v>
      </c>
      <c r="E80" s="2112">
        <v>43636</v>
      </c>
      <c r="F80" s="2103"/>
    </row>
    <row r="81" spans="1:6" s="2090" customFormat="1" ht="28.8">
      <c r="A81" s="2816"/>
      <c r="B81" s="2105" t="s">
        <v>2675</v>
      </c>
      <c r="C81" s="2111">
        <v>86.5</v>
      </c>
      <c r="D81" s="2112">
        <v>43614</v>
      </c>
      <c r="E81" s="2112">
        <v>43637</v>
      </c>
      <c r="F81" s="2111"/>
    </row>
    <row r="82" spans="1:6" s="2090" customFormat="1" ht="14.4">
      <c r="A82" s="2816"/>
      <c r="B82" s="2105" t="s">
        <v>2677</v>
      </c>
      <c r="C82" s="2111">
        <v>86.8</v>
      </c>
      <c r="D82" s="2112">
        <v>43614</v>
      </c>
      <c r="E82" s="2112">
        <v>43817</v>
      </c>
      <c r="F82" s="2111"/>
    </row>
    <row r="83" spans="1:6" s="2090" customFormat="1" ht="14.4">
      <c r="A83" s="2816"/>
      <c r="B83" s="2105" t="s">
        <v>1140</v>
      </c>
      <c r="C83" s="2111">
        <v>90.2</v>
      </c>
      <c r="D83" s="2104">
        <v>43637</v>
      </c>
      <c r="E83" s="2114">
        <v>2021</v>
      </c>
      <c r="F83" s="2103" t="s">
        <v>301</v>
      </c>
    </row>
    <row r="84" spans="1:6" s="2090" customFormat="1" ht="14.4">
      <c r="A84" s="2816"/>
      <c r="B84" s="2105" t="s">
        <v>1150</v>
      </c>
      <c r="C84" s="2111">
        <v>90.3</v>
      </c>
      <c r="D84" s="2104">
        <v>43637</v>
      </c>
      <c r="E84" s="2114">
        <v>2021</v>
      </c>
      <c r="F84" s="2103" t="s">
        <v>301</v>
      </c>
    </row>
    <row r="85" spans="1:6" s="2090" customFormat="1" ht="14.4">
      <c r="A85" s="2816"/>
      <c r="B85" s="2105" t="s">
        <v>1141</v>
      </c>
      <c r="C85" s="2111">
        <v>90.4</v>
      </c>
      <c r="D85" s="2104">
        <v>43637</v>
      </c>
      <c r="E85" s="2114">
        <v>2021</v>
      </c>
      <c r="F85" s="2103" t="s">
        <v>301</v>
      </c>
    </row>
    <row r="86" spans="1:6" s="2090" customFormat="1" ht="14.4">
      <c r="A86" s="2816"/>
      <c r="B86" s="2105" t="s">
        <v>1142</v>
      </c>
      <c r="C86" s="2111">
        <v>90.5</v>
      </c>
      <c r="D86" s="2104">
        <v>43637</v>
      </c>
      <c r="E86" s="2114">
        <v>2021</v>
      </c>
      <c r="F86" s="2103" t="s">
        <v>301</v>
      </c>
    </row>
    <row r="87" spans="1:6" s="2090" customFormat="1" ht="14.4">
      <c r="A87" s="2816"/>
      <c r="B87" s="2105" t="s">
        <v>1144</v>
      </c>
      <c r="C87" s="2111">
        <v>90.6</v>
      </c>
      <c r="D87" s="2104">
        <v>43637</v>
      </c>
      <c r="E87" s="2114">
        <v>2021</v>
      </c>
      <c r="F87" s="2103" t="s">
        <v>301</v>
      </c>
    </row>
    <row r="88" spans="1:6" s="2090" customFormat="1" ht="14.4">
      <c r="A88" s="2816"/>
      <c r="B88" s="2105" t="s">
        <v>1146</v>
      </c>
      <c r="C88" s="2111">
        <v>90.7</v>
      </c>
      <c r="D88" s="2104">
        <v>43637</v>
      </c>
      <c r="E88" s="2114">
        <v>2021</v>
      </c>
      <c r="F88" s="2103" t="s">
        <v>301</v>
      </c>
    </row>
    <row r="89" spans="1:6" s="2090" customFormat="1" ht="28.8">
      <c r="A89" s="2816"/>
      <c r="B89" s="2105" t="s">
        <v>3387</v>
      </c>
      <c r="C89" s="2115">
        <v>90.1</v>
      </c>
      <c r="D89" s="2112">
        <v>43637</v>
      </c>
      <c r="E89" s="2112">
        <v>43720</v>
      </c>
      <c r="F89" s="2105"/>
    </row>
    <row r="90" spans="1:6" s="2090" customFormat="1" ht="28.8">
      <c r="A90" s="2816"/>
      <c r="B90" s="2105" t="s">
        <v>2683</v>
      </c>
      <c r="C90" s="2115">
        <v>91.5</v>
      </c>
      <c r="D90" s="2112">
        <v>43661</v>
      </c>
      <c r="E90" s="2112">
        <v>43661</v>
      </c>
      <c r="F90" s="2105"/>
    </row>
    <row r="91" spans="1:6" s="2090" customFormat="1" ht="28.8">
      <c r="A91" s="2819"/>
      <c r="B91" s="2116" t="s">
        <v>3335</v>
      </c>
      <c r="C91" s="2117">
        <v>96.5</v>
      </c>
      <c r="D91" s="2118">
        <v>43879</v>
      </c>
      <c r="E91" s="2118">
        <v>44081</v>
      </c>
      <c r="F91" s="2116"/>
    </row>
    <row r="92" spans="1:6" s="2090" customFormat="1" ht="28.8">
      <c r="A92" s="2815" t="s">
        <v>3250</v>
      </c>
      <c r="B92" s="2091" t="s">
        <v>1153</v>
      </c>
      <c r="C92" s="2099" t="s">
        <v>997</v>
      </c>
      <c r="D92" s="2095">
        <v>41593</v>
      </c>
      <c r="E92" s="2092"/>
      <c r="F92" s="2092"/>
    </row>
    <row r="93" spans="1:6" s="2090" customFormat="1" ht="14.4">
      <c r="A93" s="2816"/>
      <c r="B93" s="2091" t="s">
        <v>998</v>
      </c>
      <c r="C93" s="2099" t="s">
        <v>999</v>
      </c>
      <c r="D93" s="2095">
        <v>41593</v>
      </c>
      <c r="E93" s="2093">
        <v>42025</v>
      </c>
      <c r="F93" s="2092"/>
    </row>
    <row r="94" spans="1:6" s="2090" customFormat="1" ht="14.4">
      <c r="A94" s="2816"/>
      <c r="B94" s="2091" t="s">
        <v>1000</v>
      </c>
      <c r="C94" s="2099" t="s">
        <v>1001</v>
      </c>
      <c r="D94" s="2095">
        <v>41968</v>
      </c>
      <c r="E94" s="2093">
        <v>42019</v>
      </c>
      <c r="F94" s="2092"/>
    </row>
    <row r="95" spans="1:6" s="2090" customFormat="1" ht="28.8">
      <c r="A95" s="2816"/>
      <c r="B95" s="2091" t="s">
        <v>968</v>
      </c>
      <c r="C95" s="1228" t="s">
        <v>1155</v>
      </c>
      <c r="D95" s="2095">
        <v>42474</v>
      </c>
      <c r="E95" s="2092"/>
      <c r="F95" s="1446"/>
    </row>
    <row r="96" spans="1:6" s="2090" customFormat="1" ht="14.4">
      <c r="A96" s="2816"/>
      <c r="B96" s="2091" t="s">
        <v>969</v>
      </c>
      <c r="C96" s="1228" t="s">
        <v>1156</v>
      </c>
      <c r="D96" s="2095">
        <v>42536</v>
      </c>
      <c r="E96" s="2093">
        <v>42719</v>
      </c>
      <c r="F96" s="1446"/>
    </row>
    <row r="97" spans="1:6" s="2090" customFormat="1" ht="43.2">
      <c r="A97" s="2816"/>
      <c r="B97" s="2091" t="s">
        <v>640</v>
      </c>
      <c r="C97" s="2099" t="s">
        <v>1584</v>
      </c>
      <c r="D97" s="2095" t="s">
        <v>1577</v>
      </c>
      <c r="E97" s="2092"/>
      <c r="F97" s="1446" t="s">
        <v>301</v>
      </c>
    </row>
    <row r="98" spans="1:6" s="2090" customFormat="1" ht="28.8">
      <c r="A98" s="2816"/>
      <c r="B98" s="2091" t="s">
        <v>641</v>
      </c>
      <c r="C98" s="1228" t="s">
        <v>1584</v>
      </c>
      <c r="D98" s="1228" t="s">
        <v>1577</v>
      </c>
      <c r="E98" s="2092"/>
      <c r="F98" s="1446" t="s">
        <v>301</v>
      </c>
    </row>
    <row r="99" spans="1:6" s="2090" customFormat="1" ht="57.6">
      <c r="A99" s="2816"/>
      <c r="B99" s="2091" t="s">
        <v>3388</v>
      </c>
      <c r="C99" s="2099" t="s">
        <v>1584</v>
      </c>
      <c r="D99" s="2095" t="s">
        <v>1577</v>
      </c>
      <c r="E99" s="2092"/>
      <c r="F99" s="1446" t="s">
        <v>301</v>
      </c>
    </row>
    <row r="100" spans="1:6" s="2090" customFormat="1" ht="14.4">
      <c r="A100" s="2816"/>
      <c r="B100" s="2091" t="s">
        <v>638</v>
      </c>
      <c r="C100" s="2099" t="s">
        <v>1584</v>
      </c>
      <c r="D100" s="2095" t="s">
        <v>1577</v>
      </c>
      <c r="E100" s="2092"/>
      <c r="F100" s="1446" t="s">
        <v>301</v>
      </c>
    </row>
    <row r="101" spans="1:6" s="2090" customFormat="1" ht="43.2">
      <c r="A101" s="2816"/>
      <c r="B101" s="2091" t="s">
        <v>639</v>
      </c>
      <c r="C101" s="2099" t="s">
        <v>1584</v>
      </c>
      <c r="D101" s="2095" t="s">
        <v>1577</v>
      </c>
      <c r="E101" s="2092"/>
      <c r="F101" s="1446" t="s">
        <v>301</v>
      </c>
    </row>
    <row r="102" spans="1:6" s="2090" customFormat="1" ht="14.4">
      <c r="A102" s="2816"/>
      <c r="B102" s="2091" t="s">
        <v>3389</v>
      </c>
      <c r="C102" s="2099" t="s">
        <v>2071</v>
      </c>
      <c r="D102" s="2095" t="s">
        <v>2070</v>
      </c>
      <c r="E102" s="2092"/>
      <c r="F102" s="1446"/>
    </row>
    <row r="103" spans="1:6" s="2090" customFormat="1" ht="28.8">
      <c r="A103" s="2816"/>
      <c r="B103" s="2091" t="s">
        <v>3390</v>
      </c>
      <c r="C103" s="2099" t="s">
        <v>2072</v>
      </c>
      <c r="D103" s="2095">
        <v>43216</v>
      </c>
      <c r="E103" s="2093">
        <v>43236</v>
      </c>
      <c r="F103" s="1446"/>
    </row>
    <row r="104" spans="1:6" s="2090" customFormat="1" ht="28.8">
      <c r="A104" s="2816"/>
      <c r="B104" s="2091" t="s">
        <v>2628</v>
      </c>
      <c r="C104" s="2099" t="s">
        <v>2629</v>
      </c>
      <c r="D104" s="2095">
        <v>43616</v>
      </c>
      <c r="E104" s="2093"/>
      <c r="F104" s="1446"/>
    </row>
    <row r="105" spans="1:6" s="2090" customFormat="1" ht="14.4">
      <c r="A105" s="2816"/>
      <c r="B105" s="2091" t="s">
        <v>2848</v>
      </c>
      <c r="C105" s="2099" t="s">
        <v>2634</v>
      </c>
      <c r="D105" s="2095">
        <v>43651</v>
      </c>
      <c r="E105" s="2093">
        <v>43724</v>
      </c>
      <c r="F105" s="1446"/>
    </row>
    <row r="106" spans="1:6" s="2090" customFormat="1" ht="31.2" customHeight="1">
      <c r="A106" s="2816"/>
      <c r="B106" s="2119" t="s">
        <v>3391</v>
      </c>
      <c r="C106" s="2101" t="s">
        <v>3228</v>
      </c>
      <c r="D106" s="2102">
        <v>43889</v>
      </c>
      <c r="E106" s="2120">
        <v>43948</v>
      </c>
      <c r="F106" s="1447"/>
    </row>
    <row r="107" spans="1:6" s="2090" customFormat="1" ht="28.8">
      <c r="A107" s="2817"/>
      <c r="B107" s="2119" t="s">
        <v>3236</v>
      </c>
      <c r="C107" s="2101" t="s">
        <v>3229</v>
      </c>
      <c r="D107" s="2102" t="s">
        <v>2992</v>
      </c>
      <c r="E107" s="2120">
        <v>43959</v>
      </c>
      <c r="F107" s="1447"/>
    </row>
    <row r="108" spans="1:6" s="2090" customFormat="1" ht="14.4">
      <c r="A108" s="2815" t="s">
        <v>3249</v>
      </c>
      <c r="B108" s="2121" t="s">
        <v>1157</v>
      </c>
      <c r="C108" s="2122">
        <v>5.3</v>
      </c>
      <c r="D108" s="2123">
        <v>41240</v>
      </c>
      <c r="E108" s="1231">
        <v>41578</v>
      </c>
      <c r="F108" s="1448"/>
    </row>
    <row r="109" spans="1:6" s="2090" customFormat="1" ht="14.4">
      <c r="A109" s="2816"/>
      <c r="B109" s="2121" t="s">
        <v>647</v>
      </c>
      <c r="C109" s="2122">
        <v>24.1</v>
      </c>
      <c r="D109" s="2123">
        <v>42039</v>
      </c>
      <c r="E109" s="1231">
        <v>42094</v>
      </c>
      <c r="F109" s="2124"/>
    </row>
    <row r="110" spans="1:6" s="2090" customFormat="1" ht="14.4">
      <c r="A110" s="2816"/>
      <c r="B110" s="2121" t="s">
        <v>649</v>
      </c>
      <c r="C110" s="2122">
        <v>26.4</v>
      </c>
      <c r="D110" s="1449" t="s">
        <v>1032</v>
      </c>
      <c r="E110" s="2123">
        <v>42825</v>
      </c>
      <c r="F110" s="1448"/>
    </row>
    <row r="111" spans="1:6" s="2090" customFormat="1" ht="14.4">
      <c r="A111" s="2816"/>
      <c r="B111" s="2121" t="s">
        <v>2081</v>
      </c>
      <c r="C111" s="2122">
        <v>62.1</v>
      </c>
      <c r="D111" s="1449" t="s">
        <v>1605</v>
      </c>
      <c r="E111" s="2123">
        <v>42822</v>
      </c>
      <c r="F111" s="2124"/>
    </row>
    <row r="112" spans="1:6" s="2090" customFormat="1" ht="28.8">
      <c r="A112" s="2816"/>
      <c r="B112" s="2121" t="s">
        <v>970</v>
      </c>
      <c r="C112" s="2122">
        <v>44.4</v>
      </c>
      <c r="D112" s="2123">
        <v>42395</v>
      </c>
      <c r="E112" s="2123">
        <v>42795</v>
      </c>
      <c r="F112" s="2124"/>
    </row>
    <row r="113" spans="1:6" s="2090" customFormat="1" ht="14.4">
      <c r="A113" s="2816"/>
      <c r="B113" s="2121" t="s">
        <v>1739</v>
      </c>
      <c r="C113" s="2125">
        <v>59.9</v>
      </c>
      <c r="D113" s="2125" t="s">
        <v>1599</v>
      </c>
      <c r="E113" s="2126">
        <v>42795</v>
      </c>
      <c r="F113" s="2124"/>
    </row>
    <row r="114" spans="1:6" s="2090" customFormat="1" ht="14.4">
      <c r="A114" s="2816"/>
      <c r="B114" s="2121" t="s">
        <v>642</v>
      </c>
      <c r="C114" s="1449">
        <v>62.2</v>
      </c>
      <c r="D114" s="2123" t="s">
        <v>1605</v>
      </c>
      <c r="E114" s="2127">
        <v>43187</v>
      </c>
      <c r="F114" s="2124" t="s">
        <v>301</v>
      </c>
    </row>
    <row r="115" spans="1:6" s="2090" customFormat="1" ht="14.4">
      <c r="A115" s="2816"/>
      <c r="B115" s="2121" t="s">
        <v>643</v>
      </c>
      <c r="C115" s="1449">
        <v>62.3</v>
      </c>
      <c r="D115" s="2123" t="s">
        <v>1605</v>
      </c>
      <c r="E115" s="2127">
        <v>43187</v>
      </c>
      <c r="F115" s="1448" t="s">
        <v>301</v>
      </c>
    </row>
    <row r="116" spans="1:6" s="2090" customFormat="1" ht="14.4">
      <c r="A116" s="2816"/>
      <c r="B116" s="2121" t="s">
        <v>645</v>
      </c>
      <c r="C116" s="2122">
        <v>62.4</v>
      </c>
      <c r="D116" s="2123" t="s">
        <v>1605</v>
      </c>
      <c r="E116" s="2123">
        <v>43187</v>
      </c>
      <c r="F116" s="1448" t="s">
        <v>301</v>
      </c>
    </row>
    <row r="117" spans="1:6" s="2090" customFormat="1" ht="14.4">
      <c r="A117" s="2816"/>
      <c r="B117" s="2128" t="s">
        <v>644</v>
      </c>
      <c r="C117" s="2129">
        <v>62.5</v>
      </c>
      <c r="D117" s="2130" t="s">
        <v>1605</v>
      </c>
      <c r="E117" s="2130">
        <v>43187</v>
      </c>
      <c r="F117" s="1450" t="s">
        <v>301</v>
      </c>
    </row>
    <row r="118" spans="1:6" s="2090" customFormat="1" ht="14.4">
      <c r="A118" s="2816"/>
      <c r="B118" s="2121" t="s">
        <v>1615</v>
      </c>
      <c r="C118" s="2122">
        <v>62.6</v>
      </c>
      <c r="D118" s="2123" t="s">
        <v>1605</v>
      </c>
      <c r="E118" s="2123">
        <v>43187</v>
      </c>
      <c r="F118" s="1450" t="s">
        <v>301</v>
      </c>
    </row>
    <row r="119" spans="1:6" s="2090" customFormat="1" ht="14.4">
      <c r="A119" s="2816"/>
      <c r="B119" s="2121" t="s">
        <v>648</v>
      </c>
      <c r="C119" s="2122">
        <v>62.7</v>
      </c>
      <c r="D119" s="1449" t="s">
        <v>1605</v>
      </c>
      <c r="E119" s="2123">
        <v>43187</v>
      </c>
      <c r="F119" s="1450"/>
    </row>
    <row r="120" spans="1:6" s="2090" customFormat="1" ht="14.4">
      <c r="A120" s="2816"/>
      <c r="B120" s="2121" t="s">
        <v>646</v>
      </c>
      <c r="C120" s="2122">
        <v>62.8</v>
      </c>
      <c r="D120" s="2123" t="s">
        <v>1605</v>
      </c>
      <c r="E120" s="2123">
        <v>43187</v>
      </c>
      <c r="F120" s="1450"/>
    </row>
    <row r="121" spans="1:6" s="2090" customFormat="1" ht="14.4">
      <c r="A121" s="2816"/>
      <c r="B121" s="2121" t="s">
        <v>3245</v>
      </c>
      <c r="C121" s="2122">
        <v>62.9</v>
      </c>
      <c r="D121" s="1449" t="s">
        <v>1605</v>
      </c>
      <c r="E121" s="2123">
        <v>43187</v>
      </c>
      <c r="F121" s="1450" t="s">
        <v>301</v>
      </c>
    </row>
    <row r="122" spans="1:6" s="2090" customFormat="1" ht="28.8">
      <c r="A122" s="2816"/>
      <c r="B122" s="2121" t="s">
        <v>2662</v>
      </c>
      <c r="C122" s="2129">
        <v>74.11</v>
      </c>
      <c r="D122" s="1451">
        <v>43196</v>
      </c>
      <c r="E122" s="2130">
        <v>43561</v>
      </c>
      <c r="F122" s="1450"/>
    </row>
    <row r="123" spans="1:6" s="2090" customFormat="1" ht="28.8">
      <c r="A123" s="2816"/>
      <c r="B123" s="2121" t="s">
        <v>2658</v>
      </c>
      <c r="C123" s="2129">
        <v>85.3</v>
      </c>
      <c r="D123" s="1451">
        <v>43613</v>
      </c>
      <c r="E123" s="2130">
        <v>44344</v>
      </c>
      <c r="F123" s="1450"/>
    </row>
    <row r="124" spans="1:6" s="2090" customFormat="1" ht="28.8">
      <c r="A124" s="2816"/>
      <c r="B124" s="2121" t="s">
        <v>2668</v>
      </c>
      <c r="C124" s="2129">
        <v>92.3</v>
      </c>
      <c r="D124" s="1451">
        <v>43649</v>
      </c>
      <c r="E124" s="2130">
        <v>43655</v>
      </c>
      <c r="F124" s="1450"/>
    </row>
    <row r="125" spans="1:6" s="2090" customFormat="1" ht="28.8">
      <c r="A125" s="2816"/>
      <c r="B125" s="2121" t="s">
        <v>3246</v>
      </c>
      <c r="C125" s="2129">
        <v>95.6</v>
      </c>
      <c r="D125" s="1451">
        <v>43717</v>
      </c>
      <c r="E125" s="2130">
        <v>43738</v>
      </c>
      <c r="F125" s="1450"/>
    </row>
    <row r="126" spans="1:6" s="2090" customFormat="1" ht="28.8">
      <c r="A126" s="2816"/>
      <c r="B126" s="2121" t="s">
        <v>3247</v>
      </c>
      <c r="C126" s="2129">
        <v>98.4</v>
      </c>
      <c r="D126" s="1451">
        <v>43752</v>
      </c>
      <c r="E126" s="2130">
        <v>43774</v>
      </c>
      <c r="F126" s="1450"/>
    </row>
    <row r="127" spans="1:6" s="2090" customFormat="1" ht="28.8">
      <c r="A127" s="2817"/>
      <c r="B127" s="2100" t="s">
        <v>3235</v>
      </c>
      <c r="C127" s="2101">
        <v>116.5</v>
      </c>
      <c r="D127" s="1232">
        <v>44182</v>
      </c>
      <c r="E127" s="2102">
        <v>44231</v>
      </c>
      <c r="F127" s="1447" t="s">
        <v>301</v>
      </c>
    </row>
    <row r="128" spans="1:6">
      <c r="A128" s="2814" t="s">
        <v>5411</v>
      </c>
      <c r="B128" s="2814"/>
      <c r="C128" s="2814"/>
      <c r="D128" s="2814"/>
      <c r="E128" s="2814"/>
      <c r="F128" s="2814"/>
    </row>
  </sheetData>
  <sheetProtection algorithmName="SHA-512" hashValue="vgsipcl2UOboDthwiu+WNVPVUfz3kp5+9ip0StTxmtI5zWKiRCIc09f4n5URJp9kCR8ya3nAp25BDTXfOTlgcw==" saltValue="as4cBmy4CY8ik4UzgT2zFw==" spinCount="100000" sheet="1" objects="1" scenarios="1"/>
  <mergeCells count="5">
    <mergeCell ref="A128:F128"/>
    <mergeCell ref="A108:A127"/>
    <mergeCell ref="A92:A107"/>
    <mergeCell ref="A4:A37"/>
    <mergeCell ref="A38:A91"/>
  </mergeCells>
  <hyperlinks>
    <hyperlink ref="A1" location="Índice!A1" display="ÍNDICE" xr:uid="{00000000-0004-0000-4900-000000000000}"/>
  </hyperlinks>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AD25A8"/>
  </sheetPr>
  <dimension ref="A1:U129"/>
  <sheetViews>
    <sheetView showGridLines="0" workbookViewId="0"/>
  </sheetViews>
  <sheetFormatPr baseColWidth="10" defaultColWidth="11.44140625" defaultRowHeight="15.6"/>
  <cols>
    <col min="1" max="1" width="4.6640625" style="191" bestFit="1" customWidth="1"/>
    <col min="2" max="2" width="38.5546875" style="191" bestFit="1" customWidth="1"/>
    <col min="3" max="3" width="5.6640625" style="190" bestFit="1" customWidth="1"/>
    <col min="4" max="4" width="5.6640625" style="265" customWidth="1"/>
    <col min="5" max="5" width="11.44140625" style="190"/>
    <col min="6" max="6" width="38.33203125" style="190" bestFit="1" customWidth="1"/>
    <col min="7" max="7" width="5.33203125" style="190" bestFit="1" customWidth="1"/>
    <col min="8" max="9" width="11.44140625" style="190"/>
    <col min="10" max="10" width="41.6640625" style="190" customWidth="1"/>
    <col min="11" max="11" width="5.33203125" style="190" bestFit="1" customWidth="1"/>
    <col min="12" max="13" width="11.44140625" style="190"/>
    <col min="14" max="14" width="38.33203125" style="190" bestFit="1" customWidth="1"/>
    <col min="15" max="17" width="11.44140625" style="190"/>
    <col min="18" max="18" width="43" style="190" customWidth="1"/>
    <col min="19" max="16384" width="11.44140625" style="190"/>
  </cols>
  <sheetData>
    <row r="1" spans="1:21" s="150" customFormat="1">
      <c r="A1" s="259" t="s">
        <v>1189</v>
      </c>
      <c r="B1" s="89"/>
      <c r="D1" s="143"/>
    </row>
    <row r="2" spans="1:21" s="187" customFormat="1" ht="18">
      <c r="A2" s="422" t="s">
        <v>658</v>
      </c>
      <c r="B2" s="186"/>
      <c r="D2" s="264"/>
      <c r="E2" s="188"/>
      <c r="F2" s="188"/>
    </row>
    <row r="3" spans="1:21" ht="14.4">
      <c r="A3" s="2820" t="s">
        <v>656</v>
      </c>
      <c r="B3" s="2820"/>
      <c r="C3" s="1103"/>
      <c r="D3" s="1104"/>
      <c r="E3" s="2820" t="s">
        <v>656</v>
      </c>
      <c r="F3" s="2820"/>
      <c r="G3" s="1103"/>
      <c r="H3" s="1103"/>
      <c r="I3" s="2820" t="s">
        <v>656</v>
      </c>
      <c r="J3" s="2820"/>
      <c r="K3" s="1103"/>
      <c r="L3" s="1103"/>
      <c r="M3" s="2820" t="s">
        <v>656</v>
      </c>
      <c r="N3" s="2820"/>
      <c r="O3" s="1103"/>
      <c r="P3" s="1103"/>
      <c r="Q3" s="2820" t="s">
        <v>656</v>
      </c>
      <c r="R3" s="2820"/>
      <c r="S3" s="1103"/>
      <c r="T3" s="1103"/>
      <c r="U3" s="1103"/>
    </row>
    <row r="4" spans="1:21" ht="14.4">
      <c r="A4" s="2820">
        <v>2016</v>
      </c>
      <c r="B4" s="2820"/>
      <c r="C4" s="1103"/>
      <c r="D4" s="1104"/>
      <c r="E4" s="2820">
        <v>2017</v>
      </c>
      <c r="F4" s="2820"/>
      <c r="G4" s="1103"/>
      <c r="H4" s="1103"/>
      <c r="I4" s="2820">
        <v>2018</v>
      </c>
      <c r="J4" s="2820"/>
      <c r="K4" s="1103"/>
      <c r="L4" s="1103"/>
      <c r="M4" s="2820">
        <v>2019</v>
      </c>
      <c r="N4" s="2820"/>
      <c r="O4" s="1103"/>
      <c r="P4" s="1103"/>
      <c r="Q4" s="2820">
        <v>2020</v>
      </c>
      <c r="R4" s="2820"/>
      <c r="S4" s="1103"/>
      <c r="T4" s="1103"/>
      <c r="U4" s="1103"/>
    </row>
    <row r="5" spans="1:21" ht="28.8" customHeight="1">
      <c r="A5" s="2825" t="s">
        <v>1220</v>
      </c>
      <c r="B5" s="1111" t="s">
        <v>618</v>
      </c>
      <c r="C5" s="1103"/>
      <c r="D5" s="1104"/>
      <c r="E5" s="2825" t="s">
        <v>1220</v>
      </c>
      <c r="F5" s="1111" t="s">
        <v>1556</v>
      </c>
      <c r="G5" s="1103"/>
      <c r="H5" s="1103"/>
      <c r="I5" s="2825" t="s">
        <v>1220</v>
      </c>
      <c r="J5" s="2828" t="s">
        <v>2224</v>
      </c>
      <c r="K5" s="1103"/>
      <c r="L5" s="1103"/>
      <c r="M5" s="2825" t="s">
        <v>1220</v>
      </c>
      <c r="N5" s="1112" t="s">
        <v>2684</v>
      </c>
      <c r="O5" s="1103"/>
      <c r="P5" s="1103"/>
      <c r="Q5" s="2825" t="s">
        <v>1220</v>
      </c>
      <c r="R5" s="2826" t="s">
        <v>5536</v>
      </c>
      <c r="S5" s="1103"/>
      <c r="T5" s="1103"/>
      <c r="U5" s="1103"/>
    </row>
    <row r="6" spans="1:21" ht="14.4">
      <c r="A6" s="2825"/>
      <c r="B6" s="1111" t="s">
        <v>971</v>
      </c>
      <c r="C6" s="1103"/>
      <c r="D6" s="1104"/>
      <c r="E6" s="2825"/>
      <c r="F6" s="1111" t="s">
        <v>604</v>
      </c>
      <c r="G6" s="1103"/>
      <c r="H6" s="1103"/>
      <c r="I6" s="2825"/>
      <c r="J6" s="2829"/>
      <c r="K6" s="1103"/>
      <c r="L6" s="1103"/>
      <c r="M6" s="2825"/>
      <c r="N6" s="1112" t="s">
        <v>2685</v>
      </c>
      <c r="O6" s="1103"/>
      <c r="P6" s="1103"/>
      <c r="Q6" s="2825"/>
      <c r="R6" s="2827"/>
      <c r="S6" s="1103"/>
      <c r="T6" s="1103"/>
      <c r="U6" s="1103"/>
    </row>
    <row r="7" spans="1:21" ht="14.4">
      <c r="A7" s="1074" t="s">
        <v>1221</v>
      </c>
      <c r="B7" s="1111" t="s">
        <v>133</v>
      </c>
      <c r="C7" s="1103"/>
      <c r="D7" s="1104"/>
      <c r="E7" s="2825" t="s">
        <v>1221</v>
      </c>
      <c r="F7" s="1111" t="s">
        <v>386</v>
      </c>
      <c r="G7" s="1103"/>
      <c r="H7" s="1103"/>
      <c r="I7" s="2825" t="s">
        <v>1221</v>
      </c>
      <c r="J7" s="1111" t="s">
        <v>976</v>
      </c>
      <c r="K7" s="1103"/>
      <c r="L7" s="1103"/>
      <c r="M7" s="2825" t="s">
        <v>1221</v>
      </c>
      <c r="N7" s="1102" t="s">
        <v>930</v>
      </c>
      <c r="O7" s="1103"/>
      <c r="P7" s="1103"/>
      <c r="Q7" s="2825" t="s">
        <v>1221</v>
      </c>
      <c r="R7" s="2826" t="s">
        <v>5537</v>
      </c>
      <c r="S7" s="1103"/>
      <c r="T7" s="1103"/>
      <c r="U7" s="1103"/>
    </row>
    <row r="8" spans="1:21" ht="14.4">
      <c r="A8" s="2825" t="s">
        <v>1222</v>
      </c>
      <c r="B8" s="1111" t="s">
        <v>479</v>
      </c>
      <c r="C8" s="1103"/>
      <c r="D8" s="1104"/>
      <c r="E8" s="2825"/>
      <c r="F8" s="1111" t="s">
        <v>1591</v>
      </c>
      <c r="G8" s="1103"/>
      <c r="H8" s="1103"/>
      <c r="I8" s="2825"/>
      <c r="J8" s="1111" t="s">
        <v>661</v>
      </c>
      <c r="K8" s="1103"/>
      <c r="L8" s="1103"/>
      <c r="M8" s="2825"/>
      <c r="N8" s="1102" t="s">
        <v>620</v>
      </c>
      <c r="O8" s="1103"/>
      <c r="P8" s="1103"/>
      <c r="Q8" s="2825"/>
      <c r="R8" s="2827"/>
      <c r="S8" s="1103"/>
      <c r="T8" s="1103"/>
      <c r="U8" s="1103"/>
    </row>
    <row r="9" spans="1:21" ht="14.4">
      <c r="A9" s="2825"/>
      <c r="B9" s="1111" t="s">
        <v>518</v>
      </c>
      <c r="C9" s="1103"/>
      <c r="D9" s="1104"/>
      <c r="E9" s="2825" t="s">
        <v>1222</v>
      </c>
      <c r="F9" s="1111" t="s">
        <v>493</v>
      </c>
      <c r="G9" s="1103"/>
      <c r="H9" s="1103"/>
      <c r="I9" s="2825" t="s">
        <v>1222</v>
      </c>
      <c r="J9" s="1111" t="s">
        <v>1628</v>
      </c>
      <c r="K9" s="1103"/>
      <c r="L9" s="1103"/>
      <c r="M9" s="2825" t="s">
        <v>1222</v>
      </c>
      <c r="N9" s="1111" t="s">
        <v>2669</v>
      </c>
      <c r="O9" s="1103"/>
      <c r="P9" s="1103"/>
      <c r="Q9" s="2825" t="s">
        <v>1222</v>
      </c>
      <c r="R9" s="1111" t="s">
        <v>1066</v>
      </c>
      <c r="S9" s="1103"/>
      <c r="T9" s="1103"/>
      <c r="U9" s="1103"/>
    </row>
    <row r="10" spans="1:21" ht="14.4">
      <c r="A10" s="1113"/>
      <c r="B10" s="1114"/>
      <c r="C10" s="1103"/>
      <c r="D10" s="1104"/>
      <c r="E10" s="2825"/>
      <c r="F10" s="1111" t="s">
        <v>977</v>
      </c>
      <c r="G10" s="1103"/>
      <c r="H10" s="1103"/>
      <c r="I10" s="2825"/>
      <c r="J10" s="1111" t="s">
        <v>489</v>
      </c>
      <c r="K10" s="1103"/>
      <c r="L10" s="1103"/>
      <c r="M10" s="2825"/>
      <c r="N10" s="1111" t="s">
        <v>1626</v>
      </c>
      <c r="O10" s="1103"/>
      <c r="P10" s="1103"/>
      <c r="Q10" s="2825"/>
      <c r="R10" s="1111" t="s">
        <v>2659</v>
      </c>
      <c r="S10" s="1103"/>
      <c r="T10" s="1103"/>
      <c r="U10" s="1103"/>
    </row>
    <row r="11" spans="1:21" ht="14.4">
      <c r="A11" s="1103"/>
      <c r="B11" s="1115"/>
      <c r="C11" s="1103"/>
      <c r="D11" s="1104"/>
      <c r="E11" s="1103"/>
      <c r="F11" s="1103"/>
      <c r="G11" s="1103"/>
      <c r="H11" s="1103"/>
      <c r="I11" s="1103"/>
      <c r="J11" s="1103"/>
      <c r="K11" s="1103"/>
      <c r="L11" s="1103"/>
      <c r="M11" s="1103"/>
      <c r="N11" s="1103"/>
      <c r="O11" s="1103"/>
      <c r="P11" s="1103"/>
      <c r="Q11" s="1103"/>
      <c r="R11" s="1103"/>
      <c r="S11" s="1103"/>
      <c r="T11" s="1103"/>
      <c r="U11" s="1103"/>
    </row>
    <row r="12" spans="1:21" ht="14.4">
      <c r="A12" s="2820" t="s">
        <v>2982</v>
      </c>
      <c r="B12" s="2820"/>
      <c r="C12" s="2820"/>
      <c r="D12" s="266"/>
      <c r="E12" s="2820" t="s">
        <v>2982</v>
      </c>
      <c r="F12" s="2820"/>
      <c r="G12" s="2820"/>
      <c r="H12" s="1103"/>
      <c r="I12" s="2820" t="s">
        <v>2982</v>
      </c>
      <c r="J12" s="2820"/>
      <c r="K12" s="2820"/>
      <c r="L12" s="1103"/>
      <c r="M12" s="2820" t="s">
        <v>2982</v>
      </c>
      <c r="N12" s="2820"/>
      <c r="O12" s="2820"/>
      <c r="P12" s="1103"/>
      <c r="Q12" s="2820" t="s">
        <v>2982</v>
      </c>
      <c r="R12" s="2820"/>
      <c r="S12" s="2820"/>
      <c r="T12" s="1103"/>
      <c r="U12" s="1103"/>
    </row>
    <row r="13" spans="1:21" ht="14.4">
      <c r="A13" s="2820">
        <v>2016</v>
      </c>
      <c r="B13" s="2820"/>
      <c r="C13" s="1073" t="s">
        <v>223</v>
      </c>
      <c r="D13" s="266"/>
      <c r="E13" s="2820">
        <v>2017</v>
      </c>
      <c r="F13" s="2820"/>
      <c r="G13" s="1073" t="s">
        <v>223</v>
      </c>
      <c r="H13" s="1103"/>
      <c r="I13" s="2820">
        <v>2018</v>
      </c>
      <c r="J13" s="2820"/>
      <c r="K13" s="1073" t="s">
        <v>223</v>
      </c>
      <c r="L13" s="1103"/>
      <c r="M13" s="2820">
        <v>2019</v>
      </c>
      <c r="N13" s="2820"/>
      <c r="O13" s="1073" t="s">
        <v>223</v>
      </c>
      <c r="P13" s="1103"/>
      <c r="Q13" s="2820">
        <v>2020</v>
      </c>
      <c r="R13" s="2820"/>
      <c r="S13" s="1073" t="s">
        <v>223</v>
      </c>
      <c r="T13" s="1103"/>
      <c r="U13" s="1103"/>
    </row>
    <row r="14" spans="1:21" ht="14.4">
      <c r="A14" s="2825" t="s">
        <v>1220</v>
      </c>
      <c r="B14" s="1102" t="s">
        <v>972</v>
      </c>
      <c r="C14" s="1105" t="s">
        <v>87</v>
      </c>
      <c r="D14" s="1106"/>
      <c r="E14" s="2825" t="s">
        <v>1220</v>
      </c>
      <c r="F14" s="1102" t="s">
        <v>1567</v>
      </c>
      <c r="G14" s="1105" t="s">
        <v>89</v>
      </c>
      <c r="H14" s="1103"/>
      <c r="I14" s="2825" t="s">
        <v>1220</v>
      </c>
      <c r="J14" s="1102" t="s">
        <v>2385</v>
      </c>
      <c r="K14" s="1107" t="s">
        <v>87</v>
      </c>
      <c r="L14" s="1103"/>
      <c r="M14" s="2821" t="s">
        <v>1220</v>
      </c>
      <c r="N14" s="1102" t="s">
        <v>2680</v>
      </c>
      <c r="O14" s="1107" t="s">
        <v>89</v>
      </c>
      <c r="P14" s="1103"/>
      <c r="Q14" s="2821" t="s">
        <v>1220</v>
      </c>
      <c r="R14" s="1102" t="s">
        <v>3060</v>
      </c>
      <c r="S14" s="1107" t="s">
        <v>88</v>
      </c>
      <c r="T14" s="1103"/>
      <c r="U14" s="1103"/>
    </row>
    <row r="15" spans="1:21" ht="14.4">
      <c r="A15" s="2825"/>
      <c r="B15" s="1102" t="s">
        <v>963</v>
      </c>
      <c r="C15" s="1105" t="s">
        <v>88</v>
      </c>
      <c r="D15" s="1106"/>
      <c r="E15" s="2825"/>
      <c r="F15" s="1102" t="s">
        <v>1561</v>
      </c>
      <c r="G15" s="1105" t="s">
        <v>87</v>
      </c>
      <c r="H15" s="1103"/>
      <c r="I15" s="2825"/>
      <c r="J15" s="1102" t="s">
        <v>1567</v>
      </c>
      <c r="K15" s="1107" t="s">
        <v>87</v>
      </c>
      <c r="L15" s="1103"/>
      <c r="M15" s="2822"/>
      <c r="N15" s="1102" t="s">
        <v>1561</v>
      </c>
      <c r="O15" s="1107" t="s">
        <v>88</v>
      </c>
      <c r="P15" s="1103"/>
      <c r="Q15" s="2822"/>
      <c r="R15" s="1102" t="s">
        <v>2386</v>
      </c>
      <c r="S15" s="1107" t="s">
        <v>88</v>
      </c>
      <c r="T15" s="1103"/>
      <c r="U15" s="1103"/>
    </row>
    <row r="16" spans="1:21" ht="14.4">
      <c r="A16" s="2825"/>
      <c r="B16" s="1102" t="s">
        <v>973</v>
      </c>
      <c r="C16" s="1105" t="s">
        <v>88</v>
      </c>
      <c r="D16" s="1106"/>
      <c r="E16" s="2825"/>
      <c r="F16" s="1102" t="s">
        <v>3252</v>
      </c>
      <c r="G16" s="1105" t="s">
        <v>88</v>
      </c>
      <c r="H16" s="1103"/>
      <c r="I16" s="2825"/>
      <c r="J16" s="1102" t="s">
        <v>2386</v>
      </c>
      <c r="K16" s="1107" t="s">
        <v>88</v>
      </c>
      <c r="L16" s="1103"/>
      <c r="M16" s="2822"/>
      <c r="N16" s="1102" t="s">
        <v>2681</v>
      </c>
      <c r="O16" s="1107" t="s">
        <v>88</v>
      </c>
      <c r="P16" s="1103"/>
      <c r="Q16" s="2822"/>
      <c r="R16" s="1102" t="s">
        <v>3252</v>
      </c>
      <c r="S16" s="1107" t="s">
        <v>88</v>
      </c>
      <c r="T16" s="1103"/>
      <c r="U16" s="1103"/>
    </row>
    <row r="17" spans="1:21" ht="14.4">
      <c r="A17" s="2825"/>
      <c r="B17" s="1102" t="s">
        <v>459</v>
      </c>
      <c r="C17" s="1105" t="s">
        <v>87</v>
      </c>
      <c r="D17" s="1106"/>
      <c r="E17" s="2825"/>
      <c r="F17" s="1102" t="s">
        <v>1562</v>
      </c>
      <c r="G17" s="1105" t="s">
        <v>87</v>
      </c>
      <c r="H17" s="1103"/>
      <c r="I17" s="2825"/>
      <c r="J17" s="1102" t="s">
        <v>3252</v>
      </c>
      <c r="K17" s="1107" t="s">
        <v>88</v>
      </c>
      <c r="L17" s="1103"/>
      <c r="M17" s="2822"/>
      <c r="N17" s="1102" t="s">
        <v>1562</v>
      </c>
      <c r="O17" s="1107" t="s">
        <v>88</v>
      </c>
      <c r="P17" s="1103"/>
      <c r="Q17" s="2822"/>
      <c r="R17" s="1102" t="s">
        <v>1562</v>
      </c>
      <c r="S17" s="1107" t="s">
        <v>87</v>
      </c>
      <c r="T17" s="1103"/>
      <c r="U17" s="1103"/>
    </row>
    <row r="18" spans="1:21" ht="14.4">
      <c r="A18" s="2825"/>
      <c r="B18" s="1102" t="s">
        <v>929</v>
      </c>
      <c r="C18" s="1105" t="s">
        <v>88</v>
      </c>
      <c r="D18" s="1106"/>
      <c r="E18" s="2825"/>
      <c r="F18" s="1102" t="s">
        <v>1568</v>
      </c>
      <c r="G18" s="1105" t="s">
        <v>88</v>
      </c>
      <c r="H18" s="1103"/>
      <c r="I18" s="2825"/>
      <c r="J18" s="1102" t="s">
        <v>1562</v>
      </c>
      <c r="K18" s="1107" t="s">
        <v>87</v>
      </c>
      <c r="L18" s="1103"/>
      <c r="M18" s="2822"/>
      <c r="N18" s="1102" t="s">
        <v>1568</v>
      </c>
      <c r="O18" s="1107" t="s">
        <v>88</v>
      </c>
      <c r="P18" s="1103"/>
      <c r="Q18" s="2822"/>
      <c r="R18" s="1102" t="s">
        <v>1568</v>
      </c>
      <c r="S18" s="1107" t="s">
        <v>88</v>
      </c>
      <c r="T18" s="1103"/>
      <c r="U18" s="1103"/>
    </row>
    <row r="19" spans="1:21" ht="14.4">
      <c r="A19" s="2825"/>
      <c r="B19" s="1102" t="s">
        <v>974</v>
      </c>
      <c r="C19" s="1105" t="s">
        <v>88</v>
      </c>
      <c r="D19" s="1106"/>
      <c r="E19" s="2825"/>
      <c r="F19" s="1102" t="s">
        <v>1563</v>
      </c>
      <c r="G19" s="1105" t="s">
        <v>88</v>
      </c>
      <c r="H19" s="1103"/>
      <c r="I19" s="2825"/>
      <c r="J19" s="1102" t="s">
        <v>1568</v>
      </c>
      <c r="K19" s="1107" t="s">
        <v>88</v>
      </c>
      <c r="L19" s="1103"/>
      <c r="M19" s="2822"/>
      <c r="N19" s="1102" t="s">
        <v>3252</v>
      </c>
      <c r="O19" s="1107" t="s">
        <v>88</v>
      </c>
      <c r="P19" s="1103"/>
      <c r="Q19" s="2822"/>
      <c r="R19" s="1102" t="s">
        <v>1571</v>
      </c>
      <c r="S19" s="1107" t="s">
        <v>88</v>
      </c>
      <c r="T19" s="1103"/>
      <c r="U19" s="1103"/>
    </row>
    <row r="20" spans="1:21" ht="14.4">
      <c r="A20" s="2825"/>
      <c r="B20" s="1102" t="s">
        <v>657</v>
      </c>
      <c r="C20" s="1105" t="s">
        <v>88</v>
      </c>
      <c r="D20" s="1106"/>
      <c r="E20" s="2825"/>
      <c r="F20" s="1102" t="s">
        <v>1571</v>
      </c>
      <c r="G20" s="1105" t="s">
        <v>88</v>
      </c>
      <c r="H20" s="1103"/>
      <c r="I20" s="2825"/>
      <c r="J20" s="1102" t="s">
        <v>1563</v>
      </c>
      <c r="K20" s="1107" t="s">
        <v>88</v>
      </c>
      <c r="L20" s="1103"/>
      <c r="M20" s="2822"/>
      <c r="N20" s="1102" t="s">
        <v>1571</v>
      </c>
      <c r="O20" s="1107" t="s">
        <v>88</v>
      </c>
      <c r="P20" s="1103"/>
      <c r="Q20" s="2822"/>
      <c r="R20" s="1102" t="s">
        <v>3058</v>
      </c>
      <c r="S20" s="1107" t="s">
        <v>88</v>
      </c>
      <c r="T20" s="1103"/>
      <c r="U20" s="1103"/>
    </row>
    <row r="21" spans="1:21" ht="14.4">
      <c r="A21" s="2825" t="s">
        <v>1221</v>
      </c>
      <c r="B21" s="1102" t="s">
        <v>1039</v>
      </c>
      <c r="C21" s="1105" t="s">
        <v>89</v>
      </c>
      <c r="D21" s="1106"/>
      <c r="E21" s="2825"/>
      <c r="F21" s="1102" t="s">
        <v>1564</v>
      </c>
      <c r="G21" s="1105" t="s">
        <v>87</v>
      </c>
      <c r="H21" s="1103"/>
      <c r="I21" s="2825"/>
      <c r="J21" s="1102" t="s">
        <v>1571</v>
      </c>
      <c r="K21" s="1107" t="s">
        <v>88</v>
      </c>
      <c r="L21" s="1103"/>
      <c r="M21" s="2822"/>
      <c r="N21" s="1102" t="s">
        <v>2964</v>
      </c>
      <c r="O21" s="1107" t="s">
        <v>88</v>
      </c>
      <c r="P21" s="1103"/>
      <c r="Q21" s="2822"/>
      <c r="R21" s="1102" t="s">
        <v>2682</v>
      </c>
      <c r="S21" s="1107" t="s">
        <v>88</v>
      </c>
      <c r="T21" s="1103"/>
      <c r="U21" s="1103"/>
    </row>
    <row r="22" spans="1:21" ht="14.4">
      <c r="A22" s="2825"/>
      <c r="B22" s="1102" t="s">
        <v>410</v>
      </c>
      <c r="C22" s="1105" t="s">
        <v>89</v>
      </c>
      <c r="D22" s="1106"/>
      <c r="E22" s="2825"/>
      <c r="F22" s="1102" t="s">
        <v>2964</v>
      </c>
      <c r="G22" s="1105" t="s">
        <v>88</v>
      </c>
      <c r="H22" s="1103"/>
      <c r="I22" s="2825"/>
      <c r="J22" s="1102" t="s">
        <v>2964</v>
      </c>
      <c r="K22" s="1107" t="s">
        <v>88</v>
      </c>
      <c r="L22" s="1103"/>
      <c r="M22" s="2822"/>
      <c r="N22" s="1102" t="s">
        <v>2682</v>
      </c>
      <c r="O22" s="1107" t="s">
        <v>88</v>
      </c>
      <c r="P22" s="1103"/>
      <c r="Q22" s="2822"/>
      <c r="R22" s="1102" t="s">
        <v>3059</v>
      </c>
      <c r="S22" s="1107" t="s">
        <v>87</v>
      </c>
      <c r="T22" s="1103"/>
      <c r="U22" s="1103"/>
    </row>
    <row r="23" spans="1:21" ht="14.4">
      <c r="A23" s="2825"/>
      <c r="B23" s="1102" t="s">
        <v>975</v>
      </c>
      <c r="C23" s="1105" t="s">
        <v>87</v>
      </c>
      <c r="D23" s="1106"/>
      <c r="E23" s="2825"/>
      <c r="F23" s="1102" t="s">
        <v>1565</v>
      </c>
      <c r="G23" s="1105" t="s">
        <v>88</v>
      </c>
      <c r="H23" s="1103"/>
      <c r="I23" s="2825"/>
      <c r="J23" s="1102" t="s">
        <v>2387</v>
      </c>
      <c r="K23" s="1107" t="s">
        <v>88</v>
      </c>
      <c r="L23" s="1103"/>
      <c r="M23" s="2822"/>
      <c r="N23" s="1102" t="s">
        <v>1565</v>
      </c>
      <c r="O23" s="1107" t="s">
        <v>88</v>
      </c>
      <c r="P23" s="1103"/>
      <c r="Q23" s="2822"/>
      <c r="R23" s="1102" t="s">
        <v>1565</v>
      </c>
      <c r="S23" s="1107" t="s">
        <v>88</v>
      </c>
      <c r="T23" s="1103"/>
      <c r="U23" s="1103"/>
    </row>
    <row r="24" spans="1:21" ht="14.4">
      <c r="A24" s="2825"/>
      <c r="B24" s="1102" t="s">
        <v>660</v>
      </c>
      <c r="C24" s="1105" t="s">
        <v>87</v>
      </c>
      <c r="D24" s="1106"/>
      <c r="E24" s="2825"/>
      <c r="F24" s="1102" t="s">
        <v>1566</v>
      </c>
      <c r="G24" s="1105" t="s">
        <v>88</v>
      </c>
      <c r="H24" s="1103"/>
      <c r="I24" s="2825"/>
      <c r="J24" s="1102" t="s">
        <v>1565</v>
      </c>
      <c r="K24" s="1107" t="s">
        <v>88</v>
      </c>
      <c r="L24" s="1103"/>
      <c r="M24" s="2823"/>
      <c r="N24" s="1102" t="s">
        <v>1566</v>
      </c>
      <c r="O24" s="1107" t="s">
        <v>88</v>
      </c>
      <c r="P24" s="1103"/>
      <c r="Q24" s="2823"/>
      <c r="R24" s="1102" t="s">
        <v>1566</v>
      </c>
      <c r="S24" s="1107" t="s">
        <v>88</v>
      </c>
      <c r="T24" s="1103"/>
      <c r="U24" s="1103"/>
    </row>
    <row r="25" spans="1:21" ht="14.4">
      <c r="A25" s="2825"/>
      <c r="B25" s="1102" t="s">
        <v>930</v>
      </c>
      <c r="C25" s="1105" t="s">
        <v>88</v>
      </c>
      <c r="D25" s="1106"/>
      <c r="E25" s="2825" t="s">
        <v>1221</v>
      </c>
      <c r="F25" s="1102" t="s">
        <v>660</v>
      </c>
      <c r="G25" s="1105" t="s">
        <v>88</v>
      </c>
      <c r="H25" s="1103"/>
      <c r="I25" s="2825"/>
      <c r="J25" s="1102" t="s">
        <v>1566</v>
      </c>
      <c r="K25" s="1107" t="s">
        <v>88</v>
      </c>
      <c r="L25" s="1103"/>
      <c r="M25" s="2821" t="s">
        <v>1221</v>
      </c>
      <c r="N25" s="1102" t="s">
        <v>620</v>
      </c>
      <c r="O25" s="1107" t="s">
        <v>88</v>
      </c>
      <c r="P25" s="1103"/>
      <c r="Q25" s="2824" t="s">
        <v>1221</v>
      </c>
      <c r="R25" s="1102" t="s">
        <v>3086</v>
      </c>
      <c r="S25" s="1107" t="s">
        <v>88</v>
      </c>
      <c r="T25" s="1103"/>
      <c r="U25" s="1103"/>
    </row>
    <row r="26" spans="1:21" ht="14.4">
      <c r="A26" s="2825"/>
      <c r="B26" s="1102" t="s">
        <v>386</v>
      </c>
      <c r="C26" s="1105" t="s">
        <v>89</v>
      </c>
      <c r="D26" s="1106"/>
      <c r="E26" s="2825"/>
      <c r="F26" s="1102" t="s">
        <v>410</v>
      </c>
      <c r="G26" s="1105" t="s">
        <v>87</v>
      </c>
      <c r="H26" s="1103"/>
      <c r="I26" s="2825"/>
      <c r="J26" s="1102" t="s">
        <v>1561</v>
      </c>
      <c r="K26" s="1107" t="s">
        <v>88</v>
      </c>
      <c r="L26" s="1103"/>
      <c r="M26" s="2822"/>
      <c r="N26" s="1102" t="s">
        <v>975</v>
      </c>
      <c r="O26" s="1107" t="s">
        <v>89</v>
      </c>
      <c r="P26" s="1103"/>
      <c r="Q26" s="2822"/>
      <c r="R26" s="1102" t="s">
        <v>3253</v>
      </c>
      <c r="S26" s="1107" t="s">
        <v>88</v>
      </c>
      <c r="T26" s="1103"/>
      <c r="U26" s="1103"/>
    </row>
    <row r="27" spans="1:21" ht="14.4">
      <c r="A27" s="2825"/>
      <c r="B27" s="1102" t="s">
        <v>1594</v>
      </c>
      <c r="C27" s="1105" t="s">
        <v>87</v>
      </c>
      <c r="D27" s="1106"/>
      <c r="E27" s="2825"/>
      <c r="F27" s="1102" t="s">
        <v>1592</v>
      </c>
      <c r="G27" s="1105" t="s">
        <v>88</v>
      </c>
      <c r="H27" s="1103"/>
      <c r="I27" s="2825" t="s">
        <v>1221</v>
      </c>
      <c r="J27" s="1102" t="s">
        <v>1039</v>
      </c>
      <c r="K27" s="1107" t="s">
        <v>88</v>
      </c>
      <c r="L27" s="1103"/>
      <c r="M27" s="2822"/>
      <c r="N27" s="1102" t="s">
        <v>1592</v>
      </c>
      <c r="O27" s="1107" t="s">
        <v>88</v>
      </c>
      <c r="P27" s="1103"/>
      <c r="Q27" s="2822"/>
      <c r="R27" s="1102" t="s">
        <v>3087</v>
      </c>
      <c r="S27" s="1107" t="s">
        <v>88</v>
      </c>
      <c r="T27" s="1103"/>
      <c r="U27" s="1103"/>
    </row>
    <row r="28" spans="1:21" ht="14.4">
      <c r="A28" s="2825"/>
      <c r="B28" s="1102" t="s">
        <v>605</v>
      </c>
      <c r="C28" s="1105" t="s">
        <v>87</v>
      </c>
      <c r="D28" s="1106"/>
      <c r="E28" s="2825"/>
      <c r="F28" s="1102" t="s">
        <v>975</v>
      </c>
      <c r="G28" s="1105" t="s">
        <v>88</v>
      </c>
      <c r="H28" s="1103"/>
      <c r="I28" s="2825"/>
      <c r="J28" s="1102" t="s">
        <v>410</v>
      </c>
      <c r="K28" s="1107" t="s">
        <v>88</v>
      </c>
      <c r="L28" s="1103"/>
      <c r="M28" s="2822"/>
      <c r="N28" s="1102" t="s">
        <v>410</v>
      </c>
      <c r="O28" s="1107" t="s">
        <v>88</v>
      </c>
      <c r="P28" s="1103"/>
      <c r="Q28" s="2822"/>
      <c r="R28" s="1102" t="s">
        <v>3088</v>
      </c>
      <c r="S28" s="1107" t="s">
        <v>88</v>
      </c>
      <c r="T28" s="1103"/>
      <c r="U28" s="1103"/>
    </row>
    <row r="29" spans="1:21" ht="14.4">
      <c r="A29" s="2825"/>
      <c r="B29" s="1102" t="s">
        <v>976</v>
      </c>
      <c r="C29" s="1105" t="s">
        <v>88</v>
      </c>
      <c r="D29" s="1106"/>
      <c r="E29" s="2825"/>
      <c r="F29" s="1102" t="s">
        <v>1593</v>
      </c>
      <c r="G29" s="1105" t="s">
        <v>88</v>
      </c>
      <c r="H29" s="1103"/>
      <c r="I29" s="2825"/>
      <c r="J29" s="1102" t="s">
        <v>1595</v>
      </c>
      <c r="K29" s="1107" t="s">
        <v>88</v>
      </c>
      <c r="L29" s="1103"/>
      <c r="M29" s="2822"/>
      <c r="N29" s="1102" t="s">
        <v>1593</v>
      </c>
      <c r="O29" s="1107" t="s">
        <v>88</v>
      </c>
      <c r="P29" s="1103"/>
      <c r="Q29" s="2822"/>
      <c r="R29" s="1102" t="s">
        <v>3089</v>
      </c>
      <c r="S29" s="1107" t="s">
        <v>88</v>
      </c>
      <c r="T29" s="1103"/>
      <c r="U29" s="1103"/>
    </row>
    <row r="30" spans="1:21" ht="14.4">
      <c r="A30" s="2825"/>
      <c r="B30" s="1102" t="s">
        <v>444</v>
      </c>
      <c r="C30" s="1105" t="s">
        <v>87</v>
      </c>
      <c r="D30" s="1106"/>
      <c r="E30" s="2825"/>
      <c r="F30" s="1102" t="s">
        <v>661</v>
      </c>
      <c r="G30" s="1105" t="s">
        <v>87</v>
      </c>
      <c r="H30" s="1103"/>
      <c r="I30" s="2825"/>
      <c r="J30" s="1102" t="s">
        <v>975</v>
      </c>
      <c r="K30" s="1107" t="s">
        <v>87</v>
      </c>
      <c r="L30" s="1103"/>
      <c r="M30" s="2822"/>
      <c r="N30" s="1102" t="s">
        <v>2113</v>
      </c>
      <c r="O30" s="1107" t="s">
        <v>88</v>
      </c>
      <c r="P30" s="1103"/>
      <c r="Q30" s="2822"/>
      <c r="R30" s="1102" t="s">
        <v>3254</v>
      </c>
      <c r="S30" s="1107" t="s">
        <v>88</v>
      </c>
      <c r="T30" s="1103"/>
      <c r="U30" s="1103"/>
    </row>
    <row r="31" spans="1:21" ht="14.4">
      <c r="A31" s="2825"/>
      <c r="B31" s="1102" t="s">
        <v>661</v>
      </c>
      <c r="C31" s="1105" t="s">
        <v>89</v>
      </c>
      <c r="D31" s="1106"/>
      <c r="E31" s="2825"/>
      <c r="F31" s="1102" t="s">
        <v>1039</v>
      </c>
      <c r="G31" s="1105" t="s">
        <v>88</v>
      </c>
      <c r="H31" s="1103"/>
      <c r="I31" s="2825"/>
      <c r="J31" s="1102" t="s">
        <v>660</v>
      </c>
      <c r="K31" s="1107" t="s">
        <v>88</v>
      </c>
      <c r="L31" s="1103"/>
      <c r="M31" s="2822"/>
      <c r="N31" s="1102" t="s">
        <v>1039</v>
      </c>
      <c r="O31" s="1107" t="s">
        <v>88</v>
      </c>
      <c r="P31" s="1103"/>
      <c r="Q31" s="2822"/>
      <c r="R31" s="1102" t="s">
        <v>3090</v>
      </c>
      <c r="S31" s="1107" t="s">
        <v>88</v>
      </c>
      <c r="T31" s="1103"/>
      <c r="U31" s="1103"/>
    </row>
    <row r="32" spans="1:21" ht="14.4">
      <c r="A32" s="2825" t="s">
        <v>1222</v>
      </c>
      <c r="B32" s="1102" t="s">
        <v>977</v>
      </c>
      <c r="C32" s="1105" t="s">
        <v>88</v>
      </c>
      <c r="D32" s="1106"/>
      <c r="E32" s="2825"/>
      <c r="F32" s="1102" t="s">
        <v>620</v>
      </c>
      <c r="G32" s="1105" t="s">
        <v>88</v>
      </c>
      <c r="H32" s="1103"/>
      <c r="I32" s="2825"/>
      <c r="J32" s="1102" t="s">
        <v>930</v>
      </c>
      <c r="K32" s="1107" t="s">
        <v>88</v>
      </c>
      <c r="L32" s="1103"/>
      <c r="M32" s="2822"/>
      <c r="N32" s="1102" t="s">
        <v>660</v>
      </c>
      <c r="O32" s="1107" t="s">
        <v>88</v>
      </c>
      <c r="P32" s="1103"/>
      <c r="Q32" s="2822"/>
      <c r="R32" s="1102" t="s">
        <v>3091</v>
      </c>
      <c r="S32" s="1107" t="s">
        <v>88</v>
      </c>
      <c r="T32" s="1103"/>
      <c r="U32" s="1103"/>
    </row>
    <row r="33" spans="1:21" ht="14.4">
      <c r="A33" s="2825"/>
      <c r="B33" s="1102" t="s">
        <v>978</v>
      </c>
      <c r="C33" s="1105" t="s">
        <v>87</v>
      </c>
      <c r="D33" s="1106"/>
      <c r="E33" s="2825"/>
      <c r="F33" s="1102" t="s">
        <v>1594</v>
      </c>
      <c r="G33" s="1105" t="s">
        <v>89</v>
      </c>
      <c r="H33" s="1103"/>
      <c r="I33" s="2825"/>
      <c r="J33" s="1102" t="s">
        <v>1594</v>
      </c>
      <c r="K33" s="1107" t="s">
        <v>89</v>
      </c>
      <c r="L33" s="1103"/>
      <c r="M33" s="2822"/>
      <c r="N33" s="1102" t="s">
        <v>661</v>
      </c>
      <c r="O33" s="1107" t="s">
        <v>88</v>
      </c>
      <c r="P33" s="1103"/>
      <c r="Q33" s="2823"/>
      <c r="R33" s="1102" t="s">
        <v>3092</v>
      </c>
      <c r="S33" s="1107" t="s">
        <v>88</v>
      </c>
      <c r="T33" s="1103"/>
      <c r="U33" s="1103"/>
    </row>
    <row r="34" spans="1:21" ht="14.4">
      <c r="A34" s="2825"/>
      <c r="B34" s="1102" t="s">
        <v>493</v>
      </c>
      <c r="C34" s="1105" t="s">
        <v>88</v>
      </c>
      <c r="D34" s="1106"/>
      <c r="E34" s="2825"/>
      <c r="F34" s="1102" t="s">
        <v>382</v>
      </c>
      <c r="G34" s="1105" t="s">
        <v>89</v>
      </c>
      <c r="H34" s="1103"/>
      <c r="I34" s="2825"/>
      <c r="J34" s="1102" t="s">
        <v>1592</v>
      </c>
      <c r="K34" s="1107" t="s">
        <v>88</v>
      </c>
      <c r="L34" s="1103"/>
      <c r="M34" s="2822"/>
      <c r="N34" s="1102" t="s">
        <v>552</v>
      </c>
      <c r="O34" s="1107" t="s">
        <v>88</v>
      </c>
      <c r="P34" s="1103"/>
      <c r="Q34" s="2825" t="s">
        <v>1222</v>
      </c>
      <c r="R34" s="1102" t="s">
        <v>3093</v>
      </c>
      <c r="S34" s="1107" t="s">
        <v>87</v>
      </c>
      <c r="T34" s="1103"/>
      <c r="U34" s="1103"/>
    </row>
    <row r="35" spans="1:21" ht="14.4">
      <c r="A35" s="2825"/>
      <c r="B35" s="1102" t="s">
        <v>979</v>
      </c>
      <c r="C35" s="1105" t="s">
        <v>88</v>
      </c>
      <c r="D35" s="1106"/>
      <c r="E35" s="2825"/>
      <c r="F35" s="1102" t="s">
        <v>1595</v>
      </c>
      <c r="G35" s="1105" t="s">
        <v>89</v>
      </c>
      <c r="H35" s="1103"/>
      <c r="I35" s="2825"/>
      <c r="J35" s="1102" t="s">
        <v>1593</v>
      </c>
      <c r="K35" s="1107" t="s">
        <v>88</v>
      </c>
      <c r="L35" s="1103"/>
      <c r="M35" s="2822"/>
      <c r="N35" s="1102" t="s">
        <v>1595</v>
      </c>
      <c r="O35" s="1107" t="s">
        <v>88</v>
      </c>
      <c r="P35" s="1103"/>
      <c r="Q35" s="2825"/>
      <c r="R35" s="1102" t="s">
        <v>3094</v>
      </c>
      <c r="S35" s="1107" t="s">
        <v>88</v>
      </c>
      <c r="T35" s="1103"/>
      <c r="U35" s="1103"/>
    </row>
    <row r="36" spans="1:21" ht="14.4">
      <c r="A36" s="2825"/>
      <c r="B36" s="1102" t="s">
        <v>1611</v>
      </c>
      <c r="C36" s="1105" t="s">
        <v>90</v>
      </c>
      <c r="D36" s="1106"/>
      <c r="E36" s="2825"/>
      <c r="F36" s="1102" t="s">
        <v>552</v>
      </c>
      <c r="G36" s="1105" t="s">
        <v>87</v>
      </c>
      <c r="H36" s="1103"/>
      <c r="I36" s="2825"/>
      <c r="J36" s="1102" t="s">
        <v>615</v>
      </c>
      <c r="K36" s="1107" t="s">
        <v>88</v>
      </c>
      <c r="L36" s="1103"/>
      <c r="M36" s="2823"/>
      <c r="N36" s="1102" t="s">
        <v>930</v>
      </c>
      <c r="O36" s="1107" t="s">
        <v>88</v>
      </c>
      <c r="P36" s="1103"/>
      <c r="Q36" s="2825"/>
      <c r="R36" s="1102" t="s">
        <v>3095</v>
      </c>
      <c r="S36" s="1107" t="s">
        <v>88</v>
      </c>
      <c r="T36" s="1103"/>
      <c r="U36" s="1103"/>
    </row>
    <row r="37" spans="1:21" ht="14.4">
      <c r="A37" s="2825"/>
      <c r="B37" s="1102" t="s">
        <v>601</v>
      </c>
      <c r="C37" s="1105" t="s">
        <v>89</v>
      </c>
      <c r="D37" s="1106"/>
      <c r="E37" s="2825"/>
      <c r="F37" s="1102" t="s">
        <v>930</v>
      </c>
      <c r="G37" s="1105" t="s">
        <v>88</v>
      </c>
      <c r="H37" s="1103"/>
      <c r="I37" s="2825"/>
      <c r="J37" s="1102" t="s">
        <v>976</v>
      </c>
      <c r="K37" s="1107" t="s">
        <v>90</v>
      </c>
      <c r="L37" s="1103"/>
      <c r="M37" s="2821" t="s">
        <v>1222</v>
      </c>
      <c r="N37" s="1102" t="s">
        <v>1611</v>
      </c>
      <c r="O37" s="1107" t="s">
        <v>90</v>
      </c>
      <c r="P37" s="1103"/>
      <c r="Q37" s="2825"/>
      <c r="R37" s="1102" t="s">
        <v>3096</v>
      </c>
      <c r="S37" s="1107" t="s">
        <v>88</v>
      </c>
      <c r="T37" s="1103"/>
      <c r="U37" s="1103"/>
    </row>
    <row r="38" spans="1:21" ht="14.4">
      <c r="A38" s="2825"/>
      <c r="B38" s="1102" t="s">
        <v>960</v>
      </c>
      <c r="C38" s="1105" t="s">
        <v>88</v>
      </c>
      <c r="D38" s="1106"/>
      <c r="E38" s="2825"/>
      <c r="F38" s="1102" t="s">
        <v>554</v>
      </c>
      <c r="G38" s="1105" t="s">
        <v>90</v>
      </c>
      <c r="H38" s="1103"/>
      <c r="I38" s="2825"/>
      <c r="J38" s="1102" t="s">
        <v>444</v>
      </c>
      <c r="K38" s="1107" t="s">
        <v>88</v>
      </c>
      <c r="L38" s="1103"/>
      <c r="M38" s="2822"/>
      <c r="N38" s="1102" t="s">
        <v>2659</v>
      </c>
      <c r="O38" s="1107" t="s">
        <v>88</v>
      </c>
      <c r="P38" s="1103"/>
      <c r="Q38" s="2825"/>
      <c r="R38" s="1102" t="s">
        <v>3097</v>
      </c>
      <c r="S38" s="1107" t="s">
        <v>88</v>
      </c>
      <c r="T38" s="1103"/>
      <c r="U38" s="1103"/>
    </row>
    <row r="39" spans="1:21" ht="14.4">
      <c r="A39" s="2825"/>
      <c r="B39" s="1102" t="s">
        <v>509</v>
      </c>
      <c r="C39" s="1105" t="s">
        <v>88</v>
      </c>
      <c r="D39" s="1106"/>
      <c r="E39" s="2825"/>
      <c r="F39" s="1102" t="s">
        <v>976</v>
      </c>
      <c r="G39" s="1105" t="s">
        <v>89</v>
      </c>
      <c r="H39" s="1103"/>
      <c r="I39" s="2825"/>
      <c r="J39" s="1102" t="s">
        <v>661</v>
      </c>
      <c r="K39" s="1107" t="s">
        <v>88</v>
      </c>
      <c r="L39" s="1103"/>
      <c r="M39" s="2822"/>
      <c r="N39" s="1102" t="s">
        <v>960</v>
      </c>
      <c r="O39" s="1107" t="s">
        <v>87</v>
      </c>
      <c r="P39" s="1103"/>
      <c r="Q39" s="2825"/>
      <c r="R39" s="1102" t="s">
        <v>3255</v>
      </c>
      <c r="S39" s="1107" t="s">
        <v>88</v>
      </c>
      <c r="T39" s="1103"/>
      <c r="U39" s="1103"/>
    </row>
    <row r="40" spans="1:21" ht="14.4">
      <c r="A40" s="2825"/>
      <c r="B40" s="1102" t="s">
        <v>980</v>
      </c>
      <c r="C40" s="1105" t="s">
        <v>88</v>
      </c>
      <c r="D40" s="1106"/>
      <c r="E40" s="2825" t="s">
        <v>1222</v>
      </c>
      <c r="F40" s="1102" t="s">
        <v>1068</v>
      </c>
      <c r="G40" s="1105" t="s">
        <v>88</v>
      </c>
      <c r="H40" s="1103"/>
      <c r="I40" s="2825"/>
      <c r="J40" s="1102" t="s">
        <v>552</v>
      </c>
      <c r="K40" s="1107" t="s">
        <v>88</v>
      </c>
      <c r="L40" s="1103"/>
      <c r="M40" s="2822"/>
      <c r="N40" s="1102" t="s">
        <v>2660</v>
      </c>
      <c r="O40" s="1107" t="s">
        <v>88</v>
      </c>
      <c r="P40" s="1103"/>
      <c r="Q40" s="2825"/>
      <c r="R40" s="1102" t="s">
        <v>3098</v>
      </c>
      <c r="S40" s="1107" t="s">
        <v>88</v>
      </c>
      <c r="T40" s="1103"/>
      <c r="U40" s="1103"/>
    </row>
    <row r="41" spans="1:21" ht="14.4">
      <c r="A41" s="2825"/>
      <c r="B41" s="1102" t="s">
        <v>489</v>
      </c>
      <c r="C41" s="1105" t="s">
        <v>88</v>
      </c>
      <c r="D41" s="1106"/>
      <c r="E41" s="2825"/>
      <c r="F41" s="1102" t="s">
        <v>518</v>
      </c>
      <c r="G41" s="1105" t="s">
        <v>88</v>
      </c>
      <c r="H41" s="1103"/>
      <c r="I41" s="2825"/>
      <c r="J41" s="1102" t="s">
        <v>620</v>
      </c>
      <c r="K41" s="1107" t="s">
        <v>88</v>
      </c>
      <c r="L41" s="1103"/>
      <c r="M41" s="2822"/>
      <c r="N41" s="1102" t="s">
        <v>1626</v>
      </c>
      <c r="O41" s="1107" t="s">
        <v>87</v>
      </c>
      <c r="P41" s="1103"/>
      <c r="Q41" s="2825"/>
      <c r="R41" s="1233" t="s">
        <v>3450</v>
      </c>
      <c r="S41" s="1107" t="s">
        <v>88</v>
      </c>
      <c r="T41" s="1103"/>
      <c r="U41" s="1103"/>
    </row>
    <row r="42" spans="1:21" ht="14.4">
      <c r="A42" s="2825"/>
      <c r="B42" s="1102" t="s">
        <v>981</v>
      </c>
      <c r="C42" s="1105" t="s">
        <v>87</v>
      </c>
      <c r="D42" s="1106"/>
      <c r="E42" s="2825"/>
      <c r="F42" s="1102" t="s">
        <v>493</v>
      </c>
      <c r="G42" s="1105" t="s">
        <v>88</v>
      </c>
      <c r="H42" s="1103"/>
      <c r="I42" s="2825" t="s">
        <v>1222</v>
      </c>
      <c r="J42" s="1102" t="s">
        <v>1068</v>
      </c>
      <c r="K42" s="1107" t="s">
        <v>88</v>
      </c>
      <c r="L42" s="1103"/>
      <c r="M42" s="2822"/>
      <c r="N42" s="1102" t="s">
        <v>518</v>
      </c>
      <c r="O42" s="1107" t="s">
        <v>88</v>
      </c>
      <c r="P42" s="1103"/>
      <c r="Q42" s="2825"/>
      <c r="R42" s="1102" t="s">
        <v>3099</v>
      </c>
      <c r="S42" s="1107" t="s">
        <v>88</v>
      </c>
      <c r="T42" s="1103"/>
      <c r="U42" s="1103"/>
    </row>
    <row r="43" spans="1:21" ht="14.4">
      <c r="A43" s="2825"/>
      <c r="B43" s="1102" t="s">
        <v>982</v>
      </c>
      <c r="C43" s="1105" t="s">
        <v>88</v>
      </c>
      <c r="D43" s="1106"/>
      <c r="E43" s="2825"/>
      <c r="F43" s="1102" t="s">
        <v>489</v>
      </c>
      <c r="G43" s="1105" t="s">
        <v>88</v>
      </c>
      <c r="H43" s="1103"/>
      <c r="I43" s="2825"/>
      <c r="J43" s="1102" t="s">
        <v>518</v>
      </c>
      <c r="K43" s="1107" t="s">
        <v>88</v>
      </c>
      <c r="L43" s="1103"/>
      <c r="M43" s="2822"/>
      <c r="N43" s="1102" t="s">
        <v>1068</v>
      </c>
      <c r="O43" s="1107" t="s">
        <v>88</v>
      </c>
      <c r="P43" s="1103"/>
      <c r="Q43" s="2825"/>
      <c r="R43" s="1102" t="s">
        <v>3100</v>
      </c>
      <c r="S43" s="1107" t="s">
        <v>89</v>
      </c>
      <c r="T43" s="1103"/>
      <c r="U43" s="1103"/>
    </row>
    <row r="44" spans="1:21" ht="14.4">
      <c r="A44" s="2825"/>
      <c r="B44" s="1102" t="s">
        <v>962</v>
      </c>
      <c r="C44" s="1105" t="s">
        <v>88</v>
      </c>
      <c r="D44" s="1106"/>
      <c r="E44" s="2825"/>
      <c r="F44" s="1102" t="s">
        <v>982</v>
      </c>
      <c r="G44" s="1105" t="s">
        <v>88</v>
      </c>
      <c r="H44" s="1103"/>
      <c r="I44" s="2825"/>
      <c r="J44" s="1102" t="s">
        <v>493</v>
      </c>
      <c r="K44" s="1107" t="s">
        <v>88</v>
      </c>
      <c r="L44" s="1103"/>
      <c r="M44" s="2822"/>
      <c r="N44" s="1102" t="s">
        <v>1598</v>
      </c>
      <c r="O44" s="1107" t="s">
        <v>89</v>
      </c>
      <c r="P44" s="1103"/>
      <c r="Q44" s="2825"/>
      <c r="R44" s="1102" t="s">
        <v>3101</v>
      </c>
      <c r="S44" s="1107" t="s">
        <v>87</v>
      </c>
      <c r="T44" s="1103"/>
      <c r="U44" s="1103"/>
    </row>
    <row r="45" spans="1:21" ht="14.4">
      <c r="A45" s="1103"/>
      <c r="B45" s="1103"/>
      <c r="C45" s="1108"/>
      <c r="D45" s="1109"/>
      <c r="E45" s="2825"/>
      <c r="F45" s="1102" t="s">
        <v>977</v>
      </c>
      <c r="G45" s="1105" t="s">
        <v>88</v>
      </c>
      <c r="H45" s="1103"/>
      <c r="I45" s="2825"/>
      <c r="J45" s="1102" t="s">
        <v>489</v>
      </c>
      <c r="K45" s="1107" t="s">
        <v>88</v>
      </c>
      <c r="L45" s="1103"/>
      <c r="M45" s="2822"/>
      <c r="N45" s="1102" t="s">
        <v>607</v>
      </c>
      <c r="O45" s="1107" t="s">
        <v>89</v>
      </c>
      <c r="P45" s="1103"/>
      <c r="Q45" s="2825"/>
      <c r="R45" s="1102" t="s">
        <v>3102</v>
      </c>
      <c r="S45" s="1107" t="s">
        <v>87</v>
      </c>
      <c r="T45" s="1103"/>
      <c r="U45" s="1103"/>
    </row>
    <row r="46" spans="1:21" ht="14.4">
      <c r="A46" s="1103"/>
      <c r="B46" s="1103"/>
      <c r="C46" s="1108"/>
      <c r="D46" s="1109"/>
      <c r="E46" s="2825"/>
      <c r="F46" s="1102" t="s">
        <v>1697</v>
      </c>
      <c r="G46" s="1105" t="s">
        <v>88</v>
      </c>
      <c r="H46" s="1103"/>
      <c r="I46" s="2825"/>
      <c r="J46" s="1102" t="s">
        <v>982</v>
      </c>
      <c r="K46" s="1107" t="s">
        <v>88</v>
      </c>
      <c r="L46" s="1103"/>
      <c r="M46" s="2822"/>
      <c r="N46" s="1102" t="s">
        <v>978</v>
      </c>
      <c r="O46" s="1107" t="s">
        <v>88</v>
      </c>
      <c r="P46" s="1103"/>
      <c r="Q46" s="2825"/>
      <c r="R46" s="1102" t="s">
        <v>3103</v>
      </c>
      <c r="S46" s="1107" t="s">
        <v>88</v>
      </c>
      <c r="T46" s="1103"/>
      <c r="U46" s="1103"/>
    </row>
    <row r="47" spans="1:21" ht="14.4">
      <c r="A47" s="1103"/>
      <c r="B47" s="1103"/>
      <c r="C47" s="1108"/>
      <c r="D47" s="1109"/>
      <c r="E47" s="2825"/>
      <c r="F47" s="1102" t="s">
        <v>1621</v>
      </c>
      <c r="G47" s="1105" t="s">
        <v>88</v>
      </c>
      <c r="H47" s="1103"/>
      <c r="I47" s="2825"/>
      <c r="J47" s="1102" t="s">
        <v>977</v>
      </c>
      <c r="K47" s="1107" t="s">
        <v>88</v>
      </c>
      <c r="L47" s="1103"/>
      <c r="M47" s="2822"/>
      <c r="N47" s="1102" t="s">
        <v>493</v>
      </c>
      <c r="O47" s="1107" t="s">
        <v>88</v>
      </c>
      <c r="P47" s="1103"/>
      <c r="Q47" s="2825"/>
      <c r="R47" s="1102" t="s">
        <v>3104</v>
      </c>
      <c r="S47" s="1107" t="s">
        <v>90</v>
      </c>
      <c r="T47" s="1103"/>
      <c r="U47" s="1103"/>
    </row>
    <row r="48" spans="1:21" ht="14.4">
      <c r="A48" s="1103"/>
      <c r="B48" s="1103"/>
      <c r="C48" s="1108"/>
      <c r="D48" s="1109"/>
      <c r="E48" s="2825"/>
      <c r="F48" s="1102" t="s">
        <v>1622</v>
      </c>
      <c r="G48" s="1105" t="s">
        <v>89</v>
      </c>
      <c r="H48" s="1103"/>
      <c r="I48" s="2825"/>
      <c r="J48" s="1102" t="s">
        <v>1697</v>
      </c>
      <c r="K48" s="1107" t="s">
        <v>88</v>
      </c>
      <c r="L48" s="1103"/>
      <c r="M48" s="2822"/>
      <c r="N48" s="1102" t="s">
        <v>1704</v>
      </c>
      <c r="O48" s="1107" t="s">
        <v>88</v>
      </c>
      <c r="P48" s="1103"/>
      <c r="Q48" s="2825"/>
      <c r="R48" s="1102" t="s">
        <v>3256</v>
      </c>
      <c r="S48" s="1107" t="s">
        <v>88</v>
      </c>
      <c r="T48" s="1103"/>
      <c r="U48" s="1103"/>
    </row>
    <row r="49" spans="1:21" ht="14.4">
      <c r="A49" s="1103"/>
      <c r="B49" s="1103"/>
      <c r="C49" s="1108"/>
      <c r="D49" s="1109"/>
      <c r="E49" s="2825"/>
      <c r="F49" s="1102" t="s">
        <v>1623</v>
      </c>
      <c r="G49" s="1105" t="s">
        <v>90</v>
      </c>
      <c r="H49" s="1103"/>
      <c r="I49" s="2825"/>
      <c r="J49" s="1102" t="s">
        <v>1621</v>
      </c>
      <c r="K49" s="1107" t="s">
        <v>88</v>
      </c>
      <c r="L49" s="1103"/>
      <c r="M49" s="2822"/>
      <c r="N49" s="1102" t="s">
        <v>1066</v>
      </c>
      <c r="O49" s="1107" t="s">
        <v>88</v>
      </c>
      <c r="P49" s="1103"/>
      <c r="Q49" s="2825"/>
      <c r="R49" s="1102" t="s">
        <v>3106</v>
      </c>
      <c r="S49" s="1107" t="s">
        <v>88</v>
      </c>
      <c r="T49" s="1103"/>
      <c r="U49" s="1103"/>
    </row>
    <row r="50" spans="1:21" ht="14.4">
      <c r="A50" s="1103"/>
      <c r="B50" s="1103"/>
      <c r="C50" s="1108"/>
      <c r="D50" s="1109"/>
      <c r="E50" s="2825"/>
      <c r="F50" s="1102" t="s">
        <v>1624</v>
      </c>
      <c r="G50" s="1105" t="s">
        <v>90</v>
      </c>
      <c r="H50" s="1103"/>
      <c r="I50" s="2825"/>
      <c r="J50" s="1102" t="s">
        <v>1622</v>
      </c>
      <c r="K50" s="1107" t="s">
        <v>89</v>
      </c>
      <c r="L50" s="1103"/>
      <c r="M50" s="2822"/>
      <c r="N50" s="1102" t="s">
        <v>1627</v>
      </c>
      <c r="O50" s="1107" t="s">
        <v>88</v>
      </c>
      <c r="P50" s="1103"/>
      <c r="Q50" s="2825"/>
      <c r="R50" s="1102" t="s">
        <v>3107</v>
      </c>
      <c r="S50" s="1107" t="s">
        <v>87</v>
      </c>
      <c r="T50" s="1103"/>
      <c r="U50" s="1103"/>
    </row>
    <row r="51" spans="1:21" ht="14.4">
      <c r="A51" s="1103"/>
      <c r="B51" s="1103"/>
      <c r="C51" s="1108"/>
      <c r="D51" s="1109"/>
      <c r="E51" s="2825"/>
      <c r="F51" s="1102" t="s">
        <v>1625</v>
      </c>
      <c r="G51" s="1105" t="s">
        <v>88</v>
      </c>
      <c r="H51" s="1103"/>
      <c r="I51" s="2825"/>
      <c r="J51" s="1102" t="s">
        <v>1623</v>
      </c>
      <c r="K51" s="1107" t="s">
        <v>87</v>
      </c>
      <c r="L51" s="1103"/>
      <c r="M51" s="2822"/>
      <c r="N51" s="1102" t="s">
        <v>2661</v>
      </c>
      <c r="O51" s="1107" t="s">
        <v>90</v>
      </c>
      <c r="P51" s="1103"/>
      <c r="Q51" s="2825"/>
      <c r="R51" s="1102" t="s">
        <v>3108</v>
      </c>
      <c r="S51" s="1107" t="s">
        <v>89</v>
      </c>
      <c r="T51" s="1103"/>
      <c r="U51" s="1103"/>
    </row>
    <row r="52" spans="1:21" ht="14.4">
      <c r="A52" s="1103"/>
      <c r="B52" s="1103"/>
      <c r="C52" s="1108"/>
      <c r="D52" s="1109"/>
      <c r="E52" s="2825"/>
      <c r="F52" s="1102" t="s">
        <v>962</v>
      </c>
      <c r="G52" s="1105" t="s">
        <v>88</v>
      </c>
      <c r="H52" s="1103"/>
      <c r="I52" s="2825"/>
      <c r="J52" s="1102" t="s">
        <v>1704</v>
      </c>
      <c r="K52" s="1107" t="s">
        <v>88</v>
      </c>
      <c r="L52" s="1103"/>
      <c r="M52" s="2822"/>
      <c r="N52" s="1102" t="s">
        <v>1063</v>
      </c>
      <c r="O52" s="1107" t="s">
        <v>88</v>
      </c>
      <c r="P52" s="1103"/>
      <c r="Q52" s="2825"/>
      <c r="R52" s="1102" t="s">
        <v>3109</v>
      </c>
      <c r="S52" s="1107" t="s">
        <v>88</v>
      </c>
      <c r="T52" s="1103"/>
      <c r="U52" s="1103"/>
    </row>
    <row r="53" spans="1:21" ht="14.4">
      <c r="A53" s="1103"/>
      <c r="B53" s="1103"/>
      <c r="C53" s="1108"/>
      <c r="D53" s="1109"/>
      <c r="E53" s="2825"/>
      <c r="F53" s="1102" t="s">
        <v>978</v>
      </c>
      <c r="G53" s="1105" t="s">
        <v>87</v>
      </c>
      <c r="H53" s="1103"/>
      <c r="I53" s="2825"/>
      <c r="J53" s="1102" t="s">
        <v>962</v>
      </c>
      <c r="K53" s="1107" t="s">
        <v>90</v>
      </c>
      <c r="L53" s="1103"/>
      <c r="M53" s="2822"/>
      <c r="N53" s="1102" t="s">
        <v>489</v>
      </c>
      <c r="O53" s="1107" t="s">
        <v>88</v>
      </c>
      <c r="P53" s="1103"/>
      <c r="Q53" s="2825"/>
      <c r="R53" s="1102" t="s">
        <v>3110</v>
      </c>
      <c r="S53" s="1107" t="s">
        <v>88</v>
      </c>
      <c r="T53" s="1103"/>
      <c r="U53" s="1103"/>
    </row>
    <row r="54" spans="1:21" ht="14.4">
      <c r="A54" s="1103"/>
      <c r="B54" s="1103"/>
      <c r="C54" s="1108"/>
      <c r="D54" s="1109"/>
      <c r="E54" s="2825"/>
      <c r="F54" s="1102" t="s">
        <v>960</v>
      </c>
      <c r="G54" s="1105" t="s">
        <v>87</v>
      </c>
      <c r="H54" s="1103"/>
      <c r="I54" s="2825"/>
      <c r="J54" s="1102" t="s">
        <v>978</v>
      </c>
      <c r="K54" s="1107" t="s">
        <v>88</v>
      </c>
      <c r="L54" s="1103"/>
      <c r="M54" s="2822"/>
      <c r="N54" s="1102" t="s">
        <v>977</v>
      </c>
      <c r="O54" s="1107" t="s">
        <v>88</v>
      </c>
      <c r="P54" s="1103"/>
      <c r="Q54" s="2825"/>
      <c r="R54" s="1102" t="s">
        <v>3111</v>
      </c>
      <c r="S54" s="1107" t="s">
        <v>87</v>
      </c>
      <c r="T54" s="1103"/>
      <c r="U54" s="1103"/>
    </row>
    <row r="55" spans="1:21" ht="14.4">
      <c r="A55" s="1103"/>
      <c r="B55" s="1103"/>
      <c r="C55" s="1108"/>
      <c r="D55" s="1109"/>
      <c r="E55" s="2825"/>
      <c r="F55" s="1102" t="s">
        <v>607</v>
      </c>
      <c r="G55" s="1105" t="s">
        <v>89</v>
      </c>
      <c r="H55" s="1103"/>
      <c r="I55" s="2825"/>
      <c r="J55" s="1102" t="s">
        <v>960</v>
      </c>
      <c r="K55" s="1107" t="s">
        <v>88</v>
      </c>
      <c r="L55" s="1103"/>
      <c r="M55" s="2822"/>
      <c r="N55" s="1102" t="s">
        <v>1697</v>
      </c>
      <c r="O55" s="1107" t="s">
        <v>88</v>
      </c>
      <c r="P55" s="1103"/>
      <c r="Q55" s="2825"/>
      <c r="R55" s="1102" t="s">
        <v>3112</v>
      </c>
      <c r="S55" s="1107" t="s">
        <v>88</v>
      </c>
      <c r="T55" s="1103"/>
      <c r="U55" s="1103"/>
    </row>
    <row r="56" spans="1:21" ht="14.4">
      <c r="A56" s="1103"/>
      <c r="B56" s="1103"/>
      <c r="C56" s="1108"/>
      <c r="D56" s="1109"/>
      <c r="E56" s="2825"/>
      <c r="F56" s="1102" t="s">
        <v>1056</v>
      </c>
      <c r="G56" s="1105" t="s">
        <v>87</v>
      </c>
      <c r="H56" s="1103"/>
      <c r="I56" s="2825"/>
      <c r="J56" s="1102" t="s">
        <v>607</v>
      </c>
      <c r="K56" s="1107" t="s">
        <v>87</v>
      </c>
      <c r="L56" s="1103"/>
      <c r="M56" s="2822"/>
      <c r="N56" s="1102" t="s">
        <v>1623</v>
      </c>
      <c r="O56" s="1107" t="s">
        <v>88</v>
      </c>
      <c r="P56" s="1103"/>
      <c r="Q56" s="1026"/>
      <c r="R56" s="1110"/>
      <c r="S56" s="1106"/>
      <c r="T56" s="1103"/>
      <c r="U56" s="1103"/>
    </row>
    <row r="57" spans="1:21" ht="14.4">
      <c r="A57" s="1103"/>
      <c r="B57" s="1103"/>
      <c r="C57" s="1108"/>
      <c r="D57" s="1109"/>
      <c r="E57" s="2825"/>
      <c r="F57" s="1102" t="s">
        <v>1626</v>
      </c>
      <c r="G57" s="1105" t="s">
        <v>90</v>
      </c>
      <c r="H57" s="1103"/>
      <c r="I57" s="2825"/>
      <c r="J57" s="1102" t="s">
        <v>1056</v>
      </c>
      <c r="K57" s="1107" t="s">
        <v>88</v>
      </c>
      <c r="L57" s="1103"/>
      <c r="M57" s="2823"/>
      <c r="N57" s="1102" t="s">
        <v>3257</v>
      </c>
      <c r="O57" s="1107" t="s">
        <v>89</v>
      </c>
      <c r="P57" s="1103"/>
      <c r="Q57" s="1026"/>
      <c r="R57" s="1110"/>
      <c r="S57" s="1106"/>
      <c r="T57" s="1103"/>
      <c r="U57" s="1103"/>
    </row>
    <row r="58" spans="1:21" ht="14.4">
      <c r="A58" s="1103"/>
      <c r="B58" s="1103"/>
      <c r="C58" s="1108"/>
      <c r="D58" s="1109"/>
      <c r="E58" s="2825"/>
      <c r="F58" s="1102" t="s">
        <v>1627</v>
      </c>
      <c r="G58" s="1105" t="s">
        <v>88</v>
      </c>
      <c r="H58" s="1103"/>
      <c r="I58" s="2825"/>
      <c r="J58" s="1102" t="s">
        <v>1626</v>
      </c>
      <c r="K58" s="1107" t="s">
        <v>88</v>
      </c>
      <c r="L58" s="1103"/>
      <c r="M58" s="1103"/>
      <c r="N58" s="1103"/>
      <c r="O58" s="1103"/>
      <c r="P58" s="1103"/>
      <c r="Q58" s="1103"/>
      <c r="R58" s="1103"/>
      <c r="S58" s="1103"/>
      <c r="T58" s="1103"/>
      <c r="U58" s="1103"/>
    </row>
    <row r="59" spans="1:21" ht="14.4">
      <c r="A59" s="1103"/>
      <c r="B59" s="1103"/>
      <c r="C59" s="1108"/>
      <c r="D59" s="1109"/>
      <c r="E59" s="1103"/>
      <c r="F59" s="1103"/>
      <c r="G59" s="1103"/>
      <c r="H59" s="1103"/>
      <c r="I59" s="2825"/>
      <c r="J59" s="1102" t="s">
        <v>1627</v>
      </c>
      <c r="K59" s="1107" t="s">
        <v>88</v>
      </c>
      <c r="L59" s="1103"/>
      <c r="M59" s="1103"/>
      <c r="N59" s="1103"/>
      <c r="O59" s="1103"/>
      <c r="P59" s="1103"/>
      <c r="Q59" s="1103"/>
      <c r="R59" s="1103"/>
      <c r="S59" s="1103"/>
      <c r="T59" s="1103"/>
      <c r="U59" s="1103"/>
    </row>
    <row r="60" spans="1:21" ht="14.4">
      <c r="A60" s="1103"/>
      <c r="B60" s="1103"/>
      <c r="C60" s="1108"/>
      <c r="D60" s="1109"/>
      <c r="E60" s="1103"/>
      <c r="F60" s="1103"/>
      <c r="G60" s="1103"/>
      <c r="H60" s="1103"/>
      <c r="I60" s="2825"/>
      <c r="J60" s="1102" t="s">
        <v>2080</v>
      </c>
      <c r="K60" s="1107" t="s">
        <v>87</v>
      </c>
      <c r="L60" s="1103"/>
      <c r="M60" s="1103"/>
      <c r="N60" s="1103"/>
      <c r="O60" s="1103"/>
      <c r="P60" s="1103"/>
      <c r="Q60" s="1103"/>
      <c r="R60" s="1103"/>
      <c r="S60" s="1103"/>
      <c r="T60" s="1103"/>
      <c r="U60" s="1103"/>
    </row>
    <row r="61" spans="1:21" ht="14.4">
      <c r="A61" s="1103"/>
      <c r="B61" s="1103" t="s">
        <v>2504</v>
      </c>
      <c r="C61" s="1108"/>
      <c r="D61" s="1109"/>
      <c r="E61" s="1103"/>
      <c r="F61" s="1103"/>
      <c r="G61" s="1103"/>
      <c r="H61" s="1103"/>
      <c r="I61" s="1103"/>
      <c r="J61" s="1103"/>
      <c r="K61" s="1103"/>
      <c r="L61" s="1103"/>
      <c r="M61" s="1103"/>
      <c r="N61" s="1103"/>
      <c r="O61" s="1103"/>
      <c r="P61" s="1103"/>
      <c r="Q61" s="1103"/>
      <c r="R61" s="1103"/>
      <c r="S61" s="1103"/>
      <c r="T61" s="1103"/>
      <c r="U61" s="1103"/>
    </row>
    <row r="62" spans="1:21" ht="14.4">
      <c r="A62" s="1103"/>
      <c r="B62" s="1103"/>
      <c r="C62" s="1108"/>
      <c r="D62" s="1109"/>
      <c r="E62" s="1103"/>
      <c r="F62" s="1103"/>
      <c r="G62" s="1103"/>
      <c r="H62" s="1103"/>
      <c r="I62" s="1103"/>
      <c r="J62" s="1103"/>
      <c r="K62" s="1103"/>
      <c r="L62" s="1103"/>
      <c r="M62" s="1103"/>
      <c r="N62" s="1103"/>
      <c r="O62" s="1103"/>
      <c r="P62" s="1103"/>
      <c r="Q62" s="1103"/>
      <c r="R62" s="1103"/>
      <c r="S62" s="1103"/>
      <c r="T62" s="1103"/>
      <c r="U62" s="1103"/>
    </row>
    <row r="63" spans="1:21" ht="14.4">
      <c r="A63" s="1103"/>
      <c r="B63" s="1103"/>
      <c r="C63" s="1108"/>
      <c r="D63" s="1109"/>
      <c r="E63" s="1103"/>
      <c r="F63" s="1103"/>
      <c r="G63" s="1103"/>
      <c r="H63" s="1103"/>
      <c r="I63" s="1103"/>
      <c r="J63" s="1103"/>
      <c r="K63" s="1103"/>
      <c r="L63" s="1103"/>
      <c r="M63" s="1103"/>
      <c r="N63" s="1103"/>
      <c r="O63" s="1103"/>
      <c r="P63" s="1103"/>
      <c r="Q63" s="1103"/>
      <c r="R63" s="1103"/>
      <c r="S63" s="1103"/>
      <c r="T63" s="1103"/>
      <c r="U63" s="1103"/>
    </row>
    <row r="64" spans="1:21" ht="14.4">
      <c r="A64" s="1103"/>
      <c r="B64" s="1103"/>
      <c r="C64" s="1108"/>
      <c r="D64" s="1109"/>
      <c r="E64" s="1103"/>
      <c r="F64" s="1103"/>
      <c r="G64" s="1103"/>
      <c r="H64" s="1103"/>
      <c r="I64" s="1103"/>
      <c r="J64" s="1103"/>
      <c r="K64" s="1103"/>
      <c r="L64" s="1103"/>
      <c r="M64" s="1103"/>
      <c r="N64" s="1103"/>
      <c r="O64" s="1103"/>
      <c r="P64" s="1103"/>
      <c r="Q64" s="1103"/>
      <c r="R64" s="1103"/>
      <c r="S64" s="1103"/>
      <c r="T64" s="1103"/>
      <c r="U64" s="1103"/>
    </row>
    <row r="65" spans="1:21" ht="14.4">
      <c r="A65" s="1103"/>
      <c r="B65" s="1103"/>
      <c r="C65" s="1108"/>
      <c r="D65" s="1109"/>
      <c r="E65" s="1103"/>
      <c r="F65" s="1103"/>
      <c r="G65" s="1103"/>
      <c r="H65" s="1103"/>
      <c r="I65" s="1103"/>
      <c r="J65" s="1103"/>
      <c r="K65" s="1103"/>
      <c r="L65" s="1103"/>
      <c r="M65" s="1103"/>
      <c r="N65" s="1103"/>
      <c r="O65" s="1103"/>
      <c r="P65" s="1103"/>
      <c r="Q65" s="1103"/>
      <c r="R65" s="1103"/>
      <c r="S65" s="1103"/>
      <c r="T65" s="1103"/>
      <c r="U65" s="1103"/>
    </row>
    <row r="66" spans="1:21" ht="14.4">
      <c r="A66" s="1103"/>
      <c r="B66" s="1103"/>
      <c r="C66" s="1108"/>
      <c r="D66" s="1109"/>
      <c r="E66" s="1103"/>
      <c r="F66" s="1103"/>
      <c r="G66" s="1103"/>
      <c r="H66" s="1103"/>
      <c r="I66" s="1103"/>
      <c r="J66" s="1103"/>
      <c r="K66" s="1103"/>
      <c r="L66" s="1103"/>
      <c r="M66" s="1103"/>
      <c r="N66" s="1103"/>
      <c r="O66" s="1103"/>
      <c r="P66" s="1103"/>
      <c r="Q66" s="1103"/>
      <c r="R66" s="1103"/>
      <c r="S66" s="1103"/>
      <c r="T66" s="1103"/>
      <c r="U66" s="1103"/>
    </row>
    <row r="67" spans="1:21" ht="14.4">
      <c r="A67" s="1103"/>
      <c r="B67" s="1103"/>
      <c r="C67" s="1108"/>
      <c r="D67" s="1109"/>
      <c r="E67" s="1103"/>
      <c r="F67" s="1103"/>
      <c r="G67" s="1103"/>
      <c r="H67" s="1103"/>
      <c r="I67" s="1103"/>
      <c r="J67" s="1103"/>
      <c r="K67" s="1103"/>
      <c r="L67" s="1103"/>
      <c r="M67" s="1103"/>
      <c r="N67" s="1103"/>
      <c r="O67" s="1103"/>
      <c r="P67" s="1103"/>
      <c r="Q67" s="1103"/>
      <c r="R67" s="1103"/>
      <c r="S67" s="1103"/>
      <c r="T67" s="1103"/>
      <c r="U67" s="1103"/>
    </row>
    <row r="68" spans="1:21">
      <c r="C68" s="192"/>
      <c r="D68" s="267"/>
    </row>
    <row r="69" spans="1:21">
      <c r="C69" s="192"/>
      <c r="D69" s="267"/>
    </row>
    <row r="70" spans="1:21">
      <c r="C70" s="192"/>
      <c r="D70" s="267"/>
    </row>
    <row r="71" spans="1:21">
      <c r="C71" s="192"/>
      <c r="D71" s="267"/>
    </row>
    <row r="72" spans="1:21">
      <c r="C72" s="192"/>
      <c r="D72" s="267"/>
    </row>
    <row r="73" spans="1:21">
      <c r="C73" s="192"/>
      <c r="D73" s="267"/>
    </row>
    <row r="74" spans="1:21">
      <c r="C74" s="192"/>
      <c r="D74" s="267"/>
    </row>
    <row r="75" spans="1:21">
      <c r="C75" s="192"/>
      <c r="D75" s="267"/>
    </row>
    <row r="76" spans="1:21">
      <c r="C76" s="192"/>
      <c r="D76" s="267"/>
    </row>
    <row r="77" spans="1:21">
      <c r="C77" s="192"/>
      <c r="D77" s="267"/>
    </row>
    <row r="78" spans="1:21">
      <c r="C78" s="192"/>
      <c r="D78" s="267"/>
    </row>
    <row r="79" spans="1:21">
      <c r="C79" s="192"/>
      <c r="D79" s="267"/>
    </row>
    <row r="80" spans="1:21">
      <c r="C80" s="192"/>
      <c r="D80" s="267"/>
    </row>
    <row r="81" spans="3:4">
      <c r="C81" s="192"/>
      <c r="D81" s="267"/>
    </row>
    <row r="82" spans="3:4">
      <c r="C82" s="192"/>
      <c r="D82" s="267"/>
    </row>
    <row r="83" spans="3:4">
      <c r="C83" s="192"/>
      <c r="D83" s="267"/>
    </row>
    <row r="84" spans="3:4">
      <c r="C84" s="192"/>
      <c r="D84" s="267"/>
    </row>
    <row r="85" spans="3:4">
      <c r="C85" s="192"/>
      <c r="D85" s="267"/>
    </row>
    <row r="86" spans="3:4">
      <c r="C86" s="192"/>
      <c r="D86" s="267"/>
    </row>
    <row r="87" spans="3:4">
      <c r="C87" s="192"/>
      <c r="D87" s="267"/>
    </row>
    <row r="88" spans="3:4">
      <c r="C88" s="192"/>
      <c r="D88" s="267"/>
    </row>
    <row r="89" spans="3:4">
      <c r="C89" s="192"/>
      <c r="D89" s="267"/>
    </row>
    <row r="90" spans="3:4">
      <c r="C90" s="192"/>
      <c r="D90" s="267"/>
    </row>
    <row r="91" spans="3:4">
      <c r="C91" s="192"/>
      <c r="D91" s="267"/>
    </row>
    <row r="92" spans="3:4">
      <c r="C92" s="192"/>
      <c r="D92" s="267"/>
    </row>
    <row r="93" spans="3:4">
      <c r="C93" s="192"/>
      <c r="D93" s="267"/>
    </row>
    <row r="94" spans="3:4">
      <c r="C94" s="192"/>
      <c r="D94" s="267"/>
    </row>
    <row r="95" spans="3:4">
      <c r="C95" s="192"/>
      <c r="D95" s="267"/>
    </row>
    <row r="96" spans="3:4">
      <c r="C96" s="192"/>
      <c r="D96" s="267"/>
    </row>
    <row r="97" spans="3:4">
      <c r="C97" s="192"/>
      <c r="D97" s="267"/>
    </row>
    <row r="98" spans="3:4">
      <c r="C98" s="192"/>
      <c r="D98" s="267"/>
    </row>
    <row r="99" spans="3:4">
      <c r="C99" s="192"/>
      <c r="D99" s="267"/>
    </row>
    <row r="100" spans="3:4">
      <c r="C100" s="192"/>
      <c r="D100" s="267"/>
    </row>
    <row r="101" spans="3:4">
      <c r="C101" s="192"/>
      <c r="D101" s="267"/>
    </row>
    <row r="102" spans="3:4">
      <c r="C102" s="192"/>
      <c r="D102" s="267"/>
    </row>
    <row r="103" spans="3:4">
      <c r="C103" s="192"/>
      <c r="D103" s="267"/>
    </row>
    <row r="104" spans="3:4">
      <c r="C104" s="192"/>
      <c r="D104" s="267"/>
    </row>
    <row r="105" spans="3:4">
      <c r="C105" s="192"/>
      <c r="D105" s="267"/>
    </row>
    <row r="106" spans="3:4">
      <c r="C106" s="192"/>
      <c r="D106" s="267"/>
    </row>
    <row r="107" spans="3:4">
      <c r="C107" s="192"/>
      <c r="D107" s="267"/>
    </row>
    <row r="108" spans="3:4">
      <c r="C108" s="192"/>
      <c r="D108" s="267"/>
    </row>
    <row r="109" spans="3:4">
      <c r="C109" s="192"/>
      <c r="D109" s="267"/>
    </row>
    <row r="110" spans="3:4">
      <c r="C110" s="192"/>
      <c r="D110" s="267"/>
    </row>
    <row r="111" spans="3:4">
      <c r="C111" s="192"/>
      <c r="D111" s="267"/>
    </row>
    <row r="112" spans="3:4">
      <c r="C112" s="192"/>
      <c r="D112" s="267"/>
    </row>
    <row r="113" spans="3:4">
      <c r="C113" s="192"/>
      <c r="D113" s="267"/>
    </row>
    <row r="114" spans="3:4">
      <c r="C114" s="192"/>
      <c r="D114" s="267"/>
    </row>
    <row r="115" spans="3:4">
      <c r="C115" s="192"/>
      <c r="D115" s="267"/>
    </row>
    <row r="116" spans="3:4">
      <c r="C116" s="192"/>
      <c r="D116" s="267"/>
    </row>
    <row r="117" spans="3:4">
      <c r="C117" s="192"/>
      <c r="D117" s="267"/>
    </row>
    <row r="118" spans="3:4">
      <c r="C118" s="192"/>
      <c r="D118" s="267"/>
    </row>
    <row r="119" spans="3:4">
      <c r="C119" s="192"/>
      <c r="D119" s="267"/>
    </row>
    <row r="120" spans="3:4">
      <c r="C120" s="192"/>
      <c r="D120" s="267"/>
    </row>
    <row r="121" spans="3:4">
      <c r="C121" s="192"/>
      <c r="D121" s="267"/>
    </row>
    <row r="122" spans="3:4">
      <c r="C122" s="192"/>
      <c r="D122" s="267"/>
    </row>
    <row r="123" spans="3:4">
      <c r="C123" s="192"/>
      <c r="D123" s="267"/>
    </row>
    <row r="124" spans="3:4">
      <c r="C124" s="192"/>
      <c r="D124" s="267"/>
    </row>
    <row r="125" spans="3:4">
      <c r="C125" s="192"/>
      <c r="D125" s="267"/>
    </row>
    <row r="126" spans="3:4">
      <c r="C126" s="192"/>
      <c r="D126" s="267"/>
    </row>
    <row r="127" spans="3:4">
      <c r="C127" s="192"/>
      <c r="D127" s="267"/>
    </row>
    <row r="128" spans="3:4">
      <c r="C128" s="192"/>
      <c r="D128" s="267"/>
    </row>
    <row r="129" spans="3:4">
      <c r="C129" s="192"/>
      <c r="D129" s="267"/>
    </row>
  </sheetData>
  <sheetProtection algorithmName="SHA-512" hashValue="1v0RsaabzE3YjT11k9f0N8OhtwVNcVHfsRn2ON+GzAqGfqWMKygXQV0HlT4+5CVNBhlxZV0kEh4LuKaA0zi/+g==" saltValue="WNv+xh6QQ7hSSHUQv8Ihuw==" spinCount="100000" sheet="1" objects="1" scenarios="1"/>
  <mergeCells count="52">
    <mergeCell ref="M25:M36"/>
    <mergeCell ref="M37:M57"/>
    <mergeCell ref="M9:M10"/>
    <mergeCell ref="M14:M24"/>
    <mergeCell ref="M3:N3"/>
    <mergeCell ref="M4:N4"/>
    <mergeCell ref="M5:M6"/>
    <mergeCell ref="M7:M8"/>
    <mergeCell ref="M12:O12"/>
    <mergeCell ref="M13:N13"/>
    <mergeCell ref="I12:K12"/>
    <mergeCell ref="I13:J13"/>
    <mergeCell ref="I27:I41"/>
    <mergeCell ref="I42:I60"/>
    <mergeCell ref="I14:I26"/>
    <mergeCell ref="E25:E39"/>
    <mergeCell ref="E9:E10"/>
    <mergeCell ref="E40:E58"/>
    <mergeCell ref="A14:A20"/>
    <mergeCell ref="A21:A31"/>
    <mergeCell ref="A32:A44"/>
    <mergeCell ref="A13:B13"/>
    <mergeCell ref="E13:F13"/>
    <mergeCell ref="E14:E24"/>
    <mergeCell ref="E3:F3"/>
    <mergeCell ref="E4:F4"/>
    <mergeCell ref="E5:E6"/>
    <mergeCell ref="E12:G12"/>
    <mergeCell ref="A3:B3"/>
    <mergeCell ref="A4:B4"/>
    <mergeCell ref="A5:A6"/>
    <mergeCell ref="A8:A9"/>
    <mergeCell ref="A12:C12"/>
    <mergeCell ref="E7:E8"/>
    <mergeCell ref="I3:J3"/>
    <mergeCell ref="I4:J4"/>
    <mergeCell ref="I5:I6"/>
    <mergeCell ref="I7:I8"/>
    <mergeCell ref="I9:I10"/>
    <mergeCell ref="J5:J6"/>
    <mergeCell ref="Q3:R3"/>
    <mergeCell ref="Q4:R4"/>
    <mergeCell ref="Q5:Q6"/>
    <mergeCell ref="Q7:Q8"/>
    <mergeCell ref="Q9:Q10"/>
    <mergeCell ref="R5:R6"/>
    <mergeCell ref="R7:R8"/>
    <mergeCell ref="Q12:S12"/>
    <mergeCell ref="Q13:R13"/>
    <mergeCell ref="Q14:Q24"/>
    <mergeCell ref="Q25:Q33"/>
    <mergeCell ref="Q34:Q55"/>
  </mergeCells>
  <hyperlinks>
    <hyperlink ref="A1" location="Índice!A1" display="ÍNDICE" xr:uid="{00000000-0004-0000-4A00-000000000000}"/>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86">
    <tabColor rgb="FFAD25A8"/>
  </sheetPr>
  <dimension ref="A1:H46"/>
  <sheetViews>
    <sheetView showGridLines="0" workbookViewId="0">
      <selection activeCell="J35" sqref="J35"/>
    </sheetView>
  </sheetViews>
  <sheetFormatPr baseColWidth="10" defaultColWidth="11.44140625" defaultRowHeight="14.4"/>
  <cols>
    <col min="1" max="1" width="8.6640625" style="92" bestFit="1" customWidth="1"/>
    <col min="2" max="2" width="36.88671875" style="91" customWidth="1"/>
    <col min="3" max="3" width="9" style="92" bestFit="1" customWidth="1"/>
    <col min="4" max="4" width="10.109375" style="91" bestFit="1" customWidth="1"/>
    <col min="5" max="5" width="8.44140625" style="92" bestFit="1" customWidth="1"/>
    <col min="6" max="6" width="9.88671875" style="92" bestFit="1" customWidth="1"/>
    <col min="7" max="7" width="53.6640625" style="92" bestFit="1" customWidth="1"/>
    <col min="8" max="16384" width="11.44140625" style="91"/>
  </cols>
  <sheetData>
    <row r="1" spans="1:8" s="2" customFormat="1" ht="15.6">
      <c r="A1" s="167" t="s">
        <v>1189</v>
      </c>
      <c r="B1" s="89"/>
      <c r="C1" s="33"/>
      <c r="E1" s="33"/>
      <c r="F1" s="33"/>
      <c r="G1" s="33"/>
    </row>
    <row r="2" spans="1:8" s="73" customFormat="1" ht="15.6">
      <c r="A2" s="77" t="s">
        <v>659</v>
      </c>
      <c r="B2" s="90"/>
      <c r="C2" s="74"/>
      <c r="E2" s="74"/>
      <c r="F2" s="74"/>
      <c r="G2" s="74"/>
    </row>
    <row r="3" spans="1:8">
      <c r="A3" s="2831" t="s">
        <v>3299</v>
      </c>
      <c r="B3" s="2831"/>
      <c r="C3" s="2831"/>
      <c r="D3" s="2831"/>
      <c r="E3" s="1650" t="s">
        <v>296</v>
      </c>
      <c r="F3" s="1650" t="s">
        <v>295</v>
      </c>
      <c r="G3" s="1650" t="s">
        <v>278</v>
      </c>
    </row>
    <row r="4" spans="1:8">
      <c r="A4" s="2832" t="s">
        <v>1220</v>
      </c>
      <c r="B4" s="2131" t="s">
        <v>603</v>
      </c>
      <c r="C4" s="2132" t="s">
        <v>140</v>
      </c>
      <c r="D4" s="2131" t="s">
        <v>663</v>
      </c>
      <c r="E4" s="2132">
        <v>42.2</v>
      </c>
      <c r="F4" s="2133">
        <v>42188</v>
      </c>
      <c r="G4" s="2133"/>
      <c r="H4" s="670"/>
    </row>
    <row r="5" spans="1:8">
      <c r="A5" s="2832"/>
      <c r="B5" s="2131" t="s">
        <v>459</v>
      </c>
      <c r="C5" s="2132" t="s">
        <v>140</v>
      </c>
      <c r="D5" s="2131" t="s">
        <v>663</v>
      </c>
      <c r="E5" s="2132">
        <v>42.2</v>
      </c>
      <c r="F5" s="2133">
        <v>42188</v>
      </c>
      <c r="G5" s="2133"/>
      <c r="H5" s="670"/>
    </row>
    <row r="6" spans="1:8">
      <c r="A6" s="2832"/>
      <c r="B6" s="2131" t="s">
        <v>957</v>
      </c>
      <c r="C6" s="2132" t="s">
        <v>140</v>
      </c>
      <c r="D6" s="2131" t="s">
        <v>961</v>
      </c>
      <c r="E6" s="2132">
        <v>49.2</v>
      </c>
      <c r="F6" s="2133">
        <v>42417</v>
      </c>
      <c r="G6" s="2133"/>
      <c r="H6" s="670"/>
    </row>
    <row r="7" spans="1:8">
      <c r="A7" s="2832"/>
      <c r="B7" s="2131" t="s">
        <v>604</v>
      </c>
      <c r="C7" s="2132" t="s">
        <v>140</v>
      </c>
      <c r="D7" s="2131" t="s">
        <v>958</v>
      </c>
      <c r="E7" s="2132">
        <v>49.2</v>
      </c>
      <c r="F7" s="2133">
        <v>42417</v>
      </c>
      <c r="G7" s="2133"/>
      <c r="H7" s="670"/>
    </row>
    <row r="8" spans="1:8">
      <c r="A8" s="2833" t="s">
        <v>1221</v>
      </c>
      <c r="B8" s="2134" t="s">
        <v>410</v>
      </c>
      <c r="C8" s="2135" t="s">
        <v>140</v>
      </c>
      <c r="D8" s="2134" t="s">
        <v>663</v>
      </c>
      <c r="E8" s="2135">
        <v>42.2</v>
      </c>
      <c r="F8" s="2136">
        <v>42188</v>
      </c>
      <c r="G8" s="2136"/>
    </row>
    <row r="9" spans="1:8">
      <c r="A9" s="2834"/>
      <c r="B9" s="2134" t="s">
        <v>660</v>
      </c>
      <c r="C9" s="2135" t="s">
        <v>140</v>
      </c>
      <c r="D9" s="2134" t="s">
        <v>663</v>
      </c>
      <c r="E9" s="2135">
        <v>42.2</v>
      </c>
      <c r="F9" s="2136">
        <v>42188</v>
      </c>
      <c r="G9" s="2136"/>
    </row>
    <row r="10" spans="1:8">
      <c r="A10" s="2834"/>
      <c r="B10" s="2134" t="s">
        <v>661</v>
      </c>
      <c r="C10" s="2135" t="s">
        <v>140</v>
      </c>
      <c r="D10" s="2134" t="s">
        <v>668</v>
      </c>
      <c r="E10" s="2135">
        <v>42.2</v>
      </c>
      <c r="F10" s="2136">
        <v>42188</v>
      </c>
      <c r="G10" s="2136"/>
    </row>
    <row r="11" spans="1:8">
      <c r="A11" s="2834"/>
      <c r="B11" s="2134" t="s">
        <v>662</v>
      </c>
      <c r="C11" s="2135" t="s">
        <v>140</v>
      </c>
      <c r="D11" s="2134" t="s">
        <v>663</v>
      </c>
      <c r="E11" s="2135">
        <v>47.2</v>
      </c>
      <c r="F11" s="2136">
        <v>42347</v>
      </c>
      <c r="G11" s="2136"/>
    </row>
    <row r="12" spans="1:8">
      <c r="A12" s="2834"/>
      <c r="B12" s="2134" t="s">
        <v>975</v>
      </c>
      <c r="C12" s="2135" t="s">
        <v>959</v>
      </c>
      <c r="D12" s="2135" t="s">
        <v>958</v>
      </c>
      <c r="E12" s="2135">
        <v>49.2</v>
      </c>
      <c r="F12" s="2136">
        <v>42417</v>
      </c>
      <c r="G12" s="2136"/>
    </row>
    <row r="13" spans="1:8">
      <c r="A13" s="2834"/>
      <c r="B13" s="2134" t="s">
        <v>444</v>
      </c>
      <c r="C13" s="2137" t="s">
        <v>140</v>
      </c>
      <c r="D13" s="2134" t="s">
        <v>958</v>
      </c>
      <c r="E13" s="2135">
        <v>49.2</v>
      </c>
      <c r="F13" s="2136">
        <v>42417</v>
      </c>
      <c r="G13" s="2136"/>
    </row>
    <row r="14" spans="1:8">
      <c r="A14" s="2834"/>
      <c r="B14" s="2131" t="s">
        <v>1595</v>
      </c>
      <c r="C14" s="2138" t="s">
        <v>140</v>
      </c>
      <c r="D14" s="2131" t="s">
        <v>663</v>
      </c>
      <c r="E14" s="2132">
        <v>62.2</v>
      </c>
      <c r="F14" s="2133">
        <v>42936</v>
      </c>
      <c r="G14" s="2133"/>
    </row>
    <row r="15" spans="1:8">
      <c r="A15" s="2834"/>
      <c r="B15" s="2131" t="s">
        <v>660</v>
      </c>
      <c r="C15" s="2138" t="s">
        <v>140</v>
      </c>
      <c r="D15" s="2131" t="s">
        <v>663</v>
      </c>
      <c r="E15" s="2132">
        <v>62.2</v>
      </c>
      <c r="F15" s="2133">
        <v>42936</v>
      </c>
      <c r="G15" s="2133"/>
    </row>
    <row r="16" spans="1:8">
      <c r="A16" s="2834"/>
      <c r="B16" s="2131" t="s">
        <v>620</v>
      </c>
      <c r="C16" s="2138" t="s">
        <v>140</v>
      </c>
      <c r="D16" s="2131" t="s">
        <v>663</v>
      </c>
      <c r="E16" s="2132">
        <v>62.2</v>
      </c>
      <c r="F16" s="2133">
        <v>42936</v>
      </c>
      <c r="G16" s="2133"/>
    </row>
    <row r="17" spans="1:8">
      <c r="A17" s="2834"/>
      <c r="B17" s="2131" t="s">
        <v>410</v>
      </c>
      <c r="C17" s="2132" t="s">
        <v>140</v>
      </c>
      <c r="D17" s="2132" t="s">
        <v>958</v>
      </c>
      <c r="E17" s="2132">
        <v>68.2</v>
      </c>
      <c r="F17" s="2133">
        <v>43131</v>
      </c>
      <c r="G17" s="2133"/>
    </row>
    <row r="18" spans="1:8">
      <c r="A18" s="2834"/>
      <c r="B18" s="2131" t="s">
        <v>615</v>
      </c>
      <c r="C18" s="2132" t="s">
        <v>140</v>
      </c>
      <c r="D18" s="2132" t="s">
        <v>958</v>
      </c>
      <c r="E18" s="2132">
        <v>68.2</v>
      </c>
      <c r="F18" s="2133">
        <v>43131</v>
      </c>
      <c r="G18" s="2133" t="s">
        <v>2214</v>
      </c>
      <c r="H18" s="670"/>
    </row>
    <row r="19" spans="1:8">
      <c r="A19" s="2834"/>
      <c r="B19" s="2131" t="s">
        <v>2113</v>
      </c>
      <c r="C19" s="2132" t="s">
        <v>140</v>
      </c>
      <c r="D19" s="2132" t="s">
        <v>958</v>
      </c>
      <c r="E19" s="2132">
        <v>84.2</v>
      </c>
      <c r="F19" s="2133">
        <v>43430</v>
      </c>
      <c r="G19" s="2133" t="s">
        <v>3307</v>
      </c>
    </row>
    <row r="20" spans="1:8">
      <c r="A20" s="2834"/>
      <c r="B20" s="1127" t="s">
        <v>2847</v>
      </c>
      <c r="C20" s="2132" t="s">
        <v>140</v>
      </c>
      <c r="D20" s="2132" t="s">
        <v>958</v>
      </c>
      <c r="E20" s="2132">
        <v>94.2</v>
      </c>
      <c r="F20" s="2133">
        <v>43671</v>
      </c>
      <c r="G20" s="2133"/>
    </row>
    <row r="21" spans="1:8">
      <c r="A21" s="2834"/>
      <c r="B21" s="2139" t="s">
        <v>975</v>
      </c>
      <c r="C21" s="2140" t="s">
        <v>140</v>
      </c>
      <c r="D21" s="2139" t="s">
        <v>958</v>
      </c>
      <c r="E21" s="2140">
        <v>99.2</v>
      </c>
      <c r="F21" s="2141">
        <v>43861</v>
      </c>
      <c r="G21" s="2141"/>
    </row>
    <row r="22" spans="1:8">
      <c r="A22" s="2834"/>
      <c r="B22" s="2139" t="s">
        <v>611</v>
      </c>
      <c r="C22" s="2140" t="s">
        <v>140</v>
      </c>
      <c r="D22" s="2139" t="s">
        <v>961</v>
      </c>
      <c r="E22" s="2140">
        <v>99.2</v>
      </c>
      <c r="F22" s="2141">
        <v>43861</v>
      </c>
      <c r="G22" s="2141"/>
    </row>
    <row r="23" spans="1:8">
      <c r="A23" s="2834"/>
      <c r="B23" s="2139" t="s">
        <v>3308</v>
      </c>
      <c r="C23" s="2140" t="s">
        <v>140</v>
      </c>
      <c r="D23" s="2139" t="s">
        <v>958</v>
      </c>
      <c r="E23" s="2140">
        <v>99.2</v>
      </c>
      <c r="F23" s="2141">
        <v>43861</v>
      </c>
      <c r="G23" s="2141"/>
    </row>
    <row r="24" spans="1:8">
      <c r="A24" s="2834"/>
      <c r="B24" s="2139" t="s">
        <v>554</v>
      </c>
      <c r="C24" s="2140" t="s">
        <v>140</v>
      </c>
      <c r="D24" s="2139" t="s">
        <v>958</v>
      </c>
      <c r="E24" s="2140">
        <v>101.2</v>
      </c>
      <c r="F24" s="2141">
        <v>44008</v>
      </c>
      <c r="G24" s="2141"/>
    </row>
    <row r="25" spans="1:8">
      <c r="A25" s="2835"/>
      <c r="B25" s="2139" t="s">
        <v>1039</v>
      </c>
      <c r="C25" s="2142" t="s">
        <v>3300</v>
      </c>
      <c r="D25" s="2139" t="s">
        <v>958</v>
      </c>
      <c r="E25" s="2140">
        <v>101.2</v>
      </c>
      <c r="F25" s="2141">
        <v>44008</v>
      </c>
      <c r="G25" s="2141"/>
    </row>
    <row r="26" spans="1:8">
      <c r="A26" s="2836" t="s">
        <v>1222</v>
      </c>
      <c r="B26" s="2131" t="s">
        <v>606</v>
      </c>
      <c r="C26" s="2132" t="s">
        <v>140</v>
      </c>
      <c r="D26" s="2131" t="s">
        <v>663</v>
      </c>
      <c r="E26" s="2132">
        <v>42.2</v>
      </c>
      <c r="F26" s="2133">
        <v>42188</v>
      </c>
      <c r="G26" s="2133"/>
    </row>
    <row r="27" spans="1:8">
      <c r="A27" s="2837"/>
      <c r="B27" s="2131" t="s">
        <v>1625</v>
      </c>
      <c r="C27" s="2132" t="s">
        <v>140</v>
      </c>
      <c r="D27" s="2131" t="s">
        <v>663</v>
      </c>
      <c r="E27" s="2132">
        <v>42.2</v>
      </c>
      <c r="F27" s="2133">
        <v>42188</v>
      </c>
      <c r="G27" s="2133"/>
    </row>
    <row r="28" spans="1:8">
      <c r="A28" s="2837"/>
      <c r="B28" s="2131" t="s">
        <v>607</v>
      </c>
      <c r="C28" s="2132" t="s">
        <v>140</v>
      </c>
      <c r="D28" s="2131" t="s">
        <v>668</v>
      </c>
      <c r="E28" s="2132">
        <v>47.2</v>
      </c>
      <c r="F28" s="2133">
        <v>42347</v>
      </c>
      <c r="G28" s="2133"/>
    </row>
    <row r="29" spans="1:8">
      <c r="A29" s="2837"/>
      <c r="B29" s="2131" t="s">
        <v>501</v>
      </c>
      <c r="C29" s="2132" t="s">
        <v>140</v>
      </c>
      <c r="D29" s="2131" t="s">
        <v>668</v>
      </c>
      <c r="E29" s="2132">
        <v>47.2</v>
      </c>
      <c r="F29" s="2133">
        <v>42347</v>
      </c>
      <c r="G29" s="2133"/>
    </row>
    <row r="30" spans="1:8">
      <c r="A30" s="2837"/>
      <c r="B30" s="2131" t="s">
        <v>960</v>
      </c>
      <c r="C30" s="2132" t="s">
        <v>140</v>
      </c>
      <c r="D30" s="2131" t="s">
        <v>961</v>
      </c>
      <c r="E30" s="2132">
        <v>49.2</v>
      </c>
      <c r="F30" s="2133">
        <v>42417</v>
      </c>
      <c r="G30" s="2133"/>
    </row>
    <row r="31" spans="1:8">
      <c r="A31" s="2837"/>
      <c r="B31" s="2131" t="s">
        <v>962</v>
      </c>
      <c r="C31" s="2132" t="s">
        <v>140</v>
      </c>
      <c r="D31" s="2131" t="s">
        <v>958</v>
      </c>
      <c r="E31" s="2132">
        <v>49.2</v>
      </c>
      <c r="F31" s="2133">
        <v>42417</v>
      </c>
      <c r="G31" s="2133" t="s">
        <v>2214</v>
      </c>
      <c r="H31" s="347"/>
    </row>
    <row r="32" spans="1:8">
      <c r="A32" s="2837"/>
      <c r="B32" s="2131" t="s">
        <v>606</v>
      </c>
      <c r="C32" s="2132" t="s">
        <v>959</v>
      </c>
      <c r="D32" s="2131" t="s">
        <v>663</v>
      </c>
      <c r="E32" s="2132">
        <v>62.2</v>
      </c>
      <c r="F32" s="2133">
        <v>42936</v>
      </c>
      <c r="G32" s="2133"/>
    </row>
    <row r="33" spans="1:8">
      <c r="A33" s="2837"/>
      <c r="B33" s="2131" t="s">
        <v>1625</v>
      </c>
      <c r="C33" s="2132" t="s">
        <v>140</v>
      </c>
      <c r="D33" s="2131" t="s">
        <v>663</v>
      </c>
      <c r="E33" s="2132">
        <v>62.2</v>
      </c>
      <c r="F33" s="2133">
        <v>42936</v>
      </c>
      <c r="G33" s="2133"/>
    </row>
    <row r="34" spans="1:8">
      <c r="A34" s="2837"/>
      <c r="B34" s="2131" t="s">
        <v>501</v>
      </c>
      <c r="C34" s="2132" t="s">
        <v>140</v>
      </c>
      <c r="D34" s="2131" t="s">
        <v>663</v>
      </c>
      <c r="E34" s="2132">
        <v>62.2</v>
      </c>
      <c r="F34" s="2133">
        <v>42936</v>
      </c>
      <c r="G34" s="2133" t="s">
        <v>2214</v>
      </c>
      <c r="H34" s="670"/>
    </row>
    <row r="35" spans="1:8">
      <c r="A35" s="2837"/>
      <c r="B35" s="2131" t="s">
        <v>1697</v>
      </c>
      <c r="C35" s="2132" t="s">
        <v>140</v>
      </c>
      <c r="D35" s="2131" t="s">
        <v>958</v>
      </c>
      <c r="E35" s="2132">
        <v>68.2</v>
      </c>
      <c r="F35" s="2133">
        <v>43131</v>
      </c>
      <c r="G35" s="2133"/>
    </row>
    <row r="36" spans="1:8">
      <c r="A36" s="2837"/>
      <c r="B36" s="2131" t="s">
        <v>960</v>
      </c>
      <c r="C36" s="2132" t="s">
        <v>140</v>
      </c>
      <c r="D36" s="2131" t="s">
        <v>961</v>
      </c>
      <c r="E36" s="2132">
        <v>68.2</v>
      </c>
      <c r="F36" s="2133">
        <v>43131</v>
      </c>
      <c r="G36" s="2133" t="s">
        <v>2214</v>
      </c>
      <c r="H36" s="670"/>
    </row>
    <row r="37" spans="1:8">
      <c r="A37" s="2837"/>
      <c r="B37" s="2131" t="s">
        <v>2213</v>
      </c>
      <c r="C37" s="2132" t="s">
        <v>140</v>
      </c>
      <c r="D37" s="2131" t="s">
        <v>958</v>
      </c>
      <c r="E37" s="2132">
        <v>87.2</v>
      </c>
      <c r="F37" s="2133">
        <v>43437</v>
      </c>
      <c r="G37" s="2133"/>
    </row>
    <row r="38" spans="1:8">
      <c r="A38" s="2837"/>
      <c r="B38" s="2139" t="s">
        <v>3301</v>
      </c>
      <c r="C38" s="2140" t="s">
        <v>140</v>
      </c>
      <c r="D38" s="2139" t="s">
        <v>958</v>
      </c>
      <c r="E38" s="2140">
        <v>99.2</v>
      </c>
      <c r="F38" s="2141">
        <v>43861</v>
      </c>
      <c r="G38" s="2141"/>
    </row>
    <row r="39" spans="1:8">
      <c r="A39" s="2837"/>
      <c r="B39" s="2139" t="s">
        <v>1697</v>
      </c>
      <c r="C39" s="2140" t="s">
        <v>140</v>
      </c>
      <c r="D39" s="2139" t="s">
        <v>961</v>
      </c>
      <c r="E39" s="2140">
        <v>99.2</v>
      </c>
      <c r="F39" s="2141">
        <v>43861</v>
      </c>
      <c r="G39" s="2141"/>
    </row>
    <row r="40" spans="1:8">
      <c r="A40" s="2837"/>
      <c r="B40" s="2139" t="s">
        <v>3302</v>
      </c>
      <c r="C40" s="2140" t="s">
        <v>140</v>
      </c>
      <c r="D40" s="2139" t="s">
        <v>961</v>
      </c>
      <c r="E40" s="2140">
        <v>99.2</v>
      </c>
      <c r="F40" s="2141">
        <v>43861</v>
      </c>
      <c r="G40" s="2141"/>
    </row>
    <row r="41" spans="1:8">
      <c r="A41" s="2838"/>
      <c r="B41" s="2139" t="s">
        <v>2661</v>
      </c>
      <c r="C41" s="2140" t="s">
        <v>140</v>
      </c>
      <c r="D41" s="2139" t="s">
        <v>958</v>
      </c>
      <c r="E41" s="2140">
        <v>99.2</v>
      </c>
      <c r="F41" s="2141">
        <v>43861</v>
      </c>
      <c r="G41" s="2141"/>
    </row>
    <row r="42" spans="1:8" ht="30" customHeight="1">
      <c r="A42" s="1124" t="s">
        <v>3303</v>
      </c>
      <c r="B42" s="2830" t="s">
        <v>3305</v>
      </c>
      <c r="C42" s="2830"/>
      <c r="D42" s="2830"/>
      <c r="E42" s="2830"/>
      <c r="F42" s="2830"/>
      <c r="G42" s="2830"/>
    </row>
    <row r="43" spans="1:8">
      <c r="A43" s="1125" t="s">
        <v>3304</v>
      </c>
      <c r="B43" s="348" t="s">
        <v>3306</v>
      </c>
      <c r="C43" s="1126"/>
      <c r="D43" s="348"/>
      <c r="E43" s="1126"/>
      <c r="F43" s="1126"/>
      <c r="G43" s="1126"/>
    </row>
    <row r="44" spans="1:8">
      <c r="A44" s="194"/>
      <c r="B44" s="195"/>
    </row>
    <row r="46" spans="1:8">
      <c r="A46" s="478"/>
      <c r="B46" s="348"/>
    </row>
  </sheetData>
  <sheetProtection algorithmName="SHA-512" hashValue="Rbxj7cFlkwi4zAC/dMQfvwxaT2KJVjZNUxj/01T2OgMbQMEd4xpEZogc5PVlmYPB793WvNdB28gnQtq1Zeb8mw==" saltValue="D3VD3B+rOhkktDiG+U1Jxw==" spinCount="100000" sheet="1" objects="1" scenarios="1"/>
  <mergeCells count="5">
    <mergeCell ref="B42:G42"/>
    <mergeCell ref="A3:D3"/>
    <mergeCell ref="A4:A7"/>
    <mergeCell ref="A8:A25"/>
    <mergeCell ref="A26:A41"/>
  </mergeCells>
  <hyperlinks>
    <hyperlink ref="A1" location="Índice!A1" display="ÍNDICE" xr:uid="{00000000-0004-0000-4B00-000000000000}"/>
  </hyperlinks>
  <pageMargins left="0.7" right="0.7" top="0.75" bottom="0.75" header="0.3" footer="0.3"/>
  <pageSetup orientation="portrait" horizontalDpi="1200" verticalDpi="12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AD25A8"/>
    <pageSetUpPr fitToPage="1"/>
  </sheetPr>
  <dimension ref="A1:H197"/>
  <sheetViews>
    <sheetView showGridLines="0" zoomScaleNormal="100" workbookViewId="0">
      <selection activeCell="J19" sqref="J19"/>
    </sheetView>
  </sheetViews>
  <sheetFormatPr baseColWidth="10" defaultColWidth="11.44140625" defaultRowHeight="13.8"/>
  <cols>
    <col min="1" max="1" width="7" style="220" bestFit="1" customWidth="1"/>
    <col min="2" max="2" width="7.44140625" style="665" customWidth="1"/>
    <col min="3" max="3" width="25.88671875" style="815" bestFit="1" customWidth="1"/>
    <col min="4" max="4" width="37.88671875" style="815" bestFit="1" customWidth="1"/>
    <col min="5" max="5" width="126" style="815" bestFit="1" customWidth="1"/>
    <col min="6" max="6" width="14.33203125" style="815" customWidth="1"/>
    <col min="7" max="7" width="12.109375" style="213" customWidth="1"/>
    <col min="8" max="8" width="8" style="213" customWidth="1"/>
    <col min="9" max="9" width="43.109375" style="213" customWidth="1"/>
    <col min="10" max="16384" width="11.44140625" style="213"/>
  </cols>
  <sheetData>
    <row r="1" spans="1:8">
      <c r="A1" s="466" t="s">
        <v>1189</v>
      </c>
      <c r="B1" s="810"/>
    </row>
    <row r="2" spans="1:8" ht="15.6">
      <c r="A2" s="1653" t="s">
        <v>1216</v>
      </c>
      <c r="B2" s="1653"/>
      <c r="C2" s="1653"/>
      <c r="D2" s="1653"/>
      <c r="F2" s="817"/>
      <c r="G2" s="218"/>
      <c r="H2" s="218"/>
    </row>
    <row r="3" spans="1:8" ht="14.4">
      <c r="B3" s="2848" t="s">
        <v>2139</v>
      </c>
      <c r="C3" s="2848"/>
      <c r="D3" s="2848"/>
      <c r="E3" s="2848"/>
      <c r="F3" s="818"/>
    </row>
    <row r="4" spans="1:8" ht="45" customHeight="1">
      <c r="B4" s="1234" t="s">
        <v>1836</v>
      </c>
      <c r="C4" s="427" t="s">
        <v>2140</v>
      </c>
      <c r="D4" s="427" t="s">
        <v>2141</v>
      </c>
      <c r="E4" s="427" t="s">
        <v>221</v>
      </c>
      <c r="F4" s="427" t="s">
        <v>1540</v>
      </c>
    </row>
    <row r="5" spans="1:8" ht="14.4">
      <c r="A5" s="2850" t="s">
        <v>2703</v>
      </c>
      <c r="B5" s="1235">
        <v>1</v>
      </c>
      <c r="C5" s="1094" t="s">
        <v>3556</v>
      </c>
      <c r="D5" s="1237" t="s">
        <v>3557</v>
      </c>
      <c r="E5" s="454" t="s">
        <v>5456</v>
      </c>
      <c r="F5" s="1235">
        <v>72</v>
      </c>
      <c r="G5" s="1118"/>
    </row>
    <row r="6" spans="1:8" ht="14.4">
      <c r="A6" s="2850"/>
      <c r="B6" s="1235">
        <v>2</v>
      </c>
      <c r="C6" s="1094" t="s">
        <v>3558</v>
      </c>
      <c r="D6" s="1237" t="s">
        <v>3559</v>
      </c>
      <c r="E6" s="454" t="s">
        <v>3560</v>
      </c>
      <c r="F6" s="1235">
        <v>1678</v>
      </c>
      <c r="G6" s="1118"/>
    </row>
    <row r="7" spans="1:8" ht="14.4">
      <c r="A7" s="2850"/>
      <c r="B7" s="1235">
        <v>3</v>
      </c>
      <c r="C7" s="2852" t="s">
        <v>5476</v>
      </c>
      <c r="D7" s="2851" t="s">
        <v>5477</v>
      </c>
      <c r="E7" s="454" t="s">
        <v>3561</v>
      </c>
      <c r="F7" s="1235">
        <v>1093</v>
      </c>
      <c r="G7" s="2401" t="s">
        <v>3562</v>
      </c>
    </row>
    <row r="8" spans="1:8" ht="14.4">
      <c r="A8" s="2850"/>
      <c r="B8" s="1235">
        <v>4</v>
      </c>
      <c r="C8" s="2852"/>
      <c r="D8" s="2851"/>
      <c r="E8" s="454" t="s">
        <v>3563</v>
      </c>
      <c r="F8" s="1235">
        <v>750</v>
      </c>
      <c r="G8" s="2401"/>
    </row>
    <row r="9" spans="1:8" ht="14.4">
      <c r="A9" s="2850"/>
      <c r="B9" s="1235">
        <v>5</v>
      </c>
      <c r="C9" s="2852"/>
      <c r="D9" s="2851"/>
      <c r="E9" s="454" t="s">
        <v>3564</v>
      </c>
      <c r="F9" s="1235">
        <v>780</v>
      </c>
      <c r="G9" s="2401"/>
    </row>
    <row r="10" spans="1:8" ht="14.4">
      <c r="A10" s="2850"/>
      <c r="B10" s="1235">
        <v>6</v>
      </c>
      <c r="C10" s="2852"/>
      <c r="D10" s="2851"/>
      <c r="E10" s="454" t="s">
        <v>5478</v>
      </c>
      <c r="F10" s="1235">
        <v>467</v>
      </c>
      <c r="G10" s="2401"/>
    </row>
    <row r="11" spans="1:8" ht="14.4">
      <c r="A11" s="2850"/>
      <c r="B11" s="1235">
        <v>7</v>
      </c>
      <c r="C11" s="2852"/>
      <c r="D11" s="2851"/>
      <c r="E11" s="454" t="s">
        <v>3565</v>
      </c>
      <c r="F11" s="1235">
        <v>565</v>
      </c>
      <c r="G11" s="2401"/>
    </row>
    <row r="12" spans="1:8" ht="14.4">
      <c r="A12" s="2850"/>
      <c r="B12" s="1235">
        <v>8</v>
      </c>
      <c r="C12" s="2852"/>
      <c r="D12" s="2851"/>
      <c r="E12" s="454" t="s">
        <v>3566</v>
      </c>
      <c r="F12" s="1235">
        <v>199</v>
      </c>
      <c r="G12" s="2401"/>
    </row>
    <row r="13" spans="1:8" ht="14.4">
      <c r="A13" s="2850"/>
      <c r="B13" s="1235">
        <v>9</v>
      </c>
      <c r="C13" s="2852"/>
      <c r="D13" s="2851"/>
      <c r="E13" s="454" t="s">
        <v>3567</v>
      </c>
      <c r="F13" s="1235">
        <v>238</v>
      </c>
      <c r="G13" s="2401"/>
    </row>
    <row r="14" spans="1:8" ht="14.4">
      <c r="A14" s="1282" t="s">
        <v>3568</v>
      </c>
      <c r="B14" s="1235"/>
      <c r="C14" s="1094" t="s">
        <v>3569</v>
      </c>
      <c r="D14" s="1237" t="s">
        <v>3557</v>
      </c>
      <c r="E14" s="454" t="s">
        <v>3570</v>
      </c>
      <c r="F14" s="1235" t="s">
        <v>1539</v>
      </c>
      <c r="G14" s="345"/>
    </row>
    <row r="15" spans="1:8" ht="43.2">
      <c r="A15" s="2850" t="s">
        <v>1222</v>
      </c>
      <c r="B15" s="1235">
        <v>10</v>
      </c>
      <c r="C15" s="1278" t="s">
        <v>3571</v>
      </c>
      <c r="D15" s="1279" t="s">
        <v>3572</v>
      </c>
      <c r="E15" s="1279" t="s">
        <v>3573</v>
      </c>
      <c r="F15" s="1236">
        <v>30</v>
      </c>
      <c r="G15" s="345"/>
    </row>
    <row r="16" spans="1:8" ht="28.8">
      <c r="A16" s="2850"/>
      <c r="B16" s="1235">
        <v>11</v>
      </c>
      <c r="C16" s="1278" t="s">
        <v>3574</v>
      </c>
      <c r="D16" s="1279" t="s">
        <v>3575</v>
      </c>
      <c r="E16" s="1279" t="s">
        <v>3576</v>
      </c>
      <c r="F16" s="1236">
        <v>90</v>
      </c>
      <c r="G16" s="345"/>
    </row>
    <row r="17" spans="1:7" ht="43.2">
      <c r="A17" s="2850"/>
      <c r="B17" s="1235">
        <v>12</v>
      </c>
      <c r="C17" s="1278" t="s">
        <v>3574</v>
      </c>
      <c r="D17" s="1279" t="s">
        <v>3577</v>
      </c>
      <c r="E17" s="1279" t="s">
        <v>3578</v>
      </c>
      <c r="F17" s="1236">
        <v>30</v>
      </c>
      <c r="G17" s="345"/>
    </row>
    <row r="18" spans="1:7" ht="28.8">
      <c r="A18" s="2850"/>
      <c r="B18" s="1235">
        <v>13</v>
      </c>
      <c r="C18" s="823" t="s">
        <v>3579</v>
      </c>
      <c r="D18" s="822" t="s">
        <v>3580</v>
      </c>
      <c r="E18" s="1280" t="s">
        <v>3581</v>
      </c>
      <c r="F18" s="824">
        <v>46</v>
      </c>
      <c r="G18" s="345"/>
    </row>
    <row r="19" spans="1:7" ht="72">
      <c r="A19" s="2850"/>
      <c r="B19" s="1235">
        <v>14</v>
      </c>
      <c r="C19" s="1278" t="s">
        <v>3582</v>
      </c>
      <c r="D19" s="1279" t="s">
        <v>3583</v>
      </c>
      <c r="E19" s="1279" t="s">
        <v>3584</v>
      </c>
      <c r="F19" s="1236">
        <v>180</v>
      </c>
      <c r="G19" s="345"/>
    </row>
    <row r="20" spans="1:7" ht="100.8">
      <c r="A20" s="2850"/>
      <c r="B20" s="1235">
        <v>15</v>
      </c>
      <c r="C20" s="1278" t="s">
        <v>3582</v>
      </c>
      <c r="D20" s="1279" t="s">
        <v>3585</v>
      </c>
      <c r="E20" s="2143" t="s">
        <v>5479</v>
      </c>
      <c r="F20" s="1236">
        <v>60</v>
      </c>
      <c r="G20" s="345"/>
    </row>
    <row r="21" spans="1:7" ht="115.2">
      <c r="A21" s="2850"/>
      <c r="B21" s="1235">
        <v>16</v>
      </c>
      <c r="C21" s="1278" t="s">
        <v>3582</v>
      </c>
      <c r="D21" s="1279" t="s">
        <v>3586</v>
      </c>
      <c r="E21" s="1279" t="s">
        <v>3587</v>
      </c>
      <c r="F21" s="1236">
        <v>40</v>
      </c>
      <c r="G21" s="345"/>
    </row>
    <row r="22" spans="1:7" ht="43.2">
      <c r="A22" s="2850"/>
      <c r="B22" s="1235">
        <v>17</v>
      </c>
      <c r="C22" s="1278" t="s">
        <v>3588</v>
      </c>
      <c r="D22" s="1279" t="s">
        <v>3589</v>
      </c>
      <c r="E22" s="1279" t="s">
        <v>3590</v>
      </c>
      <c r="F22" s="1236">
        <v>120</v>
      </c>
      <c r="G22" s="345"/>
    </row>
    <row r="23" spans="1:7" ht="43.2">
      <c r="A23" s="2850"/>
      <c r="B23" s="1235">
        <v>18</v>
      </c>
      <c r="C23" s="1278" t="s">
        <v>3588</v>
      </c>
      <c r="D23" s="1279" t="s">
        <v>3637</v>
      </c>
      <c r="E23" s="2143" t="s">
        <v>5480</v>
      </c>
      <c r="F23" s="1236">
        <v>80</v>
      </c>
      <c r="G23" s="345"/>
    </row>
    <row r="24" spans="1:7" ht="43.2">
      <c r="A24" s="2850"/>
      <c r="B24" s="1235">
        <v>19</v>
      </c>
      <c r="C24" s="1278" t="s">
        <v>3588</v>
      </c>
      <c r="D24" s="1279" t="s">
        <v>3638</v>
      </c>
      <c r="E24" s="1279" t="s">
        <v>3591</v>
      </c>
      <c r="F24" s="1236">
        <v>50</v>
      </c>
      <c r="G24" s="345"/>
    </row>
    <row r="25" spans="1:7" ht="45" customHeight="1">
      <c r="A25" s="2850"/>
      <c r="B25" s="1235">
        <v>20</v>
      </c>
      <c r="C25" s="1278" t="s">
        <v>3588</v>
      </c>
      <c r="D25" s="1279" t="s">
        <v>3592</v>
      </c>
      <c r="E25" s="1279" t="s">
        <v>3593</v>
      </c>
      <c r="F25" s="1236">
        <v>90</v>
      </c>
      <c r="G25" s="345"/>
    </row>
    <row r="26" spans="1:7" ht="14.4">
      <c r="A26" s="2850"/>
      <c r="B26" s="1235">
        <v>21</v>
      </c>
      <c r="C26" s="811" t="s">
        <v>3594</v>
      </c>
      <c r="D26" s="1238" t="s">
        <v>3595</v>
      </c>
      <c r="E26" s="1238" t="s">
        <v>3596</v>
      </c>
      <c r="F26" s="1236">
        <v>70</v>
      </c>
      <c r="G26" s="345"/>
    </row>
    <row r="27" spans="1:7" ht="14.4">
      <c r="A27" s="2850"/>
      <c r="B27" s="1235">
        <v>22</v>
      </c>
      <c r="C27" s="1278" t="s">
        <v>3597</v>
      </c>
      <c r="D27" s="1279" t="s">
        <v>3598</v>
      </c>
      <c r="E27" s="1279" t="s">
        <v>3599</v>
      </c>
      <c r="F27" s="1236">
        <v>60</v>
      </c>
      <c r="G27" s="345"/>
    </row>
    <row r="28" spans="1:7" ht="28.8">
      <c r="A28" s="2850"/>
      <c r="B28" s="1235">
        <v>23</v>
      </c>
      <c r="C28" s="823" t="s">
        <v>3600</v>
      </c>
      <c r="D28" s="822" t="s">
        <v>3601</v>
      </c>
      <c r="E28" s="822" t="s">
        <v>3602</v>
      </c>
      <c r="F28" s="824">
        <v>62</v>
      </c>
      <c r="G28" s="345"/>
    </row>
    <row r="29" spans="1:7" ht="72">
      <c r="A29" s="2850"/>
      <c r="B29" s="1235">
        <v>24</v>
      </c>
      <c r="C29" s="1278" t="s">
        <v>3603</v>
      </c>
      <c r="D29" s="2143" t="s">
        <v>5481</v>
      </c>
      <c r="E29" s="1279" t="s">
        <v>3604</v>
      </c>
      <c r="F29" s="1236">
        <v>120</v>
      </c>
      <c r="G29" s="345"/>
    </row>
    <row r="30" spans="1:7" ht="43.2">
      <c r="A30" s="2850"/>
      <c r="B30" s="1235">
        <v>25</v>
      </c>
      <c r="C30" s="1278" t="s">
        <v>3603</v>
      </c>
      <c r="D30" s="1279" t="s">
        <v>3605</v>
      </c>
      <c r="E30" s="1279" t="s">
        <v>3606</v>
      </c>
      <c r="F30" s="1236">
        <v>70</v>
      </c>
      <c r="G30" s="345"/>
    </row>
    <row r="31" spans="1:7" ht="100.8">
      <c r="A31" s="2850"/>
      <c r="B31" s="1235">
        <v>26</v>
      </c>
      <c r="C31" s="1278" t="s">
        <v>3603</v>
      </c>
      <c r="D31" s="1279" t="s">
        <v>3607</v>
      </c>
      <c r="E31" s="1279" t="s">
        <v>3608</v>
      </c>
      <c r="F31" s="1236">
        <v>60</v>
      </c>
      <c r="G31" s="345"/>
    </row>
    <row r="32" spans="1:7" ht="86.4">
      <c r="A32" s="2850"/>
      <c r="B32" s="1235">
        <v>27</v>
      </c>
      <c r="C32" s="1278" t="s">
        <v>3603</v>
      </c>
      <c r="D32" s="1279" t="s">
        <v>3609</v>
      </c>
      <c r="E32" s="1279" t="s">
        <v>3610</v>
      </c>
      <c r="F32" s="1236">
        <v>70</v>
      </c>
      <c r="G32" s="345"/>
    </row>
    <row r="33" spans="1:7" ht="115.2">
      <c r="A33" s="2850"/>
      <c r="B33" s="1235">
        <v>28</v>
      </c>
      <c r="C33" s="1278" t="s">
        <v>3603</v>
      </c>
      <c r="D33" s="1279" t="s">
        <v>3611</v>
      </c>
      <c r="E33" s="1279" t="s">
        <v>3612</v>
      </c>
      <c r="F33" s="1236">
        <v>110</v>
      </c>
      <c r="G33" s="345"/>
    </row>
    <row r="34" spans="1:7" ht="129.6">
      <c r="A34" s="2850"/>
      <c r="B34" s="1235">
        <v>29</v>
      </c>
      <c r="C34" s="1278" t="s">
        <v>3603</v>
      </c>
      <c r="D34" s="1279" t="s">
        <v>3613</v>
      </c>
      <c r="E34" s="1279" t="s">
        <v>3614</v>
      </c>
      <c r="F34" s="1236">
        <v>110</v>
      </c>
      <c r="G34" s="345"/>
    </row>
    <row r="35" spans="1:7" ht="14.4">
      <c r="A35" s="2850"/>
      <c r="B35" s="1235">
        <v>30</v>
      </c>
      <c r="C35" s="1278" t="s">
        <v>3615</v>
      </c>
      <c r="D35" s="1238" t="s">
        <v>3595</v>
      </c>
      <c r="E35" s="1238" t="s">
        <v>5482</v>
      </c>
      <c r="F35" s="1236"/>
      <c r="G35" s="345"/>
    </row>
    <row r="36" spans="1:7" ht="14.4">
      <c r="A36" s="2850"/>
      <c r="B36" s="1235">
        <v>31</v>
      </c>
      <c r="C36" s="1278" t="s">
        <v>3615</v>
      </c>
      <c r="D36" s="1279" t="s">
        <v>3616</v>
      </c>
      <c r="E36" s="1279" t="s">
        <v>3617</v>
      </c>
      <c r="F36" s="1236">
        <v>140</v>
      </c>
      <c r="G36" s="345"/>
    </row>
    <row r="37" spans="1:7" ht="86.4">
      <c r="A37" s="2850"/>
      <c r="B37" s="1235">
        <v>32</v>
      </c>
      <c r="C37" s="1278" t="s">
        <v>3618</v>
      </c>
      <c r="D37" s="1279" t="s">
        <v>3619</v>
      </c>
      <c r="E37" s="1279" t="s">
        <v>3620</v>
      </c>
      <c r="F37" s="1236">
        <v>40</v>
      </c>
      <c r="G37" s="345"/>
    </row>
    <row r="38" spans="1:7" ht="57.6">
      <c r="A38" s="2850"/>
      <c r="B38" s="1235">
        <v>33</v>
      </c>
      <c r="C38" s="1278" t="s">
        <v>3618</v>
      </c>
      <c r="D38" s="1279" t="s">
        <v>3621</v>
      </c>
      <c r="E38" s="1279" t="s">
        <v>3622</v>
      </c>
      <c r="F38" s="1236">
        <v>30</v>
      </c>
      <c r="G38" s="345"/>
    </row>
    <row r="39" spans="1:7" ht="57.6">
      <c r="A39" s="2850"/>
      <c r="B39" s="1235">
        <v>34</v>
      </c>
      <c r="C39" s="1278" t="s">
        <v>3623</v>
      </c>
      <c r="D39" s="1279" t="s">
        <v>3624</v>
      </c>
      <c r="E39" s="1279" t="s">
        <v>3625</v>
      </c>
      <c r="F39" s="1236">
        <v>90</v>
      </c>
      <c r="G39" s="345"/>
    </row>
    <row r="40" spans="1:7" ht="43.2">
      <c r="A40" s="2850"/>
      <c r="B40" s="1235">
        <v>35</v>
      </c>
      <c r="C40" s="1278" t="s">
        <v>3626</v>
      </c>
      <c r="D40" s="1279" t="s">
        <v>3627</v>
      </c>
      <c r="E40" s="1279" t="s">
        <v>3628</v>
      </c>
      <c r="F40" s="1236">
        <v>30</v>
      </c>
      <c r="G40" s="345"/>
    </row>
    <row r="41" spans="1:7" ht="43.2">
      <c r="A41" s="2850"/>
      <c r="B41" s="1235">
        <v>36</v>
      </c>
      <c r="C41" s="1278" t="s">
        <v>3626</v>
      </c>
      <c r="D41" s="1279" t="s">
        <v>3629</v>
      </c>
      <c r="E41" s="1279" t="s">
        <v>3630</v>
      </c>
      <c r="F41" s="1236">
        <v>120</v>
      </c>
      <c r="G41" s="345"/>
    </row>
    <row r="42" spans="1:7" ht="28.8">
      <c r="A42" s="2850"/>
      <c r="B42" s="1235">
        <v>37</v>
      </c>
      <c r="C42" s="1278" t="s">
        <v>3626</v>
      </c>
      <c r="D42" s="1279" t="s">
        <v>3631</v>
      </c>
      <c r="E42" s="1279" t="s">
        <v>3632</v>
      </c>
      <c r="F42" s="1236">
        <v>30</v>
      </c>
      <c r="G42" s="345"/>
    </row>
    <row r="43" spans="1:7" ht="316.8">
      <c r="A43" s="2850"/>
      <c r="B43" s="1235">
        <v>38</v>
      </c>
      <c r="C43" s="1278" t="s">
        <v>3633</v>
      </c>
      <c r="D43" s="2143" t="s">
        <v>5483</v>
      </c>
      <c r="E43" s="2143" t="s">
        <v>5484</v>
      </c>
      <c r="F43" s="1236">
        <v>70</v>
      </c>
      <c r="G43" s="345"/>
    </row>
    <row r="44" spans="1:7" ht="14.4">
      <c r="A44" s="2850"/>
      <c r="B44" s="1235">
        <v>39</v>
      </c>
      <c r="C44" s="823" t="s">
        <v>3634</v>
      </c>
      <c r="D44" s="822" t="s">
        <v>3635</v>
      </c>
      <c r="E44" s="822" t="s">
        <v>3636</v>
      </c>
      <c r="F44" s="824">
        <v>1400</v>
      </c>
      <c r="G44" s="345"/>
    </row>
    <row r="45" spans="1:7" ht="30.6" customHeight="1">
      <c r="B45" s="2843" t="s">
        <v>5485</v>
      </c>
      <c r="C45" s="2843"/>
      <c r="D45" s="2843"/>
      <c r="E45" s="2844"/>
      <c r="F45" s="1281">
        <f>SUM(F5:F44)</f>
        <v>9340</v>
      </c>
    </row>
    <row r="46" spans="1:7">
      <c r="B46" s="664"/>
      <c r="C46" s="812"/>
      <c r="D46" s="819"/>
      <c r="E46" s="812"/>
      <c r="F46" s="814"/>
    </row>
    <row r="47" spans="1:7">
      <c r="B47" s="2849" t="s">
        <v>2142</v>
      </c>
      <c r="C47" s="2849"/>
      <c r="D47" s="2849"/>
      <c r="E47" s="2849"/>
      <c r="F47" s="814"/>
    </row>
    <row r="48" spans="1:7" ht="26.4">
      <c r="B48" s="808" t="s">
        <v>1217</v>
      </c>
      <c r="C48" s="1289" t="s">
        <v>5486</v>
      </c>
      <c r="D48" s="1289" t="s">
        <v>2141</v>
      </c>
      <c r="E48" s="1289" t="s">
        <v>221</v>
      </c>
      <c r="F48" s="1289" t="s">
        <v>1540</v>
      </c>
    </row>
    <row r="49" spans="1:7" ht="14.4">
      <c r="A49" s="2840" t="s">
        <v>2703</v>
      </c>
      <c r="B49" s="454">
        <v>1</v>
      </c>
      <c r="C49" s="1237" t="s">
        <v>3639</v>
      </c>
      <c r="D49" s="1237" t="s">
        <v>3557</v>
      </c>
      <c r="E49" s="454" t="s">
        <v>3640</v>
      </c>
      <c r="F49" s="1086">
        <v>48</v>
      </c>
      <c r="G49" s="342"/>
    </row>
    <row r="50" spans="1:7" ht="14.4">
      <c r="A50" s="2841"/>
      <c r="B50" s="454">
        <v>2</v>
      </c>
      <c r="C50" s="1237" t="s">
        <v>3641</v>
      </c>
      <c r="D50" s="1237" t="s">
        <v>3557</v>
      </c>
      <c r="E50" s="454" t="s">
        <v>3642</v>
      </c>
      <c r="F50" s="1086">
        <v>136</v>
      </c>
      <c r="G50" s="342"/>
    </row>
    <row r="51" spans="1:7" ht="14.4">
      <c r="A51" s="2841"/>
      <c r="B51" s="454">
        <v>3</v>
      </c>
      <c r="C51" s="1237" t="s">
        <v>3643</v>
      </c>
      <c r="D51" s="1237" t="s">
        <v>3557</v>
      </c>
      <c r="E51" s="454" t="s">
        <v>3644</v>
      </c>
      <c r="F51" s="1086">
        <v>32</v>
      </c>
      <c r="G51" s="342"/>
    </row>
    <row r="52" spans="1:7" ht="14.4">
      <c r="A52" s="2841"/>
      <c r="B52" s="454">
        <v>4</v>
      </c>
      <c r="C52" s="1237" t="s">
        <v>2704</v>
      </c>
      <c r="D52" s="1237" t="s">
        <v>3557</v>
      </c>
      <c r="E52" s="454" t="s">
        <v>5487</v>
      </c>
      <c r="F52" s="1086">
        <v>92</v>
      </c>
      <c r="G52" s="342"/>
    </row>
    <row r="53" spans="1:7" ht="14.4">
      <c r="A53" s="2841"/>
      <c r="B53" s="454">
        <v>5</v>
      </c>
      <c r="C53" s="1237" t="s">
        <v>2704</v>
      </c>
      <c r="D53" s="1237" t="s">
        <v>3557</v>
      </c>
      <c r="E53" s="454" t="s">
        <v>5488</v>
      </c>
      <c r="F53" s="1086">
        <v>78</v>
      </c>
      <c r="G53" s="342"/>
    </row>
    <row r="54" spans="1:7" ht="14.4">
      <c r="A54" s="2841"/>
      <c r="B54" s="454">
        <v>6</v>
      </c>
      <c r="C54" s="2845" t="s">
        <v>3645</v>
      </c>
      <c r="D54" s="2845" t="s">
        <v>5489</v>
      </c>
      <c r="E54" s="454" t="s">
        <v>3646</v>
      </c>
      <c r="F54" s="1086">
        <v>154</v>
      </c>
      <c r="G54" s="2437" t="s">
        <v>3647</v>
      </c>
    </row>
    <row r="55" spans="1:7" ht="14.4">
      <c r="A55" s="2841"/>
      <c r="B55" s="454">
        <v>7</v>
      </c>
      <c r="C55" s="2846"/>
      <c r="D55" s="2846"/>
      <c r="E55" s="454" t="s">
        <v>3648</v>
      </c>
      <c r="F55" s="1086">
        <v>294</v>
      </c>
      <c r="G55" s="2851"/>
    </row>
    <row r="56" spans="1:7" ht="14.4">
      <c r="A56" s="2841"/>
      <c r="B56" s="454">
        <v>8</v>
      </c>
      <c r="C56" s="2846"/>
      <c r="D56" s="2846"/>
      <c r="E56" s="454" t="s">
        <v>3649</v>
      </c>
      <c r="F56" s="1086">
        <v>235</v>
      </c>
      <c r="G56" s="2851"/>
    </row>
    <row r="57" spans="1:7" ht="14.4">
      <c r="A57" s="2841"/>
      <c r="B57" s="454">
        <v>9</v>
      </c>
      <c r="C57" s="2846"/>
      <c r="D57" s="2846"/>
      <c r="E57" s="454" t="s">
        <v>3650</v>
      </c>
      <c r="F57" s="1086">
        <v>955</v>
      </c>
      <c r="G57" s="2851"/>
    </row>
    <row r="58" spans="1:7" ht="14.4">
      <c r="A58" s="2841"/>
      <c r="B58" s="454">
        <v>10</v>
      </c>
      <c r="C58" s="2846"/>
      <c r="D58" s="2846"/>
      <c r="E58" s="454" t="s">
        <v>3651</v>
      </c>
      <c r="F58" s="1086">
        <v>6304</v>
      </c>
      <c r="G58" s="2851"/>
    </row>
    <row r="59" spans="1:7" ht="14.4">
      <c r="A59" s="2841"/>
      <c r="B59" s="454">
        <v>11</v>
      </c>
      <c r="C59" s="2846"/>
      <c r="D59" s="2846"/>
      <c r="E59" s="454" t="s">
        <v>3652</v>
      </c>
      <c r="F59" s="1086">
        <v>103</v>
      </c>
      <c r="G59" s="2851"/>
    </row>
    <row r="60" spans="1:7" ht="14.4">
      <c r="A60" s="2841"/>
      <c r="B60" s="454">
        <v>12</v>
      </c>
      <c r="C60" s="2846"/>
      <c r="D60" s="2846"/>
      <c r="E60" s="454" t="s">
        <v>5490</v>
      </c>
      <c r="F60" s="1086">
        <v>402</v>
      </c>
      <c r="G60" s="2851"/>
    </row>
    <row r="61" spans="1:7" ht="14.4">
      <c r="A61" s="2841"/>
      <c r="B61" s="454">
        <v>13</v>
      </c>
      <c r="C61" s="2846"/>
      <c r="D61" s="2846"/>
      <c r="E61" s="454" t="s">
        <v>3653</v>
      </c>
      <c r="F61" s="1086">
        <v>248</v>
      </c>
      <c r="G61" s="2851"/>
    </row>
    <row r="62" spans="1:7" ht="14.4">
      <c r="A62" s="2841"/>
      <c r="B62" s="454">
        <v>14</v>
      </c>
      <c r="C62" s="2846"/>
      <c r="D62" s="2846"/>
      <c r="E62" s="454" t="s">
        <v>3654</v>
      </c>
      <c r="F62" s="1086">
        <v>299</v>
      </c>
      <c r="G62" s="2851"/>
    </row>
    <row r="63" spans="1:7" ht="14.4">
      <c r="A63" s="2841"/>
      <c r="B63" s="454">
        <v>15</v>
      </c>
      <c r="C63" s="2846"/>
      <c r="D63" s="2846"/>
      <c r="E63" s="454" t="s">
        <v>3655</v>
      </c>
      <c r="F63" s="1086">
        <v>130</v>
      </c>
      <c r="G63" s="2851"/>
    </row>
    <row r="64" spans="1:7" ht="14.4">
      <c r="A64" s="2841"/>
      <c r="B64" s="454">
        <v>16</v>
      </c>
      <c r="C64" s="2846"/>
      <c r="D64" s="2846"/>
      <c r="E64" s="454" t="s">
        <v>3656</v>
      </c>
      <c r="F64" s="1086">
        <v>413</v>
      </c>
      <c r="G64" s="2851"/>
    </row>
    <row r="65" spans="1:7" ht="14.4">
      <c r="A65" s="2841"/>
      <c r="B65" s="454">
        <v>17</v>
      </c>
      <c r="C65" s="2846"/>
      <c r="D65" s="2846"/>
      <c r="E65" s="454" t="s">
        <v>3657</v>
      </c>
      <c r="F65" s="1086">
        <v>140</v>
      </c>
      <c r="G65" s="2851"/>
    </row>
    <row r="66" spans="1:7" ht="14.4">
      <c r="A66" s="2841"/>
      <c r="B66" s="454">
        <v>18</v>
      </c>
      <c r="C66" s="2846"/>
      <c r="D66" s="2846"/>
      <c r="E66" s="454" t="s">
        <v>3658</v>
      </c>
      <c r="F66" s="1086">
        <v>56</v>
      </c>
      <c r="G66" s="2851"/>
    </row>
    <row r="67" spans="1:7" ht="14.4">
      <c r="A67" s="2841"/>
      <c r="B67" s="454">
        <v>19</v>
      </c>
      <c r="C67" s="2846"/>
      <c r="D67" s="2846"/>
      <c r="E67" s="454" t="s">
        <v>3659</v>
      </c>
      <c r="F67" s="1086">
        <v>70</v>
      </c>
      <c r="G67" s="2851"/>
    </row>
    <row r="68" spans="1:7" ht="14.4">
      <c r="A68" s="2841"/>
      <c r="B68" s="454">
        <v>20</v>
      </c>
      <c r="C68" s="2846"/>
      <c r="D68" s="2846"/>
      <c r="E68" s="454" t="s">
        <v>3660</v>
      </c>
      <c r="F68" s="1086">
        <v>164</v>
      </c>
      <c r="G68" s="2851"/>
    </row>
    <row r="69" spans="1:7" ht="14.4">
      <c r="A69" s="2841"/>
      <c r="B69" s="454">
        <v>21</v>
      </c>
      <c r="C69" s="2846"/>
      <c r="D69" s="2846"/>
      <c r="E69" s="454" t="s">
        <v>3661</v>
      </c>
      <c r="F69" s="1086">
        <v>167</v>
      </c>
      <c r="G69" s="2851"/>
    </row>
    <row r="70" spans="1:7" ht="14.4">
      <c r="A70" s="2841"/>
      <c r="B70" s="454">
        <v>22</v>
      </c>
      <c r="C70" s="2846"/>
      <c r="D70" s="2846"/>
      <c r="E70" s="454" t="s">
        <v>3662</v>
      </c>
      <c r="F70" s="1086">
        <v>182</v>
      </c>
      <c r="G70" s="2851"/>
    </row>
    <row r="71" spans="1:7" ht="14.4">
      <c r="A71" s="2841"/>
      <c r="B71" s="454">
        <v>23</v>
      </c>
      <c r="C71" s="2846"/>
      <c r="D71" s="2846"/>
      <c r="E71" s="454" t="s">
        <v>3663</v>
      </c>
      <c r="F71" s="1086">
        <v>87</v>
      </c>
      <c r="G71" s="2851"/>
    </row>
    <row r="72" spans="1:7" ht="14.4">
      <c r="A72" s="2841"/>
      <c r="B72" s="454">
        <v>24</v>
      </c>
      <c r="C72" s="2846"/>
      <c r="D72" s="2846"/>
      <c r="E72" s="454" t="s">
        <v>3664</v>
      </c>
      <c r="F72" s="1086">
        <v>246</v>
      </c>
      <c r="G72" s="2851"/>
    </row>
    <row r="73" spans="1:7" ht="14.4">
      <c r="A73" s="2841"/>
      <c r="B73" s="454">
        <v>25</v>
      </c>
      <c r="C73" s="2846"/>
      <c r="D73" s="2846"/>
      <c r="E73" s="454" t="s">
        <v>3665</v>
      </c>
      <c r="F73" s="1086">
        <v>166</v>
      </c>
      <c r="G73" s="2851"/>
    </row>
    <row r="74" spans="1:7" ht="14.4">
      <c r="A74" s="2841"/>
      <c r="B74" s="454">
        <v>26</v>
      </c>
      <c r="C74" s="2846"/>
      <c r="D74" s="2846"/>
      <c r="E74" s="454" t="s">
        <v>3666</v>
      </c>
      <c r="F74" s="1086">
        <v>92</v>
      </c>
      <c r="G74" s="2851"/>
    </row>
    <row r="75" spans="1:7" ht="14.4">
      <c r="A75" s="2841"/>
      <c r="B75" s="454">
        <v>27</v>
      </c>
      <c r="C75" s="2846"/>
      <c r="D75" s="2846"/>
      <c r="E75" s="454" t="s">
        <v>3667</v>
      </c>
      <c r="F75" s="1086">
        <v>105</v>
      </c>
      <c r="G75" s="2851"/>
    </row>
    <row r="76" spans="1:7" ht="14.4">
      <c r="A76" s="2841"/>
      <c r="B76" s="454">
        <v>28</v>
      </c>
      <c r="C76" s="2846"/>
      <c r="D76" s="2846"/>
      <c r="E76" s="454" t="s">
        <v>3668</v>
      </c>
      <c r="F76" s="1086">
        <v>115</v>
      </c>
      <c r="G76" s="2851"/>
    </row>
    <row r="77" spans="1:7" ht="14.4">
      <c r="A77" s="2841"/>
      <c r="B77" s="454">
        <v>29</v>
      </c>
      <c r="C77" s="2846"/>
      <c r="D77" s="2846"/>
      <c r="E77" s="454" t="s">
        <v>3669</v>
      </c>
      <c r="F77" s="1086">
        <v>195</v>
      </c>
      <c r="G77" s="2851"/>
    </row>
    <row r="78" spans="1:7" ht="14.4">
      <c r="A78" s="2841"/>
      <c r="B78" s="454">
        <v>30</v>
      </c>
      <c r="C78" s="2846"/>
      <c r="D78" s="2846"/>
      <c r="E78" s="454" t="s">
        <v>3670</v>
      </c>
      <c r="F78" s="1086">
        <v>147</v>
      </c>
      <c r="G78" s="2851"/>
    </row>
    <row r="79" spans="1:7" ht="14.4">
      <c r="A79" s="2841"/>
      <c r="B79" s="454">
        <v>31</v>
      </c>
      <c r="C79" s="2846"/>
      <c r="D79" s="2846"/>
      <c r="E79" s="454" t="s">
        <v>3671</v>
      </c>
      <c r="F79" s="1086">
        <v>154</v>
      </c>
      <c r="G79" s="2851"/>
    </row>
    <row r="80" spans="1:7" ht="14.4">
      <c r="A80" s="2842"/>
      <c r="B80" s="454">
        <v>32</v>
      </c>
      <c r="C80" s="2847"/>
      <c r="D80" s="2847"/>
      <c r="E80" s="454" t="s">
        <v>3672</v>
      </c>
      <c r="F80" s="1086">
        <v>164</v>
      </c>
      <c r="G80" s="2851"/>
    </row>
    <row r="81" spans="1:6">
      <c r="B81" s="738" t="s">
        <v>3673</v>
      </c>
      <c r="C81" s="812"/>
      <c r="D81" s="819"/>
      <c r="E81" s="812"/>
      <c r="F81" s="1283">
        <f>SUM(F49:F80)</f>
        <v>12173</v>
      </c>
    </row>
    <row r="82" spans="1:6">
      <c r="B82" s="666"/>
      <c r="C82" s="812"/>
      <c r="D82" s="819"/>
      <c r="E82" s="812"/>
      <c r="F82" s="814"/>
    </row>
    <row r="83" spans="1:6">
      <c r="B83" s="662"/>
      <c r="C83" s="813"/>
      <c r="D83" s="820"/>
      <c r="E83" s="813"/>
      <c r="F83" s="814"/>
    </row>
    <row r="84" spans="1:6">
      <c r="B84" s="2849" t="s">
        <v>1218</v>
      </c>
      <c r="C84" s="2849"/>
      <c r="D84" s="2849"/>
      <c r="E84" s="2849"/>
      <c r="F84" s="814"/>
    </row>
    <row r="85" spans="1:6" ht="26.4">
      <c r="B85" s="809" t="s">
        <v>1217</v>
      </c>
      <c r="C85" s="1289" t="s">
        <v>1219</v>
      </c>
      <c r="D85" s="1289" t="s">
        <v>2143</v>
      </c>
      <c r="E85" s="1289" t="s">
        <v>221</v>
      </c>
      <c r="F85" s="1289" t="s">
        <v>1540</v>
      </c>
    </row>
    <row r="86" spans="1:6" s="470" customFormat="1" ht="28.8">
      <c r="A86" s="2850" t="s">
        <v>1220</v>
      </c>
      <c r="B86" s="454">
        <v>1</v>
      </c>
      <c r="C86" s="811" t="s">
        <v>3674</v>
      </c>
      <c r="D86" s="811" t="s">
        <v>3675</v>
      </c>
      <c r="E86" s="811" t="s">
        <v>5491</v>
      </c>
      <c r="F86" s="1235">
        <v>18</v>
      </c>
    </row>
    <row r="87" spans="1:6" s="470" customFormat="1" ht="14.4">
      <c r="A87" s="2850"/>
      <c r="B87" s="454">
        <v>2</v>
      </c>
      <c r="C87" s="811" t="s">
        <v>3676</v>
      </c>
      <c r="D87" s="811" t="s">
        <v>3677</v>
      </c>
      <c r="E87" s="811" t="s">
        <v>5492</v>
      </c>
      <c r="F87" s="1235" t="s">
        <v>1539</v>
      </c>
    </row>
    <row r="88" spans="1:6" s="470" customFormat="1" ht="28.8">
      <c r="A88" s="2850"/>
      <c r="B88" s="454">
        <v>3</v>
      </c>
      <c r="C88" s="811" t="s">
        <v>3676</v>
      </c>
      <c r="D88" s="811" t="s">
        <v>3678</v>
      </c>
      <c r="E88" s="811" t="s">
        <v>3679</v>
      </c>
      <c r="F88" s="1235" t="s">
        <v>1539</v>
      </c>
    </row>
    <row r="89" spans="1:6" s="470" customFormat="1" ht="28.8">
      <c r="A89" s="2850"/>
      <c r="B89" s="454">
        <v>4</v>
      </c>
      <c r="C89" s="811" t="s">
        <v>3676</v>
      </c>
      <c r="D89" s="811" t="s">
        <v>3680</v>
      </c>
      <c r="E89" s="811" t="s">
        <v>3681</v>
      </c>
      <c r="F89" s="1086" t="s">
        <v>1539</v>
      </c>
    </row>
    <row r="90" spans="1:6" s="470" customFormat="1" ht="57.6">
      <c r="A90" s="2850"/>
      <c r="B90" s="454">
        <v>5</v>
      </c>
      <c r="C90" s="811" t="s">
        <v>3676</v>
      </c>
      <c r="D90" s="811" t="s">
        <v>3682</v>
      </c>
      <c r="E90" s="811" t="s">
        <v>3683</v>
      </c>
      <c r="F90" s="1235" t="s">
        <v>1539</v>
      </c>
    </row>
    <row r="91" spans="1:6" s="470" customFormat="1" ht="28.8">
      <c r="A91" s="2850"/>
      <c r="B91" s="454">
        <v>6</v>
      </c>
      <c r="C91" s="811" t="s">
        <v>3676</v>
      </c>
      <c r="D91" s="811" t="s">
        <v>3684</v>
      </c>
      <c r="E91" s="811" t="s">
        <v>3685</v>
      </c>
      <c r="F91" s="1235" t="s">
        <v>1539</v>
      </c>
    </row>
    <row r="92" spans="1:6" s="470" customFormat="1" ht="57.6">
      <c r="A92" s="2850"/>
      <c r="B92" s="454">
        <v>7</v>
      </c>
      <c r="C92" s="811" t="s">
        <v>1223</v>
      </c>
      <c r="D92" s="811" t="s">
        <v>3686</v>
      </c>
      <c r="E92" s="811" t="s">
        <v>3687</v>
      </c>
      <c r="F92" s="1235" t="s">
        <v>1539</v>
      </c>
    </row>
    <row r="93" spans="1:6" s="470" customFormat="1" ht="43.2">
      <c r="A93" s="2850"/>
      <c r="B93" s="454">
        <v>8</v>
      </c>
      <c r="C93" s="811" t="s">
        <v>1223</v>
      </c>
      <c r="D93" s="811" t="s">
        <v>3688</v>
      </c>
      <c r="E93" s="811" t="s">
        <v>3689</v>
      </c>
      <c r="F93" s="1235" t="s">
        <v>1539</v>
      </c>
    </row>
    <row r="94" spans="1:6" s="470" customFormat="1" ht="28.8">
      <c r="A94" s="2850"/>
      <c r="B94" s="454">
        <v>9</v>
      </c>
      <c r="C94" s="811" t="s">
        <v>1223</v>
      </c>
      <c r="D94" s="811" t="s">
        <v>3690</v>
      </c>
      <c r="E94" s="811" t="s">
        <v>3691</v>
      </c>
      <c r="F94" s="1235" t="s">
        <v>1539</v>
      </c>
    </row>
    <row r="95" spans="1:6" s="470" customFormat="1" ht="28.8">
      <c r="A95" s="2850"/>
      <c r="B95" s="454">
        <v>10</v>
      </c>
      <c r="C95" s="811" t="s">
        <v>3579</v>
      </c>
      <c r="D95" s="811" t="s">
        <v>3692</v>
      </c>
      <c r="E95" s="811" t="s">
        <v>3693</v>
      </c>
      <c r="F95" s="1235" t="s">
        <v>1539</v>
      </c>
    </row>
    <row r="96" spans="1:6" s="470" customFormat="1" ht="14.4">
      <c r="A96" s="2850"/>
      <c r="B96" s="454">
        <v>11</v>
      </c>
      <c r="C96" s="811" t="s">
        <v>1223</v>
      </c>
      <c r="D96" s="811" t="s">
        <v>3694</v>
      </c>
      <c r="E96" s="811" t="s">
        <v>3695</v>
      </c>
      <c r="F96" s="1235" t="s">
        <v>1539</v>
      </c>
    </row>
    <row r="97" spans="1:6" s="470" customFormat="1" ht="28.8">
      <c r="A97" s="2850"/>
      <c r="B97" s="454">
        <v>12</v>
      </c>
      <c r="C97" s="811" t="s">
        <v>5493</v>
      </c>
      <c r="D97" s="811" t="s">
        <v>3696</v>
      </c>
      <c r="E97" s="811" t="s">
        <v>3697</v>
      </c>
      <c r="F97" s="1235" t="s">
        <v>1539</v>
      </c>
    </row>
    <row r="98" spans="1:6" s="470" customFormat="1" ht="28.8">
      <c r="A98" s="2850"/>
      <c r="B98" s="454">
        <v>13</v>
      </c>
      <c r="C98" s="811" t="s">
        <v>3698</v>
      </c>
      <c r="D98" s="811" t="s">
        <v>3696</v>
      </c>
      <c r="E98" s="811" t="s">
        <v>3699</v>
      </c>
      <c r="F98" s="1235" t="s">
        <v>1539</v>
      </c>
    </row>
    <row r="99" spans="1:6" s="470" customFormat="1" ht="43.2">
      <c r="A99" s="2850"/>
      <c r="B99" s="454">
        <v>14</v>
      </c>
      <c r="C99" s="811" t="s">
        <v>1223</v>
      </c>
      <c r="D99" s="811" t="s">
        <v>3700</v>
      </c>
      <c r="E99" s="811" t="s">
        <v>3701</v>
      </c>
      <c r="F99" s="1235" t="s">
        <v>1539</v>
      </c>
    </row>
    <row r="100" spans="1:6" s="470" customFormat="1" ht="14.4">
      <c r="A100" s="2850"/>
      <c r="B100" s="454">
        <v>15</v>
      </c>
      <c r="C100" s="811" t="s">
        <v>3676</v>
      </c>
      <c r="D100" s="811" t="s">
        <v>3677</v>
      </c>
      <c r="E100" s="811" t="s">
        <v>1024</v>
      </c>
      <c r="F100" s="1235" t="s">
        <v>1539</v>
      </c>
    </row>
    <row r="101" spans="1:6" s="470" customFormat="1" ht="14.4">
      <c r="A101" s="2850"/>
      <c r="B101" s="454">
        <v>16</v>
      </c>
      <c r="C101" s="811" t="s">
        <v>3676</v>
      </c>
      <c r="D101" s="811" t="s">
        <v>3677</v>
      </c>
      <c r="E101" s="811" t="s">
        <v>3702</v>
      </c>
      <c r="F101" s="1235" t="s">
        <v>1539</v>
      </c>
    </row>
    <row r="102" spans="1:6" s="470" customFormat="1" ht="14.4">
      <c r="A102" s="2850"/>
      <c r="B102" s="454">
        <v>17</v>
      </c>
      <c r="C102" s="811" t="s">
        <v>3676</v>
      </c>
      <c r="D102" s="811" t="s">
        <v>3677</v>
      </c>
      <c r="E102" s="811" t="s">
        <v>3703</v>
      </c>
      <c r="F102" s="1235" t="s">
        <v>1539</v>
      </c>
    </row>
    <row r="103" spans="1:6" s="470" customFormat="1" ht="14.4">
      <c r="A103" s="2850"/>
      <c r="B103" s="454">
        <v>19</v>
      </c>
      <c r="C103" s="811" t="s">
        <v>3676</v>
      </c>
      <c r="D103" s="811" t="s">
        <v>3677</v>
      </c>
      <c r="E103" s="811" t="s">
        <v>3704</v>
      </c>
      <c r="F103" s="1235" t="s">
        <v>1539</v>
      </c>
    </row>
    <row r="104" spans="1:6" s="470" customFormat="1" ht="14.4">
      <c r="A104" s="2850"/>
      <c r="B104" s="454">
        <v>20</v>
      </c>
      <c r="C104" s="811" t="s">
        <v>3676</v>
      </c>
      <c r="D104" s="811" t="s">
        <v>3677</v>
      </c>
      <c r="E104" s="811" t="s">
        <v>3705</v>
      </c>
      <c r="F104" s="1235" t="s">
        <v>1539</v>
      </c>
    </row>
    <row r="105" spans="1:6" s="470" customFormat="1" ht="14.4">
      <c r="A105" s="2850"/>
      <c r="B105" s="454">
        <v>21</v>
      </c>
      <c r="C105" s="811" t="s">
        <v>3676</v>
      </c>
      <c r="D105" s="811" t="s">
        <v>3677</v>
      </c>
      <c r="E105" s="811" t="s">
        <v>3706</v>
      </c>
      <c r="F105" s="1235" t="s">
        <v>1539</v>
      </c>
    </row>
    <row r="106" spans="1:6" s="470" customFormat="1" ht="28.8">
      <c r="A106" s="2850"/>
      <c r="B106" s="454">
        <v>22</v>
      </c>
      <c r="C106" s="811" t="s">
        <v>3707</v>
      </c>
      <c r="D106" s="811" t="s">
        <v>3708</v>
      </c>
      <c r="E106" s="811" t="s">
        <v>3709</v>
      </c>
      <c r="F106" s="1235" t="s">
        <v>1539</v>
      </c>
    </row>
    <row r="107" spans="1:6" s="470" customFormat="1" ht="43.2">
      <c r="A107" s="2850"/>
      <c r="B107" s="454">
        <v>23</v>
      </c>
      <c r="C107" s="811" t="s">
        <v>3676</v>
      </c>
      <c r="D107" s="811" t="s">
        <v>3710</v>
      </c>
      <c r="E107" s="811" t="s">
        <v>3711</v>
      </c>
      <c r="F107" s="1235" t="s">
        <v>1539</v>
      </c>
    </row>
    <row r="108" spans="1:6" s="470" customFormat="1" ht="28.8">
      <c r="A108" s="2850"/>
      <c r="B108" s="454">
        <v>24</v>
      </c>
      <c r="C108" s="811" t="s">
        <v>3676</v>
      </c>
      <c r="D108" s="811" t="s">
        <v>3712</v>
      </c>
      <c r="E108" s="811" t="s">
        <v>3713</v>
      </c>
      <c r="F108" s="1235" t="s">
        <v>1539</v>
      </c>
    </row>
    <row r="109" spans="1:6" s="470" customFormat="1" ht="43.2">
      <c r="A109" s="2850"/>
      <c r="B109" s="454">
        <v>25</v>
      </c>
      <c r="C109" s="811" t="s">
        <v>3676</v>
      </c>
      <c r="D109" s="811" t="s">
        <v>3714</v>
      </c>
      <c r="E109" s="811" t="s">
        <v>3715</v>
      </c>
      <c r="F109" s="1235" t="s">
        <v>1539</v>
      </c>
    </row>
    <row r="110" spans="1:6" s="470" customFormat="1" ht="28.8">
      <c r="A110" s="2850"/>
      <c r="B110" s="454">
        <v>26</v>
      </c>
      <c r="C110" s="811" t="s">
        <v>3676</v>
      </c>
      <c r="D110" s="811" t="s">
        <v>3716</v>
      </c>
      <c r="E110" s="811" t="s">
        <v>3717</v>
      </c>
      <c r="F110" s="1235" t="s">
        <v>1539</v>
      </c>
    </row>
    <row r="111" spans="1:6" s="470" customFormat="1" ht="57.6">
      <c r="A111" s="2850"/>
      <c r="B111" s="454">
        <v>27</v>
      </c>
      <c r="C111" s="811" t="s">
        <v>3676</v>
      </c>
      <c r="D111" s="811" t="s">
        <v>3718</v>
      </c>
      <c r="E111" s="811" t="s">
        <v>3719</v>
      </c>
      <c r="F111" s="1235" t="s">
        <v>1539</v>
      </c>
    </row>
    <row r="112" spans="1:6" s="470" customFormat="1" ht="14.4">
      <c r="A112" s="2839" t="s">
        <v>1221</v>
      </c>
      <c r="B112" s="816">
        <v>28</v>
      </c>
      <c r="C112" s="1238" t="s">
        <v>3720</v>
      </c>
      <c r="D112" s="1238" t="s">
        <v>3721</v>
      </c>
      <c r="E112" s="1238" t="s">
        <v>3722</v>
      </c>
      <c r="F112" s="1236" t="s">
        <v>1193</v>
      </c>
    </row>
    <row r="113" spans="1:6" s="470" customFormat="1" ht="14.4">
      <c r="A113" s="2839"/>
      <c r="B113" s="816">
        <v>29</v>
      </c>
      <c r="C113" s="1238" t="s">
        <v>3720</v>
      </c>
      <c r="D113" s="1238" t="s">
        <v>3723</v>
      </c>
      <c r="E113" s="1238" t="s">
        <v>3724</v>
      </c>
      <c r="F113" s="1236" t="s">
        <v>1193</v>
      </c>
    </row>
    <row r="114" spans="1:6" s="470" customFormat="1" ht="43.2">
      <c r="A114" s="2839"/>
      <c r="B114" s="816">
        <v>30</v>
      </c>
      <c r="C114" s="1238" t="s">
        <v>1878</v>
      </c>
      <c r="D114" s="1238" t="s">
        <v>3725</v>
      </c>
      <c r="E114" s="1238" t="s">
        <v>5494</v>
      </c>
      <c r="F114" s="1236" t="s">
        <v>1193</v>
      </c>
    </row>
    <row r="115" spans="1:6" s="470" customFormat="1" ht="28.8">
      <c r="A115" s="2839"/>
      <c r="B115" s="816">
        <v>31</v>
      </c>
      <c r="C115" s="1238" t="s">
        <v>1878</v>
      </c>
      <c r="D115" s="1238" t="s">
        <v>3726</v>
      </c>
      <c r="E115" s="1238" t="s">
        <v>5495</v>
      </c>
      <c r="F115" s="1236" t="s">
        <v>1193</v>
      </c>
    </row>
    <row r="116" spans="1:6" s="470" customFormat="1" ht="57.6">
      <c r="A116" s="2839"/>
      <c r="B116" s="816">
        <v>32</v>
      </c>
      <c r="C116" s="1238" t="s">
        <v>2147</v>
      </c>
      <c r="D116" s="1238" t="s">
        <v>3727</v>
      </c>
      <c r="E116" s="1238" t="s">
        <v>3728</v>
      </c>
      <c r="F116" s="1235">
        <v>50</v>
      </c>
    </row>
    <row r="117" spans="1:6" s="470" customFormat="1" ht="57.6">
      <c r="A117" s="2839"/>
      <c r="B117" s="816">
        <v>33</v>
      </c>
      <c r="C117" s="816" t="s">
        <v>2147</v>
      </c>
      <c r="D117" s="1238" t="s">
        <v>3727</v>
      </c>
      <c r="E117" s="1238" t="s">
        <v>3729</v>
      </c>
      <c r="F117" s="1235">
        <v>63</v>
      </c>
    </row>
    <row r="118" spans="1:6" s="470" customFormat="1" ht="14.4">
      <c r="A118" s="2839"/>
      <c r="B118" s="816">
        <v>34</v>
      </c>
      <c r="C118" s="816" t="s">
        <v>2147</v>
      </c>
      <c r="D118" s="1238" t="s">
        <v>3730</v>
      </c>
      <c r="E118" s="1238" t="s">
        <v>3731</v>
      </c>
      <c r="F118" s="1235">
        <v>45</v>
      </c>
    </row>
    <row r="119" spans="1:6" s="470" customFormat="1" ht="14.4">
      <c r="A119" s="2839"/>
      <c r="B119" s="816">
        <v>35</v>
      </c>
      <c r="C119" s="816" t="s">
        <v>2147</v>
      </c>
      <c r="D119" s="1238" t="s">
        <v>3730</v>
      </c>
      <c r="E119" s="1238" t="s">
        <v>3732</v>
      </c>
      <c r="F119" s="1235">
        <v>41</v>
      </c>
    </row>
    <row r="120" spans="1:6" s="470" customFormat="1" ht="14.4">
      <c r="A120" s="2839"/>
      <c r="B120" s="816">
        <v>36</v>
      </c>
      <c r="C120" s="816" t="s">
        <v>2147</v>
      </c>
      <c r="D120" s="1238" t="s">
        <v>3730</v>
      </c>
      <c r="E120" s="1238" t="s">
        <v>3733</v>
      </c>
      <c r="F120" s="1235">
        <v>55</v>
      </c>
    </row>
    <row r="121" spans="1:6" s="470" customFormat="1" ht="14.4">
      <c r="A121" s="2839"/>
      <c r="B121" s="816">
        <v>37</v>
      </c>
      <c r="C121" s="816" t="s">
        <v>2147</v>
      </c>
      <c r="D121" s="1238" t="s">
        <v>3730</v>
      </c>
      <c r="E121" s="1238" t="s">
        <v>3734</v>
      </c>
      <c r="F121" s="1235">
        <v>62</v>
      </c>
    </row>
    <row r="122" spans="1:6" s="470" customFormat="1" ht="14.4">
      <c r="A122" s="2839"/>
      <c r="B122" s="816">
        <v>38</v>
      </c>
      <c r="C122" s="816" t="s">
        <v>2147</v>
      </c>
      <c r="D122" s="1238" t="s">
        <v>3730</v>
      </c>
      <c r="E122" s="1238" t="s">
        <v>5496</v>
      </c>
      <c r="F122" s="1235">
        <v>50</v>
      </c>
    </row>
    <row r="123" spans="1:6" s="470" customFormat="1" ht="28.8">
      <c r="A123" s="2839"/>
      <c r="B123" s="816">
        <v>39</v>
      </c>
      <c r="C123" s="816" t="s">
        <v>2147</v>
      </c>
      <c r="D123" s="1238" t="s">
        <v>3735</v>
      </c>
      <c r="E123" s="1238"/>
      <c r="F123" s="1235">
        <v>45</v>
      </c>
    </row>
    <row r="124" spans="1:6" s="470" customFormat="1" ht="43.2">
      <c r="A124" s="2839"/>
      <c r="B124" s="816">
        <v>40</v>
      </c>
      <c r="C124" s="1238" t="s">
        <v>2708</v>
      </c>
      <c r="D124" s="1238" t="s">
        <v>3736</v>
      </c>
      <c r="E124" s="1284" t="s">
        <v>5497</v>
      </c>
      <c r="F124" s="1236" t="s">
        <v>1193</v>
      </c>
    </row>
    <row r="125" spans="1:6" s="470" customFormat="1" ht="28.8">
      <c r="A125" s="2839"/>
      <c r="B125" s="816">
        <v>41</v>
      </c>
      <c r="C125" s="1238" t="s">
        <v>3737</v>
      </c>
      <c r="D125" s="1238" t="s">
        <v>3738</v>
      </c>
      <c r="E125" s="1238" t="s">
        <v>5498</v>
      </c>
      <c r="F125" s="1236" t="s">
        <v>1193</v>
      </c>
    </row>
    <row r="126" spans="1:6" s="470" customFormat="1" ht="14.4">
      <c r="A126" s="2839"/>
      <c r="B126" s="816">
        <v>42</v>
      </c>
      <c r="C126" s="816" t="s">
        <v>2709</v>
      </c>
      <c r="D126" s="1238" t="s">
        <v>3739</v>
      </c>
      <c r="E126" s="1238" t="s">
        <v>3740</v>
      </c>
      <c r="F126" s="1235" t="s">
        <v>1539</v>
      </c>
    </row>
    <row r="127" spans="1:6" s="470" customFormat="1" ht="28.8">
      <c r="A127" s="2839"/>
      <c r="B127" s="816">
        <v>43</v>
      </c>
      <c r="C127" s="1238" t="s">
        <v>2705</v>
      </c>
      <c r="D127" s="1238" t="s">
        <v>5499</v>
      </c>
      <c r="E127" s="1284" t="s">
        <v>3741</v>
      </c>
      <c r="F127" s="1236" t="s">
        <v>1193</v>
      </c>
    </row>
    <row r="128" spans="1:6" s="470" customFormat="1" ht="14.4">
      <c r="A128" s="2839"/>
      <c r="B128" s="816">
        <v>44</v>
      </c>
      <c r="C128" s="1238" t="s">
        <v>3742</v>
      </c>
      <c r="D128" s="1238" t="s">
        <v>3743</v>
      </c>
      <c r="E128" s="1238" t="s">
        <v>5500</v>
      </c>
      <c r="F128" s="1236" t="s">
        <v>1193</v>
      </c>
    </row>
    <row r="129" spans="1:6" s="470" customFormat="1" ht="43.2">
      <c r="A129" s="2839"/>
      <c r="B129" s="816">
        <v>45</v>
      </c>
      <c r="C129" s="1238" t="s">
        <v>2148</v>
      </c>
      <c r="D129" s="1238" t="s">
        <v>3744</v>
      </c>
      <c r="E129" s="1238" t="s">
        <v>5501</v>
      </c>
      <c r="F129" s="1236" t="s">
        <v>1539</v>
      </c>
    </row>
    <row r="130" spans="1:6" s="470" customFormat="1" ht="43.2">
      <c r="A130" s="2839"/>
      <c r="B130" s="816">
        <v>46</v>
      </c>
      <c r="C130" s="1238" t="s">
        <v>2148</v>
      </c>
      <c r="D130" s="1238" t="s">
        <v>3744</v>
      </c>
      <c r="E130" s="1238" t="s">
        <v>5502</v>
      </c>
      <c r="F130" s="1236" t="s">
        <v>1539</v>
      </c>
    </row>
    <row r="131" spans="1:6" s="470" customFormat="1" ht="14.4">
      <c r="A131" s="2839"/>
      <c r="B131" s="816">
        <v>47</v>
      </c>
      <c r="C131" s="1238" t="s">
        <v>2144</v>
      </c>
      <c r="D131" s="1238" t="s">
        <v>3745</v>
      </c>
      <c r="E131" s="1238" t="s">
        <v>5503</v>
      </c>
      <c r="F131" s="1236" t="s">
        <v>1193</v>
      </c>
    </row>
    <row r="132" spans="1:6" s="470" customFormat="1" ht="28.8">
      <c r="A132" s="2839"/>
      <c r="B132" s="816">
        <v>48</v>
      </c>
      <c r="C132" s="816" t="s">
        <v>2712</v>
      </c>
      <c r="D132" s="1238" t="s">
        <v>3746</v>
      </c>
      <c r="E132" s="1238" t="s">
        <v>3747</v>
      </c>
      <c r="F132" s="1235">
        <v>47</v>
      </c>
    </row>
    <row r="133" spans="1:6" ht="14.4">
      <c r="A133" s="2839"/>
      <c r="B133" s="816">
        <v>49</v>
      </c>
      <c r="C133" s="1238" t="s">
        <v>3748</v>
      </c>
      <c r="D133" s="1238" t="s">
        <v>3749</v>
      </c>
      <c r="E133" s="1238" t="s">
        <v>5504</v>
      </c>
      <c r="F133" s="1236" t="s">
        <v>1193</v>
      </c>
    </row>
    <row r="134" spans="1:6" ht="28.8">
      <c r="A134" s="2839"/>
      <c r="B134" s="816">
        <v>50</v>
      </c>
      <c r="C134" s="1238" t="s">
        <v>2706</v>
      </c>
      <c r="D134" s="1238" t="s">
        <v>3750</v>
      </c>
      <c r="E134" s="1238" t="s">
        <v>5505</v>
      </c>
      <c r="F134" s="1236" t="s">
        <v>1193</v>
      </c>
    </row>
    <row r="135" spans="1:6" ht="28.8">
      <c r="A135" s="2839"/>
      <c r="B135" s="816">
        <v>51</v>
      </c>
      <c r="C135" s="1238" t="s">
        <v>2706</v>
      </c>
      <c r="D135" s="1238" t="s">
        <v>3751</v>
      </c>
      <c r="E135" s="1238" t="s">
        <v>5506</v>
      </c>
      <c r="F135" s="1236" t="s">
        <v>1193</v>
      </c>
    </row>
    <row r="136" spans="1:6" ht="14.4">
      <c r="A136" s="2839"/>
      <c r="B136" s="816">
        <v>52</v>
      </c>
      <c r="C136" s="1238" t="s">
        <v>2706</v>
      </c>
      <c r="D136" s="1238" t="s">
        <v>3752</v>
      </c>
      <c r="E136" s="1238" t="s">
        <v>5507</v>
      </c>
      <c r="F136" s="1236" t="s">
        <v>1193</v>
      </c>
    </row>
    <row r="137" spans="1:6" ht="43.2">
      <c r="A137" s="2839"/>
      <c r="B137" s="816">
        <v>53</v>
      </c>
      <c r="C137" s="1238" t="s">
        <v>2706</v>
      </c>
      <c r="D137" s="1238" t="s">
        <v>5508</v>
      </c>
      <c r="E137" s="1238" t="s">
        <v>5509</v>
      </c>
      <c r="F137" s="1236" t="s">
        <v>1193</v>
      </c>
    </row>
    <row r="138" spans="1:6" ht="28.8">
      <c r="A138" s="2839"/>
      <c r="B138" s="816">
        <v>54</v>
      </c>
      <c r="C138" s="1238" t="s">
        <v>3753</v>
      </c>
      <c r="D138" s="1238" t="s">
        <v>3749</v>
      </c>
      <c r="E138" s="1238" t="s">
        <v>5510</v>
      </c>
      <c r="F138" s="1236" t="s">
        <v>1193</v>
      </c>
    </row>
    <row r="139" spans="1:6" ht="14.4">
      <c r="A139" s="2839"/>
      <c r="B139" s="816">
        <v>55</v>
      </c>
      <c r="C139" s="1238" t="s">
        <v>3753</v>
      </c>
      <c r="D139" s="1238" t="s">
        <v>3749</v>
      </c>
      <c r="E139" s="1238" t="s">
        <v>5511</v>
      </c>
      <c r="F139" s="1236" t="s">
        <v>1193</v>
      </c>
    </row>
    <row r="140" spans="1:6" ht="28.8">
      <c r="A140" s="2839"/>
      <c r="B140" s="816">
        <v>56</v>
      </c>
      <c r="C140" s="1238" t="s">
        <v>3753</v>
      </c>
      <c r="D140" s="1238" t="s">
        <v>3754</v>
      </c>
      <c r="E140" s="1238" t="s">
        <v>5512</v>
      </c>
      <c r="F140" s="1236" t="s">
        <v>1193</v>
      </c>
    </row>
    <row r="141" spans="1:6" ht="28.8">
      <c r="A141" s="2839"/>
      <c r="B141" s="816">
        <v>57</v>
      </c>
      <c r="C141" s="1238" t="s">
        <v>3753</v>
      </c>
      <c r="D141" s="1238" t="s">
        <v>5513</v>
      </c>
      <c r="E141" s="1238" t="s">
        <v>5514</v>
      </c>
      <c r="F141" s="1236" t="s">
        <v>1193</v>
      </c>
    </row>
    <row r="142" spans="1:6" ht="14.4">
      <c r="A142" s="2839"/>
      <c r="B142" s="816">
        <v>58</v>
      </c>
      <c r="C142" s="1238" t="s">
        <v>3753</v>
      </c>
      <c r="D142" s="1238" t="s">
        <v>3755</v>
      </c>
      <c r="E142" s="1238" t="s">
        <v>5514</v>
      </c>
      <c r="F142" s="1236" t="s">
        <v>1193</v>
      </c>
    </row>
    <row r="143" spans="1:6" ht="28.8">
      <c r="A143" s="2839"/>
      <c r="B143" s="816">
        <v>59</v>
      </c>
      <c r="C143" s="1238" t="s">
        <v>3753</v>
      </c>
      <c r="D143" s="1238" t="s">
        <v>3756</v>
      </c>
      <c r="E143" s="1238" t="s">
        <v>5515</v>
      </c>
      <c r="F143" s="1236" t="s">
        <v>1193</v>
      </c>
    </row>
    <row r="144" spans="1:6" ht="43.2">
      <c r="A144" s="2839"/>
      <c r="B144" s="816">
        <v>60</v>
      </c>
      <c r="C144" s="1238" t="s">
        <v>3753</v>
      </c>
      <c r="D144" s="1238" t="s">
        <v>3757</v>
      </c>
      <c r="E144" s="1238" t="s">
        <v>5516</v>
      </c>
      <c r="F144" s="1236" t="s">
        <v>1193</v>
      </c>
    </row>
    <row r="145" spans="1:6" ht="28.8">
      <c r="A145" s="2839"/>
      <c r="B145" s="816">
        <v>61</v>
      </c>
      <c r="C145" s="1238" t="s">
        <v>3753</v>
      </c>
      <c r="D145" s="1238" t="s">
        <v>3749</v>
      </c>
      <c r="E145" s="1238" t="s">
        <v>5517</v>
      </c>
      <c r="F145" s="1236" t="s">
        <v>1193</v>
      </c>
    </row>
    <row r="146" spans="1:6" ht="14.4">
      <c r="A146" s="2839"/>
      <c r="B146" s="816">
        <v>62</v>
      </c>
      <c r="C146" s="1238" t="s">
        <v>3753</v>
      </c>
      <c r="D146" s="1238" t="s">
        <v>3749</v>
      </c>
      <c r="E146" s="1238" t="s">
        <v>5518</v>
      </c>
      <c r="F146" s="1236" t="s">
        <v>1193</v>
      </c>
    </row>
    <row r="147" spans="1:6" ht="14.4">
      <c r="A147" s="2839"/>
      <c r="B147" s="816">
        <v>63</v>
      </c>
      <c r="C147" s="1238" t="s">
        <v>3753</v>
      </c>
      <c r="D147" s="1238" t="s">
        <v>3749</v>
      </c>
      <c r="E147" s="1238" t="s">
        <v>5519</v>
      </c>
      <c r="F147" s="1236" t="s">
        <v>1193</v>
      </c>
    </row>
    <row r="148" spans="1:6" ht="14.4">
      <c r="A148" s="2839"/>
      <c r="B148" s="816">
        <v>64</v>
      </c>
      <c r="C148" s="1238" t="s">
        <v>3753</v>
      </c>
      <c r="D148" s="1238" t="s">
        <v>3758</v>
      </c>
      <c r="E148" s="1238" t="s">
        <v>5520</v>
      </c>
      <c r="F148" s="1236" t="s">
        <v>1193</v>
      </c>
    </row>
    <row r="149" spans="1:6" ht="14.4">
      <c r="A149" s="2839"/>
      <c r="B149" s="816">
        <v>65</v>
      </c>
      <c r="C149" s="1238" t="s">
        <v>2145</v>
      </c>
      <c r="D149" s="1238" t="s">
        <v>3759</v>
      </c>
      <c r="E149" s="1238" t="s">
        <v>5521</v>
      </c>
      <c r="F149" s="1236" t="s">
        <v>1193</v>
      </c>
    </row>
    <row r="150" spans="1:6" ht="57.6">
      <c r="A150" s="2839"/>
      <c r="B150" s="816">
        <v>66</v>
      </c>
      <c r="C150" s="1238" t="s">
        <v>2145</v>
      </c>
      <c r="D150" s="1238" t="s">
        <v>3760</v>
      </c>
      <c r="E150" s="1238" t="s">
        <v>5522</v>
      </c>
      <c r="F150" s="1236" t="s">
        <v>1539</v>
      </c>
    </row>
    <row r="151" spans="1:6" ht="28.8">
      <c r="A151" s="2839"/>
      <c r="B151" s="816">
        <v>67</v>
      </c>
      <c r="C151" s="1238" t="s">
        <v>2145</v>
      </c>
      <c r="D151" s="1238" t="s">
        <v>3761</v>
      </c>
      <c r="E151" s="1238" t="s">
        <v>5523</v>
      </c>
      <c r="F151" s="1236" t="s">
        <v>1539</v>
      </c>
    </row>
    <row r="152" spans="1:6" ht="28.8">
      <c r="A152" s="2839"/>
      <c r="B152" s="816">
        <v>68</v>
      </c>
      <c r="C152" s="1238" t="s">
        <v>2145</v>
      </c>
      <c r="D152" s="1238" t="s">
        <v>3761</v>
      </c>
      <c r="E152" s="1238" t="s">
        <v>5524</v>
      </c>
      <c r="F152" s="1236" t="s">
        <v>1539</v>
      </c>
    </row>
    <row r="153" spans="1:6" ht="28.8">
      <c r="A153" s="2839"/>
      <c r="B153" s="816">
        <v>69</v>
      </c>
      <c r="C153" s="1238" t="s">
        <v>2146</v>
      </c>
      <c r="D153" s="1238" t="s">
        <v>5525</v>
      </c>
      <c r="E153" s="1238" t="s">
        <v>3750</v>
      </c>
      <c r="F153" s="1236">
        <v>70</v>
      </c>
    </row>
    <row r="154" spans="1:6" ht="28.8">
      <c r="A154" s="2839"/>
      <c r="B154" s="816">
        <v>70</v>
      </c>
      <c r="C154" s="816" t="s">
        <v>2146</v>
      </c>
      <c r="D154" s="1238" t="s">
        <v>3762</v>
      </c>
      <c r="E154" s="1238" t="s">
        <v>3763</v>
      </c>
      <c r="F154" s="1235">
        <v>78</v>
      </c>
    </row>
    <row r="155" spans="1:6" ht="43.2">
      <c r="A155" s="2839"/>
      <c r="B155" s="816">
        <v>71</v>
      </c>
      <c r="C155" s="816" t="s">
        <v>2146</v>
      </c>
      <c r="D155" s="1238" t="s">
        <v>3764</v>
      </c>
      <c r="E155" s="1238" t="s">
        <v>3765</v>
      </c>
      <c r="F155" s="1235">
        <v>35</v>
      </c>
    </row>
    <row r="156" spans="1:6" ht="14.4">
      <c r="A156" s="2839"/>
      <c r="B156" s="816">
        <v>72</v>
      </c>
      <c r="C156" s="1238" t="s">
        <v>2138</v>
      </c>
      <c r="D156" s="1238" t="s">
        <v>3766</v>
      </c>
      <c r="E156" s="1238" t="s">
        <v>3767</v>
      </c>
      <c r="F156" s="1236">
        <v>20</v>
      </c>
    </row>
    <row r="157" spans="1:6" ht="28.8">
      <c r="A157" s="2839"/>
      <c r="B157" s="816">
        <v>73</v>
      </c>
      <c r="C157" s="1238" t="s">
        <v>2138</v>
      </c>
      <c r="D157" s="1238" t="s">
        <v>3768</v>
      </c>
      <c r="E157" s="1238" t="s">
        <v>3769</v>
      </c>
      <c r="F157" s="1236" t="s">
        <v>1193</v>
      </c>
    </row>
    <row r="158" spans="1:6" ht="28.8">
      <c r="A158" s="2839"/>
      <c r="B158" s="816">
        <v>74</v>
      </c>
      <c r="C158" s="816" t="s">
        <v>2138</v>
      </c>
      <c r="D158" s="1238" t="s">
        <v>3770</v>
      </c>
      <c r="E158" s="1238" t="s">
        <v>3771</v>
      </c>
      <c r="F158" s="1235">
        <v>50</v>
      </c>
    </row>
    <row r="159" spans="1:6" ht="57.6">
      <c r="A159" s="2840" t="s">
        <v>1222</v>
      </c>
      <c r="B159" s="816">
        <v>75</v>
      </c>
      <c r="C159" s="1238" t="s">
        <v>3772</v>
      </c>
      <c r="D159" s="1238" t="s">
        <v>3773</v>
      </c>
      <c r="E159" s="1238" t="s">
        <v>3774</v>
      </c>
      <c r="F159" s="1236" t="s">
        <v>1539</v>
      </c>
    </row>
    <row r="160" spans="1:6" ht="14.4">
      <c r="A160" s="2841"/>
      <c r="B160" s="816">
        <v>76</v>
      </c>
      <c r="C160" s="1238" t="s">
        <v>1878</v>
      </c>
      <c r="D160" s="1285" t="s">
        <v>3595</v>
      </c>
      <c r="E160" s="1279" t="s">
        <v>3775</v>
      </c>
      <c r="F160" s="1236">
        <v>25</v>
      </c>
    </row>
    <row r="161" spans="1:6" ht="28.8">
      <c r="A161" s="2841"/>
      <c r="B161" s="816">
        <v>77</v>
      </c>
      <c r="C161" s="1238" t="s">
        <v>3776</v>
      </c>
      <c r="D161" s="1285" t="s">
        <v>3595</v>
      </c>
      <c r="E161" s="1238" t="s">
        <v>3777</v>
      </c>
      <c r="F161" s="1236">
        <v>20</v>
      </c>
    </row>
    <row r="162" spans="1:6" ht="43.2">
      <c r="A162" s="2841"/>
      <c r="B162" s="816">
        <v>78</v>
      </c>
      <c r="C162" s="1238" t="s">
        <v>3778</v>
      </c>
      <c r="D162" s="1238" t="s">
        <v>3595</v>
      </c>
      <c r="E162" s="1238" t="s">
        <v>3779</v>
      </c>
      <c r="F162" s="1236">
        <v>60</v>
      </c>
    </row>
    <row r="163" spans="1:6" ht="14.4">
      <c r="A163" s="2841"/>
      <c r="B163" s="816">
        <v>79</v>
      </c>
      <c r="C163" s="1238" t="s">
        <v>3579</v>
      </c>
      <c r="D163" s="1286" t="s">
        <v>3780</v>
      </c>
      <c r="E163" s="1279" t="s">
        <v>3781</v>
      </c>
      <c r="F163" s="1236">
        <v>50</v>
      </c>
    </row>
    <row r="164" spans="1:6" ht="14.4">
      <c r="A164" s="2841"/>
      <c r="B164" s="816">
        <v>80</v>
      </c>
      <c r="C164" s="1238" t="s">
        <v>2147</v>
      </c>
      <c r="D164" s="1238" t="s">
        <v>3595</v>
      </c>
      <c r="E164" s="1238" t="s">
        <v>3782</v>
      </c>
      <c r="F164" s="1236" t="s">
        <v>1539</v>
      </c>
    </row>
    <row r="165" spans="1:6" ht="72">
      <c r="A165" s="2841"/>
      <c r="B165" s="816">
        <v>81</v>
      </c>
      <c r="C165" s="1238" t="s">
        <v>2147</v>
      </c>
      <c r="D165" s="1238" t="s">
        <v>3783</v>
      </c>
      <c r="E165" s="1238" t="s">
        <v>3784</v>
      </c>
      <c r="F165" s="1236" t="s">
        <v>1539</v>
      </c>
    </row>
    <row r="166" spans="1:6" ht="14.4">
      <c r="A166" s="2841"/>
      <c r="B166" s="816">
        <v>82</v>
      </c>
      <c r="C166" s="1238" t="s">
        <v>2147</v>
      </c>
      <c r="D166" s="1238" t="s">
        <v>3785</v>
      </c>
      <c r="E166" s="1286" t="s">
        <v>3786</v>
      </c>
      <c r="F166" s="1236" t="s">
        <v>1539</v>
      </c>
    </row>
    <row r="167" spans="1:6" ht="14.4">
      <c r="A167" s="2841"/>
      <c r="B167" s="816">
        <v>83</v>
      </c>
      <c r="C167" s="1238" t="s">
        <v>2708</v>
      </c>
      <c r="D167" s="1285" t="s">
        <v>3595</v>
      </c>
      <c r="E167" s="1285" t="s">
        <v>3787</v>
      </c>
      <c r="F167" s="1287">
        <v>150</v>
      </c>
    </row>
    <row r="168" spans="1:6" ht="28.8">
      <c r="A168" s="2841"/>
      <c r="B168" s="816">
        <v>84</v>
      </c>
      <c r="C168" s="1238" t="s">
        <v>2137</v>
      </c>
      <c r="D168" s="1238" t="s">
        <v>3788</v>
      </c>
      <c r="E168" s="1238" t="s">
        <v>3789</v>
      </c>
      <c r="F168" s="1236" t="s">
        <v>1539</v>
      </c>
    </row>
    <row r="169" spans="1:6" ht="28.8">
      <c r="A169" s="2841"/>
      <c r="B169" s="816">
        <v>85</v>
      </c>
      <c r="C169" s="1238" t="s">
        <v>2709</v>
      </c>
      <c r="D169" s="1286" t="s">
        <v>3790</v>
      </c>
      <c r="E169" s="1285" t="s">
        <v>2711</v>
      </c>
      <c r="F169" s="1287">
        <v>150</v>
      </c>
    </row>
    <row r="170" spans="1:6" ht="43.2">
      <c r="A170" s="2841"/>
      <c r="B170" s="816">
        <v>86</v>
      </c>
      <c r="C170" s="1238" t="s">
        <v>2148</v>
      </c>
      <c r="D170" s="1238" t="s">
        <v>3791</v>
      </c>
      <c r="E170" s="1238" t="s">
        <v>3792</v>
      </c>
      <c r="F170" s="1236" t="s">
        <v>1539</v>
      </c>
    </row>
    <row r="171" spans="1:6" ht="14.4">
      <c r="A171" s="2841"/>
      <c r="B171" s="816">
        <v>87</v>
      </c>
      <c r="C171" s="1238" t="s">
        <v>2148</v>
      </c>
      <c r="D171" s="1285" t="s">
        <v>3595</v>
      </c>
      <c r="E171" s="1288" t="s">
        <v>3793</v>
      </c>
      <c r="F171" s="1236" t="s">
        <v>1539</v>
      </c>
    </row>
    <row r="172" spans="1:6" ht="14.4">
      <c r="A172" s="2841"/>
      <c r="B172" s="816">
        <v>88</v>
      </c>
      <c r="C172" s="1238" t="s">
        <v>2148</v>
      </c>
      <c r="D172" s="1238" t="s">
        <v>3595</v>
      </c>
      <c r="E172" s="1279" t="s">
        <v>3794</v>
      </c>
      <c r="F172" s="1236">
        <v>318</v>
      </c>
    </row>
    <row r="173" spans="1:6" ht="43.2">
      <c r="A173" s="2841"/>
      <c r="B173" s="816">
        <v>89</v>
      </c>
      <c r="C173" s="1238" t="s">
        <v>3795</v>
      </c>
      <c r="D173" s="1238" t="s">
        <v>3796</v>
      </c>
      <c r="E173" s="1238" t="s">
        <v>3797</v>
      </c>
      <c r="F173" s="1236" t="s">
        <v>1539</v>
      </c>
    </row>
    <row r="174" spans="1:6" ht="14.4">
      <c r="A174" s="2841"/>
      <c r="B174" s="816">
        <v>90</v>
      </c>
      <c r="C174" s="1238" t="s">
        <v>3798</v>
      </c>
      <c r="D174" s="1285" t="s">
        <v>3595</v>
      </c>
      <c r="E174" s="1238" t="s">
        <v>3799</v>
      </c>
      <c r="F174" s="1236">
        <v>200</v>
      </c>
    </row>
    <row r="175" spans="1:6" ht="28.8">
      <c r="A175" s="2841"/>
      <c r="B175" s="816">
        <v>91</v>
      </c>
      <c r="C175" s="1238" t="s">
        <v>3626</v>
      </c>
      <c r="D175" s="1238" t="s">
        <v>3800</v>
      </c>
      <c r="E175" s="1238" t="s">
        <v>3801</v>
      </c>
      <c r="F175" s="1236" t="s">
        <v>1539</v>
      </c>
    </row>
    <row r="176" spans="1:6" ht="14.4">
      <c r="A176" s="2841"/>
      <c r="B176" s="816">
        <v>92</v>
      </c>
      <c r="C176" s="1238" t="s">
        <v>3802</v>
      </c>
      <c r="D176" s="1238" t="s">
        <v>3803</v>
      </c>
      <c r="E176" s="1238" t="s">
        <v>3804</v>
      </c>
      <c r="F176" s="1236" t="s">
        <v>1539</v>
      </c>
    </row>
    <row r="177" spans="1:6" ht="43.2">
      <c r="A177" s="2841"/>
      <c r="B177" s="816">
        <v>93</v>
      </c>
      <c r="C177" s="1238" t="s">
        <v>5526</v>
      </c>
      <c r="D177" s="1238" t="s">
        <v>3791</v>
      </c>
      <c r="E177" s="1238" t="s">
        <v>5527</v>
      </c>
      <c r="F177" s="1236" t="s">
        <v>1539</v>
      </c>
    </row>
    <row r="178" spans="1:6" ht="14.4">
      <c r="A178" s="2841"/>
      <c r="B178" s="816">
        <v>94</v>
      </c>
      <c r="C178" s="1238" t="s">
        <v>3805</v>
      </c>
      <c r="D178" s="1238" t="s">
        <v>6</v>
      </c>
      <c r="E178" s="1238" t="s">
        <v>3806</v>
      </c>
      <c r="F178" s="1236" t="s">
        <v>1539</v>
      </c>
    </row>
    <row r="179" spans="1:6" ht="28.8">
      <c r="A179" s="2841"/>
      <c r="B179" s="816">
        <v>95</v>
      </c>
      <c r="C179" s="805" t="s">
        <v>2145</v>
      </c>
      <c r="D179" s="1285" t="s">
        <v>3807</v>
      </c>
      <c r="E179" s="805" t="s">
        <v>5528</v>
      </c>
      <c r="F179" s="1236">
        <v>32</v>
      </c>
    </row>
    <row r="180" spans="1:6" ht="14.4">
      <c r="A180" s="2841"/>
      <c r="B180" s="816">
        <v>96</v>
      </c>
      <c r="C180" s="805" t="s">
        <v>2145</v>
      </c>
      <c r="D180" s="1285" t="s">
        <v>3807</v>
      </c>
      <c r="E180" s="805" t="s">
        <v>3808</v>
      </c>
      <c r="F180" s="1236">
        <v>36</v>
      </c>
    </row>
    <row r="181" spans="1:6" ht="14.4">
      <c r="A181" s="2841"/>
      <c r="B181" s="816">
        <v>97</v>
      </c>
      <c r="C181" s="805" t="s">
        <v>2145</v>
      </c>
      <c r="D181" s="1285" t="s">
        <v>3807</v>
      </c>
      <c r="E181" s="805" t="s">
        <v>3809</v>
      </c>
      <c r="F181" s="1236">
        <v>24</v>
      </c>
    </row>
    <row r="182" spans="1:6" ht="28.8">
      <c r="A182" s="2841"/>
      <c r="B182" s="816">
        <v>98</v>
      </c>
      <c r="C182" s="1238" t="s">
        <v>2145</v>
      </c>
      <c r="D182" s="1238" t="s">
        <v>5529</v>
      </c>
      <c r="E182" s="1238" t="s">
        <v>3810</v>
      </c>
      <c r="F182" s="1236" t="s">
        <v>1539</v>
      </c>
    </row>
    <row r="183" spans="1:6" ht="28.8">
      <c r="A183" s="2841"/>
      <c r="B183" s="816">
        <v>99</v>
      </c>
      <c r="C183" s="1238" t="s">
        <v>2145</v>
      </c>
      <c r="D183" s="1238" t="s">
        <v>5529</v>
      </c>
      <c r="E183" s="1238" t="s">
        <v>3811</v>
      </c>
      <c r="F183" s="1236" t="s">
        <v>1539</v>
      </c>
    </row>
    <row r="184" spans="1:6" ht="28.8">
      <c r="A184" s="2841"/>
      <c r="B184" s="816">
        <v>100</v>
      </c>
      <c r="C184" s="1238" t="s">
        <v>2145</v>
      </c>
      <c r="D184" s="1238" t="s">
        <v>5529</v>
      </c>
      <c r="E184" s="1238" t="s">
        <v>3812</v>
      </c>
      <c r="F184" s="1236" t="s">
        <v>1539</v>
      </c>
    </row>
    <row r="185" spans="1:6" ht="43.2">
      <c r="A185" s="2841"/>
      <c r="B185" s="816">
        <v>101</v>
      </c>
      <c r="C185" s="1238" t="s">
        <v>2145</v>
      </c>
      <c r="D185" s="1238" t="s">
        <v>3813</v>
      </c>
      <c r="E185" s="1238" t="s">
        <v>3814</v>
      </c>
      <c r="F185" s="1236" t="s">
        <v>1539</v>
      </c>
    </row>
    <row r="186" spans="1:6" ht="28.8">
      <c r="A186" s="2841"/>
      <c r="B186" s="816">
        <v>102</v>
      </c>
      <c r="C186" s="1238" t="s">
        <v>2145</v>
      </c>
      <c r="D186" s="1238" t="s">
        <v>3791</v>
      </c>
      <c r="E186" s="1238" t="s">
        <v>3815</v>
      </c>
      <c r="F186" s="1236" t="s">
        <v>1539</v>
      </c>
    </row>
    <row r="187" spans="1:6" ht="28.8">
      <c r="A187" s="2841"/>
      <c r="B187" s="816">
        <v>103</v>
      </c>
      <c r="C187" s="1238" t="s">
        <v>2145</v>
      </c>
      <c r="D187" s="1286" t="s">
        <v>3790</v>
      </c>
      <c r="E187" s="1279" t="s">
        <v>3816</v>
      </c>
      <c r="F187" s="1236">
        <v>25</v>
      </c>
    </row>
    <row r="188" spans="1:6" ht="14.4">
      <c r="A188" s="2841"/>
      <c r="B188" s="816">
        <v>104</v>
      </c>
      <c r="C188" s="1238" t="s">
        <v>2145</v>
      </c>
      <c r="D188" s="1285" t="s">
        <v>3595</v>
      </c>
      <c r="E188" s="1279" t="s">
        <v>3817</v>
      </c>
      <c r="F188" s="1236">
        <v>25</v>
      </c>
    </row>
    <row r="189" spans="1:6" ht="14.4">
      <c r="A189" s="2841"/>
      <c r="B189" s="816">
        <v>105</v>
      </c>
      <c r="C189" s="1238" t="s">
        <v>2145</v>
      </c>
      <c r="D189" s="1285" t="s">
        <v>3595</v>
      </c>
      <c r="E189" s="1279" t="s">
        <v>3818</v>
      </c>
      <c r="F189" s="1236">
        <v>25</v>
      </c>
    </row>
    <row r="190" spans="1:6" ht="14.4">
      <c r="A190" s="2841"/>
      <c r="B190" s="816">
        <v>106</v>
      </c>
      <c r="C190" s="1238" t="s">
        <v>2145</v>
      </c>
      <c r="D190" s="1285" t="s">
        <v>3595</v>
      </c>
      <c r="E190" s="1279" t="s">
        <v>3819</v>
      </c>
      <c r="F190" s="1236">
        <v>25</v>
      </c>
    </row>
    <row r="191" spans="1:6" ht="14.4">
      <c r="A191" s="2841"/>
      <c r="B191" s="816">
        <v>107</v>
      </c>
      <c r="C191" s="1238" t="s">
        <v>2145</v>
      </c>
      <c r="D191" s="1285" t="s">
        <v>3595</v>
      </c>
      <c r="E191" s="1286" t="s">
        <v>3820</v>
      </c>
      <c r="F191" s="1236">
        <v>25</v>
      </c>
    </row>
    <row r="192" spans="1:6" ht="28.8">
      <c r="A192" s="2841"/>
      <c r="B192" s="816">
        <v>108</v>
      </c>
      <c r="C192" s="1238" t="s">
        <v>2146</v>
      </c>
      <c r="D192" s="1238" t="s">
        <v>3821</v>
      </c>
      <c r="E192" s="1238" t="s">
        <v>3822</v>
      </c>
      <c r="F192" s="1236" t="s">
        <v>1539</v>
      </c>
    </row>
    <row r="193" spans="1:6" ht="14.4">
      <c r="A193" s="2841"/>
      <c r="B193" s="816">
        <v>109</v>
      </c>
      <c r="C193" s="1238" t="s">
        <v>2146</v>
      </c>
      <c r="D193" s="1238" t="s">
        <v>3823</v>
      </c>
      <c r="E193" s="1238" t="s">
        <v>3824</v>
      </c>
      <c r="F193" s="1236" t="s">
        <v>1539</v>
      </c>
    </row>
    <row r="194" spans="1:6" ht="14.4">
      <c r="A194" s="2842"/>
      <c r="B194" s="816">
        <v>110</v>
      </c>
      <c r="C194" s="1238" t="s">
        <v>2138</v>
      </c>
      <c r="D194" s="1238" t="s">
        <v>3825</v>
      </c>
      <c r="E194" s="1238" t="s">
        <v>3826</v>
      </c>
      <c r="F194" s="1236" t="s">
        <v>1539</v>
      </c>
    </row>
    <row r="195" spans="1:6" ht="34.799999999999997" customHeight="1">
      <c r="A195" s="827"/>
      <c r="B195" s="2843" t="s">
        <v>5485</v>
      </c>
      <c r="C195" s="2843"/>
      <c r="D195" s="2843"/>
      <c r="E195" s="2844"/>
      <c r="F195" s="663">
        <f>SUM(F86:F194)</f>
        <v>1919</v>
      </c>
    </row>
    <row r="196" spans="1:6">
      <c r="A196" s="827"/>
      <c r="B196" s="828"/>
      <c r="C196" s="342"/>
      <c r="D196" s="821"/>
      <c r="E196" s="825"/>
      <c r="F196" s="826"/>
    </row>
    <row r="197" spans="1:6">
      <c r="B197" s="738"/>
      <c r="C197" s="814"/>
      <c r="D197" s="821"/>
      <c r="E197" s="814"/>
      <c r="F197" s="814"/>
    </row>
  </sheetData>
  <sheetProtection algorithmName="SHA-512" hashValue="i15U+10TRKVCbKafNX45EfCV0Cf90y6Hl2i0VmNz5b0Nsl8vQfI1G4AOTqOGyYb7JSpYbXTL0m50+iQdSnxOPQ==" saltValue="46Rkp03sb1U8Cxirk45iiQ==" spinCount="100000" sheet="1" objects="1" scenarios="1"/>
  <mergeCells count="17">
    <mergeCell ref="B3:E3"/>
    <mergeCell ref="B84:E84"/>
    <mergeCell ref="A5:A13"/>
    <mergeCell ref="G54:G80"/>
    <mergeCell ref="A86:A111"/>
    <mergeCell ref="C7:C13"/>
    <mergeCell ref="D7:D13"/>
    <mergeCell ref="G7:G13"/>
    <mergeCell ref="A15:A44"/>
    <mergeCell ref="B45:E45"/>
    <mergeCell ref="B47:E47"/>
    <mergeCell ref="A112:A158"/>
    <mergeCell ref="A159:A194"/>
    <mergeCell ref="B195:E195"/>
    <mergeCell ref="A49:A80"/>
    <mergeCell ref="C54:C80"/>
    <mergeCell ref="D54:D80"/>
  </mergeCells>
  <hyperlinks>
    <hyperlink ref="A1" location="Índice!A1" display="ÍNDICE" xr:uid="{00000000-0004-0000-4C00-000000000000}"/>
    <hyperlink ref="E127" r:id="rId1" xr:uid="{1DC29A33-BA13-47AE-899D-841BD8E52E97}"/>
  </hyperlinks>
  <pageMargins left="0.70866141732283472" right="0.70866141732283472" top="0.74803149606299213" bottom="0.74803149606299213" header="0.31496062992125984" footer="0.31496062992125984"/>
  <pageSetup scale="67"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AD25A8"/>
    <pageSetUpPr fitToPage="1"/>
  </sheetPr>
  <dimension ref="A1:J84"/>
  <sheetViews>
    <sheetView showGridLines="0" zoomScaleNormal="100" workbookViewId="0"/>
  </sheetViews>
  <sheetFormatPr baseColWidth="10" defaultColWidth="11.44140625" defaultRowHeight="15" customHeight="1"/>
  <cols>
    <col min="1" max="1" width="4.109375" style="213" bestFit="1" customWidth="1"/>
    <col min="2" max="2" width="12" style="213" bestFit="1" customWidth="1"/>
    <col min="3" max="3" width="74.6640625" style="213" customWidth="1"/>
    <col min="4" max="4" width="23.33203125" style="213" bestFit="1" customWidth="1"/>
    <col min="5" max="6" width="10.6640625" style="213" customWidth="1"/>
    <col min="7" max="7" width="9.5546875" style="213" customWidth="1"/>
    <col min="8" max="8" width="7.33203125" style="213" bestFit="1" customWidth="1"/>
    <col min="9" max="16384" width="11.44140625" style="213"/>
  </cols>
  <sheetData>
    <row r="1" spans="1:10" ht="15" customHeight="1">
      <c r="A1" s="224" t="s">
        <v>1189</v>
      </c>
      <c r="B1" s="215"/>
      <c r="C1" s="215"/>
      <c r="D1" s="472"/>
    </row>
    <row r="2" spans="1:10" ht="15" customHeight="1">
      <c r="A2" s="1670" t="s">
        <v>1224</v>
      </c>
      <c r="B2" s="1670"/>
      <c r="C2" s="1670"/>
      <c r="D2" s="1670"/>
      <c r="E2" s="1670"/>
      <c r="F2" s="1670"/>
      <c r="G2" s="1670"/>
      <c r="H2" s="218"/>
    </row>
    <row r="3" spans="1:10" s="342" customFormat="1" ht="24" customHeight="1">
      <c r="A3" s="1290"/>
      <c r="B3" s="343"/>
      <c r="C3" s="344"/>
      <c r="D3" s="1291"/>
      <c r="E3" s="345"/>
      <c r="F3" s="2854" t="s">
        <v>1837</v>
      </c>
      <c r="G3" s="2854"/>
      <c r="H3" s="2854"/>
      <c r="I3" s="2855" t="s">
        <v>1478</v>
      </c>
      <c r="J3" s="2856"/>
    </row>
    <row r="4" spans="1:10" s="342" customFormat="1" ht="43.2">
      <c r="A4" s="427" t="s">
        <v>1225</v>
      </c>
      <c r="B4" s="427" t="s">
        <v>37</v>
      </c>
      <c r="C4" s="427" t="s">
        <v>1226</v>
      </c>
      <c r="D4" s="427" t="s">
        <v>1227</v>
      </c>
      <c r="E4" s="427" t="s">
        <v>1228</v>
      </c>
      <c r="F4" s="427" t="s">
        <v>48</v>
      </c>
      <c r="G4" s="427" t="s">
        <v>47</v>
      </c>
      <c r="H4" s="427" t="s">
        <v>8</v>
      </c>
      <c r="I4" s="1292" t="s">
        <v>1229</v>
      </c>
      <c r="J4" s="1292" t="s">
        <v>3873</v>
      </c>
    </row>
    <row r="5" spans="1:10" s="342" customFormat="1" ht="14.4">
      <c r="A5" s="1293">
        <v>1</v>
      </c>
      <c r="B5" s="2857" t="s">
        <v>3828</v>
      </c>
      <c r="C5" s="1294" t="s">
        <v>3829</v>
      </c>
      <c r="D5" s="803" t="s">
        <v>3830</v>
      </c>
      <c r="E5" s="803">
        <v>44</v>
      </c>
      <c r="F5" s="803">
        <v>15</v>
      </c>
      <c r="G5" s="803">
        <v>12</v>
      </c>
      <c r="H5" s="803">
        <f>SUM(F5:G5)</f>
        <v>27</v>
      </c>
      <c r="I5" s="803">
        <v>0</v>
      </c>
      <c r="J5" s="803">
        <v>0</v>
      </c>
    </row>
    <row r="6" spans="1:10" s="342" customFormat="1" ht="14.4">
      <c r="A6" s="1293">
        <v>2</v>
      </c>
      <c r="B6" s="2857"/>
      <c r="C6" s="1294" t="s">
        <v>3831</v>
      </c>
      <c r="D6" s="803" t="s">
        <v>3832</v>
      </c>
      <c r="E6" s="451">
        <v>66</v>
      </c>
      <c r="F6" s="803">
        <v>6</v>
      </c>
      <c r="G6" s="803">
        <v>2</v>
      </c>
      <c r="H6" s="803">
        <f t="shared" ref="H6:H42" si="0">SUM(F6:G6)</f>
        <v>8</v>
      </c>
      <c r="I6" s="804">
        <v>0</v>
      </c>
      <c r="J6" s="804">
        <v>0</v>
      </c>
    </row>
    <row r="7" spans="1:10" s="342" customFormat="1" ht="14.4">
      <c r="A7" s="1293">
        <v>3</v>
      </c>
      <c r="B7" s="2857"/>
      <c r="C7" s="1294" t="s">
        <v>3833</v>
      </c>
      <c r="D7" s="803" t="s">
        <v>3832</v>
      </c>
      <c r="E7" s="451">
        <v>40</v>
      </c>
      <c r="F7" s="803">
        <v>24</v>
      </c>
      <c r="G7" s="803">
        <v>16</v>
      </c>
      <c r="H7" s="803">
        <f t="shared" si="0"/>
        <v>40</v>
      </c>
      <c r="I7" s="804">
        <v>0</v>
      </c>
      <c r="J7" s="804">
        <v>0</v>
      </c>
    </row>
    <row r="8" spans="1:10" s="342" customFormat="1" ht="14.4">
      <c r="A8" s="1293">
        <v>4</v>
      </c>
      <c r="B8" s="2857"/>
      <c r="C8" s="1294" t="s">
        <v>3834</v>
      </c>
      <c r="D8" s="803" t="s">
        <v>3832</v>
      </c>
      <c r="E8" s="807">
        <v>38</v>
      </c>
      <c r="F8" s="803">
        <v>1</v>
      </c>
      <c r="G8" s="803">
        <v>1</v>
      </c>
      <c r="H8" s="803">
        <f t="shared" si="0"/>
        <v>2</v>
      </c>
      <c r="I8" s="804">
        <v>0</v>
      </c>
      <c r="J8" s="804">
        <v>0</v>
      </c>
    </row>
    <row r="9" spans="1:10" s="342" customFormat="1" ht="14.4">
      <c r="A9" s="1293">
        <v>5</v>
      </c>
      <c r="B9" s="2857"/>
      <c r="C9" s="1294" t="s">
        <v>3835</v>
      </c>
      <c r="D9" s="803" t="s">
        <v>3832</v>
      </c>
      <c r="E9" s="807">
        <v>61</v>
      </c>
      <c r="F9" s="803">
        <v>13</v>
      </c>
      <c r="G9" s="803">
        <v>7</v>
      </c>
      <c r="H9" s="803">
        <f t="shared" si="0"/>
        <v>20</v>
      </c>
      <c r="I9" s="804">
        <v>0</v>
      </c>
      <c r="J9" s="804">
        <v>0</v>
      </c>
    </row>
    <row r="10" spans="1:10" s="342" customFormat="1" ht="14.4">
      <c r="A10" s="1293">
        <v>6</v>
      </c>
      <c r="B10" s="2857"/>
      <c r="C10" s="1294" t="s">
        <v>3836</v>
      </c>
      <c r="D10" s="803" t="s">
        <v>3832</v>
      </c>
      <c r="E10" s="803">
        <v>42</v>
      </c>
      <c r="F10" s="803">
        <v>2</v>
      </c>
      <c r="G10" s="803">
        <v>7</v>
      </c>
      <c r="H10" s="803">
        <f t="shared" si="0"/>
        <v>9</v>
      </c>
      <c r="I10" s="804">
        <v>0</v>
      </c>
      <c r="J10" s="804">
        <v>0</v>
      </c>
    </row>
    <row r="11" spans="1:10" s="342" customFormat="1" ht="14.4">
      <c r="A11" s="1293">
        <v>7</v>
      </c>
      <c r="B11" s="2857"/>
      <c r="C11" s="1294" t="s">
        <v>3837</v>
      </c>
      <c r="D11" s="803" t="s">
        <v>3832</v>
      </c>
      <c r="E11" s="803">
        <v>86</v>
      </c>
      <c r="F11" s="803">
        <v>14</v>
      </c>
      <c r="G11" s="803">
        <v>6</v>
      </c>
      <c r="H11" s="803">
        <f t="shared" si="0"/>
        <v>20</v>
      </c>
      <c r="I11" s="804">
        <v>0</v>
      </c>
      <c r="J11" s="804">
        <v>0</v>
      </c>
    </row>
    <row r="12" spans="1:10" s="342" customFormat="1" ht="14.4">
      <c r="A12" s="1293">
        <v>8</v>
      </c>
      <c r="B12" s="2857"/>
      <c r="C12" s="1294" t="s">
        <v>3838</v>
      </c>
      <c r="D12" s="803" t="s">
        <v>3832</v>
      </c>
      <c r="E12" s="803">
        <v>19</v>
      </c>
      <c r="F12" s="803">
        <v>2</v>
      </c>
      <c r="G12" s="803">
        <v>0</v>
      </c>
      <c r="H12" s="803">
        <f t="shared" si="0"/>
        <v>2</v>
      </c>
      <c r="I12" s="804">
        <v>0</v>
      </c>
      <c r="J12" s="804">
        <v>0</v>
      </c>
    </row>
    <row r="13" spans="1:10" s="342" customFormat="1" ht="14.4">
      <c r="A13" s="1293">
        <v>9</v>
      </c>
      <c r="B13" s="2857"/>
      <c r="C13" s="1294" t="s">
        <v>3839</v>
      </c>
      <c r="D13" s="803" t="s">
        <v>3830</v>
      </c>
      <c r="E13" s="1295">
        <v>1.17</v>
      </c>
      <c r="F13" s="803" t="s">
        <v>1539</v>
      </c>
      <c r="G13" s="803" t="s">
        <v>1539</v>
      </c>
      <c r="H13" s="803">
        <f t="shared" si="0"/>
        <v>0</v>
      </c>
      <c r="I13" s="804">
        <v>0</v>
      </c>
      <c r="J13" s="804">
        <v>0</v>
      </c>
    </row>
    <row r="14" spans="1:10" s="342" customFormat="1" ht="14.4">
      <c r="A14" s="1293">
        <v>10</v>
      </c>
      <c r="B14" s="2857"/>
      <c r="C14" s="1294" t="s">
        <v>3840</v>
      </c>
      <c r="D14" s="803" t="s">
        <v>3832</v>
      </c>
      <c r="E14" s="803">
        <v>1.27</v>
      </c>
      <c r="F14" s="803" t="s">
        <v>1539</v>
      </c>
      <c r="G14" s="803" t="s">
        <v>1539</v>
      </c>
      <c r="H14" s="803">
        <f t="shared" si="0"/>
        <v>0</v>
      </c>
      <c r="I14" s="803">
        <v>0</v>
      </c>
      <c r="J14" s="803">
        <v>0</v>
      </c>
    </row>
    <row r="15" spans="1:10" s="342" customFormat="1" ht="14.4">
      <c r="A15" s="1293">
        <v>11</v>
      </c>
      <c r="B15" s="2858" t="s">
        <v>3874</v>
      </c>
      <c r="C15" s="1294" t="s">
        <v>3841</v>
      </c>
      <c r="D15" s="803" t="s">
        <v>2138</v>
      </c>
      <c r="E15" s="803">
        <v>3</v>
      </c>
      <c r="F15" s="803" t="s">
        <v>1539</v>
      </c>
      <c r="G15" s="803" t="s">
        <v>1539</v>
      </c>
      <c r="H15" s="803">
        <v>14</v>
      </c>
      <c r="I15" s="803">
        <v>0</v>
      </c>
      <c r="J15" s="803">
        <v>0</v>
      </c>
    </row>
    <row r="16" spans="1:10" s="342" customFormat="1" ht="14.4">
      <c r="A16" s="1293">
        <v>12</v>
      </c>
      <c r="B16" s="2859"/>
      <c r="C16" s="1294" t="s">
        <v>3842</v>
      </c>
      <c r="D16" s="803" t="s">
        <v>2708</v>
      </c>
      <c r="E16" s="803">
        <v>2</v>
      </c>
      <c r="F16" s="803" t="s">
        <v>1539</v>
      </c>
      <c r="G16" s="803" t="s">
        <v>1539</v>
      </c>
      <c r="H16" s="803">
        <v>12</v>
      </c>
      <c r="I16" s="803">
        <v>0</v>
      </c>
      <c r="J16" s="803">
        <v>0</v>
      </c>
    </row>
    <row r="17" spans="1:10" s="342" customFormat="1" ht="14.4">
      <c r="A17" s="1293">
        <v>13</v>
      </c>
      <c r="B17" s="806" t="s">
        <v>1220</v>
      </c>
      <c r="C17" s="1294" t="s">
        <v>3843</v>
      </c>
      <c r="D17" s="803" t="s">
        <v>2137</v>
      </c>
      <c r="E17" s="803">
        <v>10</v>
      </c>
      <c r="F17" s="803">
        <v>5</v>
      </c>
      <c r="G17" s="803">
        <v>0</v>
      </c>
      <c r="H17" s="803">
        <f t="shared" si="0"/>
        <v>5</v>
      </c>
      <c r="I17" s="803">
        <v>0</v>
      </c>
      <c r="J17" s="803">
        <v>0</v>
      </c>
    </row>
    <row r="18" spans="1:10" s="342" customFormat="1" ht="28.8">
      <c r="A18" s="1293">
        <v>14</v>
      </c>
      <c r="B18" s="806" t="s">
        <v>1221</v>
      </c>
      <c r="C18" s="1294" t="s">
        <v>3844</v>
      </c>
      <c r="D18" s="803" t="s">
        <v>2137</v>
      </c>
      <c r="E18" s="803">
        <v>40</v>
      </c>
      <c r="F18" s="803">
        <v>0</v>
      </c>
      <c r="G18" s="803">
        <v>1</v>
      </c>
      <c r="H18" s="803">
        <f t="shared" si="0"/>
        <v>1</v>
      </c>
      <c r="I18" s="803">
        <v>0</v>
      </c>
      <c r="J18" s="803">
        <v>0</v>
      </c>
    </row>
    <row r="19" spans="1:10" s="342" customFormat="1" ht="14.4">
      <c r="A19" s="1293">
        <v>15</v>
      </c>
      <c r="B19" s="2860" t="s">
        <v>1222</v>
      </c>
      <c r="C19" s="1296" t="s">
        <v>3845</v>
      </c>
      <c r="D19" s="1297" t="s">
        <v>3846</v>
      </c>
      <c r="E19" s="1297">
        <v>2</v>
      </c>
      <c r="F19" s="1297">
        <v>4</v>
      </c>
      <c r="G19" s="1297">
        <v>11</v>
      </c>
      <c r="H19" s="803">
        <f t="shared" si="0"/>
        <v>15</v>
      </c>
      <c r="I19" s="803">
        <v>0</v>
      </c>
      <c r="J19" s="803">
        <v>0</v>
      </c>
    </row>
    <row r="20" spans="1:10" s="342" customFormat="1" ht="14.4">
      <c r="A20" s="1293">
        <v>16</v>
      </c>
      <c r="B20" s="2861"/>
      <c r="C20" s="1296" t="s">
        <v>3847</v>
      </c>
      <c r="D20" s="1297" t="s">
        <v>3846</v>
      </c>
      <c r="E20" s="1298">
        <v>2</v>
      </c>
      <c r="F20" s="1297">
        <v>3</v>
      </c>
      <c r="G20" s="1297">
        <v>6</v>
      </c>
      <c r="H20" s="803">
        <f t="shared" si="0"/>
        <v>9</v>
      </c>
      <c r="I20" s="803">
        <v>0</v>
      </c>
      <c r="J20" s="803">
        <v>0</v>
      </c>
    </row>
    <row r="21" spans="1:10" s="342" customFormat="1" ht="14.4">
      <c r="A21" s="1293">
        <v>17</v>
      </c>
      <c r="B21" s="2861"/>
      <c r="C21" s="1296" t="s">
        <v>3848</v>
      </c>
      <c r="D21" s="1297" t="s">
        <v>3846</v>
      </c>
      <c r="E21" s="1298">
        <v>2</v>
      </c>
      <c r="F21" s="1297">
        <v>3</v>
      </c>
      <c r="G21" s="1297">
        <v>5</v>
      </c>
      <c r="H21" s="803">
        <f t="shared" si="0"/>
        <v>8</v>
      </c>
      <c r="I21" s="803">
        <v>0</v>
      </c>
      <c r="J21" s="803">
        <v>0</v>
      </c>
    </row>
    <row r="22" spans="1:10" s="342" customFormat="1" ht="14.4">
      <c r="A22" s="1293">
        <v>18</v>
      </c>
      <c r="B22" s="2861"/>
      <c r="C22" s="1296" t="s">
        <v>3849</v>
      </c>
      <c r="D22" s="1297" t="s">
        <v>3846</v>
      </c>
      <c r="E22" s="1298">
        <v>2</v>
      </c>
      <c r="F22" s="1297" t="s">
        <v>1539</v>
      </c>
      <c r="G22" s="1297" t="s">
        <v>1539</v>
      </c>
      <c r="H22" s="803">
        <f>SUM(F22:G22)</f>
        <v>0</v>
      </c>
      <c r="I22" s="803">
        <v>0</v>
      </c>
      <c r="J22" s="803">
        <v>0</v>
      </c>
    </row>
    <row r="23" spans="1:10" s="342" customFormat="1" ht="14.4">
      <c r="A23" s="1293">
        <v>19</v>
      </c>
      <c r="B23" s="2861"/>
      <c r="C23" s="1296" t="s">
        <v>3850</v>
      </c>
      <c r="D23" s="1297" t="s">
        <v>3846</v>
      </c>
      <c r="E23" s="1298">
        <v>1</v>
      </c>
      <c r="F23" s="1297">
        <v>7</v>
      </c>
      <c r="G23" s="1297">
        <v>20</v>
      </c>
      <c r="H23" s="803">
        <f t="shared" si="0"/>
        <v>27</v>
      </c>
      <c r="I23" s="803">
        <v>0</v>
      </c>
      <c r="J23" s="803">
        <v>0</v>
      </c>
    </row>
    <row r="24" spans="1:10" s="342" customFormat="1" ht="14.4">
      <c r="A24" s="1293">
        <v>20</v>
      </c>
      <c r="B24" s="2861"/>
      <c r="C24" s="1296" t="s">
        <v>3851</v>
      </c>
      <c r="D24" s="1297" t="s">
        <v>3846</v>
      </c>
      <c r="E24" s="1297">
        <v>1</v>
      </c>
      <c r="F24" s="1297">
        <v>7</v>
      </c>
      <c r="G24" s="1297">
        <v>20</v>
      </c>
      <c r="H24" s="803">
        <f t="shared" si="0"/>
        <v>27</v>
      </c>
      <c r="I24" s="803">
        <v>0</v>
      </c>
      <c r="J24" s="803">
        <v>0</v>
      </c>
    </row>
    <row r="25" spans="1:10" s="342" customFormat="1" ht="14.4">
      <c r="A25" s="1293">
        <v>21</v>
      </c>
      <c r="B25" s="2861"/>
      <c r="C25" s="1296" t="s">
        <v>3852</v>
      </c>
      <c r="D25" s="1297" t="s">
        <v>3846</v>
      </c>
      <c r="E25" s="1297">
        <v>2</v>
      </c>
      <c r="F25" s="1297">
        <v>19</v>
      </c>
      <c r="G25" s="1297">
        <v>40</v>
      </c>
      <c r="H25" s="803">
        <f t="shared" si="0"/>
        <v>59</v>
      </c>
      <c r="I25" s="803">
        <v>0</v>
      </c>
      <c r="J25" s="803">
        <v>0</v>
      </c>
    </row>
    <row r="26" spans="1:10" s="342" customFormat="1" ht="14.4">
      <c r="A26" s="1293">
        <v>22</v>
      </c>
      <c r="B26" s="2861"/>
      <c r="C26" s="1296" t="s">
        <v>3853</v>
      </c>
      <c r="D26" s="1297" t="s">
        <v>3854</v>
      </c>
      <c r="E26" s="1297">
        <v>2</v>
      </c>
      <c r="F26" s="1297">
        <v>13</v>
      </c>
      <c r="G26" s="1297">
        <v>28</v>
      </c>
      <c r="H26" s="803">
        <f t="shared" si="0"/>
        <v>41</v>
      </c>
      <c r="I26" s="803">
        <v>0</v>
      </c>
      <c r="J26" s="803">
        <v>0</v>
      </c>
    </row>
    <row r="27" spans="1:10" s="342" customFormat="1" ht="14.4">
      <c r="A27" s="1293">
        <v>23</v>
      </c>
      <c r="B27" s="2861"/>
      <c r="C27" s="1296" t="s">
        <v>3855</v>
      </c>
      <c r="D27" s="1297" t="s">
        <v>3854</v>
      </c>
      <c r="E27" s="1297">
        <v>2</v>
      </c>
      <c r="F27" s="1297">
        <v>16</v>
      </c>
      <c r="G27" s="1297">
        <v>6</v>
      </c>
      <c r="H27" s="803">
        <f t="shared" si="0"/>
        <v>22</v>
      </c>
      <c r="I27" s="803">
        <v>0</v>
      </c>
      <c r="J27" s="803">
        <v>0</v>
      </c>
    </row>
    <row r="28" spans="1:10" s="342" customFormat="1" ht="14.4">
      <c r="A28" s="1293">
        <v>24</v>
      </c>
      <c r="B28" s="2861"/>
      <c r="C28" s="1296" t="s">
        <v>3856</v>
      </c>
      <c r="D28" s="1297" t="s">
        <v>3854</v>
      </c>
      <c r="E28" s="1297">
        <v>2</v>
      </c>
      <c r="F28" s="1297">
        <v>22</v>
      </c>
      <c r="G28" s="1297">
        <v>14</v>
      </c>
      <c r="H28" s="803">
        <f t="shared" si="0"/>
        <v>36</v>
      </c>
      <c r="I28" s="803">
        <v>0</v>
      </c>
      <c r="J28" s="803">
        <v>0</v>
      </c>
    </row>
    <row r="29" spans="1:10" s="342" customFormat="1" ht="14.4">
      <c r="A29" s="1293">
        <v>25</v>
      </c>
      <c r="B29" s="2861"/>
      <c r="C29" s="1296" t="s">
        <v>3857</v>
      </c>
      <c r="D29" s="1297" t="s">
        <v>3854</v>
      </c>
      <c r="E29" s="1297">
        <v>2</v>
      </c>
      <c r="F29" s="1297">
        <v>14</v>
      </c>
      <c r="G29" s="1297">
        <v>8</v>
      </c>
      <c r="H29" s="803">
        <f t="shared" si="0"/>
        <v>22</v>
      </c>
      <c r="I29" s="803">
        <v>0</v>
      </c>
      <c r="J29" s="803">
        <v>0</v>
      </c>
    </row>
    <row r="30" spans="1:10" s="342" customFormat="1" ht="14.4">
      <c r="A30" s="1293">
        <v>26</v>
      </c>
      <c r="B30" s="2861"/>
      <c r="C30" s="1296" t="s">
        <v>3774</v>
      </c>
      <c r="D30" s="1297" t="s">
        <v>3854</v>
      </c>
      <c r="E30" s="1297">
        <v>2</v>
      </c>
      <c r="F30" s="1297">
        <v>25</v>
      </c>
      <c r="G30" s="1297">
        <v>22</v>
      </c>
      <c r="H30" s="803">
        <f t="shared" si="0"/>
        <v>47</v>
      </c>
      <c r="I30" s="803">
        <v>0</v>
      </c>
      <c r="J30" s="803">
        <v>0</v>
      </c>
    </row>
    <row r="31" spans="1:10" s="342" customFormat="1" ht="14.4">
      <c r="A31" s="1293">
        <v>27</v>
      </c>
      <c r="B31" s="2861"/>
      <c r="C31" s="1296" t="s">
        <v>3858</v>
      </c>
      <c r="D31" s="1297" t="s">
        <v>3854</v>
      </c>
      <c r="E31" s="1297">
        <v>2</v>
      </c>
      <c r="F31" s="1297">
        <v>19</v>
      </c>
      <c r="G31" s="1297">
        <v>13</v>
      </c>
      <c r="H31" s="803">
        <f t="shared" si="0"/>
        <v>32</v>
      </c>
      <c r="I31" s="803">
        <v>0</v>
      </c>
      <c r="J31" s="803">
        <v>0</v>
      </c>
    </row>
    <row r="32" spans="1:10" s="342" customFormat="1" ht="14.4">
      <c r="A32" s="1293">
        <v>28</v>
      </c>
      <c r="B32" s="2861"/>
      <c r="C32" s="1296" t="s">
        <v>3859</v>
      </c>
      <c r="D32" s="1297" t="s">
        <v>3854</v>
      </c>
      <c r="E32" s="1297">
        <v>2</v>
      </c>
      <c r="F32" s="1297">
        <v>20</v>
      </c>
      <c r="G32" s="1297">
        <v>11</v>
      </c>
      <c r="H32" s="803">
        <f t="shared" si="0"/>
        <v>31</v>
      </c>
      <c r="I32" s="803">
        <v>0</v>
      </c>
      <c r="J32" s="803">
        <v>0</v>
      </c>
    </row>
    <row r="33" spans="1:10" s="342" customFormat="1" ht="14.4">
      <c r="A33" s="1293">
        <v>29</v>
      </c>
      <c r="B33" s="2861"/>
      <c r="C33" s="1296" t="s">
        <v>3860</v>
      </c>
      <c r="D33" s="1297" t="s">
        <v>3861</v>
      </c>
      <c r="E33" s="1297">
        <v>6</v>
      </c>
      <c r="F33" s="1297">
        <v>10</v>
      </c>
      <c r="G33" s="1297">
        <v>20</v>
      </c>
      <c r="H33" s="803">
        <f t="shared" si="0"/>
        <v>30</v>
      </c>
      <c r="I33" s="803">
        <v>0</v>
      </c>
      <c r="J33" s="803">
        <v>0</v>
      </c>
    </row>
    <row r="34" spans="1:10" s="342" customFormat="1" ht="14.4">
      <c r="A34" s="1293">
        <v>30</v>
      </c>
      <c r="B34" s="2861"/>
      <c r="C34" s="1296" t="s">
        <v>3862</v>
      </c>
      <c r="D34" s="1297" t="s">
        <v>3861</v>
      </c>
      <c r="E34" s="1297">
        <v>8</v>
      </c>
      <c r="F34" s="1297">
        <v>6</v>
      </c>
      <c r="G34" s="1297">
        <v>12</v>
      </c>
      <c r="H34" s="803">
        <f t="shared" si="0"/>
        <v>18</v>
      </c>
      <c r="I34" s="803">
        <v>0</v>
      </c>
      <c r="J34" s="803">
        <v>0</v>
      </c>
    </row>
    <row r="35" spans="1:10" s="342" customFormat="1" ht="14.4">
      <c r="A35" s="1293">
        <v>31</v>
      </c>
      <c r="B35" s="2861"/>
      <c r="C35" s="1296" t="s">
        <v>3863</v>
      </c>
      <c r="D35" s="1297" t="s">
        <v>3846</v>
      </c>
      <c r="E35" s="1297">
        <v>2</v>
      </c>
      <c r="F35" s="1297">
        <v>8</v>
      </c>
      <c r="G35" s="1297">
        <v>5</v>
      </c>
      <c r="H35" s="803">
        <f t="shared" si="0"/>
        <v>13</v>
      </c>
      <c r="I35" s="803">
        <v>0</v>
      </c>
      <c r="J35" s="803">
        <v>0</v>
      </c>
    </row>
    <row r="36" spans="1:10" s="342" customFormat="1" ht="14.4">
      <c r="A36" s="1293">
        <v>32</v>
      </c>
      <c r="B36" s="2861"/>
      <c r="C36" s="1296" t="s">
        <v>3864</v>
      </c>
      <c r="D36" s="1297" t="s">
        <v>3846</v>
      </c>
      <c r="E36" s="1297">
        <v>2</v>
      </c>
      <c r="F36" s="1297">
        <v>6</v>
      </c>
      <c r="G36" s="1297">
        <v>5</v>
      </c>
      <c r="H36" s="803">
        <f t="shared" si="0"/>
        <v>11</v>
      </c>
      <c r="I36" s="803">
        <v>0</v>
      </c>
      <c r="J36" s="803">
        <v>0</v>
      </c>
    </row>
    <row r="37" spans="1:10" s="342" customFormat="1" ht="28.8">
      <c r="A37" s="1293">
        <v>33</v>
      </c>
      <c r="B37" s="2861"/>
      <c r="C37" s="1296" t="s">
        <v>3865</v>
      </c>
      <c r="D37" s="1297" t="s">
        <v>3846</v>
      </c>
      <c r="E37" s="1297">
        <v>2</v>
      </c>
      <c r="F37" s="1297">
        <v>4</v>
      </c>
      <c r="G37" s="1297">
        <v>8</v>
      </c>
      <c r="H37" s="803">
        <f t="shared" si="0"/>
        <v>12</v>
      </c>
      <c r="I37" s="803">
        <v>0</v>
      </c>
      <c r="J37" s="803">
        <v>0</v>
      </c>
    </row>
    <row r="38" spans="1:10" s="342" customFormat="1" ht="28.8">
      <c r="A38" s="1293">
        <v>34</v>
      </c>
      <c r="B38" s="2861"/>
      <c r="C38" s="1296" t="s">
        <v>3866</v>
      </c>
      <c r="D38" s="1297" t="s">
        <v>3846</v>
      </c>
      <c r="E38" s="1297">
        <v>2</v>
      </c>
      <c r="F38" s="1297">
        <v>8</v>
      </c>
      <c r="G38" s="1297">
        <v>3</v>
      </c>
      <c r="H38" s="803">
        <f t="shared" si="0"/>
        <v>11</v>
      </c>
      <c r="I38" s="803">
        <v>0</v>
      </c>
      <c r="J38" s="803">
        <v>0</v>
      </c>
    </row>
    <row r="39" spans="1:10" s="342" customFormat="1" ht="14.4">
      <c r="A39" s="1293">
        <v>35</v>
      </c>
      <c r="B39" s="2861"/>
      <c r="C39" s="1296" t="s">
        <v>3867</v>
      </c>
      <c r="D39" s="1297" t="s">
        <v>3846</v>
      </c>
      <c r="E39" s="1297">
        <v>2</v>
      </c>
      <c r="F39" s="1297">
        <v>5</v>
      </c>
      <c r="G39" s="1297">
        <v>3</v>
      </c>
      <c r="H39" s="803">
        <f t="shared" si="0"/>
        <v>8</v>
      </c>
      <c r="I39" s="803">
        <v>0</v>
      </c>
      <c r="J39" s="803">
        <v>0</v>
      </c>
    </row>
    <row r="40" spans="1:10" s="342" customFormat="1" ht="14.4">
      <c r="A40" s="1293">
        <v>36</v>
      </c>
      <c r="B40" s="2861"/>
      <c r="C40" s="1296" t="s">
        <v>3868</v>
      </c>
      <c r="D40" s="1297" t="s">
        <v>3846</v>
      </c>
      <c r="E40" s="1297">
        <v>2</v>
      </c>
      <c r="F40" s="1297">
        <v>7</v>
      </c>
      <c r="G40" s="1297">
        <v>2</v>
      </c>
      <c r="H40" s="803">
        <f t="shared" si="0"/>
        <v>9</v>
      </c>
      <c r="I40" s="803">
        <v>0</v>
      </c>
      <c r="J40" s="803">
        <v>0</v>
      </c>
    </row>
    <row r="41" spans="1:10" s="342" customFormat="1" ht="14.4">
      <c r="A41" s="1293">
        <v>37</v>
      </c>
      <c r="B41" s="2861"/>
      <c r="C41" s="1296" t="s">
        <v>3869</v>
      </c>
      <c r="D41" s="1297" t="s">
        <v>3870</v>
      </c>
      <c r="E41" s="1297">
        <v>40</v>
      </c>
      <c r="F41" s="1297">
        <v>70</v>
      </c>
      <c r="G41" s="1297">
        <v>73</v>
      </c>
      <c r="H41" s="803">
        <f t="shared" si="0"/>
        <v>143</v>
      </c>
      <c r="I41" s="803">
        <v>0</v>
      </c>
      <c r="J41" s="803">
        <v>0</v>
      </c>
    </row>
    <row r="42" spans="1:10" s="342" customFormat="1" ht="14.4">
      <c r="A42" s="1293">
        <v>38</v>
      </c>
      <c r="B42" s="2862"/>
      <c r="C42" s="1296" t="s">
        <v>3871</v>
      </c>
      <c r="D42" s="1297" t="s">
        <v>3872</v>
      </c>
      <c r="E42" s="1297">
        <v>16</v>
      </c>
      <c r="F42" s="1297">
        <v>32</v>
      </c>
      <c r="G42" s="1297">
        <v>28</v>
      </c>
      <c r="H42" s="803">
        <f t="shared" si="0"/>
        <v>60</v>
      </c>
      <c r="I42" s="803">
        <v>0</v>
      </c>
      <c r="J42" s="803">
        <v>0</v>
      </c>
    </row>
    <row r="43" spans="1:10" s="342" customFormat="1" ht="15" customHeight="1">
      <c r="A43" s="1299"/>
      <c r="B43" s="1299"/>
      <c r="C43" s="1300"/>
      <c r="D43" s="1299"/>
      <c r="E43" s="1301">
        <f t="shared" ref="E43:J43" si="1">SUM(E5:E42)</f>
        <v>561.44000000000005</v>
      </c>
      <c r="F43" s="1301">
        <f t="shared" si="1"/>
        <v>410</v>
      </c>
      <c r="G43" s="1301">
        <f t="shared" si="1"/>
        <v>415</v>
      </c>
      <c r="H43" s="1301">
        <f t="shared" si="1"/>
        <v>851</v>
      </c>
      <c r="I43" s="1301">
        <f t="shared" si="1"/>
        <v>0</v>
      </c>
      <c r="J43" s="1301">
        <f t="shared" si="1"/>
        <v>0</v>
      </c>
    </row>
    <row r="44" spans="1:10" ht="24" customHeight="1">
      <c r="A44" s="2863" t="s">
        <v>5530</v>
      </c>
      <c r="B44" s="2863"/>
      <c r="C44" s="2863"/>
      <c r="D44" s="2863"/>
    </row>
    <row r="45" spans="1:10" ht="15" customHeight="1">
      <c r="A45" s="2853"/>
      <c r="B45" s="2853"/>
      <c r="C45" s="2853"/>
    </row>
    <row r="46" spans="1:10" ht="15" customHeight="1">
      <c r="A46" s="216"/>
      <c r="B46" s="217"/>
      <c r="C46" s="217"/>
    </row>
    <row r="47" spans="1:10" ht="15" customHeight="1">
      <c r="A47" s="216"/>
      <c r="B47" s="217"/>
      <c r="C47" s="217"/>
    </row>
    <row r="48" spans="1:10" ht="15" customHeight="1">
      <c r="A48" s="216"/>
      <c r="B48" s="217"/>
      <c r="C48" s="217"/>
    </row>
    <row r="49" spans="1:3" ht="15" customHeight="1">
      <c r="A49" s="216"/>
      <c r="B49" s="217"/>
      <c r="C49" s="217"/>
    </row>
    <row r="50" spans="1:3" ht="15" customHeight="1">
      <c r="A50" s="216"/>
      <c r="B50" s="217"/>
      <c r="C50" s="217"/>
    </row>
    <row r="51" spans="1:3" ht="15" customHeight="1">
      <c r="A51" s="216"/>
      <c r="B51" s="217"/>
      <c r="C51" s="217"/>
    </row>
    <row r="52" spans="1:3" ht="15" customHeight="1">
      <c r="A52" s="216"/>
      <c r="B52" s="217"/>
      <c r="C52" s="217"/>
    </row>
    <row r="53" spans="1:3" ht="15" customHeight="1">
      <c r="A53" s="216"/>
      <c r="B53" s="217"/>
      <c r="C53" s="217"/>
    </row>
    <row r="54" spans="1:3" ht="15" customHeight="1">
      <c r="A54" s="216"/>
      <c r="B54" s="217"/>
      <c r="C54" s="217"/>
    </row>
    <row r="55" spans="1:3" ht="15" customHeight="1">
      <c r="A55" s="216"/>
      <c r="B55" s="217"/>
      <c r="C55" s="217"/>
    </row>
    <row r="56" spans="1:3" ht="15" customHeight="1">
      <c r="A56" s="216"/>
      <c r="B56" s="217"/>
      <c r="C56" s="217"/>
    </row>
    <row r="57" spans="1:3" ht="15" customHeight="1">
      <c r="A57" s="216"/>
      <c r="B57" s="217"/>
      <c r="C57" s="217"/>
    </row>
    <row r="58" spans="1:3" ht="15" customHeight="1">
      <c r="A58" s="216"/>
      <c r="B58" s="217"/>
      <c r="C58" s="217"/>
    </row>
    <row r="59" spans="1:3" ht="15" customHeight="1">
      <c r="A59" s="216"/>
      <c r="B59" s="217"/>
      <c r="C59" s="217"/>
    </row>
    <row r="60" spans="1:3" ht="15" customHeight="1">
      <c r="A60" s="216"/>
      <c r="B60" s="217"/>
      <c r="C60" s="217"/>
    </row>
    <row r="61" spans="1:3" ht="15" customHeight="1">
      <c r="A61" s="216"/>
      <c r="B61" s="217"/>
      <c r="C61" s="217"/>
    </row>
    <row r="62" spans="1:3" ht="15" customHeight="1">
      <c r="A62" s="216"/>
      <c r="B62" s="217"/>
      <c r="C62" s="217"/>
    </row>
    <row r="63" spans="1:3" ht="15" customHeight="1">
      <c r="A63" s="216"/>
      <c r="B63" s="217"/>
      <c r="C63" s="217"/>
    </row>
    <row r="64" spans="1:3" ht="15" customHeight="1">
      <c r="A64" s="219"/>
      <c r="B64" s="219"/>
      <c r="C64" s="219"/>
    </row>
    <row r="65" spans="1:7" ht="15" customHeight="1">
      <c r="A65" s="220"/>
      <c r="B65" s="220"/>
      <c r="C65" s="220"/>
    </row>
    <row r="66" spans="1:7" s="222" customFormat="1" ht="15" customHeight="1">
      <c r="A66" s="221"/>
      <c r="B66" s="221"/>
      <c r="C66" s="221"/>
      <c r="E66" s="213"/>
      <c r="F66" s="213"/>
    </row>
    <row r="67" spans="1:7" ht="15" customHeight="1">
      <c r="A67" s="223"/>
      <c r="B67" s="221"/>
      <c r="C67" s="221"/>
    </row>
    <row r="71" spans="1:7" ht="15" customHeight="1">
      <c r="G71" s="216"/>
    </row>
    <row r="84" spans="1:1" ht="15" customHeight="1">
      <c r="A84" s="214"/>
    </row>
  </sheetData>
  <sheetProtection algorithmName="SHA-512" hashValue="P+2j/cPBvyI+t9WdJqC3UVo/pzCxiIE1SwaVYY5VmqjpRKDjMNUsh2D+NfeTaTcQ/31Se70coShLN6gDZbmi1g==" saltValue="94itwb+wNIoFgaWuYtShxQ==" spinCount="100000" sheet="1" objects="1" scenarios="1"/>
  <mergeCells count="7">
    <mergeCell ref="A45:C45"/>
    <mergeCell ref="F3:H3"/>
    <mergeCell ref="I3:J3"/>
    <mergeCell ref="B5:B14"/>
    <mergeCell ref="B15:B16"/>
    <mergeCell ref="B19:B42"/>
    <mergeCell ref="A44:D44"/>
  </mergeCells>
  <hyperlinks>
    <hyperlink ref="A1" location="Índice!A1" display="ÍNDICE" xr:uid="{00000000-0004-0000-4D00-000000000000}"/>
  </hyperlinks>
  <printOptions horizontalCentered="1" verticalCentered="1"/>
  <pageMargins left="0.70866141732283472" right="0.70866141732283472" top="0.74803149606299213" bottom="0.74803149606299213" header="0.31496062992125984" footer="0.31496062992125984"/>
  <pageSetup scale="91" orientation="landscape" r:id="rId1"/>
  <ignoredErrors>
    <ignoredError sqref="H5:H42" formulaRange="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38B58-F44F-4DA5-BA75-044A641D20DE}">
  <sheetPr>
    <tabColor rgb="FFAD25A8"/>
  </sheetPr>
  <dimension ref="A1:Q158"/>
  <sheetViews>
    <sheetView showGridLines="0" zoomScaleNormal="100" workbookViewId="0"/>
  </sheetViews>
  <sheetFormatPr baseColWidth="10" defaultRowHeight="14.4"/>
  <cols>
    <col min="1" max="1" width="22.44140625" style="1311" customWidth="1"/>
    <col min="2" max="2" width="22" style="1311" customWidth="1"/>
    <col min="3" max="3" width="23.21875" style="1311" customWidth="1"/>
    <col min="4" max="4" width="30.33203125" style="1311" customWidth="1"/>
    <col min="5" max="5" width="30.44140625" style="1311" customWidth="1"/>
    <col min="6" max="6" width="32.6640625" style="1311" customWidth="1"/>
    <col min="7" max="7" width="22.77734375" style="1311" customWidth="1"/>
    <col min="8" max="9" width="11.5546875" style="1311"/>
    <col min="10" max="10" width="16.88671875" style="1311" bestFit="1" customWidth="1"/>
    <col min="11" max="17" width="11.5546875" style="1311"/>
    <col min="18" max="16384" width="11.5546875" style="1248"/>
  </cols>
  <sheetData>
    <row r="1" spans="1:14">
      <c r="A1" s="209" t="s">
        <v>1189</v>
      </c>
    </row>
    <row r="2" spans="1:14" ht="18">
      <c r="A2" s="2165" t="s">
        <v>4325</v>
      </c>
      <c r="B2" s="1312"/>
      <c r="C2" s="1312"/>
      <c r="E2" s="1312"/>
      <c r="F2" s="1312"/>
    </row>
    <row r="3" spans="1:14" ht="72">
      <c r="A3" s="1313" t="s">
        <v>2907</v>
      </c>
      <c r="B3" s="1313" t="s">
        <v>37</v>
      </c>
      <c r="C3" s="1313" t="s">
        <v>626</v>
      </c>
      <c r="D3" s="595" t="s">
        <v>2908</v>
      </c>
      <c r="E3" s="595" t="s">
        <v>2909</v>
      </c>
      <c r="F3" s="595" t="s">
        <v>2910</v>
      </c>
      <c r="G3" s="595" t="s">
        <v>5531</v>
      </c>
      <c r="H3" s="595" t="s">
        <v>2216</v>
      </c>
      <c r="I3" s="595" t="s">
        <v>2217</v>
      </c>
      <c r="J3" s="595" t="s">
        <v>5532</v>
      </c>
      <c r="K3" s="595" t="s">
        <v>2218</v>
      </c>
      <c r="L3" s="595" t="s">
        <v>2219</v>
      </c>
      <c r="M3" s="595" t="s">
        <v>2220</v>
      </c>
      <c r="N3" s="595" t="s">
        <v>2221</v>
      </c>
    </row>
    <row r="4" spans="1:14" ht="144">
      <c r="A4" s="2867" t="s">
        <v>16</v>
      </c>
      <c r="B4" s="2865" t="s">
        <v>1220</v>
      </c>
      <c r="C4" s="2864" t="s">
        <v>1084</v>
      </c>
      <c r="D4" s="1314" t="s">
        <v>4317</v>
      </c>
      <c r="E4" s="1314" t="s">
        <v>4324</v>
      </c>
      <c r="F4" s="1314" t="s">
        <v>4323</v>
      </c>
      <c r="G4" s="1271" t="s">
        <v>2223</v>
      </c>
      <c r="H4" s="1271" t="s">
        <v>1193</v>
      </c>
      <c r="I4" s="1271" t="s">
        <v>2222</v>
      </c>
      <c r="J4" s="1315" t="s">
        <v>4314</v>
      </c>
      <c r="K4" s="1271" t="s">
        <v>2222</v>
      </c>
      <c r="L4" s="1271" t="s">
        <v>2223</v>
      </c>
      <c r="M4" s="1271" t="s">
        <v>2223</v>
      </c>
      <c r="N4" s="1271" t="s">
        <v>2223</v>
      </c>
    </row>
    <row r="5" spans="1:14" ht="172.8">
      <c r="A5" s="2867"/>
      <c r="B5" s="2865"/>
      <c r="C5" s="2864"/>
      <c r="D5" s="1314" t="s">
        <v>4317</v>
      </c>
      <c r="E5" s="1314" t="s">
        <v>4322</v>
      </c>
      <c r="F5" s="1314" t="s">
        <v>5533</v>
      </c>
      <c r="G5" s="1271" t="s">
        <v>2223</v>
      </c>
      <c r="H5" s="1271" t="s">
        <v>1193</v>
      </c>
      <c r="I5" s="1271" t="s">
        <v>2222</v>
      </c>
      <c r="J5" s="1315" t="s">
        <v>4321</v>
      </c>
      <c r="K5" s="1271" t="s">
        <v>2222</v>
      </c>
      <c r="L5" s="1271" t="s">
        <v>2223</v>
      </c>
      <c r="M5" s="1271" t="s">
        <v>2223</v>
      </c>
      <c r="N5" s="1271" t="s">
        <v>2223</v>
      </c>
    </row>
    <row r="6" spans="1:14" ht="172.8">
      <c r="A6" s="2867"/>
      <c r="B6" s="2865"/>
      <c r="C6" s="2864"/>
      <c r="D6" s="1316" t="s">
        <v>4317</v>
      </c>
      <c r="E6" s="1314" t="s">
        <v>4320</v>
      </c>
      <c r="F6" s="1314" t="s">
        <v>5534</v>
      </c>
      <c r="G6" s="1271" t="s">
        <v>2223</v>
      </c>
      <c r="H6" s="1271" t="s">
        <v>1193</v>
      </c>
      <c r="I6" s="1271" t="s">
        <v>2222</v>
      </c>
      <c r="J6" s="1315" t="s">
        <v>4318</v>
      </c>
      <c r="K6" s="1271" t="s">
        <v>2222</v>
      </c>
      <c r="L6" s="1271" t="s">
        <v>2223</v>
      </c>
      <c r="M6" s="1271" t="s">
        <v>2223</v>
      </c>
      <c r="N6" s="1271" t="s">
        <v>2223</v>
      </c>
    </row>
    <row r="7" spans="1:14" ht="158.4">
      <c r="A7" s="2867"/>
      <c r="B7" s="2865"/>
      <c r="C7" s="2864"/>
      <c r="D7" s="1314" t="s">
        <v>4317</v>
      </c>
      <c r="E7" s="1314" t="s">
        <v>4319</v>
      </c>
      <c r="F7" s="1314" t="s">
        <v>5535</v>
      </c>
      <c r="G7" s="1271" t="s">
        <v>2223</v>
      </c>
      <c r="H7" s="1271" t="s">
        <v>1193</v>
      </c>
      <c r="I7" s="1271" t="s">
        <v>2222</v>
      </c>
      <c r="J7" s="1315" t="s">
        <v>4318</v>
      </c>
      <c r="K7" s="1271" t="s">
        <v>2222</v>
      </c>
      <c r="L7" s="1271" t="s">
        <v>2223</v>
      </c>
      <c r="M7" s="1271" t="s">
        <v>2223</v>
      </c>
      <c r="N7" s="1271" t="s">
        <v>2223</v>
      </c>
    </row>
    <row r="8" spans="1:14" ht="129.6">
      <c r="A8" s="2867"/>
      <c r="B8" s="2865"/>
      <c r="C8" s="2864"/>
      <c r="D8" s="1316" t="s">
        <v>4317</v>
      </c>
      <c r="E8" s="1316" t="s">
        <v>4316</v>
      </c>
      <c r="F8" s="1314" t="s">
        <v>4315</v>
      </c>
      <c r="G8" s="1271" t="s">
        <v>2223</v>
      </c>
      <c r="H8" s="1271" t="s">
        <v>1193</v>
      </c>
      <c r="I8" s="1271" t="s">
        <v>2222</v>
      </c>
      <c r="J8" s="1315" t="s">
        <v>4314</v>
      </c>
      <c r="K8" s="1271" t="s">
        <v>2222</v>
      </c>
      <c r="L8" s="1271" t="s">
        <v>2223</v>
      </c>
      <c r="M8" s="1271" t="s">
        <v>2223</v>
      </c>
      <c r="N8" s="1271" t="s">
        <v>2223</v>
      </c>
    </row>
    <row r="9" spans="1:14" ht="273.60000000000002">
      <c r="A9" s="2867"/>
      <c r="B9" s="2865"/>
      <c r="C9" s="2864"/>
      <c r="D9" s="1314" t="s">
        <v>4307</v>
      </c>
      <c r="E9" s="1314" t="s">
        <v>4313</v>
      </c>
      <c r="F9" s="1314" t="s">
        <v>4312</v>
      </c>
      <c r="G9" s="1271" t="s">
        <v>2223</v>
      </c>
      <c r="H9" s="1271" t="s">
        <v>1193</v>
      </c>
      <c r="I9" s="1271" t="s">
        <v>2222</v>
      </c>
      <c r="J9" s="1315" t="s">
        <v>4311</v>
      </c>
      <c r="K9" s="1271" t="s">
        <v>2222</v>
      </c>
      <c r="L9" s="1271" t="s">
        <v>2223</v>
      </c>
      <c r="M9" s="1271" t="s">
        <v>2223</v>
      </c>
      <c r="N9" s="1271" t="s">
        <v>2223</v>
      </c>
    </row>
    <row r="10" spans="1:14" ht="187.2">
      <c r="A10" s="2867"/>
      <c r="B10" s="2865"/>
      <c r="C10" s="2864"/>
      <c r="D10" s="1314" t="s">
        <v>4307</v>
      </c>
      <c r="E10" s="1314" t="s">
        <v>4310</v>
      </c>
      <c r="F10" s="1314" t="s">
        <v>4309</v>
      </c>
      <c r="G10" s="1271" t="s">
        <v>2223</v>
      </c>
      <c r="H10" s="1271" t="s">
        <v>1193</v>
      </c>
      <c r="I10" s="1271" t="s">
        <v>2222</v>
      </c>
      <c r="J10" s="1315" t="s">
        <v>4308</v>
      </c>
      <c r="K10" s="1271" t="s">
        <v>2222</v>
      </c>
      <c r="L10" s="1271" t="s">
        <v>2223</v>
      </c>
      <c r="M10" s="1271" t="s">
        <v>2223</v>
      </c>
      <c r="N10" s="1271" t="s">
        <v>2223</v>
      </c>
    </row>
    <row r="11" spans="1:14" ht="230.4">
      <c r="A11" s="2867"/>
      <c r="B11" s="2865"/>
      <c r="C11" s="2864"/>
      <c r="D11" s="1314" t="s">
        <v>4307</v>
      </c>
      <c r="E11" s="1314" t="s">
        <v>4306</v>
      </c>
      <c r="F11" s="1314" t="s">
        <v>4305</v>
      </c>
      <c r="G11" s="1271" t="s">
        <v>2223</v>
      </c>
      <c r="H11" s="1271" t="s">
        <v>1193</v>
      </c>
      <c r="I11" s="1271" t="s">
        <v>2222</v>
      </c>
      <c r="J11" s="1315" t="s">
        <v>4304</v>
      </c>
      <c r="K11" s="1271" t="s">
        <v>2222</v>
      </c>
      <c r="L11" s="1271" t="s">
        <v>2223</v>
      </c>
      <c r="M11" s="1271" t="s">
        <v>2223</v>
      </c>
      <c r="N11" s="1271" t="s">
        <v>2223</v>
      </c>
    </row>
    <row r="12" spans="1:14" ht="172.8">
      <c r="A12" s="2867"/>
      <c r="B12" s="2865"/>
      <c r="C12" s="2864"/>
      <c r="D12" s="1314" t="s">
        <v>4292</v>
      </c>
      <c r="E12" s="1314" t="s">
        <v>4303</v>
      </c>
      <c r="F12" s="1314" t="s">
        <v>4302</v>
      </c>
      <c r="G12" s="1271" t="s">
        <v>2223</v>
      </c>
      <c r="H12" s="1271" t="s">
        <v>1193</v>
      </c>
      <c r="I12" s="1271" t="s">
        <v>2222</v>
      </c>
      <c r="J12" s="1315" t="s">
        <v>4301</v>
      </c>
      <c r="K12" s="1271" t="s">
        <v>2222</v>
      </c>
      <c r="L12" s="1271" t="s">
        <v>2223</v>
      </c>
      <c r="M12" s="1271" t="s">
        <v>2223</v>
      </c>
      <c r="N12" s="1271" t="s">
        <v>2223</v>
      </c>
    </row>
    <row r="13" spans="1:14" ht="201.6">
      <c r="A13" s="2867"/>
      <c r="B13" s="2865"/>
      <c r="C13" s="2864"/>
      <c r="D13" s="1314" t="s">
        <v>4292</v>
      </c>
      <c r="E13" s="1314" t="s">
        <v>4300</v>
      </c>
      <c r="F13" s="1314" t="s">
        <v>4299</v>
      </c>
      <c r="G13" s="1271" t="s">
        <v>2223</v>
      </c>
      <c r="H13" s="1271" t="s">
        <v>1193</v>
      </c>
      <c r="I13" s="1271" t="s">
        <v>2222</v>
      </c>
      <c r="J13" s="1315" t="s">
        <v>4298</v>
      </c>
      <c r="K13" s="1271" t="s">
        <v>2222</v>
      </c>
      <c r="L13" s="1271" t="s">
        <v>2223</v>
      </c>
      <c r="M13" s="1271" t="s">
        <v>2223</v>
      </c>
      <c r="N13" s="1271" t="s">
        <v>2223</v>
      </c>
    </row>
    <row r="14" spans="1:14" ht="129.6">
      <c r="A14" s="2867"/>
      <c r="B14" s="2865"/>
      <c r="C14" s="2864"/>
      <c r="D14" s="1314" t="s">
        <v>4292</v>
      </c>
      <c r="E14" s="1314" t="s">
        <v>4297</v>
      </c>
      <c r="F14" s="1314" t="s">
        <v>4296</v>
      </c>
      <c r="G14" s="1271" t="s">
        <v>2223</v>
      </c>
      <c r="H14" s="1271" t="s">
        <v>1193</v>
      </c>
      <c r="I14" s="1271" t="s">
        <v>2222</v>
      </c>
      <c r="J14" s="1315" t="s">
        <v>4295</v>
      </c>
      <c r="K14" s="1271" t="s">
        <v>2222</v>
      </c>
      <c r="L14" s="1271" t="s">
        <v>2223</v>
      </c>
      <c r="M14" s="1271" t="s">
        <v>2223</v>
      </c>
      <c r="N14" s="1271" t="s">
        <v>2223</v>
      </c>
    </row>
    <row r="15" spans="1:14" ht="158.4">
      <c r="A15" s="2867"/>
      <c r="B15" s="2865"/>
      <c r="C15" s="2864"/>
      <c r="D15" s="1314" t="s">
        <v>4292</v>
      </c>
      <c r="E15" s="1314" t="s">
        <v>4294</v>
      </c>
      <c r="F15" s="1314" t="s">
        <v>4293</v>
      </c>
      <c r="G15" s="1271" t="s">
        <v>2223</v>
      </c>
      <c r="H15" s="1271" t="s">
        <v>1193</v>
      </c>
      <c r="I15" s="1271" t="s">
        <v>2222</v>
      </c>
      <c r="J15" s="1315" t="s">
        <v>2710</v>
      </c>
      <c r="K15" s="1271" t="s">
        <v>2222</v>
      </c>
      <c r="L15" s="1271" t="s">
        <v>2223</v>
      </c>
      <c r="M15" s="1271" t="s">
        <v>2223</v>
      </c>
      <c r="N15" s="1271" t="s">
        <v>2223</v>
      </c>
    </row>
    <row r="16" spans="1:14" ht="158.4">
      <c r="A16" s="2867"/>
      <c r="B16" s="2865"/>
      <c r="C16" s="2864"/>
      <c r="D16" s="1314" t="s">
        <v>4292</v>
      </c>
      <c r="E16" s="1314" t="s">
        <v>4291</v>
      </c>
      <c r="F16" s="1314" t="s">
        <v>4290</v>
      </c>
      <c r="G16" s="1271" t="s">
        <v>2223</v>
      </c>
      <c r="H16" s="1271" t="s">
        <v>1193</v>
      </c>
      <c r="I16" s="1271" t="s">
        <v>2223</v>
      </c>
      <c r="J16" s="1315" t="s">
        <v>1193</v>
      </c>
      <c r="K16" s="1271" t="s">
        <v>2222</v>
      </c>
      <c r="L16" s="1271" t="s">
        <v>2223</v>
      </c>
      <c r="M16" s="1271" t="s">
        <v>2223</v>
      </c>
      <c r="N16" s="1271" t="s">
        <v>2223</v>
      </c>
    </row>
    <row r="17" spans="1:14" ht="216">
      <c r="A17" s="2867"/>
      <c r="B17" s="2865"/>
      <c r="C17" s="2864"/>
      <c r="D17" s="1314" t="s">
        <v>4289</v>
      </c>
      <c r="E17" s="1314" t="s">
        <v>4288</v>
      </c>
      <c r="F17" s="1314" t="s">
        <v>4287</v>
      </c>
      <c r="G17" s="1271" t="s">
        <v>2223</v>
      </c>
      <c r="H17" s="1271" t="s">
        <v>1193</v>
      </c>
      <c r="I17" s="1271" t="s">
        <v>2222</v>
      </c>
      <c r="J17" s="1315" t="s">
        <v>4286</v>
      </c>
      <c r="K17" s="1271" t="s">
        <v>2222</v>
      </c>
      <c r="L17" s="1271" t="s">
        <v>2223</v>
      </c>
      <c r="M17" s="1271" t="s">
        <v>2223</v>
      </c>
      <c r="N17" s="1271" t="s">
        <v>2223</v>
      </c>
    </row>
    <row r="18" spans="1:14" ht="144">
      <c r="A18" s="2867"/>
      <c r="B18" s="2865"/>
      <c r="C18" s="2864" t="s">
        <v>3161</v>
      </c>
      <c r="D18" s="1314" t="s">
        <v>4285</v>
      </c>
      <c r="E18" s="1314" t="s">
        <v>4284</v>
      </c>
      <c r="F18" s="1314" t="s">
        <v>4283</v>
      </c>
      <c r="G18" s="1271" t="s">
        <v>2223</v>
      </c>
      <c r="H18" s="1271" t="s">
        <v>1193</v>
      </c>
      <c r="I18" s="1271" t="s">
        <v>2222</v>
      </c>
      <c r="J18" s="1315" t="s">
        <v>4282</v>
      </c>
      <c r="K18" s="1271" t="s">
        <v>2222</v>
      </c>
      <c r="L18" s="1271" t="s">
        <v>2223</v>
      </c>
      <c r="M18" s="1271" t="s">
        <v>2223</v>
      </c>
      <c r="N18" s="1271" t="s">
        <v>2223</v>
      </c>
    </row>
    <row r="19" spans="1:14" ht="144">
      <c r="A19" s="2867"/>
      <c r="B19" s="2865"/>
      <c r="C19" s="2864"/>
      <c r="D19" s="1314" t="s">
        <v>4279</v>
      </c>
      <c r="E19" s="1314" t="s">
        <v>4281</v>
      </c>
      <c r="F19" s="1314" t="s">
        <v>4280</v>
      </c>
      <c r="G19" s="1271" t="s">
        <v>2223</v>
      </c>
      <c r="H19" s="1271" t="s">
        <v>1193</v>
      </c>
      <c r="I19" s="1271" t="s">
        <v>2222</v>
      </c>
      <c r="J19" s="1315" t="s">
        <v>4272</v>
      </c>
      <c r="K19" s="1271" t="s">
        <v>2222</v>
      </c>
      <c r="L19" s="1271" t="s">
        <v>2223</v>
      </c>
      <c r="M19" s="1271" t="s">
        <v>2223</v>
      </c>
      <c r="N19" s="1271" t="s">
        <v>2223</v>
      </c>
    </row>
    <row r="20" spans="1:14" ht="144">
      <c r="A20" s="2867"/>
      <c r="B20" s="2865"/>
      <c r="C20" s="2864"/>
      <c r="D20" s="1314" t="s">
        <v>4279</v>
      </c>
      <c r="E20" s="1314" t="s">
        <v>4278</v>
      </c>
      <c r="F20" s="1314" t="s">
        <v>4277</v>
      </c>
      <c r="G20" s="1271" t="s">
        <v>2223</v>
      </c>
      <c r="H20" s="1271" t="s">
        <v>1193</v>
      </c>
      <c r="I20" s="1271" t="s">
        <v>2222</v>
      </c>
      <c r="J20" s="1315" t="s">
        <v>4276</v>
      </c>
      <c r="K20" s="1271" t="s">
        <v>2222</v>
      </c>
      <c r="L20" s="1271" t="s">
        <v>2223</v>
      </c>
      <c r="M20" s="1271" t="s">
        <v>2223</v>
      </c>
      <c r="N20" s="1271" t="s">
        <v>2223</v>
      </c>
    </row>
    <row r="21" spans="1:14" ht="86.4">
      <c r="A21" s="2867"/>
      <c r="B21" s="2865"/>
      <c r="C21" s="2864"/>
      <c r="D21" s="1314" t="s">
        <v>4275</v>
      </c>
      <c r="E21" s="1314" t="s">
        <v>4274</v>
      </c>
      <c r="F21" s="1314" t="s">
        <v>4273</v>
      </c>
      <c r="G21" s="1271" t="s">
        <v>2223</v>
      </c>
      <c r="H21" s="1271" t="s">
        <v>1193</v>
      </c>
      <c r="I21" s="1271" t="s">
        <v>2222</v>
      </c>
      <c r="J21" s="1315" t="s">
        <v>4272</v>
      </c>
      <c r="K21" s="1271" t="s">
        <v>2222</v>
      </c>
      <c r="L21" s="1271" t="s">
        <v>2223</v>
      </c>
      <c r="M21" s="1271" t="s">
        <v>2223</v>
      </c>
      <c r="N21" s="1271" t="s">
        <v>2223</v>
      </c>
    </row>
    <row r="22" spans="1:14" ht="216">
      <c r="A22" s="2867"/>
      <c r="B22" s="2865"/>
      <c r="C22" s="2864" t="s">
        <v>3162</v>
      </c>
      <c r="D22" s="1314" t="s">
        <v>4261</v>
      </c>
      <c r="E22" s="1314" t="s">
        <v>4271</v>
      </c>
      <c r="F22" s="1314" t="s">
        <v>4270</v>
      </c>
      <c r="G22" s="1271" t="s">
        <v>2223</v>
      </c>
      <c r="H22" s="1271" t="s">
        <v>1193</v>
      </c>
      <c r="I22" s="1271" t="s">
        <v>2222</v>
      </c>
      <c r="J22" s="1315" t="s">
        <v>4267</v>
      </c>
      <c r="K22" s="1271" t="s">
        <v>2222</v>
      </c>
      <c r="L22" s="1271" t="s">
        <v>2223</v>
      </c>
      <c r="M22" s="1271" t="s">
        <v>2223</v>
      </c>
      <c r="N22" s="1271" t="s">
        <v>2223</v>
      </c>
    </row>
    <row r="23" spans="1:14" ht="244.8">
      <c r="A23" s="2867"/>
      <c r="B23" s="2865"/>
      <c r="C23" s="2864"/>
      <c r="D23" s="1314" t="s">
        <v>4261</v>
      </c>
      <c r="E23" s="1314" t="s">
        <v>4269</v>
      </c>
      <c r="F23" s="1316" t="s">
        <v>4268</v>
      </c>
      <c r="G23" s="1271" t="s">
        <v>2223</v>
      </c>
      <c r="H23" s="1271" t="s">
        <v>1193</v>
      </c>
      <c r="I23" s="1271" t="s">
        <v>2222</v>
      </c>
      <c r="J23" s="1315" t="s">
        <v>4267</v>
      </c>
      <c r="K23" s="1271" t="s">
        <v>2222</v>
      </c>
      <c r="L23" s="1271" t="s">
        <v>2223</v>
      </c>
      <c r="M23" s="1271" t="s">
        <v>2223</v>
      </c>
      <c r="N23" s="1271" t="s">
        <v>2223</v>
      </c>
    </row>
    <row r="24" spans="1:14" ht="244.8">
      <c r="A24" s="2867"/>
      <c r="B24" s="2865"/>
      <c r="C24" s="2864"/>
      <c r="D24" s="1314" t="s">
        <v>4266</v>
      </c>
      <c r="E24" s="1314" t="s">
        <v>4265</v>
      </c>
      <c r="F24" s="1316" t="s">
        <v>4264</v>
      </c>
      <c r="G24" s="1271" t="s">
        <v>2223</v>
      </c>
      <c r="H24" s="1271" t="s">
        <v>1193</v>
      </c>
      <c r="I24" s="1271" t="s">
        <v>2222</v>
      </c>
      <c r="J24" s="1315" t="s">
        <v>4258</v>
      </c>
      <c r="K24" s="1271" t="s">
        <v>2222</v>
      </c>
      <c r="L24" s="1271" t="s">
        <v>2223</v>
      </c>
      <c r="M24" s="1271" t="s">
        <v>2223</v>
      </c>
      <c r="N24" s="1271" t="s">
        <v>2223</v>
      </c>
    </row>
    <row r="25" spans="1:14" ht="259.2">
      <c r="A25" s="2867"/>
      <c r="B25" s="2865"/>
      <c r="C25" s="2864"/>
      <c r="D25" s="1314" t="s">
        <v>4261</v>
      </c>
      <c r="E25" s="1314" t="s">
        <v>4263</v>
      </c>
      <c r="F25" s="1316" t="s">
        <v>4262</v>
      </c>
      <c r="G25" s="1271" t="s">
        <v>2223</v>
      </c>
      <c r="H25" s="1271" t="s">
        <v>1193</v>
      </c>
      <c r="I25" s="1271" t="s">
        <v>2222</v>
      </c>
      <c r="J25" s="1315" t="s">
        <v>4258</v>
      </c>
      <c r="K25" s="1271" t="s">
        <v>2222</v>
      </c>
      <c r="L25" s="1271" t="s">
        <v>2223</v>
      </c>
      <c r="M25" s="1271" t="s">
        <v>2223</v>
      </c>
      <c r="N25" s="1271" t="s">
        <v>2223</v>
      </c>
    </row>
    <row r="26" spans="1:14" ht="230.4">
      <c r="A26" s="2867"/>
      <c r="B26" s="2865"/>
      <c r="C26" s="2864"/>
      <c r="D26" s="1314" t="s">
        <v>4261</v>
      </c>
      <c r="E26" s="1316" t="s">
        <v>4260</v>
      </c>
      <c r="F26" s="1316" t="s">
        <v>4259</v>
      </c>
      <c r="G26" s="1271" t="s">
        <v>2223</v>
      </c>
      <c r="H26" s="1271" t="s">
        <v>1193</v>
      </c>
      <c r="I26" s="1271" t="s">
        <v>2222</v>
      </c>
      <c r="J26" s="1315" t="s">
        <v>4258</v>
      </c>
      <c r="K26" s="1271" t="s">
        <v>2222</v>
      </c>
      <c r="L26" s="1271" t="s">
        <v>2223</v>
      </c>
      <c r="M26" s="1271" t="s">
        <v>2223</v>
      </c>
      <c r="N26" s="1271" t="s">
        <v>2223</v>
      </c>
    </row>
    <row r="27" spans="1:14" ht="129.6">
      <c r="A27" s="2867"/>
      <c r="B27" s="2865"/>
      <c r="C27" s="2864"/>
      <c r="D27" s="1314" t="s">
        <v>3969</v>
      </c>
      <c r="E27" s="1316" t="s">
        <v>4257</v>
      </c>
      <c r="F27" s="1316" t="s">
        <v>4256</v>
      </c>
      <c r="G27" s="1271" t="s">
        <v>2223</v>
      </c>
      <c r="H27" s="1271" t="s">
        <v>1193</v>
      </c>
      <c r="I27" s="1271" t="s">
        <v>2223</v>
      </c>
      <c r="J27" s="1271" t="s">
        <v>1193</v>
      </c>
      <c r="K27" s="1271" t="s">
        <v>2222</v>
      </c>
      <c r="L27" s="1271" t="s">
        <v>2223</v>
      </c>
      <c r="M27" s="1271" t="s">
        <v>2223</v>
      </c>
      <c r="N27" s="1271" t="s">
        <v>2223</v>
      </c>
    </row>
    <row r="28" spans="1:14" ht="100.8">
      <c r="A28" s="2867"/>
      <c r="B28" s="2865"/>
      <c r="C28" s="2864"/>
      <c r="D28" s="1314" t="s">
        <v>3969</v>
      </c>
      <c r="E28" s="1316" t="s">
        <v>4255</v>
      </c>
      <c r="F28" s="1316" t="s">
        <v>4254</v>
      </c>
      <c r="G28" s="1271" t="s">
        <v>2223</v>
      </c>
      <c r="H28" s="1271" t="s">
        <v>1193</v>
      </c>
      <c r="I28" s="1271" t="s">
        <v>2223</v>
      </c>
      <c r="J28" s="1271" t="s">
        <v>1193</v>
      </c>
      <c r="K28" s="1271" t="s">
        <v>2223</v>
      </c>
      <c r="L28" s="1271" t="s">
        <v>2223</v>
      </c>
      <c r="M28" s="1271" t="s">
        <v>2223</v>
      </c>
      <c r="N28" s="1271" t="s">
        <v>2223</v>
      </c>
    </row>
    <row r="29" spans="1:14" ht="115.2">
      <c r="A29" s="2867"/>
      <c r="B29" s="2865"/>
      <c r="C29" s="2864"/>
      <c r="D29" s="1314" t="s">
        <v>3969</v>
      </c>
      <c r="E29" s="1316" t="s">
        <v>4253</v>
      </c>
      <c r="F29" s="1316" t="s">
        <v>4252</v>
      </c>
      <c r="G29" s="1271" t="s">
        <v>2223</v>
      </c>
      <c r="H29" s="1271" t="s">
        <v>1193</v>
      </c>
      <c r="I29" s="1271" t="s">
        <v>2223</v>
      </c>
      <c r="J29" s="1271" t="s">
        <v>1193</v>
      </c>
      <c r="K29" s="1271" t="s">
        <v>2223</v>
      </c>
      <c r="L29" s="1271" t="s">
        <v>2223</v>
      </c>
      <c r="M29" s="1271" t="s">
        <v>2223</v>
      </c>
      <c r="N29" s="1271" t="s">
        <v>2223</v>
      </c>
    </row>
    <row r="30" spans="1:14" ht="115.2">
      <c r="A30" s="2867"/>
      <c r="B30" s="2865"/>
      <c r="C30" s="2864"/>
      <c r="D30" s="1314" t="s">
        <v>3969</v>
      </c>
      <c r="E30" s="1316" t="s">
        <v>4251</v>
      </c>
      <c r="F30" s="1316" t="s">
        <v>4250</v>
      </c>
      <c r="G30" s="1271" t="s">
        <v>2223</v>
      </c>
      <c r="H30" s="1271" t="s">
        <v>1193</v>
      </c>
      <c r="I30" s="1271" t="s">
        <v>2223</v>
      </c>
      <c r="J30" s="1271" t="s">
        <v>1193</v>
      </c>
      <c r="K30" s="1271" t="s">
        <v>2223</v>
      </c>
      <c r="L30" s="1271" t="s">
        <v>2222</v>
      </c>
      <c r="M30" s="1271" t="s">
        <v>2223</v>
      </c>
      <c r="N30" s="1271" t="s">
        <v>2223</v>
      </c>
    </row>
    <row r="31" spans="1:14" ht="115.2">
      <c r="A31" s="2867"/>
      <c r="B31" s="2865"/>
      <c r="C31" s="2864"/>
      <c r="D31" s="1314" t="s">
        <v>3969</v>
      </c>
      <c r="E31" s="1316" t="s">
        <v>4249</v>
      </c>
      <c r="F31" s="1316" t="s">
        <v>4248</v>
      </c>
      <c r="G31" s="1271" t="s">
        <v>2223</v>
      </c>
      <c r="H31" s="1271" t="s">
        <v>1193</v>
      </c>
      <c r="I31" s="1271" t="s">
        <v>2223</v>
      </c>
      <c r="J31" s="1271" t="s">
        <v>1193</v>
      </c>
      <c r="K31" s="1271" t="s">
        <v>2223</v>
      </c>
      <c r="L31" s="1271" t="s">
        <v>2222</v>
      </c>
      <c r="M31" s="1271" t="s">
        <v>2223</v>
      </c>
      <c r="N31" s="1271" t="s">
        <v>2223</v>
      </c>
    </row>
    <row r="32" spans="1:14" ht="100.8">
      <c r="A32" s="2867"/>
      <c r="B32" s="2865"/>
      <c r="C32" s="2864"/>
      <c r="D32" s="1314" t="s">
        <v>3969</v>
      </c>
      <c r="E32" s="1316" t="s">
        <v>4247</v>
      </c>
      <c r="F32" s="1316" t="s">
        <v>4246</v>
      </c>
      <c r="G32" s="1271" t="s">
        <v>2223</v>
      </c>
      <c r="H32" s="1271" t="s">
        <v>1193</v>
      </c>
      <c r="I32" s="1271" t="s">
        <v>2223</v>
      </c>
      <c r="J32" s="1271" t="s">
        <v>1193</v>
      </c>
      <c r="K32" s="1271" t="s">
        <v>2223</v>
      </c>
      <c r="L32" s="1271" t="s">
        <v>2222</v>
      </c>
      <c r="M32" s="1271" t="s">
        <v>2223</v>
      </c>
      <c r="N32" s="1271" t="s">
        <v>2223</v>
      </c>
    </row>
    <row r="33" spans="1:14" ht="78.599999999999994" customHeight="1">
      <c r="A33" s="2867"/>
      <c r="B33" s="2864" t="s">
        <v>1221</v>
      </c>
      <c r="C33" s="2866" t="s">
        <v>3163</v>
      </c>
      <c r="D33" s="1316" t="s">
        <v>4245</v>
      </c>
      <c r="E33" s="1316" t="s">
        <v>4244</v>
      </c>
      <c r="F33" s="1317" t="s">
        <v>4243</v>
      </c>
      <c r="G33" s="1315" t="s">
        <v>2223</v>
      </c>
      <c r="H33" s="1315" t="s">
        <v>1193</v>
      </c>
      <c r="I33" s="1315" t="s">
        <v>2223</v>
      </c>
      <c r="J33" s="1315" t="s">
        <v>1193</v>
      </c>
      <c r="K33" s="1315" t="s">
        <v>2222</v>
      </c>
      <c r="L33" s="1315" t="s">
        <v>2222</v>
      </c>
      <c r="M33" s="1315" t="s">
        <v>2222</v>
      </c>
      <c r="N33" s="1315" t="s">
        <v>2223</v>
      </c>
    </row>
    <row r="34" spans="1:14" ht="82.8" customHeight="1">
      <c r="A34" s="2867"/>
      <c r="B34" s="2864"/>
      <c r="C34" s="2866"/>
      <c r="D34" s="1316" t="s">
        <v>4242</v>
      </c>
      <c r="E34" s="1314" t="s">
        <v>4241</v>
      </c>
      <c r="F34" s="1314" t="s">
        <v>4240</v>
      </c>
      <c r="G34" s="1315" t="s">
        <v>2223</v>
      </c>
      <c r="H34" s="1315" t="s">
        <v>1193</v>
      </c>
      <c r="I34" s="1315" t="s">
        <v>2223</v>
      </c>
      <c r="J34" s="1315" t="s">
        <v>1193</v>
      </c>
      <c r="K34" s="1315" t="s">
        <v>2222</v>
      </c>
      <c r="L34" s="1315" t="s">
        <v>2222</v>
      </c>
      <c r="M34" s="1315" t="s">
        <v>2222</v>
      </c>
      <c r="N34" s="1315" t="s">
        <v>2223</v>
      </c>
    </row>
    <row r="35" spans="1:14" ht="81" customHeight="1">
      <c r="A35" s="2867"/>
      <c r="B35" s="2864"/>
      <c r="C35" s="2866"/>
      <c r="D35" s="1316" t="s">
        <v>4239</v>
      </c>
      <c r="E35" s="1314" t="s">
        <v>4238</v>
      </c>
      <c r="F35" s="1314" t="s">
        <v>4237</v>
      </c>
      <c r="G35" s="1315" t="s">
        <v>2223</v>
      </c>
      <c r="H35" s="1315" t="s">
        <v>1193</v>
      </c>
      <c r="I35" s="1315" t="s">
        <v>2222</v>
      </c>
      <c r="J35" s="1315" t="s">
        <v>4236</v>
      </c>
      <c r="K35" s="1315" t="s">
        <v>2222</v>
      </c>
      <c r="L35" s="1315" t="s">
        <v>2222</v>
      </c>
      <c r="M35" s="1315" t="s">
        <v>2222</v>
      </c>
      <c r="N35" s="1315" t="s">
        <v>2223</v>
      </c>
    </row>
    <row r="36" spans="1:14" ht="103.2" customHeight="1">
      <c r="A36" s="2867"/>
      <c r="B36" s="2864"/>
      <c r="C36" s="2866"/>
      <c r="D36" s="1316" t="s">
        <v>4235</v>
      </c>
      <c r="E36" s="1314" t="s">
        <v>4234</v>
      </c>
      <c r="F36" s="1314" t="s">
        <v>4233</v>
      </c>
      <c r="G36" s="1315" t="s">
        <v>2223</v>
      </c>
      <c r="H36" s="1315" t="s">
        <v>1193</v>
      </c>
      <c r="I36" s="1315" t="s">
        <v>2222</v>
      </c>
      <c r="J36" s="1315" t="s">
        <v>4229</v>
      </c>
      <c r="K36" s="1315" t="s">
        <v>2222</v>
      </c>
      <c r="L36" s="1315" t="s">
        <v>2222</v>
      </c>
      <c r="M36" s="1315" t="s">
        <v>2222</v>
      </c>
      <c r="N36" s="1315" t="s">
        <v>2223</v>
      </c>
    </row>
    <row r="37" spans="1:14" ht="109.2" customHeight="1">
      <c r="A37" s="2867"/>
      <c r="B37" s="2864"/>
      <c r="C37" s="2866"/>
      <c r="D37" s="1316" t="s">
        <v>4232</v>
      </c>
      <c r="E37" s="1314" t="s">
        <v>4231</v>
      </c>
      <c r="F37" s="1314" t="s">
        <v>4230</v>
      </c>
      <c r="G37" s="1315" t="s">
        <v>2223</v>
      </c>
      <c r="H37" s="1315" t="s">
        <v>1193</v>
      </c>
      <c r="I37" s="1315" t="s">
        <v>2222</v>
      </c>
      <c r="J37" s="1315" t="s">
        <v>4229</v>
      </c>
      <c r="K37" s="1315" t="s">
        <v>2222</v>
      </c>
      <c r="L37" s="1315" t="s">
        <v>2222</v>
      </c>
      <c r="M37" s="1315" t="s">
        <v>2222</v>
      </c>
      <c r="N37" s="1315" t="s">
        <v>2223</v>
      </c>
    </row>
    <row r="38" spans="1:14" ht="84" customHeight="1">
      <c r="A38" s="2867"/>
      <c r="B38" s="2864"/>
      <c r="C38" s="2866"/>
      <c r="D38" s="1316" t="s">
        <v>4228</v>
      </c>
      <c r="E38" s="1314" t="s">
        <v>4227</v>
      </c>
      <c r="F38" s="1314" t="s">
        <v>4226</v>
      </c>
      <c r="G38" s="1315" t="s">
        <v>2223</v>
      </c>
      <c r="H38" s="1315" t="s">
        <v>1193</v>
      </c>
      <c r="I38" s="1315" t="s">
        <v>2223</v>
      </c>
      <c r="J38" s="1315" t="s">
        <v>1193</v>
      </c>
      <c r="K38" s="1315" t="s">
        <v>2222</v>
      </c>
      <c r="L38" s="1315" t="s">
        <v>2222</v>
      </c>
      <c r="M38" s="1315" t="s">
        <v>2222</v>
      </c>
      <c r="N38" s="1315" t="s">
        <v>2223</v>
      </c>
    </row>
    <row r="39" spans="1:14" ht="93.6" customHeight="1">
      <c r="A39" s="2867"/>
      <c r="B39" s="2864"/>
      <c r="C39" s="2866"/>
      <c r="D39" s="1316" t="s">
        <v>4225</v>
      </c>
      <c r="E39" s="1314" t="s">
        <v>4224</v>
      </c>
      <c r="F39" s="1314" t="s">
        <v>4223</v>
      </c>
      <c r="G39" s="1315" t="s">
        <v>2223</v>
      </c>
      <c r="H39" s="1315" t="s">
        <v>1193</v>
      </c>
      <c r="I39" s="1315" t="s">
        <v>2222</v>
      </c>
      <c r="J39" s="1315" t="s">
        <v>4219</v>
      </c>
      <c r="K39" s="1315" t="s">
        <v>2222</v>
      </c>
      <c r="L39" s="1315" t="s">
        <v>2222</v>
      </c>
      <c r="M39" s="1315" t="s">
        <v>2222</v>
      </c>
      <c r="N39" s="1315" t="s">
        <v>2223</v>
      </c>
    </row>
    <row r="40" spans="1:14" ht="89.4" customHeight="1">
      <c r="A40" s="2867"/>
      <c r="B40" s="2864"/>
      <c r="C40" s="2866"/>
      <c r="D40" s="1316" t="s">
        <v>4222</v>
      </c>
      <c r="E40" s="1314" t="s">
        <v>4221</v>
      </c>
      <c r="F40" s="1314" t="s">
        <v>4220</v>
      </c>
      <c r="G40" s="1315" t="s">
        <v>2223</v>
      </c>
      <c r="H40" s="1315" t="s">
        <v>1193</v>
      </c>
      <c r="I40" s="1315" t="s">
        <v>2222</v>
      </c>
      <c r="J40" s="1315" t="s">
        <v>4219</v>
      </c>
      <c r="K40" s="1315" t="s">
        <v>2222</v>
      </c>
      <c r="L40" s="1315" t="s">
        <v>2222</v>
      </c>
      <c r="M40" s="1315" t="s">
        <v>2222</v>
      </c>
      <c r="N40" s="1315" t="s">
        <v>2223</v>
      </c>
    </row>
    <row r="41" spans="1:14" ht="99" customHeight="1">
      <c r="A41" s="2867"/>
      <c r="B41" s="2864"/>
      <c r="C41" s="2866"/>
      <c r="D41" s="1316" t="s">
        <v>4218</v>
      </c>
      <c r="E41" s="1314" t="s">
        <v>4217</v>
      </c>
      <c r="F41" s="1314" t="s">
        <v>4216</v>
      </c>
      <c r="G41" s="1315" t="s">
        <v>2223</v>
      </c>
      <c r="H41" s="1315" t="s">
        <v>1193</v>
      </c>
      <c r="I41" s="1315" t="s">
        <v>2222</v>
      </c>
      <c r="J41" s="1315" t="s">
        <v>2707</v>
      </c>
      <c r="K41" s="1315" t="s">
        <v>2222</v>
      </c>
      <c r="L41" s="1315" t="s">
        <v>2222</v>
      </c>
      <c r="M41" s="1315" t="s">
        <v>2222</v>
      </c>
      <c r="N41" s="1315" t="s">
        <v>2223</v>
      </c>
    </row>
    <row r="42" spans="1:14" ht="96.6" customHeight="1">
      <c r="A42" s="2867"/>
      <c r="B42" s="2864"/>
      <c r="C42" s="2866"/>
      <c r="D42" s="1316" t="s">
        <v>4215</v>
      </c>
      <c r="E42" s="1314" t="s">
        <v>4214</v>
      </c>
      <c r="F42" s="1314" t="s">
        <v>4213</v>
      </c>
      <c r="G42" s="1315" t="s">
        <v>2223</v>
      </c>
      <c r="H42" s="1315" t="s">
        <v>1193</v>
      </c>
      <c r="I42" s="1315" t="s">
        <v>2222</v>
      </c>
      <c r="J42" s="1315" t="s">
        <v>2707</v>
      </c>
      <c r="K42" s="1315" t="s">
        <v>2222</v>
      </c>
      <c r="L42" s="1315" t="s">
        <v>2222</v>
      </c>
      <c r="M42" s="1315" t="s">
        <v>2222</v>
      </c>
      <c r="N42" s="1315" t="s">
        <v>2223</v>
      </c>
    </row>
    <row r="43" spans="1:14" ht="86.4">
      <c r="A43" s="2867"/>
      <c r="B43" s="2864"/>
      <c r="C43" s="2866"/>
      <c r="D43" s="1316" t="s">
        <v>4212</v>
      </c>
      <c r="E43" s="1314" t="s">
        <v>4211</v>
      </c>
      <c r="F43" s="1314" t="s">
        <v>4210</v>
      </c>
      <c r="G43" s="1315" t="s">
        <v>2223</v>
      </c>
      <c r="H43" s="1315" t="s">
        <v>1193</v>
      </c>
      <c r="I43" s="1315" t="s">
        <v>2222</v>
      </c>
      <c r="J43" s="1315" t="s">
        <v>2707</v>
      </c>
      <c r="K43" s="1315" t="s">
        <v>2222</v>
      </c>
      <c r="L43" s="1315" t="s">
        <v>2222</v>
      </c>
      <c r="M43" s="1315" t="s">
        <v>2222</v>
      </c>
      <c r="N43" s="1315" t="s">
        <v>2223</v>
      </c>
    </row>
    <row r="44" spans="1:14" ht="72">
      <c r="A44" s="2867"/>
      <c r="B44" s="2864"/>
      <c r="C44" s="2866"/>
      <c r="D44" s="1316" t="s">
        <v>4209</v>
      </c>
      <c r="E44" s="1314" t="s">
        <v>4208</v>
      </c>
      <c r="F44" s="1314" t="s">
        <v>4207</v>
      </c>
      <c r="G44" s="1315" t="s">
        <v>2223</v>
      </c>
      <c r="H44" s="1315" t="s">
        <v>1193</v>
      </c>
      <c r="I44" s="1315" t="s">
        <v>2222</v>
      </c>
      <c r="J44" s="1315" t="s">
        <v>2707</v>
      </c>
      <c r="K44" s="1315" t="s">
        <v>2222</v>
      </c>
      <c r="L44" s="1315" t="s">
        <v>2222</v>
      </c>
      <c r="M44" s="1315" t="s">
        <v>2222</v>
      </c>
      <c r="N44" s="1315" t="s">
        <v>2223</v>
      </c>
    </row>
    <row r="45" spans="1:14" ht="86.4">
      <c r="A45" s="2867"/>
      <c r="B45" s="2864"/>
      <c r="C45" s="2866"/>
      <c r="D45" s="1316" t="s">
        <v>4206</v>
      </c>
      <c r="E45" s="1314" t="s">
        <v>4205</v>
      </c>
      <c r="F45" s="1314" t="s">
        <v>4204</v>
      </c>
      <c r="G45" s="1315" t="s">
        <v>2223</v>
      </c>
      <c r="H45" s="1315" t="s">
        <v>1193</v>
      </c>
      <c r="I45" s="1315" t="s">
        <v>2222</v>
      </c>
      <c r="J45" s="1315" t="s">
        <v>2707</v>
      </c>
      <c r="K45" s="1315" t="s">
        <v>2222</v>
      </c>
      <c r="L45" s="1315" t="s">
        <v>2222</v>
      </c>
      <c r="M45" s="1315" t="s">
        <v>2222</v>
      </c>
      <c r="N45" s="1315" t="s">
        <v>2223</v>
      </c>
    </row>
    <row r="46" spans="1:14" ht="100.8">
      <c r="A46" s="2867"/>
      <c r="B46" s="2864"/>
      <c r="C46" s="2866"/>
      <c r="D46" s="1316" t="s">
        <v>4203</v>
      </c>
      <c r="E46" s="1314" t="s">
        <v>4202</v>
      </c>
      <c r="F46" s="1314" t="s">
        <v>4201</v>
      </c>
      <c r="G46" s="1315" t="s">
        <v>2223</v>
      </c>
      <c r="H46" s="1315" t="s">
        <v>1193</v>
      </c>
      <c r="I46" s="1315" t="s">
        <v>2222</v>
      </c>
      <c r="J46" s="1315" t="s">
        <v>4200</v>
      </c>
      <c r="K46" s="1315" t="s">
        <v>2222</v>
      </c>
      <c r="L46" s="1315" t="s">
        <v>2222</v>
      </c>
      <c r="M46" s="1315" t="s">
        <v>2222</v>
      </c>
      <c r="N46" s="1315" t="s">
        <v>2223</v>
      </c>
    </row>
    <row r="47" spans="1:14" ht="178.2" customHeight="1">
      <c r="A47" s="2867"/>
      <c r="B47" s="2864"/>
      <c r="C47" s="2866"/>
      <c r="D47" s="1316" t="s">
        <v>4199</v>
      </c>
      <c r="E47" s="1314" t="s">
        <v>4198</v>
      </c>
      <c r="F47" s="1314" t="s">
        <v>4197</v>
      </c>
      <c r="G47" s="1315" t="s">
        <v>2223</v>
      </c>
      <c r="H47" s="1315" t="s">
        <v>1193</v>
      </c>
      <c r="I47" s="1315" t="s">
        <v>2222</v>
      </c>
      <c r="J47" s="1315" t="s">
        <v>4196</v>
      </c>
      <c r="K47" s="1315" t="s">
        <v>2222</v>
      </c>
      <c r="L47" s="1315" t="s">
        <v>2222</v>
      </c>
      <c r="M47" s="1315" t="s">
        <v>2222</v>
      </c>
      <c r="N47" s="1315" t="s">
        <v>2223</v>
      </c>
    </row>
    <row r="48" spans="1:14" ht="100.8">
      <c r="A48" s="2867"/>
      <c r="B48" s="2864"/>
      <c r="C48" s="2866"/>
      <c r="D48" s="1316" t="s">
        <v>4195</v>
      </c>
      <c r="E48" s="1314" t="s">
        <v>4194</v>
      </c>
      <c r="F48" s="1314" t="s">
        <v>4193</v>
      </c>
      <c r="G48" s="1315" t="s">
        <v>2223</v>
      </c>
      <c r="H48" s="1315" t="s">
        <v>1193</v>
      </c>
      <c r="I48" s="1315" t="s">
        <v>2222</v>
      </c>
      <c r="J48" s="1315" t="s">
        <v>2710</v>
      </c>
      <c r="K48" s="1315" t="s">
        <v>2222</v>
      </c>
      <c r="L48" s="1315" t="s">
        <v>2222</v>
      </c>
      <c r="M48" s="1315" t="s">
        <v>2222</v>
      </c>
      <c r="N48" s="1315" t="s">
        <v>2223</v>
      </c>
    </row>
    <row r="49" spans="1:14" ht="57.6">
      <c r="A49" s="2867"/>
      <c r="B49" s="2864"/>
      <c r="C49" s="2866"/>
      <c r="D49" s="1316" t="s">
        <v>4192</v>
      </c>
      <c r="E49" s="1314" t="s">
        <v>4191</v>
      </c>
      <c r="F49" s="1316" t="s">
        <v>4190</v>
      </c>
      <c r="G49" s="1315" t="s">
        <v>2223</v>
      </c>
      <c r="H49" s="1315" t="s">
        <v>1193</v>
      </c>
      <c r="I49" s="1315" t="s">
        <v>2222</v>
      </c>
      <c r="J49" s="1315" t="s">
        <v>4189</v>
      </c>
      <c r="K49" s="1315" t="s">
        <v>2222</v>
      </c>
      <c r="L49" s="1315" t="s">
        <v>2222</v>
      </c>
      <c r="M49" s="1315" t="s">
        <v>2222</v>
      </c>
      <c r="N49" s="1315" t="s">
        <v>2223</v>
      </c>
    </row>
    <row r="50" spans="1:14" ht="201.6">
      <c r="A50" s="2867"/>
      <c r="B50" s="2864"/>
      <c r="C50" s="2866"/>
      <c r="D50" s="1316" t="s">
        <v>4188</v>
      </c>
      <c r="E50" s="1314" t="s">
        <v>4187</v>
      </c>
      <c r="F50" s="1316" t="s">
        <v>4186</v>
      </c>
      <c r="G50" s="1315" t="s">
        <v>2222</v>
      </c>
      <c r="H50" s="1315" t="s">
        <v>4185</v>
      </c>
      <c r="I50" s="1315" t="s">
        <v>2222</v>
      </c>
      <c r="J50" s="1315" t="s">
        <v>4181</v>
      </c>
      <c r="K50" s="1315" t="s">
        <v>2222</v>
      </c>
      <c r="L50" s="1315" t="s">
        <v>2222</v>
      </c>
      <c r="M50" s="1315" t="s">
        <v>2222</v>
      </c>
      <c r="N50" s="1315" t="s">
        <v>2223</v>
      </c>
    </row>
    <row r="51" spans="1:14" ht="201.6">
      <c r="A51" s="2867"/>
      <c r="B51" s="2864"/>
      <c r="C51" s="2866"/>
      <c r="D51" s="1316" t="s">
        <v>4184</v>
      </c>
      <c r="E51" s="1314" t="s">
        <v>4183</v>
      </c>
      <c r="F51" s="1314" t="s">
        <v>4182</v>
      </c>
      <c r="G51" s="1315" t="s">
        <v>2223</v>
      </c>
      <c r="H51" s="1315" t="s">
        <v>1193</v>
      </c>
      <c r="I51" s="1315" t="s">
        <v>2222</v>
      </c>
      <c r="J51" s="1315" t="s">
        <v>4181</v>
      </c>
      <c r="K51" s="1315" t="s">
        <v>2222</v>
      </c>
      <c r="L51" s="1315" t="s">
        <v>2222</v>
      </c>
      <c r="M51" s="1315" t="s">
        <v>2222</v>
      </c>
      <c r="N51" s="1315" t="s">
        <v>2223</v>
      </c>
    </row>
    <row r="52" spans="1:14" ht="81" customHeight="1">
      <c r="A52" s="2867"/>
      <c r="B52" s="2864"/>
      <c r="C52" s="2866"/>
      <c r="D52" s="1316" t="s">
        <v>4180</v>
      </c>
      <c r="E52" s="1314" t="s">
        <v>4179</v>
      </c>
      <c r="F52" s="1314" t="s">
        <v>4178</v>
      </c>
      <c r="G52" s="1315" t="s">
        <v>2222</v>
      </c>
      <c r="H52" s="1315" t="s">
        <v>3949</v>
      </c>
      <c r="I52" s="1315" t="s">
        <v>2222</v>
      </c>
      <c r="J52" s="1315" t="s">
        <v>4177</v>
      </c>
      <c r="K52" s="1315" t="s">
        <v>2222</v>
      </c>
      <c r="L52" s="1315" t="s">
        <v>2222</v>
      </c>
      <c r="M52" s="1315" t="s">
        <v>2222</v>
      </c>
      <c r="N52" s="1315" t="s">
        <v>2223</v>
      </c>
    </row>
    <row r="53" spans="1:14" ht="109.8" customHeight="1">
      <c r="A53" s="2867"/>
      <c r="B53" s="2864"/>
      <c r="C53" s="2866" t="s">
        <v>3165</v>
      </c>
      <c r="D53" s="1316" t="s">
        <v>4176</v>
      </c>
      <c r="E53" s="1314" t="s">
        <v>4175</v>
      </c>
      <c r="F53" s="1314" t="s">
        <v>4174</v>
      </c>
      <c r="G53" s="1315" t="s">
        <v>2223</v>
      </c>
      <c r="H53" s="1315" t="s">
        <v>1193</v>
      </c>
      <c r="I53" s="1315" t="s">
        <v>2222</v>
      </c>
      <c r="J53" s="1315" t="s">
        <v>2710</v>
      </c>
      <c r="K53" s="1315" t="s">
        <v>2222</v>
      </c>
      <c r="L53" s="1315" t="s">
        <v>2222</v>
      </c>
      <c r="M53" s="1315" t="s">
        <v>1193</v>
      </c>
      <c r="N53" s="1315" t="s">
        <v>2223</v>
      </c>
    </row>
    <row r="54" spans="1:14" ht="129.6">
      <c r="A54" s="2867"/>
      <c r="B54" s="2864"/>
      <c r="C54" s="2866"/>
      <c r="D54" s="1316" t="s">
        <v>4173</v>
      </c>
      <c r="E54" s="1314" t="s">
        <v>4172</v>
      </c>
      <c r="F54" s="1314" t="s">
        <v>4171</v>
      </c>
      <c r="G54" s="1315" t="s">
        <v>2223</v>
      </c>
      <c r="H54" s="1315" t="s">
        <v>1193</v>
      </c>
      <c r="I54" s="1315" t="s">
        <v>2222</v>
      </c>
      <c r="J54" s="1315" t="s">
        <v>4170</v>
      </c>
      <c r="K54" s="1315" t="s">
        <v>2222</v>
      </c>
      <c r="L54" s="1315" t="s">
        <v>2223</v>
      </c>
      <c r="M54" s="1315" t="s">
        <v>2222</v>
      </c>
      <c r="N54" s="1315" t="s">
        <v>2223</v>
      </c>
    </row>
    <row r="55" spans="1:14" ht="100.8">
      <c r="A55" s="2867"/>
      <c r="B55" s="2864"/>
      <c r="C55" s="2866"/>
      <c r="D55" s="1316" t="s">
        <v>3966</v>
      </c>
      <c r="E55" s="1314" t="s">
        <v>4169</v>
      </c>
      <c r="F55" s="1314" t="s">
        <v>4168</v>
      </c>
      <c r="G55" s="1315" t="s">
        <v>2223</v>
      </c>
      <c r="H55" s="1315" t="s">
        <v>1193</v>
      </c>
      <c r="I55" s="1315" t="s">
        <v>2222</v>
      </c>
      <c r="J55" s="1315" t="s">
        <v>1539</v>
      </c>
      <c r="K55" s="1315" t="s">
        <v>2222</v>
      </c>
      <c r="L55" s="1315" t="s">
        <v>2223</v>
      </c>
      <c r="M55" s="1315" t="s">
        <v>2222</v>
      </c>
      <c r="N55" s="1315" t="s">
        <v>2223</v>
      </c>
    </row>
    <row r="56" spans="1:14" ht="158.4">
      <c r="A56" s="2867"/>
      <c r="B56" s="2864"/>
      <c r="C56" s="2866"/>
      <c r="D56" s="1316" t="s">
        <v>3966</v>
      </c>
      <c r="E56" s="1314" t="s">
        <v>4167</v>
      </c>
      <c r="F56" s="1314" t="s">
        <v>4166</v>
      </c>
      <c r="G56" s="1315" t="s">
        <v>2223</v>
      </c>
      <c r="H56" s="1315" t="s">
        <v>1193</v>
      </c>
      <c r="I56" s="1315" t="s">
        <v>2222</v>
      </c>
      <c r="J56" s="1315" t="s">
        <v>4165</v>
      </c>
      <c r="K56" s="1315" t="s">
        <v>2222</v>
      </c>
      <c r="L56" s="1315" t="s">
        <v>2223</v>
      </c>
      <c r="M56" s="1315" t="s">
        <v>1539</v>
      </c>
      <c r="N56" s="1315" t="s">
        <v>2223</v>
      </c>
    </row>
    <row r="57" spans="1:14" ht="115.2">
      <c r="A57" s="2867"/>
      <c r="B57" s="2864"/>
      <c r="C57" s="2866"/>
      <c r="D57" s="1316" t="s">
        <v>3966</v>
      </c>
      <c r="E57" s="1314" t="s">
        <v>4164</v>
      </c>
      <c r="F57" s="1314" t="s">
        <v>4163</v>
      </c>
      <c r="G57" s="1315" t="s">
        <v>2223</v>
      </c>
      <c r="H57" s="1315" t="s">
        <v>1193</v>
      </c>
      <c r="I57" s="1315" t="s">
        <v>2222</v>
      </c>
      <c r="J57" s="1315" t="s">
        <v>4162</v>
      </c>
      <c r="K57" s="1315" t="s">
        <v>2222</v>
      </c>
      <c r="L57" s="1315" t="s">
        <v>2223</v>
      </c>
      <c r="M57" s="1315" t="s">
        <v>1539</v>
      </c>
      <c r="N57" s="1315" t="s">
        <v>2223</v>
      </c>
    </row>
    <row r="58" spans="1:14" ht="144">
      <c r="A58" s="2867"/>
      <c r="B58" s="2864"/>
      <c r="C58" s="2866"/>
      <c r="D58" s="1316" t="s">
        <v>3966</v>
      </c>
      <c r="E58" s="1314" t="s">
        <v>4161</v>
      </c>
      <c r="F58" s="1314" t="s">
        <v>4160</v>
      </c>
      <c r="G58" s="1315" t="s">
        <v>1539</v>
      </c>
      <c r="H58" s="1315" t="s">
        <v>1539</v>
      </c>
      <c r="I58" s="1315" t="s">
        <v>2222</v>
      </c>
      <c r="J58" s="1315" t="s">
        <v>4159</v>
      </c>
      <c r="K58" s="1315" t="s">
        <v>2222</v>
      </c>
      <c r="L58" s="1315" t="s">
        <v>2223</v>
      </c>
      <c r="M58" s="1315" t="s">
        <v>1539</v>
      </c>
      <c r="N58" s="1315" t="s">
        <v>2223</v>
      </c>
    </row>
    <row r="59" spans="1:14" ht="72">
      <c r="A59" s="2867"/>
      <c r="B59" s="2864"/>
      <c r="C59" s="2866"/>
      <c r="D59" s="1316" t="s">
        <v>3966</v>
      </c>
      <c r="E59" s="1314" t="s">
        <v>4158</v>
      </c>
      <c r="F59" s="1314" t="s">
        <v>4157</v>
      </c>
      <c r="G59" s="1315" t="s">
        <v>1539</v>
      </c>
      <c r="H59" s="1315" t="s">
        <v>1539</v>
      </c>
      <c r="I59" s="1315" t="s">
        <v>2222</v>
      </c>
      <c r="J59" s="1315" t="s">
        <v>1539</v>
      </c>
      <c r="K59" s="1315" t="s">
        <v>2222</v>
      </c>
      <c r="L59" s="1315" t="s">
        <v>1539</v>
      </c>
      <c r="M59" s="1315" t="s">
        <v>1539</v>
      </c>
      <c r="N59" s="1315" t="s">
        <v>2223</v>
      </c>
    </row>
    <row r="60" spans="1:14" ht="100.8">
      <c r="A60" s="2867"/>
      <c r="B60" s="2864"/>
      <c r="C60" s="2866"/>
      <c r="D60" s="1316" t="s">
        <v>4142</v>
      </c>
      <c r="E60" s="1314" t="s">
        <v>4156</v>
      </c>
      <c r="F60" s="1314" t="s">
        <v>4155</v>
      </c>
      <c r="G60" s="1315" t="s">
        <v>1539</v>
      </c>
      <c r="H60" s="1315" t="s">
        <v>1539</v>
      </c>
      <c r="I60" s="1315" t="s">
        <v>2222</v>
      </c>
      <c r="J60" s="1315" t="s">
        <v>4154</v>
      </c>
      <c r="K60" s="1315" t="s">
        <v>2222</v>
      </c>
      <c r="L60" s="1315" t="s">
        <v>2222</v>
      </c>
      <c r="M60" s="1315" t="s">
        <v>1539</v>
      </c>
      <c r="N60" s="1315" t="s">
        <v>2223</v>
      </c>
    </row>
    <row r="61" spans="1:14" ht="114" customHeight="1">
      <c r="A61" s="2867"/>
      <c r="B61" s="2864"/>
      <c r="C61" s="2866"/>
      <c r="D61" s="1316" t="s">
        <v>4142</v>
      </c>
      <c r="E61" s="1314" t="s">
        <v>4153</v>
      </c>
      <c r="F61" s="1314" t="s">
        <v>4152</v>
      </c>
      <c r="G61" s="1315" t="s">
        <v>2223</v>
      </c>
      <c r="H61" s="1315" t="s">
        <v>1193</v>
      </c>
      <c r="I61" s="1315" t="s">
        <v>2222</v>
      </c>
      <c r="J61" s="1315" t="s">
        <v>4151</v>
      </c>
      <c r="K61" s="1315" t="s">
        <v>2222</v>
      </c>
      <c r="L61" s="1315" t="s">
        <v>2222</v>
      </c>
      <c r="M61" s="1315" t="s">
        <v>1539</v>
      </c>
      <c r="N61" s="1315" t="s">
        <v>2223</v>
      </c>
    </row>
    <row r="62" spans="1:14" ht="114" customHeight="1">
      <c r="A62" s="2867"/>
      <c r="B62" s="2864"/>
      <c r="C62" s="2866"/>
      <c r="D62" s="1316" t="s">
        <v>4142</v>
      </c>
      <c r="E62" s="1314" t="s">
        <v>4150</v>
      </c>
      <c r="F62" s="1314" t="s">
        <v>4149</v>
      </c>
      <c r="G62" s="1315" t="s">
        <v>2223</v>
      </c>
      <c r="H62" s="1315" t="s">
        <v>1193</v>
      </c>
      <c r="I62" s="1315" t="s">
        <v>2222</v>
      </c>
      <c r="J62" s="1315" t="s">
        <v>4143</v>
      </c>
      <c r="K62" s="1315" t="s">
        <v>2222</v>
      </c>
      <c r="L62" s="1315" t="s">
        <v>2222</v>
      </c>
      <c r="M62" s="1315" t="s">
        <v>1539</v>
      </c>
      <c r="N62" s="1315" t="s">
        <v>2223</v>
      </c>
    </row>
    <row r="63" spans="1:14" ht="144">
      <c r="A63" s="2867"/>
      <c r="B63" s="2864"/>
      <c r="C63" s="2866"/>
      <c r="D63" s="1316" t="s">
        <v>4142</v>
      </c>
      <c r="E63" s="1314" t="s">
        <v>4148</v>
      </c>
      <c r="F63" s="1314" t="s">
        <v>4147</v>
      </c>
      <c r="G63" s="1315" t="s">
        <v>2223</v>
      </c>
      <c r="H63" s="1315" t="s">
        <v>1193</v>
      </c>
      <c r="I63" s="1315" t="s">
        <v>2222</v>
      </c>
      <c r="J63" s="1315" t="s">
        <v>4146</v>
      </c>
      <c r="K63" s="1315" t="s">
        <v>2222</v>
      </c>
      <c r="L63" s="1315" t="s">
        <v>2222</v>
      </c>
      <c r="M63" s="1315" t="s">
        <v>1539</v>
      </c>
      <c r="N63" s="1315" t="s">
        <v>2223</v>
      </c>
    </row>
    <row r="64" spans="1:14" ht="144">
      <c r="A64" s="2867"/>
      <c r="B64" s="2864"/>
      <c r="C64" s="2866"/>
      <c r="D64" s="1316" t="s">
        <v>4142</v>
      </c>
      <c r="E64" s="1314" t="s">
        <v>4145</v>
      </c>
      <c r="F64" s="1314" t="s">
        <v>4144</v>
      </c>
      <c r="G64" s="1315" t="s">
        <v>2223</v>
      </c>
      <c r="H64" s="1315" t="s">
        <v>1193</v>
      </c>
      <c r="I64" s="1315" t="s">
        <v>2222</v>
      </c>
      <c r="J64" s="1315" t="s">
        <v>4143</v>
      </c>
      <c r="K64" s="1315" t="s">
        <v>2222</v>
      </c>
      <c r="L64" s="1315" t="s">
        <v>2222</v>
      </c>
      <c r="M64" s="1315" t="s">
        <v>1539</v>
      </c>
      <c r="N64" s="1315" t="s">
        <v>2223</v>
      </c>
    </row>
    <row r="65" spans="1:14" ht="102.6" customHeight="1">
      <c r="A65" s="2867"/>
      <c r="B65" s="2864"/>
      <c r="C65" s="2866"/>
      <c r="D65" s="1316" t="s">
        <v>4142</v>
      </c>
      <c r="E65" s="1314" t="s">
        <v>4141</v>
      </c>
      <c r="F65" s="1314" t="s">
        <v>4140</v>
      </c>
      <c r="G65" s="1315" t="s">
        <v>2223</v>
      </c>
      <c r="H65" s="1315" t="s">
        <v>1193</v>
      </c>
      <c r="I65" s="1315" t="s">
        <v>2222</v>
      </c>
      <c r="J65" s="1315" t="s">
        <v>4139</v>
      </c>
      <c r="K65" s="1315" t="s">
        <v>2222</v>
      </c>
      <c r="L65" s="1315" t="s">
        <v>2222</v>
      </c>
      <c r="M65" s="1315" t="s">
        <v>1539</v>
      </c>
      <c r="N65" s="1315" t="s">
        <v>2223</v>
      </c>
    </row>
    <row r="66" spans="1:14" ht="158.4">
      <c r="A66" s="2867"/>
      <c r="B66" s="2864"/>
      <c r="C66" s="2866"/>
      <c r="D66" s="1316" t="s">
        <v>4138</v>
      </c>
      <c r="E66" s="1314" t="s">
        <v>4137</v>
      </c>
      <c r="F66" s="1314" t="s">
        <v>4136</v>
      </c>
      <c r="G66" s="1315" t="s">
        <v>2223</v>
      </c>
      <c r="H66" s="1315" t="s">
        <v>1193</v>
      </c>
      <c r="I66" s="1315" t="s">
        <v>2222</v>
      </c>
      <c r="J66" s="1315" t="s">
        <v>4135</v>
      </c>
      <c r="K66" s="1315" t="s">
        <v>2222</v>
      </c>
      <c r="L66" s="1315" t="s">
        <v>2223</v>
      </c>
      <c r="M66" s="1315" t="s">
        <v>2222</v>
      </c>
      <c r="N66" s="1315" t="s">
        <v>2223</v>
      </c>
    </row>
    <row r="67" spans="1:14" ht="187.2">
      <c r="A67" s="2867"/>
      <c r="B67" s="2864"/>
      <c r="C67" s="2864" t="s">
        <v>3164</v>
      </c>
      <c r="D67" s="1316" t="s">
        <v>2914</v>
      </c>
      <c r="E67" s="1314" t="s">
        <v>4134</v>
      </c>
      <c r="F67" s="1314" t="s">
        <v>4133</v>
      </c>
      <c r="G67" s="1318" t="s">
        <v>2222</v>
      </c>
      <c r="H67" s="1318" t="s">
        <v>4132</v>
      </c>
      <c r="I67" s="1318" t="s">
        <v>2222</v>
      </c>
      <c r="J67" s="1318" t="s">
        <v>4131</v>
      </c>
      <c r="K67" s="1318" t="s">
        <v>2222</v>
      </c>
      <c r="L67" s="1318" t="s">
        <v>2222</v>
      </c>
      <c r="M67" s="1318" t="s">
        <v>2223</v>
      </c>
      <c r="N67" s="1318" t="s">
        <v>2223</v>
      </c>
    </row>
    <row r="68" spans="1:14" ht="72">
      <c r="A68" s="2867"/>
      <c r="B68" s="2864"/>
      <c r="C68" s="2864"/>
      <c r="D68" s="1316" t="s">
        <v>2914</v>
      </c>
      <c r="E68" s="1314" t="s">
        <v>4130</v>
      </c>
      <c r="F68" s="1314" t="s">
        <v>4129</v>
      </c>
      <c r="G68" s="1318" t="s">
        <v>2223</v>
      </c>
      <c r="H68" s="1271" t="s">
        <v>1193</v>
      </c>
      <c r="I68" s="1318" t="s">
        <v>2222</v>
      </c>
      <c r="J68" s="1318" t="s">
        <v>4128</v>
      </c>
      <c r="K68" s="1318" t="s">
        <v>2222</v>
      </c>
      <c r="L68" s="1318" t="s">
        <v>2222</v>
      </c>
      <c r="M68" s="1318" t="s">
        <v>2223</v>
      </c>
      <c r="N68" s="1318" t="s">
        <v>2223</v>
      </c>
    </row>
    <row r="69" spans="1:14" ht="244.8">
      <c r="A69" s="2867"/>
      <c r="B69" s="2864"/>
      <c r="C69" s="2864"/>
      <c r="D69" s="1316" t="s">
        <v>4114</v>
      </c>
      <c r="E69" s="1314" t="s">
        <v>4127</v>
      </c>
      <c r="F69" s="1314" t="s">
        <v>4126</v>
      </c>
      <c r="G69" s="1318" t="s">
        <v>2222</v>
      </c>
      <c r="H69" s="1318" t="s">
        <v>4125</v>
      </c>
      <c r="I69" s="1318" t="s">
        <v>2222</v>
      </c>
      <c r="J69" s="1318" t="s">
        <v>4124</v>
      </c>
      <c r="K69" s="1318" t="s">
        <v>2222</v>
      </c>
      <c r="L69" s="1271" t="s">
        <v>2223</v>
      </c>
      <c r="M69" s="1271" t="s">
        <v>2222</v>
      </c>
      <c r="N69" s="1271" t="s">
        <v>2223</v>
      </c>
    </row>
    <row r="70" spans="1:14" ht="43.2">
      <c r="A70" s="2867"/>
      <c r="B70" s="2864"/>
      <c r="C70" s="2864"/>
      <c r="D70" s="1316" t="s">
        <v>4114</v>
      </c>
      <c r="E70" s="1314" t="s">
        <v>4123</v>
      </c>
      <c r="F70" s="1314" t="s">
        <v>4122</v>
      </c>
      <c r="G70" s="1318" t="s">
        <v>2223</v>
      </c>
      <c r="H70" s="1271" t="s">
        <v>1193</v>
      </c>
      <c r="I70" s="1318" t="s">
        <v>2222</v>
      </c>
      <c r="J70" s="1318" t="s">
        <v>4121</v>
      </c>
      <c r="K70" s="1318" t="s">
        <v>2222</v>
      </c>
      <c r="L70" s="1271" t="s">
        <v>2223</v>
      </c>
      <c r="M70" s="1271" t="s">
        <v>2223</v>
      </c>
      <c r="N70" s="1271" t="s">
        <v>2223</v>
      </c>
    </row>
    <row r="71" spans="1:14" ht="273.60000000000002">
      <c r="A71" s="2867"/>
      <c r="B71" s="2864"/>
      <c r="C71" s="2864"/>
      <c r="D71" s="1316" t="s">
        <v>4114</v>
      </c>
      <c r="E71" s="1314" t="s">
        <v>4120</v>
      </c>
      <c r="F71" s="1314" t="s">
        <v>4119</v>
      </c>
      <c r="G71" s="1318" t="s">
        <v>2223</v>
      </c>
      <c r="H71" s="1271" t="s">
        <v>1193</v>
      </c>
      <c r="I71" s="1318" t="s">
        <v>2222</v>
      </c>
      <c r="J71" s="1318" t="s">
        <v>4118</v>
      </c>
      <c r="K71" s="1318" t="s">
        <v>2222</v>
      </c>
      <c r="L71" s="1271" t="s">
        <v>2223</v>
      </c>
      <c r="M71" s="1271" t="s">
        <v>2222</v>
      </c>
      <c r="N71" s="1271" t="s">
        <v>2223</v>
      </c>
    </row>
    <row r="72" spans="1:14" ht="86.4">
      <c r="A72" s="2867"/>
      <c r="B72" s="2864"/>
      <c r="C72" s="2864"/>
      <c r="D72" s="1316" t="s">
        <v>4114</v>
      </c>
      <c r="E72" s="1314" t="s">
        <v>4117</v>
      </c>
      <c r="F72" s="1314" t="s">
        <v>4116</v>
      </c>
      <c r="G72" s="1318" t="s">
        <v>2223</v>
      </c>
      <c r="H72" s="1271" t="s">
        <v>1193</v>
      </c>
      <c r="I72" s="1318" t="s">
        <v>2222</v>
      </c>
      <c r="J72" s="1318" t="s">
        <v>4115</v>
      </c>
      <c r="K72" s="1318" t="s">
        <v>2222</v>
      </c>
      <c r="L72" s="1271" t="s">
        <v>2222</v>
      </c>
      <c r="M72" s="1271" t="s">
        <v>2223</v>
      </c>
      <c r="N72" s="1271" t="s">
        <v>2223</v>
      </c>
    </row>
    <row r="73" spans="1:14" ht="158.4">
      <c r="A73" s="2867"/>
      <c r="B73" s="2864"/>
      <c r="C73" s="2864"/>
      <c r="D73" s="1316" t="s">
        <v>4114</v>
      </c>
      <c r="E73" s="1314" t="s">
        <v>4113</v>
      </c>
      <c r="F73" s="1314" t="s">
        <v>4112</v>
      </c>
      <c r="G73" s="1318" t="s">
        <v>2223</v>
      </c>
      <c r="H73" s="1271" t="s">
        <v>1193</v>
      </c>
      <c r="I73" s="1318" t="s">
        <v>2222</v>
      </c>
      <c r="J73" s="1318" t="s">
        <v>4111</v>
      </c>
      <c r="K73" s="1318" t="s">
        <v>2222</v>
      </c>
      <c r="L73" s="1271" t="s">
        <v>2223</v>
      </c>
      <c r="M73" s="1271" t="s">
        <v>2223</v>
      </c>
      <c r="N73" s="1271" t="s">
        <v>2223</v>
      </c>
    </row>
    <row r="74" spans="1:14" ht="57.6">
      <c r="A74" s="2867"/>
      <c r="B74" s="2864"/>
      <c r="C74" s="2864"/>
      <c r="D74" s="1316" t="s">
        <v>4105</v>
      </c>
      <c r="E74" s="1314" t="s">
        <v>4110</v>
      </c>
      <c r="F74" s="1314" t="s">
        <v>4103</v>
      </c>
      <c r="G74" s="1318" t="s">
        <v>2223</v>
      </c>
      <c r="H74" s="1271" t="s">
        <v>1193</v>
      </c>
      <c r="I74" s="1318" t="s">
        <v>2222</v>
      </c>
      <c r="J74" s="1318" t="s">
        <v>4109</v>
      </c>
      <c r="K74" s="1318" t="s">
        <v>2222</v>
      </c>
      <c r="L74" s="1271" t="s">
        <v>2223</v>
      </c>
      <c r="M74" s="1271" t="s">
        <v>2223</v>
      </c>
      <c r="N74" s="1271" t="s">
        <v>2222</v>
      </c>
    </row>
    <row r="75" spans="1:14" ht="61.8" customHeight="1">
      <c r="A75" s="2867"/>
      <c r="B75" s="2864"/>
      <c r="C75" s="2864"/>
      <c r="D75" s="1316" t="s">
        <v>4105</v>
      </c>
      <c r="E75" s="1314" t="s">
        <v>4108</v>
      </c>
      <c r="F75" s="1314" t="s">
        <v>4103</v>
      </c>
      <c r="G75" s="1318" t="s">
        <v>2223</v>
      </c>
      <c r="H75" s="1271" t="s">
        <v>1193</v>
      </c>
      <c r="I75" s="1318" t="s">
        <v>2222</v>
      </c>
      <c r="J75" s="1318" t="s">
        <v>4106</v>
      </c>
      <c r="K75" s="1318" t="s">
        <v>2222</v>
      </c>
      <c r="L75" s="1271" t="s">
        <v>2223</v>
      </c>
      <c r="M75" s="1271" t="s">
        <v>2223</v>
      </c>
      <c r="N75" s="1271" t="s">
        <v>2222</v>
      </c>
    </row>
    <row r="76" spans="1:14" ht="59.4" customHeight="1">
      <c r="A76" s="2867"/>
      <c r="B76" s="2864"/>
      <c r="C76" s="2864"/>
      <c r="D76" s="1316" t="s">
        <v>4105</v>
      </c>
      <c r="E76" s="1314" t="s">
        <v>4107</v>
      </c>
      <c r="F76" s="1314" t="s">
        <v>4103</v>
      </c>
      <c r="G76" s="1318" t="s">
        <v>2223</v>
      </c>
      <c r="H76" s="1271" t="s">
        <v>1193</v>
      </c>
      <c r="I76" s="1318" t="s">
        <v>2222</v>
      </c>
      <c r="J76" s="1318" t="s">
        <v>4106</v>
      </c>
      <c r="K76" s="1318" t="s">
        <v>2222</v>
      </c>
      <c r="L76" s="1271" t="s">
        <v>2223</v>
      </c>
      <c r="M76" s="1271" t="s">
        <v>2223</v>
      </c>
      <c r="N76" s="1271" t="s">
        <v>2222</v>
      </c>
    </row>
    <row r="77" spans="1:14" ht="28.8">
      <c r="A77" s="2867"/>
      <c r="B77" s="2864"/>
      <c r="C77" s="2864"/>
      <c r="D77" s="1316" t="s">
        <v>4105</v>
      </c>
      <c r="E77" s="1314" t="s">
        <v>4104</v>
      </c>
      <c r="F77" s="1314" t="s">
        <v>4103</v>
      </c>
      <c r="G77" s="1318" t="s">
        <v>2223</v>
      </c>
      <c r="H77" s="1271" t="s">
        <v>1193</v>
      </c>
      <c r="I77" s="1318" t="s">
        <v>2223</v>
      </c>
      <c r="J77" s="1271" t="s">
        <v>1193</v>
      </c>
      <c r="K77" s="1318" t="s">
        <v>2222</v>
      </c>
      <c r="L77" s="1271" t="s">
        <v>2223</v>
      </c>
      <c r="M77" s="1271" t="s">
        <v>2223</v>
      </c>
      <c r="N77" s="1271" t="s">
        <v>2222</v>
      </c>
    </row>
    <row r="78" spans="1:14" ht="100.8">
      <c r="A78" s="2867"/>
      <c r="B78" s="2864"/>
      <c r="C78" s="2864"/>
      <c r="D78" s="1316" t="s">
        <v>801</v>
      </c>
      <c r="E78" s="1314" t="s">
        <v>4102</v>
      </c>
      <c r="F78" s="1314" t="s">
        <v>4101</v>
      </c>
      <c r="G78" s="1318" t="s">
        <v>2222</v>
      </c>
      <c r="H78" s="1318" t="s">
        <v>4100</v>
      </c>
      <c r="I78" s="1318" t="s">
        <v>2222</v>
      </c>
      <c r="J78" s="1318" t="s">
        <v>4099</v>
      </c>
      <c r="K78" s="1318" t="s">
        <v>2222</v>
      </c>
      <c r="L78" s="1271" t="s">
        <v>2223</v>
      </c>
      <c r="M78" s="1271" t="s">
        <v>2222</v>
      </c>
      <c r="N78" s="1271" t="s">
        <v>2223</v>
      </c>
    </row>
    <row r="79" spans="1:14" ht="86.4">
      <c r="A79" s="2867"/>
      <c r="B79" s="2864"/>
      <c r="C79" s="2864"/>
      <c r="D79" s="1316" t="s">
        <v>4098</v>
      </c>
      <c r="E79" s="1314" t="s">
        <v>4097</v>
      </c>
      <c r="F79" s="1314" t="s">
        <v>4096</v>
      </c>
      <c r="G79" s="1318" t="s">
        <v>2222</v>
      </c>
      <c r="H79" s="1318" t="s">
        <v>4095</v>
      </c>
      <c r="I79" s="1318" t="s">
        <v>2222</v>
      </c>
      <c r="J79" s="1318" t="s">
        <v>4094</v>
      </c>
      <c r="K79" s="1318" t="s">
        <v>2222</v>
      </c>
      <c r="L79" s="1271" t="s">
        <v>2223</v>
      </c>
      <c r="M79" s="1271" t="s">
        <v>2222</v>
      </c>
      <c r="N79" s="1271" t="s">
        <v>2223</v>
      </c>
    </row>
    <row r="80" spans="1:14" ht="86.4">
      <c r="A80" s="2867"/>
      <c r="B80" s="2864"/>
      <c r="C80" s="2864"/>
      <c r="D80" s="1316" t="s">
        <v>4093</v>
      </c>
      <c r="E80" s="1314" t="s">
        <v>4092</v>
      </c>
      <c r="F80" s="1314" t="s">
        <v>4091</v>
      </c>
      <c r="G80" s="1318" t="s">
        <v>2222</v>
      </c>
      <c r="H80" s="1318" t="s">
        <v>4086</v>
      </c>
      <c r="I80" s="1318" t="s">
        <v>2222</v>
      </c>
      <c r="J80" s="1318" t="s">
        <v>4090</v>
      </c>
      <c r="K80" s="1318" t="s">
        <v>2222</v>
      </c>
      <c r="L80" s="1271" t="s">
        <v>2223</v>
      </c>
      <c r="M80" s="1271" t="s">
        <v>2222</v>
      </c>
      <c r="N80" s="1271" t="s">
        <v>2223</v>
      </c>
    </row>
    <row r="81" spans="1:14" ht="86.4">
      <c r="A81" s="2867"/>
      <c r="B81" s="2864"/>
      <c r="C81" s="2864"/>
      <c r="D81" s="1316" t="s">
        <v>4089</v>
      </c>
      <c r="E81" s="1314" t="s">
        <v>4088</v>
      </c>
      <c r="F81" s="1314" t="s">
        <v>4087</v>
      </c>
      <c r="G81" s="1318" t="s">
        <v>2222</v>
      </c>
      <c r="H81" s="1318" t="s">
        <v>4086</v>
      </c>
      <c r="I81" s="1318" t="s">
        <v>2222</v>
      </c>
      <c r="J81" s="1318" t="s">
        <v>4085</v>
      </c>
      <c r="K81" s="1318" t="s">
        <v>2222</v>
      </c>
      <c r="L81" s="1271" t="s">
        <v>2223</v>
      </c>
      <c r="M81" s="1271" t="s">
        <v>2223</v>
      </c>
      <c r="N81" s="1271" t="s">
        <v>2223</v>
      </c>
    </row>
    <row r="82" spans="1:14" ht="86.4">
      <c r="A82" s="2867"/>
      <c r="B82" s="2864"/>
      <c r="C82" s="2864"/>
      <c r="D82" s="1316" t="s">
        <v>4076</v>
      </c>
      <c r="E82" s="1314" t="s">
        <v>4084</v>
      </c>
      <c r="F82" s="1314" t="s">
        <v>4083</v>
      </c>
      <c r="G82" s="1318" t="s">
        <v>2222</v>
      </c>
      <c r="H82" s="1318" t="s">
        <v>4080</v>
      </c>
      <c r="I82" s="1318" t="s">
        <v>2222</v>
      </c>
      <c r="J82" s="1318" t="s">
        <v>4072</v>
      </c>
      <c r="K82" s="1318" t="s">
        <v>2222</v>
      </c>
      <c r="L82" s="1271" t="s">
        <v>2223</v>
      </c>
      <c r="M82" s="1271" t="s">
        <v>798</v>
      </c>
      <c r="N82" s="1271" t="s">
        <v>2223</v>
      </c>
    </row>
    <row r="83" spans="1:14" ht="86.4">
      <c r="A83" s="2867"/>
      <c r="B83" s="2864"/>
      <c r="C83" s="2864"/>
      <c r="D83" s="1316" t="s">
        <v>4076</v>
      </c>
      <c r="E83" s="1314" t="s">
        <v>4082</v>
      </c>
      <c r="F83" s="1314" t="s">
        <v>4081</v>
      </c>
      <c r="G83" s="1318" t="s">
        <v>2222</v>
      </c>
      <c r="H83" s="1318" t="s">
        <v>4080</v>
      </c>
      <c r="I83" s="1318" t="s">
        <v>2222</v>
      </c>
      <c r="J83" s="1318" t="s">
        <v>4072</v>
      </c>
      <c r="K83" s="1318" t="s">
        <v>2222</v>
      </c>
      <c r="L83" s="1271" t="s">
        <v>2223</v>
      </c>
      <c r="M83" s="1271" t="s">
        <v>798</v>
      </c>
      <c r="N83" s="1271" t="s">
        <v>2223</v>
      </c>
    </row>
    <row r="84" spans="1:14" ht="86.4">
      <c r="A84" s="2867"/>
      <c r="B84" s="2864"/>
      <c r="C84" s="2864"/>
      <c r="D84" s="1316" t="s">
        <v>4076</v>
      </c>
      <c r="E84" s="1314" t="s">
        <v>4079</v>
      </c>
      <c r="F84" s="1314" t="s">
        <v>4078</v>
      </c>
      <c r="G84" s="1318" t="s">
        <v>2222</v>
      </c>
      <c r="H84" s="1318" t="s">
        <v>4073</v>
      </c>
      <c r="I84" s="1318" t="s">
        <v>2222</v>
      </c>
      <c r="J84" s="1318" t="s">
        <v>4077</v>
      </c>
      <c r="K84" s="1318" t="s">
        <v>2222</v>
      </c>
      <c r="L84" s="1271" t="s">
        <v>2223</v>
      </c>
      <c r="M84" s="1271" t="s">
        <v>798</v>
      </c>
      <c r="N84" s="1271" t="s">
        <v>2223</v>
      </c>
    </row>
    <row r="85" spans="1:14" ht="86.4">
      <c r="A85" s="2867"/>
      <c r="B85" s="2864"/>
      <c r="C85" s="2864"/>
      <c r="D85" s="1316" t="s">
        <v>4076</v>
      </c>
      <c r="E85" s="1314" t="s">
        <v>4075</v>
      </c>
      <c r="F85" s="1314" t="s">
        <v>4074</v>
      </c>
      <c r="G85" s="1318" t="s">
        <v>2222</v>
      </c>
      <c r="H85" s="1318" t="s">
        <v>4073</v>
      </c>
      <c r="I85" s="1318" t="s">
        <v>2222</v>
      </c>
      <c r="J85" s="1318" t="s">
        <v>4072</v>
      </c>
      <c r="K85" s="1318" t="s">
        <v>2222</v>
      </c>
      <c r="L85" s="1271" t="s">
        <v>2223</v>
      </c>
      <c r="M85" s="1271" t="s">
        <v>798</v>
      </c>
      <c r="N85" s="1271" t="s">
        <v>2223</v>
      </c>
    </row>
    <row r="86" spans="1:14" ht="158.4">
      <c r="A86" s="2867"/>
      <c r="B86" s="2864" t="s">
        <v>1222</v>
      </c>
      <c r="C86" s="2864" t="s">
        <v>3168</v>
      </c>
      <c r="D86" s="1316" t="s">
        <v>4071</v>
      </c>
      <c r="E86" s="1314" t="s">
        <v>4056</v>
      </c>
      <c r="F86" s="1314" t="s">
        <v>4070</v>
      </c>
      <c r="G86" s="1271" t="s">
        <v>2223</v>
      </c>
      <c r="H86" s="1271" t="s">
        <v>2223</v>
      </c>
      <c r="I86" s="1271" t="s">
        <v>2223</v>
      </c>
      <c r="J86" s="1271" t="s">
        <v>2223</v>
      </c>
      <c r="K86" s="1271" t="s">
        <v>2222</v>
      </c>
      <c r="L86" s="1271" t="s">
        <v>2222</v>
      </c>
      <c r="M86" s="1271" t="s">
        <v>2223</v>
      </c>
      <c r="N86" s="1271" t="s">
        <v>2223</v>
      </c>
    </row>
    <row r="87" spans="1:14" ht="161.4" customHeight="1">
      <c r="A87" s="2867"/>
      <c r="B87" s="2864"/>
      <c r="C87" s="2864"/>
      <c r="D87" s="1316" t="s">
        <v>4062</v>
      </c>
      <c r="E87" s="1314" t="s">
        <v>4069</v>
      </c>
      <c r="F87" s="1314" t="s">
        <v>4068</v>
      </c>
      <c r="G87" s="1271" t="s">
        <v>1539</v>
      </c>
      <c r="H87" s="1271" t="s">
        <v>1539</v>
      </c>
      <c r="I87" s="1271" t="s">
        <v>1539</v>
      </c>
      <c r="J87" s="1271" t="s">
        <v>1539</v>
      </c>
      <c r="K87" s="1271" t="s">
        <v>1539</v>
      </c>
      <c r="L87" s="1271" t="s">
        <v>1539</v>
      </c>
      <c r="M87" s="1271" t="s">
        <v>1539</v>
      </c>
      <c r="N87" s="1271" t="s">
        <v>1539</v>
      </c>
    </row>
    <row r="88" spans="1:14" ht="159" customHeight="1">
      <c r="A88" s="2867"/>
      <c r="B88" s="2864"/>
      <c r="C88" s="2864"/>
      <c r="D88" s="1316" t="s">
        <v>4062</v>
      </c>
      <c r="E88" s="1314" t="s">
        <v>4067</v>
      </c>
      <c r="F88" s="1314" t="s">
        <v>4066</v>
      </c>
      <c r="G88" s="1271" t="s">
        <v>1539</v>
      </c>
      <c r="H88" s="1271" t="s">
        <v>1539</v>
      </c>
      <c r="I88" s="1271" t="s">
        <v>1539</v>
      </c>
      <c r="J88" s="1271" t="s">
        <v>1539</v>
      </c>
      <c r="K88" s="1271" t="s">
        <v>1539</v>
      </c>
      <c r="L88" s="1271" t="s">
        <v>1539</v>
      </c>
      <c r="M88" s="1271" t="s">
        <v>1539</v>
      </c>
      <c r="N88" s="1271" t="s">
        <v>1539</v>
      </c>
    </row>
    <row r="89" spans="1:14" ht="102" customHeight="1">
      <c r="A89" s="2867"/>
      <c r="B89" s="2864"/>
      <c r="C89" s="2864"/>
      <c r="D89" s="1316" t="s">
        <v>4062</v>
      </c>
      <c r="E89" s="1314" t="s">
        <v>3947</v>
      </c>
      <c r="F89" s="1314" t="s">
        <v>3946</v>
      </c>
      <c r="G89" s="1271" t="s">
        <v>1539</v>
      </c>
      <c r="H89" s="1271" t="s">
        <v>1539</v>
      </c>
      <c r="I89" s="1271" t="s">
        <v>1539</v>
      </c>
      <c r="J89" s="1271" t="s">
        <v>1539</v>
      </c>
      <c r="K89" s="1271" t="s">
        <v>1539</v>
      </c>
      <c r="L89" s="1271" t="s">
        <v>1539</v>
      </c>
      <c r="M89" s="1271" t="s">
        <v>1539</v>
      </c>
      <c r="N89" s="1271" t="s">
        <v>1539</v>
      </c>
    </row>
    <row r="90" spans="1:14" ht="98.4" customHeight="1">
      <c r="A90" s="2867"/>
      <c r="B90" s="2864"/>
      <c r="C90" s="2864"/>
      <c r="D90" s="1316" t="s">
        <v>4062</v>
      </c>
      <c r="E90" s="1319" t="s">
        <v>3774</v>
      </c>
      <c r="F90" s="1314" t="s">
        <v>4065</v>
      </c>
      <c r="G90" s="1271" t="s">
        <v>1539</v>
      </c>
      <c r="H90" s="1271" t="s">
        <v>1539</v>
      </c>
      <c r="I90" s="1271" t="s">
        <v>1539</v>
      </c>
      <c r="J90" s="1271" t="s">
        <v>1539</v>
      </c>
      <c r="K90" s="1271" t="s">
        <v>1539</v>
      </c>
      <c r="L90" s="1271" t="s">
        <v>1539</v>
      </c>
      <c r="M90" s="1271" t="s">
        <v>1539</v>
      </c>
      <c r="N90" s="1271" t="s">
        <v>1539</v>
      </c>
    </row>
    <row r="91" spans="1:14" ht="117" customHeight="1">
      <c r="A91" s="2867"/>
      <c r="B91" s="2864"/>
      <c r="C91" s="2864"/>
      <c r="D91" s="1316" t="s">
        <v>4062</v>
      </c>
      <c r="E91" s="1319" t="s">
        <v>4064</v>
      </c>
      <c r="F91" s="1314" t="s">
        <v>4063</v>
      </c>
      <c r="G91" s="1271" t="s">
        <v>1539</v>
      </c>
      <c r="H91" s="1271" t="s">
        <v>1539</v>
      </c>
      <c r="I91" s="1271" t="s">
        <v>1539</v>
      </c>
      <c r="J91" s="1271" t="s">
        <v>1539</v>
      </c>
      <c r="K91" s="1271" t="s">
        <v>1539</v>
      </c>
      <c r="L91" s="1271" t="s">
        <v>1539</v>
      </c>
      <c r="M91" s="1271" t="s">
        <v>1539</v>
      </c>
      <c r="N91" s="1271" t="s">
        <v>1539</v>
      </c>
    </row>
    <row r="92" spans="1:14" ht="43.2">
      <c r="A92" s="2867"/>
      <c r="B92" s="2864"/>
      <c r="C92" s="2864"/>
      <c r="D92" s="1316" t="s">
        <v>4062</v>
      </c>
      <c r="E92" s="1319" t="s">
        <v>3774</v>
      </c>
      <c r="F92" s="1314" t="s">
        <v>4061</v>
      </c>
      <c r="G92" s="1271" t="s">
        <v>1539</v>
      </c>
      <c r="H92" s="1271" t="s">
        <v>1539</v>
      </c>
      <c r="I92" s="1271" t="s">
        <v>1539</v>
      </c>
      <c r="J92" s="1271" t="s">
        <v>1539</v>
      </c>
      <c r="K92" s="1271" t="s">
        <v>1539</v>
      </c>
      <c r="L92" s="1271" t="s">
        <v>1539</v>
      </c>
      <c r="M92" s="1271" t="s">
        <v>1539</v>
      </c>
      <c r="N92" s="1271" t="s">
        <v>1539</v>
      </c>
    </row>
    <row r="93" spans="1:14" ht="86.4">
      <c r="A93" s="2867"/>
      <c r="B93" s="2864"/>
      <c r="C93" s="2864"/>
      <c r="D93" s="1316" t="s">
        <v>4060</v>
      </c>
      <c r="E93" s="1314" t="s">
        <v>4059</v>
      </c>
      <c r="F93" s="1314" t="s">
        <v>4058</v>
      </c>
      <c r="G93" s="1271" t="s">
        <v>1539</v>
      </c>
      <c r="H93" s="1271" t="s">
        <v>1539</v>
      </c>
      <c r="I93" s="1271" t="s">
        <v>1539</v>
      </c>
      <c r="J93" s="1271" t="s">
        <v>1539</v>
      </c>
      <c r="K93" s="1271" t="s">
        <v>1539</v>
      </c>
      <c r="L93" s="1271" t="s">
        <v>1539</v>
      </c>
      <c r="M93" s="1271" t="s">
        <v>1539</v>
      </c>
      <c r="N93" s="1271" t="s">
        <v>1539</v>
      </c>
    </row>
    <row r="94" spans="1:14" ht="144">
      <c r="A94" s="2867"/>
      <c r="B94" s="2864"/>
      <c r="C94" s="2864"/>
      <c r="D94" s="1316" t="s">
        <v>4057</v>
      </c>
      <c r="E94" s="1314" t="s">
        <v>4056</v>
      </c>
      <c r="F94" s="1314" t="s">
        <v>4055</v>
      </c>
      <c r="G94" s="1271" t="s">
        <v>1539</v>
      </c>
      <c r="H94" s="1271" t="s">
        <v>1539</v>
      </c>
      <c r="I94" s="1271" t="s">
        <v>1539</v>
      </c>
      <c r="J94" s="1271" t="s">
        <v>1539</v>
      </c>
      <c r="K94" s="1271" t="s">
        <v>1539</v>
      </c>
      <c r="L94" s="1271" t="s">
        <v>1539</v>
      </c>
      <c r="M94" s="1271" t="s">
        <v>1539</v>
      </c>
      <c r="N94" s="1271" t="s">
        <v>1539</v>
      </c>
    </row>
    <row r="95" spans="1:14" ht="43.2">
      <c r="A95" s="2867"/>
      <c r="B95" s="2864"/>
      <c r="C95" s="2864"/>
      <c r="D95" s="1316" t="s">
        <v>2236</v>
      </c>
      <c r="E95" s="1314" t="s">
        <v>4054</v>
      </c>
      <c r="F95" s="1314" t="s">
        <v>4053</v>
      </c>
      <c r="G95" s="1271" t="s">
        <v>1539</v>
      </c>
      <c r="H95" s="1271" t="s">
        <v>1539</v>
      </c>
      <c r="I95" s="1271" t="s">
        <v>1539</v>
      </c>
      <c r="J95" s="1271" t="s">
        <v>1539</v>
      </c>
      <c r="K95" s="1271" t="s">
        <v>1539</v>
      </c>
      <c r="L95" s="1271" t="s">
        <v>1539</v>
      </c>
      <c r="M95" s="1271" t="s">
        <v>1539</v>
      </c>
      <c r="N95" s="1271" t="s">
        <v>1539</v>
      </c>
    </row>
    <row r="96" spans="1:14" ht="115.2">
      <c r="A96" s="2867"/>
      <c r="B96" s="2864"/>
      <c r="C96" s="2864"/>
      <c r="D96" s="1316" t="s">
        <v>2236</v>
      </c>
      <c r="E96" s="1314" t="s">
        <v>4052</v>
      </c>
      <c r="F96" s="1314" t="s">
        <v>4051</v>
      </c>
      <c r="G96" s="1271" t="s">
        <v>1539</v>
      </c>
      <c r="H96" s="1271" t="s">
        <v>1539</v>
      </c>
      <c r="I96" s="1271" t="s">
        <v>1539</v>
      </c>
      <c r="J96" s="1271" t="s">
        <v>1539</v>
      </c>
      <c r="K96" s="1271" t="s">
        <v>1539</v>
      </c>
      <c r="L96" s="1271" t="s">
        <v>1539</v>
      </c>
      <c r="M96" s="1271" t="s">
        <v>1539</v>
      </c>
      <c r="N96" s="1271" t="s">
        <v>1539</v>
      </c>
    </row>
    <row r="97" spans="1:14" ht="126" customHeight="1">
      <c r="A97" s="2867"/>
      <c r="B97" s="2864"/>
      <c r="C97" s="2864" t="s">
        <v>3167</v>
      </c>
      <c r="D97" s="1316" t="s">
        <v>130</v>
      </c>
      <c r="E97" s="1314" t="s">
        <v>4050</v>
      </c>
      <c r="F97" s="1314" t="s">
        <v>4049</v>
      </c>
      <c r="G97" s="1315" t="s">
        <v>2222</v>
      </c>
      <c r="H97" s="1315" t="s">
        <v>4048</v>
      </c>
      <c r="I97" s="1315" t="s">
        <v>2222</v>
      </c>
      <c r="J97" s="1271" t="s">
        <v>4047</v>
      </c>
      <c r="K97" s="1271" t="s">
        <v>2222</v>
      </c>
      <c r="L97" s="1271" t="s">
        <v>2222</v>
      </c>
      <c r="M97" s="1271" t="s">
        <v>2223</v>
      </c>
      <c r="N97" s="1271" t="s">
        <v>2223</v>
      </c>
    </row>
    <row r="98" spans="1:14" ht="43.2">
      <c r="A98" s="2867"/>
      <c r="B98" s="2864"/>
      <c r="C98" s="2864"/>
      <c r="D98" s="1316" t="s">
        <v>2921</v>
      </c>
      <c r="E98" s="1314" t="s">
        <v>4046</v>
      </c>
      <c r="F98" s="1314" t="s">
        <v>4045</v>
      </c>
      <c r="G98" s="1315" t="s">
        <v>2223</v>
      </c>
      <c r="H98" s="1315" t="s">
        <v>4042</v>
      </c>
      <c r="I98" s="1315" t="s">
        <v>2222</v>
      </c>
      <c r="J98" s="1271" t="s">
        <v>2710</v>
      </c>
      <c r="K98" s="1318" t="s">
        <v>3994</v>
      </c>
      <c r="L98" s="1271" t="s">
        <v>4041</v>
      </c>
      <c r="M98" s="1271" t="s">
        <v>4041</v>
      </c>
      <c r="N98" s="1271" t="s">
        <v>2223</v>
      </c>
    </row>
    <row r="99" spans="1:14" ht="36.6" customHeight="1">
      <c r="A99" s="2867"/>
      <c r="B99" s="2864"/>
      <c r="C99" s="2864"/>
      <c r="D99" s="1316" t="s">
        <v>2921</v>
      </c>
      <c r="E99" s="1314" t="s">
        <v>4044</v>
      </c>
      <c r="F99" s="1314" t="s">
        <v>4043</v>
      </c>
      <c r="G99" s="1315" t="s">
        <v>2223</v>
      </c>
      <c r="H99" s="1315" t="s">
        <v>4042</v>
      </c>
      <c r="I99" s="1315" t="s">
        <v>2222</v>
      </c>
      <c r="J99" s="1271" t="s">
        <v>2710</v>
      </c>
      <c r="K99" s="1318" t="s">
        <v>3994</v>
      </c>
      <c r="L99" s="1271" t="s">
        <v>4041</v>
      </c>
      <c r="M99" s="1271" t="s">
        <v>4041</v>
      </c>
      <c r="N99" s="1271" t="s">
        <v>2223</v>
      </c>
    </row>
    <row r="100" spans="1:14" ht="79.2" customHeight="1">
      <c r="A100" s="2867"/>
      <c r="B100" s="2864"/>
      <c r="C100" s="2864"/>
      <c r="D100" s="1316" t="s">
        <v>2281</v>
      </c>
      <c r="E100" s="1314" t="s">
        <v>4040</v>
      </c>
      <c r="F100" s="1314" t="s">
        <v>4039</v>
      </c>
      <c r="G100" s="1315" t="s">
        <v>2222</v>
      </c>
      <c r="H100" s="1315" t="s">
        <v>4038</v>
      </c>
      <c r="I100" s="1315" t="s">
        <v>2222</v>
      </c>
      <c r="J100" s="1315" t="s">
        <v>2920</v>
      </c>
      <c r="K100" s="1315" t="s">
        <v>2222</v>
      </c>
      <c r="L100" s="1315" t="s">
        <v>2222</v>
      </c>
      <c r="M100" s="1315" t="s">
        <v>2223</v>
      </c>
      <c r="N100" s="1315" t="s">
        <v>2223</v>
      </c>
    </row>
    <row r="101" spans="1:14" ht="84.6" customHeight="1">
      <c r="A101" s="2867"/>
      <c r="B101" s="2864"/>
      <c r="C101" s="2864"/>
      <c r="D101" s="1316" t="s">
        <v>2281</v>
      </c>
      <c r="E101" s="1314" t="s">
        <v>4037</v>
      </c>
      <c r="F101" s="1314" t="s">
        <v>4036</v>
      </c>
      <c r="G101" s="1315" t="s">
        <v>2222</v>
      </c>
      <c r="H101" s="1315" t="s">
        <v>4035</v>
      </c>
      <c r="I101" s="1315" t="s">
        <v>2222</v>
      </c>
      <c r="J101" s="1315" t="s">
        <v>4034</v>
      </c>
      <c r="K101" s="1315" t="s">
        <v>2222</v>
      </c>
      <c r="L101" s="1315" t="s">
        <v>2223</v>
      </c>
      <c r="M101" s="1315" t="s">
        <v>2223</v>
      </c>
      <c r="N101" s="1315" t="s">
        <v>2223</v>
      </c>
    </row>
    <row r="102" spans="1:14" ht="146.4" customHeight="1">
      <c r="A102" s="2867"/>
      <c r="B102" s="2864"/>
      <c r="C102" s="2864"/>
      <c r="D102" s="1316" t="s">
        <v>2281</v>
      </c>
      <c r="E102" s="1314" t="s">
        <v>4033</v>
      </c>
      <c r="F102" s="1314" t="s">
        <v>4032</v>
      </c>
      <c r="G102" s="1315" t="s">
        <v>2222</v>
      </c>
      <c r="H102" s="1315" t="s">
        <v>4031</v>
      </c>
      <c r="I102" s="1315" t="s">
        <v>2222</v>
      </c>
      <c r="J102" s="1315" t="s">
        <v>2920</v>
      </c>
      <c r="K102" s="1315" t="s">
        <v>2222</v>
      </c>
      <c r="L102" s="1315" t="s">
        <v>2222</v>
      </c>
      <c r="M102" s="1315" t="s">
        <v>2223</v>
      </c>
      <c r="N102" s="1315" t="s">
        <v>2223</v>
      </c>
    </row>
    <row r="103" spans="1:14" ht="108" customHeight="1">
      <c r="A103" s="2867"/>
      <c r="B103" s="2864"/>
      <c r="C103" s="2864"/>
      <c r="D103" s="1316" t="s">
        <v>2281</v>
      </c>
      <c r="E103" s="1314" t="s">
        <v>4030</v>
      </c>
      <c r="F103" s="1314" t="s">
        <v>4029</v>
      </c>
      <c r="G103" s="1315" t="s">
        <v>2222</v>
      </c>
      <c r="H103" s="1315" t="s">
        <v>4028</v>
      </c>
      <c r="I103" s="1315" t="s">
        <v>2222</v>
      </c>
      <c r="J103" s="1315" t="s">
        <v>4027</v>
      </c>
      <c r="K103" s="1315" t="s">
        <v>2222</v>
      </c>
      <c r="L103" s="1315" t="s">
        <v>2222</v>
      </c>
      <c r="M103" s="1315" t="s">
        <v>2223</v>
      </c>
      <c r="N103" s="1315" t="s">
        <v>2223</v>
      </c>
    </row>
    <row r="104" spans="1:14" ht="130.19999999999999" customHeight="1">
      <c r="A104" s="2867"/>
      <c r="B104" s="2864"/>
      <c r="C104" s="2864"/>
      <c r="D104" s="1316" t="s">
        <v>3926</v>
      </c>
      <c r="E104" s="1314" t="s">
        <v>4026</v>
      </c>
      <c r="F104" s="1314" t="s">
        <v>4025</v>
      </c>
      <c r="G104" s="1315" t="s">
        <v>2222</v>
      </c>
      <c r="H104" s="1315" t="s">
        <v>3924</v>
      </c>
      <c r="I104" s="1315" t="s">
        <v>2222</v>
      </c>
      <c r="J104" s="1315" t="s">
        <v>3923</v>
      </c>
      <c r="K104" s="1315" t="s">
        <v>2222</v>
      </c>
      <c r="L104" s="1315" t="s">
        <v>2222</v>
      </c>
      <c r="M104" s="1271" t="s">
        <v>1539</v>
      </c>
      <c r="N104" s="1271" t="s">
        <v>2223</v>
      </c>
    </row>
    <row r="105" spans="1:14" ht="148.80000000000001" customHeight="1">
      <c r="A105" s="2867"/>
      <c r="B105" s="2864"/>
      <c r="C105" s="2864" t="s">
        <v>3166</v>
      </c>
      <c r="D105" s="1316" t="s">
        <v>4024</v>
      </c>
      <c r="E105" s="1314" t="s">
        <v>4023</v>
      </c>
      <c r="F105" s="1316" t="s">
        <v>4022</v>
      </c>
      <c r="G105" s="1315" t="s">
        <v>2223</v>
      </c>
      <c r="H105" s="1315" t="s">
        <v>2223</v>
      </c>
      <c r="I105" s="1315" t="s">
        <v>2223</v>
      </c>
      <c r="J105" s="1315" t="s">
        <v>2223</v>
      </c>
      <c r="K105" s="1315" t="s">
        <v>2223</v>
      </c>
      <c r="L105" s="1315" t="s">
        <v>2223</v>
      </c>
      <c r="M105" s="1315" t="s">
        <v>2223</v>
      </c>
      <c r="N105" s="1315" t="s">
        <v>2223</v>
      </c>
    </row>
    <row r="106" spans="1:14" ht="187.2" customHeight="1">
      <c r="A106" s="2867"/>
      <c r="B106" s="2864"/>
      <c r="C106" s="2864"/>
      <c r="D106" s="1316" t="s">
        <v>4017</v>
      </c>
      <c r="E106" s="1316" t="s">
        <v>4021</v>
      </c>
      <c r="F106" s="1316" t="s">
        <v>4020</v>
      </c>
      <c r="G106" s="1315" t="s">
        <v>2223</v>
      </c>
      <c r="H106" s="1315" t="s">
        <v>2223</v>
      </c>
      <c r="I106" s="1315" t="s">
        <v>2223</v>
      </c>
      <c r="J106" s="1315" t="s">
        <v>2223</v>
      </c>
      <c r="K106" s="1315" t="s">
        <v>2223</v>
      </c>
      <c r="L106" s="1315" t="s">
        <v>2223</v>
      </c>
      <c r="M106" s="1315" t="s">
        <v>2223</v>
      </c>
      <c r="N106" s="1315" t="s">
        <v>2223</v>
      </c>
    </row>
    <row r="107" spans="1:14" ht="92.4" customHeight="1">
      <c r="A107" s="2867"/>
      <c r="B107" s="2864"/>
      <c r="C107" s="2864"/>
      <c r="D107" s="1316" t="s">
        <v>4017</v>
      </c>
      <c r="E107" s="1316" t="s">
        <v>4019</v>
      </c>
      <c r="F107" s="1316" t="s">
        <v>4018</v>
      </c>
      <c r="G107" s="1315" t="s">
        <v>2223</v>
      </c>
      <c r="H107" s="1315" t="s">
        <v>2223</v>
      </c>
      <c r="I107" s="1315" t="s">
        <v>2223</v>
      </c>
      <c r="J107" s="1315" t="s">
        <v>2223</v>
      </c>
      <c r="K107" s="1315" t="s">
        <v>2223</v>
      </c>
      <c r="L107" s="1315" t="s">
        <v>2223</v>
      </c>
      <c r="M107" s="1315" t="s">
        <v>2223</v>
      </c>
      <c r="N107" s="1315" t="s">
        <v>2223</v>
      </c>
    </row>
    <row r="108" spans="1:14" ht="145.80000000000001" customHeight="1">
      <c r="A108" s="2867"/>
      <c r="B108" s="2864"/>
      <c r="C108" s="2864"/>
      <c r="D108" s="1316" t="s">
        <v>4017</v>
      </c>
      <c r="E108" s="1316" t="s">
        <v>4016</v>
      </c>
      <c r="F108" s="1316" t="s">
        <v>4015</v>
      </c>
      <c r="G108" s="1315" t="s">
        <v>2223</v>
      </c>
      <c r="H108" s="1315" t="s">
        <v>2223</v>
      </c>
      <c r="I108" s="1315" t="s">
        <v>2223</v>
      </c>
      <c r="J108" s="1315" t="s">
        <v>2223</v>
      </c>
      <c r="K108" s="1315" t="s">
        <v>2223</v>
      </c>
      <c r="L108" s="1315" t="s">
        <v>2223</v>
      </c>
      <c r="M108" s="1315" t="s">
        <v>2223</v>
      </c>
      <c r="N108" s="1315" t="s">
        <v>2223</v>
      </c>
    </row>
    <row r="109" spans="1:14" ht="129.6">
      <c r="A109" s="2867"/>
      <c r="B109" s="2864"/>
      <c r="C109" s="2864"/>
      <c r="D109" s="1316" t="s">
        <v>3893</v>
      </c>
      <c r="E109" s="1316" t="s">
        <v>4014</v>
      </c>
      <c r="F109" s="1316" t="s">
        <v>4013</v>
      </c>
      <c r="G109" s="1315" t="s">
        <v>2223</v>
      </c>
      <c r="H109" s="1315" t="s">
        <v>2223</v>
      </c>
      <c r="I109" s="1315" t="s">
        <v>2223</v>
      </c>
      <c r="J109" s="1315" t="s">
        <v>2223</v>
      </c>
      <c r="K109" s="1315" t="s">
        <v>2223</v>
      </c>
      <c r="L109" s="1315" t="s">
        <v>2223</v>
      </c>
      <c r="M109" s="1315" t="s">
        <v>2223</v>
      </c>
      <c r="N109" s="1315" t="s">
        <v>2223</v>
      </c>
    </row>
    <row r="110" spans="1:14" ht="72">
      <c r="A110" s="2867"/>
      <c r="B110" s="2864"/>
      <c r="C110" s="2864"/>
      <c r="D110" s="1316" t="s">
        <v>3885</v>
      </c>
      <c r="E110" s="1316" t="s">
        <v>4012</v>
      </c>
      <c r="F110" s="1316" t="s">
        <v>4011</v>
      </c>
      <c r="G110" s="1315" t="s">
        <v>2223</v>
      </c>
      <c r="H110" s="1315" t="s">
        <v>2223</v>
      </c>
      <c r="I110" s="1315" t="s">
        <v>2223</v>
      </c>
      <c r="J110" s="1315" t="s">
        <v>2223</v>
      </c>
      <c r="K110" s="1315" t="s">
        <v>2223</v>
      </c>
      <c r="L110" s="1315" t="s">
        <v>2223</v>
      </c>
      <c r="M110" s="1315" t="s">
        <v>2223</v>
      </c>
      <c r="N110" s="1315" t="s">
        <v>2223</v>
      </c>
    </row>
    <row r="112" spans="1:14" ht="18">
      <c r="B112" s="1312"/>
      <c r="C112" s="1312"/>
      <c r="D112" s="1322" t="s">
        <v>4010</v>
      </c>
      <c r="E112" s="1312"/>
      <c r="F112" s="1312"/>
    </row>
    <row r="113" spans="1:14" ht="72">
      <c r="A113" s="595" t="s">
        <v>2907</v>
      </c>
      <c r="B113" s="595" t="s">
        <v>37</v>
      </c>
      <c r="C113" s="595" t="s">
        <v>626</v>
      </c>
      <c r="D113" s="595" t="s">
        <v>2908</v>
      </c>
      <c r="E113" s="595" t="s">
        <v>2917</v>
      </c>
      <c r="F113" s="595" t="s">
        <v>2918</v>
      </c>
      <c r="G113" s="595" t="s">
        <v>2215</v>
      </c>
      <c r="H113" s="595" t="s">
        <v>2216</v>
      </c>
      <c r="I113" s="595" t="s">
        <v>2217</v>
      </c>
      <c r="J113" s="595" t="s">
        <v>3979</v>
      </c>
      <c r="K113" s="595" t="s">
        <v>2218</v>
      </c>
      <c r="L113" s="595" t="s">
        <v>2219</v>
      </c>
      <c r="M113" s="595" t="s">
        <v>2220</v>
      </c>
      <c r="N113" s="595" t="s">
        <v>2221</v>
      </c>
    </row>
    <row r="114" spans="1:14" ht="100.8">
      <c r="A114" s="2867" t="s">
        <v>16</v>
      </c>
      <c r="B114" s="2864" t="s">
        <v>1220</v>
      </c>
      <c r="C114" s="2864" t="s">
        <v>3162</v>
      </c>
      <c r="D114" s="1316" t="s">
        <v>4009</v>
      </c>
      <c r="E114" s="1314" t="s">
        <v>4008</v>
      </c>
      <c r="F114" s="1314" t="s">
        <v>4007</v>
      </c>
      <c r="G114" s="1315" t="s">
        <v>2223</v>
      </c>
      <c r="H114" s="1315" t="s">
        <v>1193</v>
      </c>
      <c r="I114" s="1315" t="s">
        <v>2223</v>
      </c>
      <c r="J114" s="1315" t="s">
        <v>1193</v>
      </c>
      <c r="K114" s="1315" t="s">
        <v>2222</v>
      </c>
      <c r="L114" s="1315" t="s">
        <v>2222</v>
      </c>
      <c r="M114" s="1315" t="s">
        <v>2223</v>
      </c>
      <c r="N114" s="1315" t="s">
        <v>2222</v>
      </c>
    </row>
    <row r="115" spans="1:14" ht="100.8">
      <c r="A115" s="2867"/>
      <c r="B115" s="2864"/>
      <c r="C115" s="2864"/>
      <c r="D115" s="1316" t="s">
        <v>4006</v>
      </c>
      <c r="E115" s="1314" t="s">
        <v>4005</v>
      </c>
      <c r="F115" s="1314" t="s">
        <v>4004</v>
      </c>
      <c r="G115" s="1315" t="s">
        <v>2223</v>
      </c>
      <c r="H115" s="1315" t="s">
        <v>1193</v>
      </c>
      <c r="I115" s="1315" t="s">
        <v>2223</v>
      </c>
      <c r="J115" s="1315" t="s">
        <v>1193</v>
      </c>
      <c r="K115" s="1315" t="s">
        <v>2222</v>
      </c>
      <c r="L115" s="1315" t="s">
        <v>2222</v>
      </c>
      <c r="M115" s="1315" t="s">
        <v>2223</v>
      </c>
      <c r="N115" s="1315" t="s">
        <v>2222</v>
      </c>
    </row>
    <row r="116" spans="1:14" ht="100.8">
      <c r="A116" s="2867"/>
      <c r="B116" s="2864" t="s">
        <v>1222</v>
      </c>
      <c r="C116" s="1315" t="s">
        <v>3168</v>
      </c>
      <c r="D116" s="1316" t="s">
        <v>4003</v>
      </c>
      <c r="E116" s="1314" t="s">
        <v>4002</v>
      </c>
      <c r="F116" s="1314" t="s">
        <v>4001</v>
      </c>
      <c r="G116" s="1315" t="s">
        <v>2222</v>
      </c>
      <c r="H116" s="1315" t="s">
        <v>4000</v>
      </c>
      <c r="I116" s="1315" t="s">
        <v>2223</v>
      </c>
      <c r="J116" s="1315" t="s">
        <v>1539</v>
      </c>
      <c r="K116" s="1315" t="s">
        <v>2223</v>
      </c>
      <c r="L116" s="1315" t="s">
        <v>1539</v>
      </c>
      <c r="M116" s="1315" t="s">
        <v>1539</v>
      </c>
      <c r="N116" s="1315" t="s">
        <v>1539</v>
      </c>
    </row>
    <row r="117" spans="1:14" ht="75" customHeight="1">
      <c r="A117" s="2867"/>
      <c r="B117" s="2864"/>
      <c r="C117" s="2864" t="s">
        <v>3167</v>
      </c>
      <c r="D117" s="1316" t="s">
        <v>3999</v>
      </c>
      <c r="E117" s="1314" t="s">
        <v>3998</v>
      </c>
      <c r="F117" s="1314" t="s">
        <v>3997</v>
      </c>
      <c r="G117" s="1318" t="s">
        <v>2222</v>
      </c>
      <c r="H117" s="1318" t="s">
        <v>3996</v>
      </c>
      <c r="I117" s="1318" t="s">
        <v>2222</v>
      </c>
      <c r="J117" s="1318" t="s">
        <v>3995</v>
      </c>
      <c r="K117" s="1318" t="s">
        <v>3994</v>
      </c>
      <c r="L117" s="1318" t="s">
        <v>2222</v>
      </c>
      <c r="M117" s="1318" t="s">
        <v>2912</v>
      </c>
      <c r="N117" s="1318" t="s">
        <v>2223</v>
      </c>
    </row>
    <row r="118" spans="1:14" ht="158.4">
      <c r="A118" s="2867"/>
      <c r="B118" s="2864"/>
      <c r="C118" s="2864"/>
      <c r="D118" s="1316" t="s">
        <v>3993</v>
      </c>
      <c r="E118" s="1314" t="s">
        <v>3992</v>
      </c>
      <c r="F118" s="1314" t="s">
        <v>3991</v>
      </c>
      <c r="G118" s="1318" t="s">
        <v>2222</v>
      </c>
      <c r="H118" s="1318" t="s">
        <v>3990</v>
      </c>
      <c r="I118" s="1318" t="s">
        <v>2223</v>
      </c>
      <c r="J118" s="1318" t="s">
        <v>1193</v>
      </c>
      <c r="K118" s="1318" t="s">
        <v>2222</v>
      </c>
      <c r="L118" s="1318" t="s">
        <v>2222</v>
      </c>
      <c r="M118" s="1318" t="s">
        <v>2222</v>
      </c>
      <c r="N118" s="1318" t="s">
        <v>798</v>
      </c>
    </row>
    <row r="119" spans="1:14" ht="144">
      <c r="A119" s="2867"/>
      <c r="B119" s="2864"/>
      <c r="C119" s="2864"/>
      <c r="D119" s="1320" t="s">
        <v>3900</v>
      </c>
      <c r="E119" s="1314" t="s">
        <v>3989</v>
      </c>
      <c r="F119" s="1314" t="s">
        <v>3988</v>
      </c>
      <c r="G119" s="1318" t="s">
        <v>2222</v>
      </c>
      <c r="H119" s="1318" t="s">
        <v>3898</v>
      </c>
      <c r="I119" s="1318" t="s">
        <v>2222</v>
      </c>
      <c r="J119" s="1318" t="s">
        <v>3901</v>
      </c>
      <c r="K119" s="1318" t="s">
        <v>2222</v>
      </c>
      <c r="L119" s="1318" t="s">
        <v>2222</v>
      </c>
      <c r="M119" s="1318" t="s">
        <v>2912</v>
      </c>
      <c r="N119" s="1318" t="s">
        <v>2912</v>
      </c>
    </row>
    <row r="120" spans="1:14" ht="115.2">
      <c r="A120" s="2867"/>
      <c r="B120" s="2864"/>
      <c r="C120" s="2868" t="s">
        <v>3166</v>
      </c>
      <c r="D120" s="1320" t="s">
        <v>174</v>
      </c>
      <c r="E120" s="1314" t="s">
        <v>3984</v>
      </c>
      <c r="F120" s="1314" t="s">
        <v>3896</v>
      </c>
      <c r="G120" s="1318" t="s">
        <v>2223</v>
      </c>
      <c r="H120" s="1318" t="s">
        <v>2223</v>
      </c>
      <c r="I120" s="1318" t="s">
        <v>2223</v>
      </c>
      <c r="J120" s="1318" t="s">
        <v>2223</v>
      </c>
      <c r="K120" s="1318" t="s">
        <v>2223</v>
      </c>
      <c r="L120" s="1318" t="s">
        <v>2223</v>
      </c>
      <c r="M120" s="1318" t="s">
        <v>2223</v>
      </c>
      <c r="N120" s="1318" t="s">
        <v>2223</v>
      </c>
    </row>
    <row r="121" spans="1:14" ht="73.2" customHeight="1">
      <c r="A121" s="2867"/>
      <c r="B121" s="2864"/>
      <c r="C121" s="2868"/>
      <c r="D121" s="1320" t="s">
        <v>3893</v>
      </c>
      <c r="E121" s="1314" t="s">
        <v>3987</v>
      </c>
      <c r="F121" s="1314" t="s">
        <v>3986</v>
      </c>
      <c r="G121" s="1318" t="s">
        <v>2223</v>
      </c>
      <c r="H121" s="1318" t="s">
        <v>2223</v>
      </c>
      <c r="I121" s="1318" t="s">
        <v>2223</v>
      </c>
      <c r="J121" s="1318" t="s">
        <v>2223</v>
      </c>
      <c r="K121" s="1318" t="s">
        <v>2223</v>
      </c>
      <c r="L121" s="1318" t="s">
        <v>2223</v>
      </c>
      <c r="M121" s="1318" t="s">
        <v>2223</v>
      </c>
      <c r="N121" s="1318" t="s">
        <v>2223</v>
      </c>
    </row>
    <row r="122" spans="1:14" ht="216">
      <c r="A122" s="2867"/>
      <c r="B122" s="2864"/>
      <c r="C122" s="2868"/>
      <c r="D122" s="1320" t="s">
        <v>3985</v>
      </c>
      <c r="E122" s="1314" t="s">
        <v>3984</v>
      </c>
      <c r="F122" s="1314" t="s">
        <v>3983</v>
      </c>
      <c r="G122" s="1318" t="s">
        <v>2223</v>
      </c>
      <c r="H122" s="1318" t="s">
        <v>2223</v>
      </c>
      <c r="I122" s="1318" t="s">
        <v>2223</v>
      </c>
      <c r="J122" s="1318" t="s">
        <v>2223</v>
      </c>
      <c r="K122" s="1318" t="s">
        <v>2223</v>
      </c>
      <c r="L122" s="1318" t="s">
        <v>2223</v>
      </c>
      <c r="M122" s="1318" t="s">
        <v>2223</v>
      </c>
      <c r="N122" s="1318" t="s">
        <v>2223</v>
      </c>
    </row>
    <row r="123" spans="1:14" ht="158.4">
      <c r="A123" s="2867"/>
      <c r="B123" s="2864"/>
      <c r="C123" s="2868"/>
      <c r="D123" s="1320" t="s">
        <v>2916</v>
      </c>
      <c r="E123" s="1314" t="s">
        <v>3982</v>
      </c>
      <c r="F123" s="1314" t="s">
        <v>3981</v>
      </c>
      <c r="G123" s="1318" t="s">
        <v>2223</v>
      </c>
      <c r="H123" s="1318" t="s">
        <v>2223</v>
      </c>
      <c r="I123" s="1318" t="s">
        <v>2223</v>
      </c>
      <c r="J123" s="1318" t="s">
        <v>2223</v>
      </c>
      <c r="K123" s="1318" t="s">
        <v>2223</v>
      </c>
      <c r="L123" s="1318" t="s">
        <v>2223</v>
      </c>
      <c r="M123" s="1318" t="s">
        <v>2223</v>
      </c>
      <c r="N123" s="1318" t="s">
        <v>2223</v>
      </c>
    </row>
    <row r="125" spans="1:14" ht="18">
      <c r="B125" s="1312"/>
      <c r="C125" s="1323"/>
      <c r="D125" s="1322" t="s">
        <v>3980</v>
      </c>
      <c r="E125" s="1312"/>
      <c r="F125" s="1312"/>
    </row>
    <row r="126" spans="1:14" ht="72">
      <c r="A126" s="595" t="s">
        <v>2907</v>
      </c>
      <c r="B126" s="595" t="s">
        <v>37</v>
      </c>
      <c r="C126" s="595" t="s">
        <v>626</v>
      </c>
      <c r="D126" s="595" t="s">
        <v>2908</v>
      </c>
      <c r="E126" s="595" t="s">
        <v>2919</v>
      </c>
      <c r="F126" s="595" t="s">
        <v>2918</v>
      </c>
      <c r="G126" s="595" t="s">
        <v>2911</v>
      </c>
      <c r="H126" s="595" t="s">
        <v>2216</v>
      </c>
      <c r="I126" s="595" t="s">
        <v>2217</v>
      </c>
      <c r="J126" s="595" t="s">
        <v>3979</v>
      </c>
      <c r="K126" s="595" t="s">
        <v>2218</v>
      </c>
      <c r="L126" s="595" t="s">
        <v>2219</v>
      </c>
      <c r="M126" s="595" t="s">
        <v>2220</v>
      </c>
      <c r="N126" s="595" t="s">
        <v>2221</v>
      </c>
    </row>
    <row r="127" spans="1:14" ht="259.8" customHeight="1">
      <c r="A127" s="2867" t="s">
        <v>16</v>
      </c>
      <c r="B127" s="2864" t="s">
        <v>1220</v>
      </c>
      <c r="C127" s="2864" t="s">
        <v>1084</v>
      </c>
      <c r="D127" s="1316" t="s">
        <v>3978</v>
      </c>
      <c r="E127" s="1314" t="s">
        <v>3977</v>
      </c>
      <c r="F127" s="1314" t="s">
        <v>3976</v>
      </c>
      <c r="G127" s="1271" t="s">
        <v>2223</v>
      </c>
      <c r="H127" s="1271" t="s">
        <v>1193</v>
      </c>
      <c r="I127" s="1271" t="s">
        <v>2223</v>
      </c>
      <c r="J127" s="1271" t="s">
        <v>1193</v>
      </c>
      <c r="K127" s="1271" t="s">
        <v>2222</v>
      </c>
      <c r="L127" s="1271" t="s">
        <v>2222</v>
      </c>
      <c r="M127" s="1271" t="s">
        <v>2223</v>
      </c>
      <c r="N127" s="1271" t="s">
        <v>2222</v>
      </c>
    </row>
    <row r="128" spans="1:14" ht="307.2" customHeight="1">
      <c r="A128" s="2867"/>
      <c r="B128" s="2864"/>
      <c r="C128" s="2864"/>
      <c r="D128" s="1316" t="s">
        <v>3975</v>
      </c>
      <c r="E128" s="1314" t="s">
        <v>3974</v>
      </c>
      <c r="F128" s="1314" t="s">
        <v>3973</v>
      </c>
      <c r="G128" s="1271" t="s">
        <v>2223</v>
      </c>
      <c r="H128" s="1271" t="s">
        <v>1193</v>
      </c>
      <c r="I128" s="1271" t="s">
        <v>2223</v>
      </c>
      <c r="J128" s="1271" t="s">
        <v>1193</v>
      </c>
      <c r="K128" s="1271" t="s">
        <v>2222</v>
      </c>
      <c r="L128" s="1271" t="s">
        <v>2222</v>
      </c>
      <c r="M128" s="1271" t="s">
        <v>2223</v>
      </c>
      <c r="N128" s="1271" t="s">
        <v>2222</v>
      </c>
    </row>
    <row r="129" spans="1:14" ht="245.4" customHeight="1">
      <c r="A129" s="2867"/>
      <c r="B129" s="2864"/>
      <c r="C129" s="2864"/>
      <c r="D129" s="1316" t="s">
        <v>3972</v>
      </c>
      <c r="E129" s="1314" t="s">
        <v>3971</v>
      </c>
      <c r="F129" s="1314" t="s">
        <v>3970</v>
      </c>
      <c r="G129" s="1271" t="s">
        <v>2223</v>
      </c>
      <c r="H129" s="1271" t="s">
        <v>1193</v>
      </c>
      <c r="I129" s="1271" t="s">
        <v>2223</v>
      </c>
      <c r="J129" s="1271" t="s">
        <v>1193</v>
      </c>
      <c r="K129" s="1271" t="s">
        <v>2222</v>
      </c>
      <c r="L129" s="1271" t="s">
        <v>2222</v>
      </c>
      <c r="M129" s="1271" t="s">
        <v>2223</v>
      </c>
      <c r="N129" s="1271" t="s">
        <v>2222</v>
      </c>
    </row>
    <row r="130" spans="1:14" ht="172.8">
      <c r="A130" s="2867"/>
      <c r="B130" s="2864"/>
      <c r="C130" s="1315" t="s">
        <v>3162</v>
      </c>
      <c r="D130" s="1316" t="s">
        <v>3969</v>
      </c>
      <c r="E130" s="1314" t="s">
        <v>3968</v>
      </c>
      <c r="F130" s="1314" t="s">
        <v>3967</v>
      </c>
      <c r="G130" s="1271" t="s">
        <v>2223</v>
      </c>
      <c r="H130" s="1271" t="s">
        <v>1193</v>
      </c>
      <c r="I130" s="1271" t="s">
        <v>2223</v>
      </c>
      <c r="J130" s="1271" t="s">
        <v>1193</v>
      </c>
      <c r="K130" s="1271" t="s">
        <v>2222</v>
      </c>
      <c r="L130" s="1271" t="s">
        <v>2222</v>
      </c>
      <c r="M130" s="1271" t="s">
        <v>2223</v>
      </c>
      <c r="N130" s="1271" t="s">
        <v>2222</v>
      </c>
    </row>
    <row r="131" spans="1:14" ht="115.2">
      <c r="A131" s="2867"/>
      <c r="B131" s="2864" t="s">
        <v>1221</v>
      </c>
      <c r="C131" s="2864" t="s">
        <v>3165</v>
      </c>
      <c r="D131" s="1316" t="s">
        <v>3966</v>
      </c>
      <c r="E131" s="1314" t="s">
        <v>3965</v>
      </c>
      <c r="F131" s="1314" t="s">
        <v>3964</v>
      </c>
      <c r="G131" s="1315" t="s">
        <v>2223</v>
      </c>
      <c r="H131" s="1315" t="s">
        <v>1193</v>
      </c>
      <c r="I131" s="1315" t="s">
        <v>2222</v>
      </c>
      <c r="J131" s="1315" t="s">
        <v>3963</v>
      </c>
      <c r="K131" s="1315" t="s">
        <v>2223</v>
      </c>
      <c r="L131" s="1315" t="s">
        <v>2223</v>
      </c>
      <c r="M131" s="1315" t="s">
        <v>1539</v>
      </c>
      <c r="N131" s="1315" t="s">
        <v>1539</v>
      </c>
    </row>
    <row r="132" spans="1:14" ht="172.8">
      <c r="A132" s="2867"/>
      <c r="B132" s="2864"/>
      <c r="C132" s="2864"/>
      <c r="D132" s="1316" t="s">
        <v>3962</v>
      </c>
      <c r="E132" s="1314" t="s">
        <v>3961</v>
      </c>
      <c r="F132" s="1314" t="s">
        <v>3960</v>
      </c>
      <c r="G132" s="1315" t="s">
        <v>2223</v>
      </c>
      <c r="H132" s="1315" t="s">
        <v>1193</v>
      </c>
      <c r="I132" s="1315" t="s">
        <v>2223</v>
      </c>
      <c r="J132" s="1315" t="s">
        <v>1193</v>
      </c>
      <c r="K132" s="1315" t="s">
        <v>2223</v>
      </c>
      <c r="L132" s="1315" t="s">
        <v>2223</v>
      </c>
      <c r="M132" s="1315" t="s">
        <v>1539</v>
      </c>
      <c r="N132" s="1315" t="s">
        <v>1539</v>
      </c>
    </row>
    <row r="133" spans="1:14" ht="144">
      <c r="A133" s="2867"/>
      <c r="B133" s="2864"/>
      <c r="C133" s="2864"/>
      <c r="D133" s="1316" t="s">
        <v>3959</v>
      </c>
      <c r="E133" s="1314" t="s">
        <v>3958</v>
      </c>
      <c r="F133" s="1314" t="s">
        <v>3957</v>
      </c>
      <c r="G133" s="1315" t="s">
        <v>2223</v>
      </c>
      <c r="H133" s="1315" t="s">
        <v>1193</v>
      </c>
      <c r="I133" s="1315" t="s">
        <v>2223</v>
      </c>
      <c r="J133" s="1315" t="s">
        <v>1193</v>
      </c>
      <c r="K133" s="1315" t="s">
        <v>2223</v>
      </c>
      <c r="L133" s="1315" t="s">
        <v>2223</v>
      </c>
      <c r="M133" s="1315" t="s">
        <v>1539</v>
      </c>
      <c r="N133" s="1315" t="s">
        <v>1539</v>
      </c>
    </row>
    <row r="134" spans="1:14" ht="57.6">
      <c r="A134" s="2867"/>
      <c r="B134" s="2864"/>
      <c r="C134" s="2864" t="s">
        <v>3164</v>
      </c>
      <c r="D134" s="1316" t="s">
        <v>801</v>
      </c>
      <c r="E134" s="1314" t="s">
        <v>3956</v>
      </c>
      <c r="F134" s="1314" t="s">
        <v>3955</v>
      </c>
      <c r="G134" s="1318" t="s">
        <v>1539</v>
      </c>
      <c r="H134" s="1271" t="s">
        <v>1539</v>
      </c>
      <c r="I134" s="1271" t="s">
        <v>1539</v>
      </c>
      <c r="J134" s="1271" t="s">
        <v>1539</v>
      </c>
      <c r="K134" s="1271" t="s">
        <v>2223</v>
      </c>
      <c r="L134" s="1271" t="s">
        <v>2223</v>
      </c>
      <c r="M134" s="1271" t="s">
        <v>2223</v>
      </c>
      <c r="N134" s="1271" t="s">
        <v>2223</v>
      </c>
    </row>
    <row r="135" spans="1:14" ht="129.6">
      <c r="A135" s="2867"/>
      <c r="B135" s="2864"/>
      <c r="C135" s="2864"/>
      <c r="D135" s="1316" t="s">
        <v>801</v>
      </c>
      <c r="E135" s="1314" t="s">
        <v>3954</v>
      </c>
      <c r="F135" s="1314" t="s">
        <v>3953</v>
      </c>
      <c r="G135" s="1271" t="s">
        <v>1539</v>
      </c>
      <c r="H135" s="1271" t="s">
        <v>1539</v>
      </c>
      <c r="I135" s="1271" t="s">
        <v>1539</v>
      </c>
      <c r="J135" s="1271" t="s">
        <v>1539</v>
      </c>
      <c r="K135" s="1271" t="s">
        <v>2222</v>
      </c>
      <c r="L135" s="1271" t="s">
        <v>2223</v>
      </c>
      <c r="M135" s="1271" t="s">
        <v>2223</v>
      </c>
      <c r="N135" s="1271" t="s">
        <v>2223</v>
      </c>
    </row>
    <row r="136" spans="1:14" ht="86.4">
      <c r="A136" s="2867"/>
      <c r="B136" s="2864"/>
      <c r="C136" s="1315" t="s">
        <v>3163</v>
      </c>
      <c r="D136" s="1316" t="s">
        <v>3952</v>
      </c>
      <c r="E136" s="1314" t="s">
        <v>3951</v>
      </c>
      <c r="F136" s="1314" t="s">
        <v>3950</v>
      </c>
      <c r="G136" s="1271" t="s">
        <v>2222</v>
      </c>
      <c r="H136" s="1315" t="s">
        <v>3949</v>
      </c>
      <c r="I136" s="1271" t="s">
        <v>2222</v>
      </c>
      <c r="J136" s="1318" t="s">
        <v>3948</v>
      </c>
      <c r="K136" s="1271" t="s">
        <v>2222</v>
      </c>
      <c r="L136" s="1271" t="s">
        <v>2223</v>
      </c>
      <c r="M136" s="1271" t="s">
        <v>2222</v>
      </c>
      <c r="N136" s="1271" t="s">
        <v>2223</v>
      </c>
    </row>
    <row r="137" spans="1:14" ht="115.2">
      <c r="A137" s="2867"/>
      <c r="B137" s="2864" t="s">
        <v>1222</v>
      </c>
      <c r="C137" s="2864" t="s">
        <v>3168</v>
      </c>
      <c r="D137" s="1316" t="s">
        <v>2915</v>
      </c>
      <c r="E137" s="1314" t="s">
        <v>3947</v>
      </c>
      <c r="F137" s="1314" t="s">
        <v>3946</v>
      </c>
      <c r="G137" s="1271" t="s">
        <v>2222</v>
      </c>
      <c r="H137" s="1315" t="s">
        <v>3942</v>
      </c>
      <c r="I137" s="1315" t="s">
        <v>2222</v>
      </c>
      <c r="J137" s="1315" t="s">
        <v>3945</v>
      </c>
      <c r="K137" s="1271" t="s">
        <v>2223</v>
      </c>
      <c r="L137" s="1271" t="s">
        <v>2223</v>
      </c>
      <c r="M137" s="1271" t="s">
        <v>2222</v>
      </c>
      <c r="N137" s="1271" t="s">
        <v>2223</v>
      </c>
    </row>
    <row r="138" spans="1:14" ht="158.4">
      <c r="A138" s="2867"/>
      <c r="B138" s="2864"/>
      <c r="C138" s="2864"/>
      <c r="D138" s="1316" t="s">
        <v>2915</v>
      </c>
      <c r="E138" s="1319" t="s">
        <v>3944</v>
      </c>
      <c r="F138" s="1314" t="s">
        <v>3943</v>
      </c>
      <c r="G138" s="1271" t="s">
        <v>2222</v>
      </c>
      <c r="H138" s="1315" t="s">
        <v>3942</v>
      </c>
      <c r="I138" s="1315" t="s">
        <v>2222</v>
      </c>
      <c r="J138" s="1271" t="s">
        <v>2223</v>
      </c>
      <c r="K138" s="1271" t="s">
        <v>2222</v>
      </c>
      <c r="L138" s="1271" t="s">
        <v>2223</v>
      </c>
      <c r="M138" s="1271" t="s">
        <v>2222</v>
      </c>
      <c r="N138" s="1271" t="s">
        <v>2223</v>
      </c>
    </row>
    <row r="139" spans="1:14" ht="268.8" customHeight="1">
      <c r="A139" s="2867"/>
      <c r="B139" s="2864"/>
      <c r="C139" s="2868" t="s">
        <v>3167</v>
      </c>
      <c r="D139" s="1316" t="s">
        <v>3941</v>
      </c>
      <c r="E139" s="1314" t="s">
        <v>3940</v>
      </c>
      <c r="F139" s="1314" t="s">
        <v>3939</v>
      </c>
      <c r="G139" s="1271" t="s">
        <v>2222</v>
      </c>
      <c r="H139" s="1315" t="s">
        <v>3938</v>
      </c>
      <c r="I139" s="1271" t="s">
        <v>2223</v>
      </c>
      <c r="J139" s="1271" t="s">
        <v>2223</v>
      </c>
      <c r="K139" s="1271" t="s">
        <v>2222</v>
      </c>
      <c r="L139" s="1271" t="s">
        <v>2222</v>
      </c>
      <c r="M139" s="1271" t="s">
        <v>2222</v>
      </c>
      <c r="N139" s="1271" t="s">
        <v>2223</v>
      </c>
    </row>
    <row r="140" spans="1:14" ht="216">
      <c r="A140" s="2867"/>
      <c r="B140" s="2864"/>
      <c r="C140" s="2868"/>
      <c r="D140" s="1316" t="s">
        <v>3937</v>
      </c>
      <c r="E140" s="1314" t="s">
        <v>3936</v>
      </c>
      <c r="F140" s="1314" t="s">
        <v>3935</v>
      </c>
      <c r="G140" s="1271" t="s">
        <v>2222</v>
      </c>
      <c r="H140" s="1315" t="s">
        <v>3927</v>
      </c>
      <c r="I140" s="1271" t="s">
        <v>2223</v>
      </c>
      <c r="J140" s="1271" t="s">
        <v>2223</v>
      </c>
      <c r="K140" s="1271" t="s">
        <v>2222</v>
      </c>
      <c r="L140" s="1271" t="s">
        <v>2222</v>
      </c>
      <c r="M140" s="1271" t="s">
        <v>2222</v>
      </c>
      <c r="N140" s="1271" t="s">
        <v>2223</v>
      </c>
    </row>
    <row r="141" spans="1:14" ht="201.6">
      <c r="A141" s="2867"/>
      <c r="B141" s="2864"/>
      <c r="C141" s="2868"/>
      <c r="D141" s="1316" t="s">
        <v>3934</v>
      </c>
      <c r="E141" s="1314" t="s">
        <v>3933</v>
      </c>
      <c r="F141" s="1314" t="s">
        <v>3932</v>
      </c>
      <c r="G141" s="1271" t="s">
        <v>2222</v>
      </c>
      <c r="H141" s="1315" t="s">
        <v>3931</v>
      </c>
      <c r="I141" s="1271" t="s">
        <v>2223</v>
      </c>
      <c r="J141" s="1271" t="s">
        <v>2223</v>
      </c>
      <c r="K141" s="1271" t="s">
        <v>2222</v>
      </c>
      <c r="L141" s="1271" t="s">
        <v>2222</v>
      </c>
      <c r="M141" s="1271" t="s">
        <v>2222</v>
      </c>
      <c r="N141" s="1271" t="s">
        <v>2223</v>
      </c>
    </row>
    <row r="142" spans="1:14" ht="172.8">
      <c r="A142" s="2867"/>
      <c r="B142" s="2864"/>
      <c r="C142" s="2868"/>
      <c r="D142" s="1316" t="s">
        <v>3930</v>
      </c>
      <c r="E142" s="1314" t="s">
        <v>3929</v>
      </c>
      <c r="F142" s="1314" t="s">
        <v>3928</v>
      </c>
      <c r="G142" s="1271" t="s">
        <v>2222</v>
      </c>
      <c r="H142" s="1315" t="s">
        <v>3927</v>
      </c>
      <c r="I142" s="1321" t="s">
        <v>2223</v>
      </c>
      <c r="J142" s="1321" t="s">
        <v>2223</v>
      </c>
      <c r="K142" s="1321" t="s">
        <v>2222</v>
      </c>
      <c r="L142" s="1321" t="s">
        <v>2222</v>
      </c>
      <c r="M142" s="1321" t="s">
        <v>2222</v>
      </c>
      <c r="N142" s="1321" t="s">
        <v>2223</v>
      </c>
    </row>
    <row r="143" spans="1:14" ht="205.2" customHeight="1">
      <c r="A143" s="2867"/>
      <c r="B143" s="2864"/>
      <c r="C143" s="2868"/>
      <c r="D143" s="1316" t="s">
        <v>3926</v>
      </c>
      <c r="E143" s="1314" t="s">
        <v>3925</v>
      </c>
      <c r="F143" s="1314" t="s">
        <v>4327</v>
      </c>
      <c r="G143" s="1315" t="s">
        <v>2222</v>
      </c>
      <c r="H143" s="1315" t="s">
        <v>3924</v>
      </c>
      <c r="I143" s="1315" t="s">
        <v>2222</v>
      </c>
      <c r="J143" s="1315" t="s">
        <v>3923</v>
      </c>
      <c r="K143" s="1315" t="s">
        <v>2222</v>
      </c>
      <c r="L143" s="1315" t="s">
        <v>2222</v>
      </c>
      <c r="M143" s="1271" t="s">
        <v>1539</v>
      </c>
      <c r="N143" s="1271" t="s">
        <v>2223</v>
      </c>
    </row>
    <row r="144" spans="1:14" ht="144">
      <c r="A144" s="2867"/>
      <c r="B144" s="2864"/>
      <c r="C144" s="2868"/>
      <c r="D144" s="1316" t="s">
        <v>3920</v>
      </c>
      <c r="E144" s="1314" t="s">
        <v>3922</v>
      </c>
      <c r="F144" s="1314" t="s">
        <v>3921</v>
      </c>
      <c r="G144" s="1318" t="s">
        <v>2913</v>
      </c>
      <c r="H144" s="1318" t="s">
        <v>3917</v>
      </c>
      <c r="I144" s="1318" t="s">
        <v>2222</v>
      </c>
      <c r="J144" s="1318" t="s">
        <v>2710</v>
      </c>
      <c r="K144" s="1318" t="s">
        <v>2223</v>
      </c>
      <c r="L144" s="1318" t="s">
        <v>1539</v>
      </c>
      <c r="M144" s="1318" t="s">
        <v>1539</v>
      </c>
      <c r="N144" s="1318" t="s">
        <v>2912</v>
      </c>
    </row>
    <row r="145" spans="1:14" ht="144">
      <c r="A145" s="2867"/>
      <c r="B145" s="2864"/>
      <c r="C145" s="2868"/>
      <c r="D145" s="1316" t="s">
        <v>3920</v>
      </c>
      <c r="E145" s="1314" t="s">
        <v>3919</v>
      </c>
      <c r="F145" s="1314" t="s">
        <v>3918</v>
      </c>
      <c r="G145" s="1318" t="s">
        <v>2913</v>
      </c>
      <c r="H145" s="1318" t="s">
        <v>3917</v>
      </c>
      <c r="I145" s="1318" t="s">
        <v>2913</v>
      </c>
      <c r="J145" s="1318" t="s">
        <v>3916</v>
      </c>
      <c r="K145" s="1318" t="s">
        <v>2222</v>
      </c>
      <c r="L145" s="1318" t="s">
        <v>2222</v>
      </c>
      <c r="M145" s="1318" t="s">
        <v>1539</v>
      </c>
      <c r="N145" s="1318" t="s">
        <v>2223</v>
      </c>
    </row>
    <row r="146" spans="1:14" ht="115.2">
      <c r="A146" s="2867"/>
      <c r="B146" s="2864"/>
      <c r="C146" s="2868"/>
      <c r="D146" s="1316" t="s">
        <v>128</v>
      </c>
      <c r="E146" s="1314" t="s">
        <v>3915</v>
      </c>
      <c r="F146" s="1314" t="s">
        <v>3914</v>
      </c>
      <c r="G146" s="1318" t="s">
        <v>2913</v>
      </c>
      <c r="H146" s="1318" t="s">
        <v>3913</v>
      </c>
      <c r="I146" s="1318" t="s">
        <v>2222</v>
      </c>
      <c r="J146" s="1318" t="s">
        <v>3912</v>
      </c>
      <c r="K146" s="1318" t="s">
        <v>2223</v>
      </c>
      <c r="L146" s="1318" t="s">
        <v>2223</v>
      </c>
      <c r="M146" s="1318" t="s">
        <v>2912</v>
      </c>
      <c r="N146" s="1318" t="s">
        <v>2912</v>
      </c>
    </row>
    <row r="147" spans="1:14" ht="158.4">
      <c r="A147" s="2867"/>
      <c r="B147" s="2864"/>
      <c r="C147" s="2868"/>
      <c r="D147" s="1316" t="s">
        <v>128</v>
      </c>
      <c r="E147" s="1314" t="s">
        <v>3911</v>
      </c>
      <c r="F147" s="1314" t="s">
        <v>3910</v>
      </c>
      <c r="G147" s="1318" t="s">
        <v>2913</v>
      </c>
      <c r="H147" s="1318" t="s">
        <v>3909</v>
      </c>
      <c r="I147" s="1318" t="s">
        <v>2223</v>
      </c>
      <c r="J147" s="1318" t="s">
        <v>1193</v>
      </c>
      <c r="K147" s="1318" t="s">
        <v>3908</v>
      </c>
      <c r="L147" s="1318" t="s">
        <v>2222</v>
      </c>
      <c r="M147" s="1318" t="s">
        <v>2912</v>
      </c>
      <c r="N147" s="1318" t="s">
        <v>2222</v>
      </c>
    </row>
    <row r="148" spans="1:14" ht="210" customHeight="1">
      <c r="A148" s="2867"/>
      <c r="B148" s="2864"/>
      <c r="C148" s="2868"/>
      <c r="D148" s="1316" t="s">
        <v>3907</v>
      </c>
      <c r="E148" s="1314" t="s">
        <v>3906</v>
      </c>
      <c r="F148" s="1314" t="s">
        <v>3905</v>
      </c>
      <c r="G148" s="1318" t="s">
        <v>2913</v>
      </c>
      <c r="H148" s="1318" t="s">
        <v>3904</v>
      </c>
      <c r="I148" s="1318" t="s">
        <v>2223</v>
      </c>
      <c r="J148" s="1318" t="s">
        <v>1193</v>
      </c>
      <c r="K148" s="1318" t="s">
        <v>2222</v>
      </c>
      <c r="L148" s="1318" t="s">
        <v>2222</v>
      </c>
      <c r="M148" s="1318" t="s">
        <v>2912</v>
      </c>
      <c r="N148" s="1318" t="s">
        <v>2222</v>
      </c>
    </row>
    <row r="149" spans="1:14" ht="158.4">
      <c r="A149" s="2867"/>
      <c r="B149" s="2864"/>
      <c r="C149" s="2868"/>
      <c r="D149" s="1320" t="s">
        <v>3900</v>
      </c>
      <c r="E149" s="1314" t="s">
        <v>3903</v>
      </c>
      <c r="F149" s="1314" t="s">
        <v>3902</v>
      </c>
      <c r="G149" s="1318" t="s">
        <v>2913</v>
      </c>
      <c r="H149" s="1318" t="s">
        <v>3898</v>
      </c>
      <c r="I149" s="1318" t="s">
        <v>2222</v>
      </c>
      <c r="J149" s="1318" t="s">
        <v>3901</v>
      </c>
      <c r="K149" s="1318" t="s">
        <v>2223</v>
      </c>
      <c r="L149" s="1318" t="s">
        <v>2223</v>
      </c>
      <c r="M149" s="1318" t="s">
        <v>2912</v>
      </c>
      <c r="N149" s="1318" t="s">
        <v>2912</v>
      </c>
    </row>
    <row r="150" spans="1:14" ht="158.4">
      <c r="A150" s="2867"/>
      <c r="B150" s="2864"/>
      <c r="C150" s="2868"/>
      <c r="D150" s="1320" t="s">
        <v>3900</v>
      </c>
      <c r="E150" s="1314" t="s">
        <v>3899</v>
      </c>
      <c r="F150" s="1314" t="s">
        <v>4328</v>
      </c>
      <c r="G150" s="1318" t="s">
        <v>2913</v>
      </c>
      <c r="H150" s="1318" t="s">
        <v>3898</v>
      </c>
      <c r="I150" s="1318" t="s">
        <v>2222</v>
      </c>
      <c r="J150" s="1318" t="s">
        <v>1503</v>
      </c>
      <c r="K150" s="1318" t="s">
        <v>2222</v>
      </c>
      <c r="L150" s="1318" t="s">
        <v>2222</v>
      </c>
      <c r="M150" s="1318" t="s">
        <v>2912</v>
      </c>
      <c r="N150" s="1318" t="s">
        <v>2912</v>
      </c>
    </row>
    <row r="151" spans="1:14" ht="115.2">
      <c r="A151" s="2867"/>
      <c r="B151" s="2864"/>
      <c r="C151" s="2868" t="s">
        <v>3166</v>
      </c>
      <c r="D151" s="1320" t="s">
        <v>3897</v>
      </c>
      <c r="E151" s="1314" t="s">
        <v>3890</v>
      </c>
      <c r="F151" s="1314" t="s">
        <v>3896</v>
      </c>
      <c r="G151" s="1318" t="s">
        <v>2223</v>
      </c>
      <c r="H151" s="1318" t="s">
        <v>2223</v>
      </c>
      <c r="I151" s="1318" t="s">
        <v>2223</v>
      </c>
      <c r="J151" s="1318" t="s">
        <v>2223</v>
      </c>
      <c r="K151" s="1318" t="s">
        <v>2223</v>
      </c>
      <c r="L151" s="1318" t="s">
        <v>2223</v>
      </c>
      <c r="M151" s="1318" t="s">
        <v>2223</v>
      </c>
      <c r="N151" s="1318" t="s">
        <v>2223</v>
      </c>
    </row>
    <row r="152" spans="1:14" ht="158.4">
      <c r="A152" s="2867"/>
      <c r="B152" s="2864"/>
      <c r="C152" s="2868"/>
      <c r="D152" s="1320" t="s">
        <v>3893</v>
      </c>
      <c r="E152" s="1314" t="s">
        <v>3895</v>
      </c>
      <c r="F152" s="1314" t="s">
        <v>3894</v>
      </c>
      <c r="G152" s="1318" t="s">
        <v>2223</v>
      </c>
      <c r="H152" s="1318" t="s">
        <v>2223</v>
      </c>
      <c r="I152" s="1318" t="s">
        <v>2223</v>
      </c>
      <c r="J152" s="1318" t="s">
        <v>2223</v>
      </c>
      <c r="K152" s="1318" t="s">
        <v>2223</v>
      </c>
      <c r="L152" s="1318" t="s">
        <v>2223</v>
      </c>
      <c r="M152" s="1318" t="s">
        <v>2223</v>
      </c>
      <c r="N152" s="1318" t="s">
        <v>2223</v>
      </c>
    </row>
    <row r="153" spans="1:14" ht="86.4">
      <c r="A153" s="2867"/>
      <c r="B153" s="2864"/>
      <c r="C153" s="2868"/>
      <c r="D153" s="1320" t="s">
        <v>3893</v>
      </c>
      <c r="E153" s="1314" t="s">
        <v>3892</v>
      </c>
      <c r="F153" s="1314" t="s">
        <v>3891</v>
      </c>
      <c r="G153" s="1318" t="s">
        <v>2223</v>
      </c>
      <c r="H153" s="1318" t="s">
        <v>2223</v>
      </c>
      <c r="I153" s="1318" t="s">
        <v>2223</v>
      </c>
      <c r="J153" s="1318" t="s">
        <v>2223</v>
      </c>
      <c r="K153" s="1318" t="s">
        <v>2223</v>
      </c>
      <c r="L153" s="1318" t="s">
        <v>2223</v>
      </c>
      <c r="M153" s="1318" t="s">
        <v>2223</v>
      </c>
      <c r="N153" s="1318" t="s">
        <v>2223</v>
      </c>
    </row>
    <row r="154" spans="1:14" ht="172.8">
      <c r="A154" s="2867"/>
      <c r="B154" s="2864"/>
      <c r="C154" s="2868"/>
      <c r="D154" s="1320" t="s">
        <v>2916</v>
      </c>
      <c r="E154" s="1314" t="s">
        <v>3890</v>
      </c>
      <c r="F154" s="1314" t="s">
        <v>3889</v>
      </c>
      <c r="G154" s="1318" t="s">
        <v>2223</v>
      </c>
      <c r="H154" s="1318" t="s">
        <v>2223</v>
      </c>
      <c r="I154" s="1318" t="s">
        <v>2223</v>
      </c>
      <c r="J154" s="1318" t="s">
        <v>2223</v>
      </c>
      <c r="K154" s="1318" t="s">
        <v>2223</v>
      </c>
      <c r="L154" s="1318" t="s">
        <v>2223</v>
      </c>
      <c r="M154" s="1318" t="s">
        <v>2223</v>
      </c>
      <c r="N154" s="1318" t="s">
        <v>2223</v>
      </c>
    </row>
    <row r="155" spans="1:14" ht="100.8">
      <c r="A155" s="2867"/>
      <c r="B155" s="2864"/>
      <c r="C155" s="2868"/>
      <c r="D155" s="1320" t="s">
        <v>3888</v>
      </c>
      <c r="E155" s="1314" t="s">
        <v>3887</v>
      </c>
      <c r="F155" s="1314" t="s">
        <v>3886</v>
      </c>
      <c r="G155" s="1318" t="s">
        <v>2223</v>
      </c>
      <c r="H155" s="1318" t="s">
        <v>2223</v>
      </c>
      <c r="I155" s="1318" t="s">
        <v>2223</v>
      </c>
      <c r="J155" s="1318" t="s">
        <v>2223</v>
      </c>
      <c r="K155" s="1318" t="s">
        <v>2223</v>
      </c>
      <c r="L155" s="1318" t="s">
        <v>2223</v>
      </c>
      <c r="M155" s="1318" t="s">
        <v>2223</v>
      </c>
      <c r="N155" s="1318" t="s">
        <v>2223</v>
      </c>
    </row>
    <row r="156" spans="1:14" ht="115.2">
      <c r="A156" s="2867"/>
      <c r="B156" s="2864"/>
      <c r="C156" s="2868"/>
      <c r="D156" s="1320" t="s">
        <v>3885</v>
      </c>
      <c r="E156" s="1314" t="s">
        <v>3884</v>
      </c>
      <c r="F156" s="1314" t="s">
        <v>3883</v>
      </c>
      <c r="G156" s="1318" t="s">
        <v>2223</v>
      </c>
      <c r="H156" s="1318" t="s">
        <v>2223</v>
      </c>
      <c r="I156" s="1318" t="s">
        <v>2223</v>
      </c>
      <c r="J156" s="1318" t="s">
        <v>2223</v>
      </c>
      <c r="K156" s="1318" t="s">
        <v>2223</v>
      </c>
      <c r="L156" s="1318" t="s">
        <v>2223</v>
      </c>
      <c r="M156" s="1318" t="s">
        <v>2223</v>
      </c>
      <c r="N156" s="1318" t="s">
        <v>2223</v>
      </c>
    </row>
    <row r="158" spans="1:14">
      <c r="A158" s="1311" t="s">
        <v>3881</v>
      </c>
    </row>
  </sheetData>
  <sheetProtection algorithmName="SHA-512" hashValue="5pJ/6HO6lBgDhogumfSuQh6sRT1+upgqhVIeRpKTcrx8304UPI5cjKYLVSd3xk152zWb1jPuQ6jIDPWtwAUCXQ==" saltValue="acGcIpBm+ryz4YSBnaMF8w==" spinCount="100000" sheet="1" objects="1" scenarios="1"/>
  <mergeCells count="29">
    <mergeCell ref="B131:B136"/>
    <mergeCell ref="A4:A110"/>
    <mergeCell ref="C117:C119"/>
    <mergeCell ref="C120:C123"/>
    <mergeCell ref="B116:B123"/>
    <mergeCell ref="A114:A123"/>
    <mergeCell ref="C4:C17"/>
    <mergeCell ref="A127:A156"/>
    <mergeCell ref="C137:C138"/>
    <mergeCell ref="C139:C150"/>
    <mergeCell ref="C151:C156"/>
    <mergeCell ref="C134:C135"/>
    <mergeCell ref="C131:C133"/>
    <mergeCell ref="B127:B130"/>
    <mergeCell ref="C127:C129"/>
    <mergeCell ref="B137:B156"/>
    <mergeCell ref="C18:C21"/>
    <mergeCell ref="C22:C32"/>
    <mergeCell ref="B4:B32"/>
    <mergeCell ref="C114:C115"/>
    <mergeCell ref="B114:B115"/>
    <mergeCell ref="C86:C96"/>
    <mergeCell ref="C97:C104"/>
    <mergeCell ref="C105:C110"/>
    <mergeCell ref="B86:B110"/>
    <mergeCell ref="C33:C52"/>
    <mergeCell ref="C53:C66"/>
    <mergeCell ref="C67:C85"/>
    <mergeCell ref="B33:B85"/>
  </mergeCells>
  <hyperlinks>
    <hyperlink ref="F37" r:id="rId1" xr:uid="{12A6311C-808B-405B-9A27-60E78B3A3176}"/>
    <hyperlink ref="F39" r:id="rId2" xr:uid="{7CEAC4FD-AE1E-43BB-B2FF-59A3D37B501E}"/>
    <hyperlink ref="F42" r:id="rId3" xr:uid="{1D960E48-70F3-4A0E-BD05-3DBB34237749}"/>
    <hyperlink ref="F50" r:id="rId4" xr:uid="{FDBD1D9F-4C3D-4449-8574-D721810E5157}"/>
    <hyperlink ref="F52" r:id="rId5" xr:uid="{F497649F-ABD1-48A5-BEBD-7E85086A0FBC}"/>
    <hyperlink ref="F33" r:id="rId6" xr:uid="{33E2BAF7-7042-44F0-882B-CB9C228EDB10}"/>
    <hyperlink ref="A1" location="Índice!A1" display="ÍNDICE" xr:uid="{866220F4-4898-4B5D-9481-C62D0550BBF2}"/>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AD25A8"/>
  </sheetPr>
  <dimension ref="A1:F26"/>
  <sheetViews>
    <sheetView showGridLines="0" workbookViewId="0"/>
  </sheetViews>
  <sheetFormatPr baseColWidth="10" defaultRowHeight="13.2"/>
  <cols>
    <col min="1" max="1" width="7.33203125" bestFit="1" customWidth="1"/>
    <col min="2" max="2" width="16.6640625" customWidth="1"/>
    <col min="3" max="3" width="6.109375" bestFit="1" customWidth="1"/>
    <col min="4" max="4" width="8.88671875" bestFit="1" customWidth="1"/>
    <col min="5" max="5" width="12.6640625" customWidth="1"/>
    <col min="6" max="6" width="159.6640625" bestFit="1" customWidth="1"/>
  </cols>
  <sheetData>
    <row r="1" spans="1:6">
      <c r="A1" s="209" t="s">
        <v>1189</v>
      </c>
    </row>
    <row r="2" spans="1:6" ht="18">
      <c r="A2" s="28" t="s">
        <v>3269</v>
      </c>
    </row>
    <row r="3" spans="1:6" s="11" customFormat="1" ht="14.4">
      <c r="A3" s="2151" t="s">
        <v>1839</v>
      </c>
      <c r="B3" s="2151" t="s">
        <v>1840</v>
      </c>
      <c r="C3" s="2151" t="s">
        <v>3268</v>
      </c>
      <c r="D3" s="2151" t="s">
        <v>296</v>
      </c>
      <c r="E3" s="2151" t="s">
        <v>295</v>
      </c>
      <c r="F3" s="2151" t="s">
        <v>1843</v>
      </c>
    </row>
    <row r="4" spans="1:6" s="11" customFormat="1" ht="14.4">
      <c r="A4" s="1121" t="s">
        <v>1220</v>
      </c>
      <c r="B4" s="1097" t="s">
        <v>1841</v>
      </c>
      <c r="C4" s="1097">
        <v>104</v>
      </c>
      <c r="D4" s="1097">
        <v>104.2</v>
      </c>
      <c r="E4" s="1097" t="s">
        <v>3068</v>
      </c>
      <c r="F4" s="1097" t="s">
        <v>3069</v>
      </c>
    </row>
    <row r="5" spans="1:6" s="11" customFormat="1" ht="14.4">
      <c r="A5" s="1121" t="s">
        <v>1221</v>
      </c>
      <c r="B5" s="1097" t="s">
        <v>1841</v>
      </c>
      <c r="C5" s="1843">
        <v>115</v>
      </c>
      <c r="D5" s="1843" t="s">
        <v>3032</v>
      </c>
      <c r="E5" s="2144">
        <v>44127</v>
      </c>
      <c r="F5" s="1842" t="s">
        <v>3033</v>
      </c>
    </row>
    <row r="6" spans="1:6" s="11" customFormat="1" ht="14.4">
      <c r="A6" s="1121" t="s">
        <v>1222</v>
      </c>
      <c r="B6" s="1097" t="s">
        <v>1841</v>
      </c>
      <c r="C6" s="1843">
        <v>113</v>
      </c>
      <c r="D6" s="1843">
        <v>113.17</v>
      </c>
      <c r="E6" s="2144">
        <v>44130</v>
      </c>
      <c r="F6" s="1842" t="s">
        <v>3148</v>
      </c>
    </row>
    <row r="7" spans="1:6" s="11" customFormat="1" ht="14.4">
      <c r="A7" s="1121" t="s">
        <v>366</v>
      </c>
      <c r="B7" s="1842" t="s">
        <v>1842</v>
      </c>
      <c r="C7" s="1843">
        <v>104</v>
      </c>
      <c r="D7" s="1843">
        <v>104.3</v>
      </c>
      <c r="E7" s="2144">
        <v>44141</v>
      </c>
      <c r="F7" s="2145" t="s">
        <v>3227</v>
      </c>
    </row>
    <row r="8" spans="1:6" s="11" customFormat="1" ht="28.8">
      <c r="A8" s="2869" t="s">
        <v>6</v>
      </c>
      <c r="B8" s="2872" t="s">
        <v>64</v>
      </c>
      <c r="C8" s="2146">
        <v>477</v>
      </c>
      <c r="D8" s="2146">
        <v>477.13</v>
      </c>
      <c r="E8" s="2147">
        <v>43999</v>
      </c>
      <c r="F8" s="2145" t="s">
        <v>3380</v>
      </c>
    </row>
    <row r="9" spans="1:6" s="11" customFormat="1" ht="28.8">
      <c r="A9" s="2870"/>
      <c r="B9" s="2873"/>
      <c r="C9" s="2146">
        <v>486</v>
      </c>
      <c r="D9" s="2146">
        <v>486.2</v>
      </c>
      <c r="E9" s="2147">
        <v>44181</v>
      </c>
      <c r="F9" s="2145" t="s">
        <v>3381</v>
      </c>
    </row>
    <row r="10" spans="1:6" s="11" customFormat="1" ht="14.4">
      <c r="A10" s="2871"/>
      <c r="B10" s="2874"/>
      <c r="C10" s="1843">
        <v>487</v>
      </c>
      <c r="D10" s="1843">
        <v>487.2</v>
      </c>
      <c r="E10" s="2144">
        <v>44181</v>
      </c>
      <c r="F10" s="1842" t="s">
        <v>3265</v>
      </c>
    </row>
    <row r="11" spans="1:6" s="923" customFormat="1" ht="14.4">
      <c r="A11" s="1096" t="s">
        <v>1220</v>
      </c>
      <c r="B11" s="1098" t="s">
        <v>1841</v>
      </c>
      <c r="C11" s="2148">
        <v>93</v>
      </c>
      <c r="D11" s="2148">
        <v>93.4</v>
      </c>
      <c r="E11" s="2149">
        <v>43769</v>
      </c>
      <c r="F11" s="2150" t="s">
        <v>2522</v>
      </c>
    </row>
    <row r="12" spans="1:6" s="923" customFormat="1" ht="14.4">
      <c r="A12" s="1096" t="s">
        <v>1221</v>
      </c>
      <c r="B12" s="1098" t="s">
        <v>1841</v>
      </c>
      <c r="C12" s="2148">
        <v>16</v>
      </c>
      <c r="D12" s="2148" t="s">
        <v>2645</v>
      </c>
      <c r="E12" s="2149">
        <v>43768</v>
      </c>
      <c r="F12" s="2150" t="s">
        <v>2646</v>
      </c>
    </row>
    <row r="13" spans="1:6" s="923" customFormat="1" ht="14.4">
      <c r="A13" s="1096" t="s">
        <v>1222</v>
      </c>
      <c r="B13" s="1098" t="s">
        <v>1841</v>
      </c>
      <c r="C13" s="2148">
        <v>99</v>
      </c>
      <c r="D13" s="2148">
        <v>99.7</v>
      </c>
      <c r="E13" s="2149">
        <v>43768</v>
      </c>
      <c r="F13" s="2150" t="s">
        <v>2671</v>
      </c>
    </row>
    <row r="14" spans="1:6" s="923" customFormat="1" ht="14.4">
      <c r="A14" s="1096" t="s">
        <v>366</v>
      </c>
      <c r="B14" s="2150" t="s">
        <v>1842</v>
      </c>
      <c r="C14" s="2148">
        <v>96</v>
      </c>
      <c r="D14" s="2148">
        <v>96.6</v>
      </c>
      <c r="E14" s="2149">
        <v>43777</v>
      </c>
      <c r="F14" s="2150" t="s">
        <v>3266</v>
      </c>
    </row>
    <row r="15" spans="1:6" s="923" customFormat="1" ht="14.4">
      <c r="A15" s="1096" t="s">
        <v>6</v>
      </c>
      <c r="B15" s="2150" t="s">
        <v>64</v>
      </c>
      <c r="C15" s="2148">
        <v>468</v>
      </c>
      <c r="D15" s="2148">
        <v>468.2</v>
      </c>
      <c r="E15" s="2149">
        <v>43818</v>
      </c>
      <c r="F15" s="2150" t="s">
        <v>2846</v>
      </c>
    </row>
    <row r="16" spans="1:6" s="11" customFormat="1" ht="14.4">
      <c r="A16" s="1096" t="s">
        <v>1220</v>
      </c>
      <c r="B16" s="1098" t="s">
        <v>1841</v>
      </c>
      <c r="C16" s="1099">
        <v>84</v>
      </c>
      <c r="D16" s="1099">
        <v>84.2</v>
      </c>
      <c r="E16" s="1100">
        <v>43417</v>
      </c>
      <c r="F16" s="1098" t="s">
        <v>2396</v>
      </c>
    </row>
    <row r="17" spans="1:6" s="11" customFormat="1" ht="14.4">
      <c r="A17" s="1096" t="s">
        <v>1221</v>
      </c>
      <c r="B17" s="2150" t="s">
        <v>1841</v>
      </c>
      <c r="C17" s="2148">
        <v>11.18</v>
      </c>
      <c r="D17" s="2148" t="s">
        <v>2109</v>
      </c>
      <c r="E17" s="2149">
        <v>43417</v>
      </c>
      <c r="F17" s="2150" t="s">
        <v>2110</v>
      </c>
    </row>
    <row r="18" spans="1:6" s="11" customFormat="1" ht="14.4">
      <c r="A18" s="1096" t="s">
        <v>1222</v>
      </c>
      <c r="B18" s="2150" t="s">
        <v>1841</v>
      </c>
      <c r="C18" s="2148">
        <v>81</v>
      </c>
      <c r="D18" s="2148">
        <v>81.7</v>
      </c>
      <c r="E18" s="2149">
        <v>43417</v>
      </c>
      <c r="F18" s="2150" t="s">
        <v>2108</v>
      </c>
    </row>
    <row r="19" spans="1:6" s="11" customFormat="1" ht="14.4">
      <c r="A19" s="1096" t="s">
        <v>366</v>
      </c>
      <c r="B19" s="2150" t="s">
        <v>1842</v>
      </c>
      <c r="C19" s="2148">
        <v>85</v>
      </c>
      <c r="D19" s="2148">
        <v>85.2</v>
      </c>
      <c r="E19" s="2149">
        <v>43430</v>
      </c>
      <c r="F19" s="2150" t="s">
        <v>2111</v>
      </c>
    </row>
    <row r="20" spans="1:6" s="11" customFormat="1" ht="14.4">
      <c r="A20" s="1096" t="s">
        <v>6</v>
      </c>
      <c r="B20" s="2150" t="s">
        <v>64</v>
      </c>
      <c r="C20" s="2148">
        <v>452</v>
      </c>
      <c r="D20" s="2148">
        <v>452.2</v>
      </c>
      <c r="E20" s="2149">
        <v>43454</v>
      </c>
      <c r="F20" s="2150" t="s">
        <v>2455</v>
      </c>
    </row>
    <row r="21" spans="1:6" s="11" customFormat="1" ht="14.4">
      <c r="A21" s="1096" t="s">
        <v>1220</v>
      </c>
      <c r="B21" s="591" t="s">
        <v>1841</v>
      </c>
      <c r="C21" s="451">
        <v>70</v>
      </c>
      <c r="D21" s="451">
        <v>70.2</v>
      </c>
      <c r="E21" s="1101">
        <v>43035</v>
      </c>
      <c r="F21" s="591" t="s">
        <v>1735</v>
      </c>
    </row>
    <row r="22" spans="1:6" s="11" customFormat="1" ht="14.4">
      <c r="A22" s="1096" t="s">
        <v>1221</v>
      </c>
      <c r="B22" s="591" t="s">
        <v>1841</v>
      </c>
      <c r="C22" s="451">
        <v>12</v>
      </c>
      <c r="D22" s="451" t="s">
        <v>1737</v>
      </c>
      <c r="E22" s="1101">
        <v>43047</v>
      </c>
      <c r="F22" s="591" t="s">
        <v>1738</v>
      </c>
    </row>
    <row r="23" spans="1:6" s="11" customFormat="1" ht="14.4">
      <c r="A23" s="1096" t="s">
        <v>1222</v>
      </c>
      <c r="B23" s="591" t="s">
        <v>1841</v>
      </c>
      <c r="C23" s="451">
        <v>68</v>
      </c>
      <c r="D23" s="451">
        <v>68.3</v>
      </c>
      <c r="E23" s="1101">
        <v>43042</v>
      </c>
      <c r="F23" s="591" t="s">
        <v>1756</v>
      </c>
    </row>
    <row r="24" spans="1:6" s="11" customFormat="1" ht="14.4">
      <c r="A24" s="1096" t="s">
        <v>366</v>
      </c>
      <c r="B24" s="591" t="s">
        <v>1842</v>
      </c>
      <c r="C24" s="451">
        <v>65</v>
      </c>
      <c r="D24" s="451">
        <v>65.599999999999994</v>
      </c>
      <c r="E24" s="1101">
        <v>43054</v>
      </c>
      <c r="F24" s="591" t="s">
        <v>1831</v>
      </c>
    </row>
    <row r="25" spans="1:6" s="11" customFormat="1" ht="14.4">
      <c r="A25" s="1096" t="s">
        <v>6</v>
      </c>
      <c r="B25" s="591" t="s">
        <v>64</v>
      </c>
      <c r="C25" s="451">
        <v>434</v>
      </c>
      <c r="D25" s="451">
        <v>434.2</v>
      </c>
      <c r="E25" s="1101">
        <v>43081</v>
      </c>
      <c r="F25" s="591" t="s">
        <v>1830</v>
      </c>
    </row>
    <row r="26" spans="1:6">
      <c r="A26" s="677" t="s">
        <v>3267</v>
      </c>
    </row>
  </sheetData>
  <sheetProtection algorithmName="SHA-512" hashValue="mt+L/ufFQu2u9dgFFR+D38c4CEtpuaCnY1ot+RUE+A8QucmID4XPDNarGNfgvP6/+v2Es1ybr39529/esCO8Jg==" saltValue="6flSfHX12CYrmZ913WS9+w==" spinCount="100000" sheet="1" objects="1" scenarios="1"/>
  <mergeCells count="2">
    <mergeCell ref="A8:A10"/>
    <mergeCell ref="B8:B10"/>
  </mergeCells>
  <hyperlinks>
    <hyperlink ref="A1" location="Índice!A1" display="ÍNDICE" xr:uid="{00000000-0004-0000-50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D25A8"/>
  </sheetPr>
  <dimension ref="A1:BH32"/>
  <sheetViews>
    <sheetView showGridLines="0" zoomScaleNormal="100" workbookViewId="0">
      <selection activeCell="A6" sqref="A6:A9"/>
    </sheetView>
  </sheetViews>
  <sheetFormatPr baseColWidth="10" defaultColWidth="11.44140625" defaultRowHeight="14.4"/>
  <cols>
    <col min="1" max="1" width="11.5546875" style="18" bestFit="1" customWidth="1"/>
    <col min="2" max="7" width="4.44140625" style="18" bestFit="1" customWidth="1"/>
    <col min="8" max="11" width="4.44140625" style="18" customWidth="1"/>
    <col min="12" max="17" width="4.44140625" style="18" bestFit="1" customWidth="1"/>
    <col min="18" max="21" width="4.5546875" style="18" customWidth="1"/>
    <col min="22" max="27" width="4.5546875" style="18" bestFit="1" customWidth="1"/>
    <col min="28" max="31" width="4.5546875" style="18" customWidth="1"/>
    <col min="32" max="37" width="4.44140625" style="18" bestFit="1" customWidth="1"/>
    <col min="38" max="38" width="4.44140625" style="18" customWidth="1"/>
    <col min="39" max="39" width="5" style="18" bestFit="1" customWidth="1"/>
    <col min="40" max="41" width="5" style="18" customWidth="1"/>
    <col min="42" max="47" width="4.44140625" style="18" bestFit="1" customWidth="1"/>
    <col min="48" max="49" width="4.44140625" style="18" customWidth="1"/>
    <col min="50" max="50" width="5" style="18" bestFit="1" customWidth="1"/>
    <col min="51" max="51" width="5" style="18" customWidth="1"/>
    <col min="52" max="56" width="4.5546875" style="18" bestFit="1" customWidth="1"/>
    <col min="57" max="60" width="5.109375" style="18" customWidth="1"/>
    <col min="61" max="16384" width="11.44140625" style="18"/>
  </cols>
  <sheetData>
    <row r="1" spans="1:60" s="150" customFormat="1" ht="13.2">
      <c r="A1" s="167" t="s">
        <v>1189</v>
      </c>
      <c r="B1" s="155"/>
      <c r="C1" s="143"/>
      <c r="D1" s="143"/>
      <c r="E1" s="143"/>
    </row>
    <row r="2" spans="1:60" ht="21">
      <c r="A2" s="398" t="s">
        <v>914</v>
      </c>
      <c r="P2" s="152"/>
      <c r="Q2" s="152"/>
      <c r="R2" s="152"/>
      <c r="S2" s="152"/>
      <c r="T2" s="152"/>
      <c r="U2" s="152"/>
    </row>
    <row r="3" spans="1:60">
      <c r="B3" s="2216" t="s">
        <v>922</v>
      </c>
      <c r="C3" s="2217"/>
      <c r="D3" s="2217"/>
      <c r="E3" s="2217"/>
      <c r="F3" s="2217"/>
      <c r="G3" s="2217"/>
      <c r="H3" s="2217"/>
      <c r="I3" s="2217"/>
      <c r="J3" s="2217"/>
      <c r="K3" s="2217"/>
      <c r="L3" s="2217"/>
      <c r="M3" s="2217"/>
      <c r="N3" s="2217"/>
      <c r="O3" s="2217"/>
      <c r="P3" s="2217"/>
      <c r="Q3" s="2217"/>
      <c r="R3" s="2217"/>
      <c r="S3" s="2217"/>
      <c r="T3" s="2217"/>
      <c r="U3" s="2217"/>
      <c r="V3" s="2217"/>
      <c r="W3" s="2217"/>
      <c r="X3" s="2217"/>
      <c r="Y3" s="2217"/>
      <c r="Z3" s="2217"/>
      <c r="AA3" s="2217"/>
      <c r="AB3" s="2217"/>
      <c r="AC3" s="2217"/>
      <c r="AD3" s="2217"/>
      <c r="AE3" s="2218"/>
      <c r="AF3" s="2228" t="s">
        <v>923</v>
      </c>
      <c r="AG3" s="2228"/>
      <c r="AH3" s="2228"/>
      <c r="AI3" s="2228"/>
      <c r="AJ3" s="2228"/>
      <c r="AK3" s="2228"/>
      <c r="AL3" s="2228"/>
      <c r="AM3" s="2228"/>
      <c r="AN3" s="2228"/>
      <c r="AO3" s="2228"/>
      <c r="AP3" s="2228"/>
      <c r="AQ3" s="2228"/>
      <c r="AR3" s="2228"/>
      <c r="AS3" s="2228"/>
      <c r="AT3" s="2228"/>
      <c r="AU3" s="2228"/>
      <c r="AV3" s="2228"/>
      <c r="AW3" s="2228"/>
      <c r="AX3" s="2228"/>
      <c r="AY3" s="2228"/>
      <c r="AZ3" s="2228"/>
      <c r="BA3" s="2228"/>
      <c r="BB3" s="2228"/>
      <c r="BC3" s="2228"/>
      <c r="BD3" s="2228"/>
      <c r="BE3" s="2228"/>
      <c r="BF3" s="2228"/>
      <c r="BG3" s="2228"/>
      <c r="BH3" s="2228"/>
    </row>
    <row r="4" spans="1:60">
      <c r="A4" s="139"/>
      <c r="B4" s="2213" t="s">
        <v>896</v>
      </c>
      <c r="C4" s="2214"/>
      <c r="D4" s="2214"/>
      <c r="E4" s="2214"/>
      <c r="F4" s="2214"/>
      <c r="G4" s="2214"/>
      <c r="H4" s="2214"/>
      <c r="I4" s="2214"/>
      <c r="J4" s="2214"/>
      <c r="K4" s="2215"/>
      <c r="L4" s="2213" t="s">
        <v>897</v>
      </c>
      <c r="M4" s="2214"/>
      <c r="N4" s="2214"/>
      <c r="O4" s="2214"/>
      <c r="P4" s="2214"/>
      <c r="Q4" s="2214"/>
      <c r="R4" s="2214"/>
      <c r="S4" s="2214"/>
      <c r="T4" s="2214"/>
      <c r="U4" s="2215"/>
      <c r="V4" s="2213" t="s">
        <v>898</v>
      </c>
      <c r="W4" s="2214"/>
      <c r="X4" s="2214"/>
      <c r="Y4" s="2214"/>
      <c r="Z4" s="2214"/>
      <c r="AA4" s="2214"/>
      <c r="AB4" s="2214"/>
      <c r="AC4" s="2214"/>
      <c r="AD4" s="2214"/>
      <c r="AE4" s="2215"/>
      <c r="AF4" s="2225" t="s">
        <v>896</v>
      </c>
      <c r="AG4" s="2226"/>
      <c r="AH4" s="2226"/>
      <c r="AI4" s="2226"/>
      <c r="AJ4" s="2226"/>
      <c r="AK4" s="2226"/>
      <c r="AL4" s="2226"/>
      <c r="AM4" s="2226"/>
      <c r="AN4" s="2226"/>
      <c r="AO4" s="2227"/>
      <c r="AP4" s="2225" t="s">
        <v>897</v>
      </c>
      <c r="AQ4" s="2226"/>
      <c r="AR4" s="2226"/>
      <c r="AS4" s="2226"/>
      <c r="AT4" s="2226"/>
      <c r="AU4" s="2226"/>
      <c r="AV4" s="2226"/>
      <c r="AW4" s="2226"/>
      <c r="AX4" s="2226"/>
      <c r="AY4" s="2227"/>
      <c r="AZ4" s="2213" t="s">
        <v>898</v>
      </c>
      <c r="BA4" s="2214"/>
      <c r="BB4" s="2214"/>
      <c r="BC4" s="2214"/>
      <c r="BD4" s="2214"/>
      <c r="BE4" s="2214"/>
      <c r="BF4" s="2214"/>
      <c r="BG4" s="2214"/>
      <c r="BH4" s="2215"/>
    </row>
    <row r="5" spans="1:60">
      <c r="A5" s="139"/>
      <c r="B5" s="570">
        <v>2011</v>
      </c>
      <c r="C5" s="570">
        <v>2012</v>
      </c>
      <c r="D5" s="570">
        <v>2013</v>
      </c>
      <c r="E5" s="570">
        <v>2014</v>
      </c>
      <c r="F5" s="570">
        <v>2015</v>
      </c>
      <c r="G5" s="570">
        <v>2016</v>
      </c>
      <c r="H5" s="570">
        <v>2017</v>
      </c>
      <c r="I5" s="570">
        <v>2018</v>
      </c>
      <c r="J5" s="570">
        <v>2019</v>
      </c>
      <c r="K5" s="570">
        <v>2020</v>
      </c>
      <c r="L5" s="570">
        <v>2011</v>
      </c>
      <c r="M5" s="570">
        <v>2012</v>
      </c>
      <c r="N5" s="570">
        <v>2013</v>
      </c>
      <c r="O5" s="570">
        <v>2014</v>
      </c>
      <c r="P5" s="570">
        <v>2015</v>
      </c>
      <c r="Q5" s="570">
        <v>2016</v>
      </c>
      <c r="R5" s="570">
        <v>2017</v>
      </c>
      <c r="S5" s="570">
        <v>2018</v>
      </c>
      <c r="T5" s="570">
        <v>2019</v>
      </c>
      <c r="U5" s="570">
        <v>2020</v>
      </c>
      <c r="V5" s="570">
        <v>2011</v>
      </c>
      <c r="W5" s="570">
        <v>2012</v>
      </c>
      <c r="X5" s="570">
        <v>2013</v>
      </c>
      <c r="Y5" s="570">
        <v>2014</v>
      </c>
      <c r="Z5" s="570">
        <v>2015</v>
      </c>
      <c r="AA5" s="570">
        <v>2016</v>
      </c>
      <c r="AB5" s="570">
        <v>2017</v>
      </c>
      <c r="AC5" s="570">
        <v>2018</v>
      </c>
      <c r="AD5" s="570">
        <v>2019</v>
      </c>
      <c r="AE5" s="570">
        <v>2020</v>
      </c>
      <c r="AF5" s="570">
        <v>2011</v>
      </c>
      <c r="AG5" s="570">
        <v>2012</v>
      </c>
      <c r="AH5" s="570">
        <v>2013</v>
      </c>
      <c r="AI5" s="570">
        <v>2014</v>
      </c>
      <c r="AJ5" s="570">
        <v>2015</v>
      </c>
      <c r="AK5" s="570">
        <v>2016</v>
      </c>
      <c r="AL5" s="570">
        <v>2017</v>
      </c>
      <c r="AM5" s="570">
        <v>2018</v>
      </c>
      <c r="AN5" s="570">
        <v>2019</v>
      </c>
      <c r="AO5" s="570">
        <v>2020</v>
      </c>
      <c r="AP5" s="570">
        <v>2011</v>
      </c>
      <c r="AQ5" s="570">
        <v>2012</v>
      </c>
      <c r="AR5" s="570">
        <v>2013</v>
      </c>
      <c r="AS5" s="570">
        <v>2014</v>
      </c>
      <c r="AT5" s="570">
        <v>2015</v>
      </c>
      <c r="AU5" s="570">
        <v>2016</v>
      </c>
      <c r="AV5" s="570">
        <v>2017</v>
      </c>
      <c r="AW5" s="570">
        <v>2018</v>
      </c>
      <c r="AX5" s="570">
        <v>2019</v>
      </c>
      <c r="AY5" s="570">
        <v>2020</v>
      </c>
      <c r="AZ5" s="570">
        <v>2012</v>
      </c>
      <c r="BA5" s="570">
        <v>2013</v>
      </c>
      <c r="BB5" s="570">
        <v>2014</v>
      </c>
      <c r="BC5" s="570">
        <v>2015</v>
      </c>
      <c r="BD5" s="570">
        <v>2016</v>
      </c>
      <c r="BE5" s="570">
        <v>2017</v>
      </c>
      <c r="BF5" s="570">
        <v>2018</v>
      </c>
      <c r="BG5" s="570">
        <v>2019</v>
      </c>
      <c r="BH5" s="570">
        <v>2020</v>
      </c>
    </row>
    <row r="6" spans="1:60">
      <c r="A6" s="1707" t="s">
        <v>1220</v>
      </c>
      <c r="B6" s="308">
        <v>17</v>
      </c>
      <c r="C6" s="308">
        <v>15</v>
      </c>
      <c r="D6" s="308">
        <v>16</v>
      </c>
      <c r="E6" s="308">
        <v>27</v>
      </c>
      <c r="F6" s="309">
        <v>33</v>
      </c>
      <c r="G6" s="309">
        <v>13</v>
      </c>
      <c r="H6" s="571">
        <v>55</v>
      </c>
      <c r="I6" s="767">
        <v>43</v>
      </c>
      <c r="J6" s="1407">
        <v>57</v>
      </c>
      <c r="K6" s="572">
        <v>51</v>
      </c>
      <c r="L6" s="311">
        <v>42</v>
      </c>
      <c r="M6" s="311">
        <v>18</v>
      </c>
      <c r="N6" s="311">
        <v>32</v>
      </c>
      <c r="O6" s="311">
        <v>30</v>
      </c>
      <c r="P6" s="311">
        <v>46</v>
      </c>
      <c r="Q6" s="311">
        <v>50</v>
      </c>
      <c r="R6" s="578">
        <v>84</v>
      </c>
      <c r="S6" s="768">
        <v>115</v>
      </c>
      <c r="T6" s="1409">
        <v>138</v>
      </c>
      <c r="U6" s="573">
        <v>115</v>
      </c>
      <c r="V6" s="310">
        <f t="shared" ref="V6:AE6" si="0">B6/(B6+L6)</f>
        <v>0.28813559322033899</v>
      </c>
      <c r="W6" s="310">
        <f t="shared" si="0"/>
        <v>0.45454545454545453</v>
      </c>
      <c r="X6" s="310">
        <f t="shared" si="0"/>
        <v>0.33333333333333331</v>
      </c>
      <c r="Y6" s="310">
        <f t="shared" si="0"/>
        <v>0.47368421052631576</v>
      </c>
      <c r="Z6" s="310">
        <f t="shared" si="0"/>
        <v>0.41772151898734178</v>
      </c>
      <c r="AA6" s="310">
        <f t="shared" si="0"/>
        <v>0.20634920634920634</v>
      </c>
      <c r="AB6" s="579">
        <f t="shared" si="0"/>
        <v>0.39568345323741005</v>
      </c>
      <c r="AC6" s="769">
        <f t="shared" si="0"/>
        <v>0.27215189873417722</v>
      </c>
      <c r="AD6" s="1410">
        <f t="shared" si="0"/>
        <v>0.29230769230769232</v>
      </c>
      <c r="AE6" s="574">
        <f t="shared" si="0"/>
        <v>0.30722891566265059</v>
      </c>
      <c r="AF6" s="308">
        <f>B6</f>
        <v>17</v>
      </c>
      <c r="AG6" s="308">
        <f t="shared" ref="AG6:AK8" si="1">C6+AF6</f>
        <v>32</v>
      </c>
      <c r="AH6" s="308">
        <f t="shared" si="1"/>
        <v>48</v>
      </c>
      <c r="AI6" s="308">
        <f t="shared" si="1"/>
        <v>75</v>
      </c>
      <c r="AJ6" s="309">
        <f t="shared" si="1"/>
        <v>108</v>
      </c>
      <c r="AK6" s="309">
        <f t="shared" si="1"/>
        <v>121</v>
      </c>
      <c r="AL6" s="571">
        <f>AK6+H6</f>
        <v>176</v>
      </c>
      <c r="AM6" s="767">
        <f>AL6+I6</f>
        <v>219</v>
      </c>
      <c r="AN6" s="1407">
        <f>AM6+J6</f>
        <v>276</v>
      </c>
      <c r="AO6" s="572">
        <f>AN6+K6</f>
        <v>327</v>
      </c>
      <c r="AP6" s="311">
        <f>L6</f>
        <v>42</v>
      </c>
      <c r="AQ6" s="311">
        <f t="shared" ref="AQ6:AU8" si="2">M6+AP6</f>
        <v>60</v>
      </c>
      <c r="AR6" s="311">
        <f t="shared" si="2"/>
        <v>92</v>
      </c>
      <c r="AS6" s="311">
        <f t="shared" si="2"/>
        <v>122</v>
      </c>
      <c r="AT6" s="311">
        <f t="shared" si="2"/>
        <v>168</v>
      </c>
      <c r="AU6" s="311">
        <f t="shared" si="2"/>
        <v>218</v>
      </c>
      <c r="AV6" s="578">
        <f>AU6+R6</f>
        <v>302</v>
      </c>
      <c r="AW6" s="768">
        <f>AV6+S6</f>
        <v>417</v>
      </c>
      <c r="AX6" s="1409">
        <f>AW6+T6</f>
        <v>555</v>
      </c>
      <c r="AY6" s="573">
        <f>AX6+U6</f>
        <v>670</v>
      </c>
      <c r="AZ6" s="310">
        <f t="shared" ref="AZ6:BH6" si="3">AG6/(AG6+AQ6)</f>
        <v>0.34782608695652173</v>
      </c>
      <c r="BA6" s="310">
        <f t="shared" si="3"/>
        <v>0.34285714285714286</v>
      </c>
      <c r="BB6" s="310">
        <f t="shared" si="3"/>
        <v>0.38071065989847713</v>
      </c>
      <c r="BC6" s="310">
        <f t="shared" si="3"/>
        <v>0.39130434782608697</v>
      </c>
      <c r="BD6" s="310">
        <f t="shared" si="3"/>
        <v>0.35693215339233036</v>
      </c>
      <c r="BE6" s="1410">
        <f t="shared" si="3"/>
        <v>0.3682008368200837</v>
      </c>
      <c r="BF6" s="769">
        <f t="shared" si="3"/>
        <v>0.34433962264150941</v>
      </c>
      <c r="BG6" s="1410">
        <f t="shared" si="3"/>
        <v>0.33212996389891697</v>
      </c>
      <c r="BH6" s="574">
        <f t="shared" si="3"/>
        <v>0.32798395185556672</v>
      </c>
    </row>
    <row r="7" spans="1:60">
      <c r="A7" s="1707" t="s">
        <v>1221</v>
      </c>
      <c r="B7" s="308">
        <v>45</v>
      </c>
      <c r="C7" s="308">
        <v>23</v>
      </c>
      <c r="D7" s="308">
        <v>52</v>
      </c>
      <c r="E7" s="308">
        <v>42</v>
      </c>
      <c r="F7" s="309">
        <v>59</v>
      </c>
      <c r="G7" s="309">
        <v>66</v>
      </c>
      <c r="H7" s="571">
        <v>75</v>
      </c>
      <c r="I7" s="767">
        <v>97</v>
      </c>
      <c r="J7" s="1407">
        <v>97</v>
      </c>
      <c r="K7" s="572">
        <v>119</v>
      </c>
      <c r="L7" s="311">
        <v>22</v>
      </c>
      <c r="M7" s="311">
        <v>16</v>
      </c>
      <c r="N7" s="311">
        <v>22</v>
      </c>
      <c r="O7" s="311">
        <v>24</v>
      </c>
      <c r="P7" s="311">
        <v>26</v>
      </c>
      <c r="Q7" s="311">
        <v>34</v>
      </c>
      <c r="R7" s="578">
        <v>38</v>
      </c>
      <c r="S7" s="768">
        <v>39</v>
      </c>
      <c r="T7" s="1409">
        <v>43</v>
      </c>
      <c r="U7" s="573">
        <v>33</v>
      </c>
      <c r="V7" s="310">
        <f t="shared" ref="V7:AB9" si="4">B7/(B7+L7)</f>
        <v>0.67164179104477617</v>
      </c>
      <c r="W7" s="310">
        <f t="shared" si="4"/>
        <v>0.58974358974358976</v>
      </c>
      <c r="X7" s="310">
        <f t="shared" si="4"/>
        <v>0.70270270270270274</v>
      </c>
      <c r="Y7" s="310">
        <f t="shared" si="4"/>
        <v>0.63636363636363635</v>
      </c>
      <c r="Z7" s="310">
        <f t="shared" si="4"/>
        <v>0.69411764705882351</v>
      </c>
      <c r="AA7" s="310">
        <f t="shared" si="4"/>
        <v>0.66</v>
      </c>
      <c r="AB7" s="579">
        <f t="shared" si="4"/>
        <v>0.66371681415929207</v>
      </c>
      <c r="AC7" s="769">
        <f t="shared" ref="AC7:AC9" si="5">I7/(I7+S7)</f>
        <v>0.71323529411764708</v>
      </c>
      <c r="AD7" s="1410">
        <f t="shared" ref="AD7:AE9" si="6">J7/(J7+T7)</f>
        <v>0.69285714285714284</v>
      </c>
      <c r="AE7" s="574">
        <f t="shared" si="6"/>
        <v>0.78289473684210531</v>
      </c>
      <c r="AF7" s="308">
        <f>B7</f>
        <v>45</v>
      </c>
      <c r="AG7" s="308">
        <f t="shared" si="1"/>
        <v>68</v>
      </c>
      <c r="AH7" s="308">
        <f t="shared" si="1"/>
        <v>120</v>
      </c>
      <c r="AI7" s="308">
        <f t="shared" si="1"/>
        <v>162</v>
      </c>
      <c r="AJ7" s="309">
        <f t="shared" si="1"/>
        <v>221</v>
      </c>
      <c r="AK7" s="309">
        <f t="shared" si="1"/>
        <v>287</v>
      </c>
      <c r="AL7" s="571">
        <f>AK7+H7</f>
        <v>362</v>
      </c>
      <c r="AM7" s="767">
        <f t="shared" ref="AM7:AM8" si="7">AL7+I7</f>
        <v>459</v>
      </c>
      <c r="AN7" s="1407">
        <f t="shared" ref="AN7:AO9" si="8">AM7+J7</f>
        <v>556</v>
      </c>
      <c r="AO7" s="572">
        <f t="shared" si="8"/>
        <v>675</v>
      </c>
      <c r="AP7" s="311">
        <f>L7</f>
        <v>22</v>
      </c>
      <c r="AQ7" s="311">
        <f t="shared" si="2"/>
        <v>38</v>
      </c>
      <c r="AR7" s="311">
        <f t="shared" si="2"/>
        <v>60</v>
      </c>
      <c r="AS7" s="311">
        <f t="shared" si="2"/>
        <v>84</v>
      </c>
      <c r="AT7" s="311">
        <f t="shared" si="2"/>
        <v>110</v>
      </c>
      <c r="AU7" s="311">
        <f t="shared" si="2"/>
        <v>144</v>
      </c>
      <c r="AV7" s="578">
        <f>AU7+R7</f>
        <v>182</v>
      </c>
      <c r="AW7" s="768">
        <f t="shared" ref="AW7:AW8" si="9">AV7+S7</f>
        <v>221</v>
      </c>
      <c r="AX7" s="1409">
        <f t="shared" ref="AX7:AY9" si="10">AW7+T7</f>
        <v>264</v>
      </c>
      <c r="AY7" s="573">
        <f t="shared" si="10"/>
        <v>297</v>
      </c>
      <c r="AZ7" s="310">
        <f t="shared" ref="AZ7:BF9" si="11">AG7/(AG7+AQ7)</f>
        <v>0.64150943396226412</v>
      </c>
      <c r="BA7" s="310">
        <f t="shared" si="11"/>
        <v>0.66666666666666663</v>
      </c>
      <c r="BB7" s="310">
        <f t="shared" si="11"/>
        <v>0.65853658536585369</v>
      </c>
      <c r="BC7" s="310">
        <f t="shared" si="11"/>
        <v>0.66767371601208458</v>
      </c>
      <c r="BD7" s="310">
        <f t="shared" si="11"/>
        <v>0.66589327146171695</v>
      </c>
      <c r="BE7" s="1410">
        <f t="shared" si="11"/>
        <v>0.6654411764705882</v>
      </c>
      <c r="BF7" s="769">
        <f t="shared" si="11"/>
        <v>0.67500000000000004</v>
      </c>
      <c r="BG7" s="1410">
        <f t="shared" ref="BG7:BH9" si="12">AN7/(AN7+AX7)</f>
        <v>0.67804878048780493</v>
      </c>
      <c r="BH7" s="574">
        <f t="shared" si="12"/>
        <v>0.69444444444444442</v>
      </c>
    </row>
    <row r="8" spans="1:60">
      <c r="A8" s="1707" t="s">
        <v>1222</v>
      </c>
      <c r="B8" s="308">
        <v>47</v>
      </c>
      <c r="C8" s="308">
        <v>18</v>
      </c>
      <c r="D8" s="308">
        <v>45</v>
      </c>
      <c r="E8" s="308">
        <v>32</v>
      </c>
      <c r="F8" s="309">
        <v>48</v>
      </c>
      <c r="G8" s="309">
        <v>68</v>
      </c>
      <c r="H8" s="571">
        <v>66</v>
      </c>
      <c r="I8" s="767">
        <v>87</v>
      </c>
      <c r="J8" s="1407">
        <v>67</v>
      </c>
      <c r="K8" s="572">
        <v>99</v>
      </c>
      <c r="L8" s="311">
        <v>34</v>
      </c>
      <c r="M8" s="311">
        <v>19</v>
      </c>
      <c r="N8" s="311">
        <v>44</v>
      </c>
      <c r="O8" s="311">
        <v>34</v>
      </c>
      <c r="P8" s="311">
        <v>30</v>
      </c>
      <c r="Q8" s="311">
        <v>47</v>
      </c>
      <c r="R8" s="578">
        <v>59</v>
      </c>
      <c r="S8" s="768">
        <v>77</v>
      </c>
      <c r="T8" s="1409">
        <v>69</v>
      </c>
      <c r="U8" s="573">
        <v>60</v>
      </c>
      <c r="V8" s="310">
        <f t="shared" si="4"/>
        <v>0.58024691358024694</v>
      </c>
      <c r="W8" s="310">
        <f t="shared" si="4"/>
        <v>0.48648648648648651</v>
      </c>
      <c r="X8" s="310">
        <f t="shared" si="4"/>
        <v>0.5056179775280899</v>
      </c>
      <c r="Y8" s="310">
        <f t="shared" si="4"/>
        <v>0.48484848484848486</v>
      </c>
      <c r="Z8" s="310">
        <f t="shared" si="4"/>
        <v>0.61538461538461542</v>
      </c>
      <c r="AA8" s="310">
        <f t="shared" si="4"/>
        <v>0.59130434782608698</v>
      </c>
      <c r="AB8" s="579">
        <f t="shared" si="4"/>
        <v>0.52800000000000002</v>
      </c>
      <c r="AC8" s="769">
        <f t="shared" si="5"/>
        <v>0.53048780487804881</v>
      </c>
      <c r="AD8" s="1410">
        <f t="shared" si="6"/>
        <v>0.49264705882352944</v>
      </c>
      <c r="AE8" s="574">
        <f t="shared" si="6"/>
        <v>0.62264150943396224</v>
      </c>
      <c r="AF8" s="308">
        <f>B8</f>
        <v>47</v>
      </c>
      <c r="AG8" s="308">
        <f t="shared" si="1"/>
        <v>65</v>
      </c>
      <c r="AH8" s="308">
        <f t="shared" si="1"/>
        <v>110</v>
      </c>
      <c r="AI8" s="308">
        <f t="shared" si="1"/>
        <v>142</v>
      </c>
      <c r="AJ8" s="309">
        <f t="shared" si="1"/>
        <v>190</v>
      </c>
      <c r="AK8" s="309">
        <f t="shared" si="1"/>
        <v>258</v>
      </c>
      <c r="AL8" s="571">
        <f>AK8+H8</f>
        <v>324</v>
      </c>
      <c r="AM8" s="767">
        <f t="shared" si="7"/>
        <v>411</v>
      </c>
      <c r="AN8" s="1407">
        <f t="shared" si="8"/>
        <v>478</v>
      </c>
      <c r="AO8" s="572">
        <f t="shared" si="8"/>
        <v>577</v>
      </c>
      <c r="AP8" s="311">
        <f>L8</f>
        <v>34</v>
      </c>
      <c r="AQ8" s="311">
        <f t="shared" si="2"/>
        <v>53</v>
      </c>
      <c r="AR8" s="311">
        <f t="shared" si="2"/>
        <v>97</v>
      </c>
      <c r="AS8" s="311">
        <f t="shared" si="2"/>
        <v>131</v>
      </c>
      <c r="AT8" s="311">
        <f t="shared" si="2"/>
        <v>161</v>
      </c>
      <c r="AU8" s="311">
        <f t="shared" si="2"/>
        <v>208</v>
      </c>
      <c r="AV8" s="578">
        <f>AU8+R8</f>
        <v>267</v>
      </c>
      <c r="AW8" s="768">
        <f t="shared" si="9"/>
        <v>344</v>
      </c>
      <c r="AX8" s="1409">
        <f t="shared" si="10"/>
        <v>413</v>
      </c>
      <c r="AY8" s="573">
        <f t="shared" si="10"/>
        <v>473</v>
      </c>
      <c r="AZ8" s="310">
        <f t="shared" si="11"/>
        <v>0.55084745762711862</v>
      </c>
      <c r="BA8" s="310">
        <f t="shared" si="11"/>
        <v>0.53140096618357491</v>
      </c>
      <c r="BB8" s="310">
        <f t="shared" si="11"/>
        <v>0.52014652014652019</v>
      </c>
      <c r="BC8" s="310">
        <f t="shared" si="11"/>
        <v>0.54131054131054135</v>
      </c>
      <c r="BD8" s="310">
        <f t="shared" si="11"/>
        <v>0.55364806866952787</v>
      </c>
      <c r="BE8" s="1410">
        <f t="shared" si="11"/>
        <v>0.54822335025380708</v>
      </c>
      <c r="BF8" s="769">
        <f t="shared" si="11"/>
        <v>0.54437086092715237</v>
      </c>
      <c r="BG8" s="1410">
        <f t="shared" si="12"/>
        <v>0.53647586980920314</v>
      </c>
      <c r="BH8" s="574">
        <f t="shared" si="12"/>
        <v>0.54952380952380953</v>
      </c>
    </row>
    <row r="9" spans="1:60">
      <c r="A9" s="1707" t="s">
        <v>366</v>
      </c>
      <c r="B9" s="577">
        <f t="shared" ref="B9:H9" si="13">SUM(B6:B8)</f>
        <v>109</v>
      </c>
      <c r="C9" s="577">
        <f t="shared" si="13"/>
        <v>56</v>
      </c>
      <c r="D9" s="577">
        <f t="shared" si="13"/>
        <v>113</v>
      </c>
      <c r="E9" s="577">
        <f t="shared" si="13"/>
        <v>101</v>
      </c>
      <c r="F9" s="577">
        <f t="shared" si="13"/>
        <v>140</v>
      </c>
      <c r="G9" s="577">
        <f t="shared" si="13"/>
        <v>147</v>
      </c>
      <c r="H9" s="577">
        <f t="shared" si="13"/>
        <v>196</v>
      </c>
      <c r="I9" s="577">
        <f>SUM(I6:I8)</f>
        <v>227</v>
      </c>
      <c r="J9" s="577">
        <f>SUM(J6:J8)</f>
        <v>221</v>
      </c>
      <c r="K9" s="575">
        <f>SUM(K6:K8)</f>
        <v>269</v>
      </c>
      <c r="L9" s="577">
        <f t="shared" ref="L9:R9" si="14">SUM(L6:L8)</f>
        <v>98</v>
      </c>
      <c r="M9" s="577">
        <f t="shared" si="14"/>
        <v>53</v>
      </c>
      <c r="N9" s="577">
        <f t="shared" si="14"/>
        <v>98</v>
      </c>
      <c r="O9" s="577">
        <f t="shared" si="14"/>
        <v>88</v>
      </c>
      <c r="P9" s="577">
        <f t="shared" si="14"/>
        <v>102</v>
      </c>
      <c r="Q9" s="577">
        <f t="shared" si="14"/>
        <v>131</v>
      </c>
      <c r="R9" s="577">
        <f t="shared" si="14"/>
        <v>181</v>
      </c>
      <c r="S9" s="577">
        <f>SUM(S6:S8)</f>
        <v>231</v>
      </c>
      <c r="T9" s="577">
        <f>SUM(T6:T8)</f>
        <v>250</v>
      </c>
      <c r="U9" s="575">
        <f>SUM(U6:U8)</f>
        <v>208</v>
      </c>
      <c r="V9" s="580">
        <f t="shared" si="4"/>
        <v>0.52657004830917875</v>
      </c>
      <c r="W9" s="580">
        <f t="shared" si="4"/>
        <v>0.51376146788990829</v>
      </c>
      <c r="X9" s="580">
        <f t="shared" si="4"/>
        <v>0.53554502369668244</v>
      </c>
      <c r="Y9" s="580">
        <f t="shared" si="4"/>
        <v>0.53439153439153442</v>
      </c>
      <c r="Z9" s="580">
        <f t="shared" si="4"/>
        <v>0.57851239669421484</v>
      </c>
      <c r="AA9" s="580">
        <f t="shared" si="4"/>
        <v>0.52877697841726623</v>
      </c>
      <c r="AB9" s="581">
        <f t="shared" si="4"/>
        <v>0.519893899204244</v>
      </c>
      <c r="AC9" s="581">
        <f t="shared" si="5"/>
        <v>0.49563318777292575</v>
      </c>
      <c r="AD9" s="581">
        <f t="shared" si="6"/>
        <v>0.46921443736730362</v>
      </c>
      <c r="AE9" s="574">
        <f>K9/(K9+U9)</f>
        <v>0.56394129979035634</v>
      </c>
      <c r="AF9" s="577">
        <f>SUM(AF6:AF8)</f>
        <v>109</v>
      </c>
      <c r="AG9" s="577">
        <f t="shared" ref="AG9:AU9" si="15">SUM(AG6:AG8)</f>
        <v>165</v>
      </c>
      <c r="AH9" s="577">
        <f t="shared" si="15"/>
        <v>278</v>
      </c>
      <c r="AI9" s="577">
        <f t="shared" si="15"/>
        <v>379</v>
      </c>
      <c r="AJ9" s="577">
        <f t="shared" si="15"/>
        <v>519</v>
      </c>
      <c r="AK9" s="577">
        <f>SUM(AK6:AK8)</f>
        <v>666</v>
      </c>
      <c r="AL9" s="577">
        <f>SUM(AL6:AL8)</f>
        <v>862</v>
      </c>
      <c r="AM9" s="577">
        <f>SUM(AM6:AM8)</f>
        <v>1089</v>
      </c>
      <c r="AN9" s="1406">
        <f t="shared" si="8"/>
        <v>1310</v>
      </c>
      <c r="AO9" s="572">
        <f>AN9+K9</f>
        <v>1579</v>
      </c>
      <c r="AP9" s="577">
        <f t="shared" si="15"/>
        <v>98</v>
      </c>
      <c r="AQ9" s="577">
        <f t="shared" si="15"/>
        <v>151</v>
      </c>
      <c r="AR9" s="577">
        <f t="shared" si="15"/>
        <v>249</v>
      </c>
      <c r="AS9" s="577">
        <f t="shared" si="15"/>
        <v>337</v>
      </c>
      <c r="AT9" s="577">
        <f t="shared" si="15"/>
        <v>439</v>
      </c>
      <c r="AU9" s="577">
        <f t="shared" si="15"/>
        <v>570</v>
      </c>
      <c r="AV9" s="577">
        <f>SUM(AV6:AV8)</f>
        <v>751</v>
      </c>
      <c r="AW9" s="577">
        <f>SUM(AW6:AW8)</f>
        <v>982</v>
      </c>
      <c r="AX9" s="1408">
        <f t="shared" si="10"/>
        <v>1232</v>
      </c>
      <c r="AY9" s="573">
        <f t="shared" si="10"/>
        <v>1440</v>
      </c>
      <c r="AZ9" s="580">
        <f t="shared" si="11"/>
        <v>0.52215189873417722</v>
      </c>
      <c r="BA9" s="580">
        <f t="shared" si="11"/>
        <v>0.52751423149905119</v>
      </c>
      <c r="BB9" s="580">
        <f t="shared" si="11"/>
        <v>0.52932960893854752</v>
      </c>
      <c r="BC9" s="580">
        <f t="shared" si="11"/>
        <v>0.54175365344467641</v>
      </c>
      <c r="BD9" s="580">
        <f t="shared" si="11"/>
        <v>0.53883495145631066</v>
      </c>
      <c r="BE9" s="581">
        <f t="shared" si="11"/>
        <v>0.53440793552386856</v>
      </c>
      <c r="BF9" s="581">
        <f t="shared" si="11"/>
        <v>0.52583293095123129</v>
      </c>
      <c r="BG9" s="581">
        <f t="shared" si="12"/>
        <v>0.51534225019669555</v>
      </c>
      <c r="BH9" s="574">
        <f t="shared" si="12"/>
        <v>0.52302086783703217</v>
      </c>
    </row>
    <row r="10" spans="1:60">
      <c r="A10" s="158" t="s">
        <v>4435</v>
      </c>
      <c r="C10" s="31"/>
      <c r="O10" s="196"/>
      <c r="P10" s="196"/>
      <c r="R10" s="196"/>
      <c r="AP10" s="196"/>
    </row>
    <row r="11" spans="1:60">
      <c r="P11" s="196"/>
      <c r="V11" s="196"/>
    </row>
    <row r="12" spans="1:60">
      <c r="C12" s="31"/>
    </row>
    <row r="32" spans="13:13">
      <c r="M32" s="196"/>
    </row>
  </sheetData>
  <sheetProtection algorithmName="SHA-512" hashValue="cN30Sl2uvuP+JWk/WyuHdExIqaf6Zq+XmXSn8xlCk9uU2wDIo/nZF/GvF92aSlns4jTUNaZN6OcwSADTuqRJLw==" saltValue="gyGfyHa2gP3NucpR408ItA==" spinCount="100000" sheet="1" objects="1" scenarios="1"/>
  <mergeCells count="8">
    <mergeCell ref="AP4:AY4"/>
    <mergeCell ref="AF3:BH3"/>
    <mergeCell ref="AZ4:BH4"/>
    <mergeCell ref="B4:K4"/>
    <mergeCell ref="L4:U4"/>
    <mergeCell ref="V4:AE4"/>
    <mergeCell ref="B3:AE3"/>
    <mergeCell ref="AF4:AO4"/>
  </mergeCells>
  <hyperlinks>
    <hyperlink ref="A1" location="Índice!A1" display="ÍNDICE" xr:uid="{00000000-0004-0000-0800-000000000000}"/>
  </hyperlinks>
  <printOptions horizontalCentered="1" verticalCentered="1"/>
  <pageMargins left="0.70866141732283472" right="0.70866141732283472" top="0.74803149606299213" bottom="0.74803149606299213" header="0.31496062992125984" footer="0.31496062992125984"/>
  <pageSetup scale="65" pageOrder="overThenDown" orientation="landscape" r:id="rId1"/>
  <colBreaks count="1" manualBreakCount="1">
    <brk id="1" min="1" max="38" man="1"/>
  </colBreaks>
  <ignoredErrors>
    <ignoredError sqref="AZ9:BG9 B9:I9 L9:T9 V9:AD9 AF9:AN9 AP9:AX9"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D25A8"/>
  </sheetPr>
  <dimension ref="A1:AF42"/>
  <sheetViews>
    <sheetView showGridLines="0" zoomScaleNormal="100" workbookViewId="0">
      <selection activeCell="AC19" sqref="AC19"/>
    </sheetView>
  </sheetViews>
  <sheetFormatPr baseColWidth="10" defaultRowHeight="13.2"/>
  <cols>
    <col min="1" max="1" width="7.109375" style="150" customWidth="1"/>
    <col min="2" max="2" width="28.6640625" style="150" bestFit="1" customWidth="1"/>
    <col min="3" max="3" width="8.6640625" style="33" customWidth="1"/>
    <col min="4" max="4" width="10" style="33" bestFit="1" customWidth="1"/>
    <col min="5" max="5" width="10.33203125" style="33" customWidth="1"/>
    <col min="6" max="8" width="10" style="33" bestFit="1" customWidth="1"/>
    <col min="9" max="9" width="10.33203125" style="150" customWidth="1"/>
    <col min="10" max="10" width="10.5546875" style="150" customWidth="1"/>
    <col min="11" max="11" width="6.6640625" style="150" bestFit="1" customWidth="1"/>
    <col min="12" max="12" width="8.5546875" style="150" bestFit="1" customWidth="1"/>
    <col min="13" max="14" width="7.44140625" style="150" bestFit="1" customWidth="1"/>
    <col min="15" max="15" width="8.5546875" style="150" bestFit="1" customWidth="1"/>
    <col min="16" max="17" width="7.44140625" style="150" bestFit="1" customWidth="1"/>
    <col min="18" max="18" width="8.5546875" style="33" bestFit="1" customWidth="1"/>
    <col min="19" max="20" width="7.44140625" style="33" bestFit="1" customWidth="1"/>
    <col min="21" max="21" width="8.33203125" style="150" customWidth="1"/>
    <col min="22" max="22" width="6.88671875" style="150" customWidth="1"/>
    <col min="23" max="23" width="8" style="150" customWidth="1"/>
    <col min="24" max="24" width="9.5546875" style="150" customWidth="1"/>
    <col min="25" max="230" width="11.44140625" style="150"/>
    <col min="231" max="231" width="0.33203125" style="150" customWidth="1"/>
    <col min="232" max="232" width="19" style="150" customWidth="1"/>
    <col min="233" max="233" width="7.109375" style="150" customWidth="1"/>
    <col min="234" max="234" width="41.33203125" style="150" customWidth="1"/>
    <col min="235" max="236" width="9" style="150" customWidth="1"/>
    <col min="237" max="237" width="10.5546875" style="150" customWidth="1"/>
    <col min="238" max="238" width="9.44140625" style="150" customWidth="1"/>
    <col min="239" max="239" width="9.88671875" style="150" customWidth="1"/>
    <col min="240" max="240" width="10.5546875" style="150" customWidth="1"/>
    <col min="241" max="242" width="9.44140625" style="150" customWidth="1"/>
    <col min="243" max="243" width="10.5546875" style="150" customWidth="1"/>
    <col min="244" max="245" width="9" style="150" customWidth="1"/>
    <col min="246" max="246" width="10.5546875" style="150" customWidth="1"/>
    <col min="247" max="248" width="9.44140625" style="150" customWidth="1"/>
    <col min="249" max="249" width="10.5546875" style="150" customWidth="1"/>
    <col min="250" max="250" width="9.44140625" style="150" customWidth="1"/>
    <col min="251" max="251" width="9.88671875" style="150" customWidth="1"/>
    <col min="252" max="252" width="10.5546875" style="150" customWidth="1"/>
    <col min="253" max="253" width="9" style="150" customWidth="1"/>
    <col min="254" max="254" width="9.88671875" style="150" customWidth="1"/>
    <col min="255" max="255" width="12" style="150" customWidth="1"/>
    <col min="256" max="486" width="11.44140625" style="150"/>
    <col min="487" max="487" width="0.33203125" style="150" customWidth="1"/>
    <col min="488" max="488" width="19" style="150" customWidth="1"/>
    <col min="489" max="489" width="7.109375" style="150" customWidth="1"/>
    <col min="490" max="490" width="41.33203125" style="150" customWidth="1"/>
    <col min="491" max="492" width="9" style="150" customWidth="1"/>
    <col min="493" max="493" width="10.5546875" style="150" customWidth="1"/>
    <col min="494" max="494" width="9.44140625" style="150" customWidth="1"/>
    <col min="495" max="495" width="9.88671875" style="150" customWidth="1"/>
    <col min="496" max="496" width="10.5546875" style="150" customWidth="1"/>
    <col min="497" max="498" width="9.44140625" style="150" customWidth="1"/>
    <col min="499" max="499" width="10.5546875" style="150" customWidth="1"/>
    <col min="500" max="501" width="9" style="150" customWidth="1"/>
    <col min="502" max="502" width="10.5546875" style="150" customWidth="1"/>
    <col min="503" max="504" width="9.44140625" style="150" customWidth="1"/>
    <col min="505" max="505" width="10.5546875" style="150" customWidth="1"/>
    <col min="506" max="506" width="9.44140625" style="150" customWidth="1"/>
    <col min="507" max="507" width="9.88671875" style="150" customWidth="1"/>
    <col min="508" max="508" width="10.5546875" style="150" customWidth="1"/>
    <col min="509" max="509" width="9" style="150" customWidth="1"/>
    <col min="510" max="510" width="9.88671875" style="150" customWidth="1"/>
    <col min="511" max="511" width="12" style="150" customWidth="1"/>
    <col min="512" max="742" width="11.44140625" style="150"/>
    <col min="743" max="743" width="0.33203125" style="150" customWidth="1"/>
    <col min="744" max="744" width="19" style="150" customWidth="1"/>
    <col min="745" max="745" width="7.109375" style="150" customWidth="1"/>
    <col min="746" max="746" width="41.33203125" style="150" customWidth="1"/>
    <col min="747" max="748" width="9" style="150" customWidth="1"/>
    <col min="749" max="749" width="10.5546875" style="150" customWidth="1"/>
    <col min="750" max="750" width="9.44140625" style="150" customWidth="1"/>
    <col min="751" max="751" width="9.88671875" style="150" customWidth="1"/>
    <col min="752" max="752" width="10.5546875" style="150" customWidth="1"/>
    <col min="753" max="754" width="9.44140625" style="150" customWidth="1"/>
    <col min="755" max="755" width="10.5546875" style="150" customWidth="1"/>
    <col min="756" max="757" width="9" style="150" customWidth="1"/>
    <col min="758" max="758" width="10.5546875" style="150" customWidth="1"/>
    <col min="759" max="760" width="9.44140625" style="150" customWidth="1"/>
    <col min="761" max="761" width="10.5546875" style="150" customWidth="1"/>
    <col min="762" max="762" width="9.44140625" style="150" customWidth="1"/>
    <col min="763" max="763" width="9.88671875" style="150" customWidth="1"/>
    <col min="764" max="764" width="10.5546875" style="150" customWidth="1"/>
    <col min="765" max="765" width="9" style="150" customWidth="1"/>
    <col min="766" max="766" width="9.88671875" style="150" customWidth="1"/>
    <col min="767" max="767" width="12" style="150" customWidth="1"/>
    <col min="768" max="998" width="11.44140625" style="150"/>
    <col min="999" max="999" width="0.33203125" style="150" customWidth="1"/>
    <col min="1000" max="1000" width="19" style="150" customWidth="1"/>
    <col min="1001" max="1001" width="7.109375" style="150" customWidth="1"/>
    <col min="1002" max="1002" width="41.33203125" style="150" customWidth="1"/>
    <col min="1003" max="1004" width="9" style="150" customWidth="1"/>
    <col min="1005" max="1005" width="10.5546875" style="150" customWidth="1"/>
    <col min="1006" max="1006" width="9.44140625" style="150" customWidth="1"/>
    <col min="1007" max="1007" width="9.88671875" style="150" customWidth="1"/>
    <col min="1008" max="1008" width="10.5546875" style="150" customWidth="1"/>
    <col min="1009" max="1010" width="9.44140625" style="150" customWidth="1"/>
    <col min="1011" max="1011" width="10.5546875" style="150" customWidth="1"/>
    <col min="1012" max="1013" width="9" style="150" customWidth="1"/>
    <col min="1014" max="1014" width="10.5546875" style="150" customWidth="1"/>
    <col min="1015" max="1016" width="9.44140625" style="150" customWidth="1"/>
    <col min="1017" max="1017" width="10.5546875" style="150" customWidth="1"/>
    <col min="1018" max="1018" width="9.44140625" style="150" customWidth="1"/>
    <col min="1019" max="1019" width="9.88671875" style="150" customWidth="1"/>
    <col min="1020" max="1020" width="10.5546875" style="150" customWidth="1"/>
    <col min="1021" max="1021" width="9" style="150" customWidth="1"/>
    <col min="1022" max="1022" width="9.88671875" style="150" customWidth="1"/>
    <col min="1023" max="1023" width="12" style="150" customWidth="1"/>
    <col min="1024" max="1254" width="11.44140625" style="150"/>
    <col min="1255" max="1255" width="0.33203125" style="150" customWidth="1"/>
    <col min="1256" max="1256" width="19" style="150" customWidth="1"/>
    <col min="1257" max="1257" width="7.109375" style="150" customWidth="1"/>
    <col min="1258" max="1258" width="41.33203125" style="150" customWidth="1"/>
    <col min="1259" max="1260" width="9" style="150" customWidth="1"/>
    <col min="1261" max="1261" width="10.5546875" style="150" customWidth="1"/>
    <col min="1262" max="1262" width="9.44140625" style="150" customWidth="1"/>
    <col min="1263" max="1263" width="9.88671875" style="150" customWidth="1"/>
    <col min="1264" max="1264" width="10.5546875" style="150" customWidth="1"/>
    <col min="1265" max="1266" width="9.44140625" style="150" customWidth="1"/>
    <col min="1267" max="1267" width="10.5546875" style="150" customWidth="1"/>
    <col min="1268" max="1269" width="9" style="150" customWidth="1"/>
    <col min="1270" max="1270" width="10.5546875" style="150" customWidth="1"/>
    <col min="1271" max="1272" width="9.44140625" style="150" customWidth="1"/>
    <col min="1273" max="1273" width="10.5546875" style="150" customWidth="1"/>
    <col min="1274" max="1274" width="9.44140625" style="150" customWidth="1"/>
    <col min="1275" max="1275" width="9.88671875" style="150" customWidth="1"/>
    <col min="1276" max="1276" width="10.5546875" style="150" customWidth="1"/>
    <col min="1277" max="1277" width="9" style="150" customWidth="1"/>
    <col min="1278" max="1278" width="9.88671875" style="150" customWidth="1"/>
    <col min="1279" max="1279" width="12" style="150" customWidth="1"/>
    <col min="1280" max="1510" width="11.44140625" style="150"/>
    <col min="1511" max="1511" width="0.33203125" style="150" customWidth="1"/>
    <col min="1512" max="1512" width="19" style="150" customWidth="1"/>
    <col min="1513" max="1513" width="7.109375" style="150" customWidth="1"/>
    <col min="1514" max="1514" width="41.33203125" style="150" customWidth="1"/>
    <col min="1515" max="1516" width="9" style="150" customWidth="1"/>
    <col min="1517" max="1517" width="10.5546875" style="150" customWidth="1"/>
    <col min="1518" max="1518" width="9.44140625" style="150" customWidth="1"/>
    <col min="1519" max="1519" width="9.88671875" style="150" customWidth="1"/>
    <col min="1520" max="1520" width="10.5546875" style="150" customWidth="1"/>
    <col min="1521" max="1522" width="9.44140625" style="150" customWidth="1"/>
    <col min="1523" max="1523" width="10.5546875" style="150" customWidth="1"/>
    <col min="1524" max="1525" width="9" style="150" customWidth="1"/>
    <col min="1526" max="1526" width="10.5546875" style="150" customWidth="1"/>
    <col min="1527" max="1528" width="9.44140625" style="150" customWidth="1"/>
    <col min="1529" max="1529" width="10.5546875" style="150" customWidth="1"/>
    <col min="1530" max="1530" width="9.44140625" style="150" customWidth="1"/>
    <col min="1531" max="1531" width="9.88671875" style="150" customWidth="1"/>
    <col min="1532" max="1532" width="10.5546875" style="150" customWidth="1"/>
    <col min="1533" max="1533" width="9" style="150" customWidth="1"/>
    <col min="1534" max="1534" width="9.88671875" style="150" customWidth="1"/>
    <col min="1535" max="1535" width="12" style="150" customWidth="1"/>
    <col min="1536" max="1766" width="11.44140625" style="150"/>
    <col min="1767" max="1767" width="0.33203125" style="150" customWidth="1"/>
    <col min="1768" max="1768" width="19" style="150" customWidth="1"/>
    <col min="1769" max="1769" width="7.109375" style="150" customWidth="1"/>
    <col min="1770" max="1770" width="41.33203125" style="150" customWidth="1"/>
    <col min="1771" max="1772" width="9" style="150" customWidth="1"/>
    <col min="1773" max="1773" width="10.5546875" style="150" customWidth="1"/>
    <col min="1774" max="1774" width="9.44140625" style="150" customWidth="1"/>
    <col min="1775" max="1775" width="9.88671875" style="150" customWidth="1"/>
    <col min="1776" max="1776" width="10.5546875" style="150" customWidth="1"/>
    <col min="1777" max="1778" width="9.44140625" style="150" customWidth="1"/>
    <col min="1779" max="1779" width="10.5546875" style="150" customWidth="1"/>
    <col min="1780" max="1781" width="9" style="150" customWidth="1"/>
    <col min="1782" max="1782" width="10.5546875" style="150" customWidth="1"/>
    <col min="1783" max="1784" width="9.44140625" style="150" customWidth="1"/>
    <col min="1785" max="1785" width="10.5546875" style="150" customWidth="1"/>
    <col min="1786" max="1786" width="9.44140625" style="150" customWidth="1"/>
    <col min="1787" max="1787" width="9.88671875" style="150" customWidth="1"/>
    <col min="1788" max="1788" width="10.5546875" style="150" customWidth="1"/>
    <col min="1789" max="1789" width="9" style="150" customWidth="1"/>
    <col min="1790" max="1790" width="9.88671875" style="150" customWidth="1"/>
    <col min="1791" max="1791" width="12" style="150" customWidth="1"/>
    <col min="1792" max="2022" width="11.44140625" style="150"/>
    <col min="2023" max="2023" width="0.33203125" style="150" customWidth="1"/>
    <col min="2024" max="2024" width="19" style="150" customWidth="1"/>
    <col min="2025" max="2025" width="7.109375" style="150" customWidth="1"/>
    <col min="2026" max="2026" width="41.33203125" style="150" customWidth="1"/>
    <col min="2027" max="2028" width="9" style="150" customWidth="1"/>
    <col min="2029" max="2029" width="10.5546875" style="150" customWidth="1"/>
    <col min="2030" max="2030" width="9.44140625" style="150" customWidth="1"/>
    <col min="2031" max="2031" width="9.88671875" style="150" customWidth="1"/>
    <col min="2032" max="2032" width="10.5546875" style="150" customWidth="1"/>
    <col min="2033" max="2034" width="9.44140625" style="150" customWidth="1"/>
    <col min="2035" max="2035" width="10.5546875" style="150" customWidth="1"/>
    <col min="2036" max="2037" width="9" style="150" customWidth="1"/>
    <col min="2038" max="2038" width="10.5546875" style="150" customWidth="1"/>
    <col min="2039" max="2040" width="9.44140625" style="150" customWidth="1"/>
    <col min="2041" max="2041" width="10.5546875" style="150" customWidth="1"/>
    <col min="2042" max="2042" width="9.44140625" style="150" customWidth="1"/>
    <col min="2043" max="2043" width="9.88671875" style="150" customWidth="1"/>
    <col min="2044" max="2044" width="10.5546875" style="150" customWidth="1"/>
    <col min="2045" max="2045" width="9" style="150" customWidth="1"/>
    <col min="2046" max="2046" width="9.88671875" style="150" customWidth="1"/>
    <col min="2047" max="2047" width="12" style="150" customWidth="1"/>
    <col min="2048" max="2278" width="11.44140625" style="150"/>
    <col min="2279" max="2279" width="0.33203125" style="150" customWidth="1"/>
    <col min="2280" max="2280" width="19" style="150" customWidth="1"/>
    <col min="2281" max="2281" width="7.109375" style="150" customWidth="1"/>
    <col min="2282" max="2282" width="41.33203125" style="150" customWidth="1"/>
    <col min="2283" max="2284" width="9" style="150" customWidth="1"/>
    <col min="2285" max="2285" width="10.5546875" style="150" customWidth="1"/>
    <col min="2286" max="2286" width="9.44140625" style="150" customWidth="1"/>
    <col min="2287" max="2287" width="9.88671875" style="150" customWidth="1"/>
    <col min="2288" max="2288" width="10.5546875" style="150" customWidth="1"/>
    <col min="2289" max="2290" width="9.44140625" style="150" customWidth="1"/>
    <col min="2291" max="2291" width="10.5546875" style="150" customWidth="1"/>
    <col min="2292" max="2293" width="9" style="150" customWidth="1"/>
    <col min="2294" max="2294" width="10.5546875" style="150" customWidth="1"/>
    <col min="2295" max="2296" width="9.44140625" style="150" customWidth="1"/>
    <col min="2297" max="2297" width="10.5546875" style="150" customWidth="1"/>
    <col min="2298" max="2298" width="9.44140625" style="150" customWidth="1"/>
    <col min="2299" max="2299" width="9.88671875" style="150" customWidth="1"/>
    <col min="2300" max="2300" width="10.5546875" style="150" customWidth="1"/>
    <col min="2301" max="2301" width="9" style="150" customWidth="1"/>
    <col min="2302" max="2302" width="9.88671875" style="150" customWidth="1"/>
    <col min="2303" max="2303" width="12" style="150" customWidth="1"/>
    <col min="2304" max="2534" width="11.44140625" style="150"/>
    <col min="2535" max="2535" width="0.33203125" style="150" customWidth="1"/>
    <col min="2536" max="2536" width="19" style="150" customWidth="1"/>
    <col min="2537" max="2537" width="7.109375" style="150" customWidth="1"/>
    <col min="2538" max="2538" width="41.33203125" style="150" customWidth="1"/>
    <col min="2539" max="2540" width="9" style="150" customWidth="1"/>
    <col min="2541" max="2541" width="10.5546875" style="150" customWidth="1"/>
    <col min="2542" max="2542" width="9.44140625" style="150" customWidth="1"/>
    <col min="2543" max="2543" width="9.88671875" style="150" customWidth="1"/>
    <col min="2544" max="2544" width="10.5546875" style="150" customWidth="1"/>
    <col min="2545" max="2546" width="9.44140625" style="150" customWidth="1"/>
    <col min="2547" max="2547" width="10.5546875" style="150" customWidth="1"/>
    <col min="2548" max="2549" width="9" style="150" customWidth="1"/>
    <col min="2550" max="2550" width="10.5546875" style="150" customWidth="1"/>
    <col min="2551" max="2552" width="9.44140625" style="150" customWidth="1"/>
    <col min="2553" max="2553" width="10.5546875" style="150" customWidth="1"/>
    <col min="2554" max="2554" width="9.44140625" style="150" customWidth="1"/>
    <col min="2555" max="2555" width="9.88671875" style="150" customWidth="1"/>
    <col min="2556" max="2556" width="10.5546875" style="150" customWidth="1"/>
    <col min="2557" max="2557" width="9" style="150" customWidth="1"/>
    <col min="2558" max="2558" width="9.88671875" style="150" customWidth="1"/>
    <col min="2559" max="2559" width="12" style="150" customWidth="1"/>
    <col min="2560" max="2790" width="11.44140625" style="150"/>
    <col min="2791" max="2791" width="0.33203125" style="150" customWidth="1"/>
    <col min="2792" max="2792" width="19" style="150" customWidth="1"/>
    <col min="2793" max="2793" width="7.109375" style="150" customWidth="1"/>
    <col min="2794" max="2794" width="41.33203125" style="150" customWidth="1"/>
    <col min="2795" max="2796" width="9" style="150" customWidth="1"/>
    <col min="2797" max="2797" width="10.5546875" style="150" customWidth="1"/>
    <col min="2798" max="2798" width="9.44140625" style="150" customWidth="1"/>
    <col min="2799" max="2799" width="9.88671875" style="150" customWidth="1"/>
    <col min="2800" max="2800" width="10.5546875" style="150" customWidth="1"/>
    <col min="2801" max="2802" width="9.44140625" style="150" customWidth="1"/>
    <col min="2803" max="2803" width="10.5546875" style="150" customWidth="1"/>
    <col min="2804" max="2805" width="9" style="150" customWidth="1"/>
    <col min="2806" max="2806" width="10.5546875" style="150" customWidth="1"/>
    <col min="2807" max="2808" width="9.44140625" style="150" customWidth="1"/>
    <col min="2809" max="2809" width="10.5546875" style="150" customWidth="1"/>
    <col min="2810" max="2810" width="9.44140625" style="150" customWidth="1"/>
    <col min="2811" max="2811" width="9.88671875" style="150" customWidth="1"/>
    <col min="2812" max="2812" width="10.5546875" style="150" customWidth="1"/>
    <col min="2813" max="2813" width="9" style="150" customWidth="1"/>
    <col min="2814" max="2814" width="9.88671875" style="150" customWidth="1"/>
    <col min="2815" max="2815" width="12" style="150" customWidth="1"/>
    <col min="2816" max="3046" width="11.44140625" style="150"/>
    <col min="3047" max="3047" width="0.33203125" style="150" customWidth="1"/>
    <col min="3048" max="3048" width="19" style="150" customWidth="1"/>
    <col min="3049" max="3049" width="7.109375" style="150" customWidth="1"/>
    <col min="3050" max="3050" width="41.33203125" style="150" customWidth="1"/>
    <col min="3051" max="3052" width="9" style="150" customWidth="1"/>
    <col min="3053" max="3053" width="10.5546875" style="150" customWidth="1"/>
    <col min="3054" max="3054" width="9.44140625" style="150" customWidth="1"/>
    <col min="3055" max="3055" width="9.88671875" style="150" customWidth="1"/>
    <col min="3056" max="3056" width="10.5546875" style="150" customWidth="1"/>
    <col min="3057" max="3058" width="9.44140625" style="150" customWidth="1"/>
    <col min="3059" max="3059" width="10.5546875" style="150" customWidth="1"/>
    <col min="3060" max="3061" width="9" style="150" customWidth="1"/>
    <col min="3062" max="3062" width="10.5546875" style="150" customWidth="1"/>
    <col min="3063" max="3064" width="9.44140625" style="150" customWidth="1"/>
    <col min="3065" max="3065" width="10.5546875" style="150" customWidth="1"/>
    <col min="3066" max="3066" width="9.44140625" style="150" customWidth="1"/>
    <col min="3067" max="3067" width="9.88671875" style="150" customWidth="1"/>
    <col min="3068" max="3068" width="10.5546875" style="150" customWidth="1"/>
    <col min="3069" max="3069" width="9" style="150" customWidth="1"/>
    <col min="3070" max="3070" width="9.88671875" style="150" customWidth="1"/>
    <col min="3071" max="3071" width="12" style="150" customWidth="1"/>
    <col min="3072" max="3302" width="11.44140625" style="150"/>
    <col min="3303" max="3303" width="0.33203125" style="150" customWidth="1"/>
    <col min="3304" max="3304" width="19" style="150" customWidth="1"/>
    <col min="3305" max="3305" width="7.109375" style="150" customWidth="1"/>
    <col min="3306" max="3306" width="41.33203125" style="150" customWidth="1"/>
    <col min="3307" max="3308" width="9" style="150" customWidth="1"/>
    <col min="3309" max="3309" width="10.5546875" style="150" customWidth="1"/>
    <col min="3310" max="3310" width="9.44140625" style="150" customWidth="1"/>
    <col min="3311" max="3311" width="9.88671875" style="150" customWidth="1"/>
    <col min="3312" max="3312" width="10.5546875" style="150" customWidth="1"/>
    <col min="3313" max="3314" width="9.44140625" style="150" customWidth="1"/>
    <col min="3315" max="3315" width="10.5546875" style="150" customWidth="1"/>
    <col min="3316" max="3317" width="9" style="150" customWidth="1"/>
    <col min="3318" max="3318" width="10.5546875" style="150" customWidth="1"/>
    <col min="3319" max="3320" width="9.44140625" style="150" customWidth="1"/>
    <col min="3321" max="3321" width="10.5546875" style="150" customWidth="1"/>
    <col min="3322" max="3322" width="9.44140625" style="150" customWidth="1"/>
    <col min="3323" max="3323" width="9.88671875" style="150" customWidth="1"/>
    <col min="3324" max="3324" width="10.5546875" style="150" customWidth="1"/>
    <col min="3325" max="3325" width="9" style="150" customWidth="1"/>
    <col min="3326" max="3326" width="9.88671875" style="150" customWidth="1"/>
    <col min="3327" max="3327" width="12" style="150" customWidth="1"/>
    <col min="3328" max="3558" width="11.44140625" style="150"/>
    <col min="3559" max="3559" width="0.33203125" style="150" customWidth="1"/>
    <col min="3560" max="3560" width="19" style="150" customWidth="1"/>
    <col min="3561" max="3561" width="7.109375" style="150" customWidth="1"/>
    <col min="3562" max="3562" width="41.33203125" style="150" customWidth="1"/>
    <col min="3563" max="3564" width="9" style="150" customWidth="1"/>
    <col min="3565" max="3565" width="10.5546875" style="150" customWidth="1"/>
    <col min="3566" max="3566" width="9.44140625" style="150" customWidth="1"/>
    <col min="3567" max="3567" width="9.88671875" style="150" customWidth="1"/>
    <col min="3568" max="3568" width="10.5546875" style="150" customWidth="1"/>
    <col min="3569" max="3570" width="9.44140625" style="150" customWidth="1"/>
    <col min="3571" max="3571" width="10.5546875" style="150" customWidth="1"/>
    <col min="3572" max="3573" width="9" style="150" customWidth="1"/>
    <col min="3574" max="3574" width="10.5546875" style="150" customWidth="1"/>
    <col min="3575" max="3576" width="9.44140625" style="150" customWidth="1"/>
    <col min="3577" max="3577" width="10.5546875" style="150" customWidth="1"/>
    <col min="3578" max="3578" width="9.44140625" style="150" customWidth="1"/>
    <col min="3579" max="3579" width="9.88671875" style="150" customWidth="1"/>
    <col min="3580" max="3580" width="10.5546875" style="150" customWidth="1"/>
    <col min="3581" max="3581" width="9" style="150" customWidth="1"/>
    <col min="3582" max="3582" width="9.88671875" style="150" customWidth="1"/>
    <col min="3583" max="3583" width="12" style="150" customWidth="1"/>
    <col min="3584" max="3814" width="11.44140625" style="150"/>
    <col min="3815" max="3815" width="0.33203125" style="150" customWidth="1"/>
    <col min="3816" max="3816" width="19" style="150" customWidth="1"/>
    <col min="3817" max="3817" width="7.109375" style="150" customWidth="1"/>
    <col min="3818" max="3818" width="41.33203125" style="150" customWidth="1"/>
    <col min="3819" max="3820" width="9" style="150" customWidth="1"/>
    <col min="3821" max="3821" width="10.5546875" style="150" customWidth="1"/>
    <col min="3822" max="3822" width="9.44140625" style="150" customWidth="1"/>
    <col min="3823" max="3823" width="9.88671875" style="150" customWidth="1"/>
    <col min="3824" max="3824" width="10.5546875" style="150" customWidth="1"/>
    <col min="3825" max="3826" width="9.44140625" style="150" customWidth="1"/>
    <col min="3827" max="3827" width="10.5546875" style="150" customWidth="1"/>
    <col min="3828" max="3829" width="9" style="150" customWidth="1"/>
    <col min="3830" max="3830" width="10.5546875" style="150" customWidth="1"/>
    <col min="3831" max="3832" width="9.44140625" style="150" customWidth="1"/>
    <col min="3833" max="3833" width="10.5546875" style="150" customWidth="1"/>
    <col min="3834" max="3834" width="9.44140625" style="150" customWidth="1"/>
    <col min="3835" max="3835" width="9.88671875" style="150" customWidth="1"/>
    <col min="3836" max="3836" width="10.5546875" style="150" customWidth="1"/>
    <col min="3837" max="3837" width="9" style="150" customWidth="1"/>
    <col min="3838" max="3838" width="9.88671875" style="150" customWidth="1"/>
    <col min="3839" max="3839" width="12" style="150" customWidth="1"/>
    <col min="3840" max="4070" width="11.44140625" style="150"/>
    <col min="4071" max="4071" width="0.33203125" style="150" customWidth="1"/>
    <col min="4072" max="4072" width="19" style="150" customWidth="1"/>
    <col min="4073" max="4073" width="7.109375" style="150" customWidth="1"/>
    <col min="4074" max="4074" width="41.33203125" style="150" customWidth="1"/>
    <col min="4075" max="4076" width="9" style="150" customWidth="1"/>
    <col min="4077" max="4077" width="10.5546875" style="150" customWidth="1"/>
    <col min="4078" max="4078" width="9.44140625" style="150" customWidth="1"/>
    <col min="4079" max="4079" width="9.88671875" style="150" customWidth="1"/>
    <col min="4080" max="4080" width="10.5546875" style="150" customWidth="1"/>
    <col min="4081" max="4082" width="9.44140625" style="150" customWidth="1"/>
    <col min="4083" max="4083" width="10.5546875" style="150" customWidth="1"/>
    <col min="4084" max="4085" width="9" style="150" customWidth="1"/>
    <col min="4086" max="4086" width="10.5546875" style="150" customWidth="1"/>
    <col min="4087" max="4088" width="9.44140625" style="150" customWidth="1"/>
    <col min="4089" max="4089" width="10.5546875" style="150" customWidth="1"/>
    <col min="4090" max="4090" width="9.44140625" style="150" customWidth="1"/>
    <col min="4091" max="4091" width="9.88671875" style="150" customWidth="1"/>
    <col min="4092" max="4092" width="10.5546875" style="150" customWidth="1"/>
    <col min="4093" max="4093" width="9" style="150" customWidth="1"/>
    <col min="4094" max="4094" width="9.88671875" style="150" customWidth="1"/>
    <col min="4095" max="4095" width="12" style="150" customWidth="1"/>
    <col min="4096" max="4326" width="11.44140625" style="150"/>
    <col min="4327" max="4327" width="0.33203125" style="150" customWidth="1"/>
    <col min="4328" max="4328" width="19" style="150" customWidth="1"/>
    <col min="4329" max="4329" width="7.109375" style="150" customWidth="1"/>
    <col min="4330" max="4330" width="41.33203125" style="150" customWidth="1"/>
    <col min="4331" max="4332" width="9" style="150" customWidth="1"/>
    <col min="4333" max="4333" width="10.5546875" style="150" customWidth="1"/>
    <col min="4334" max="4334" width="9.44140625" style="150" customWidth="1"/>
    <col min="4335" max="4335" width="9.88671875" style="150" customWidth="1"/>
    <col min="4336" max="4336" width="10.5546875" style="150" customWidth="1"/>
    <col min="4337" max="4338" width="9.44140625" style="150" customWidth="1"/>
    <col min="4339" max="4339" width="10.5546875" style="150" customWidth="1"/>
    <col min="4340" max="4341" width="9" style="150" customWidth="1"/>
    <col min="4342" max="4342" width="10.5546875" style="150" customWidth="1"/>
    <col min="4343" max="4344" width="9.44140625" style="150" customWidth="1"/>
    <col min="4345" max="4345" width="10.5546875" style="150" customWidth="1"/>
    <col min="4346" max="4346" width="9.44140625" style="150" customWidth="1"/>
    <col min="4347" max="4347" width="9.88671875" style="150" customWidth="1"/>
    <col min="4348" max="4348" width="10.5546875" style="150" customWidth="1"/>
    <col min="4349" max="4349" width="9" style="150" customWidth="1"/>
    <col min="4350" max="4350" width="9.88671875" style="150" customWidth="1"/>
    <col min="4351" max="4351" width="12" style="150" customWidth="1"/>
    <col min="4352" max="4582" width="11.44140625" style="150"/>
    <col min="4583" max="4583" width="0.33203125" style="150" customWidth="1"/>
    <col min="4584" max="4584" width="19" style="150" customWidth="1"/>
    <col min="4585" max="4585" width="7.109375" style="150" customWidth="1"/>
    <col min="4586" max="4586" width="41.33203125" style="150" customWidth="1"/>
    <col min="4587" max="4588" width="9" style="150" customWidth="1"/>
    <col min="4589" max="4589" width="10.5546875" style="150" customWidth="1"/>
    <col min="4590" max="4590" width="9.44140625" style="150" customWidth="1"/>
    <col min="4591" max="4591" width="9.88671875" style="150" customWidth="1"/>
    <col min="4592" max="4592" width="10.5546875" style="150" customWidth="1"/>
    <col min="4593" max="4594" width="9.44140625" style="150" customWidth="1"/>
    <col min="4595" max="4595" width="10.5546875" style="150" customWidth="1"/>
    <col min="4596" max="4597" width="9" style="150" customWidth="1"/>
    <col min="4598" max="4598" width="10.5546875" style="150" customWidth="1"/>
    <col min="4599" max="4600" width="9.44140625" style="150" customWidth="1"/>
    <col min="4601" max="4601" width="10.5546875" style="150" customWidth="1"/>
    <col min="4602" max="4602" width="9.44140625" style="150" customWidth="1"/>
    <col min="4603" max="4603" width="9.88671875" style="150" customWidth="1"/>
    <col min="4604" max="4604" width="10.5546875" style="150" customWidth="1"/>
    <col min="4605" max="4605" width="9" style="150" customWidth="1"/>
    <col min="4606" max="4606" width="9.88671875" style="150" customWidth="1"/>
    <col min="4607" max="4607" width="12" style="150" customWidth="1"/>
    <col min="4608" max="4838" width="11.44140625" style="150"/>
    <col min="4839" max="4839" width="0.33203125" style="150" customWidth="1"/>
    <col min="4840" max="4840" width="19" style="150" customWidth="1"/>
    <col min="4841" max="4841" width="7.109375" style="150" customWidth="1"/>
    <col min="4842" max="4842" width="41.33203125" style="150" customWidth="1"/>
    <col min="4843" max="4844" width="9" style="150" customWidth="1"/>
    <col min="4845" max="4845" width="10.5546875" style="150" customWidth="1"/>
    <col min="4846" max="4846" width="9.44140625" style="150" customWidth="1"/>
    <col min="4847" max="4847" width="9.88671875" style="150" customWidth="1"/>
    <col min="4848" max="4848" width="10.5546875" style="150" customWidth="1"/>
    <col min="4849" max="4850" width="9.44140625" style="150" customWidth="1"/>
    <col min="4851" max="4851" width="10.5546875" style="150" customWidth="1"/>
    <col min="4852" max="4853" width="9" style="150" customWidth="1"/>
    <col min="4854" max="4854" width="10.5546875" style="150" customWidth="1"/>
    <col min="4855" max="4856" width="9.44140625" style="150" customWidth="1"/>
    <col min="4857" max="4857" width="10.5546875" style="150" customWidth="1"/>
    <col min="4858" max="4858" width="9.44140625" style="150" customWidth="1"/>
    <col min="4859" max="4859" width="9.88671875" style="150" customWidth="1"/>
    <col min="4860" max="4860" width="10.5546875" style="150" customWidth="1"/>
    <col min="4861" max="4861" width="9" style="150" customWidth="1"/>
    <col min="4862" max="4862" width="9.88671875" style="150" customWidth="1"/>
    <col min="4863" max="4863" width="12" style="150" customWidth="1"/>
    <col min="4864" max="5094" width="11.44140625" style="150"/>
    <col min="5095" max="5095" width="0.33203125" style="150" customWidth="1"/>
    <col min="5096" max="5096" width="19" style="150" customWidth="1"/>
    <col min="5097" max="5097" width="7.109375" style="150" customWidth="1"/>
    <col min="5098" max="5098" width="41.33203125" style="150" customWidth="1"/>
    <col min="5099" max="5100" width="9" style="150" customWidth="1"/>
    <col min="5101" max="5101" width="10.5546875" style="150" customWidth="1"/>
    <col min="5102" max="5102" width="9.44140625" style="150" customWidth="1"/>
    <col min="5103" max="5103" width="9.88671875" style="150" customWidth="1"/>
    <col min="5104" max="5104" width="10.5546875" style="150" customWidth="1"/>
    <col min="5105" max="5106" width="9.44140625" style="150" customWidth="1"/>
    <col min="5107" max="5107" width="10.5546875" style="150" customWidth="1"/>
    <col min="5108" max="5109" width="9" style="150" customWidth="1"/>
    <col min="5110" max="5110" width="10.5546875" style="150" customWidth="1"/>
    <col min="5111" max="5112" width="9.44140625" style="150" customWidth="1"/>
    <col min="5113" max="5113" width="10.5546875" style="150" customWidth="1"/>
    <col min="5114" max="5114" width="9.44140625" style="150" customWidth="1"/>
    <col min="5115" max="5115" width="9.88671875" style="150" customWidth="1"/>
    <col min="5116" max="5116" width="10.5546875" style="150" customWidth="1"/>
    <col min="5117" max="5117" width="9" style="150" customWidth="1"/>
    <col min="5118" max="5118" width="9.88671875" style="150" customWidth="1"/>
    <col min="5119" max="5119" width="12" style="150" customWidth="1"/>
    <col min="5120" max="5350" width="11.44140625" style="150"/>
    <col min="5351" max="5351" width="0.33203125" style="150" customWidth="1"/>
    <col min="5352" max="5352" width="19" style="150" customWidth="1"/>
    <col min="5353" max="5353" width="7.109375" style="150" customWidth="1"/>
    <col min="5354" max="5354" width="41.33203125" style="150" customWidth="1"/>
    <col min="5355" max="5356" width="9" style="150" customWidth="1"/>
    <col min="5357" max="5357" width="10.5546875" style="150" customWidth="1"/>
    <col min="5358" max="5358" width="9.44140625" style="150" customWidth="1"/>
    <col min="5359" max="5359" width="9.88671875" style="150" customWidth="1"/>
    <col min="5360" max="5360" width="10.5546875" style="150" customWidth="1"/>
    <col min="5361" max="5362" width="9.44140625" style="150" customWidth="1"/>
    <col min="5363" max="5363" width="10.5546875" style="150" customWidth="1"/>
    <col min="5364" max="5365" width="9" style="150" customWidth="1"/>
    <col min="5366" max="5366" width="10.5546875" style="150" customWidth="1"/>
    <col min="5367" max="5368" width="9.44140625" style="150" customWidth="1"/>
    <col min="5369" max="5369" width="10.5546875" style="150" customWidth="1"/>
    <col min="5370" max="5370" width="9.44140625" style="150" customWidth="1"/>
    <col min="5371" max="5371" width="9.88671875" style="150" customWidth="1"/>
    <col min="5372" max="5372" width="10.5546875" style="150" customWidth="1"/>
    <col min="5373" max="5373" width="9" style="150" customWidth="1"/>
    <col min="5374" max="5374" width="9.88671875" style="150" customWidth="1"/>
    <col min="5375" max="5375" width="12" style="150" customWidth="1"/>
    <col min="5376" max="5606" width="11.44140625" style="150"/>
    <col min="5607" max="5607" width="0.33203125" style="150" customWidth="1"/>
    <col min="5608" max="5608" width="19" style="150" customWidth="1"/>
    <col min="5609" max="5609" width="7.109375" style="150" customWidth="1"/>
    <col min="5610" max="5610" width="41.33203125" style="150" customWidth="1"/>
    <col min="5611" max="5612" width="9" style="150" customWidth="1"/>
    <col min="5613" max="5613" width="10.5546875" style="150" customWidth="1"/>
    <col min="5614" max="5614" width="9.44140625" style="150" customWidth="1"/>
    <col min="5615" max="5615" width="9.88671875" style="150" customWidth="1"/>
    <col min="5616" max="5616" width="10.5546875" style="150" customWidth="1"/>
    <col min="5617" max="5618" width="9.44140625" style="150" customWidth="1"/>
    <col min="5619" max="5619" width="10.5546875" style="150" customWidth="1"/>
    <col min="5620" max="5621" width="9" style="150" customWidth="1"/>
    <col min="5622" max="5622" width="10.5546875" style="150" customWidth="1"/>
    <col min="5623" max="5624" width="9.44140625" style="150" customWidth="1"/>
    <col min="5625" max="5625" width="10.5546875" style="150" customWidth="1"/>
    <col min="5626" max="5626" width="9.44140625" style="150" customWidth="1"/>
    <col min="5627" max="5627" width="9.88671875" style="150" customWidth="1"/>
    <col min="5628" max="5628" width="10.5546875" style="150" customWidth="1"/>
    <col min="5629" max="5629" width="9" style="150" customWidth="1"/>
    <col min="5630" max="5630" width="9.88671875" style="150" customWidth="1"/>
    <col min="5631" max="5631" width="12" style="150" customWidth="1"/>
    <col min="5632" max="5862" width="11.44140625" style="150"/>
    <col min="5863" max="5863" width="0.33203125" style="150" customWidth="1"/>
    <col min="5864" max="5864" width="19" style="150" customWidth="1"/>
    <col min="5865" max="5865" width="7.109375" style="150" customWidth="1"/>
    <col min="5866" max="5866" width="41.33203125" style="150" customWidth="1"/>
    <col min="5867" max="5868" width="9" style="150" customWidth="1"/>
    <col min="5869" max="5869" width="10.5546875" style="150" customWidth="1"/>
    <col min="5870" max="5870" width="9.44140625" style="150" customWidth="1"/>
    <col min="5871" max="5871" width="9.88671875" style="150" customWidth="1"/>
    <col min="5872" max="5872" width="10.5546875" style="150" customWidth="1"/>
    <col min="5873" max="5874" width="9.44140625" style="150" customWidth="1"/>
    <col min="5875" max="5875" width="10.5546875" style="150" customWidth="1"/>
    <col min="5876" max="5877" width="9" style="150" customWidth="1"/>
    <col min="5878" max="5878" width="10.5546875" style="150" customWidth="1"/>
    <col min="5879" max="5880" width="9.44140625" style="150" customWidth="1"/>
    <col min="5881" max="5881" width="10.5546875" style="150" customWidth="1"/>
    <col min="5882" max="5882" width="9.44140625" style="150" customWidth="1"/>
    <col min="5883" max="5883" width="9.88671875" style="150" customWidth="1"/>
    <col min="5884" max="5884" width="10.5546875" style="150" customWidth="1"/>
    <col min="5885" max="5885" width="9" style="150" customWidth="1"/>
    <col min="5886" max="5886" width="9.88671875" style="150" customWidth="1"/>
    <col min="5887" max="5887" width="12" style="150" customWidth="1"/>
    <col min="5888" max="6118" width="11.44140625" style="150"/>
    <col min="6119" max="6119" width="0.33203125" style="150" customWidth="1"/>
    <col min="6120" max="6120" width="19" style="150" customWidth="1"/>
    <col min="6121" max="6121" width="7.109375" style="150" customWidth="1"/>
    <col min="6122" max="6122" width="41.33203125" style="150" customWidth="1"/>
    <col min="6123" max="6124" width="9" style="150" customWidth="1"/>
    <col min="6125" max="6125" width="10.5546875" style="150" customWidth="1"/>
    <col min="6126" max="6126" width="9.44140625" style="150" customWidth="1"/>
    <col min="6127" max="6127" width="9.88671875" style="150" customWidth="1"/>
    <col min="6128" max="6128" width="10.5546875" style="150" customWidth="1"/>
    <col min="6129" max="6130" width="9.44140625" style="150" customWidth="1"/>
    <col min="6131" max="6131" width="10.5546875" style="150" customWidth="1"/>
    <col min="6132" max="6133" width="9" style="150" customWidth="1"/>
    <col min="6134" max="6134" width="10.5546875" style="150" customWidth="1"/>
    <col min="6135" max="6136" width="9.44140625" style="150" customWidth="1"/>
    <col min="6137" max="6137" width="10.5546875" style="150" customWidth="1"/>
    <col min="6138" max="6138" width="9.44140625" style="150" customWidth="1"/>
    <col min="6139" max="6139" width="9.88671875" style="150" customWidth="1"/>
    <col min="6140" max="6140" width="10.5546875" style="150" customWidth="1"/>
    <col min="6141" max="6141" width="9" style="150" customWidth="1"/>
    <col min="6142" max="6142" width="9.88671875" style="150" customWidth="1"/>
    <col min="6143" max="6143" width="12" style="150" customWidth="1"/>
    <col min="6144" max="6374" width="11.44140625" style="150"/>
    <col min="6375" max="6375" width="0.33203125" style="150" customWidth="1"/>
    <col min="6376" max="6376" width="19" style="150" customWidth="1"/>
    <col min="6377" max="6377" width="7.109375" style="150" customWidth="1"/>
    <col min="6378" max="6378" width="41.33203125" style="150" customWidth="1"/>
    <col min="6379" max="6380" width="9" style="150" customWidth="1"/>
    <col min="6381" max="6381" width="10.5546875" style="150" customWidth="1"/>
    <col min="6382" max="6382" width="9.44140625" style="150" customWidth="1"/>
    <col min="6383" max="6383" width="9.88671875" style="150" customWidth="1"/>
    <col min="6384" max="6384" width="10.5546875" style="150" customWidth="1"/>
    <col min="6385" max="6386" width="9.44140625" style="150" customWidth="1"/>
    <col min="6387" max="6387" width="10.5546875" style="150" customWidth="1"/>
    <col min="6388" max="6389" width="9" style="150" customWidth="1"/>
    <col min="6390" max="6390" width="10.5546875" style="150" customWidth="1"/>
    <col min="6391" max="6392" width="9.44140625" style="150" customWidth="1"/>
    <col min="6393" max="6393" width="10.5546875" style="150" customWidth="1"/>
    <col min="6394" max="6394" width="9.44140625" style="150" customWidth="1"/>
    <col min="6395" max="6395" width="9.88671875" style="150" customWidth="1"/>
    <col min="6396" max="6396" width="10.5546875" style="150" customWidth="1"/>
    <col min="6397" max="6397" width="9" style="150" customWidth="1"/>
    <col min="6398" max="6398" width="9.88671875" style="150" customWidth="1"/>
    <col min="6399" max="6399" width="12" style="150" customWidth="1"/>
    <col min="6400" max="6630" width="11.44140625" style="150"/>
    <col min="6631" max="6631" width="0.33203125" style="150" customWidth="1"/>
    <col min="6632" max="6632" width="19" style="150" customWidth="1"/>
    <col min="6633" max="6633" width="7.109375" style="150" customWidth="1"/>
    <col min="6634" max="6634" width="41.33203125" style="150" customWidth="1"/>
    <col min="6635" max="6636" width="9" style="150" customWidth="1"/>
    <col min="6637" max="6637" width="10.5546875" style="150" customWidth="1"/>
    <col min="6638" max="6638" width="9.44140625" style="150" customWidth="1"/>
    <col min="6639" max="6639" width="9.88671875" style="150" customWidth="1"/>
    <col min="6640" max="6640" width="10.5546875" style="150" customWidth="1"/>
    <col min="6641" max="6642" width="9.44140625" style="150" customWidth="1"/>
    <col min="6643" max="6643" width="10.5546875" style="150" customWidth="1"/>
    <col min="6644" max="6645" width="9" style="150" customWidth="1"/>
    <col min="6646" max="6646" width="10.5546875" style="150" customWidth="1"/>
    <col min="6647" max="6648" width="9.44140625" style="150" customWidth="1"/>
    <col min="6649" max="6649" width="10.5546875" style="150" customWidth="1"/>
    <col min="6650" max="6650" width="9.44140625" style="150" customWidth="1"/>
    <col min="6651" max="6651" width="9.88671875" style="150" customWidth="1"/>
    <col min="6652" max="6652" width="10.5546875" style="150" customWidth="1"/>
    <col min="6653" max="6653" width="9" style="150" customWidth="1"/>
    <col min="6654" max="6654" width="9.88671875" style="150" customWidth="1"/>
    <col min="6655" max="6655" width="12" style="150" customWidth="1"/>
    <col min="6656" max="6886" width="11.44140625" style="150"/>
    <col min="6887" max="6887" width="0.33203125" style="150" customWidth="1"/>
    <col min="6888" max="6888" width="19" style="150" customWidth="1"/>
    <col min="6889" max="6889" width="7.109375" style="150" customWidth="1"/>
    <col min="6890" max="6890" width="41.33203125" style="150" customWidth="1"/>
    <col min="6891" max="6892" width="9" style="150" customWidth="1"/>
    <col min="6893" max="6893" width="10.5546875" style="150" customWidth="1"/>
    <col min="6894" max="6894" width="9.44140625" style="150" customWidth="1"/>
    <col min="6895" max="6895" width="9.88671875" style="150" customWidth="1"/>
    <col min="6896" max="6896" width="10.5546875" style="150" customWidth="1"/>
    <col min="6897" max="6898" width="9.44140625" style="150" customWidth="1"/>
    <col min="6899" max="6899" width="10.5546875" style="150" customWidth="1"/>
    <col min="6900" max="6901" width="9" style="150" customWidth="1"/>
    <col min="6902" max="6902" width="10.5546875" style="150" customWidth="1"/>
    <col min="6903" max="6904" width="9.44140625" style="150" customWidth="1"/>
    <col min="6905" max="6905" width="10.5546875" style="150" customWidth="1"/>
    <col min="6906" max="6906" width="9.44140625" style="150" customWidth="1"/>
    <col min="6907" max="6907" width="9.88671875" style="150" customWidth="1"/>
    <col min="6908" max="6908" width="10.5546875" style="150" customWidth="1"/>
    <col min="6909" max="6909" width="9" style="150" customWidth="1"/>
    <col min="6910" max="6910" width="9.88671875" style="150" customWidth="1"/>
    <col min="6911" max="6911" width="12" style="150" customWidth="1"/>
    <col min="6912" max="7142" width="11.44140625" style="150"/>
    <col min="7143" max="7143" width="0.33203125" style="150" customWidth="1"/>
    <col min="7144" max="7144" width="19" style="150" customWidth="1"/>
    <col min="7145" max="7145" width="7.109375" style="150" customWidth="1"/>
    <col min="7146" max="7146" width="41.33203125" style="150" customWidth="1"/>
    <col min="7147" max="7148" width="9" style="150" customWidth="1"/>
    <col min="7149" max="7149" width="10.5546875" style="150" customWidth="1"/>
    <col min="7150" max="7150" width="9.44140625" style="150" customWidth="1"/>
    <col min="7151" max="7151" width="9.88671875" style="150" customWidth="1"/>
    <col min="7152" max="7152" width="10.5546875" style="150" customWidth="1"/>
    <col min="7153" max="7154" width="9.44140625" style="150" customWidth="1"/>
    <col min="7155" max="7155" width="10.5546875" style="150" customWidth="1"/>
    <col min="7156" max="7157" width="9" style="150" customWidth="1"/>
    <col min="7158" max="7158" width="10.5546875" style="150" customWidth="1"/>
    <col min="7159" max="7160" width="9.44140625" style="150" customWidth="1"/>
    <col min="7161" max="7161" width="10.5546875" style="150" customWidth="1"/>
    <col min="7162" max="7162" width="9.44140625" style="150" customWidth="1"/>
    <col min="7163" max="7163" width="9.88671875" style="150" customWidth="1"/>
    <col min="7164" max="7164" width="10.5546875" style="150" customWidth="1"/>
    <col min="7165" max="7165" width="9" style="150" customWidth="1"/>
    <col min="7166" max="7166" width="9.88671875" style="150" customWidth="1"/>
    <col min="7167" max="7167" width="12" style="150" customWidth="1"/>
    <col min="7168" max="7398" width="11.44140625" style="150"/>
    <col min="7399" max="7399" width="0.33203125" style="150" customWidth="1"/>
    <col min="7400" max="7400" width="19" style="150" customWidth="1"/>
    <col min="7401" max="7401" width="7.109375" style="150" customWidth="1"/>
    <col min="7402" max="7402" width="41.33203125" style="150" customWidth="1"/>
    <col min="7403" max="7404" width="9" style="150" customWidth="1"/>
    <col min="7405" max="7405" width="10.5546875" style="150" customWidth="1"/>
    <col min="7406" max="7406" width="9.44140625" style="150" customWidth="1"/>
    <col min="7407" max="7407" width="9.88671875" style="150" customWidth="1"/>
    <col min="7408" max="7408" width="10.5546875" style="150" customWidth="1"/>
    <col min="7409" max="7410" width="9.44140625" style="150" customWidth="1"/>
    <col min="7411" max="7411" width="10.5546875" style="150" customWidth="1"/>
    <col min="7412" max="7413" width="9" style="150" customWidth="1"/>
    <col min="7414" max="7414" width="10.5546875" style="150" customWidth="1"/>
    <col min="7415" max="7416" width="9.44140625" style="150" customWidth="1"/>
    <col min="7417" max="7417" width="10.5546875" style="150" customWidth="1"/>
    <col min="7418" max="7418" width="9.44140625" style="150" customWidth="1"/>
    <col min="7419" max="7419" width="9.88671875" style="150" customWidth="1"/>
    <col min="7420" max="7420" width="10.5546875" style="150" customWidth="1"/>
    <col min="7421" max="7421" width="9" style="150" customWidth="1"/>
    <col min="7422" max="7422" width="9.88671875" style="150" customWidth="1"/>
    <col min="7423" max="7423" width="12" style="150" customWidth="1"/>
    <col min="7424" max="7654" width="11.44140625" style="150"/>
    <col min="7655" max="7655" width="0.33203125" style="150" customWidth="1"/>
    <col min="7656" max="7656" width="19" style="150" customWidth="1"/>
    <col min="7657" max="7657" width="7.109375" style="150" customWidth="1"/>
    <col min="7658" max="7658" width="41.33203125" style="150" customWidth="1"/>
    <col min="7659" max="7660" width="9" style="150" customWidth="1"/>
    <col min="7661" max="7661" width="10.5546875" style="150" customWidth="1"/>
    <col min="7662" max="7662" width="9.44140625" style="150" customWidth="1"/>
    <col min="7663" max="7663" width="9.88671875" style="150" customWidth="1"/>
    <col min="7664" max="7664" width="10.5546875" style="150" customWidth="1"/>
    <col min="7665" max="7666" width="9.44140625" style="150" customWidth="1"/>
    <col min="7667" max="7667" width="10.5546875" style="150" customWidth="1"/>
    <col min="7668" max="7669" width="9" style="150" customWidth="1"/>
    <col min="7670" max="7670" width="10.5546875" style="150" customWidth="1"/>
    <col min="7671" max="7672" width="9.44140625" style="150" customWidth="1"/>
    <col min="7673" max="7673" width="10.5546875" style="150" customWidth="1"/>
    <col min="7674" max="7674" width="9.44140625" style="150" customWidth="1"/>
    <col min="7675" max="7675" width="9.88671875" style="150" customWidth="1"/>
    <col min="7676" max="7676" width="10.5546875" style="150" customWidth="1"/>
    <col min="7677" max="7677" width="9" style="150" customWidth="1"/>
    <col min="7678" max="7678" width="9.88671875" style="150" customWidth="1"/>
    <col min="7679" max="7679" width="12" style="150" customWidth="1"/>
    <col min="7680" max="7910" width="11.44140625" style="150"/>
    <col min="7911" max="7911" width="0.33203125" style="150" customWidth="1"/>
    <col min="7912" max="7912" width="19" style="150" customWidth="1"/>
    <col min="7913" max="7913" width="7.109375" style="150" customWidth="1"/>
    <col min="7914" max="7914" width="41.33203125" style="150" customWidth="1"/>
    <col min="7915" max="7916" width="9" style="150" customWidth="1"/>
    <col min="7917" max="7917" width="10.5546875" style="150" customWidth="1"/>
    <col min="7918" max="7918" width="9.44140625" style="150" customWidth="1"/>
    <col min="7919" max="7919" width="9.88671875" style="150" customWidth="1"/>
    <col min="7920" max="7920" width="10.5546875" style="150" customWidth="1"/>
    <col min="7921" max="7922" width="9.44140625" style="150" customWidth="1"/>
    <col min="7923" max="7923" width="10.5546875" style="150" customWidth="1"/>
    <col min="7924" max="7925" width="9" style="150" customWidth="1"/>
    <col min="7926" max="7926" width="10.5546875" style="150" customWidth="1"/>
    <col min="7927" max="7928" width="9.44140625" style="150" customWidth="1"/>
    <col min="7929" max="7929" width="10.5546875" style="150" customWidth="1"/>
    <col min="7930" max="7930" width="9.44140625" style="150" customWidth="1"/>
    <col min="7931" max="7931" width="9.88671875" style="150" customWidth="1"/>
    <col min="7932" max="7932" width="10.5546875" style="150" customWidth="1"/>
    <col min="7933" max="7933" width="9" style="150" customWidth="1"/>
    <col min="7934" max="7934" width="9.88671875" style="150" customWidth="1"/>
    <col min="7935" max="7935" width="12" style="150" customWidth="1"/>
    <col min="7936" max="8166" width="11.44140625" style="150"/>
    <col min="8167" max="8167" width="0.33203125" style="150" customWidth="1"/>
    <col min="8168" max="8168" width="19" style="150" customWidth="1"/>
    <col min="8169" max="8169" width="7.109375" style="150" customWidth="1"/>
    <col min="8170" max="8170" width="41.33203125" style="150" customWidth="1"/>
    <col min="8171" max="8172" width="9" style="150" customWidth="1"/>
    <col min="8173" max="8173" width="10.5546875" style="150" customWidth="1"/>
    <col min="8174" max="8174" width="9.44140625" style="150" customWidth="1"/>
    <col min="8175" max="8175" width="9.88671875" style="150" customWidth="1"/>
    <col min="8176" max="8176" width="10.5546875" style="150" customWidth="1"/>
    <col min="8177" max="8178" width="9.44140625" style="150" customWidth="1"/>
    <col min="8179" max="8179" width="10.5546875" style="150" customWidth="1"/>
    <col min="8180" max="8181" width="9" style="150" customWidth="1"/>
    <col min="8182" max="8182" width="10.5546875" style="150" customWidth="1"/>
    <col min="8183" max="8184" width="9.44140625" style="150" customWidth="1"/>
    <col min="8185" max="8185" width="10.5546875" style="150" customWidth="1"/>
    <col min="8186" max="8186" width="9.44140625" style="150" customWidth="1"/>
    <col min="8187" max="8187" width="9.88671875" style="150" customWidth="1"/>
    <col min="8188" max="8188" width="10.5546875" style="150" customWidth="1"/>
    <col min="8189" max="8189" width="9" style="150" customWidth="1"/>
    <col min="8190" max="8190" width="9.88671875" style="150" customWidth="1"/>
    <col min="8191" max="8191" width="12" style="150" customWidth="1"/>
    <col min="8192" max="8422" width="11.44140625" style="150"/>
    <col min="8423" max="8423" width="0.33203125" style="150" customWidth="1"/>
    <col min="8424" max="8424" width="19" style="150" customWidth="1"/>
    <col min="8425" max="8425" width="7.109375" style="150" customWidth="1"/>
    <col min="8426" max="8426" width="41.33203125" style="150" customWidth="1"/>
    <col min="8427" max="8428" width="9" style="150" customWidth="1"/>
    <col min="8429" max="8429" width="10.5546875" style="150" customWidth="1"/>
    <col min="8430" max="8430" width="9.44140625" style="150" customWidth="1"/>
    <col min="8431" max="8431" width="9.88671875" style="150" customWidth="1"/>
    <col min="8432" max="8432" width="10.5546875" style="150" customWidth="1"/>
    <col min="8433" max="8434" width="9.44140625" style="150" customWidth="1"/>
    <col min="8435" max="8435" width="10.5546875" style="150" customWidth="1"/>
    <col min="8436" max="8437" width="9" style="150" customWidth="1"/>
    <col min="8438" max="8438" width="10.5546875" style="150" customWidth="1"/>
    <col min="8439" max="8440" width="9.44140625" style="150" customWidth="1"/>
    <col min="8441" max="8441" width="10.5546875" style="150" customWidth="1"/>
    <col min="8442" max="8442" width="9.44140625" style="150" customWidth="1"/>
    <col min="8443" max="8443" width="9.88671875" style="150" customWidth="1"/>
    <col min="8444" max="8444" width="10.5546875" style="150" customWidth="1"/>
    <col min="8445" max="8445" width="9" style="150" customWidth="1"/>
    <col min="8446" max="8446" width="9.88671875" style="150" customWidth="1"/>
    <col min="8447" max="8447" width="12" style="150" customWidth="1"/>
    <col min="8448" max="8678" width="11.44140625" style="150"/>
    <col min="8679" max="8679" width="0.33203125" style="150" customWidth="1"/>
    <col min="8680" max="8680" width="19" style="150" customWidth="1"/>
    <col min="8681" max="8681" width="7.109375" style="150" customWidth="1"/>
    <col min="8682" max="8682" width="41.33203125" style="150" customWidth="1"/>
    <col min="8683" max="8684" width="9" style="150" customWidth="1"/>
    <col min="8685" max="8685" width="10.5546875" style="150" customWidth="1"/>
    <col min="8686" max="8686" width="9.44140625" style="150" customWidth="1"/>
    <col min="8687" max="8687" width="9.88671875" style="150" customWidth="1"/>
    <col min="8688" max="8688" width="10.5546875" style="150" customWidth="1"/>
    <col min="8689" max="8690" width="9.44140625" style="150" customWidth="1"/>
    <col min="8691" max="8691" width="10.5546875" style="150" customWidth="1"/>
    <col min="8692" max="8693" width="9" style="150" customWidth="1"/>
    <col min="8694" max="8694" width="10.5546875" style="150" customWidth="1"/>
    <col min="8695" max="8696" width="9.44140625" style="150" customWidth="1"/>
    <col min="8697" max="8697" width="10.5546875" style="150" customWidth="1"/>
    <col min="8698" max="8698" width="9.44140625" style="150" customWidth="1"/>
    <col min="8699" max="8699" width="9.88671875" style="150" customWidth="1"/>
    <col min="8700" max="8700" width="10.5546875" style="150" customWidth="1"/>
    <col min="8701" max="8701" width="9" style="150" customWidth="1"/>
    <col min="8702" max="8702" width="9.88671875" style="150" customWidth="1"/>
    <col min="8703" max="8703" width="12" style="150" customWidth="1"/>
    <col min="8704" max="8934" width="11.44140625" style="150"/>
    <col min="8935" max="8935" width="0.33203125" style="150" customWidth="1"/>
    <col min="8936" max="8936" width="19" style="150" customWidth="1"/>
    <col min="8937" max="8937" width="7.109375" style="150" customWidth="1"/>
    <col min="8938" max="8938" width="41.33203125" style="150" customWidth="1"/>
    <col min="8939" max="8940" width="9" style="150" customWidth="1"/>
    <col min="8941" max="8941" width="10.5546875" style="150" customWidth="1"/>
    <col min="8942" max="8942" width="9.44140625" style="150" customWidth="1"/>
    <col min="8943" max="8943" width="9.88671875" style="150" customWidth="1"/>
    <col min="8944" max="8944" width="10.5546875" style="150" customWidth="1"/>
    <col min="8945" max="8946" width="9.44140625" style="150" customWidth="1"/>
    <col min="8947" max="8947" width="10.5546875" style="150" customWidth="1"/>
    <col min="8948" max="8949" width="9" style="150" customWidth="1"/>
    <col min="8950" max="8950" width="10.5546875" style="150" customWidth="1"/>
    <col min="8951" max="8952" width="9.44140625" style="150" customWidth="1"/>
    <col min="8953" max="8953" width="10.5546875" style="150" customWidth="1"/>
    <col min="8954" max="8954" width="9.44140625" style="150" customWidth="1"/>
    <col min="8955" max="8955" width="9.88671875" style="150" customWidth="1"/>
    <col min="8956" max="8956" width="10.5546875" style="150" customWidth="1"/>
    <col min="8957" max="8957" width="9" style="150" customWidth="1"/>
    <col min="8958" max="8958" width="9.88671875" style="150" customWidth="1"/>
    <col min="8959" max="8959" width="12" style="150" customWidth="1"/>
    <col min="8960" max="9190" width="11.44140625" style="150"/>
    <col min="9191" max="9191" width="0.33203125" style="150" customWidth="1"/>
    <col min="9192" max="9192" width="19" style="150" customWidth="1"/>
    <col min="9193" max="9193" width="7.109375" style="150" customWidth="1"/>
    <col min="9194" max="9194" width="41.33203125" style="150" customWidth="1"/>
    <col min="9195" max="9196" width="9" style="150" customWidth="1"/>
    <col min="9197" max="9197" width="10.5546875" style="150" customWidth="1"/>
    <col min="9198" max="9198" width="9.44140625" style="150" customWidth="1"/>
    <col min="9199" max="9199" width="9.88671875" style="150" customWidth="1"/>
    <col min="9200" max="9200" width="10.5546875" style="150" customWidth="1"/>
    <col min="9201" max="9202" width="9.44140625" style="150" customWidth="1"/>
    <col min="9203" max="9203" width="10.5546875" style="150" customWidth="1"/>
    <col min="9204" max="9205" width="9" style="150" customWidth="1"/>
    <col min="9206" max="9206" width="10.5546875" style="150" customWidth="1"/>
    <col min="9207" max="9208" width="9.44140625" style="150" customWidth="1"/>
    <col min="9209" max="9209" width="10.5546875" style="150" customWidth="1"/>
    <col min="9210" max="9210" width="9.44140625" style="150" customWidth="1"/>
    <col min="9211" max="9211" width="9.88671875" style="150" customWidth="1"/>
    <col min="9212" max="9212" width="10.5546875" style="150" customWidth="1"/>
    <col min="9213" max="9213" width="9" style="150" customWidth="1"/>
    <col min="9214" max="9214" width="9.88671875" style="150" customWidth="1"/>
    <col min="9215" max="9215" width="12" style="150" customWidth="1"/>
    <col min="9216" max="9446" width="11.44140625" style="150"/>
    <col min="9447" max="9447" width="0.33203125" style="150" customWidth="1"/>
    <col min="9448" max="9448" width="19" style="150" customWidth="1"/>
    <col min="9449" max="9449" width="7.109375" style="150" customWidth="1"/>
    <col min="9450" max="9450" width="41.33203125" style="150" customWidth="1"/>
    <col min="9451" max="9452" width="9" style="150" customWidth="1"/>
    <col min="9453" max="9453" width="10.5546875" style="150" customWidth="1"/>
    <col min="9454" max="9454" width="9.44140625" style="150" customWidth="1"/>
    <col min="9455" max="9455" width="9.88671875" style="150" customWidth="1"/>
    <col min="9456" max="9456" width="10.5546875" style="150" customWidth="1"/>
    <col min="9457" max="9458" width="9.44140625" style="150" customWidth="1"/>
    <col min="9459" max="9459" width="10.5546875" style="150" customWidth="1"/>
    <col min="9460" max="9461" width="9" style="150" customWidth="1"/>
    <col min="9462" max="9462" width="10.5546875" style="150" customWidth="1"/>
    <col min="9463" max="9464" width="9.44140625" style="150" customWidth="1"/>
    <col min="9465" max="9465" width="10.5546875" style="150" customWidth="1"/>
    <col min="9466" max="9466" width="9.44140625" style="150" customWidth="1"/>
    <col min="9467" max="9467" width="9.88671875" style="150" customWidth="1"/>
    <col min="9468" max="9468" width="10.5546875" style="150" customWidth="1"/>
    <col min="9469" max="9469" width="9" style="150" customWidth="1"/>
    <col min="9470" max="9470" width="9.88671875" style="150" customWidth="1"/>
    <col min="9471" max="9471" width="12" style="150" customWidth="1"/>
    <col min="9472" max="9702" width="11.44140625" style="150"/>
    <col min="9703" max="9703" width="0.33203125" style="150" customWidth="1"/>
    <col min="9704" max="9704" width="19" style="150" customWidth="1"/>
    <col min="9705" max="9705" width="7.109375" style="150" customWidth="1"/>
    <col min="9706" max="9706" width="41.33203125" style="150" customWidth="1"/>
    <col min="9707" max="9708" width="9" style="150" customWidth="1"/>
    <col min="9709" max="9709" width="10.5546875" style="150" customWidth="1"/>
    <col min="9710" max="9710" width="9.44140625" style="150" customWidth="1"/>
    <col min="9711" max="9711" width="9.88671875" style="150" customWidth="1"/>
    <col min="9712" max="9712" width="10.5546875" style="150" customWidth="1"/>
    <col min="9713" max="9714" width="9.44140625" style="150" customWidth="1"/>
    <col min="9715" max="9715" width="10.5546875" style="150" customWidth="1"/>
    <col min="9716" max="9717" width="9" style="150" customWidth="1"/>
    <col min="9718" max="9718" width="10.5546875" style="150" customWidth="1"/>
    <col min="9719" max="9720" width="9.44140625" style="150" customWidth="1"/>
    <col min="9721" max="9721" width="10.5546875" style="150" customWidth="1"/>
    <col min="9722" max="9722" width="9.44140625" style="150" customWidth="1"/>
    <col min="9723" max="9723" width="9.88671875" style="150" customWidth="1"/>
    <col min="9724" max="9724" width="10.5546875" style="150" customWidth="1"/>
    <col min="9725" max="9725" width="9" style="150" customWidth="1"/>
    <col min="9726" max="9726" width="9.88671875" style="150" customWidth="1"/>
    <col min="9727" max="9727" width="12" style="150" customWidth="1"/>
    <col min="9728" max="9958" width="11.44140625" style="150"/>
    <col min="9959" max="9959" width="0.33203125" style="150" customWidth="1"/>
    <col min="9960" max="9960" width="19" style="150" customWidth="1"/>
    <col min="9961" max="9961" width="7.109375" style="150" customWidth="1"/>
    <col min="9962" max="9962" width="41.33203125" style="150" customWidth="1"/>
    <col min="9963" max="9964" width="9" style="150" customWidth="1"/>
    <col min="9965" max="9965" width="10.5546875" style="150" customWidth="1"/>
    <col min="9966" max="9966" width="9.44140625" style="150" customWidth="1"/>
    <col min="9967" max="9967" width="9.88671875" style="150" customWidth="1"/>
    <col min="9968" max="9968" width="10.5546875" style="150" customWidth="1"/>
    <col min="9969" max="9970" width="9.44140625" style="150" customWidth="1"/>
    <col min="9971" max="9971" width="10.5546875" style="150" customWidth="1"/>
    <col min="9972" max="9973" width="9" style="150" customWidth="1"/>
    <col min="9974" max="9974" width="10.5546875" style="150" customWidth="1"/>
    <col min="9975" max="9976" width="9.44140625" style="150" customWidth="1"/>
    <col min="9977" max="9977" width="10.5546875" style="150" customWidth="1"/>
    <col min="9978" max="9978" width="9.44140625" style="150" customWidth="1"/>
    <col min="9979" max="9979" width="9.88671875" style="150" customWidth="1"/>
    <col min="9980" max="9980" width="10.5546875" style="150" customWidth="1"/>
    <col min="9981" max="9981" width="9" style="150" customWidth="1"/>
    <col min="9982" max="9982" width="9.88671875" style="150" customWidth="1"/>
    <col min="9983" max="9983" width="12" style="150" customWidth="1"/>
    <col min="9984" max="10214" width="11.44140625" style="150"/>
    <col min="10215" max="10215" width="0.33203125" style="150" customWidth="1"/>
    <col min="10216" max="10216" width="19" style="150" customWidth="1"/>
    <col min="10217" max="10217" width="7.109375" style="150" customWidth="1"/>
    <col min="10218" max="10218" width="41.33203125" style="150" customWidth="1"/>
    <col min="10219" max="10220" width="9" style="150" customWidth="1"/>
    <col min="10221" max="10221" width="10.5546875" style="150" customWidth="1"/>
    <col min="10222" max="10222" width="9.44140625" style="150" customWidth="1"/>
    <col min="10223" max="10223" width="9.88671875" style="150" customWidth="1"/>
    <col min="10224" max="10224" width="10.5546875" style="150" customWidth="1"/>
    <col min="10225" max="10226" width="9.44140625" style="150" customWidth="1"/>
    <col min="10227" max="10227" width="10.5546875" style="150" customWidth="1"/>
    <col min="10228" max="10229" width="9" style="150" customWidth="1"/>
    <col min="10230" max="10230" width="10.5546875" style="150" customWidth="1"/>
    <col min="10231" max="10232" width="9.44140625" style="150" customWidth="1"/>
    <col min="10233" max="10233" width="10.5546875" style="150" customWidth="1"/>
    <col min="10234" max="10234" width="9.44140625" style="150" customWidth="1"/>
    <col min="10235" max="10235" width="9.88671875" style="150" customWidth="1"/>
    <col min="10236" max="10236" width="10.5546875" style="150" customWidth="1"/>
    <col min="10237" max="10237" width="9" style="150" customWidth="1"/>
    <col min="10238" max="10238" width="9.88671875" style="150" customWidth="1"/>
    <col min="10239" max="10239" width="12" style="150" customWidth="1"/>
    <col min="10240" max="10470" width="11.44140625" style="150"/>
    <col min="10471" max="10471" width="0.33203125" style="150" customWidth="1"/>
    <col min="10472" max="10472" width="19" style="150" customWidth="1"/>
    <col min="10473" max="10473" width="7.109375" style="150" customWidth="1"/>
    <col min="10474" max="10474" width="41.33203125" style="150" customWidth="1"/>
    <col min="10475" max="10476" width="9" style="150" customWidth="1"/>
    <col min="10477" max="10477" width="10.5546875" style="150" customWidth="1"/>
    <col min="10478" max="10478" width="9.44140625" style="150" customWidth="1"/>
    <col min="10479" max="10479" width="9.88671875" style="150" customWidth="1"/>
    <col min="10480" max="10480" width="10.5546875" style="150" customWidth="1"/>
    <col min="10481" max="10482" width="9.44140625" style="150" customWidth="1"/>
    <col min="10483" max="10483" width="10.5546875" style="150" customWidth="1"/>
    <col min="10484" max="10485" width="9" style="150" customWidth="1"/>
    <col min="10486" max="10486" width="10.5546875" style="150" customWidth="1"/>
    <col min="10487" max="10488" width="9.44140625" style="150" customWidth="1"/>
    <col min="10489" max="10489" width="10.5546875" style="150" customWidth="1"/>
    <col min="10490" max="10490" width="9.44140625" style="150" customWidth="1"/>
    <col min="10491" max="10491" width="9.88671875" style="150" customWidth="1"/>
    <col min="10492" max="10492" width="10.5546875" style="150" customWidth="1"/>
    <col min="10493" max="10493" width="9" style="150" customWidth="1"/>
    <col min="10494" max="10494" width="9.88671875" style="150" customWidth="1"/>
    <col min="10495" max="10495" width="12" style="150" customWidth="1"/>
    <col min="10496" max="10726" width="11.44140625" style="150"/>
    <col min="10727" max="10727" width="0.33203125" style="150" customWidth="1"/>
    <col min="10728" max="10728" width="19" style="150" customWidth="1"/>
    <col min="10729" max="10729" width="7.109375" style="150" customWidth="1"/>
    <col min="10730" max="10730" width="41.33203125" style="150" customWidth="1"/>
    <col min="10731" max="10732" width="9" style="150" customWidth="1"/>
    <col min="10733" max="10733" width="10.5546875" style="150" customWidth="1"/>
    <col min="10734" max="10734" width="9.44140625" style="150" customWidth="1"/>
    <col min="10735" max="10735" width="9.88671875" style="150" customWidth="1"/>
    <col min="10736" max="10736" width="10.5546875" style="150" customWidth="1"/>
    <col min="10737" max="10738" width="9.44140625" style="150" customWidth="1"/>
    <col min="10739" max="10739" width="10.5546875" style="150" customWidth="1"/>
    <col min="10740" max="10741" width="9" style="150" customWidth="1"/>
    <col min="10742" max="10742" width="10.5546875" style="150" customWidth="1"/>
    <col min="10743" max="10744" width="9.44140625" style="150" customWidth="1"/>
    <col min="10745" max="10745" width="10.5546875" style="150" customWidth="1"/>
    <col min="10746" max="10746" width="9.44140625" style="150" customWidth="1"/>
    <col min="10747" max="10747" width="9.88671875" style="150" customWidth="1"/>
    <col min="10748" max="10748" width="10.5546875" style="150" customWidth="1"/>
    <col min="10749" max="10749" width="9" style="150" customWidth="1"/>
    <col min="10750" max="10750" width="9.88671875" style="150" customWidth="1"/>
    <col min="10751" max="10751" width="12" style="150" customWidth="1"/>
    <col min="10752" max="10982" width="11.44140625" style="150"/>
    <col min="10983" max="10983" width="0.33203125" style="150" customWidth="1"/>
    <col min="10984" max="10984" width="19" style="150" customWidth="1"/>
    <col min="10985" max="10985" width="7.109375" style="150" customWidth="1"/>
    <col min="10986" max="10986" width="41.33203125" style="150" customWidth="1"/>
    <col min="10987" max="10988" width="9" style="150" customWidth="1"/>
    <col min="10989" max="10989" width="10.5546875" style="150" customWidth="1"/>
    <col min="10990" max="10990" width="9.44140625" style="150" customWidth="1"/>
    <col min="10991" max="10991" width="9.88671875" style="150" customWidth="1"/>
    <col min="10992" max="10992" width="10.5546875" style="150" customWidth="1"/>
    <col min="10993" max="10994" width="9.44140625" style="150" customWidth="1"/>
    <col min="10995" max="10995" width="10.5546875" style="150" customWidth="1"/>
    <col min="10996" max="10997" width="9" style="150" customWidth="1"/>
    <col min="10998" max="10998" width="10.5546875" style="150" customWidth="1"/>
    <col min="10999" max="11000" width="9.44140625" style="150" customWidth="1"/>
    <col min="11001" max="11001" width="10.5546875" style="150" customWidth="1"/>
    <col min="11002" max="11002" width="9.44140625" style="150" customWidth="1"/>
    <col min="11003" max="11003" width="9.88671875" style="150" customWidth="1"/>
    <col min="11004" max="11004" width="10.5546875" style="150" customWidth="1"/>
    <col min="11005" max="11005" width="9" style="150" customWidth="1"/>
    <col min="11006" max="11006" width="9.88671875" style="150" customWidth="1"/>
    <col min="11007" max="11007" width="12" style="150" customWidth="1"/>
    <col min="11008" max="11238" width="11.44140625" style="150"/>
    <col min="11239" max="11239" width="0.33203125" style="150" customWidth="1"/>
    <col min="11240" max="11240" width="19" style="150" customWidth="1"/>
    <col min="11241" max="11241" width="7.109375" style="150" customWidth="1"/>
    <col min="11242" max="11242" width="41.33203125" style="150" customWidth="1"/>
    <col min="11243" max="11244" width="9" style="150" customWidth="1"/>
    <col min="11245" max="11245" width="10.5546875" style="150" customWidth="1"/>
    <col min="11246" max="11246" width="9.44140625" style="150" customWidth="1"/>
    <col min="11247" max="11247" width="9.88671875" style="150" customWidth="1"/>
    <col min="11248" max="11248" width="10.5546875" style="150" customWidth="1"/>
    <col min="11249" max="11250" width="9.44140625" style="150" customWidth="1"/>
    <col min="11251" max="11251" width="10.5546875" style="150" customWidth="1"/>
    <col min="11252" max="11253" width="9" style="150" customWidth="1"/>
    <col min="11254" max="11254" width="10.5546875" style="150" customWidth="1"/>
    <col min="11255" max="11256" width="9.44140625" style="150" customWidth="1"/>
    <col min="11257" max="11257" width="10.5546875" style="150" customWidth="1"/>
    <col min="11258" max="11258" width="9.44140625" style="150" customWidth="1"/>
    <col min="11259" max="11259" width="9.88671875" style="150" customWidth="1"/>
    <col min="11260" max="11260" width="10.5546875" style="150" customWidth="1"/>
    <col min="11261" max="11261" width="9" style="150" customWidth="1"/>
    <col min="11262" max="11262" width="9.88671875" style="150" customWidth="1"/>
    <col min="11263" max="11263" width="12" style="150" customWidth="1"/>
    <col min="11264" max="11494" width="11.44140625" style="150"/>
    <col min="11495" max="11495" width="0.33203125" style="150" customWidth="1"/>
    <col min="11496" max="11496" width="19" style="150" customWidth="1"/>
    <col min="11497" max="11497" width="7.109375" style="150" customWidth="1"/>
    <col min="11498" max="11498" width="41.33203125" style="150" customWidth="1"/>
    <col min="11499" max="11500" width="9" style="150" customWidth="1"/>
    <col min="11501" max="11501" width="10.5546875" style="150" customWidth="1"/>
    <col min="11502" max="11502" width="9.44140625" style="150" customWidth="1"/>
    <col min="11503" max="11503" width="9.88671875" style="150" customWidth="1"/>
    <col min="11504" max="11504" width="10.5546875" style="150" customWidth="1"/>
    <col min="11505" max="11506" width="9.44140625" style="150" customWidth="1"/>
    <col min="11507" max="11507" width="10.5546875" style="150" customWidth="1"/>
    <col min="11508" max="11509" width="9" style="150" customWidth="1"/>
    <col min="11510" max="11510" width="10.5546875" style="150" customWidth="1"/>
    <col min="11511" max="11512" width="9.44140625" style="150" customWidth="1"/>
    <col min="11513" max="11513" width="10.5546875" style="150" customWidth="1"/>
    <col min="11514" max="11514" width="9.44140625" style="150" customWidth="1"/>
    <col min="11515" max="11515" width="9.88671875" style="150" customWidth="1"/>
    <col min="11516" max="11516" width="10.5546875" style="150" customWidth="1"/>
    <col min="11517" max="11517" width="9" style="150" customWidth="1"/>
    <col min="11518" max="11518" width="9.88671875" style="150" customWidth="1"/>
    <col min="11519" max="11519" width="12" style="150" customWidth="1"/>
    <col min="11520" max="11750" width="11.44140625" style="150"/>
    <col min="11751" max="11751" width="0.33203125" style="150" customWidth="1"/>
    <col min="11752" max="11752" width="19" style="150" customWidth="1"/>
    <col min="11753" max="11753" width="7.109375" style="150" customWidth="1"/>
    <col min="11754" max="11754" width="41.33203125" style="150" customWidth="1"/>
    <col min="11755" max="11756" width="9" style="150" customWidth="1"/>
    <col min="11757" max="11757" width="10.5546875" style="150" customWidth="1"/>
    <col min="11758" max="11758" width="9.44140625" style="150" customWidth="1"/>
    <col min="11759" max="11759" width="9.88671875" style="150" customWidth="1"/>
    <col min="11760" max="11760" width="10.5546875" style="150" customWidth="1"/>
    <col min="11761" max="11762" width="9.44140625" style="150" customWidth="1"/>
    <col min="11763" max="11763" width="10.5546875" style="150" customWidth="1"/>
    <col min="11764" max="11765" width="9" style="150" customWidth="1"/>
    <col min="11766" max="11766" width="10.5546875" style="150" customWidth="1"/>
    <col min="11767" max="11768" width="9.44140625" style="150" customWidth="1"/>
    <col min="11769" max="11769" width="10.5546875" style="150" customWidth="1"/>
    <col min="11770" max="11770" width="9.44140625" style="150" customWidth="1"/>
    <col min="11771" max="11771" width="9.88671875" style="150" customWidth="1"/>
    <col min="11772" max="11772" width="10.5546875" style="150" customWidth="1"/>
    <col min="11773" max="11773" width="9" style="150" customWidth="1"/>
    <col min="11774" max="11774" width="9.88671875" style="150" customWidth="1"/>
    <col min="11775" max="11775" width="12" style="150" customWidth="1"/>
    <col min="11776" max="12006" width="11.44140625" style="150"/>
    <col min="12007" max="12007" width="0.33203125" style="150" customWidth="1"/>
    <col min="12008" max="12008" width="19" style="150" customWidth="1"/>
    <col min="12009" max="12009" width="7.109375" style="150" customWidth="1"/>
    <col min="12010" max="12010" width="41.33203125" style="150" customWidth="1"/>
    <col min="12011" max="12012" width="9" style="150" customWidth="1"/>
    <col min="12013" max="12013" width="10.5546875" style="150" customWidth="1"/>
    <col min="12014" max="12014" width="9.44140625" style="150" customWidth="1"/>
    <col min="12015" max="12015" width="9.88671875" style="150" customWidth="1"/>
    <col min="12016" max="12016" width="10.5546875" style="150" customWidth="1"/>
    <col min="12017" max="12018" width="9.44140625" style="150" customWidth="1"/>
    <col min="12019" max="12019" width="10.5546875" style="150" customWidth="1"/>
    <col min="12020" max="12021" width="9" style="150" customWidth="1"/>
    <col min="12022" max="12022" width="10.5546875" style="150" customWidth="1"/>
    <col min="12023" max="12024" width="9.44140625" style="150" customWidth="1"/>
    <col min="12025" max="12025" width="10.5546875" style="150" customWidth="1"/>
    <col min="12026" max="12026" width="9.44140625" style="150" customWidth="1"/>
    <col min="12027" max="12027" width="9.88671875" style="150" customWidth="1"/>
    <col min="12028" max="12028" width="10.5546875" style="150" customWidth="1"/>
    <col min="12029" max="12029" width="9" style="150" customWidth="1"/>
    <col min="12030" max="12030" width="9.88671875" style="150" customWidth="1"/>
    <col min="12031" max="12031" width="12" style="150" customWidth="1"/>
    <col min="12032" max="12262" width="11.44140625" style="150"/>
    <col min="12263" max="12263" width="0.33203125" style="150" customWidth="1"/>
    <col min="12264" max="12264" width="19" style="150" customWidth="1"/>
    <col min="12265" max="12265" width="7.109375" style="150" customWidth="1"/>
    <col min="12266" max="12266" width="41.33203125" style="150" customWidth="1"/>
    <col min="12267" max="12268" width="9" style="150" customWidth="1"/>
    <col min="12269" max="12269" width="10.5546875" style="150" customWidth="1"/>
    <col min="12270" max="12270" width="9.44140625" style="150" customWidth="1"/>
    <col min="12271" max="12271" width="9.88671875" style="150" customWidth="1"/>
    <col min="12272" max="12272" width="10.5546875" style="150" customWidth="1"/>
    <col min="12273" max="12274" width="9.44140625" style="150" customWidth="1"/>
    <col min="12275" max="12275" width="10.5546875" style="150" customWidth="1"/>
    <col min="12276" max="12277" width="9" style="150" customWidth="1"/>
    <col min="12278" max="12278" width="10.5546875" style="150" customWidth="1"/>
    <col min="12279" max="12280" width="9.44140625" style="150" customWidth="1"/>
    <col min="12281" max="12281" width="10.5546875" style="150" customWidth="1"/>
    <col min="12282" max="12282" width="9.44140625" style="150" customWidth="1"/>
    <col min="12283" max="12283" width="9.88671875" style="150" customWidth="1"/>
    <col min="12284" max="12284" width="10.5546875" style="150" customWidth="1"/>
    <col min="12285" max="12285" width="9" style="150" customWidth="1"/>
    <col min="12286" max="12286" width="9.88671875" style="150" customWidth="1"/>
    <col min="12287" max="12287" width="12" style="150" customWidth="1"/>
    <col min="12288" max="12518" width="11.44140625" style="150"/>
    <col min="12519" max="12519" width="0.33203125" style="150" customWidth="1"/>
    <col min="12520" max="12520" width="19" style="150" customWidth="1"/>
    <col min="12521" max="12521" width="7.109375" style="150" customWidth="1"/>
    <col min="12522" max="12522" width="41.33203125" style="150" customWidth="1"/>
    <col min="12523" max="12524" width="9" style="150" customWidth="1"/>
    <col min="12525" max="12525" width="10.5546875" style="150" customWidth="1"/>
    <col min="12526" max="12526" width="9.44140625" style="150" customWidth="1"/>
    <col min="12527" max="12527" width="9.88671875" style="150" customWidth="1"/>
    <col min="12528" max="12528" width="10.5546875" style="150" customWidth="1"/>
    <col min="12529" max="12530" width="9.44140625" style="150" customWidth="1"/>
    <col min="12531" max="12531" width="10.5546875" style="150" customWidth="1"/>
    <col min="12532" max="12533" width="9" style="150" customWidth="1"/>
    <col min="12534" max="12534" width="10.5546875" style="150" customWidth="1"/>
    <col min="12535" max="12536" width="9.44140625" style="150" customWidth="1"/>
    <col min="12537" max="12537" width="10.5546875" style="150" customWidth="1"/>
    <col min="12538" max="12538" width="9.44140625" style="150" customWidth="1"/>
    <col min="12539" max="12539" width="9.88671875" style="150" customWidth="1"/>
    <col min="12540" max="12540" width="10.5546875" style="150" customWidth="1"/>
    <col min="12541" max="12541" width="9" style="150" customWidth="1"/>
    <col min="12542" max="12542" width="9.88671875" style="150" customWidth="1"/>
    <col min="12543" max="12543" width="12" style="150" customWidth="1"/>
    <col min="12544" max="12774" width="11.44140625" style="150"/>
    <col min="12775" max="12775" width="0.33203125" style="150" customWidth="1"/>
    <col min="12776" max="12776" width="19" style="150" customWidth="1"/>
    <col min="12777" max="12777" width="7.109375" style="150" customWidth="1"/>
    <col min="12778" max="12778" width="41.33203125" style="150" customWidth="1"/>
    <col min="12779" max="12780" width="9" style="150" customWidth="1"/>
    <col min="12781" max="12781" width="10.5546875" style="150" customWidth="1"/>
    <col min="12782" max="12782" width="9.44140625" style="150" customWidth="1"/>
    <col min="12783" max="12783" width="9.88671875" style="150" customWidth="1"/>
    <col min="12784" max="12784" width="10.5546875" style="150" customWidth="1"/>
    <col min="12785" max="12786" width="9.44140625" style="150" customWidth="1"/>
    <col min="12787" max="12787" width="10.5546875" style="150" customWidth="1"/>
    <col min="12788" max="12789" width="9" style="150" customWidth="1"/>
    <col min="12790" max="12790" width="10.5546875" style="150" customWidth="1"/>
    <col min="12791" max="12792" width="9.44140625" style="150" customWidth="1"/>
    <col min="12793" max="12793" width="10.5546875" style="150" customWidth="1"/>
    <col min="12794" max="12794" width="9.44140625" style="150" customWidth="1"/>
    <col min="12795" max="12795" width="9.88671875" style="150" customWidth="1"/>
    <col min="12796" max="12796" width="10.5546875" style="150" customWidth="1"/>
    <col min="12797" max="12797" width="9" style="150" customWidth="1"/>
    <col min="12798" max="12798" width="9.88671875" style="150" customWidth="1"/>
    <col min="12799" max="12799" width="12" style="150" customWidth="1"/>
    <col min="12800" max="13030" width="11.44140625" style="150"/>
    <col min="13031" max="13031" width="0.33203125" style="150" customWidth="1"/>
    <col min="13032" max="13032" width="19" style="150" customWidth="1"/>
    <col min="13033" max="13033" width="7.109375" style="150" customWidth="1"/>
    <col min="13034" max="13034" width="41.33203125" style="150" customWidth="1"/>
    <col min="13035" max="13036" width="9" style="150" customWidth="1"/>
    <col min="13037" max="13037" width="10.5546875" style="150" customWidth="1"/>
    <col min="13038" max="13038" width="9.44140625" style="150" customWidth="1"/>
    <col min="13039" max="13039" width="9.88671875" style="150" customWidth="1"/>
    <col min="13040" max="13040" width="10.5546875" style="150" customWidth="1"/>
    <col min="13041" max="13042" width="9.44140625" style="150" customWidth="1"/>
    <col min="13043" max="13043" width="10.5546875" style="150" customWidth="1"/>
    <col min="13044" max="13045" width="9" style="150" customWidth="1"/>
    <col min="13046" max="13046" width="10.5546875" style="150" customWidth="1"/>
    <col min="13047" max="13048" width="9.44140625" style="150" customWidth="1"/>
    <col min="13049" max="13049" width="10.5546875" style="150" customWidth="1"/>
    <col min="13050" max="13050" width="9.44140625" style="150" customWidth="1"/>
    <col min="13051" max="13051" width="9.88671875" style="150" customWidth="1"/>
    <col min="13052" max="13052" width="10.5546875" style="150" customWidth="1"/>
    <col min="13053" max="13053" width="9" style="150" customWidth="1"/>
    <col min="13054" max="13054" width="9.88671875" style="150" customWidth="1"/>
    <col min="13055" max="13055" width="12" style="150" customWidth="1"/>
    <col min="13056" max="13286" width="11.44140625" style="150"/>
    <col min="13287" max="13287" width="0.33203125" style="150" customWidth="1"/>
    <col min="13288" max="13288" width="19" style="150" customWidth="1"/>
    <col min="13289" max="13289" width="7.109375" style="150" customWidth="1"/>
    <col min="13290" max="13290" width="41.33203125" style="150" customWidth="1"/>
    <col min="13291" max="13292" width="9" style="150" customWidth="1"/>
    <col min="13293" max="13293" width="10.5546875" style="150" customWidth="1"/>
    <col min="13294" max="13294" width="9.44140625" style="150" customWidth="1"/>
    <col min="13295" max="13295" width="9.88671875" style="150" customWidth="1"/>
    <col min="13296" max="13296" width="10.5546875" style="150" customWidth="1"/>
    <col min="13297" max="13298" width="9.44140625" style="150" customWidth="1"/>
    <col min="13299" max="13299" width="10.5546875" style="150" customWidth="1"/>
    <col min="13300" max="13301" width="9" style="150" customWidth="1"/>
    <col min="13302" max="13302" width="10.5546875" style="150" customWidth="1"/>
    <col min="13303" max="13304" width="9.44140625" style="150" customWidth="1"/>
    <col min="13305" max="13305" width="10.5546875" style="150" customWidth="1"/>
    <col min="13306" max="13306" width="9.44140625" style="150" customWidth="1"/>
    <col min="13307" max="13307" width="9.88671875" style="150" customWidth="1"/>
    <col min="13308" max="13308" width="10.5546875" style="150" customWidth="1"/>
    <col min="13309" max="13309" width="9" style="150" customWidth="1"/>
    <col min="13310" max="13310" width="9.88671875" style="150" customWidth="1"/>
    <col min="13311" max="13311" width="12" style="150" customWidth="1"/>
    <col min="13312" max="13542" width="11.44140625" style="150"/>
    <col min="13543" max="13543" width="0.33203125" style="150" customWidth="1"/>
    <col min="13544" max="13544" width="19" style="150" customWidth="1"/>
    <col min="13545" max="13545" width="7.109375" style="150" customWidth="1"/>
    <col min="13546" max="13546" width="41.33203125" style="150" customWidth="1"/>
    <col min="13547" max="13548" width="9" style="150" customWidth="1"/>
    <col min="13549" max="13549" width="10.5546875" style="150" customWidth="1"/>
    <col min="13550" max="13550" width="9.44140625" style="150" customWidth="1"/>
    <col min="13551" max="13551" width="9.88671875" style="150" customWidth="1"/>
    <col min="13552" max="13552" width="10.5546875" style="150" customWidth="1"/>
    <col min="13553" max="13554" width="9.44140625" style="150" customWidth="1"/>
    <col min="13555" max="13555" width="10.5546875" style="150" customWidth="1"/>
    <col min="13556" max="13557" width="9" style="150" customWidth="1"/>
    <col min="13558" max="13558" width="10.5546875" style="150" customWidth="1"/>
    <col min="13559" max="13560" width="9.44140625" style="150" customWidth="1"/>
    <col min="13561" max="13561" width="10.5546875" style="150" customWidth="1"/>
    <col min="13562" max="13562" width="9.44140625" style="150" customWidth="1"/>
    <col min="13563" max="13563" width="9.88671875" style="150" customWidth="1"/>
    <col min="13564" max="13564" width="10.5546875" style="150" customWidth="1"/>
    <col min="13565" max="13565" width="9" style="150" customWidth="1"/>
    <col min="13566" max="13566" width="9.88671875" style="150" customWidth="1"/>
    <col min="13567" max="13567" width="12" style="150" customWidth="1"/>
    <col min="13568" max="13798" width="11.44140625" style="150"/>
    <col min="13799" max="13799" width="0.33203125" style="150" customWidth="1"/>
    <col min="13800" max="13800" width="19" style="150" customWidth="1"/>
    <col min="13801" max="13801" width="7.109375" style="150" customWidth="1"/>
    <col min="13802" max="13802" width="41.33203125" style="150" customWidth="1"/>
    <col min="13803" max="13804" width="9" style="150" customWidth="1"/>
    <col min="13805" max="13805" width="10.5546875" style="150" customWidth="1"/>
    <col min="13806" max="13806" width="9.44140625" style="150" customWidth="1"/>
    <col min="13807" max="13807" width="9.88671875" style="150" customWidth="1"/>
    <col min="13808" max="13808" width="10.5546875" style="150" customWidth="1"/>
    <col min="13809" max="13810" width="9.44140625" style="150" customWidth="1"/>
    <col min="13811" max="13811" width="10.5546875" style="150" customWidth="1"/>
    <col min="13812" max="13813" width="9" style="150" customWidth="1"/>
    <col min="13814" max="13814" width="10.5546875" style="150" customWidth="1"/>
    <col min="13815" max="13816" width="9.44140625" style="150" customWidth="1"/>
    <col min="13817" max="13817" width="10.5546875" style="150" customWidth="1"/>
    <col min="13818" max="13818" width="9.44140625" style="150" customWidth="1"/>
    <col min="13819" max="13819" width="9.88671875" style="150" customWidth="1"/>
    <col min="13820" max="13820" width="10.5546875" style="150" customWidth="1"/>
    <col min="13821" max="13821" width="9" style="150" customWidth="1"/>
    <col min="13822" max="13822" width="9.88671875" style="150" customWidth="1"/>
    <col min="13823" max="13823" width="12" style="150" customWidth="1"/>
    <col min="13824" max="14054" width="11.44140625" style="150"/>
    <col min="14055" max="14055" width="0.33203125" style="150" customWidth="1"/>
    <col min="14056" max="14056" width="19" style="150" customWidth="1"/>
    <col min="14057" max="14057" width="7.109375" style="150" customWidth="1"/>
    <col min="14058" max="14058" width="41.33203125" style="150" customWidth="1"/>
    <col min="14059" max="14060" width="9" style="150" customWidth="1"/>
    <col min="14061" max="14061" width="10.5546875" style="150" customWidth="1"/>
    <col min="14062" max="14062" width="9.44140625" style="150" customWidth="1"/>
    <col min="14063" max="14063" width="9.88671875" style="150" customWidth="1"/>
    <col min="14064" max="14064" width="10.5546875" style="150" customWidth="1"/>
    <col min="14065" max="14066" width="9.44140625" style="150" customWidth="1"/>
    <col min="14067" max="14067" width="10.5546875" style="150" customWidth="1"/>
    <col min="14068" max="14069" width="9" style="150" customWidth="1"/>
    <col min="14070" max="14070" width="10.5546875" style="150" customWidth="1"/>
    <col min="14071" max="14072" width="9.44140625" style="150" customWidth="1"/>
    <col min="14073" max="14073" width="10.5546875" style="150" customWidth="1"/>
    <col min="14074" max="14074" width="9.44140625" style="150" customWidth="1"/>
    <col min="14075" max="14075" width="9.88671875" style="150" customWidth="1"/>
    <col min="14076" max="14076" width="10.5546875" style="150" customWidth="1"/>
    <col min="14077" max="14077" width="9" style="150" customWidth="1"/>
    <col min="14078" max="14078" width="9.88671875" style="150" customWidth="1"/>
    <col min="14079" max="14079" width="12" style="150" customWidth="1"/>
    <col min="14080" max="14310" width="11.44140625" style="150"/>
    <col min="14311" max="14311" width="0.33203125" style="150" customWidth="1"/>
    <col min="14312" max="14312" width="19" style="150" customWidth="1"/>
    <col min="14313" max="14313" width="7.109375" style="150" customWidth="1"/>
    <col min="14314" max="14314" width="41.33203125" style="150" customWidth="1"/>
    <col min="14315" max="14316" width="9" style="150" customWidth="1"/>
    <col min="14317" max="14317" width="10.5546875" style="150" customWidth="1"/>
    <col min="14318" max="14318" width="9.44140625" style="150" customWidth="1"/>
    <col min="14319" max="14319" width="9.88671875" style="150" customWidth="1"/>
    <col min="14320" max="14320" width="10.5546875" style="150" customWidth="1"/>
    <col min="14321" max="14322" width="9.44140625" style="150" customWidth="1"/>
    <col min="14323" max="14323" width="10.5546875" style="150" customWidth="1"/>
    <col min="14324" max="14325" width="9" style="150" customWidth="1"/>
    <col min="14326" max="14326" width="10.5546875" style="150" customWidth="1"/>
    <col min="14327" max="14328" width="9.44140625" style="150" customWidth="1"/>
    <col min="14329" max="14329" width="10.5546875" style="150" customWidth="1"/>
    <col min="14330" max="14330" width="9.44140625" style="150" customWidth="1"/>
    <col min="14331" max="14331" width="9.88671875" style="150" customWidth="1"/>
    <col min="14332" max="14332" width="10.5546875" style="150" customWidth="1"/>
    <col min="14333" max="14333" width="9" style="150" customWidth="1"/>
    <col min="14334" max="14334" width="9.88671875" style="150" customWidth="1"/>
    <col min="14335" max="14335" width="12" style="150" customWidth="1"/>
    <col min="14336" max="14566" width="11.44140625" style="150"/>
    <col min="14567" max="14567" width="0.33203125" style="150" customWidth="1"/>
    <col min="14568" max="14568" width="19" style="150" customWidth="1"/>
    <col min="14569" max="14569" width="7.109375" style="150" customWidth="1"/>
    <col min="14570" max="14570" width="41.33203125" style="150" customWidth="1"/>
    <col min="14571" max="14572" width="9" style="150" customWidth="1"/>
    <col min="14573" max="14573" width="10.5546875" style="150" customWidth="1"/>
    <col min="14574" max="14574" width="9.44140625" style="150" customWidth="1"/>
    <col min="14575" max="14575" width="9.88671875" style="150" customWidth="1"/>
    <col min="14576" max="14576" width="10.5546875" style="150" customWidth="1"/>
    <col min="14577" max="14578" width="9.44140625" style="150" customWidth="1"/>
    <col min="14579" max="14579" width="10.5546875" style="150" customWidth="1"/>
    <col min="14580" max="14581" width="9" style="150" customWidth="1"/>
    <col min="14582" max="14582" width="10.5546875" style="150" customWidth="1"/>
    <col min="14583" max="14584" width="9.44140625" style="150" customWidth="1"/>
    <col min="14585" max="14585" width="10.5546875" style="150" customWidth="1"/>
    <col min="14586" max="14586" width="9.44140625" style="150" customWidth="1"/>
    <col min="14587" max="14587" width="9.88671875" style="150" customWidth="1"/>
    <col min="14588" max="14588" width="10.5546875" style="150" customWidth="1"/>
    <col min="14589" max="14589" width="9" style="150" customWidth="1"/>
    <col min="14590" max="14590" width="9.88671875" style="150" customWidth="1"/>
    <col min="14591" max="14591" width="12" style="150" customWidth="1"/>
    <col min="14592" max="14822" width="11.44140625" style="150"/>
    <col min="14823" max="14823" width="0.33203125" style="150" customWidth="1"/>
    <col min="14824" max="14824" width="19" style="150" customWidth="1"/>
    <col min="14825" max="14825" width="7.109375" style="150" customWidth="1"/>
    <col min="14826" max="14826" width="41.33203125" style="150" customWidth="1"/>
    <col min="14827" max="14828" width="9" style="150" customWidth="1"/>
    <col min="14829" max="14829" width="10.5546875" style="150" customWidth="1"/>
    <col min="14830" max="14830" width="9.44140625" style="150" customWidth="1"/>
    <col min="14831" max="14831" width="9.88671875" style="150" customWidth="1"/>
    <col min="14832" max="14832" width="10.5546875" style="150" customWidth="1"/>
    <col min="14833" max="14834" width="9.44140625" style="150" customWidth="1"/>
    <col min="14835" max="14835" width="10.5546875" style="150" customWidth="1"/>
    <col min="14836" max="14837" width="9" style="150" customWidth="1"/>
    <col min="14838" max="14838" width="10.5546875" style="150" customWidth="1"/>
    <col min="14839" max="14840" width="9.44140625" style="150" customWidth="1"/>
    <col min="14841" max="14841" width="10.5546875" style="150" customWidth="1"/>
    <col min="14842" max="14842" width="9.44140625" style="150" customWidth="1"/>
    <col min="14843" max="14843" width="9.88671875" style="150" customWidth="1"/>
    <col min="14844" max="14844" width="10.5546875" style="150" customWidth="1"/>
    <col min="14845" max="14845" width="9" style="150" customWidth="1"/>
    <col min="14846" max="14846" width="9.88671875" style="150" customWidth="1"/>
    <col min="14847" max="14847" width="12" style="150" customWidth="1"/>
    <col min="14848" max="15078" width="11.44140625" style="150"/>
    <col min="15079" max="15079" width="0.33203125" style="150" customWidth="1"/>
    <col min="15080" max="15080" width="19" style="150" customWidth="1"/>
    <col min="15081" max="15081" width="7.109375" style="150" customWidth="1"/>
    <col min="15082" max="15082" width="41.33203125" style="150" customWidth="1"/>
    <col min="15083" max="15084" width="9" style="150" customWidth="1"/>
    <col min="15085" max="15085" width="10.5546875" style="150" customWidth="1"/>
    <col min="15086" max="15086" width="9.44140625" style="150" customWidth="1"/>
    <col min="15087" max="15087" width="9.88671875" style="150" customWidth="1"/>
    <col min="15088" max="15088" width="10.5546875" style="150" customWidth="1"/>
    <col min="15089" max="15090" width="9.44140625" style="150" customWidth="1"/>
    <col min="15091" max="15091" width="10.5546875" style="150" customWidth="1"/>
    <col min="15092" max="15093" width="9" style="150" customWidth="1"/>
    <col min="15094" max="15094" width="10.5546875" style="150" customWidth="1"/>
    <col min="15095" max="15096" width="9.44140625" style="150" customWidth="1"/>
    <col min="15097" max="15097" width="10.5546875" style="150" customWidth="1"/>
    <col min="15098" max="15098" width="9.44140625" style="150" customWidth="1"/>
    <col min="15099" max="15099" width="9.88671875" style="150" customWidth="1"/>
    <col min="15100" max="15100" width="10.5546875" style="150" customWidth="1"/>
    <col min="15101" max="15101" width="9" style="150" customWidth="1"/>
    <col min="15102" max="15102" width="9.88671875" style="150" customWidth="1"/>
    <col min="15103" max="15103" width="12" style="150" customWidth="1"/>
    <col min="15104" max="15334" width="11.44140625" style="150"/>
    <col min="15335" max="15335" width="0.33203125" style="150" customWidth="1"/>
    <col min="15336" max="15336" width="19" style="150" customWidth="1"/>
    <col min="15337" max="15337" width="7.109375" style="150" customWidth="1"/>
    <col min="15338" max="15338" width="41.33203125" style="150" customWidth="1"/>
    <col min="15339" max="15340" width="9" style="150" customWidth="1"/>
    <col min="15341" max="15341" width="10.5546875" style="150" customWidth="1"/>
    <col min="15342" max="15342" width="9.44140625" style="150" customWidth="1"/>
    <col min="15343" max="15343" width="9.88671875" style="150" customWidth="1"/>
    <col min="15344" max="15344" width="10.5546875" style="150" customWidth="1"/>
    <col min="15345" max="15346" width="9.44140625" style="150" customWidth="1"/>
    <col min="15347" max="15347" width="10.5546875" style="150" customWidth="1"/>
    <col min="15348" max="15349" width="9" style="150" customWidth="1"/>
    <col min="15350" max="15350" width="10.5546875" style="150" customWidth="1"/>
    <col min="15351" max="15352" width="9.44140625" style="150" customWidth="1"/>
    <col min="15353" max="15353" width="10.5546875" style="150" customWidth="1"/>
    <col min="15354" max="15354" width="9.44140625" style="150" customWidth="1"/>
    <col min="15355" max="15355" width="9.88671875" style="150" customWidth="1"/>
    <col min="15356" max="15356" width="10.5546875" style="150" customWidth="1"/>
    <col min="15357" max="15357" width="9" style="150" customWidth="1"/>
    <col min="15358" max="15358" width="9.88671875" style="150" customWidth="1"/>
    <col min="15359" max="15359" width="12" style="150" customWidth="1"/>
    <col min="15360" max="15590" width="11.44140625" style="150"/>
    <col min="15591" max="15591" width="0.33203125" style="150" customWidth="1"/>
    <col min="15592" max="15592" width="19" style="150" customWidth="1"/>
    <col min="15593" max="15593" width="7.109375" style="150" customWidth="1"/>
    <col min="15594" max="15594" width="41.33203125" style="150" customWidth="1"/>
    <col min="15595" max="15596" width="9" style="150" customWidth="1"/>
    <col min="15597" max="15597" width="10.5546875" style="150" customWidth="1"/>
    <col min="15598" max="15598" width="9.44140625" style="150" customWidth="1"/>
    <col min="15599" max="15599" width="9.88671875" style="150" customWidth="1"/>
    <col min="15600" max="15600" width="10.5546875" style="150" customWidth="1"/>
    <col min="15601" max="15602" width="9.44140625" style="150" customWidth="1"/>
    <col min="15603" max="15603" width="10.5546875" style="150" customWidth="1"/>
    <col min="15604" max="15605" width="9" style="150" customWidth="1"/>
    <col min="15606" max="15606" width="10.5546875" style="150" customWidth="1"/>
    <col min="15607" max="15608" width="9.44140625" style="150" customWidth="1"/>
    <col min="15609" max="15609" width="10.5546875" style="150" customWidth="1"/>
    <col min="15610" max="15610" width="9.44140625" style="150" customWidth="1"/>
    <col min="15611" max="15611" width="9.88671875" style="150" customWidth="1"/>
    <col min="15612" max="15612" width="10.5546875" style="150" customWidth="1"/>
    <col min="15613" max="15613" width="9" style="150" customWidth="1"/>
    <col min="15614" max="15614" width="9.88671875" style="150" customWidth="1"/>
    <col min="15615" max="15615" width="12" style="150" customWidth="1"/>
    <col min="15616" max="15846" width="11.44140625" style="150"/>
    <col min="15847" max="15847" width="0.33203125" style="150" customWidth="1"/>
    <col min="15848" max="15848" width="19" style="150" customWidth="1"/>
    <col min="15849" max="15849" width="7.109375" style="150" customWidth="1"/>
    <col min="15850" max="15850" width="41.33203125" style="150" customWidth="1"/>
    <col min="15851" max="15852" width="9" style="150" customWidth="1"/>
    <col min="15853" max="15853" width="10.5546875" style="150" customWidth="1"/>
    <col min="15854" max="15854" width="9.44140625" style="150" customWidth="1"/>
    <col min="15855" max="15855" width="9.88671875" style="150" customWidth="1"/>
    <col min="15856" max="15856" width="10.5546875" style="150" customWidth="1"/>
    <col min="15857" max="15858" width="9.44140625" style="150" customWidth="1"/>
    <col min="15859" max="15859" width="10.5546875" style="150" customWidth="1"/>
    <col min="15860" max="15861" width="9" style="150" customWidth="1"/>
    <col min="15862" max="15862" width="10.5546875" style="150" customWidth="1"/>
    <col min="15863" max="15864" width="9.44140625" style="150" customWidth="1"/>
    <col min="15865" max="15865" width="10.5546875" style="150" customWidth="1"/>
    <col min="15866" max="15866" width="9.44140625" style="150" customWidth="1"/>
    <col min="15867" max="15867" width="9.88671875" style="150" customWidth="1"/>
    <col min="15868" max="15868" width="10.5546875" style="150" customWidth="1"/>
    <col min="15869" max="15869" width="9" style="150" customWidth="1"/>
    <col min="15870" max="15870" width="9.88671875" style="150" customWidth="1"/>
    <col min="15871" max="15871" width="12" style="150" customWidth="1"/>
    <col min="15872" max="16102" width="11.44140625" style="150"/>
    <col min="16103" max="16103" width="0.33203125" style="150" customWidth="1"/>
    <col min="16104" max="16104" width="19" style="150" customWidth="1"/>
    <col min="16105" max="16105" width="7.109375" style="150" customWidth="1"/>
    <col min="16106" max="16106" width="41.33203125" style="150" customWidth="1"/>
    <col min="16107" max="16108" width="9" style="150" customWidth="1"/>
    <col min="16109" max="16109" width="10.5546875" style="150" customWidth="1"/>
    <col min="16110" max="16110" width="9.44140625" style="150" customWidth="1"/>
    <col min="16111" max="16111" width="9.88671875" style="150" customWidth="1"/>
    <col min="16112" max="16112" width="10.5546875" style="150" customWidth="1"/>
    <col min="16113" max="16114" width="9.44140625" style="150" customWidth="1"/>
    <col min="16115" max="16115" width="10.5546875" style="150" customWidth="1"/>
    <col min="16116" max="16117" width="9" style="150" customWidth="1"/>
    <col min="16118" max="16118" width="10.5546875" style="150" customWidth="1"/>
    <col min="16119" max="16120" width="9.44140625" style="150" customWidth="1"/>
    <col min="16121" max="16121" width="10.5546875" style="150" customWidth="1"/>
    <col min="16122" max="16122" width="9.44140625" style="150" customWidth="1"/>
    <col min="16123" max="16123" width="9.88671875" style="150" customWidth="1"/>
    <col min="16124" max="16124" width="10.5546875" style="150" customWidth="1"/>
    <col min="16125" max="16125" width="9" style="150" customWidth="1"/>
    <col min="16126" max="16126" width="9.88671875" style="150" customWidth="1"/>
    <col min="16127" max="16127" width="12" style="150" customWidth="1"/>
    <col min="16128" max="16384" width="11.44140625" style="150"/>
  </cols>
  <sheetData>
    <row r="1" spans="1:32">
      <c r="A1" s="167" t="s">
        <v>1189</v>
      </c>
      <c r="B1" s="128"/>
    </row>
    <row r="2" spans="1:32" ht="18" customHeight="1">
      <c r="A2" s="395" t="s">
        <v>916</v>
      </c>
      <c r="B2" s="32"/>
    </row>
    <row r="3" spans="1:32" ht="14.4">
      <c r="A3" s="2222" t="s">
        <v>12</v>
      </c>
      <c r="B3" s="2222" t="s">
        <v>676</v>
      </c>
      <c r="C3" s="2219">
        <v>2011</v>
      </c>
      <c r="D3" s="2219"/>
      <c r="E3" s="2219"/>
      <c r="F3" s="2219">
        <v>2012</v>
      </c>
      <c r="G3" s="2219"/>
      <c r="H3" s="2219"/>
      <c r="I3" s="2219">
        <v>2013</v>
      </c>
      <c r="J3" s="2219"/>
      <c r="K3" s="2219"/>
      <c r="L3" s="2219">
        <v>2014</v>
      </c>
      <c r="M3" s="2219"/>
      <c r="N3" s="2219"/>
      <c r="O3" s="2219">
        <v>2015</v>
      </c>
      <c r="P3" s="2219"/>
      <c r="Q3" s="2219"/>
      <c r="R3" s="2219">
        <v>2016</v>
      </c>
      <c r="S3" s="2219"/>
      <c r="T3" s="2219"/>
      <c r="U3" s="2219">
        <v>2017</v>
      </c>
      <c r="V3" s="2219"/>
      <c r="W3" s="2219"/>
      <c r="X3" s="2219">
        <v>2018</v>
      </c>
      <c r="Y3" s="2219"/>
      <c r="Z3" s="2219"/>
      <c r="AA3" s="2219">
        <v>2019</v>
      </c>
      <c r="AB3" s="2219"/>
      <c r="AC3" s="2219"/>
      <c r="AD3" s="2219">
        <v>2020</v>
      </c>
      <c r="AE3" s="2219"/>
      <c r="AF3" s="2219"/>
    </row>
    <row r="4" spans="1:32" s="153" customFormat="1" ht="23.25" customHeight="1">
      <c r="A4" s="2222"/>
      <c r="B4" s="2222"/>
      <c r="C4" s="552" t="s">
        <v>29</v>
      </c>
      <c r="D4" s="552" t="s">
        <v>30</v>
      </c>
      <c r="E4" s="552" t="s">
        <v>8</v>
      </c>
      <c r="F4" s="552" t="s">
        <v>29</v>
      </c>
      <c r="G4" s="552" t="s">
        <v>30</v>
      </c>
      <c r="H4" s="552" t="s">
        <v>8</v>
      </c>
      <c r="I4" s="552" t="s">
        <v>29</v>
      </c>
      <c r="J4" s="552" t="s">
        <v>30</v>
      </c>
      <c r="K4" s="552" t="s">
        <v>8</v>
      </c>
      <c r="L4" s="552" t="s">
        <v>29</v>
      </c>
      <c r="M4" s="552" t="s">
        <v>30</v>
      </c>
      <c r="N4" s="552" t="s">
        <v>8</v>
      </c>
      <c r="O4" s="552" t="s">
        <v>29</v>
      </c>
      <c r="P4" s="552" t="s">
        <v>30</v>
      </c>
      <c r="Q4" s="552" t="s">
        <v>8</v>
      </c>
      <c r="R4" s="552" t="s">
        <v>29</v>
      </c>
      <c r="S4" s="552" t="s">
        <v>30</v>
      </c>
      <c r="T4" s="552" t="s">
        <v>8</v>
      </c>
      <c r="U4" s="552" t="s">
        <v>29</v>
      </c>
      <c r="V4" s="552" t="s">
        <v>30</v>
      </c>
      <c r="W4" s="552" t="s">
        <v>8</v>
      </c>
      <c r="X4" s="552" t="s">
        <v>29</v>
      </c>
      <c r="Y4" s="552" t="s">
        <v>30</v>
      </c>
      <c r="Z4" s="552" t="s">
        <v>8</v>
      </c>
      <c r="AA4" s="750" t="s">
        <v>29</v>
      </c>
      <c r="AB4" s="750" t="s">
        <v>30</v>
      </c>
      <c r="AC4" s="750" t="s">
        <v>8</v>
      </c>
      <c r="AD4" s="1359" t="s">
        <v>29</v>
      </c>
      <c r="AE4" s="1359" t="s">
        <v>30</v>
      </c>
      <c r="AF4" s="1359" t="s">
        <v>8</v>
      </c>
    </row>
    <row r="5" spans="1:32" s="152" customFormat="1" ht="15" customHeight="1">
      <c r="A5" s="2229" t="s">
        <v>1220</v>
      </c>
      <c r="B5" s="582" t="s">
        <v>19</v>
      </c>
      <c r="C5" s="312">
        <f>Admisión!C5/Aspirantes!C6</f>
        <v>0.95238095238095233</v>
      </c>
      <c r="D5" s="312">
        <f>Admisión!D5/Aspirantes!D6</f>
        <v>0.82978723404255317</v>
      </c>
      <c r="E5" s="884">
        <f>Admisión!E5/Aspirantes!E6</f>
        <v>0.86764705882352944</v>
      </c>
      <c r="F5" s="312"/>
      <c r="G5" s="312">
        <f>Admisión!G5/Aspirantes!G6</f>
        <v>0.94285714285714284</v>
      </c>
      <c r="H5" s="884">
        <f>Admisión!H5/Aspirantes!H6</f>
        <v>0.94285714285714284</v>
      </c>
      <c r="I5" s="312">
        <f>Admisión!I5/Aspirantes!I6</f>
        <v>0.76190476190476186</v>
      </c>
      <c r="J5" s="312">
        <f>Admisión!J5/Aspirantes!J6</f>
        <v>0.8</v>
      </c>
      <c r="K5" s="884">
        <f>Admisión!K5/Aspirantes!K6</f>
        <v>0.78688524590163933</v>
      </c>
      <c r="L5" s="312">
        <f>Admisión!L5/Aspirantes!L6</f>
        <v>0.91304347826086951</v>
      </c>
      <c r="M5" s="312">
        <f>Admisión!M5/Aspirantes!M6</f>
        <v>0.73469387755102045</v>
      </c>
      <c r="N5" s="884">
        <f>Admisión!N5/Aspirantes!N6</f>
        <v>0.79166666666666663</v>
      </c>
      <c r="O5" s="312">
        <f>Admisión!O5/Aspirantes!O6</f>
        <v>0.92</v>
      </c>
      <c r="P5" s="312">
        <f>Admisión!P5/Aspirantes!P6</f>
        <v>0.86153846153846159</v>
      </c>
      <c r="Q5" s="884">
        <f>Admisión!Q5/Aspirantes!Q6</f>
        <v>0.87777777777777777</v>
      </c>
      <c r="R5" s="312">
        <f>Admisión!R5/Aspirantes!R6</f>
        <v>0.86363636363636365</v>
      </c>
      <c r="S5" s="313">
        <f>Admisión!S5/Aspirantes!S6</f>
        <v>0.6376811594202898</v>
      </c>
      <c r="T5" s="884">
        <f>Admisión!T5/Aspirantes!T6</f>
        <v>0.69230769230769229</v>
      </c>
      <c r="U5" s="312">
        <f>Admisión!U5/Aspirantes!U6</f>
        <v>0.83870967741935487</v>
      </c>
      <c r="V5" s="313">
        <f>Admisión!V5/Aspirantes!V6</f>
        <v>0.6607142857142857</v>
      </c>
      <c r="W5" s="884">
        <f>Admisión!W5/Aspirantes!W6</f>
        <v>0.72413793103448276</v>
      </c>
      <c r="X5" s="312"/>
      <c r="Y5" s="313">
        <f>Admisión!Y5/Aspirantes!Y6</f>
        <v>0.5376344086021505</v>
      </c>
      <c r="Z5" s="884">
        <f>Admisión!Z5/Aspirantes!Z6</f>
        <v>0.5376344086021505</v>
      </c>
      <c r="AA5" s="312"/>
      <c r="AB5" s="313">
        <f>Admisión!AB5/Aspirantes!AB6</f>
        <v>0.8</v>
      </c>
      <c r="AC5" s="884">
        <f>Admisión!AC5/Aspirantes!AC6</f>
        <v>0.8</v>
      </c>
      <c r="AD5" s="312"/>
      <c r="AE5" s="312">
        <f>Admisión!AE5/Aspirantes!AE6</f>
        <v>0.64179104477611937</v>
      </c>
      <c r="AF5" s="1411">
        <f>Admisión!AF5/Aspirantes!AF6</f>
        <v>0.64179104477611937</v>
      </c>
    </row>
    <row r="6" spans="1:32" s="152" customFormat="1" ht="28.8">
      <c r="A6" s="2230"/>
      <c r="B6" s="582" t="str">
        <f>Admisión!B6</f>
        <v>Ingeniería en Computación y Telecomunicaciones</v>
      </c>
      <c r="C6" s="312"/>
      <c r="D6" s="312"/>
      <c r="E6" s="884"/>
      <c r="F6" s="312"/>
      <c r="G6" s="312"/>
      <c r="H6" s="884"/>
      <c r="I6" s="312"/>
      <c r="J6" s="312"/>
      <c r="K6" s="884"/>
      <c r="L6" s="312"/>
      <c r="M6" s="312"/>
      <c r="N6" s="884"/>
      <c r="O6" s="312"/>
      <c r="P6" s="312"/>
      <c r="Q6" s="884"/>
      <c r="R6" s="312"/>
      <c r="S6" s="313"/>
      <c r="T6" s="884"/>
      <c r="U6" s="312">
        <f>Admisión!U6/Aspirantes!U7</f>
        <v>0.38947368421052631</v>
      </c>
      <c r="V6" s="313">
        <f>Admisión!V6/Aspirantes!V7</f>
        <v>0.17889908256880735</v>
      </c>
      <c r="W6" s="884">
        <f>Admisión!W6/Aspirantes!W7</f>
        <v>0.24281150159744408</v>
      </c>
      <c r="X6" s="312"/>
      <c r="Y6" s="313">
        <f>Admisión!Y6/Aspirantes!Y7</f>
        <v>0.25691699604743085</v>
      </c>
      <c r="Z6" s="884">
        <f>Admisión!Z6/Aspirantes!Z7</f>
        <v>0.25691699604743085</v>
      </c>
      <c r="AA6" s="312"/>
      <c r="AB6" s="313">
        <f>Admisión!AB6/Aspirantes!AB7</f>
        <v>0.45569620253164556</v>
      </c>
      <c r="AC6" s="884">
        <f>Admisión!AC6/Aspirantes!AC7</f>
        <v>0.45569620253164556</v>
      </c>
      <c r="AD6" s="312"/>
      <c r="AE6" s="313">
        <f>Admisión!AE6/Aspirantes!AE7</f>
        <v>0.33333333333333331</v>
      </c>
      <c r="AF6" s="565">
        <f>Admisión!AF6/Aspirantes!AF7</f>
        <v>0.33333333333333331</v>
      </c>
    </row>
    <row r="7" spans="1:32" s="152" customFormat="1" ht="28.8">
      <c r="A7" s="2231"/>
      <c r="B7" s="532" t="s">
        <v>882</v>
      </c>
      <c r="C7" s="312"/>
      <c r="D7" s="312"/>
      <c r="E7" s="884"/>
      <c r="F7" s="312"/>
      <c r="G7" s="312"/>
      <c r="H7" s="884"/>
      <c r="I7" s="312"/>
      <c r="J7" s="312"/>
      <c r="K7" s="884"/>
      <c r="L7" s="312"/>
      <c r="M7" s="312"/>
      <c r="N7" s="884"/>
      <c r="O7" s="312"/>
      <c r="P7" s="312"/>
      <c r="Q7" s="884"/>
      <c r="R7" s="312"/>
      <c r="S7" s="313"/>
      <c r="T7" s="884"/>
      <c r="U7" s="312"/>
      <c r="V7" s="313"/>
      <c r="W7" s="884"/>
      <c r="X7" s="312"/>
      <c r="Y7" s="313">
        <f>Admisión!Y7/Aspirantes!Y8</f>
        <v>0.28859060402684567</v>
      </c>
      <c r="Z7" s="884">
        <f>Admisión!Z7/Aspirantes!Z8</f>
        <v>0.28859060402684567</v>
      </c>
      <c r="AA7" s="312"/>
      <c r="AB7" s="313">
        <f>Admisión!AB7/Aspirantes!AB8</f>
        <v>0.17091836734693877</v>
      </c>
      <c r="AC7" s="884">
        <f>Admisión!AC7/Aspirantes!AC8</f>
        <v>0.17091836734693877</v>
      </c>
      <c r="AD7" s="312"/>
      <c r="AE7" s="313">
        <f>Admisión!AE7/Aspirantes!AE8</f>
        <v>0.17512690355329949</v>
      </c>
      <c r="AF7" s="565">
        <f>Admisión!AF7/Aspirantes!AF8</f>
        <v>0.17512690355329949</v>
      </c>
    </row>
    <row r="8" spans="1:32" s="152" customFormat="1" ht="14.25" customHeight="1">
      <c r="A8" s="2232" t="s">
        <v>1221</v>
      </c>
      <c r="B8" s="583" t="s">
        <v>21</v>
      </c>
      <c r="C8" s="312">
        <f>Admisión!C8/Aspirantes!C9</f>
        <v>0.76470588235294112</v>
      </c>
      <c r="D8" s="312">
        <f>Admisión!D8/Aspirantes!D9</f>
        <v>0.29078014184397161</v>
      </c>
      <c r="E8" s="884">
        <f>Admisión!E8/Aspirantes!E9</f>
        <v>0.38285714285714284</v>
      </c>
      <c r="F8" s="312"/>
      <c r="G8" s="312">
        <f>Admisión!G8/Aspirantes!G9</f>
        <v>0.52702702702702697</v>
      </c>
      <c r="H8" s="884">
        <f>Admisión!H8/Aspirantes!H9</f>
        <v>0.52702702702702697</v>
      </c>
      <c r="I8" s="312">
        <f>Admisión!I8/Aspirantes!I9</f>
        <v>0.69444444444444442</v>
      </c>
      <c r="J8" s="312">
        <f>Admisión!J8/Aspirantes!J9</f>
        <v>0.39516129032258063</v>
      </c>
      <c r="K8" s="884">
        <f>Admisión!K8/Aspirantes!K9</f>
        <v>0.46250000000000002</v>
      </c>
      <c r="L8" s="312">
        <f>Admisión!L8/Aspirantes!L9</f>
        <v>0.74468085106382975</v>
      </c>
      <c r="M8" s="312">
        <f>Admisión!M8/Aspirantes!M9</f>
        <v>0.60784313725490191</v>
      </c>
      <c r="N8" s="884">
        <f>Admisión!N8/Aspirantes!N9</f>
        <v>0.67346938775510201</v>
      </c>
      <c r="O8" s="312">
        <f>Admisión!O8/Aspirantes!O9</f>
        <v>0.90476190476190477</v>
      </c>
      <c r="P8" s="312">
        <f>Admisión!P8/Aspirantes!P9</f>
        <v>0.31333333333333335</v>
      </c>
      <c r="Q8" s="884">
        <f>Admisión!Q8/Aspirantes!Q9</f>
        <v>0.44270833333333331</v>
      </c>
      <c r="R8" s="312">
        <f>Admisión!R8/Aspirantes!R9</f>
        <v>0.6</v>
      </c>
      <c r="S8" s="313">
        <f>Admisión!S8/Aspirantes!S9</f>
        <v>0.36216216216216218</v>
      </c>
      <c r="T8" s="884">
        <f>Admisión!T8/Aspirantes!T9</f>
        <v>0.41666666666666669</v>
      </c>
      <c r="U8" s="312">
        <f>Admisión!U8/Aspirantes!U9</f>
        <v>0.68085106382978722</v>
      </c>
      <c r="V8" s="313">
        <f>Admisión!V8/Aspirantes!V9</f>
        <v>0.27450980392156865</v>
      </c>
      <c r="W8" s="884">
        <f>Admisión!W8/Aspirantes!W9</f>
        <v>0.37</v>
      </c>
      <c r="X8" s="312"/>
      <c r="Y8" s="313">
        <f>Admisión!Y8/Aspirantes!Y9</f>
        <v>0.22222222222222221</v>
      </c>
      <c r="Z8" s="884">
        <f>Admisión!Z8/Aspirantes!Z9</f>
        <v>0.22222222222222221</v>
      </c>
      <c r="AA8" s="312"/>
      <c r="AB8" s="313">
        <f>Admisión!AB8/Aspirantes!AB9</f>
        <v>0.25128205128205128</v>
      </c>
      <c r="AC8" s="884">
        <f>Admisión!AC8/Aspirantes!AC9</f>
        <v>0.25128205128205128</v>
      </c>
      <c r="AD8" s="312"/>
      <c r="AE8" s="313">
        <f>Admisión!AE8/Aspirantes!AE9</f>
        <v>0.31395348837209303</v>
      </c>
      <c r="AF8" s="565">
        <f>Admisión!AF8/Aspirantes!AF9</f>
        <v>0.31395348837209303</v>
      </c>
    </row>
    <row r="9" spans="1:32" s="152" customFormat="1" ht="14.25" customHeight="1">
      <c r="A9" s="2233"/>
      <c r="B9" s="583" t="str">
        <f>Admisión!B9</f>
        <v>Psicología Biomédica</v>
      </c>
      <c r="C9" s="312"/>
      <c r="D9" s="312"/>
      <c r="E9" s="884"/>
      <c r="F9" s="312"/>
      <c r="G9" s="312"/>
      <c r="H9" s="884"/>
      <c r="I9" s="312"/>
      <c r="J9" s="312"/>
      <c r="K9" s="884"/>
      <c r="L9" s="312"/>
      <c r="M9" s="312"/>
      <c r="N9" s="884"/>
      <c r="O9" s="312"/>
      <c r="P9" s="312"/>
      <c r="Q9" s="884"/>
      <c r="R9" s="312"/>
      <c r="S9" s="313"/>
      <c r="T9" s="884"/>
      <c r="U9" s="312"/>
      <c r="V9" s="313">
        <f>Admisión!V9/Aspirantes!V10</f>
        <v>0.12420382165605096</v>
      </c>
      <c r="W9" s="884">
        <f>Admisión!W9/Aspirantes!W10</f>
        <v>0.12420382165605096</v>
      </c>
      <c r="X9" s="312"/>
      <c r="Y9" s="313">
        <f>Admisión!Y9/Aspirantes!Y10</f>
        <v>8.4006462035541199E-2</v>
      </c>
      <c r="Z9" s="884">
        <f>Admisión!Z9/Aspirantes!Z10</f>
        <v>8.4006462035541199E-2</v>
      </c>
      <c r="AA9" s="312"/>
      <c r="AB9" s="313">
        <f>Admisión!AB9/Aspirantes!AB10</f>
        <v>8.6303939962476553E-2</v>
      </c>
      <c r="AC9" s="884">
        <f>Admisión!AC9/Aspirantes!AC10</f>
        <v>8.6303939962476553E-2</v>
      </c>
      <c r="AD9" s="312"/>
      <c r="AE9" s="313">
        <f>Admisión!AE9/Aspirantes!AE10</f>
        <v>8.8607594936708861E-2</v>
      </c>
      <c r="AF9" s="565">
        <f>Admisión!AF9/Aspirantes!AF10</f>
        <v>8.8607594936708861E-2</v>
      </c>
    </row>
    <row r="10" spans="1:32" s="152" customFormat="1" ht="28.8">
      <c r="A10" s="2234"/>
      <c r="B10" s="532" t="s">
        <v>2020</v>
      </c>
      <c r="C10" s="312"/>
      <c r="D10" s="312"/>
      <c r="E10" s="884"/>
      <c r="F10" s="312"/>
      <c r="G10" s="312"/>
      <c r="H10" s="884"/>
      <c r="I10" s="312"/>
      <c r="J10" s="312"/>
      <c r="K10" s="884"/>
      <c r="L10" s="312"/>
      <c r="M10" s="312"/>
      <c r="N10" s="884"/>
      <c r="O10" s="312"/>
      <c r="P10" s="312"/>
      <c r="Q10" s="884"/>
      <c r="R10" s="312"/>
      <c r="S10" s="313"/>
      <c r="T10" s="884"/>
      <c r="U10" s="312"/>
      <c r="V10" s="313"/>
      <c r="W10" s="884"/>
      <c r="X10" s="312"/>
      <c r="Y10" s="313">
        <f>Admisión!Y10/Aspirantes!Z11</f>
        <v>0.39506172839506171</v>
      </c>
      <c r="Z10" s="884">
        <f>Admisión!Z10/Aspirantes!Z11</f>
        <v>0.39506172839506171</v>
      </c>
      <c r="AA10" s="312"/>
      <c r="AB10" s="313">
        <f>Admisión!AB10/Aspirantes!AB11</f>
        <v>0.22058823529411764</v>
      </c>
      <c r="AC10" s="884">
        <f>Admisión!AC10/Aspirantes!AC11</f>
        <v>0.22058823529411764</v>
      </c>
      <c r="AD10" s="312"/>
      <c r="AE10" s="313">
        <f>Admisión!AE10/Aspirantes!AE11</f>
        <v>0.30434782608695654</v>
      </c>
      <c r="AF10" s="565">
        <f>Admisión!AF10/Aspirantes!AF11</f>
        <v>0.30434782608695654</v>
      </c>
    </row>
    <row r="11" spans="1:32" s="152" customFormat="1" ht="15" customHeight="1">
      <c r="A11" s="2235" t="s">
        <v>1222</v>
      </c>
      <c r="B11" s="556" t="s">
        <v>23</v>
      </c>
      <c r="C11" s="584"/>
      <c r="D11" s="312"/>
      <c r="E11" s="884"/>
      <c r="F11" s="584"/>
      <c r="G11" s="312"/>
      <c r="H11" s="884"/>
      <c r="I11" s="584"/>
      <c r="J11" s="312">
        <f>Admisión!J11/Aspirantes!J12</f>
        <v>0.20560747663551401</v>
      </c>
      <c r="K11" s="884">
        <f>Admisión!K11/Aspirantes!K12</f>
        <v>0.20560747663551401</v>
      </c>
      <c r="L11" s="584"/>
      <c r="M11" s="312">
        <f>Admisión!M11/Aspirantes!M12</f>
        <v>0.1111111111111111</v>
      </c>
      <c r="N11" s="884">
        <f>Admisión!N11/Aspirantes!N12</f>
        <v>0.1111111111111111</v>
      </c>
      <c r="O11" s="584"/>
      <c r="P11" s="312">
        <f>Admisión!P11/Aspirantes!P12</f>
        <v>9.8245614035087719E-2</v>
      </c>
      <c r="Q11" s="884">
        <f>Admisión!Q11/Aspirantes!Q12</f>
        <v>9.8245614035087719E-2</v>
      </c>
      <c r="R11" s="312"/>
      <c r="S11" s="313">
        <f>Admisión!S11/Aspirantes!S12</f>
        <v>0.11635220125786164</v>
      </c>
      <c r="T11" s="884">
        <f>Admisión!T11/Aspirantes!T12</f>
        <v>0.11635220125786164</v>
      </c>
      <c r="U11" s="312"/>
      <c r="V11" s="313">
        <f>Admisión!V11/Aspirantes!V12</f>
        <v>0.17557251908396945</v>
      </c>
      <c r="W11" s="884">
        <f>Admisión!W11/Aspirantes!W12</f>
        <v>0.17557251908396945</v>
      </c>
      <c r="X11" s="312"/>
      <c r="Y11" s="313">
        <f>Admisión!Y11/Aspirantes!Y12</f>
        <v>0.15546218487394958</v>
      </c>
      <c r="Z11" s="884">
        <f>Admisión!Z11/Aspirantes!Z12</f>
        <v>0.15546218487394958</v>
      </c>
      <c r="AA11" s="312"/>
      <c r="AB11" s="313">
        <f>Admisión!AB11/Aspirantes!AB12</f>
        <v>0.12734082397003746</v>
      </c>
      <c r="AC11" s="884">
        <f>Admisión!AC11/Aspirantes!AC12</f>
        <v>0.12734082397003746</v>
      </c>
      <c r="AD11" s="312"/>
      <c r="AE11" s="313">
        <f>Admisión!AE11/Aspirantes!AE12</f>
        <v>0.13754646840148699</v>
      </c>
      <c r="AF11" s="565">
        <f>Admisión!AF11/Aspirantes!AF12</f>
        <v>0.13754646840148699</v>
      </c>
    </row>
    <row r="12" spans="1:32" s="152" customFormat="1" ht="15" customHeight="1">
      <c r="A12" s="2235"/>
      <c r="B12" s="556" t="s">
        <v>20</v>
      </c>
      <c r="C12" s="313">
        <f>Admisión!C12/Aspirantes!C13</f>
        <v>0.77551020408163263</v>
      </c>
      <c r="D12" s="313">
        <f>Admisión!D12/Aspirantes!D13</f>
        <v>0.35833333333333334</v>
      </c>
      <c r="E12" s="884">
        <f>Admisión!E12/Aspirantes!E13</f>
        <v>0.47928994082840237</v>
      </c>
      <c r="F12" s="313"/>
      <c r="G12" s="313">
        <f>Admisión!G12/Aspirantes!G13</f>
        <v>0.51388888888888884</v>
      </c>
      <c r="H12" s="884">
        <f>Admisión!H12/Aspirantes!H13</f>
        <v>0.51388888888888884</v>
      </c>
      <c r="I12" s="313">
        <f>Admisión!I12/Aspirantes!I13</f>
        <v>0.79411764705882348</v>
      </c>
      <c r="J12" s="313">
        <f>Admisión!J12/Aspirantes!J13</f>
        <v>0.48192771084337349</v>
      </c>
      <c r="K12" s="884">
        <f>Admisión!K12/Aspirantes!K13</f>
        <v>0.57264957264957261</v>
      </c>
      <c r="L12" s="313"/>
      <c r="M12" s="313">
        <f>Admisión!M12/Aspirantes!M13</f>
        <v>0.39805825242718446</v>
      </c>
      <c r="N12" s="884">
        <f>Admisión!N12/Aspirantes!N13</f>
        <v>0.39805825242718446</v>
      </c>
      <c r="O12" s="313"/>
      <c r="P12" s="313">
        <f>Admisión!P12/Aspirantes!P13</f>
        <v>0.31847133757961782</v>
      </c>
      <c r="Q12" s="884">
        <f>Admisión!Q12/Aspirantes!Q13</f>
        <v>0.31847133757961782</v>
      </c>
      <c r="R12" s="312">
        <f>Admisión!R12/Aspirantes!R13</f>
        <v>0.63461538461538458</v>
      </c>
      <c r="S12" s="313">
        <f>Admisión!S12/Aspirantes!S13</f>
        <v>0.33088235294117646</v>
      </c>
      <c r="T12" s="884">
        <f>Admisión!T12/Aspirantes!T13</f>
        <v>0.41489361702127658</v>
      </c>
      <c r="U12" s="312">
        <f>Admisión!U12/Aspirantes!U13</f>
        <v>0.67346938775510201</v>
      </c>
      <c r="V12" s="313">
        <f>Admisión!V12/Aspirantes!V13</f>
        <v>0.36799999999999999</v>
      </c>
      <c r="W12" s="884">
        <f>Admisión!W12/Aspirantes!W13</f>
        <v>0.45402298850574713</v>
      </c>
      <c r="X12" s="312">
        <f>Admisión!X12/Aspirantes!X13</f>
        <v>0.5</v>
      </c>
      <c r="Y12" s="313">
        <f>Admisión!Y12/Aspirantes!Y13</f>
        <v>0.21428571428571427</v>
      </c>
      <c r="Z12" s="884">
        <f>Admisión!Z12/Aspirantes!Z13</f>
        <v>0.26576576576576577</v>
      </c>
      <c r="AA12" s="312">
        <f>Admisión!AA12/Aspirantes!AA13</f>
        <v>0.42352941176470588</v>
      </c>
      <c r="AB12" s="313">
        <f>Admisión!AB12/Aspirantes!AB13</f>
        <v>0.36470588235294116</v>
      </c>
      <c r="AC12" s="884">
        <f>Admisión!AC12/Aspirantes!AC13</f>
        <v>0.39411764705882352</v>
      </c>
      <c r="AD12" s="312">
        <f>Admisión!AD12/Aspirantes!AD13</f>
        <v>0.45714285714285713</v>
      </c>
      <c r="AE12" s="313">
        <f>Admisión!AE12/Aspirantes!AE13</f>
        <v>0.449438202247191</v>
      </c>
      <c r="AF12" s="565">
        <f>Admisión!AF12/Aspirantes!AF13</f>
        <v>0.45283018867924529</v>
      </c>
    </row>
    <row r="13" spans="1:32" s="152" customFormat="1" ht="14.4">
      <c r="A13" s="2235"/>
      <c r="B13" s="553" t="s">
        <v>246</v>
      </c>
      <c r="C13" s="313"/>
      <c r="D13" s="313"/>
      <c r="E13" s="884"/>
      <c r="F13" s="313"/>
      <c r="G13" s="313"/>
      <c r="H13" s="884"/>
      <c r="I13" s="313"/>
      <c r="J13" s="313"/>
      <c r="K13" s="884"/>
      <c r="L13" s="313"/>
      <c r="M13" s="313"/>
      <c r="N13" s="884"/>
      <c r="O13" s="313"/>
      <c r="P13" s="313"/>
      <c r="Q13" s="884"/>
      <c r="R13" s="312"/>
      <c r="S13" s="313"/>
      <c r="T13" s="884"/>
      <c r="U13" s="312"/>
      <c r="V13" s="313"/>
      <c r="W13" s="884"/>
      <c r="X13" s="312">
        <f>Admisión!X13/Aspirantes!X14</f>
        <v>0.72727272727272729</v>
      </c>
      <c r="Y13" s="313">
        <f>Admisión!Y13/Aspirantes!Y14</f>
        <v>0.58064516129032262</v>
      </c>
      <c r="Z13" s="884">
        <f>Admisión!Z13/Aspirantes!Z14</f>
        <v>0.64150943396226412</v>
      </c>
      <c r="AA13" s="770"/>
      <c r="AB13" s="771">
        <f>Admisión!AB13/Aspirantes!AB14</f>
        <v>0.40229885057471265</v>
      </c>
      <c r="AC13" s="2167">
        <f>Admisión!AC13/Aspirantes!AC14</f>
        <v>0.40229885057471265</v>
      </c>
      <c r="AD13" s="770"/>
      <c r="AE13" s="771">
        <f>Admisión!AE13/Aspirantes!AE14</f>
        <v>0.61728395061728392</v>
      </c>
      <c r="AF13" s="772">
        <f>Admisión!AF13/Aspirantes!AF14</f>
        <v>0.61728395061728392</v>
      </c>
    </row>
    <row r="14" spans="1:32" s="152" customFormat="1" ht="14.4">
      <c r="A14" s="133"/>
      <c r="B14" s="158" t="s">
        <v>4435</v>
      </c>
      <c r="C14" s="134"/>
      <c r="D14" s="132"/>
      <c r="E14" s="293"/>
      <c r="F14" s="134"/>
      <c r="G14" s="132"/>
      <c r="H14" s="293"/>
      <c r="I14" s="134"/>
      <c r="J14" s="132"/>
      <c r="K14" s="293"/>
      <c r="L14" s="134"/>
      <c r="M14" s="132"/>
      <c r="N14" s="293"/>
      <c r="O14" s="134"/>
      <c r="P14" s="132"/>
      <c r="Q14" s="293"/>
      <c r="R14" s="132"/>
      <c r="S14" s="160"/>
      <c r="T14" s="293"/>
      <c r="AA14" s="776"/>
      <c r="AB14" s="777"/>
      <c r="AC14" s="778"/>
      <c r="AD14" s="776"/>
      <c r="AE14" s="777"/>
      <c r="AF14" s="778"/>
    </row>
    <row r="15" spans="1:32" s="152" customFormat="1" ht="15" customHeight="1">
      <c r="B15" s="585" t="s">
        <v>1220</v>
      </c>
      <c r="C15" s="312">
        <f>Admisión!C16/Aspirantes!C16</f>
        <v>0.95238095238095233</v>
      </c>
      <c r="D15" s="312">
        <f>Admisión!D16/Aspirantes!D16</f>
        <v>0.82978723404255317</v>
      </c>
      <c r="E15" s="884">
        <f>Admisión!E16/Aspirantes!E16</f>
        <v>0.86764705882352944</v>
      </c>
      <c r="F15" s="312"/>
      <c r="G15" s="312">
        <f>Admisión!G16/Aspirantes!G16</f>
        <v>0.94285714285714284</v>
      </c>
      <c r="H15" s="884">
        <f>Admisión!H16/Aspirantes!H16</f>
        <v>0.94285714285714284</v>
      </c>
      <c r="I15" s="312">
        <f>Admisión!I16/Aspirantes!I16</f>
        <v>0.76190476190476186</v>
      </c>
      <c r="J15" s="312">
        <f>Admisión!J16/Aspirantes!J16</f>
        <v>0.8</v>
      </c>
      <c r="K15" s="884">
        <f>Admisión!K16/Aspirantes!K16</f>
        <v>0.78688524590163933</v>
      </c>
      <c r="L15" s="312">
        <f>Admisión!L16/Aspirantes!L16</f>
        <v>0.91304347826086951</v>
      </c>
      <c r="M15" s="312">
        <f>Admisión!M16/Aspirantes!M16</f>
        <v>0.73469387755102045</v>
      </c>
      <c r="N15" s="884">
        <f>Admisión!N16/Aspirantes!N16</f>
        <v>0.79166666666666663</v>
      </c>
      <c r="O15" s="312">
        <f>Admisión!O16/Aspirantes!O16</f>
        <v>0.92</v>
      </c>
      <c r="P15" s="312">
        <f>Admisión!P16/Aspirantes!P16</f>
        <v>0.86153846153846159</v>
      </c>
      <c r="Q15" s="884">
        <f>Admisión!Q16/Aspirantes!Q16</f>
        <v>0.87777777777777777</v>
      </c>
      <c r="R15" s="312">
        <f>Admisión!R16/Aspirantes!R16</f>
        <v>0.86363636363636365</v>
      </c>
      <c r="S15" s="313">
        <f>Admisión!S16/Aspirantes!S16</f>
        <v>0.6376811594202898</v>
      </c>
      <c r="T15" s="884">
        <f>Admisión!T16/Aspirantes!T16</f>
        <v>0.69230769230769229</v>
      </c>
      <c r="U15" s="312">
        <f>Admisión!U16/Aspirantes!U16</f>
        <v>0.5</v>
      </c>
      <c r="V15" s="313">
        <f>Admisión!V16/Aspirantes!V16</f>
        <v>0.27737226277372262</v>
      </c>
      <c r="W15" s="884">
        <f>Admisión!W16/Aspirantes!W16</f>
        <v>0.34749999999999998</v>
      </c>
      <c r="X15" s="312"/>
      <c r="Y15" s="313">
        <f>Admisión!Y16/Aspirantes!Y16</f>
        <v>0.31919191919191919</v>
      </c>
      <c r="Z15" s="884">
        <f>Admisión!Z16/Aspirantes!Z16</f>
        <v>0.31919191919191919</v>
      </c>
      <c r="AA15" s="773"/>
      <c r="AB15" s="774">
        <f>Admisión!AB16/Aspirantes!AB16</f>
        <v>0.31451612903225806</v>
      </c>
      <c r="AC15" s="2168">
        <f>Admisión!AC16/Aspirantes!AC16</f>
        <v>0.31451612903225806</v>
      </c>
      <c r="AD15" s="773"/>
      <c r="AE15" s="774">
        <f>Admisión!AE16/Aspirantes!AE16</f>
        <v>0.2664526484751204</v>
      </c>
      <c r="AF15" s="775">
        <f>Admisión!AF16/Aspirantes!AF16</f>
        <v>0.2664526484751204</v>
      </c>
    </row>
    <row r="16" spans="1:32" s="152" customFormat="1" ht="14.25" customHeight="1">
      <c r="B16" s="585" t="s">
        <v>1221</v>
      </c>
      <c r="C16" s="312">
        <f>Admisión!C17/Aspirantes!C17</f>
        <v>0.76470588235294112</v>
      </c>
      <c r="D16" s="312">
        <f>Admisión!D17/Aspirantes!D17</f>
        <v>0.29078014184397161</v>
      </c>
      <c r="E16" s="884">
        <f>Admisión!E17/Aspirantes!E17</f>
        <v>0.38285714285714284</v>
      </c>
      <c r="F16" s="312"/>
      <c r="G16" s="312">
        <f>Admisión!G17/Aspirantes!G17</f>
        <v>0.52702702702702697</v>
      </c>
      <c r="H16" s="884">
        <f>Admisión!H17/Aspirantes!H17</f>
        <v>0.52702702702702697</v>
      </c>
      <c r="I16" s="312">
        <f>Admisión!I17/Aspirantes!I17</f>
        <v>0.69444444444444442</v>
      </c>
      <c r="J16" s="312">
        <f>Admisión!J17/Aspirantes!J17</f>
        <v>0.39516129032258063</v>
      </c>
      <c r="K16" s="884">
        <f>Admisión!K17/Aspirantes!K17</f>
        <v>0.46250000000000002</v>
      </c>
      <c r="L16" s="312">
        <f>Admisión!L17/Aspirantes!L17</f>
        <v>0.74468085106382975</v>
      </c>
      <c r="M16" s="312">
        <f>Admisión!M17/Aspirantes!M17</f>
        <v>0.60784313725490191</v>
      </c>
      <c r="N16" s="884">
        <f>Admisión!N17/Aspirantes!N17</f>
        <v>0.67346938775510201</v>
      </c>
      <c r="O16" s="312">
        <f>Admisión!O17/Aspirantes!O17</f>
        <v>0.90476190476190477</v>
      </c>
      <c r="P16" s="312">
        <f>Admisión!P17/Aspirantes!P17</f>
        <v>0.31333333333333335</v>
      </c>
      <c r="Q16" s="884">
        <f>Admisión!Q17/Aspirantes!Q17</f>
        <v>0.44270833333333331</v>
      </c>
      <c r="R16" s="312">
        <f>Admisión!R17/Aspirantes!R17</f>
        <v>0.6</v>
      </c>
      <c r="S16" s="313">
        <f>Admisión!S17/Aspirantes!S17</f>
        <v>0.36216216216216218</v>
      </c>
      <c r="T16" s="884">
        <f>Admisión!T17/Aspirantes!T17</f>
        <v>0.41666666666666669</v>
      </c>
      <c r="U16" s="312">
        <f>Admisión!U17/Aspirantes!U17</f>
        <v>0.68085106382978722</v>
      </c>
      <c r="V16" s="313">
        <f>Admisión!V17/Aspirantes!V17</f>
        <v>0.17344753747323341</v>
      </c>
      <c r="W16" s="884">
        <f>Admisión!W17/Aspirantes!W17</f>
        <v>0.21984435797665369</v>
      </c>
      <c r="X16" s="312"/>
      <c r="Y16" s="313">
        <f>Admisión!Y17/Aspirantes!Y17</f>
        <v>0.145610278372591</v>
      </c>
      <c r="Z16" s="884">
        <f>Admisión!Z17/Aspirantes!Z17</f>
        <v>0.145610278372591</v>
      </c>
      <c r="AA16" s="312"/>
      <c r="AB16" s="313">
        <f>Admisión!AB17/Aspirantes!AB17</f>
        <v>0.15021459227467812</v>
      </c>
      <c r="AC16" s="884">
        <f>Admisión!AC17/Aspirantes!AC17</f>
        <v>0.15021459227467812</v>
      </c>
      <c r="AD16" s="312"/>
      <c r="AE16" s="774">
        <f>Admisión!AE17/Aspirantes!AE17</f>
        <v>0.17155756207674944</v>
      </c>
      <c r="AF16" s="775">
        <f>Admisión!AF17/Aspirantes!AF17</f>
        <v>0.17155756207674944</v>
      </c>
    </row>
    <row r="17" spans="1:32" s="152" customFormat="1" ht="15" customHeight="1">
      <c r="B17" s="585" t="s">
        <v>1222</v>
      </c>
      <c r="C17" s="313">
        <f>Admisión!C18/Aspirantes!C18</f>
        <v>0.77551020408163263</v>
      </c>
      <c r="D17" s="313">
        <f>Admisión!D18/Aspirantes!D18</f>
        <v>0.35833333333333334</v>
      </c>
      <c r="E17" s="884">
        <f>Admisión!E18/Aspirantes!E18</f>
        <v>0.47928994082840237</v>
      </c>
      <c r="F17" s="313"/>
      <c r="G17" s="313">
        <f>Admisión!G18/Aspirantes!G18</f>
        <v>0.51388888888888884</v>
      </c>
      <c r="H17" s="884">
        <f>Admisión!H18/Aspirantes!H18</f>
        <v>0.51388888888888884</v>
      </c>
      <c r="I17" s="313">
        <f>Admisión!I18/Aspirantes!I18</f>
        <v>0.79411764705882348</v>
      </c>
      <c r="J17" s="313">
        <f>Admisión!J18/Aspirantes!J18</f>
        <v>0.32631578947368423</v>
      </c>
      <c r="K17" s="884">
        <f>Admisión!K18/Aspirantes!K18</f>
        <v>0.39732142857142855</v>
      </c>
      <c r="L17" s="313"/>
      <c r="M17" s="313">
        <f>Admisión!M18/Aspirantes!M18</f>
        <v>0.20121951219512196</v>
      </c>
      <c r="N17" s="884">
        <f>Admisión!N18/Aspirantes!N18</f>
        <v>0.20121951219512196</v>
      </c>
      <c r="O17" s="313"/>
      <c r="P17" s="313">
        <f>Admisión!P18/Aspirantes!P18</f>
        <v>0.17647058823529413</v>
      </c>
      <c r="Q17" s="884">
        <f>Admisión!Q18/Aspirantes!Q18</f>
        <v>0.17647058823529413</v>
      </c>
      <c r="R17" s="312">
        <f>Admisión!R18/Aspirantes!R18</f>
        <v>0.63461538461538458</v>
      </c>
      <c r="S17" s="313">
        <f>Admisión!S18/Aspirantes!S18</f>
        <v>0.18061674008810572</v>
      </c>
      <c r="T17" s="884">
        <f>Admisión!T18/Aspirantes!T18</f>
        <v>0.22727272727272727</v>
      </c>
      <c r="U17" s="312">
        <f>Admisión!U18/Aspirantes!U18</f>
        <v>0.67346938775510201</v>
      </c>
      <c r="V17" s="313">
        <f>Admisión!V18/Aspirantes!V18</f>
        <v>0.23772609819121446</v>
      </c>
      <c r="W17" s="884">
        <f>Admisión!W18/Aspirantes!W18</f>
        <v>0.28669724770642202</v>
      </c>
      <c r="X17" s="312">
        <f>Admisión!X18/Aspirantes!X18</f>
        <v>0.61904761904761907</v>
      </c>
      <c r="Y17" s="313">
        <f>Admisión!Y18/Aspirantes!Y18</f>
        <v>0.23236514522821577</v>
      </c>
      <c r="Z17" s="884">
        <f>Admisión!Z18/Aspirantes!Z18</f>
        <v>0.28975265017667845</v>
      </c>
      <c r="AA17" s="312">
        <f>Admisión!AA18/Aspirantes!AA18</f>
        <v>0.42352941176470588</v>
      </c>
      <c r="AB17" s="313">
        <f>Admisión!AB18/Aspirantes!AB18</f>
        <v>0.22779043280182232</v>
      </c>
      <c r="AC17" s="884">
        <f>Admisión!AC18/Aspirantes!AC18</f>
        <v>0.25954198473282442</v>
      </c>
      <c r="AD17" s="312">
        <f>Admisión!AD18/Aspirantes!AD18</f>
        <v>0.45714285714285713</v>
      </c>
      <c r="AE17" s="774">
        <f>Admisión!AE18/Aspirantes!AE18</f>
        <v>0.28929384965831434</v>
      </c>
      <c r="AF17" s="775">
        <f>Admisión!AF18/Aspirantes!AF18</f>
        <v>0.31237721021611004</v>
      </c>
    </row>
    <row r="18" spans="1:32" s="152" customFormat="1" ht="6.75" customHeight="1">
      <c r="A18" s="133"/>
      <c r="B18" s="159"/>
      <c r="C18" s="134"/>
      <c r="D18" s="132"/>
      <c r="E18" s="135"/>
      <c r="F18" s="134"/>
      <c r="G18" s="132"/>
      <c r="H18" s="135"/>
      <c r="I18" s="134"/>
      <c r="J18" s="132"/>
      <c r="K18" s="135"/>
      <c r="L18" s="134"/>
      <c r="M18" s="132"/>
      <c r="N18" s="135"/>
      <c r="O18" s="134"/>
      <c r="P18" s="132"/>
      <c r="Q18" s="135"/>
      <c r="R18" s="132"/>
      <c r="S18" s="160"/>
      <c r="T18" s="135"/>
      <c r="AA18" s="312"/>
      <c r="AB18" s="313"/>
      <c r="AC18" s="647"/>
      <c r="AD18" s="312"/>
      <c r="AE18" s="774"/>
      <c r="AF18" s="1412"/>
    </row>
    <row r="19" spans="1:32" s="152" customFormat="1" ht="14.4">
      <c r="A19" s="158"/>
      <c r="B19" s="560" t="s">
        <v>366</v>
      </c>
      <c r="C19" s="586">
        <f>Admisión!C20/Aspirantes!C20</f>
        <v>0.80769230769230771</v>
      </c>
      <c r="D19" s="586">
        <f>Admisión!D20/Aspirantes!D20</f>
        <v>0.39935064935064934</v>
      </c>
      <c r="E19" s="885">
        <f>Admisión!E20/Aspirantes!E20</f>
        <v>0.50242718446601942</v>
      </c>
      <c r="F19" s="586"/>
      <c r="G19" s="586">
        <f>Admisión!G20/Aspirantes!G20</f>
        <v>0.60220994475138123</v>
      </c>
      <c r="H19" s="885">
        <f>Admisión!H20/Aspirantes!H20</f>
        <v>0.60220994475138123</v>
      </c>
      <c r="I19" s="586">
        <f>Admisión!I20/Aspirantes!I20</f>
        <v>0.74725274725274726</v>
      </c>
      <c r="J19" s="586">
        <f>Admisión!J20/Aspirantes!J20</f>
        <v>0.403954802259887</v>
      </c>
      <c r="K19" s="885">
        <f>Admisión!K20/Aspirantes!K20</f>
        <v>0.47415730337078654</v>
      </c>
      <c r="L19" s="586">
        <f>Admisión!L20/Aspirantes!L20</f>
        <v>0.8</v>
      </c>
      <c r="M19" s="586">
        <f>Admisión!M20/Aspirantes!M20</f>
        <v>0.31074766355140188</v>
      </c>
      <c r="N19" s="885">
        <f>Admisión!N20/Aspirantes!N20</f>
        <v>0.37951807228915663</v>
      </c>
      <c r="O19" s="586">
        <f>Admisión!O20/Aspirantes!O20</f>
        <v>0.91044776119402981</v>
      </c>
      <c r="P19" s="586">
        <f>Admisión!P20/Aspirantes!P20</f>
        <v>0.27549467275494671</v>
      </c>
      <c r="Q19" s="885">
        <f>Admisión!Q20/Aspirantes!Q20</f>
        <v>0.33425414364640882</v>
      </c>
      <c r="R19" s="587">
        <f>Admisión!R20/Aspirantes!R20</f>
        <v>0.65891472868217049</v>
      </c>
      <c r="S19" s="587">
        <f>Admisión!S20/Aspirantes!S20</f>
        <v>0.27259887005649719</v>
      </c>
      <c r="T19" s="886">
        <f>Admisión!T20/Aspirantes!T20</f>
        <v>0.33213859020310632</v>
      </c>
      <c r="U19" s="587">
        <f>Admisión!U20/Aspirantes!U20</f>
        <v>0.57657657657657657</v>
      </c>
      <c r="V19" s="587">
        <f>Admisión!V20/Aspirantes!V20</f>
        <v>0.22074468085106383</v>
      </c>
      <c r="W19" s="886">
        <f>Admisión!W20/Aspirantes!W20</f>
        <v>0.27925925925925926</v>
      </c>
      <c r="X19" s="587">
        <f>Admisión!X20/Aspirantes!X20</f>
        <v>0.61904761904761907</v>
      </c>
      <c r="Y19" s="587">
        <f>Admisión!Y20/Aspirantes!Y20</f>
        <v>0.21245421245421245</v>
      </c>
      <c r="Z19" s="886">
        <f>Admisión!Z20/Aspirantes!Z20</f>
        <v>0.22957393483709274</v>
      </c>
      <c r="AA19" s="312">
        <f>Admisión!AA20/Aspirantes!AA20</f>
        <v>0.42352941176470588</v>
      </c>
      <c r="AB19" s="313">
        <f>Admisión!AB20/Aspirantes!AB20</f>
        <v>0.21848317428427927</v>
      </c>
      <c r="AC19" s="884">
        <f>Admisión!AC20/Aspirantes!AC20</f>
        <v>0.22687861271676302</v>
      </c>
      <c r="AD19" s="312">
        <f>Admisión!AD20/Aspirantes!AD20</f>
        <v>0.45714285714285713</v>
      </c>
      <c r="AE19" s="774">
        <f>Admisión!AE20/Aspirantes!AE20</f>
        <v>0.22843942505133472</v>
      </c>
      <c r="AF19" s="775">
        <f>Admisión!AF20/Aspirantes!AF20</f>
        <v>0.23637264618434092</v>
      </c>
    </row>
    <row r="20" spans="1:32" ht="13.8">
      <c r="A20" s="161"/>
      <c r="R20" s="150"/>
      <c r="S20" s="150"/>
      <c r="T20" s="150"/>
    </row>
    <row r="21" spans="1:32" ht="14.4">
      <c r="B21" s="292"/>
      <c r="C21" s="2220" t="s">
        <v>917</v>
      </c>
      <c r="D21" s="2220"/>
      <c r="E21" s="2220"/>
      <c r="F21" s="2220"/>
      <c r="G21" s="2220"/>
      <c r="H21" s="2220"/>
      <c r="I21" s="2220"/>
      <c r="J21" s="2220"/>
      <c r="K21" s="2220"/>
      <c r="L21" s="2220"/>
      <c r="R21" s="150"/>
      <c r="S21" s="150"/>
      <c r="T21" s="150"/>
    </row>
    <row r="22" spans="1:32" ht="31.5" customHeight="1">
      <c r="B22" s="13"/>
      <c r="C22" s="564">
        <v>2011</v>
      </c>
      <c r="D22" s="564">
        <v>2012</v>
      </c>
      <c r="E22" s="564">
        <v>2013</v>
      </c>
      <c r="F22" s="564">
        <v>2014</v>
      </c>
      <c r="G22" s="564">
        <v>2015</v>
      </c>
      <c r="H22" s="564">
        <v>2016</v>
      </c>
      <c r="I22" s="564">
        <v>2017</v>
      </c>
      <c r="J22" s="564">
        <v>2018</v>
      </c>
      <c r="K22" s="564">
        <v>2019</v>
      </c>
      <c r="L22" s="564">
        <v>2020</v>
      </c>
      <c r="R22" s="150"/>
      <c r="S22" s="150"/>
      <c r="T22" s="150"/>
    </row>
    <row r="23" spans="1:32" ht="14.4">
      <c r="B23" s="566" t="s">
        <v>697</v>
      </c>
      <c r="C23" s="323">
        <f>Admisión!C24/Aspirantes!C24</f>
        <v>0.86764705882352944</v>
      </c>
      <c r="D23" s="323">
        <f>Admisión!D24/Aspirantes!D24</f>
        <v>0.94285714285714284</v>
      </c>
      <c r="E23" s="323">
        <f>Admisión!E24/Aspirantes!E24</f>
        <v>0.78688524590163933</v>
      </c>
      <c r="F23" s="323">
        <f>Admisión!F24/Aspirantes!F24</f>
        <v>0.79166666666666663</v>
      </c>
      <c r="G23" s="589">
        <f>Admisión!G24/Aspirantes!G24</f>
        <v>0.87777777777777777</v>
      </c>
      <c r="H23" s="313">
        <f>Admisión!H24/Aspirantes!H24</f>
        <v>0.69230769230769229</v>
      </c>
      <c r="I23" s="313">
        <f>Admisión!I24/Aspirantes!I24</f>
        <v>0.72413793103448276</v>
      </c>
      <c r="J23" s="313">
        <f>Admisión!J24/Aspirantes!J24</f>
        <v>0.5376344086021505</v>
      </c>
      <c r="K23" s="313">
        <f>Admisión!K24/Aspirantes!K24</f>
        <v>0.8</v>
      </c>
      <c r="L23" s="565">
        <f>Admisión!L24/Aspirantes!L24</f>
        <v>0.64179104477611937</v>
      </c>
      <c r="R23" s="150"/>
      <c r="S23" s="150"/>
      <c r="T23" s="150"/>
    </row>
    <row r="24" spans="1:32" ht="14.4">
      <c r="B24" s="566" t="s">
        <v>1543</v>
      </c>
      <c r="C24" s="323"/>
      <c r="D24" s="323"/>
      <c r="E24" s="323"/>
      <c r="F24" s="323"/>
      <c r="G24" s="589"/>
      <c r="H24" s="313"/>
      <c r="I24" s="313">
        <f>Admisión!I25/Aspirantes!I25</f>
        <v>0.24281150159744408</v>
      </c>
      <c r="J24" s="313">
        <f>Admisión!J25/Aspirantes!J25</f>
        <v>0.25691699604743085</v>
      </c>
      <c r="K24" s="313">
        <f>Admisión!K25/Aspirantes!K25</f>
        <v>0.45569620253164556</v>
      </c>
      <c r="L24" s="565">
        <f>Admisión!L25/Aspirantes!L25</f>
        <v>0.33333333333333331</v>
      </c>
      <c r="R24" s="150"/>
      <c r="S24" s="150"/>
      <c r="T24" s="150"/>
    </row>
    <row r="25" spans="1:32" ht="14.4">
      <c r="B25" s="566" t="s">
        <v>2022</v>
      </c>
      <c r="C25" s="323"/>
      <c r="D25" s="323"/>
      <c r="E25" s="323"/>
      <c r="F25" s="323"/>
      <c r="G25" s="589"/>
      <c r="H25" s="313"/>
      <c r="I25" s="313"/>
      <c r="J25" s="313">
        <f>Admisión!Z7/Aspirantes!Z8</f>
        <v>0.28859060402684567</v>
      </c>
      <c r="K25" s="313">
        <f>Admisión!K26/Aspirantes!K26</f>
        <v>0.17091836734693877</v>
      </c>
      <c r="L25" s="565">
        <f>Admisión!L26/Aspirantes!L26</f>
        <v>0.17512690355329949</v>
      </c>
      <c r="R25" s="150"/>
      <c r="S25" s="150"/>
      <c r="T25" s="150"/>
    </row>
    <row r="26" spans="1:32" ht="15" customHeight="1">
      <c r="B26" s="566" t="s">
        <v>699</v>
      </c>
      <c r="C26" s="323">
        <f>Admisión!C27/Aspirantes!C27</f>
        <v>0.38285714285714284</v>
      </c>
      <c r="D26" s="323">
        <f>Admisión!D27/Aspirantes!D27</f>
        <v>0.52702702702702697</v>
      </c>
      <c r="E26" s="323">
        <f>Admisión!E27/Aspirantes!E27</f>
        <v>0.46250000000000002</v>
      </c>
      <c r="F26" s="323">
        <f>Admisión!F27/Aspirantes!F27</f>
        <v>0.67346938775510201</v>
      </c>
      <c r="G26" s="589">
        <f>Admisión!G27/Aspirantes!G27</f>
        <v>0.44270833333333331</v>
      </c>
      <c r="H26" s="313">
        <f>Admisión!H27/Aspirantes!H27</f>
        <v>0.41666666666666669</v>
      </c>
      <c r="I26" s="313">
        <f>Admisión!I27/Aspirantes!I27</f>
        <v>0.37</v>
      </c>
      <c r="J26" s="313">
        <f>Admisión!J27/Aspirantes!J27</f>
        <v>0.22222222222222221</v>
      </c>
      <c r="K26" s="313">
        <f>Admisión!K27/Aspirantes!K27</f>
        <v>0.25128205128205128</v>
      </c>
      <c r="L26" s="565">
        <f>Admisión!L27/Aspirantes!L27</f>
        <v>0.31395348837209303</v>
      </c>
      <c r="R26" s="150"/>
      <c r="S26" s="150"/>
      <c r="T26" s="150"/>
    </row>
    <row r="27" spans="1:32" ht="15" customHeight="1">
      <c r="B27" s="566" t="s">
        <v>1544</v>
      </c>
      <c r="C27" s="323"/>
      <c r="D27" s="323"/>
      <c r="E27" s="323"/>
      <c r="F27" s="323"/>
      <c r="G27" s="589"/>
      <c r="H27" s="313"/>
      <c r="I27" s="313">
        <f>Admisión!I28/Aspirantes!I28</f>
        <v>0.12420382165605096</v>
      </c>
      <c r="J27" s="313">
        <f>Admisión!J28/Aspirantes!J28</f>
        <v>8.4006462035541199E-2</v>
      </c>
      <c r="K27" s="313">
        <f>Admisión!K28/Aspirantes!K28</f>
        <v>8.6303939962476553E-2</v>
      </c>
      <c r="L27" s="565">
        <f>Admisión!L28/Aspirantes!L28</f>
        <v>8.8607594936708861E-2</v>
      </c>
      <c r="R27" s="150"/>
      <c r="S27" s="150"/>
      <c r="T27" s="150"/>
    </row>
    <row r="28" spans="1:32" ht="15" customHeight="1">
      <c r="B28" s="566" t="s">
        <v>2024</v>
      </c>
      <c r="C28" s="323"/>
      <c r="D28" s="323"/>
      <c r="E28" s="323"/>
      <c r="F28" s="323"/>
      <c r="G28" s="589"/>
      <c r="H28" s="313"/>
      <c r="I28" s="313"/>
      <c r="J28" s="313">
        <f>Admisión!Z10/Aspirantes!Z11</f>
        <v>0.39506172839506171</v>
      </c>
      <c r="K28" s="313">
        <f>Admisión!K29/Aspirantes!K29</f>
        <v>0.22058823529411764</v>
      </c>
      <c r="L28" s="565">
        <f>Admisión!L29/Aspirantes!L29</f>
        <v>0.30434782608695654</v>
      </c>
      <c r="R28" s="150"/>
      <c r="S28" s="150"/>
      <c r="T28" s="150"/>
    </row>
    <row r="29" spans="1:32" ht="14.4">
      <c r="B29" s="566" t="s">
        <v>698</v>
      </c>
      <c r="C29" s="323"/>
      <c r="D29" s="323"/>
      <c r="E29" s="323">
        <f>Admisión!E30/Aspirantes!E30</f>
        <v>0.20560747663551401</v>
      </c>
      <c r="F29" s="323">
        <f>Admisión!F30/Aspirantes!F30</f>
        <v>0.1111111111111111</v>
      </c>
      <c r="G29" s="589">
        <f>Admisión!G30/Aspirantes!G30</f>
        <v>9.8245614035087719E-2</v>
      </c>
      <c r="H29" s="313">
        <f>Admisión!H30/Aspirantes!H30</f>
        <v>0.11635220125786164</v>
      </c>
      <c r="I29" s="313">
        <f>Admisión!I30/Aspirantes!I30</f>
        <v>0.17557251908396945</v>
      </c>
      <c r="J29" s="313">
        <f>Admisión!J30/Aspirantes!J30</f>
        <v>0.15546218487394958</v>
      </c>
      <c r="K29" s="313">
        <f>Admisión!K30/Aspirantes!K30</f>
        <v>0.12734082397003746</v>
      </c>
      <c r="L29" s="565">
        <f>Admisión!L30/Aspirantes!L30</f>
        <v>0.13754646840148699</v>
      </c>
      <c r="R29" s="150"/>
      <c r="S29" s="150"/>
      <c r="T29" s="150"/>
    </row>
    <row r="30" spans="1:32" ht="14.4">
      <c r="B30" s="566" t="s">
        <v>227</v>
      </c>
      <c r="C30" s="323">
        <f>Admisión!C31/Aspirantes!C31</f>
        <v>0.47928994082840237</v>
      </c>
      <c r="D30" s="323">
        <f>Admisión!D31/Aspirantes!D31</f>
        <v>0.51388888888888884</v>
      </c>
      <c r="E30" s="323">
        <f>Admisión!E31/Aspirantes!E31</f>
        <v>0.57264957264957261</v>
      </c>
      <c r="F30" s="323">
        <f>Admisión!F31/Aspirantes!F31</f>
        <v>0.39805825242718446</v>
      </c>
      <c r="G30" s="589">
        <f>Admisión!G31/Aspirantes!G31</f>
        <v>0.31847133757961782</v>
      </c>
      <c r="H30" s="313">
        <f>Admisión!H31/Aspirantes!H31</f>
        <v>0.41489361702127658</v>
      </c>
      <c r="I30" s="313">
        <f>Admisión!I31/Aspirantes!I31</f>
        <v>0.45402298850574713</v>
      </c>
      <c r="J30" s="313">
        <f>Admisión!J31/Aspirantes!J31</f>
        <v>0.26576576576576577</v>
      </c>
      <c r="K30" s="313">
        <f>Admisión!K31/Aspirantes!K31</f>
        <v>0.39411764705882352</v>
      </c>
      <c r="L30" s="565">
        <f>Admisión!L31/Aspirantes!L31</f>
        <v>0.45283018867924529</v>
      </c>
      <c r="R30" s="150"/>
      <c r="S30" s="150"/>
      <c r="T30" s="150"/>
    </row>
    <row r="31" spans="1:32" ht="14.4">
      <c r="B31" s="566" t="s">
        <v>2023</v>
      </c>
      <c r="C31" s="323"/>
      <c r="D31" s="323"/>
      <c r="E31" s="323"/>
      <c r="F31" s="323"/>
      <c r="G31" s="589"/>
      <c r="H31" s="313"/>
      <c r="I31" s="313"/>
      <c r="J31" s="313">
        <f>Admisión!Z13/Aspirantes!Z14</f>
        <v>0.64150943396226412</v>
      </c>
      <c r="K31" s="771">
        <f>Admisión!K32/Aspirantes!K32</f>
        <v>0.40229885057471265</v>
      </c>
      <c r="L31" s="772">
        <f>Admisión!L32/Aspirantes!L32</f>
        <v>0.61728395061728392</v>
      </c>
      <c r="R31" s="150"/>
      <c r="S31" s="150"/>
      <c r="T31" s="150"/>
    </row>
    <row r="32" spans="1:32" ht="14.4">
      <c r="A32" s="111"/>
      <c r="B32" s="290"/>
      <c r="C32" s="293"/>
      <c r="D32" s="293"/>
      <c r="E32" s="293"/>
      <c r="F32" s="293"/>
      <c r="G32" s="293"/>
      <c r="H32" s="135"/>
      <c r="I32" s="298"/>
      <c r="J32" s="298"/>
      <c r="K32" s="777"/>
      <c r="L32" s="778"/>
      <c r="R32" s="150"/>
      <c r="S32" s="150"/>
      <c r="T32" s="150"/>
    </row>
    <row r="33" spans="1:20" ht="15" customHeight="1">
      <c r="B33" s="566" t="s">
        <v>1220</v>
      </c>
      <c r="C33" s="323">
        <f>Admisión!C34/Aspirantes!C34</f>
        <v>0.86764705882352944</v>
      </c>
      <c r="D33" s="323">
        <f>Admisión!D34/Aspirantes!D34</f>
        <v>0.94285714285714284</v>
      </c>
      <c r="E33" s="323">
        <f>Admisión!E34/Aspirantes!E34</f>
        <v>0.78688524590163933</v>
      </c>
      <c r="F33" s="323">
        <f>Admisión!F34/Aspirantes!F34</f>
        <v>0.79166666666666663</v>
      </c>
      <c r="G33" s="589">
        <f>Admisión!G34/Aspirantes!G34</f>
        <v>0.87777777777777777</v>
      </c>
      <c r="H33" s="313">
        <f>Admisión!H34/Aspirantes!H34</f>
        <v>0.69230769230769229</v>
      </c>
      <c r="I33" s="313">
        <f>Admisión!I34/Aspirantes!I34</f>
        <v>0.34749999999999998</v>
      </c>
      <c r="J33" s="313">
        <f>Admisión!J34/Aspirantes!J34</f>
        <v>0.31919191919191919</v>
      </c>
      <c r="K33" s="774">
        <f>Admisión!K34/Aspirantes!K34</f>
        <v>0.31451612903225806</v>
      </c>
      <c r="L33" s="775">
        <f>Admisión!L34/Aspirantes!L34</f>
        <v>0.2664526484751204</v>
      </c>
      <c r="R33" s="150"/>
      <c r="S33" s="150"/>
      <c r="T33" s="150"/>
    </row>
    <row r="34" spans="1:20" ht="14.4">
      <c r="B34" s="566" t="s">
        <v>1221</v>
      </c>
      <c r="C34" s="323">
        <f>Admisión!C35/Aspirantes!C35</f>
        <v>0.38285714285714284</v>
      </c>
      <c r="D34" s="323">
        <f>Admisión!D35/Aspirantes!D35</f>
        <v>0.52702702702702697</v>
      </c>
      <c r="E34" s="323">
        <f>Admisión!E35/Aspirantes!E35</f>
        <v>0.46250000000000002</v>
      </c>
      <c r="F34" s="323">
        <f>Admisión!F35/Aspirantes!F35</f>
        <v>0.67346938775510201</v>
      </c>
      <c r="G34" s="589">
        <f>Admisión!G35/Aspirantes!G35</f>
        <v>0.44270833333333331</v>
      </c>
      <c r="H34" s="313">
        <f>Admisión!H35/Aspirantes!H35</f>
        <v>0.41666666666666669</v>
      </c>
      <c r="I34" s="313">
        <f>Admisión!I35/Aspirantes!I35</f>
        <v>0.21984435797665369</v>
      </c>
      <c r="J34" s="313">
        <f>Admisión!J35/Aspirantes!J35</f>
        <v>0.145610278372591</v>
      </c>
      <c r="K34" s="313">
        <f>Admisión!K35/Aspirantes!K35</f>
        <v>0.15021459227467812</v>
      </c>
      <c r="L34" s="565">
        <f>Admisión!L35/Aspirantes!L35</f>
        <v>0.17155756207674944</v>
      </c>
      <c r="R34" s="150"/>
      <c r="S34" s="150"/>
      <c r="T34" s="150"/>
    </row>
    <row r="35" spans="1:20" ht="14.4">
      <c r="B35" s="566" t="s">
        <v>1222</v>
      </c>
      <c r="C35" s="323">
        <f>Admisión!C36/Aspirantes!C36</f>
        <v>0.47928994082840237</v>
      </c>
      <c r="D35" s="323">
        <f>Admisión!D36/Aspirantes!D36</f>
        <v>0.51388888888888884</v>
      </c>
      <c r="E35" s="323">
        <f>Admisión!E36/Aspirantes!E36</f>
        <v>0.39732142857142855</v>
      </c>
      <c r="F35" s="323">
        <f>Admisión!F36/Aspirantes!F36</f>
        <v>0.20121951219512196</v>
      </c>
      <c r="G35" s="589">
        <f>Admisión!G36/Aspirantes!G36</f>
        <v>0.17647058823529413</v>
      </c>
      <c r="H35" s="313">
        <f>Admisión!H36/Aspirantes!H36</f>
        <v>0.22727272727272727</v>
      </c>
      <c r="I35" s="313">
        <f>Admisión!I36/Aspirantes!I36</f>
        <v>0.28669724770642202</v>
      </c>
      <c r="J35" s="313">
        <f>Admisión!J36/Aspirantes!J36</f>
        <v>0.28975265017667845</v>
      </c>
      <c r="K35" s="313">
        <f>Admisión!K36/Aspirantes!K36</f>
        <v>0.25954198473282442</v>
      </c>
      <c r="L35" s="565">
        <f>Admisión!L36/Aspirantes!L36</f>
        <v>0.31237721021611004</v>
      </c>
      <c r="R35" s="150"/>
      <c r="S35" s="150"/>
      <c r="T35" s="150"/>
    </row>
    <row r="36" spans="1:20" ht="14.4">
      <c r="B36" s="566" t="s">
        <v>366</v>
      </c>
      <c r="C36" s="323">
        <f>Admisión!C37/Aspirantes!C37</f>
        <v>0.50242718446601942</v>
      </c>
      <c r="D36" s="323">
        <f>Admisión!D37/Aspirantes!D37</f>
        <v>0.60220994475138123</v>
      </c>
      <c r="E36" s="323">
        <f>Admisión!E37/Aspirantes!E37</f>
        <v>0.47415730337078654</v>
      </c>
      <c r="F36" s="323">
        <f>Admisión!F37/Aspirantes!F37</f>
        <v>0.37951807228915663</v>
      </c>
      <c r="G36" s="323">
        <f>Admisión!G37/Aspirantes!G37</f>
        <v>0.33425414364640882</v>
      </c>
      <c r="H36" s="313">
        <f>Admisión!H37/Aspirantes!H37</f>
        <v>0.33213859020310632</v>
      </c>
      <c r="I36" s="313">
        <f>Admisión!I37/Aspirantes!I37</f>
        <v>0.27925925925925926</v>
      </c>
      <c r="J36" s="313">
        <f>Admisión!J37/Aspirantes!J37</f>
        <v>0.22957393483709274</v>
      </c>
      <c r="K36" s="771">
        <f>Admisión!K37/Aspirantes!K37</f>
        <v>0.22687861271676302</v>
      </c>
      <c r="L36" s="772">
        <f>Admisión!L37/Aspirantes!L37</f>
        <v>0.23637264618434092</v>
      </c>
      <c r="R36" s="150"/>
      <c r="S36" s="150"/>
      <c r="T36" s="150"/>
    </row>
    <row r="37" spans="1:20" s="111" customFormat="1" ht="9" customHeight="1">
      <c r="B37" s="290"/>
      <c r="C37" s="295"/>
      <c r="D37" s="295"/>
      <c r="E37" s="295"/>
      <c r="F37" s="295"/>
      <c r="G37" s="295"/>
      <c r="H37" s="295"/>
      <c r="I37" s="296"/>
      <c r="J37" s="296"/>
      <c r="K37" s="777"/>
      <c r="L37" s="778"/>
      <c r="M37" s="141"/>
      <c r="N37" s="149"/>
    </row>
    <row r="38" spans="1:20" ht="14.4">
      <c r="B38" s="560" t="s">
        <v>366</v>
      </c>
      <c r="C38" s="323">
        <f>Admisión!C39/Aspirantes!C39</f>
        <v>0.50242718446601942</v>
      </c>
      <c r="D38" s="323">
        <f>Admisión!D39/Aspirantes!D39</f>
        <v>0.60220994475138123</v>
      </c>
      <c r="E38" s="323">
        <f>Admisión!E39/Aspirantes!E39</f>
        <v>0.47415730337078654</v>
      </c>
      <c r="F38" s="323">
        <f>Admisión!F39/Aspirantes!F39</f>
        <v>0.37951807228915663</v>
      </c>
      <c r="G38" s="589">
        <f>Admisión!G39/Aspirantes!G39</f>
        <v>0.33425414364640882</v>
      </c>
      <c r="H38" s="313">
        <f>Admisión!H39/Aspirantes!H39</f>
        <v>0.33213859020310632</v>
      </c>
      <c r="I38" s="313">
        <f>Admisión!I39/Aspirantes!I39</f>
        <v>0.27925925925925926</v>
      </c>
      <c r="J38" s="313">
        <f>Admisión!J39/Aspirantes!J39</f>
        <v>0.22957393483709274</v>
      </c>
      <c r="K38" s="774">
        <f>Admisión!K39/Aspirantes!K39</f>
        <v>0.22687861271676302</v>
      </c>
      <c r="L38" s="775">
        <f>Admisión!L39/Aspirantes!L39</f>
        <v>0.23637264618434092</v>
      </c>
      <c r="O38" s="151"/>
      <c r="P38" s="151"/>
      <c r="Q38" s="151"/>
      <c r="R38" s="151"/>
      <c r="S38" s="151"/>
      <c r="T38" s="150"/>
    </row>
    <row r="39" spans="1:20" s="111" customFormat="1" ht="20.25" customHeight="1">
      <c r="A39" s="158" t="s">
        <v>1662</v>
      </c>
      <c r="B39" s="137"/>
      <c r="C39" s="293"/>
      <c r="D39" s="293"/>
      <c r="E39" s="293"/>
      <c r="F39" s="293"/>
      <c r="G39" s="293"/>
      <c r="H39" s="135"/>
      <c r="I39" s="294"/>
    </row>
    <row r="41" spans="1:20" ht="13.8" thickBot="1">
      <c r="B41" s="151"/>
      <c r="C41" s="150"/>
      <c r="D41" s="150"/>
      <c r="E41" s="150"/>
      <c r="F41" s="150"/>
    </row>
    <row r="42" spans="1:20">
      <c r="F42" s="138"/>
    </row>
  </sheetData>
  <sheetProtection algorithmName="SHA-512" hashValue="C1dBBAvTU6okGOJa9+LYtiHOMVA9uEPJ/1GndeLu0MuUZ+RUUxldTfE5gqzYgojT5TZorG4bdIvk3Uxkwn2Eug==" saltValue="vEZrQf7EcPt6mUD2ON9owg==" spinCount="100000" sheet="1" objects="1" scenarios="1"/>
  <mergeCells count="16">
    <mergeCell ref="AD3:AF3"/>
    <mergeCell ref="C21:L21"/>
    <mergeCell ref="AA3:AC3"/>
    <mergeCell ref="X3:Z3"/>
    <mergeCell ref="A5:A7"/>
    <mergeCell ref="A8:A10"/>
    <mergeCell ref="A11:A13"/>
    <mergeCell ref="U3:W3"/>
    <mergeCell ref="O3:Q3"/>
    <mergeCell ref="R3:T3"/>
    <mergeCell ref="A3:A4"/>
    <mergeCell ref="B3:B4"/>
    <mergeCell ref="C3:E3"/>
    <mergeCell ref="F3:H3"/>
    <mergeCell ref="I3:K3"/>
    <mergeCell ref="L3:N3"/>
  </mergeCells>
  <hyperlinks>
    <hyperlink ref="A1" location="Índice!A1" display="ÍNDICE" xr:uid="{00000000-0004-0000-0900-000000000000}"/>
  </hyperlinks>
  <printOptions horizontalCentered="1" verticalCentered="1"/>
  <pageMargins left="0.15748031496062992" right="0.19685039370078741" top="0.31496062992125984" bottom="0.19685039370078741" header="0" footer="0.31496062992125984"/>
  <pageSetup scale="63" pageOrder="overThenDown" orientation="landscape"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77</vt:i4>
      </vt:variant>
      <vt:variant>
        <vt:lpstr>Rangos con nombre</vt:lpstr>
      </vt:variant>
      <vt:variant>
        <vt:i4>48</vt:i4>
      </vt:variant>
    </vt:vector>
  </HeadingPairs>
  <TitlesOfParts>
    <vt:vector size="125" baseType="lpstr">
      <vt:lpstr>Home</vt:lpstr>
      <vt:lpstr>Índice</vt:lpstr>
      <vt:lpstr>Matrícula EMS</vt:lpstr>
      <vt:lpstr>Demanda-Ingreso ES</vt:lpstr>
      <vt:lpstr>Aspirantes</vt:lpstr>
      <vt:lpstr>Aspirantes por sexo</vt:lpstr>
      <vt:lpstr>Admisión</vt:lpstr>
      <vt:lpstr>Admisión por sexo</vt:lpstr>
      <vt:lpstr>% de Admisión</vt:lpstr>
      <vt:lpstr>% de Admisión por sexo</vt:lpstr>
      <vt:lpstr>P. Mín_Prom</vt:lpstr>
      <vt:lpstr>Primer Ingreso</vt:lpstr>
      <vt:lpstr>Primer Ingreso por sexo</vt:lpstr>
      <vt:lpstr>% Primer Ingreso</vt:lpstr>
      <vt:lpstr>% de Primer Ingreso por sexo</vt:lpstr>
      <vt:lpstr>Matrícula</vt:lpstr>
      <vt:lpstr>Matrícula por sexo</vt:lpstr>
      <vt:lpstr>Alumnado Activo</vt:lpstr>
      <vt:lpstr>Alumnado Activo por sexo</vt:lpstr>
      <vt:lpstr>Matrícula posgrado</vt:lpstr>
      <vt:lpstr>Bajas</vt:lpstr>
      <vt:lpstr>Bajas por sexo</vt:lpstr>
      <vt:lpstr>Egreso</vt:lpstr>
      <vt:lpstr>ET 12 TRIM 11-20</vt:lpstr>
      <vt:lpstr>Plazo RES 11-20</vt:lpstr>
      <vt:lpstr>Tiempo promedio excedente</vt:lpstr>
      <vt:lpstr>Trimestres para egresar</vt:lpstr>
      <vt:lpstr>Titulación</vt:lpstr>
      <vt:lpstr>Becas alumnos</vt:lpstr>
      <vt:lpstr>Proy Serv Social </vt:lpstr>
      <vt:lpstr>Als Serv Social</vt:lpstr>
      <vt:lpstr>Als Prac Prof</vt:lpstr>
      <vt:lpstr>Egresados en movilidad</vt:lpstr>
      <vt:lpstr>Egreso  Movildad - sexo</vt:lpstr>
      <vt:lpstr>Plazas Div x Depto</vt:lpstr>
      <vt:lpstr>Plazas Def Histo</vt:lpstr>
      <vt:lpstr>Definitivos x categoría</vt:lpstr>
      <vt:lpstr>Definitivos x grado</vt:lpstr>
      <vt:lpstr>Definitivos x género</vt:lpstr>
      <vt:lpstr>Visitantes 2020</vt:lpstr>
      <vt:lpstr>Acuerdo Rector General</vt:lpstr>
      <vt:lpstr>Activos x plaza TC</vt:lpstr>
      <vt:lpstr>Concursos Curriculares</vt:lpstr>
      <vt:lpstr>Concursos Oposición</vt:lpstr>
      <vt:lpstr>Plazas Ocupación</vt:lpstr>
      <vt:lpstr>Programación docente</vt:lpstr>
      <vt:lpstr>Carga por Plaza</vt:lpstr>
      <vt:lpstr>PROMEP-SNI </vt:lpstr>
      <vt:lpstr>Proys Inv</vt:lpstr>
      <vt:lpstr>Áreas_CA_Redes</vt:lpstr>
      <vt:lpstr>Premio a las AI</vt:lpstr>
      <vt:lpstr>Patentes</vt:lpstr>
      <vt:lpstr>Detalle Convenios</vt:lpstr>
      <vt:lpstr>Recursos Ext</vt:lpstr>
      <vt:lpstr>Actividades deportivas</vt:lpstr>
      <vt:lpstr>Difusión Lic</vt:lpstr>
      <vt:lpstr>Infraestructura</vt:lpstr>
      <vt:lpstr>Recursos humanos</vt:lpstr>
      <vt:lpstr>Recursos Materiales</vt:lpstr>
      <vt:lpstr>Servicios Administrativos</vt:lpstr>
      <vt:lpstr>Información y Comunicaciones</vt:lpstr>
      <vt:lpstr>Sistemas Escolares</vt:lpstr>
      <vt:lpstr>Apoyo documental</vt:lpstr>
      <vt:lpstr>Secretaría de Unidad</vt:lpstr>
      <vt:lpstr>Órganos Personales</vt:lpstr>
      <vt:lpstr>Sesiones de Órganos Colegia</vt:lpstr>
      <vt:lpstr>Planes Estudio</vt:lpstr>
      <vt:lpstr>Lineamientos y Criterios</vt:lpstr>
      <vt:lpstr>Infraestructura Unidad</vt:lpstr>
      <vt:lpstr>Computadoras</vt:lpstr>
      <vt:lpstr>Comisiones</vt:lpstr>
      <vt:lpstr>Reconocimientos Docencia</vt:lpstr>
      <vt:lpstr>Dictaminadoras Divisionales</vt:lpstr>
      <vt:lpstr>Difusión cultural</vt:lpstr>
      <vt:lpstr>Activ Extracurricular</vt:lpstr>
      <vt:lpstr>Artículos-Capítulos-Libros</vt:lpstr>
      <vt:lpstr>Anteproyecto</vt:lpstr>
      <vt:lpstr>'% de Admisión'!Área_de_impresión</vt:lpstr>
      <vt:lpstr>'% de Admisión por sexo'!Área_de_impresión</vt:lpstr>
      <vt:lpstr>'% de Primer Ingreso por sexo'!Área_de_impresión</vt:lpstr>
      <vt:lpstr>'% Primer Ingreso'!Área_de_impresión</vt:lpstr>
      <vt:lpstr>Admisión!Área_de_impresión</vt:lpstr>
      <vt:lpstr>'Admisión por sexo'!Área_de_impresión</vt:lpstr>
      <vt:lpstr>'Alumnado Activo por sexo'!Área_de_impresión</vt:lpstr>
      <vt:lpstr>Aspirantes!Área_de_impresión</vt:lpstr>
      <vt:lpstr>'Aspirantes por sexo'!Área_de_impresión</vt:lpstr>
      <vt:lpstr>Bajas!Área_de_impresión</vt:lpstr>
      <vt:lpstr>'Definitivos x categoría'!Área_de_impresión</vt:lpstr>
      <vt:lpstr>'Definitivos x género'!Área_de_impresión</vt:lpstr>
      <vt:lpstr>'Definitivos x grado'!Área_de_impresión</vt:lpstr>
      <vt:lpstr>'Difusión cultural'!Área_de_impresión</vt:lpstr>
      <vt:lpstr>'Egresados en movilidad'!Área_de_impresión</vt:lpstr>
      <vt:lpstr>Egreso!Área_de_impresión</vt:lpstr>
      <vt:lpstr>'Egreso  Movildad - sexo'!Área_de_impresión</vt:lpstr>
      <vt:lpstr>Índice!Área_de_impresión</vt:lpstr>
      <vt:lpstr>Matrícula!Área_de_impresión</vt:lpstr>
      <vt:lpstr>'Matrícula por sexo'!Área_de_impresión</vt:lpstr>
      <vt:lpstr>'Primer Ingreso'!Área_de_impresión</vt:lpstr>
      <vt:lpstr>'Primer Ingreso por sexo'!Área_de_impresión</vt:lpstr>
      <vt:lpstr>'Recursos Ext'!Área_de_impresión</vt:lpstr>
      <vt:lpstr>Titulación!Área_de_impresión</vt:lpstr>
      <vt:lpstr>'Trimestres para egresar'!Área_de_impresión</vt:lpstr>
      <vt:lpstr>'% de Admisión'!Títulos_a_imprimir</vt:lpstr>
      <vt:lpstr>'% de Admisión por sexo'!Títulos_a_imprimir</vt:lpstr>
      <vt:lpstr>'% de Primer Ingreso por sexo'!Títulos_a_imprimir</vt:lpstr>
      <vt:lpstr>'% Primer Ingreso'!Títulos_a_imprimir</vt:lpstr>
      <vt:lpstr>'Actividades deportivas'!Títulos_a_imprimir</vt:lpstr>
      <vt:lpstr>Admisión!Títulos_a_imprimir</vt:lpstr>
      <vt:lpstr>'Admisión por sexo'!Títulos_a_imprimir</vt:lpstr>
      <vt:lpstr>'Alumnado Activo'!Títulos_a_imprimir</vt:lpstr>
      <vt:lpstr>'Alumnado Activo por sexo'!Títulos_a_imprimir</vt:lpstr>
      <vt:lpstr>Aspirantes!Títulos_a_imprimir</vt:lpstr>
      <vt:lpstr>'Aspirantes por sexo'!Títulos_a_imprimir</vt:lpstr>
      <vt:lpstr>Bajas!Títulos_a_imprimir</vt:lpstr>
      <vt:lpstr>'Becas alumnos'!Títulos_a_imprimir</vt:lpstr>
      <vt:lpstr>'Definitivos x categoría'!Títulos_a_imprimir</vt:lpstr>
      <vt:lpstr>'Definitivos x género'!Títulos_a_imprimir</vt:lpstr>
      <vt:lpstr>'Definitivos x grado'!Títulos_a_imprimir</vt:lpstr>
      <vt:lpstr>Egreso!Títulos_a_imprimir</vt:lpstr>
      <vt:lpstr>Matrícula!Títulos_a_imprimir</vt:lpstr>
      <vt:lpstr>'Matrícula por sexo'!Títulos_a_imprimir</vt:lpstr>
      <vt:lpstr>'Primer Ingreso'!Títulos_a_imprimir</vt:lpstr>
      <vt:lpstr>'Primer Ingreso por sexo'!Títulos_a_imprimir</vt:lpstr>
      <vt:lpstr>Titulación!Títulos_a_imprimir</vt:lpstr>
      <vt:lpstr>'Trimestres para egresar'!Títulos_a_imprimir</vt:lpstr>
    </vt:vector>
  </TitlesOfParts>
  <Company>uam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dc:creator>
  <cp:lastModifiedBy>Apolo Juan González Martínez</cp:lastModifiedBy>
  <cp:lastPrinted>2017-05-28T22:32:00Z</cp:lastPrinted>
  <dcterms:created xsi:type="dcterms:W3CDTF">2008-02-21T20:29:34Z</dcterms:created>
  <dcterms:modified xsi:type="dcterms:W3CDTF">2021-02-25T19:55:40Z</dcterms:modified>
</cp:coreProperties>
</file>